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B62564" i="1"/>
  <c r="B62552"/>
  <c r="B62342"/>
  <c r="B62303"/>
  <c r="B62302"/>
  <c r="B62301"/>
  <c r="B62227"/>
  <c r="B62207"/>
  <c r="B62206"/>
  <c r="B62205"/>
  <c r="B62190"/>
  <c r="B62189"/>
  <c r="B62188"/>
  <c r="B62187"/>
  <c r="B62171"/>
  <c r="B62169"/>
  <c r="B62168"/>
  <c r="B62162"/>
  <c r="B62161"/>
  <c r="B62144"/>
  <c r="B62132"/>
  <c r="B62129"/>
  <c r="B62121"/>
  <c r="B62117"/>
  <c r="B62053"/>
  <c r="B62044"/>
  <c r="B62040"/>
  <c r="B62039"/>
  <c r="B62024"/>
  <c r="B62023"/>
  <c r="B56308"/>
  <c r="B54484"/>
  <c r="B54433"/>
  <c r="B54432"/>
  <c r="B54425"/>
  <c r="B54421"/>
  <c r="B54253"/>
  <c r="B54211"/>
  <c r="B54200"/>
  <c r="B54192"/>
  <c r="B52429"/>
  <c r="B52426"/>
  <c r="B52408"/>
  <c r="B52407"/>
  <c r="B52406"/>
  <c r="B52383"/>
  <c r="B51608"/>
  <c r="B51591"/>
  <c r="B51532"/>
  <c r="B51506"/>
  <c r="B51486"/>
  <c r="B51448"/>
  <c r="B51108"/>
  <c r="B50651"/>
  <c r="B50586"/>
  <c r="B50473"/>
  <c r="B50472"/>
  <c r="B50456"/>
  <c r="B50455"/>
  <c r="B50452"/>
  <c r="B50451"/>
  <c r="B50450"/>
  <c r="B50448"/>
  <c r="B50443"/>
  <c r="B50438"/>
  <c r="B50435"/>
  <c r="B50434"/>
  <c r="B50433"/>
  <c r="B50423"/>
  <c r="B50422"/>
  <c r="B50407"/>
  <c r="B50286"/>
  <c r="B50280"/>
  <c r="B50279"/>
  <c r="B50278"/>
  <c r="B50277"/>
  <c r="B50276"/>
  <c r="B50275"/>
  <c r="B50274"/>
  <c r="B50273"/>
  <c r="B50270"/>
  <c r="B50268"/>
  <c r="B50265"/>
  <c r="B50259"/>
  <c r="B50258"/>
  <c r="B50257"/>
  <c r="B50256"/>
  <c r="B50240"/>
  <c r="B50221"/>
  <c r="B50219"/>
  <c r="B50211"/>
  <c r="B50209"/>
  <c r="B50207"/>
  <c r="B50182"/>
  <c r="B50179"/>
  <c r="B50177"/>
  <c r="B50168"/>
  <c r="B50166"/>
  <c r="B50164"/>
  <c r="B50161"/>
  <c r="B50158"/>
  <c r="B50156"/>
  <c r="B50152"/>
  <c r="B50148"/>
  <c r="B50123"/>
  <c r="B50121"/>
  <c r="B50120"/>
  <c r="B50119"/>
  <c r="B50116"/>
  <c r="B50114"/>
  <c r="B50113"/>
  <c r="B50088"/>
  <c r="B50086"/>
  <c r="B50079"/>
  <c r="B50063"/>
  <c r="B50062"/>
  <c r="B50060"/>
  <c r="B50058"/>
  <c r="B50056"/>
  <c r="B50050"/>
  <c r="B50048"/>
  <c r="B50029"/>
  <c r="B50028"/>
  <c r="B50026"/>
  <c r="B50025"/>
  <c r="B50024"/>
  <c r="B50023"/>
  <c r="B50021"/>
  <c r="B50020"/>
  <c r="B50019"/>
  <c r="B50018"/>
  <c r="B50017"/>
  <c r="B50016"/>
  <c r="B50015"/>
  <c r="B49941"/>
  <c r="B49940"/>
  <c r="B49938"/>
  <c r="B49936"/>
  <c r="B49933"/>
  <c r="B49930"/>
  <c r="B49928"/>
  <c r="B49925"/>
  <c r="B49901"/>
  <c r="B49897"/>
  <c r="B49895"/>
  <c r="B49894"/>
  <c r="B49893"/>
  <c r="B49880"/>
  <c r="B49879"/>
  <c r="B49878"/>
  <c r="B49874"/>
  <c r="B49857"/>
  <c r="B49856"/>
  <c r="B49854"/>
  <c r="B49853"/>
  <c r="B49851"/>
  <c r="B49842"/>
  <c r="B49813"/>
  <c r="B49796"/>
  <c r="B49793"/>
  <c r="B49790"/>
  <c r="B49787"/>
  <c r="B49782"/>
  <c r="B49776"/>
  <c r="B49766"/>
  <c r="B49760"/>
  <c r="B49742"/>
  <c r="B49725"/>
  <c r="B49707"/>
  <c r="B49702"/>
  <c r="B49700"/>
  <c r="B49680"/>
  <c r="B49678"/>
  <c r="B49677"/>
  <c r="B49676"/>
  <c r="B49671"/>
  <c r="B49664"/>
  <c r="B49650"/>
  <c r="B49642"/>
  <c r="B49621"/>
  <c r="B49616"/>
  <c r="B49614"/>
  <c r="B49612"/>
  <c r="B49594"/>
  <c r="B49576"/>
  <c r="B49566"/>
  <c r="B49558"/>
  <c r="B49542"/>
  <c r="B49541"/>
  <c r="B49539"/>
  <c r="B49526"/>
  <c r="B49525"/>
  <c r="B49520"/>
  <c r="B49518"/>
  <c r="B49515"/>
  <c r="B49514"/>
  <c r="B49440"/>
  <c r="B49432"/>
  <c r="B49429"/>
  <c r="B49425"/>
  <c r="B49421"/>
  <c r="B49408"/>
  <c r="B49407"/>
  <c r="B49406"/>
  <c r="B49405"/>
  <c r="B49391"/>
  <c r="B49390"/>
  <c r="B49386"/>
  <c r="B49384"/>
  <c r="B49381"/>
  <c r="B49376"/>
  <c r="B49372"/>
  <c r="B49370"/>
  <c r="B49368"/>
  <c r="B49365"/>
  <c r="B49361"/>
  <c r="B49359"/>
  <c r="B49356"/>
  <c r="B49354"/>
  <c r="B49352"/>
  <c r="B49349"/>
  <c r="B49347"/>
  <c r="B49346"/>
  <c r="B49344"/>
  <c r="B49334"/>
  <c r="B49331"/>
  <c r="B49295"/>
  <c r="B49291"/>
  <c r="B49289"/>
  <c r="B49288"/>
  <c r="B49287"/>
  <c r="B49286"/>
  <c r="B49285"/>
  <c r="B49284"/>
  <c r="B49275"/>
  <c r="B49265"/>
  <c r="B49242"/>
  <c r="B49241"/>
  <c r="B49238"/>
  <c r="B49237"/>
  <c r="B49236"/>
  <c r="B49235"/>
  <c r="B49234"/>
  <c r="B49233"/>
  <c r="B49232"/>
  <c r="B49231"/>
  <c r="B49230"/>
  <c r="B49229"/>
  <c r="B49228"/>
  <c r="B49219"/>
  <c r="B49218"/>
  <c r="B49217"/>
  <c r="B49216"/>
  <c r="B49214"/>
  <c r="B49182"/>
  <c r="B49181"/>
  <c r="B49180"/>
  <c r="B49179"/>
  <c r="B49178"/>
  <c r="B49171"/>
  <c r="B49170"/>
  <c r="B49166"/>
  <c r="B49165"/>
  <c r="B49164"/>
  <c r="B49163"/>
  <c r="B49162"/>
  <c r="B49161"/>
  <c r="B49159"/>
  <c r="B49157"/>
  <c r="B49156"/>
  <c r="B49155"/>
  <c r="B49154"/>
  <c r="B49153"/>
  <c r="B49152"/>
  <c r="B49151"/>
  <c r="B49150"/>
  <c r="B49149"/>
  <c r="B49147"/>
  <c r="B49145"/>
  <c r="B49144"/>
  <c r="B49143"/>
  <c r="B49142"/>
  <c r="B49137"/>
  <c r="B49136"/>
  <c r="B49135"/>
  <c r="B49134"/>
  <c r="B49133"/>
  <c r="B49097"/>
  <c r="B48079"/>
  <c r="B46800"/>
  <c r="B45626"/>
  <c r="B45625"/>
  <c r="B45603"/>
  <c r="B45602"/>
  <c r="B45600"/>
  <c r="B45599"/>
  <c r="B45593"/>
  <c r="B45566"/>
  <c r="B45562"/>
  <c r="B43976"/>
  <c r="B43975"/>
  <c r="B42638"/>
  <c r="B42636"/>
  <c r="B42084"/>
  <c r="B41358"/>
  <c r="B41339"/>
  <c r="B41336"/>
  <c r="B41335"/>
  <c r="B41333"/>
  <c r="B41332"/>
  <c r="B41331"/>
  <c r="B41330"/>
  <c r="B41314"/>
  <c r="B40772"/>
  <c r="B40192"/>
  <c r="B40191"/>
  <c r="B40190"/>
  <c r="B40189"/>
  <c r="B40188"/>
  <c r="B40187"/>
  <c r="B40186"/>
  <c r="B40185"/>
  <c r="B40088"/>
  <c r="B40087"/>
  <c r="B40086"/>
  <c r="B40079"/>
  <c r="B40078"/>
  <c r="B40077"/>
  <c r="B40069"/>
  <c r="B40066"/>
  <c r="B40065"/>
  <c r="B40064"/>
  <c r="B40063"/>
  <c r="B40062"/>
  <c r="B40061"/>
  <c r="B40060"/>
  <c r="B40059"/>
  <c r="B40058"/>
  <c r="B40057"/>
  <c r="B40056"/>
  <c r="B40055"/>
  <c r="B40054"/>
  <c r="B40049"/>
  <c r="B40048"/>
  <c r="B40047"/>
  <c r="B40046"/>
  <c r="B40045"/>
  <c r="B40044"/>
  <c r="B40043"/>
  <c r="B40042"/>
  <c r="B40041"/>
  <c r="B40040"/>
  <c r="B40036"/>
  <c r="B40035"/>
  <c r="B40034"/>
  <c r="B40033"/>
  <c r="B40032"/>
  <c r="B40031"/>
  <c r="B40029"/>
  <c r="B40028"/>
  <c r="B40027"/>
  <c r="B40025"/>
  <c r="B40024"/>
  <c r="B40021"/>
  <c r="B40020"/>
  <c r="B40018"/>
  <c r="B40017"/>
  <c r="B40012"/>
  <c r="B40010"/>
  <c r="B40009"/>
  <c r="B40008"/>
  <c r="B40007"/>
  <c r="B40006"/>
  <c r="B39981"/>
  <c r="B39969"/>
  <c r="B39965"/>
  <c r="B39961"/>
  <c r="B39958"/>
  <c r="B39957"/>
  <c r="B39951"/>
  <c r="B39947"/>
  <c r="B39857"/>
  <c r="B39855"/>
  <c r="B39853"/>
  <c r="B39843"/>
  <c r="B39835"/>
  <c r="B39834"/>
  <c r="B39808"/>
  <c r="B39806"/>
  <c r="B39805"/>
  <c r="B39788"/>
  <c r="B39787"/>
  <c r="B39786"/>
  <c r="B39782"/>
  <c r="B39780"/>
  <c r="B39771"/>
  <c r="B39770"/>
  <c r="B39769"/>
  <c r="B39768"/>
  <c r="B39767"/>
  <c r="B39766"/>
  <c r="B39765"/>
  <c r="B39763"/>
  <c r="B39755"/>
  <c r="B39750"/>
  <c r="B39748"/>
  <c r="B39745"/>
  <c r="B39732"/>
  <c r="B39731"/>
  <c r="B39730"/>
  <c r="B39729"/>
  <c r="B39728"/>
  <c r="B39727"/>
  <c r="B39726"/>
  <c r="B39725"/>
  <c r="B39719"/>
  <c r="B39708"/>
  <c r="B39707"/>
  <c r="B39706"/>
  <c r="B39705"/>
  <c r="B39704"/>
  <c r="B39703"/>
  <c r="B39702"/>
  <c r="B39700"/>
  <c r="B39696"/>
  <c r="B39694"/>
  <c r="B39689"/>
  <c r="B39688"/>
  <c r="B39687"/>
  <c r="B39686"/>
  <c r="B39684"/>
  <c r="B39682"/>
  <c r="B39680"/>
  <c r="B39678"/>
  <c r="B39676"/>
  <c r="B39667"/>
  <c r="B39647"/>
  <c r="B39645"/>
  <c r="B39634"/>
  <c r="B39633"/>
  <c r="B39512"/>
  <c r="B39511"/>
  <c r="B39510"/>
  <c r="B39509"/>
  <c r="B39508"/>
  <c r="B39507"/>
  <c r="B39506"/>
  <c r="B39505"/>
  <c r="B39504"/>
  <c r="B39503"/>
  <c r="B39502"/>
  <c r="B39501"/>
  <c r="B39500"/>
  <c r="B39499"/>
  <c r="B39498"/>
  <c r="B39497"/>
  <c r="B39496"/>
  <c r="B39495"/>
  <c r="B39494"/>
  <c r="B39493"/>
  <c r="B39492"/>
  <c r="B39491"/>
  <c r="B39490"/>
  <c r="B39489"/>
  <c r="B39488"/>
  <c r="B39487"/>
  <c r="B39486"/>
  <c r="B39200"/>
  <c r="B39041"/>
  <c r="B39040"/>
  <c r="B39039"/>
  <c r="B38769"/>
  <c r="B38698"/>
  <c r="B38697"/>
  <c r="B38543"/>
  <c r="B38376"/>
  <c r="B38126"/>
  <c r="B38125"/>
  <c r="B38027"/>
  <c r="B38026"/>
  <c r="B38025"/>
  <c r="B38024"/>
  <c r="B37748"/>
  <c r="B37487"/>
  <c r="B36227"/>
  <c r="B35985"/>
  <c r="B35984"/>
  <c r="B35982"/>
  <c r="B35980"/>
  <c r="B35979"/>
  <c r="B35978"/>
  <c r="B35977"/>
  <c r="B35876"/>
  <c r="B35667"/>
  <c r="B35666"/>
  <c r="B35365"/>
  <c r="B35364"/>
  <c r="B35363"/>
  <c r="B35362"/>
  <c r="B35361"/>
  <c r="B35360"/>
  <c r="B35359"/>
  <c r="B35358"/>
  <c r="B35096"/>
  <c r="B35095"/>
  <c r="B35094"/>
  <c r="B35093"/>
  <c r="B35092"/>
  <c r="B35091"/>
  <c r="B35090"/>
  <c r="B35087"/>
  <c r="B35086"/>
  <c r="B35085"/>
  <c r="B35084"/>
  <c r="B35083"/>
  <c r="B35082"/>
  <c r="B35081"/>
  <c r="B35080"/>
  <c r="B34757"/>
  <c r="B34147"/>
  <c r="B34146"/>
  <c r="B33910"/>
  <c r="B33800"/>
  <c r="B33799"/>
  <c r="B33798"/>
  <c r="B33797"/>
  <c r="B33796"/>
  <c r="B33795"/>
  <c r="B33794"/>
  <c r="B33793"/>
  <c r="B33097"/>
  <c r="B33096"/>
  <c r="B32758"/>
  <c r="B32757"/>
  <c r="B32756"/>
  <c r="B32755"/>
  <c r="B32416"/>
  <c r="B32415"/>
  <c r="B32414"/>
  <c r="B32413"/>
  <c r="B32399"/>
  <c r="B31308"/>
  <c r="B31151"/>
  <c r="B31122"/>
  <c r="B31089"/>
  <c r="B30480"/>
  <c r="B30479"/>
  <c r="B30478"/>
  <c r="B29643"/>
  <c r="B29642"/>
  <c r="B29641"/>
  <c r="B29640"/>
  <c r="B29599"/>
  <c r="B29598"/>
  <c r="B29597"/>
  <c r="B29596"/>
  <c r="B29524"/>
  <c r="B28884"/>
  <c r="B28883"/>
  <c r="B28882"/>
  <c r="B28881"/>
  <c r="B28879"/>
  <c r="B28376"/>
  <c r="B28176"/>
  <c r="B28161"/>
  <c r="B28147"/>
  <c r="B28141"/>
  <c r="B28134"/>
  <c r="B28133"/>
  <c r="B28132"/>
  <c r="B27950"/>
  <c r="B27949"/>
  <c r="B27756"/>
  <c r="B27668"/>
  <c r="B27664"/>
  <c r="B27607"/>
  <c r="B27605"/>
  <c r="B27604"/>
  <c r="B27601"/>
  <c r="B27587"/>
  <c r="B27586"/>
  <c r="B27585"/>
  <c r="B27583"/>
  <c r="B27581"/>
  <c r="B27580"/>
  <c r="B27579"/>
  <c r="B27577"/>
  <c r="B27575"/>
  <c r="B27574"/>
  <c r="B27573"/>
  <c r="B27572"/>
  <c r="B27571"/>
  <c r="B27569"/>
  <c r="B27568"/>
  <c r="B27528"/>
  <c r="B27527"/>
  <c r="B27526"/>
  <c r="B27525"/>
  <c r="B27524"/>
  <c r="B27523"/>
  <c r="B26801"/>
  <c r="B26692"/>
  <c r="B26606"/>
  <c r="B26604"/>
  <c r="B26603"/>
  <c r="B26313"/>
  <c r="B26303"/>
  <c r="B26279"/>
  <c r="B26149"/>
  <c r="B26148"/>
  <c r="B26147"/>
  <c r="B26146"/>
  <c r="B26145"/>
  <c r="B26144"/>
  <c r="B26143"/>
  <c r="B26142"/>
  <c r="B26000"/>
  <c r="B25998"/>
  <c r="B25997"/>
  <c r="B25996"/>
  <c r="B25993"/>
  <c r="B25992"/>
  <c r="B25991"/>
  <c r="B25987"/>
  <c r="B25835"/>
  <c r="B25834"/>
  <c r="B25833"/>
  <c r="B25824"/>
  <c r="B25622"/>
  <c r="B25590"/>
  <c r="B25589"/>
  <c r="B25588"/>
  <c r="B25572"/>
  <c r="B25565"/>
  <c r="B25517"/>
  <c r="B25516"/>
  <c r="B25504"/>
  <c r="B25503"/>
  <c r="B25502"/>
  <c r="B25496"/>
  <c r="B25495"/>
  <c r="B25255"/>
  <c r="B25253"/>
  <c r="B25120"/>
  <c r="B25116"/>
  <c r="B25105"/>
  <c r="B24916"/>
  <c r="B24884"/>
  <c r="B24654"/>
  <c r="B24484"/>
  <c r="B24461"/>
  <c r="B24460"/>
  <c r="B24459"/>
  <c r="B24458"/>
  <c r="B24455"/>
  <c r="B24454"/>
  <c r="B24453"/>
  <c r="B24452"/>
  <c r="B24310"/>
  <c r="B24309"/>
  <c r="B23445"/>
  <c r="B22673"/>
  <c r="B20527"/>
  <c r="B20402"/>
  <c r="B19911"/>
  <c r="B19746"/>
  <c r="B19745"/>
  <c r="B19744"/>
  <c r="B19460"/>
  <c r="B19458"/>
  <c r="B19432"/>
  <c r="B19429"/>
  <c r="B18941"/>
  <c r="B18938"/>
  <c r="B18912"/>
  <c r="B18910"/>
  <c r="B18886"/>
  <c r="B18736"/>
  <c r="B18710"/>
  <c r="B18335"/>
  <c r="B18129"/>
  <c r="B17996"/>
  <c r="B17995"/>
  <c r="B17992"/>
  <c r="B17990"/>
  <c r="B17931"/>
  <c r="B17909"/>
  <c r="B17908"/>
  <c r="B17823"/>
  <c r="B17821"/>
  <c r="B17819"/>
  <c r="B17778"/>
  <c r="B17660"/>
  <c r="B17659"/>
  <c r="B17509"/>
  <c r="B17507"/>
  <c r="B17504"/>
  <c r="B17503"/>
  <c r="B17174"/>
  <c r="B17169"/>
  <c r="B17168"/>
  <c r="B16970"/>
  <c r="B16833"/>
  <c r="B16789"/>
  <c r="B16714"/>
  <c r="B16713"/>
  <c r="B16712"/>
  <c r="B16680"/>
  <c r="B16578"/>
  <c r="B16577"/>
  <c r="B16576"/>
  <c r="B16575"/>
  <c r="B16574"/>
  <c r="B16573"/>
  <c r="B16572"/>
  <c r="B16571"/>
  <c r="B16369"/>
  <c r="B16368"/>
  <c r="B16367"/>
  <c r="B16366"/>
  <c r="B16365"/>
  <c r="B16364"/>
  <c r="B16363"/>
  <c r="B16362"/>
  <c r="B16361"/>
  <c r="B16360"/>
  <c r="B16359"/>
  <c r="B16357"/>
  <c r="B16356"/>
  <c r="B16355"/>
  <c r="B16354"/>
  <c r="B16353"/>
  <c r="B16352"/>
  <c r="B16351"/>
  <c r="B16350"/>
  <c r="B16349"/>
  <c r="B16348"/>
  <c r="B16318"/>
  <c r="B16316"/>
  <c r="B16315"/>
  <c r="B16314"/>
  <c r="B16313"/>
  <c r="B16311"/>
  <c r="B16310"/>
  <c r="B16309"/>
  <c r="B16234"/>
  <c r="B16233"/>
  <c r="B16232"/>
  <c r="B16231"/>
  <c r="B16230"/>
  <c r="B16229"/>
  <c r="B16228"/>
  <c r="B16227"/>
  <c r="B16226"/>
  <c r="B16216"/>
  <c r="B16215"/>
  <c r="B16162"/>
  <c r="B16160"/>
  <c r="B16158"/>
  <c r="B16156"/>
  <c r="B16138"/>
  <c r="B16059"/>
  <c r="B16053"/>
  <c r="B16052"/>
  <c r="B15987"/>
  <c r="B15906"/>
  <c r="B15904"/>
  <c r="B15783"/>
  <c r="B15735"/>
  <c r="B15682"/>
  <c r="B15681"/>
  <c r="B15678"/>
  <c r="B15677"/>
  <c r="B15676"/>
  <c r="B15675"/>
  <c r="B15674"/>
  <c r="B15673"/>
  <c r="B15613"/>
  <c r="B15605"/>
  <c r="B15593"/>
  <c r="B15581"/>
  <c r="B15552"/>
  <c r="B15545"/>
  <c r="B15544"/>
  <c r="B15494"/>
  <c r="B15493"/>
  <c r="B15492"/>
  <c r="B15491"/>
  <c r="B15490"/>
  <c r="B15486"/>
  <c r="B15485"/>
  <c r="B15484"/>
  <c r="B15474"/>
  <c r="B15473"/>
  <c r="B15472"/>
  <c r="B15471"/>
  <c r="B15470"/>
  <c r="B15469"/>
  <c r="B15424"/>
  <c r="B15389"/>
  <c r="B15303"/>
  <c r="B15302"/>
  <c r="B15301"/>
  <c r="B15300"/>
  <c r="B15299"/>
  <c r="B15298"/>
  <c r="B15297"/>
  <c r="B15296"/>
  <c r="B15295"/>
  <c r="B15294"/>
  <c r="B15293"/>
  <c r="B15292"/>
  <c r="B15291"/>
  <c r="B15287"/>
  <c r="B15286"/>
  <c r="B15285"/>
  <c r="B15237"/>
  <c r="B15216"/>
  <c r="B15050"/>
  <c r="B15035"/>
  <c r="B15034"/>
  <c r="B15033"/>
  <c r="B15032"/>
  <c r="B15018"/>
  <c r="B15017"/>
  <c r="B15009"/>
  <c r="B15008"/>
  <c r="B14975"/>
  <c r="B14974"/>
  <c r="B14901"/>
  <c r="B14874"/>
  <c r="B14865"/>
  <c r="B14860"/>
  <c r="B14859"/>
  <c r="B14845"/>
  <c r="B14843"/>
  <c r="B14839"/>
  <c r="B14838"/>
  <c r="B14831"/>
  <c r="B14830"/>
  <c r="B14829"/>
  <c r="B14828"/>
  <c r="B14827"/>
  <c r="B14809"/>
  <c r="B14794"/>
  <c r="B14793"/>
  <c r="B14792"/>
  <c r="B14786"/>
  <c r="B14785"/>
  <c r="B14784"/>
  <c r="B14783"/>
  <c r="B14782"/>
  <c r="B14781"/>
  <c r="B14780"/>
  <c r="B14779"/>
  <c r="B14778"/>
  <c r="B14777"/>
  <c r="B14776"/>
  <c r="B14775"/>
  <c r="B14774"/>
  <c r="B14773"/>
  <c r="B14772"/>
  <c r="B14771"/>
  <c r="B14770"/>
  <c r="B14750"/>
  <c r="B14749"/>
  <c r="B14748"/>
  <c r="B14747"/>
  <c r="B14746"/>
  <c r="B14745"/>
  <c r="B14744"/>
  <c r="B14743"/>
  <c r="B14735"/>
  <c r="B14728"/>
  <c r="B14727"/>
  <c r="B14725"/>
  <c r="B14724"/>
  <c r="B14714"/>
  <c r="B14713"/>
  <c r="B14692"/>
  <c r="B14691"/>
  <c r="B14690"/>
  <c r="B14689"/>
  <c r="B14567"/>
  <c r="B14535"/>
  <c r="B14534"/>
  <c r="B14494"/>
  <c r="B14437"/>
  <c r="B14435"/>
  <c r="B14434"/>
  <c r="B14433"/>
  <c r="B14432"/>
  <c r="B14430"/>
  <c r="B14429"/>
  <c r="B14428"/>
  <c r="B14426"/>
  <c r="B14416"/>
  <c r="B14415"/>
  <c r="B14412"/>
  <c r="B14411"/>
  <c r="B14410"/>
  <c r="B14409"/>
  <c r="B14407"/>
  <c r="B14405"/>
  <c r="B14400"/>
  <c r="B14399"/>
  <c r="B14394"/>
  <c r="B14393"/>
  <c r="B14391"/>
  <c r="B14320"/>
  <c r="B14310"/>
  <c r="B14309"/>
  <c r="B14307"/>
  <c r="B14306"/>
  <c r="B14304"/>
  <c r="B14303"/>
  <c r="B14302"/>
  <c r="B14242"/>
  <c r="B14241"/>
  <c r="B14240"/>
  <c r="B14239"/>
  <c r="B14230"/>
  <c r="B14229"/>
  <c r="B14228"/>
  <c r="B14227"/>
  <c r="B14225"/>
  <c r="B14224"/>
  <c r="B14223"/>
  <c r="B14222"/>
  <c r="B14221"/>
  <c r="B14220"/>
  <c r="B14219"/>
  <c r="B14217"/>
  <c r="B14200"/>
  <c r="B14198"/>
  <c r="B14164"/>
  <c r="B14163"/>
  <c r="B14162"/>
  <c r="B14133"/>
  <c r="B14132"/>
  <c r="B14131"/>
  <c r="B14130"/>
  <c r="B14129"/>
  <c r="B14128"/>
  <c r="B14127"/>
  <c r="B14126"/>
  <c r="B14125"/>
  <c r="B14124"/>
  <c r="B14123"/>
  <c r="B14122"/>
  <c r="B14121"/>
  <c r="B14120"/>
  <c r="B14081"/>
  <c r="B14080"/>
  <c r="B14064"/>
  <c r="B14000"/>
  <c r="B13998"/>
  <c r="B13830"/>
  <c r="B13782"/>
  <c r="B13781"/>
  <c r="B13780"/>
  <c r="B13779"/>
  <c r="B13778"/>
  <c r="B13777"/>
  <c r="B13746"/>
  <c r="B13745"/>
  <c r="B13674"/>
  <c r="B13673"/>
  <c r="B13650"/>
  <c r="B13583"/>
  <c r="B13582"/>
  <c r="B13580"/>
  <c r="B13579"/>
  <c r="B13570"/>
  <c r="B13349"/>
  <c r="B13348"/>
  <c r="B13347"/>
  <c r="B13346"/>
  <c r="B13345"/>
  <c r="B13344"/>
  <c r="B13339"/>
  <c r="B13338"/>
  <c r="B13337"/>
  <c r="B13336"/>
  <c r="B13305"/>
  <c r="B13303"/>
  <c r="B13302"/>
  <c r="B13301"/>
  <c r="B13299"/>
  <c r="B13298"/>
  <c r="B13297"/>
  <c r="B13296"/>
  <c r="B13295"/>
  <c r="B13287"/>
  <c r="B13286"/>
  <c r="B13241"/>
  <c r="B13240"/>
  <c r="B13204"/>
  <c r="B13203"/>
  <c r="B13196"/>
  <c r="B13195"/>
  <c r="B13194"/>
  <c r="B13181"/>
  <c r="B13173"/>
  <c r="B13172"/>
  <c r="B13171"/>
  <c r="B13170"/>
  <c r="B13169"/>
  <c r="B13168"/>
  <c r="B13045"/>
  <c r="B13037"/>
  <c r="B13035"/>
  <c r="B13025"/>
  <c r="B13006"/>
  <c r="B13000"/>
  <c r="B12998"/>
  <c r="B12994"/>
  <c r="B12982"/>
  <c r="B12981"/>
  <c r="B12980"/>
  <c r="B12979"/>
  <c r="B12975"/>
  <c r="B12963"/>
  <c r="B12958"/>
  <c r="B12957"/>
  <c r="B12953"/>
  <c r="B12950"/>
  <c r="B12946"/>
  <c r="B12945"/>
  <c r="B12941"/>
  <c r="B12938"/>
  <c r="B12906"/>
  <c r="B12905"/>
  <c r="B12904"/>
  <c r="B12902"/>
  <c r="B12901"/>
  <c r="B12898"/>
  <c r="B12892"/>
  <c r="B12888"/>
  <c r="B12885"/>
  <c r="B12881"/>
  <c r="B12880"/>
  <c r="B12879"/>
  <c r="B12793"/>
  <c r="B12780"/>
  <c r="B12778"/>
  <c r="B12766"/>
  <c r="B12759"/>
  <c r="B12758"/>
  <c r="B12757"/>
  <c r="B12755"/>
  <c r="B12754"/>
  <c r="B12753"/>
  <c r="B12752"/>
  <c r="B12717"/>
  <c r="B12711"/>
  <c r="B12710"/>
  <c r="B12703"/>
  <c r="B12702"/>
  <c r="B12701"/>
  <c r="B12700"/>
  <c r="B12699"/>
  <c r="B12698"/>
  <c r="B12697"/>
  <c r="B12696"/>
  <c r="B12695"/>
  <c r="B12694"/>
  <c r="B12689"/>
  <c r="B12688"/>
  <c r="B12670"/>
  <c r="B12669"/>
  <c r="B12668"/>
  <c r="B12659"/>
  <c r="B12648"/>
  <c r="B12647"/>
  <c r="B12646"/>
  <c r="B12642"/>
  <c r="B12641"/>
  <c r="B12640"/>
  <c r="B12627"/>
  <c r="B12624"/>
  <c r="B12623"/>
  <c r="B12615"/>
  <c r="B12614"/>
  <c r="B12604"/>
  <c r="B12603"/>
  <c r="B12602"/>
  <c r="B12600"/>
  <c r="B12599"/>
  <c r="B12592"/>
  <c r="B12591"/>
  <c r="B12577"/>
  <c r="B12576"/>
  <c r="B12544"/>
  <c r="B12528"/>
  <c r="B12526"/>
  <c r="B12525"/>
  <c r="B12498"/>
  <c r="B12497"/>
  <c r="B12494"/>
  <c r="B12493"/>
  <c r="B12483"/>
  <c r="B12481"/>
  <c r="B12479"/>
  <c r="B12457"/>
  <c r="B12456"/>
  <c r="B12455"/>
  <c r="B12453"/>
  <c r="B12451"/>
  <c r="B12450"/>
  <c r="B12447"/>
  <c r="B12440"/>
  <c r="B12439"/>
  <c r="B12394"/>
  <c r="B12393"/>
  <c r="B12344"/>
  <c r="B12343"/>
  <c r="B12342"/>
  <c r="B12341"/>
  <c r="B12333"/>
  <c r="B12328"/>
  <c r="B12326"/>
  <c r="B12325"/>
  <c r="B12318"/>
  <c r="B12317"/>
  <c r="B12311"/>
  <c r="B12301"/>
  <c r="B12284"/>
  <c r="B12283"/>
  <c r="B12266"/>
  <c r="B12264"/>
  <c r="B12249"/>
  <c r="B12248"/>
  <c r="B12247"/>
  <c r="B12246"/>
  <c r="B12218"/>
  <c r="B12217"/>
  <c r="B12216"/>
  <c r="B12215"/>
  <c r="B12214"/>
  <c r="B12183"/>
  <c r="B12161"/>
  <c r="B12160"/>
  <c r="B12159"/>
  <c r="B12157"/>
  <c r="B12156"/>
  <c r="B12155"/>
  <c r="B12154"/>
  <c r="B12139"/>
  <c r="B12131"/>
  <c r="B12130"/>
  <c r="B12129"/>
  <c r="B12128"/>
  <c r="B12127"/>
  <c r="B12124"/>
  <c r="B12123"/>
  <c r="B12113"/>
  <c r="B12112"/>
  <c r="B12111"/>
  <c r="B12098"/>
  <c r="B12088"/>
  <c r="B12087"/>
  <c r="B12086"/>
  <c r="B12081"/>
  <c r="B12079"/>
  <c r="B12078"/>
  <c r="B12077"/>
  <c r="B12076"/>
  <c r="B12075"/>
  <c r="B12073"/>
  <c r="B12071"/>
  <c r="B12070"/>
  <c r="B12069"/>
  <c r="B12068"/>
  <c r="B12053"/>
  <c r="B12052"/>
  <c r="B12051"/>
  <c r="B12050"/>
  <c r="B12049"/>
  <c r="B12048"/>
  <c r="B12029"/>
  <c r="B12028"/>
  <c r="B12022"/>
  <c r="B12021"/>
  <c r="B12020"/>
  <c r="B12019"/>
  <c r="B12018"/>
  <c r="B12017"/>
  <c r="B11998"/>
  <c r="B11997"/>
  <c r="B11996"/>
  <c r="B11995"/>
  <c r="B11994"/>
  <c r="B11989"/>
  <c r="B11987"/>
  <c r="B11986"/>
  <c r="B11985"/>
  <c r="B11984"/>
  <c r="B11983"/>
  <c r="B11982"/>
  <c r="B11981"/>
  <c r="B11971"/>
  <c r="B11969"/>
  <c r="B11968"/>
  <c r="B11967"/>
  <c r="B11966"/>
  <c r="B11965"/>
  <c r="B11964"/>
  <c r="B11963"/>
  <c r="B11962"/>
  <c r="B11961"/>
  <c r="B11960"/>
  <c r="B11959"/>
  <c r="B11958"/>
  <c r="B11957"/>
  <c r="B11949"/>
  <c r="B11945"/>
  <c r="B11944"/>
  <c r="B11943"/>
  <c r="B11942"/>
  <c r="B11941"/>
  <c r="B11930"/>
  <c r="B11922"/>
  <c r="B11921"/>
  <c r="B11920"/>
  <c r="B11919"/>
  <c r="B11918"/>
  <c r="B11908"/>
  <c r="B11906"/>
  <c r="B11905"/>
  <c r="B11904"/>
  <c r="B11903"/>
  <c r="B11901"/>
  <c r="B11900"/>
  <c r="B11899"/>
  <c r="B11892"/>
  <c r="B11891"/>
  <c r="B11886"/>
  <c r="B11885"/>
  <c r="B11882"/>
  <c r="B11792"/>
  <c r="B11791"/>
  <c r="B11790"/>
  <c r="B11789"/>
  <c r="B11634"/>
  <c r="B11633"/>
  <c r="B11627"/>
  <c r="B11626"/>
  <c r="B11623"/>
  <c r="B11622"/>
  <c r="B11621"/>
  <c r="B11620"/>
  <c r="B11619"/>
  <c r="B11618"/>
  <c r="B11613"/>
  <c r="B11612"/>
  <c r="B11570"/>
  <c r="B11569"/>
  <c r="B11568"/>
  <c r="B11567"/>
  <c r="B11566"/>
  <c r="B11565"/>
  <c r="B11564"/>
  <c r="B11563"/>
  <c r="B11562"/>
  <c r="B11561"/>
  <c r="B11560"/>
  <c r="B11551"/>
  <c r="B11550"/>
  <c r="B11549"/>
  <c r="B11548"/>
  <c r="B11547"/>
  <c r="B11546"/>
  <c r="B11545"/>
  <c r="B11544"/>
  <c r="B11485"/>
  <c r="B11309"/>
  <c r="B11308"/>
  <c r="B11307"/>
  <c r="B11306"/>
  <c r="B11305"/>
  <c r="B11304"/>
  <c r="B11303"/>
  <c r="B11300"/>
  <c r="B11299"/>
  <c r="B11298"/>
  <c r="B11195"/>
  <c r="B11194"/>
  <c r="B11178"/>
  <c r="B11177"/>
  <c r="B11176"/>
  <c r="B11175"/>
  <c r="B11174"/>
  <c r="B11147"/>
  <c r="B11145"/>
  <c r="B11134"/>
  <c r="B10587"/>
  <c r="B10586"/>
  <c r="B10584"/>
  <c r="B10583"/>
  <c r="B10581"/>
  <c r="B10577"/>
  <c r="B10575"/>
  <c r="B10574"/>
  <c r="B10573"/>
  <c r="B10572"/>
  <c r="B10571"/>
  <c r="B10570"/>
  <c r="B10569"/>
  <c r="B10307"/>
  <c r="B10306"/>
  <c r="B10276"/>
  <c r="B10275"/>
  <c r="B10274"/>
  <c r="B10273"/>
  <c r="B10272"/>
  <c r="B10200"/>
  <c r="B10199"/>
  <c r="B10198"/>
  <c r="B9865"/>
  <c r="B9864"/>
  <c r="B9863"/>
  <c r="B9862"/>
  <c r="B9842"/>
  <c r="B9825"/>
  <c r="B9814"/>
  <c r="B9813"/>
  <c r="B9808"/>
  <c r="B9807"/>
  <c r="B9794"/>
  <c r="B9793"/>
  <c r="B9792"/>
  <c r="B9791"/>
  <c r="B9790"/>
  <c r="B9297"/>
  <c r="B9296"/>
  <c r="B9258"/>
  <c r="B9254"/>
  <c r="B9249"/>
  <c r="B9246"/>
  <c r="B9245"/>
  <c r="B9244"/>
  <c r="B9243"/>
  <c r="B9153"/>
  <c r="B8441"/>
  <c r="B8229"/>
  <c r="B8228"/>
  <c r="B8185"/>
  <c r="B8184"/>
  <c r="B8157"/>
  <c r="B8156"/>
  <c r="B8155"/>
  <c r="B8154"/>
  <c r="B8131"/>
  <c r="B8130"/>
  <c r="B8129"/>
  <c r="B8128"/>
  <c r="B8127"/>
  <c r="B8126"/>
  <c r="B8094"/>
  <c r="B8065"/>
  <c r="B8063"/>
  <c r="B7889"/>
  <c r="B7888"/>
  <c r="B7887"/>
  <c r="B7886"/>
  <c r="B7885"/>
  <c r="B7884"/>
  <c r="B7883"/>
  <c r="B7882"/>
  <c r="B7881"/>
  <c r="B7880"/>
  <c r="B7877"/>
  <c r="B7873"/>
  <c r="B7783"/>
  <c r="B7782"/>
  <c r="B7781"/>
  <c r="B7780"/>
  <c r="B7779"/>
  <c r="B7778"/>
  <c r="B7776"/>
  <c r="B7775"/>
  <c r="B7773"/>
  <c r="B7770"/>
  <c r="B7759"/>
  <c r="B7758"/>
  <c r="B7757"/>
  <c r="B7756"/>
  <c r="B7755"/>
  <c r="B7692"/>
  <c r="B7575"/>
  <c r="B7574"/>
  <c r="B7556"/>
  <c r="B6909"/>
  <c r="B6908"/>
  <c r="B6906"/>
  <c r="B6905"/>
  <c r="B6898"/>
  <c r="B6897"/>
  <c r="B6895"/>
  <c r="B6894"/>
  <c r="B6893"/>
  <c r="B6892"/>
  <c r="B6883"/>
  <c r="B6882"/>
  <c r="B6881"/>
  <c r="B6771"/>
  <c r="B6769"/>
  <c r="B6397"/>
  <c r="B6307"/>
  <c r="B6306"/>
  <c r="B6249"/>
  <c r="B6242"/>
  <c r="B6150"/>
  <c r="B5966"/>
  <c r="B5890"/>
  <c r="B5889"/>
  <c r="B5823"/>
  <c r="B5634"/>
  <c r="B5633"/>
  <c r="B5632"/>
  <c r="B5577"/>
  <c r="B5571"/>
  <c r="B5570"/>
  <c r="B5519"/>
  <c r="B5474"/>
  <c r="B5473"/>
  <c r="B5472"/>
  <c r="B5471"/>
  <c r="B5470"/>
  <c r="B5469"/>
  <c r="B5226"/>
  <c r="B5225"/>
  <c r="B5059"/>
  <c r="B5055"/>
  <c r="B5054"/>
  <c r="B5053"/>
  <c r="B5052"/>
  <c r="B4954"/>
  <c r="B4953"/>
  <c r="B4952"/>
  <c r="B4951"/>
  <c r="B4885"/>
  <c r="B4884"/>
  <c r="B4879"/>
  <c r="B4809"/>
  <c r="B4807"/>
  <c r="B4804"/>
  <c r="B4803"/>
  <c r="B4737"/>
  <c r="B4708"/>
  <c r="B4707"/>
  <c r="B4706"/>
  <c r="B4705"/>
  <c r="B4704"/>
  <c r="B4703"/>
  <c r="B4205"/>
  <c r="B3951"/>
  <c r="B3950"/>
  <c r="B3948"/>
  <c r="B3946"/>
  <c r="B3901"/>
  <c r="B3899"/>
  <c r="B3857"/>
  <c r="B3855"/>
  <c r="B3740"/>
  <c r="B3739"/>
  <c r="B3623"/>
  <c r="B3622"/>
  <c r="B3621"/>
  <c r="B3595"/>
  <c r="B3526"/>
  <c r="B3525"/>
  <c r="B3524"/>
  <c r="B3523"/>
  <c r="B3522"/>
  <c r="B3471"/>
  <c r="B3331"/>
  <c r="B3330"/>
  <c r="B3329"/>
  <c r="B3327"/>
  <c r="B3326"/>
  <c r="B3324"/>
  <c r="B3288"/>
  <c r="B3287"/>
  <c r="B3241"/>
  <c r="B3231"/>
  <c r="B3168"/>
  <c r="B3167"/>
  <c r="B3166"/>
  <c r="B3165"/>
  <c r="B3164"/>
  <c r="B3163"/>
  <c r="B3162"/>
  <c r="B3161"/>
  <c r="B3160"/>
  <c r="B3159"/>
  <c r="B3124"/>
  <c r="B3122"/>
  <c r="B3119"/>
  <c r="B3116"/>
  <c r="B3115"/>
  <c r="B3114"/>
  <c r="B3113"/>
  <c r="B3112"/>
  <c r="B3097"/>
  <c r="B3095"/>
  <c r="B3094"/>
  <c r="B3093"/>
  <c r="B3054"/>
  <c r="B3008"/>
  <c r="B2978"/>
  <c r="B2956"/>
  <c r="B2955"/>
  <c r="B2954"/>
  <c r="B2953"/>
  <c r="B2952"/>
  <c r="B2951"/>
  <c r="B2950"/>
  <c r="B2949"/>
  <c r="B2948"/>
  <c r="B2946"/>
  <c r="B2945"/>
  <c r="B2944"/>
  <c r="B2939"/>
  <c r="B2923"/>
  <c r="B2922"/>
  <c r="B2921"/>
  <c r="B2920"/>
  <c r="B2907"/>
  <c r="B2906"/>
  <c r="B2904"/>
  <c r="B2902"/>
  <c r="B2901"/>
  <c r="B2900"/>
  <c r="B2899"/>
  <c r="B2898"/>
  <c r="B2897"/>
  <c r="B2896"/>
  <c r="B2894"/>
  <c r="B2893"/>
  <c r="B2892"/>
  <c r="B2891"/>
  <c r="B2882"/>
  <c r="B2879"/>
  <c r="B2861"/>
  <c r="B2859"/>
  <c r="B2854"/>
  <c r="B2627"/>
  <c r="B2599"/>
  <c r="B2598"/>
  <c r="B2394"/>
  <c r="B2393"/>
  <c r="B2363"/>
  <c r="B2362"/>
  <c r="B2309"/>
  <c r="B2232"/>
  <c r="B2231"/>
  <c r="B2230"/>
  <c r="B2151"/>
  <c r="B2149"/>
  <c r="B2146"/>
  <c r="B2144"/>
  <c r="B2138"/>
  <c r="B2130"/>
  <c r="B2107"/>
  <c r="B2103"/>
  <c r="B2085"/>
  <c r="B2077"/>
  <c r="B2074"/>
  <c r="B2073"/>
  <c r="B2072"/>
  <c r="B2071"/>
  <c r="B2064"/>
  <c r="B2063"/>
  <c r="B2062"/>
  <c r="B2061"/>
  <c r="B2060"/>
  <c r="B2053"/>
  <c r="B2052"/>
  <c r="B2051"/>
  <c r="B2050"/>
  <c r="B2049"/>
  <c r="B2045"/>
  <c r="B2044"/>
  <c r="B2024"/>
  <c r="B2023"/>
  <c r="B2021"/>
  <c r="B2020"/>
  <c r="B2019"/>
  <c r="B2018"/>
  <c r="B2017"/>
  <c r="B2016"/>
  <c r="B2015"/>
  <c r="B2014"/>
  <c r="B2013"/>
  <c r="B2012"/>
  <c r="B2011"/>
  <c r="B2010"/>
  <c r="B1999"/>
  <c r="B1997"/>
  <c r="B1996"/>
  <c r="B1995"/>
  <c r="B1994"/>
  <c r="B1993"/>
  <c r="B1992"/>
  <c r="B1991"/>
  <c r="B1987"/>
  <c r="B1986"/>
  <c r="B1985"/>
  <c r="B1984"/>
  <c r="B1983"/>
  <c r="B1982"/>
  <c r="B1981"/>
  <c r="B1963"/>
  <c r="B1959"/>
  <c r="B1944"/>
  <c r="B1943"/>
  <c r="B1942"/>
  <c r="B1940"/>
  <c r="B1939"/>
  <c r="B1938"/>
  <c r="B1937"/>
  <c r="B1936"/>
  <c r="B1935"/>
  <c r="B1934"/>
  <c r="B1931"/>
  <c r="B1930"/>
  <c r="B1929"/>
  <c r="B1928"/>
  <c r="B1927"/>
  <c r="B1926"/>
  <c r="B1925"/>
  <c r="B1924"/>
  <c r="B1923"/>
  <c r="B1920"/>
  <c r="B1919"/>
  <c r="B1918"/>
  <c r="B1917"/>
  <c r="B1891"/>
  <c r="B1890"/>
  <c r="B1889"/>
  <c r="B1888"/>
  <c r="B1887"/>
  <c r="B1886"/>
  <c r="B1885"/>
  <c r="B1875"/>
  <c r="B1874"/>
  <c r="B1871"/>
  <c r="B1870"/>
  <c r="B1869"/>
  <c r="B1861"/>
  <c r="B1860"/>
  <c r="B1852"/>
  <c r="B1849"/>
  <c r="B1848"/>
  <c r="B1844"/>
  <c r="B1843"/>
  <c r="B1842"/>
  <c r="B1839"/>
  <c r="B1836"/>
  <c r="B1832"/>
  <c r="B1820"/>
  <c r="B1819"/>
  <c r="B1812"/>
  <c r="B1806"/>
  <c r="B1799"/>
  <c r="B1798"/>
  <c r="B1775"/>
  <c r="B1771"/>
  <c r="B1738"/>
  <c r="B1737"/>
  <c r="B1736"/>
  <c r="B1735"/>
  <c r="B1537"/>
  <c r="B1536"/>
  <c r="B1528"/>
  <c r="B1477"/>
  <c r="B1212"/>
  <c r="B1211"/>
  <c r="B1180"/>
  <c r="B1179"/>
  <c r="B1172"/>
  <c r="B1171"/>
  <c r="B1164"/>
  <c r="B1040"/>
  <c r="B1012"/>
  <c r="B1011"/>
  <c r="B1010"/>
  <c r="B1009"/>
  <c r="B951"/>
  <c r="B842"/>
  <c r="B715"/>
  <c r="B714"/>
  <c r="B702"/>
  <c r="B700"/>
  <c r="B262"/>
  <c r="B261"/>
  <c r="B217"/>
  <c r="B161"/>
  <c r="B9"/>
  <c r="B8"/>
</calcChain>
</file>

<file path=xl/sharedStrings.xml><?xml version="1.0" encoding="utf-8"?>
<sst xmlns="http://schemas.openxmlformats.org/spreadsheetml/2006/main" count="60967" uniqueCount="59205">
  <si>
    <t>Ebs bar code</t>
  </si>
  <si>
    <t>Description</t>
  </si>
  <si>
    <t>PAD DURA-BRITE BUNOT</t>
  </si>
  <si>
    <t>+TOILET BRUSH DURA-BRITE #211 YEL/WHT</t>
  </si>
  <si>
    <t>CLEANING RAG DURA-BRITE ALL PURPOSE PINK</t>
  </si>
  <si>
    <t>CLEANING RAG DURA-BRITE ALL PURPOSE ORANGE</t>
  </si>
  <si>
    <t>CLEANING RAG DURA-BRITE ALL PURPOSE YELLOW</t>
  </si>
  <si>
    <t>(DO NOT USE)+EPOXY PIONEER BLISTERED EPOXYCLAY-STEEL 28.5G</t>
  </si>
  <si>
    <t>+MLDG DESIGNCRAFT GEMILINA M-17 1X2X8'</t>
  </si>
  <si>
    <t>GYPSUM PUTTY ABC</t>
  </si>
  <si>
    <t>+METAL FURRING 19MMX25MMX5MX0.40MM</t>
  </si>
  <si>
    <t>+METAL FURRING 19MMX50MMX5MX0.40MM</t>
  </si>
  <si>
    <t>+MLDG DESIGNCRAFT GEMILINA BB-41 1X4X8'</t>
  </si>
  <si>
    <t>+MLDG DESIGNCRAFT GEMILINA DC-21 1X2X8'</t>
  </si>
  <si>
    <t>+MLDG DESIGNCRAFT GEMILINA M-07 1X1X8'</t>
  </si>
  <si>
    <t>+MLDG DESIGNCRAFT GEMILINA M-13 1X1X8'</t>
  </si>
  <si>
    <t>+MLDG DESIGNCRAFT GEMILINA M-15 1X1X8'</t>
  </si>
  <si>
    <t>+MLDG DESIGNCRAFT GEMILINA M-01 1X3X8' IVORY</t>
  </si>
  <si>
    <t>+MLDG DESIGNCRAFT GEMILINA SPACER 4 1X1X8'</t>
  </si>
  <si>
    <t>+PAINT BOYSEN CAN (1/4L) TCL HANSA YELLOW 1466</t>
  </si>
  <si>
    <t>+PAINT BOYSEN CAN (1/4L) TCL LAMP BLACK 1490</t>
  </si>
  <si>
    <t>+PAINT BOYSEN CAN (1/4L) TCL RAW SIENNA 1406</t>
  </si>
  <si>
    <t>+PAINT BOYSEN CAN (1/4L) TCL THALO BLUE 1404</t>
  </si>
  <si>
    <t>+PAINT BOYSEN CAN (1/4L) TCL THALO GREEN 1405</t>
  </si>
  <si>
    <t>+PAINT BOYSEN CAN (1/4L) TCL TOLUIDINE RED 1407</t>
  </si>
  <si>
    <t>+PAINT BOYSEN CAN (1/4L) TCL VENETIAN RED 1477</t>
  </si>
  <si>
    <t>+PAINT BOYSEN CAN (1/4L) TCO BULLETIN RED 2315</t>
  </si>
  <si>
    <t>+PAINT BOYSEN CAN (1/4L) TCO FRENCH YEL.OCHRE 2307</t>
  </si>
  <si>
    <t>+PAINT BOYSEN CAN (1/4L) TCO HANSA YELLOW 2319</t>
  </si>
  <si>
    <t>+PAINT BOYSEN CAN (1/4L) TCO LAMP BLACK 2318</t>
  </si>
  <si>
    <t>+PAINT BOYSEN CAN (1/4L) TCO RAW SIENNA 2314</t>
  </si>
  <si>
    <t>+PAINT BOYSEN CAN (1/4L) TCO THALO BLUE 2306</t>
  </si>
  <si>
    <t>+PAINT BOYSEN CAN (1/4L) TCO THALO GREEN 2303</t>
  </si>
  <si>
    <t>+PAINT BOYSEN CAN (1/4L) TCO VENETIAN RED 2317</t>
  </si>
  <si>
    <t>+PAINT BOYSEN GAL EPOXY REDUCER 55</t>
  </si>
  <si>
    <t>+PAINT BOYSEN GAL PERMATEX TEXTURED WHITE 3101</t>
  </si>
  <si>
    <t>PAINT BOYSEN GAL ROOF PAINT BAGUIO GREEN 2550</t>
  </si>
  <si>
    <t>+PAINT BOYSEN GAL ROOF PAINT LAGUNA WHITE 2501</t>
  </si>
  <si>
    <t>+PAINT BOYSEN GAL ROOF PAINT ORIENT GOLD 2560</t>
  </si>
  <si>
    <t>PAINT BOYSEN GAL ROOF PAINT PACIFIC BLUE 2540</t>
  </si>
  <si>
    <t>+PAINT BOYSEN GAL ROOF PAINT SAMAR BEIGE 2520</t>
  </si>
  <si>
    <t>PAINT BOYSEN GAL ROOF PAINT SPANISH RED 2570</t>
  </si>
  <si>
    <t>+PAINT BOYSEN GAL LACQUER GLOSS WATER WHITE 1258</t>
  </si>
  <si>
    <t>+PAINT BOYSEN QRT CLEAR GLOSS LACQUER 1250</t>
  </si>
  <si>
    <t>+PAINT BOYSEN QRT LACQUER SPOT PUTTY WHITE 306</t>
  </si>
  <si>
    <t>+PAINT BOYSEN QRT SANDING SEALER 1254</t>
  </si>
  <si>
    <t>PAINT CES BOT LACQUER FLO</t>
  </si>
  <si>
    <t>PAINT CES BOT LACQUER THINNER</t>
  </si>
  <si>
    <t>PAINT CES BOT SANDING SEALER</t>
  </si>
  <si>
    <t>PAINT CES BOT PAINT THINNER</t>
  </si>
  <si>
    <t>PAINT CES GAL CLEAR GLOSS LACQUER</t>
  </si>
  <si>
    <t>PAINT CES GAL LACQUER FLO</t>
  </si>
  <si>
    <t>PAINT CES GAL LACQUER THINNER</t>
  </si>
  <si>
    <t>PAINT CES GAL PAINT THINNER</t>
  </si>
  <si>
    <t>PAINT CES GAL SANDING SEALER</t>
  </si>
  <si>
    <t>WOOD PRESERVATIVE SOLIGNUM GAL BROWN</t>
  </si>
  <si>
    <t>WOOD PRESERVATIVE SOLIGNUM QRT BROWN</t>
  </si>
  <si>
    <t>PAINT  POLITUFF GAL W/HARDENER</t>
  </si>
  <si>
    <t>PAINT  POLITUFF QRT  W/HARDENER</t>
  </si>
  <si>
    <t>SINK RAINBOW STAINLESS #SS-600 SB 1HOLE</t>
  </si>
  <si>
    <t>SINK WHALE/AMERICAN VALLEY ENAMEL 14X20</t>
  </si>
  <si>
    <t>SINK WHALE/AMERICAN VALLEY STAINLESS 14X20</t>
  </si>
  <si>
    <t>SINK WHALE/AMERICAN VALLEY ENAMEL 16X24</t>
  </si>
  <si>
    <t>SINK WHALE/AMERICAN VALLEY STAINLESS 22X25 4HOLES</t>
  </si>
  <si>
    <t>TILE GROUT ABC F1 BEIGE 2KL</t>
  </si>
  <si>
    <t>TILE GROUT ABC F10 CARMINE RED 2KL</t>
  </si>
  <si>
    <t>TILE GROUT ABC F11 TERRA COTTA 2KL</t>
  </si>
  <si>
    <t>TILE GROUT ABC F12 BLACK 2KL</t>
  </si>
  <si>
    <t>TILE GROUT ABC F14 GREY 2KL</t>
  </si>
  <si>
    <t>TILE GROUT ABC F15 WHITE 2KL</t>
  </si>
  <si>
    <t>TILE GROUT ABC F17 OCHRE 2KL</t>
  </si>
  <si>
    <t>TILE GROUT ABC F2 SANDEL 2KL</t>
  </si>
  <si>
    <t>TILE GROUT ABC F20 DARK BROWN 2KL</t>
  </si>
  <si>
    <t>TILE GROUT ABC F4 MANGO 2KL</t>
  </si>
  <si>
    <t>TILE GROUT ABC F5 OLIVE GREEN 2KL</t>
  </si>
  <si>
    <t>TILE GROUT ABC F6 MID BROWN 2KL</t>
  </si>
  <si>
    <t>TILE GROUT ABC F7 MOSS GREEN 2KL</t>
  </si>
  <si>
    <t>TILE GROUT ABC P8 SORENTO BLUE 2KL</t>
  </si>
  <si>
    <t>+TILES APO 1.3MMX30X30 ALABASTER</t>
  </si>
  <si>
    <t>+TILES APO 1.3MMX30X30 AQUAMARINE</t>
  </si>
  <si>
    <t>+TILES APO 1.3MMX30X30 CINNAMON</t>
  </si>
  <si>
    <t>+TILES APO 1.3MMX30X30 COOL WHITE</t>
  </si>
  <si>
    <t>+TILES APO 1.3MMX30X30 OLIVE GREEN</t>
  </si>
  <si>
    <t>+TILES APO 1.3MMX30X30 RED</t>
  </si>
  <si>
    <t>+TILES APO 1.3MMX30X30 ROYAL BLUE</t>
  </si>
  <si>
    <t>+TILES APO 1.3MMX30X30 SALMON</t>
  </si>
  <si>
    <t>+TILES APO 1.3MMX30X30 SANDSTONE</t>
  </si>
  <si>
    <t>+TILES APO 1.3MMX30X30 SEAGREEN</t>
  </si>
  <si>
    <t>+TILES APO 1.3MMX30X30 SKY BLUE</t>
  </si>
  <si>
    <t>+TILES APO 1.3MMX30X30 STERLING GREY</t>
  </si>
  <si>
    <t>+TILES APO 1.3MMX30X30 WHITESAND</t>
  </si>
  <si>
    <t>+TILES APO 1.3MMX30X30 YELLOW</t>
  </si>
  <si>
    <t>+TILES BRICKS DUBRICOM 2 1/2X6 PLAKETA</t>
  </si>
  <si>
    <t>+PLYWOOD ORDINARY 4MMX4X8</t>
  </si>
  <si>
    <t>NAIL (CONCRETE) HS 1</t>
  </si>
  <si>
    <t>+MLDG DESIGNCRAFT GEMILINA BB-318 1X3X8'</t>
  </si>
  <si>
    <t>+MLDG DESIGNCRAFT GEMILINA S-15 1X1X8'</t>
  </si>
  <si>
    <t>+MLDG DESIGNCRAFT GEMILINA C-375 1X3X8'</t>
  </si>
  <si>
    <t>+MLDG DESIGNCRAFT GEMILINA C-376 1X3X8'</t>
  </si>
  <si>
    <t>+MLDG DESIGNCRAFT GEMILINA M-11 1X3X8'</t>
  </si>
  <si>
    <t>NAIL (COMMON) TS 4</t>
  </si>
  <si>
    <t>NAIL (COMMON) TS 2</t>
  </si>
  <si>
    <t>NAIL (COMMON) TS 1</t>
  </si>
  <si>
    <t>NAIL (FINISHING) TS 2-1/2</t>
  </si>
  <si>
    <t>NAIL (COMMON) TS 1-1/2</t>
  </si>
  <si>
    <t>NAIL (FINISHING) TS 1</t>
  </si>
  <si>
    <t>NAIL (COMMON) TS 3</t>
  </si>
  <si>
    <t>NAIL (COMMON) TS 2-1/2</t>
  </si>
  <si>
    <t>+MLDG DESIGNCRAFT GEMILINA BB-48918 1X4X8'</t>
  </si>
  <si>
    <t>+MLDG DESIGNCRAFT GEMILINA BB-46 1X4X8'</t>
  </si>
  <si>
    <t>MLDG DESIGNCRAFT GEMILINA BB-04 1X4X8'</t>
  </si>
  <si>
    <t>+MLDG DESIGNCRAFT GEMILINA M-22 1X4X8'</t>
  </si>
  <si>
    <t>+MLDG DESIGNCRAFT GEMILINA M-33 1X1X8'</t>
  </si>
  <si>
    <t>SOLUTION ABC REDIFIX (ADDITIVE)</t>
  </si>
  <si>
    <t>+NAIL (UMBRELLA) # 2</t>
  </si>
  <si>
    <t>NAIL (UMBRELLA) TS  # 2-1/2</t>
  </si>
  <si>
    <t>+TILES APO 1.3MMX30X30 MAHOGANY</t>
  </si>
  <si>
    <t>+BALL CASTER JAPAN (RUBBER) PLATE TYPE 2-1/2</t>
  </si>
  <si>
    <t>+WELDED WIRE CHINA 1/2X3X25M</t>
  </si>
  <si>
    <t>+BARBED WIRE #25</t>
  </si>
  <si>
    <t>(DO NOT USE)TIE WIRE #16</t>
  </si>
  <si>
    <t>HOG WIRE TS #32 40YARDS</t>
  </si>
  <si>
    <t>HOG WIRE TS #39 40YARDS</t>
  </si>
  <si>
    <t>AQUAPLUG ABC QRT</t>
  </si>
  <si>
    <t>AQUASHIELD ABC PLUS</t>
  </si>
  <si>
    <t>+MLDG DESIGNCRAFT GEMILINA M-02 1X2X8' IVORY</t>
  </si>
  <si>
    <t>+MLDG DESIGNCRAFT GEMILINA M-09 1X1X8' IVORY</t>
  </si>
  <si>
    <t>NAIL (FINISHING) TS 2</t>
  </si>
  <si>
    <t>PLYWOOD ORD. 11MMX4X8</t>
  </si>
  <si>
    <t>NAIL (CONCRETE) HS 4</t>
  </si>
  <si>
    <t>NAIL (FINISHING) TS 3</t>
  </si>
  <si>
    <t>NAIL (FINISHING) TS 1-1/2</t>
  </si>
  <si>
    <t>+WELDED WIRE CHINA 1X4X25M</t>
  </si>
  <si>
    <t>+MLDG DESIGNCRAFT GEMILINA M-04 1X2X8'</t>
  </si>
  <si>
    <t>WATERPROOFING JARDINE SUPER THOROSEAL GAL WHITE</t>
  </si>
  <si>
    <t>PAINT CES GAL ACRYLIC THINNER</t>
  </si>
  <si>
    <t>PAINT CES BOT ACRYLIC THINNER</t>
  </si>
  <si>
    <t>+PLYWOOD MARINE 5MMX4X8</t>
  </si>
  <si>
    <t>NAIL (CONCRETE) HS 2-1/2</t>
  </si>
  <si>
    <t>+MIRROR CABINET MK-09 WHITE</t>
  </si>
  <si>
    <t>CEMENT BOARD HARDIEFLEX 4.5MMX4X8</t>
  </si>
  <si>
    <t>+BARBED WIRE #15</t>
  </si>
  <si>
    <t>NAIL (CONCRETE) HS 3</t>
  </si>
  <si>
    <t>+BALL CASTER JAPAN (STEEL) PLATE TYPE 2-1/2</t>
  </si>
  <si>
    <t>NAIL (CONCRETE) HS 2</t>
  </si>
  <si>
    <t>+PAINT BOYSEN CAN (1/4L) TCL BURNT SIENNA 1408</t>
  </si>
  <si>
    <t>TILE ADHESIVE ABC REGULAR 25KL.</t>
  </si>
  <si>
    <t>+TILES APO 1.3MMX30X30 BONE IVORY</t>
  </si>
  <si>
    <t>INSULATION SF 10MMX1MX50 2SIDE PE FOAM MTR.</t>
  </si>
  <si>
    <t>INSULATION SF 5MMX1MX50 2SIDE PE FOAM MTR.</t>
  </si>
  <si>
    <t>TILE GROUT ABC F16 CREAM 2KL</t>
  </si>
  <si>
    <t>+TILES APO 1.3MMX30X30 SANDRIFT WHITE</t>
  </si>
  <si>
    <t>+PLYWOOD MARINE 4MMX4X8</t>
  </si>
  <si>
    <t>INSULATION SF 10MMX1MX50 1SIDE PE FOAM MTR.</t>
  </si>
  <si>
    <t>GLUE STIKWEL WOOD PARQUET QUART</t>
  </si>
  <si>
    <t>GLUE STIKWEL WOOD PARQUET HALF-QUART 500G</t>
  </si>
  <si>
    <t>INSULATION SF 5MMX1MX50 1SIDE PE FOAM MTR.</t>
  </si>
  <si>
    <t>+TILES APO 1.3MMX4X36 PLANKS NATURAL OAK</t>
  </si>
  <si>
    <t>WATERPROOFING JARDINE SUPER THOROSEAL GAL GRAY</t>
  </si>
  <si>
    <t>+PLYWOOD ORDINARY 5MMX4X8</t>
  </si>
  <si>
    <t>CABINET DOOR DESIGNCRAFT PW CALGARY 356X610MM GEM.</t>
  </si>
  <si>
    <t>CABINET DOOR DESIGNCRAFT PW CALGARY 410X610MM GEM.</t>
  </si>
  <si>
    <t>CABINET DOOR DESIGNCRAFT PW CALGARY 356X762MM GEM.</t>
  </si>
  <si>
    <t>CABINET DOOR DESIGNCRAFT PW CALGARY 410X762MM GEM.</t>
  </si>
  <si>
    <t>CABINET DOOR DESIGNCRAFT PW BROOKS 356X610MM GEM.</t>
  </si>
  <si>
    <t>CABINET DOOR DESIGNCRAFT PW BROOKS 410X610MM GEM.</t>
  </si>
  <si>
    <t>CABINET DOOR DESIGNCRAFT PW BROOKS 356X762MM GEM.</t>
  </si>
  <si>
    <t>CABINET DOOR DESIGNCRAFT PW BROOKS 410X762MM GEM.</t>
  </si>
  <si>
    <t>+MLDG DESIGNCRAFT GEMILINA DC-35 1X3X8'</t>
  </si>
  <si>
    <t>+ROOFING RAVAK/METALPLAS CORR.G-1.3X8' WHITE</t>
  </si>
  <si>
    <t>PAINT CES BOT CLEAR GLOSS LACQUER</t>
  </si>
  <si>
    <t>+MLDG DESIGNCRAFT GEMILINA M-94 1X1X8' IVORY</t>
  </si>
  <si>
    <t>CABINET DOOR DESIGNCRAFT PW CALGARY 305X610MM GEM.</t>
  </si>
  <si>
    <t>MLDG DESIGNCRAFT GEMILINA S-55 1X2X8' IVORY</t>
  </si>
  <si>
    <t>CABINET DOOR DESIGNCRAFT PW BROOKS 305X610MM GEM.</t>
  </si>
  <si>
    <t>CABINET DOOR DESIGNCRAFT PW BROOKS 305X762MM GEM.</t>
  </si>
  <si>
    <t>NAIL (CONCRETE) HS 1-1/2</t>
  </si>
  <si>
    <t>CEMENT BOARD HARDIEFLEX 3.5X4X8 LITE</t>
  </si>
  <si>
    <t>+MLDG DESIGNCRAFT GEMILINA M-01 1X4X8' IVORY</t>
  </si>
  <si>
    <t>MLDG DESIGNCRAFT GEMILINA C-479 #2 1X4X8'</t>
  </si>
  <si>
    <t>CLOSET DOOR DESIGNCRAFT PW ANDERSON 40X2100MM GEM</t>
  </si>
  <si>
    <t>CLOSET DOOR DESIGNCRAFT PW ANDERSON 38X2100MM GEM.</t>
  </si>
  <si>
    <t>+MIRROR CABINET MC-3 WHITE</t>
  </si>
  <si>
    <t>CABINET DOOR DESIGNCRAFT PW CALGARY 305X762MM GEM.</t>
  </si>
  <si>
    <t>HOG WIRE TS #47 40YARDS</t>
  </si>
  <si>
    <t>GLUE VINYL STIKWEL QUART</t>
  </si>
  <si>
    <t>MLDG DESIGNCRAFT GEMILINA DC-21 #1 1X2X8'</t>
  </si>
  <si>
    <t>+STUDS 35MMX76MMX3M T.60MM</t>
  </si>
  <si>
    <t>+MLDG DESIGNCRAFT GEMILINA BB-48322 1X4X8'</t>
  </si>
  <si>
    <t>+MLDG DESIGNCRAFT GEMILINA C-483 1X4X8'</t>
  </si>
  <si>
    <t>+MLDG DESIGNCRAFT GEMILINA C-479 1X4X8'</t>
  </si>
  <si>
    <t>TILE GROUT ABC F3 DARK BEIGE 2KL</t>
  </si>
  <si>
    <t>+TRACKS 32MMX76MMX3M T.60MM</t>
  </si>
  <si>
    <t>+TILES APO 1.3MMX4X36 PLANKS MEDIUM CHERRY</t>
  </si>
  <si>
    <t>+NAIL (COMMON) 5</t>
  </si>
  <si>
    <t>+MOP HEAD HARMONY 500G</t>
  </si>
  <si>
    <t>+ROOFING RAVAK/METALPLAS CORR.G-1.3X12' WHITE</t>
  </si>
  <si>
    <t>+ROOFING RAVAK/METALPLAS CORR.G-1.3X10' WHITE</t>
  </si>
  <si>
    <t>TILE GROUT ABC F22 MINT GREEN 2KL</t>
  </si>
  <si>
    <t>TILE GROUT ABC F22 MINT GREEN 5KL</t>
  </si>
  <si>
    <t>TILE ADHESIVE ABC HEAVY DUTY 25KL.</t>
  </si>
  <si>
    <t>GROUT SEALER ABC 250ML</t>
  </si>
  <si>
    <t>+PLYBOARD ORDINARY 3/4X4X8</t>
  </si>
  <si>
    <t>+CARRYING CHANNEL 12MMX38MMX5MX.80MM</t>
  </si>
  <si>
    <t>MLDG DESIGNCRAFT GEMILINA S-55 #01 1X2X8'</t>
  </si>
  <si>
    <t>TILE ADHESIVE MASTER SE 25KG</t>
  </si>
  <si>
    <t>MLDG DESIGNCRAFT GEMILINA M-07 #01 1X1X8'</t>
  </si>
  <si>
    <t>MLDG DESIGNCRAFT GEMILINA M-13 #01 1X1X8'</t>
  </si>
  <si>
    <t>+MLDG DESIGNCRAFT GEMILINA BB-364 1X3X8</t>
  </si>
  <si>
    <t>TILE GROUT ABC F23 PEACH 2KL</t>
  </si>
  <si>
    <t>TILE GROUT ABC F24 PINK 2KL</t>
  </si>
  <si>
    <t>TILE GROUT ABC P25 BURGUNDY 2KL</t>
  </si>
  <si>
    <t>MLDG DESIGNCRAFT GEMILINA M-01 #5 1X3X8'</t>
  </si>
  <si>
    <t>+MLDG DESIGNCRAFT GEMILINA M-01 #8 1X4X8'</t>
  </si>
  <si>
    <t>(DO NOT USE)EPOXY PIONEER MARINE 1/4PINT (SET)</t>
  </si>
  <si>
    <t>(DO NOT USE)+EPOXY PIONEER ELASTOSEAL-PISIL 1/4KG.</t>
  </si>
  <si>
    <t>WINDOW BUENAVISTA 1.20MX1.60M STEEL CASEMENT</t>
  </si>
  <si>
    <t>WINDOW BUENAVISTA 1.20MX.80M STEEL CASEMENT</t>
  </si>
  <si>
    <t>WINDOW BUENAVISTA .90MX.80M STEEL CASEMENT</t>
  </si>
  <si>
    <t>WINDOW BUENAVISTA .60MX.80M STEEL CASEMENT</t>
  </si>
  <si>
    <t>WINDOW BUENAVISTA .60MX.60M STEEL CASEMENT</t>
  </si>
  <si>
    <t>MLDG DESIGNCRAFT GEMILINA M-09 #02 1X1X8'</t>
  </si>
  <si>
    <t>ROPE NYLON #22 11MM</t>
  </si>
  <si>
    <t>ROPE NYLON #6 3MM</t>
  </si>
  <si>
    <t>GROUT SEALER ABC 1L</t>
  </si>
  <si>
    <t>+CABINET DOOR DESIGNCRAFT CDW #01 14X30 MAH.</t>
  </si>
  <si>
    <t>+CABINET DOOR DESIGNCRAFT CDW #01 16X30 MAH.</t>
  </si>
  <si>
    <t>(DO NOT USE)+FRENCH WINDOW DESIGNCRAFT #03 450X1200 GEMILINA</t>
  </si>
  <si>
    <t>(DO NOT USE)+FRENCH WINDOW DESIGNCRAFT #03 450X920 GEMILINA</t>
  </si>
  <si>
    <t>(DO NOT USE)+FRENCH WINDOW DESIGNCRAFT #03 350X1200 GEMILINA</t>
  </si>
  <si>
    <t>(DO NOT USE)+FRENCH WINDOW DESIGNCRAFT #03 350X920 GEMILINA</t>
  </si>
  <si>
    <t>+CABINET DOOR DESIGNCRAFT CDW #01 12X30 MAH.</t>
  </si>
  <si>
    <t>+MOP HEAD HARMONY 300G</t>
  </si>
  <si>
    <t>+HANDRAIL DESIGNCRAFT 2X3X8 MAHOGANY</t>
  </si>
  <si>
    <t>+HANDRAIL DESIGNCRAFT 2X4X8 MAHOGANY</t>
  </si>
  <si>
    <t>MLDG DESIGNCRAFT GEMILINA C-479 #1 1X4X8'</t>
  </si>
  <si>
    <t>MLDG DESIGNCRAFT GEMILINA M-103A 1X1X8</t>
  </si>
  <si>
    <t>MLDG DESIGNCRAFT GEMILINA M-104B 1X1X8</t>
  </si>
  <si>
    <t>MLDG DESIGNCRAFT GEMILINA C-301B 1X3X8</t>
  </si>
  <si>
    <t>MLDG DESIGNCRAFT GEMILINA C-303A 1X3X8</t>
  </si>
  <si>
    <t>MLDG DESIGNCRAFT GEMILINA C-404A 1X4X8</t>
  </si>
  <si>
    <t>MLDG DESIGNCRAFT GEMILINA C-404B 1X4X8</t>
  </si>
  <si>
    <t>MLDG DESIGNCRAFT GEMILINA BB-402B 1X4X8</t>
  </si>
  <si>
    <t>+FAUCET LA FONZA F-5035 SINK TAP</t>
  </si>
  <si>
    <t>+FAUCET LA FONZA F-5005 SINK TAP</t>
  </si>
  <si>
    <t>+FAUCET LA FONZA F-5009 SINK TAP</t>
  </si>
  <si>
    <t>+FAUCET LA FONZA F-4009/F-33006 PILLAR TAP</t>
  </si>
  <si>
    <t>+FAUCET LA FONZA F-16008 SMALL SGL LEVER WASHBASIN TAP</t>
  </si>
  <si>
    <t>TILE GROUT MASTER SE 001 WHITE 2KL ANTI-MICROBIAL</t>
  </si>
  <si>
    <t>TILE GROUT MASTER SE 002 BEIGE 2KL ANTI-MICROBIAL</t>
  </si>
  <si>
    <t>TILE GROUT MASTER SE 003 GRAY 2KL ANTI-MICROBIAL</t>
  </si>
  <si>
    <t>TILE GROUT MASTER SE 004 BLACK 2KL ANTI-MICROBIAL</t>
  </si>
  <si>
    <t>TILE GROUT MASTER SE 008 RED 2KL ANTI-MICROBIAL</t>
  </si>
  <si>
    <t>TILE GROUT MASTER SE 010 CREAM 2KL ANTI-MICROBIAL</t>
  </si>
  <si>
    <t>TILE GROUT MASTER SE 011 MINT GREEN 2KL ANTI-MICROBIAL</t>
  </si>
  <si>
    <t>TILE GROUT MASTER 013 LT. BLUE 2KL ANTI-MICROBIAL</t>
  </si>
  <si>
    <t>TILE GROUT MASTER SE 020 PINK 2KL ANTI-MICROBIAL</t>
  </si>
  <si>
    <t>AQUAPLUG ABC GAL</t>
  </si>
  <si>
    <t>+FAUCET LA FONZA F-1030 SINGLE LEVER WASHBASIN MIXER</t>
  </si>
  <si>
    <t>+FAUCET LA FONZA F-102 SINGLE LEVER WASHBASIN MIXER</t>
  </si>
  <si>
    <t>MLDG DESIGNCRAFT GEMILINA C-201A 1X2X8</t>
  </si>
  <si>
    <t>+TRASH BAG 24''X32''X.07mu LARGE</t>
  </si>
  <si>
    <t>+TRASH BAG 30''X37''X.07mu  X-LARGE</t>
  </si>
  <si>
    <t>+TRASH BAG 37''X38''X10mu  XX-LARGE</t>
  </si>
  <si>
    <t>+MLDG DESIGNCRAFT GEMILINA BB-618 1X6X8'</t>
  </si>
  <si>
    <t>INSULATION HDPE SF 2MMX1MX150M 1 W/ PLASTIC COAT</t>
  </si>
  <si>
    <t>+PLYWOOD MARINE 18MMX4X8 (3/4)</t>
  </si>
  <si>
    <t>GYPSUM PUTTY ABC PAIL</t>
  </si>
  <si>
    <t>+ACOUSTIC  BOARD ARMSTRONG 2'X4'X5/8 LAYN-N 1730B FINE FISSURED</t>
  </si>
  <si>
    <t>TILE ADHESIVE NEO 25KG</t>
  </si>
  <si>
    <t>+BRUSH PAINT ETERNA #760 4</t>
  </si>
  <si>
    <t>+WALL ANGLE CEILING 25MMX25MMX3M</t>
  </si>
  <si>
    <t>DOOR PVC POLYWOOD PD 600X2100MM WB PLAIN WHITE</t>
  </si>
  <si>
    <t>DOOR PVC POLYWOOD PD 600X2100MM VG PLAIN WOOD</t>
  </si>
  <si>
    <t>RHEOMIX JARDINE 205 SACHET 120G</t>
  </si>
  <si>
    <t>STOPMOULD JARDINE 500ML SPRAYER</t>
  </si>
  <si>
    <t>DOOR PVC POLYWOOD PD 600X2100MM AB PLAIN GRANITE</t>
  </si>
  <si>
    <t>DOOR PVC POLYWOOD PD 600X2100MM AB-A GRANITE</t>
  </si>
  <si>
    <t>DOOR PVC POLYWOOD PD 600X2100MM VG-A WOOD</t>
  </si>
  <si>
    <t>DOOR PVC POLYWOOD PD 600X2100MM WB-A WHITE</t>
  </si>
  <si>
    <t>+CLOSET DOOR DESIGNCRAFT CDP #3 40X2100 GEM.</t>
  </si>
  <si>
    <t>+CLOSET DOOR DESIGNCRAFT CDP #3 38X2100 GEM.</t>
  </si>
  <si>
    <t>WATERPLUG JARDINE LITER</t>
  </si>
  <si>
    <t>WATERPLUG JARDINE GALLON</t>
  </si>
  <si>
    <t>WATERPLUG JARDINE 200 GMS</t>
  </si>
  <si>
    <t>WOOD SHIELD JARDINE GALLON BROWN</t>
  </si>
  <si>
    <t>WOOD SHIELD JARDINE LITER BROWN</t>
  </si>
  <si>
    <t>WOOD SHIELD JARDINE GALLON CLEAR</t>
  </si>
  <si>
    <t>WOOD SHIELD JARDINE LITER CLEAR</t>
  </si>
  <si>
    <t>DOOR STEEL RF IRON FORGE  80X210 LEFT W/ JAMB</t>
  </si>
  <si>
    <t>DOOR STEEL RF IRON FORGE  80X210 RIGHT W/ JAMB</t>
  </si>
  <si>
    <t>+TILES WALL CLADDING CANYON ROCK 2X8 GREENSLATE</t>
  </si>
  <si>
    <t>+TILES WALL CLADDING CANYON ROCK 2X8 WOODSTONE</t>
  </si>
  <si>
    <t>+TILES WALL CLADDING CANYON ROCK 2X8 GREY</t>
  </si>
  <si>
    <t>+TILES WALL CLADDING CANYON ROCK 2X8 WHITE</t>
  </si>
  <si>
    <t>+TILES WALL CLADDING CANYON ROCK 4X8 GREENSLATE</t>
  </si>
  <si>
    <t>+CLOSET DOOR DESIGNCRAFT CDH #3 38X210 MAH./HARD.</t>
  </si>
  <si>
    <t>+CLOSET DOOR DESIGNCRAFT CDH #3 40X210 MAH./HARD.</t>
  </si>
  <si>
    <t>+CLOSET DOOR DESIGNCRAFT CDL #01 38X2100 MAH./HARD.</t>
  </si>
  <si>
    <t>+CLOSET DOOR DESIGNCRAFT CDL #01 40X2100 MAH./HARD.</t>
  </si>
  <si>
    <t>+CLOSET DOOR DESIGNCRAFT CDP #3 38X2100 MAH./HARD.</t>
  </si>
  <si>
    <t>+CLOSET DOOR DESIGNCRAFT CDP #3 40X2100 MAH./HARD.</t>
  </si>
  <si>
    <t>+CLOSET DOOR DESIGNCRAFT CDH #3 38X2100 GEM.</t>
  </si>
  <si>
    <t>+CLOSET DOOR DESIGNCRAFT CDH #3 40X2100 GEM.</t>
  </si>
  <si>
    <t>FRENCH WINDOW DESIGNCRAFT CB 350X920 HARDWOOD</t>
  </si>
  <si>
    <t>FRENCH WINDOW DESIGNCRAFT CB 350X1200 HARDWOOD</t>
  </si>
  <si>
    <t>FRENCH WINDOW DESIGNCRAFT CB 450X920 HARDWOOD</t>
  </si>
  <si>
    <t>FRENCH WINDOW DESIGNCRAFT CB 450X1200 HARDWOOD</t>
  </si>
  <si>
    <t>MLDG DESIGNCRAFT GEMILINA C-565 1X5X8</t>
  </si>
  <si>
    <t>+MLDG DESIGNCRAFT GEMILINA C-581 1X5X8</t>
  </si>
  <si>
    <t>+TILES APO 1.3MMX30X30 WHITE</t>
  </si>
  <si>
    <t>DOOR STEEL RF IRON FORGE  90X210 LEFT W/ JAMB</t>
  </si>
  <si>
    <t>DOOR STEEL RF IRON FORGE  90X210 RIGHT W/ JAMB</t>
  </si>
  <si>
    <t>DRAWER FACE DESIGNCRAFT #1 18MMX6X12 GEMILINA</t>
  </si>
  <si>
    <t>DRAWER FACE DESIGNCRAFT #1 18MMX6X14 GEMILINA</t>
  </si>
  <si>
    <t>DRAWER FACE DESIGNCRAFT #1 18MMX6X16 GEMILINA</t>
  </si>
  <si>
    <t>DRAWER FACE DESIGNCRAFT #1 18MMX6X24 GEMILINA</t>
  </si>
  <si>
    <t>DRAWER FACE DESIGNCRAFT #1 18MMX8X12 GEMILINA</t>
  </si>
  <si>
    <t>DRAWER FACE DESIGNCRAFT #1 18MMX8X14 GEMILINA</t>
  </si>
  <si>
    <t>DRAWER FACE DESIGNCRAFT #1 18MMX8X16 GEMILINA</t>
  </si>
  <si>
    <t>DRAWER FACE DESIGNCRAFT #1 18MMX8X24 GEMILINA</t>
  </si>
  <si>
    <t>HARDIFLEX SENIPA 9MMX10"X8' HF</t>
  </si>
  <si>
    <t>+NFS-WINDOW GRILLS BUENAVISTA 1.20MX1.20M TWISTED</t>
  </si>
  <si>
    <t>TABLE COFTA SQUARE 36'' GRANITE WHITE</t>
  </si>
  <si>
    <t>+LUMBER DESIGNCRAFT SOLID 1X1X8 LAUAN</t>
  </si>
  <si>
    <t>+LUMBER DESIGNCRAFT SOLID 2X2X8 LAUAN</t>
  </si>
  <si>
    <t>+LUMBER DESIGNCRAFT SOLID 2X4X8 LAUAN</t>
  </si>
  <si>
    <t>+LUMBER DESIGNCRAFT SOLID 1X1X10 LAUAN</t>
  </si>
  <si>
    <t>+LUMBER DESIGNCRAFT SOLID 1X2X10 LAUAN</t>
  </si>
  <si>
    <t>+LUMBER DESIGNCRAFT SOLID 2X2X10 LAUAN</t>
  </si>
  <si>
    <t>+LUMBER DESIGNCRAFT SOLID 2X3X10 LAUAN</t>
  </si>
  <si>
    <t>+LUMBER DESIGNCRAFT SOLID 2X4X10 LAUAN</t>
  </si>
  <si>
    <t>DOORS DESIGNCRAFT WW 80X210 DEENA MAHOGANY</t>
  </si>
  <si>
    <t>DOORS DESIGNCRAFT WW 90X210 DEENA MAHOGANY</t>
  </si>
  <si>
    <t>DOORS DESIGNCRAFT WW 80X210 COVENTRY MAHOGANY</t>
  </si>
  <si>
    <t>DOORS DESIGNCRAFT WW 90X210 COVENTRY MAHOGANY</t>
  </si>
  <si>
    <t>DOORS DESIGNCRAFT WW 80X210 ACACIA MAHOGANY</t>
  </si>
  <si>
    <t>DOORS DESIGNCRAFT WW 90X210 ACACIA MAHOGANY</t>
  </si>
  <si>
    <t>DOORS DESIGNCRAFT WW 80X210 CLARISSE MAHOGANY</t>
  </si>
  <si>
    <t>DOORS DESIGNCRAFT WW 90X210 CLARISSE MAHOGANY</t>
  </si>
  <si>
    <t>+DOOR JAMB DESIGNCRAFT 2X4 HARDWOOD</t>
  </si>
  <si>
    <t>+DOOR JAMB DESIGNCRAFT 2X6 HARDWOOD</t>
  </si>
  <si>
    <t>DOORS DESIGNCRAFT 100X210 ALASKA HARDWOOD</t>
  </si>
  <si>
    <t>DOORS DESIGNCRAFT 100X210 ANGELIC HARDWOOD</t>
  </si>
  <si>
    <t>DOORS DESIGNCRAFT 100X210 CAROLINA HARDWOOD</t>
  </si>
  <si>
    <t>DOORS DESIGNCRAFT 100X210 KENTUCKY HARDWOOD</t>
  </si>
  <si>
    <t>DOORS DESIGNCRAFT 80X210 ACACIA HARDWOOD</t>
  </si>
  <si>
    <t>DOORS DESIGNCRAFT 80X210 ALASKA HARDWOOD</t>
  </si>
  <si>
    <t>DOORS DESIGNCRAFT 80X210 ANGELIC HARDWOOD</t>
  </si>
  <si>
    <t>DOORS DESIGNCRAFT 80X210 ANGELIC MAHOGANY</t>
  </si>
  <si>
    <t>DOORS DESIGNCRAFT 80X210 CAROLINA HARDWOOD</t>
  </si>
  <si>
    <t>DOORS DESIGNCRAFT 80X210 CAROLINA MAHOGANY</t>
  </si>
  <si>
    <t>DOORS DESIGNCRAFT 80X210 KENTUCKY HARDWOOD</t>
  </si>
  <si>
    <t>DOORS DESIGNCRAFT 80X210 KENTUCKY MAHOGANY</t>
  </si>
  <si>
    <t>DOORS DESIGNCRAFT 90X210 ACACIA HARDWOOD</t>
  </si>
  <si>
    <t>DOORS DESIGNCRAFT 90X210 ACACIA MAHOGANY</t>
  </si>
  <si>
    <t>DOORS DESIGNCRAFT 90X210 ALASKA HARDWOOD</t>
  </si>
  <si>
    <t>DOORS DESIGNCRAFT 90X210 ALASKA MAHOGANY</t>
  </si>
  <si>
    <t>DOORS DESIGNCRAFT 90X210 ANGELIC HARDWOOD</t>
  </si>
  <si>
    <t>DOORS DESIGNCRAFT 90X210 ANGELIC MAHOGANY</t>
  </si>
  <si>
    <t>DOORS DESIGNCRAFT 90X210 CAROLINA HARDWOOD</t>
  </si>
  <si>
    <t>DOORS DESIGNCRAFT 90X210 CAROLINA MAHOGANY</t>
  </si>
  <si>
    <t>DOORS DESIGNCRAFT 90X210 KENTUCKY HARDWOOD</t>
  </si>
  <si>
    <t>DOORS DESIGNCRAFT 90X210 KENTUCKY MAHOGANY</t>
  </si>
  <si>
    <t>+DOOR JAMB DESIGNCRAFT 2X4X1M HARDWOOD</t>
  </si>
  <si>
    <t>+DOOR JAMB DESIGNCRAFT 2X6X1M HARDWOOD</t>
  </si>
  <si>
    <t>TILE ADHESIVE MASTER SE 25KG HEAVY DUTY</t>
  </si>
  <si>
    <t>SINK WHALE/AMERICAN VALLEY STAINLESS 16X24</t>
  </si>
  <si>
    <t>+TILES APO 1.3MMX30X30 AVOCADO</t>
  </si>
  <si>
    <t>WINDOW BUENAVISTA 1.20MX1.40M STEEL CASEMENT</t>
  </si>
  <si>
    <t>DOORS DESIGNCRAFT 70X210 CAROLINA HARDWOOD</t>
  </si>
  <si>
    <t>DOORS DESIGNCRAFT 70X210 CAROLINA MAHOGANY</t>
  </si>
  <si>
    <t>DOORS DESIGNCRAFT 70X210 KENTUCKY HARDWOOD</t>
  </si>
  <si>
    <t>DOORS DESIGNCRAFT 70X210 KENTUCKY MAHOGANY</t>
  </si>
  <si>
    <t>+LUMBER DESIGNCRAFT SOLID 2X6X8 LAUAN</t>
  </si>
  <si>
    <t>+LUMBER DESIGNCRAFT SOLID 2X6X10 LAUAN</t>
  </si>
  <si>
    <t>TILE GROUT MASTER SE TERRACOTTA 2KL ANTI-MICROBIAL</t>
  </si>
  <si>
    <t>TILE GROUT MASTER SE MED. BROWN 2KL ANTI-MICROBIAL</t>
  </si>
  <si>
    <t>TILE GROUT MASTER SE OCHRE 2KL ANTI-MICROBIAL</t>
  </si>
  <si>
    <t>TILE GROUT MASTER SE DK.BEIGE 2KL ANTI-MICROBIAL</t>
  </si>
  <si>
    <t>+MLDG DESIGNCRAFT GEMILINA BB-619 1X6X8</t>
  </si>
  <si>
    <t>+MLDG DESIGNCRAFT GEMILINA BB-620 1X6X8</t>
  </si>
  <si>
    <t>+MEDICINE CAB. GOLDEA (FROMART) FDD-003 45X15X12CM</t>
  </si>
  <si>
    <t>+VENTILATION DESIGNCRAFT #01 10X96 GEM. AV-#1 ST.</t>
  </si>
  <si>
    <t>DOOR STEEL RF IRON FORGE  100X210 RIGHT W/ JAMB</t>
  </si>
  <si>
    <t>DOOR STEEL RF IRON FORGE  100X210 LEFT W/ JAMB</t>
  </si>
  <si>
    <t>+MLDG DESIGNCRAFT HARDWOOD C-375 1X3X8'</t>
  </si>
  <si>
    <t>+MLDG DESIGNCRAFT HARDWOOD M-17 1X2X8'</t>
  </si>
  <si>
    <t>+MLDG DESIGNCRAFT HARDWOOD C-376 1X3X8'</t>
  </si>
  <si>
    <t>+MLDG DESIGNCRAFT HARDWOOD C-479 1X4X8'</t>
  </si>
  <si>
    <t>+MLDG DESIGNCRAFT HARDWOOD M-01 1X4X8'</t>
  </si>
  <si>
    <t>BOWL ROYAL TERN C-1201 MYNAH WHITE W/SEAT COVER</t>
  </si>
  <si>
    <t>BOWL ROYAL TERN C-1201 MYNAH BEIGE W/SEAT COVER</t>
  </si>
  <si>
    <t>+BOWL ROYAL TERN C-1201 MYNAH IVORY W/SEAT COVER</t>
  </si>
  <si>
    <t>BOWL ROYAL TERN C-1201 MYNAH P.BLUE W/SEAT COVER</t>
  </si>
  <si>
    <t>BOWL ROYAL TERN C-1201 MYNAH P.GREEN W/SEAT COVER</t>
  </si>
  <si>
    <t>+BOWL ROYAL TERN C-1201 MYNAH P.PINK W/SEAT COVER</t>
  </si>
  <si>
    <t>DOORS DESIGNCRAFT 100X210 ACACIA HARDWOOD</t>
  </si>
  <si>
    <t>DOORS DESIGNCRAFT 70X210 ACACIA HARDWOOD</t>
  </si>
  <si>
    <t>DOORS DESIGNCRAFT 70X210 ALASKA HARDWOOD</t>
  </si>
  <si>
    <t>DOORS DESIGNCRAFT 70X210 ANGELIC HARDWOOD</t>
  </si>
  <si>
    <t>DOORS DESIGNCRAFT 70X210 ALASKA MAHOGANY</t>
  </si>
  <si>
    <t>DOORS DESIGNCRAFT 70X210 ANGELIC MAHOGANY</t>
  </si>
  <si>
    <t>DOORS DESIGNCRAFT WW 100X210 ACACIA MAHOGANY</t>
  </si>
  <si>
    <t>DOORS DESIGNCRAFT WW 100X210 CLARISSE MAHOGANY</t>
  </si>
  <si>
    <t>DOORS DESIGNCRAFT WW 100X210 COVENTRY MAHOGANY</t>
  </si>
  <si>
    <t>DOORS DESIGNCRAFT WW 100X210 DEENA MAHOGANY</t>
  </si>
  <si>
    <t>+MLDG DESIGNCRAFT GEMILINA RCC-02 1X6X8</t>
  </si>
  <si>
    <t>+MLDG DESIGNCRAFT GEMILINA RCC-03 1X6X8</t>
  </si>
  <si>
    <t>+MLDG DESIGNCRAFT GEMILINA RCC-04 1X6X8</t>
  </si>
  <si>
    <t>TILES WALL CLADDING EZ ROCKS EZFIT CARAMEL</t>
  </si>
  <si>
    <t>TILES WALL CLADDING EZ ROCKS QUICKFIT CANYON STONE</t>
  </si>
  <si>
    <t>GLUE STIKWEL WOOD PARQUET POUCH 250G</t>
  </si>
  <si>
    <t>MLDG DESIGNCRAFT GEMILINA BB-402A 1X4X8'</t>
  </si>
  <si>
    <t>+PLASTICWARES OROCAN UTILITY BASIN 8516 16 RED</t>
  </si>
  <si>
    <t>+PLASTICWARES OROCAN UTILITY BASIN 8518 18 RED</t>
  </si>
  <si>
    <t>+PLASTICWARES OROCAN UTIL.CAN 8417P&amp;A 65L RED</t>
  </si>
  <si>
    <t>+PLASTICWARES OROCAN UTIL.CAN 8415P&amp;A 58L RED</t>
  </si>
  <si>
    <t>+PLASTICWARES OROCAN UTIL.CAN 8409P&amp;A 36L RED</t>
  </si>
  <si>
    <t>+PLASTICWARES OROCAN UTIL.CAN 8407P&amp;A 27L RED</t>
  </si>
  <si>
    <t>+PLASTICWARES OROCAN UTILITY PAIL 6003P 12L RED</t>
  </si>
  <si>
    <t>+PLASTICWARES OROCAN UTILITY PAIL 6004P 16L RED</t>
  </si>
  <si>
    <t>+PLASTICWARES OROCAN UTILITY PAIL 6006P 24L RED</t>
  </si>
  <si>
    <t>+PLASTICWARES OROCAN UTILITY BASIN 8516 16 BLUE</t>
  </si>
  <si>
    <t>+PLASTICWARES OROCAN UTILITY BASIN 8516 16 GREEN</t>
  </si>
  <si>
    <t>+PLASTICWARES OROCAN UTILITY BASIN 8518 18 BLUE</t>
  </si>
  <si>
    <t>+PLASTICWARES OROCAN UTILITY BASIN 8518 18 GREEN</t>
  </si>
  <si>
    <t>+PLASTICWARES OROCAN UTIL.CAN 8407P&amp;A 27L PINK</t>
  </si>
  <si>
    <t>+PLASTICWARES OROCAN UTIL.CAN 8409P&amp;A 36L BLUE</t>
  </si>
  <si>
    <t>+PLASTICWARES OROCAN UTIL.CAN 8409P&amp;A 36L PINK</t>
  </si>
  <si>
    <t>+PLASTICWARES OROCAN UTIL.CAN 8412P&amp;A 48L PINK</t>
  </si>
  <si>
    <t>+PLASTICWARES OROCAN UTIL.CAN 8415P&amp;A 58L PINK</t>
  </si>
  <si>
    <t>+PLASTICWARES OROCAN UTIL.CAN 8417P&amp;A 65L BLUE</t>
  </si>
  <si>
    <t>+PLASTICWARES OROCAN UTIL.CAN 8417P&amp;A 65L PINK</t>
  </si>
  <si>
    <t>+PLASTICWARES OROCAN UTIL.CAN 8421P&amp;A 80L BLUE</t>
  </si>
  <si>
    <t>+PLASTICWARES OROCAN UTIL.CAN 8425P&amp;A 100L PINK</t>
  </si>
  <si>
    <t>+PLASTICWARES OROCAN UTILITY PAIL 6003P 12L BLUE</t>
  </si>
  <si>
    <t>+PLASTICWARES OROCAN UTILITY PAIL 6003P 12L GREEN</t>
  </si>
  <si>
    <t>+PLASTICWARES OROCAN UTILITY PAIL 6004P 16L BLUE</t>
  </si>
  <si>
    <t>+PLASTICWARES OROCAN UTILITY PAIL 6004P 16L GREEN</t>
  </si>
  <si>
    <t>+PLASTICWARES OROCAN UTILITY PAIL 6006P 24L BLUE</t>
  </si>
  <si>
    <t>+PLASTICWARES OROCAN UTILITY PAIL 6006P 24L GREEN</t>
  </si>
  <si>
    <t>DRAWER FACE DESIGNCRAFT #1 18MMX6X28 GEMILINA</t>
  </si>
  <si>
    <t>DRAWER FACE DESIGNCRAFT #1 18MMX6X32 GEMILINA</t>
  </si>
  <si>
    <t>DRAWER FACE DESIGNCRAFT #1 18MMX8X28 GEMILINA</t>
  </si>
  <si>
    <t>DRAWER FACE DESIGNCRAFT #1 18MMX8X32 GEMILINA</t>
  </si>
  <si>
    <t>+LUMBER DESIGNCRAFT SOLID 1X4X8 LAUAN</t>
  </si>
  <si>
    <t>+LUMBER DESIGNCRAFT SOLID 1X4X10 LAUAN</t>
  </si>
  <si>
    <t>+LUMBER DESIGNCRAFT SOLID 1X6X10 LAUAN</t>
  </si>
  <si>
    <t>+LUMBER DESIGNCRAFT SOLID 1X6X8 LAUAN</t>
  </si>
  <si>
    <t>+TILES APO 1.3MMX30X30 CARPET DESIGN AQUA GRAY</t>
  </si>
  <si>
    <t>+TILES APO 1.3MMX30X30 CARPET DESIGN CHARCOAL</t>
  </si>
  <si>
    <t>+TILES APO 1.3MMX30X30 CARPET DESIGN MINT GREEN</t>
  </si>
  <si>
    <t>+TILES APO 1.3MMX30X30 CARPET DESIGN FLESH</t>
  </si>
  <si>
    <t>+WOOD APPLIQUE DESIGNCRAFT WC A-10 LEFT</t>
  </si>
  <si>
    <t>+WOOD APPLIQUE DESIGNCRAFT WC A-10 RIGHT</t>
  </si>
  <si>
    <t>+WOOD APPLIQUE DESIGNCRAFT WC A-17 LEFT</t>
  </si>
  <si>
    <t>+WOOD APPLIQUE DESIGNCRAFT WC A-17 RIGHT</t>
  </si>
  <si>
    <t>+VENTILATION DESIGNCRAFT #01 8X96 MAHOGANY ST.</t>
  </si>
  <si>
    <t>(DO NOT USE)+EPOXY PIONEER ELASTOSEAL 1/2 QRT</t>
  </si>
  <si>
    <t>(DO NOT USE)SEALANT PIONEER MIGHTY GASKET RED 85G</t>
  </si>
  <si>
    <t>+TILES LEPANTO 20X20F DUNE PINK</t>
  </si>
  <si>
    <t>+HANDRAIL DESIGNCRAFT 2X3X10 MAHOGANY</t>
  </si>
  <si>
    <t>+HANDRAIL DESIGNCRAFT 2X4X10 MAHOGANY</t>
  </si>
  <si>
    <t>*AIRCON GE AEV12KB (MANUAL CONT.) 1.5 HP.</t>
  </si>
  <si>
    <t>+WAX JOHNSON PASTE COLORLESS 450G</t>
  </si>
  <si>
    <t>+WAX JOHNSON WIPE &amp; SHINE NATURAL 500ML</t>
  </si>
  <si>
    <t>+WAX JOHNSON WIPE &amp; SHINE RED 250ML</t>
  </si>
  <si>
    <t>+WAX JOHNSON PRONTO LIQUID NATURAL 1L</t>
  </si>
  <si>
    <t>+WAX JOHNSON PRONTO LIQUID NATURAL 500ML</t>
  </si>
  <si>
    <t>+CLEANER JOHNSON PLEDGE FURNI.CARE LEMON 330ML</t>
  </si>
  <si>
    <t>+CLEANER JOHNSON PLEDGE FURNI.CARE ORANGE 330ML</t>
  </si>
  <si>
    <t>CLEANER JOHNSON MR.MUSCLE DRAIN DECLOGGER 500ML</t>
  </si>
  <si>
    <t>CLEANER JOHNSON MR.MUSCLE MOLD &amp; MILDEW REG. 500ML</t>
  </si>
  <si>
    <t>+CLEANER JOHNSON MR.MUSCLE KITCHEN REG. 500ML</t>
  </si>
  <si>
    <t>INSECTICIDE JOHNSON BAYGON SPRAYER REGULAR</t>
  </si>
  <si>
    <t>ROPE OCEANLINE 4MMX15M</t>
  </si>
  <si>
    <t>ROPE OCEANLINE 6MMX10M</t>
  </si>
  <si>
    <t>ROPE OCEANLINE 6MMX5M</t>
  </si>
  <si>
    <t>ROPE OCEANLINE 8MMX15M</t>
  </si>
  <si>
    <t>ROPE OCEANLINE 8MMX10M</t>
  </si>
  <si>
    <t>ROPE OCEANLINE 8MMX5M</t>
  </si>
  <si>
    <t>ROPE OCEANLINE 9MMX15M</t>
  </si>
  <si>
    <t>ROPE OCEANLINE 9MMX10M</t>
  </si>
  <si>
    <t>ROPE OCEANLINE 10MMX15M</t>
  </si>
  <si>
    <t>ROPE OCEANLINE 10MMX10M</t>
  </si>
  <si>
    <t>CEMENT WHITE MASTER 1KL.</t>
  </si>
  <si>
    <t>+MEDICINE CAB. GOLDEA (SHINE-MALL) W39-123030-02TPO</t>
  </si>
  <si>
    <t>+MEDICINE CAB. GOLDEA (SHINE-MALL) W39-123050-02TPO</t>
  </si>
  <si>
    <t>TILE ADHESIVE MAPEI KERASET GREY 25KL</t>
  </si>
  <si>
    <t>TILE ADHESIVE MAPEI KERABOND GREY 25KL</t>
  </si>
  <si>
    <t>CYCLONE WIRE TS G-12 3'</t>
  </si>
  <si>
    <t>CYCLONE WIRE TS G-12 4'</t>
  </si>
  <si>
    <t>CYCLONE WIRE TS G-12 5'</t>
  </si>
  <si>
    <t>CYCLONE WIRE TS G-12 6'</t>
  </si>
  <si>
    <t>+PAINT BOYSEN CAN ACRYTEX TINTING THALO GREEN 3303</t>
  </si>
  <si>
    <t>+PAINT BOYSEN CAN ACRYTEX TINTING THALO BLUE 3306</t>
  </si>
  <si>
    <t>+PAINT BOYSEN CAN ACRYTEX TINTING RAW SIENNA 3314</t>
  </si>
  <si>
    <t>+PAINT BOYSEN CAN ACRYTEX TINTING LAMP BLACK 3318</t>
  </si>
  <si>
    <t>STEPBOARD DESIGNCRAFT CB 12''X3'X6'  D.F</t>
  </si>
  <si>
    <t>STEPBOARD DESIGNCRAFT CB 12''X4'X6' D.F</t>
  </si>
  <si>
    <t>+MLDG DESIGNCRAFT GEMILINA BB-405-1 1X4X8'</t>
  </si>
  <si>
    <t>+MLDG DESIGNCRAFT GEMILINA M-401-2 1X4X8'</t>
  </si>
  <si>
    <t>ROOFING ONDULINE .95X2M CORR. RED</t>
  </si>
  <si>
    <t>ROOFING ONDULINE .95X2M CORR. BROWN</t>
  </si>
  <si>
    <t>ROOFING ONDULINE .95X2M CORR. GREEN</t>
  </si>
  <si>
    <t>ROOFING ONDULINE .44X9M CORR. RIDGE RED</t>
  </si>
  <si>
    <t>ROOFING ONDULINE .44X9M CORR. RIDGE BROWN</t>
  </si>
  <si>
    <t>ROOFING ONDULINE .44X9M CORR. RIDGE GREEN</t>
  </si>
  <si>
    <t>+INSECTICIDE LION-TIGER MOSQUITO SPRAY 420GMS</t>
  </si>
  <si>
    <t>DOORS DESIGNCRAFT 70X210 CAROLINA GEMILINA</t>
  </si>
  <si>
    <t>DOORS DESIGNCRAFT 70X210 KENTUCKY GEMILINA</t>
  </si>
  <si>
    <t>+DOORS DESIGNCRAFT 80X210 KENTUCKY GEMILINA</t>
  </si>
  <si>
    <t>+DOORS DESIGNCRAFT 90X210 KENTUCKY GEMILINA</t>
  </si>
  <si>
    <t>DOORS DESIGNCRAFT 80X210 CAROLINA GEMILINA</t>
  </si>
  <si>
    <t>DOORS DESIGNCRAFT 90X210 CAROLINA GEMILINA</t>
  </si>
  <si>
    <t>+WINDOW GRILLS BUENAVISTA 1.20MX1.20M PLAIN</t>
  </si>
  <si>
    <t>+WELDED WIRE CHINA 1/2X3X21M</t>
  </si>
  <si>
    <t>+WELDED WIRE CHINA 1/2X4X21M</t>
  </si>
  <si>
    <t>+WELDED WIRE CHINA 1X3X21M</t>
  </si>
  <si>
    <t>+WELDED WIRE CHINA 1X4X21M</t>
  </si>
  <si>
    <t>+MLDG DESIGNCRAFT HARDWOOD M-09 1X1X8' F.J.</t>
  </si>
  <si>
    <t>MLDG DESIGNCRAFT HARDWOOD S-55 1X2X8' F.J.</t>
  </si>
  <si>
    <t>MLDG DESIGNCRAFT HARDWOOD M-17 1X2X8' F.J.</t>
  </si>
  <si>
    <t>MLDG DESIGNCRAFT HARDWOOD DC-21 1X2X8' F.J.</t>
  </si>
  <si>
    <t>MLDG DESIGNCRAFT HARDWOOD C-375 1X3X8' F.J.</t>
  </si>
  <si>
    <t>+MLDG DESIGNCRAFT HARDWOOD C-376 1X3X8' F.J.</t>
  </si>
  <si>
    <t>MLDG DESIGNCRAFT HARDWOOD BB-318 1X3X8' F.J.</t>
  </si>
  <si>
    <t>MLDG DESIGNCRAFT HARDWOOD C-479 1X4X8' F.J.</t>
  </si>
  <si>
    <t>MLDG DESIGNCRAFT HARDWOOD M-01 1X4X8' F.J.</t>
  </si>
  <si>
    <t>MLDG DESIGNCRAFT HARDWOOD BB-364 1X3X8' F.J.</t>
  </si>
  <si>
    <t>+PAINT BOYSEN PAIL QDE WHITE 600</t>
  </si>
  <si>
    <t>+PAINT BOYSEN PAIL LATEX GLOSS WHITE 710</t>
  </si>
  <si>
    <t>+PAINT BOYSEN PAIL LATEX FLAT WHITE 701</t>
  </si>
  <si>
    <t>+PAINT BOYSEN PAIL LATEX SEMI GLOSS WHITE 715</t>
  </si>
  <si>
    <t>+CABINET DOOR DESIGNCRAFT CDG #01 16X24 HARDWOOD</t>
  </si>
  <si>
    <t>+CABINET DOOR DESIGNCRAFT CDG #01 12X30 HARDWOOD</t>
  </si>
  <si>
    <t>+CABINET DOOR DESIGNCRAFT CDG #01 14X30 HARDWOOD</t>
  </si>
  <si>
    <t>+CABINET DOOR DESIGNCRAFT CDG #01 16X30 HARDWOOD</t>
  </si>
  <si>
    <t>+CABINET DOOR DESIGNCRAFT CDW #01 14X24 HARDWOOD</t>
  </si>
  <si>
    <t>+CABINET DOOR DESIGNCRAFT CDW #01 14X30 HARDWOOD</t>
  </si>
  <si>
    <t>MLDG DESIGNCRAFT HARDWOOD M-15 1X1X8' F.J.</t>
  </si>
  <si>
    <t>MLDG DESIGNCRAFT HARDWOOD M-02 1X2X8' F.J.</t>
  </si>
  <si>
    <t>MLDG DESIGNCRAFT HARDWOOD M-04 1X2X8' F.J.</t>
  </si>
  <si>
    <t>MLDG DESIGNCRAFT HARDWOOD BB-04 1X4X8' F.J.</t>
  </si>
  <si>
    <t>MLDG DESIGNCRAFT HARDWOOD BB-46 1X4X8' F.J.</t>
  </si>
  <si>
    <t>DOOR PVC POLYWOOD PD 600X2100MM WBJ009/H009 COCONUT</t>
  </si>
  <si>
    <t>SOLUTION JARDINE HOMETREK 240ML</t>
  </si>
  <si>
    <t>SOLUTION JARDINE HOMETREK LITER</t>
  </si>
  <si>
    <t>SOLUTION JARDINE HOMETREK GALLON</t>
  </si>
  <si>
    <t>PAINT BOYSEN GAL B7412 MEDIUM BASE W/MICROBAN</t>
  </si>
  <si>
    <t>+BALUSTERS DESIGNCRAFT B 2X2X1' LAUAN</t>
  </si>
  <si>
    <t>+BALUSTERS DESIGNCRAFT C 2X2X1' LAUAN</t>
  </si>
  <si>
    <t>+BALUSTERS DESIGNCRAFT C 2X2X2' LAUAN</t>
  </si>
  <si>
    <t>+BALUSTERS DESIGNCRAFT E 2X2X2' LAUAN</t>
  </si>
  <si>
    <t>STUDS JEA MAXX 35MMX76MMX3M T.60MM</t>
  </si>
  <si>
    <t>TRACKS JEA MAXX 35MMX76MMX3M T.60MM</t>
  </si>
  <si>
    <t>+TILES LEPANTO 30X30F MISTY PINK</t>
  </si>
  <si>
    <t>DOORS DESIGNCRAFT 70X210 ALASKA GEMILINA</t>
  </si>
  <si>
    <t>DOORS DESIGNCRAFT 80X210 ALASKA GEMILINA</t>
  </si>
  <si>
    <t>DOORS DESIGNCRAFT 90X210 ALASKA GEMILINA</t>
  </si>
  <si>
    <t>DOORS DESIGNCRAFT 90X210 ANGELIC GEMILINA</t>
  </si>
  <si>
    <t>DOORS DESIGNCRAFT 80X210 ANGELIC GEMILINA</t>
  </si>
  <si>
    <t>DOORS DESIGNCRAFT 70X210 ANGELIC GEMILINA</t>
  </si>
  <si>
    <t>+TILES WALL CLADDING CANYON ROCK 4X8 ROUGH CUT</t>
  </si>
  <si>
    <t>+TILES WALL CLADDING CANYON ROCK 4X12 ROUGH CUT</t>
  </si>
  <si>
    <t>+TILES WALL CLADDING CANYON ROCK 4X8 ASHLINE</t>
  </si>
  <si>
    <t>+URINAL AMERICAN STANDARD NEW WASHBROOK 6501 WHITE</t>
  </si>
  <si>
    <t>+URINAL AMERICAN STANDARD MINI WASHBROOK 6401 WHITE</t>
  </si>
  <si>
    <t>+MLDG DESIGNCRAFT GEMILINA PY-31 1X3X8'</t>
  </si>
  <si>
    <t>+MLDG DESIGNCRAFT GEMILINA T1 BB-405 1X4X8'</t>
  </si>
  <si>
    <t>+CABINET DOOR DESIGNCRAFT CDW #07 12X24 GEM.</t>
  </si>
  <si>
    <t>+CABINET DOOR DESIGNCRAFT CDW #07 12X30 GEM.</t>
  </si>
  <si>
    <t>+CABINET DOOR DESIGNCRAFT CDW #07 14X24 GEM.</t>
  </si>
  <si>
    <t>+CABINET DOOR DESIGNCRAFT CDW #07 14X30 GEM.</t>
  </si>
  <si>
    <t>+CABINET DOOR DESIGNCRAFT CDW #07 16X24 GEM.</t>
  </si>
  <si>
    <t>+CABINET DOOR DESIGNCRAFT CDW #07 16X30 GEM.</t>
  </si>
  <si>
    <t>+LUMBER DESIGNCRAFT UTIL.BOARD SOLID 2X2X4 LAUAN</t>
  </si>
  <si>
    <t>+LUMBER DESIGNCRAFT UTIL.BOARD FJ 2X2X4 LAUAN</t>
  </si>
  <si>
    <t>+DOORS DESIGNCRAFT WW 80X210 LOGO/MONTANA MAHOGANY</t>
  </si>
  <si>
    <t>+DOORS DESIGNCRAFT WW 90X210 LOGO/MONTANA MAHOGANY</t>
  </si>
  <si>
    <t>+DOORS DESIGNCRAFT WW 80X210 FULL PANEL/INDIANA MAH</t>
  </si>
  <si>
    <t>+DOORS DESIGNCRAFT WW 90X210 FULL PANEL/INDIANA MAH</t>
  </si>
  <si>
    <t>+DOORS DESIGNCRAFT WW 80X210 CLASSIC/FLORIDA MAH.</t>
  </si>
  <si>
    <t>+DOORS DESIGNCRAFT WW 90X210 CLASSIC/FLORIDA MAH.</t>
  </si>
  <si>
    <t>+CABINET DOOR DESIGNCRAFT CDW #01 14X12 HARDWOOD</t>
  </si>
  <si>
    <t>+CABINET DOOR DESIGNCRAFT CDW #01 16X12 HARDWOOD</t>
  </si>
  <si>
    <t>+HANDRAIL DESIGNCRAFT 3X3X8 MAHOGANY</t>
  </si>
  <si>
    <t>+HANDRAIL DESIGNCRAFT 3X4X8 MAHOGANY</t>
  </si>
  <si>
    <t>DOOR PVC POLYWOOD PD 600X2100MM WO PLAIN W.OAK</t>
  </si>
  <si>
    <t>DOOR PVC POLYWOOD PD 600X2100MM WO-A WHITE OAK</t>
  </si>
  <si>
    <t>TILE GROUT ABC F11 TERRA COTTA 2KL W/ BIO-TECH</t>
  </si>
  <si>
    <t>TILE GROUT ABC F17 OCHRE 2KL W/ BIO-TECH</t>
  </si>
  <si>
    <t>TILE GROUT ABC F2 SANDEL 2KL W/ BIO-TECH</t>
  </si>
  <si>
    <t>TILE GROUT ABC F23 PEACH 2KL W/ BIO-TECH</t>
  </si>
  <si>
    <t>TILE GROUT ABC F4 MANGO 2KL W/ BIO-TECH</t>
  </si>
  <si>
    <t>NFS-HARDIFLEX SENIPA 12MMX12"X8'</t>
  </si>
  <si>
    <t>+TILES LEPANTO 20X20F COURANT AMARILLO</t>
  </si>
  <si>
    <t>+TILES LEPANTO 20X20F COURANT VERDE</t>
  </si>
  <si>
    <t>+NFS-WINDOW GRILLS BUENAVISTA 1.20MX1.40M PLAIN</t>
  </si>
  <si>
    <t>+NFS-WINDOW GRILLS BUENAVISTA 1.20MX.70M PLAIN</t>
  </si>
  <si>
    <t>+NFS-WINDOW GRILLS BUENAVISTA .90MX.70M TWISTED</t>
  </si>
  <si>
    <t>+WINDOW GRILLS BUENAVISTA .60MX.60M PLAIN</t>
  </si>
  <si>
    <t>PLASTICWARES COOPER COOLER GA-796 15L</t>
  </si>
  <si>
    <t>PLASTICWARES STERILITE CADDY S-1580 ALL PURPOSE</t>
  </si>
  <si>
    <t>PLASTICWARES STERILITE CADDY S-1584 LARGE</t>
  </si>
  <si>
    <t>+NFS-STEEL CASEMENT BUENAVISTA 0.60HX0.60W BD W/JAMB</t>
  </si>
  <si>
    <t>+NFS-STEEL CASEMENT BUENAVISTA 0.60HX0.60W CL W/JAMB</t>
  </si>
  <si>
    <t>+NFS-STEEL CASEMENT BUENAVISTA 1.20HX1.60W BD W/JAMB</t>
  </si>
  <si>
    <t>+NFS-STEEL CASEMENT BUENAVISTA 1.20HX1.60W CL W/JAMB</t>
  </si>
  <si>
    <t>+STEEL CASEMENT BUENAVISTA 1.20HX1.80W W/JAMB</t>
  </si>
  <si>
    <t>WINDOW BUENAVISTA 1.20MX1.20M STEEL CASEMENT</t>
  </si>
  <si>
    <t>+NFS-STEEL CASEMENT BUENAVISTA 1.20HX.60W W/JAMB</t>
  </si>
  <si>
    <t>PLYWOOD ORD. ECO-WOOD 4MMX4X8</t>
  </si>
  <si>
    <t>DOOR PVC POLYWOOD PD 700X2100MM AB PLAIN GRANITE</t>
  </si>
  <si>
    <t>DOOR PVC POLYWOOD PD 700X2100MM AB-A GRANITE</t>
  </si>
  <si>
    <t>DOOR PVC POLYWOOD PD 700X2100MM WO PLAIN W.OAK</t>
  </si>
  <si>
    <t>DOOR PVC POLYWOOD PD 700X2100MM VG PLAIN WOOD</t>
  </si>
  <si>
    <t>DOOR PVC POLYWOOD PD 700X2100MM VG-A WOOD</t>
  </si>
  <si>
    <t>DOOR PVCPOLYWOOD PD 700X2100MM WO-A WHITE OAK</t>
  </si>
  <si>
    <t>DOOR PVC POLYWOOD PD 700X2100MM WB PLAIN WHITE</t>
  </si>
  <si>
    <t>DOOR PVC POLYWOOD PD 700X2100MM WB-A WHITE</t>
  </si>
  <si>
    <t>PLYBOARD ORD. ECO-WOOD 3/4X4X8 BLACK BOARD</t>
  </si>
  <si>
    <t>+TILES MWSA 40X40F LIBERTY/MALAGA BLUE</t>
  </si>
  <si>
    <t>SOLUTION SOLIGNUM SOILGUARD 250ML</t>
  </si>
  <si>
    <t>SOLUTION SOLIGNUM SOILGUARD 500ML</t>
  </si>
  <si>
    <t>SOLUTION SOLIGNUM SOILGUARD LITER</t>
  </si>
  <si>
    <t>TILES WALL CLADDING EZ ROCKS QUICKFIT AMAZON RAINFOREST</t>
  </si>
  <si>
    <t>INSECTICIDE JOHNSON BAYGON MULTI INS.KLLR.WB 300ML</t>
  </si>
  <si>
    <t>INSECTICIDE JOHNSON BAYGON MULTI INS.KLLR.WB 500ML</t>
  </si>
  <si>
    <t>+INSECTICIDE JOHNSON BAYGON MULTI INS.KLLR.WB 600ML</t>
  </si>
  <si>
    <t>+INSECTICIDE JOHNSON BAYGON ANTI-DENGUE KILLR 300ML</t>
  </si>
  <si>
    <t>+INSECTICIDE JOHNSON BAYGON ANTI-DENGUE KILLR 500ML</t>
  </si>
  <si>
    <t>+WC AMERICAN STANDARD HOMEWISE II SUITE #6 WHITE</t>
  </si>
  <si>
    <t>+PLASTICWARES OROCAN DEEP BASIN ROUND 8502 14L</t>
  </si>
  <si>
    <t>+PLASTICWARES OROCAN DEEP BASIN ROUND 8503 20L</t>
  </si>
  <si>
    <t>+PLASTICWARES OROCAN DEEP BASIN RECTANG. 8507 16L</t>
  </si>
  <si>
    <t>+TILES APO 1.3MMX4X36 PLANKS WENGUE</t>
  </si>
  <si>
    <t>+TILES APO 1.3MMX4X36 PLANKS GOLDEN BIRCHWOOD</t>
  </si>
  <si>
    <t>+WC AMERICAN STANDARD NEW MONICA SUITE #6 WHITE RF</t>
  </si>
  <si>
    <t>+TILES APO 1.3MMX30X30 COMFORT GOLDEN OAK STRIP</t>
  </si>
  <si>
    <t>BALUSTER DESIGNCRAFT PW 2X2X1' #1 GEMELINA</t>
  </si>
  <si>
    <t>BALUSTER DESIGNCRAFT PW 2X2X2' #1 GEMELINA</t>
  </si>
  <si>
    <t>BALUSTER DESIGNCRAFT PW 2X2X3' #1 GEMELINA</t>
  </si>
  <si>
    <t>BALUSTER DESIGNCRAFT PW 3X3X3' #1 GEMELINA</t>
  </si>
  <si>
    <t>BALUSTER DESIGNCRAFT PW 4X4X4' #1 GEMELINA</t>
  </si>
  <si>
    <t>+AIRCON GE AED07KL (ELEC.CONT.) 3/4 HP.</t>
  </si>
  <si>
    <t>+AIRCON GE AED12KL (ELEC.CONT.) 1.5 HP.</t>
  </si>
  <si>
    <t>DOOR PVC POLYWOOD PD 600X2100MM WB H005 FLOWER</t>
  </si>
  <si>
    <t>NFS-PLYWOOD MARINE SANTA CLARA 5MMX4X8 (ORANGE)</t>
  </si>
  <si>
    <t>CLEANER JOHNSON MR.MUSCLE BATHROOM MULTI-PURP.500G</t>
  </si>
  <si>
    <t>+DOORS DESIGNCRAFT PW 90X210 MOROCCO ACACIA 40MM</t>
  </si>
  <si>
    <t>PIPE EMERALD SANITARY PVC 4''X3M SERIES 1000</t>
  </si>
  <si>
    <t>PIPE EMERALD SANITARY PVC 4''X3M SERIES 600</t>
  </si>
  <si>
    <t>PIPE EMERALD SANITARY PVC 3''X3M SERIES 1000</t>
  </si>
  <si>
    <t>PIPE EMERALD SANITARY PVC 3''X3M SERIES 600</t>
  </si>
  <si>
    <t>PIPE EMERALD SANITARY PVC 2''X3M SERIES 1000</t>
  </si>
  <si>
    <t>PIPE EMERALD SANITARY PVC 2''X3M SERIES 600</t>
  </si>
  <si>
    <t>PIPE EMERALD SANITARY PVC PLAIN ELBOW 4''X90DEG</t>
  </si>
  <si>
    <t>PIPE EMERALD SANITARY PVC PLAIN ELBOW 4''X45DEG</t>
  </si>
  <si>
    <t>PIPE EMERALD SANITARY PVC PLAIN ELBOW 3''X90DEG</t>
  </si>
  <si>
    <t>PIPE EMERALD SANITARY PVC PLAIN ELBOW 3''X45DEG</t>
  </si>
  <si>
    <t>PIPE EMERALD SANITARY PVC PLAIN ELBOW 2''X90DEG</t>
  </si>
  <si>
    <t>PIPE EMERALD SANITARY PVC PLAIN ELBOW 2''X45DEG</t>
  </si>
  <si>
    <t>PIPE EMERALD SANITARY PVC PLAIN TEE 4''X4''</t>
  </si>
  <si>
    <t>PIPE EMERALD SANITARY PVC PLAIN TEE 3''X3''</t>
  </si>
  <si>
    <t>PIPE EMERALD SANITARY PVC PLAIN TEE 2''X2''</t>
  </si>
  <si>
    <t>PIPE EMERALD SANITARY PVC PLAIN WYE 2''X2''</t>
  </si>
  <si>
    <t>PIPE EMERALD SANITARY PVC PLAIN WYE 3''X3''</t>
  </si>
  <si>
    <t>PIPE EMERALD SANITARY PVC PLAIN WYE 4''X4''</t>
  </si>
  <si>
    <t>PIPE EMERALD SANITARY PVC P-TRAP W/ADAPT.PLUG 4''</t>
  </si>
  <si>
    <t>PIPE EMERALD SANITARY PVC P-TRAP W/ADAPT.PLUG 3''</t>
  </si>
  <si>
    <t>PIPE EMERALD SANITARY PVC P-TRAP W/ADAPT.PLUG 2''</t>
  </si>
  <si>
    <t>PIPE EMERALD SANITARY PVC PLAIN COUPLING 4''</t>
  </si>
  <si>
    <t>PIPE EMERALD SANITARY PVC PLAIN COUPLING 3''</t>
  </si>
  <si>
    <t>PIPE EMERALD SANITARY PVC PLAIN COUPLING 2''</t>
  </si>
  <si>
    <t>PIPE EMERALD SANITARY PVC TEE REDUCER 4''X3''</t>
  </si>
  <si>
    <t>PIPE EMERALD SANITARY PVC TEE REDUCER 4''X2''</t>
  </si>
  <si>
    <t>PIPE EMERALD SANITARY PVC TEE REDUCER 3''X2''</t>
  </si>
  <si>
    <t>PIPE EMERALD SANITARY PVC WYE REDUCER 4''X3''</t>
  </si>
  <si>
    <t>PIPE EMERALD SANITARY PVC WYE REDUCER 4''X2''</t>
  </si>
  <si>
    <t>PIPE EMERALD SANITARY PVC WYE REDUCER 3''X2''</t>
  </si>
  <si>
    <t>PIPE EMERALD SANITARY PVC BUSHING REDUCER 4''X3''</t>
  </si>
  <si>
    <t>PIPE EMERALD SANITARY PVC BUSHING REDUCER 4''X2''</t>
  </si>
  <si>
    <t>PIPE EMERALD SANITARY PVC BUSHING REDUCER 3''X2''</t>
  </si>
  <si>
    <t>PIPE EMERALD SANITARY PVC CROSS TEE 4''X4''</t>
  </si>
  <si>
    <t>PIPE EMERALD SANITARY PVC CROSS WYE 3''X3''</t>
  </si>
  <si>
    <t>PIPE EMERALD SANITARY PVC CROSS WYE 2''X2''</t>
  </si>
  <si>
    <t>FRESHENER JOHNSON GLADE CLEAN AIR CITRUS 300ML</t>
  </si>
  <si>
    <t>FRESHENER JOHNSON GLADE CLEAN AIR CITRUS 175ML</t>
  </si>
  <si>
    <t>+FRESHENER JOHNSON GLADE CLEAN AIR COOLBREEZE 300ML</t>
  </si>
  <si>
    <t>+FRESHENER JOHNSON GLADE CLEAN AIR COOLBREEZE 175ML</t>
  </si>
  <si>
    <t>+FRESHENER JOHNSON GLADE CLEAN AIR FLORAL 300ML</t>
  </si>
  <si>
    <t>+FRESHENER JOHNSON GLADE CLEAN AIR FLORAL 175ML</t>
  </si>
  <si>
    <t>INSECTICIDE JOHNSON BAYGON MOSQUITO COIL SCENT.10S</t>
  </si>
  <si>
    <t>INSECTICIDE JOHNSON BAYGON FLY PAPER 200'S</t>
  </si>
  <si>
    <t>INSECTICIDE JOHNSON BAYGON CHALK ROACH-ANT KILLER</t>
  </si>
  <si>
    <t>PLASTICWARES KEYWAY STORAGE BOX K601 45L</t>
  </si>
  <si>
    <t>+WC AMERICAN STANDARD SIMPLUS FL SUITE #1 WHITE</t>
  </si>
  <si>
    <t>WELDING ROD WIPWELD WIPSTAR 6013 1/8 1KL.</t>
  </si>
  <si>
    <t>+AIRCON CARRIER WCARG008EA I-COOL 3/4HP</t>
  </si>
  <si>
    <t>+AIRCON CARRIER WCARG008EC I-COOL 3/4HP</t>
  </si>
  <si>
    <t>+AIRCON CARRIER WCARG010EA I-COOL 1.0HP</t>
  </si>
  <si>
    <t>+AIRCON CARRIER WCARG014EA I-COOL 1.5HP</t>
  </si>
  <si>
    <t>+AIRCON CARRIER WCARG014ED I-COOL 1.5HP</t>
  </si>
  <si>
    <t>+GRILL MASFLEX GC-FS-2829S FOLDING STAINLESS STEEL</t>
  </si>
  <si>
    <t>+MIRROR CABINET MK-09 IVORY</t>
  </si>
  <si>
    <t>+MIRROR CABINET MC-18 IVORY</t>
  </si>
  <si>
    <t>+MIRROR CABINET MC-18 WHITE</t>
  </si>
  <si>
    <t>+MIRROR CABINET MK-15 WHITE</t>
  </si>
  <si>
    <t>+MIRROR CABINET MK-15 IVORY</t>
  </si>
  <si>
    <t>REFRIGERATOR GE GMV100BAYRAG T/DOOR 10 CU.</t>
  </si>
  <si>
    <t>INSECTICIDE JOHNSON BAYGON PROT.MULTI-INSECT KLLR 300ML</t>
  </si>
  <si>
    <t>INSECTICIDE JOHNSON BAYGON PROT.MULTI-INSECT KLLR 500ML</t>
  </si>
  <si>
    <t>+INSECTICIDE JOHNSON BAYGON PROT.FLYING INSECT KLLR 500ML</t>
  </si>
  <si>
    <t>+INSECTICIDE JOHNSON BAYGON PROT.FLYING INSECT KLLR 300ML</t>
  </si>
  <si>
    <t>+INSECTICIDE JOHNSON BAYGON PROT.CRAWL. INSECT KLLR 300ML</t>
  </si>
  <si>
    <t>PAINT BOYSEN GAL B57151 PASTEL BASE</t>
  </si>
  <si>
    <t>PAINT BOYSEN PAIL B57151 PASTEL BASE</t>
  </si>
  <si>
    <t>PAINT BOYSEN GAL B57152 MEDIUM BASE</t>
  </si>
  <si>
    <t>PAINT BOYSEN GAL B57153 DEEP BASE</t>
  </si>
  <si>
    <t>PAINT BOYSEN GAL B7011 FLAT LATEX PASTEL BASE</t>
  </si>
  <si>
    <t>PAINT BOYSEN GAL B7151 SEMI GLOSS PASTEL BASE</t>
  </si>
  <si>
    <t>PAINT BOYSEN PAIL B7151 SEMI GLOSS PASTEL BASE</t>
  </si>
  <si>
    <t>PAINT BOYSEN GAL B7152 SEMI GLOSS MEDIUM BASE</t>
  </si>
  <si>
    <t>PAINT BOYSEN GAL B7153 SEMI GLOSS DEEP BASE</t>
  </si>
  <si>
    <t>PAINT BOYSEN GAL B7154 SEMI GLOSS CLEAR BASE</t>
  </si>
  <si>
    <t>PAINT BOYSEN PAIL B7154 SEMI GLOSS CLEAR BASE</t>
  </si>
  <si>
    <t>PAINT BOYSEN GAL V9000 SILK PASTEL BASE</t>
  </si>
  <si>
    <t>PAINT BOYSEN GAL V9004 SILK CLEAR BASE</t>
  </si>
  <si>
    <t>+WC AMERICAN STANDARD KENSO SUITE #2 WHITE</t>
  </si>
  <si>
    <t>+WC AMERICAN STANDARD CONCEPT SUITE #2 WHITE EL</t>
  </si>
  <si>
    <t>+WC AMERICAN STANDARD NEW ESEDRA SUITE #7 WHITE</t>
  </si>
  <si>
    <t>DOORS DESIGNCRAFT 70X210 LOUISIANA HG HARDWOOD</t>
  </si>
  <si>
    <t>DOORS DESIGNCRAFT 80X210 LOUISIANA HG HARDWOOD</t>
  </si>
  <si>
    <t>DOORS DESIGNCRAFT 90X210 LOUISIANA HG HARDWOOD</t>
  </si>
  <si>
    <t>+DOOR JAMB HARDWOOD 2X4X1M</t>
  </si>
  <si>
    <t>+DOOR JAMB HARDWOOD 2X6X1M</t>
  </si>
  <si>
    <t>PAINT BOYSEN GAL B7410 SATIN PASTEL BASE</t>
  </si>
  <si>
    <t>PAINT BOYSEN GAL B7412 SATIN MEDIUM BASE</t>
  </si>
  <si>
    <t>PIPE EMERALD PVC WATER IN-HOUSE 1/2'' BLUE</t>
  </si>
  <si>
    <t>PIPE EMERALD PVC WATER IN-HOUSE 3/4'' BLUE</t>
  </si>
  <si>
    <t>PIPE EMERALD PVC WATER IN-HOUSE 1'' BLUE</t>
  </si>
  <si>
    <t>PIPE EMERALD PVC WATER IN-HOUSE 1-1/4'' BLUE</t>
  </si>
  <si>
    <t>PIPE EMERALD PVC WATER IN-HOUSE 1-1/2'' BLUE</t>
  </si>
  <si>
    <t>PIPE EMERALD PVC WATER IN-HOUSE 2'' BLUE</t>
  </si>
  <si>
    <t>PIPE EMERALD PVC BLUE PLAIN ELBOW 1/2''X90 DEG.</t>
  </si>
  <si>
    <t>PIPE EMERALD PVC BLUE PLAIN TEE 1/2''</t>
  </si>
  <si>
    <t>PIPE EMERALD PVC BLUE PLAIN COUPLING 1/2''</t>
  </si>
  <si>
    <t>PIPE EMERALD PVC BLUE THREADED ELBOW 1/2''X90 DEG.</t>
  </si>
  <si>
    <t>PIPE EMERALD PVC BLUE THREADED TEE 1/2''</t>
  </si>
  <si>
    <t>PIPE EMERALD PVC BLUE FEMALE THREAD.ADAPTOR 1/2''</t>
  </si>
  <si>
    <t>PIPE EMERALD PVC BLUE MALE THREAD.ADAPTOR 1/2''</t>
  </si>
  <si>
    <t>PIPE EMERALD PVC BLUE CAPS 1/2''</t>
  </si>
  <si>
    <t>PIPE EMERALD PVC BLUE PLAIN ELBOW 3/4''X90 DEG.</t>
  </si>
  <si>
    <t>PIPE EMERALD PVC BLUE PLAIN TEE 3/4''</t>
  </si>
  <si>
    <t>PIPE EMERALD PVC BLUE PLAIN COUPLING 3/4''</t>
  </si>
  <si>
    <t>PIPE EMERALD PVC BLUE THREADED ELBOW 3/4''X90 DEG.</t>
  </si>
  <si>
    <t>PIPE EMERALD PVC BLUE THREADED TEE 3/4''</t>
  </si>
  <si>
    <t>PIPE EMERALD PVC BLUE FEMALE THREAD.ADAPTOR 3/4''</t>
  </si>
  <si>
    <t>PIPE EMERALD PVC BLUE MALE THREAD.ADAPTOR 3/4''</t>
  </si>
  <si>
    <t>PIPE EMERALD PVC BLUE CAPS 3/4''</t>
  </si>
  <si>
    <t>PIPE EMERALD PVC BLUE PLAIN ELBOW 1''X90 DEG.</t>
  </si>
  <si>
    <t>PIPE EMERALD PVC BLUE PLAIN TEE 1''</t>
  </si>
  <si>
    <t>PIPE EMERALD PVC BLUE PLAIN COUPLING 1''</t>
  </si>
  <si>
    <t>PIPE EMERALD PVC BLUE THREADED ELBOW 1''X90 DEG.</t>
  </si>
  <si>
    <t>PIPE EMERALD PVC BLUE THREADED TEE 1''</t>
  </si>
  <si>
    <t>PIPE EMERALD PVC BLUE MALE THREAD.ADAPTOR 1''</t>
  </si>
  <si>
    <t>PIPE EMERALD PVC BLUE PLAIN ELBOW 1-1/4''X90 DEG.</t>
  </si>
  <si>
    <t>PIPE EMERALD PVC BLUE PLAIN TEE 1-1/4''</t>
  </si>
  <si>
    <t>PIPE EMERALD PVC BLUE PLAIN COUPLING 1-1/4''</t>
  </si>
  <si>
    <t>PIPE EMERALD PVC BLUE THREADED ELBOW 1-1/4''X90 DE</t>
  </si>
  <si>
    <t>PIPE EMERALD PVC BLUE THREADED TEE 1-1/4''</t>
  </si>
  <si>
    <t>PIPE EMERALD PVC BLUE MALE THREAD.ADAPTOR 1-1/4''</t>
  </si>
  <si>
    <t>PIPE EMERALD PVC BLUE PLAIN ELBOW 1-1/2''X90 DEG.</t>
  </si>
  <si>
    <t>PIPE EMERALD PVC BLUE PLAIN TEE 1-1/2''</t>
  </si>
  <si>
    <t>PIPE EMERALD PVC BLUE PLAIN COUPLING 1-1/2''</t>
  </si>
  <si>
    <t>PIPE EMERALD PVC BLUE THREADED ELBOW 1-1/2''X90 DE</t>
  </si>
  <si>
    <t>PIPE EMERALD PVC BLUE THREADED TEE 1-1/2''</t>
  </si>
  <si>
    <t>PIPE EMERALD PVC BLUE MALE THREAD.ADAPTOR 1-1/2''</t>
  </si>
  <si>
    <t>PIPE EMERALD PVC BLUE PLAIN ELBOW 2''X90 DEG.</t>
  </si>
  <si>
    <t>PIPE EMERALD PVC BLUE PLAIN TEE 2''</t>
  </si>
  <si>
    <t>PIPE EMERALD PVC BLUE PLAIN COUPLING 2''</t>
  </si>
  <si>
    <t>PIPE EMERALD PVC BLUE THREADED ELBOW 2''X90 DEG.</t>
  </si>
  <si>
    <t>PIPE EMERALD PVC BLUE THREADED TEE 2''</t>
  </si>
  <si>
    <t>PIPE EMERALD PVC BLUE MALE THREAD.ADAPTOR 2''</t>
  </si>
  <si>
    <t>PIPE EMERALD SANITARY PVC CLEAN-OUT 4''</t>
  </si>
  <si>
    <t>PIPE EMERALD SANITARY PVC CLEAN-OUT 3''</t>
  </si>
  <si>
    <t>PIPE EMERALD SANITARY PVC CLEAN-OUT 2''</t>
  </si>
  <si>
    <t>DOOR PVC POLYWOOD PD 600X2100MM WB H001 DOLPHIN</t>
  </si>
  <si>
    <t>+FAUCET AMERICAN STANDARD CONCEPT 1401 SGL HOLE</t>
  </si>
  <si>
    <t>+FAUCET AMERICAN STANDARD CONCEPT 1411 EXPOSED B&amp;S</t>
  </si>
  <si>
    <t>+FAUCET AMERICAN STANDARD CONCEPT 1421 INWALL B&amp;S</t>
  </si>
  <si>
    <t>+FAUCET AMERICAN STANDARD SEVA 6521 INWALL B&amp;S</t>
  </si>
  <si>
    <t>+NFS-WINDOW GRILLS BUENAVISTA .60MX.60M TWISTED</t>
  </si>
  <si>
    <t>+BIT DRILL  BOSCH ROUTER 6-PC SET</t>
  </si>
  <si>
    <t>NFS- DISC GRINDING BOSCH 4'' METAL</t>
  </si>
  <si>
    <t>NFS- DISC CUTTING BOSCH  4'' METAL</t>
  </si>
  <si>
    <t>+BLADE CUTTING DISK BOSCH  7'' STONE</t>
  </si>
  <si>
    <t>DISC DIAMOND BOSCH GRANITE</t>
  </si>
  <si>
    <t>DISC DIAMOND BOSCH TILE</t>
  </si>
  <si>
    <t>+DRILL IMPACT BOSCHGSB 13 RE</t>
  </si>
  <si>
    <t>+DRILL IMPACT BOSCHGSB 16 RE</t>
  </si>
  <si>
    <t>+BIT DRILL  BOSCH METAL HSS-G 6.5MM BLIST.PACK</t>
  </si>
  <si>
    <t>NFS-  BIT DRILL  BOSCH  3MM MULTI PURPOSE</t>
  </si>
  <si>
    <t>NFS-  BIT DRILL  BOSCH  4MM MULTI PURPOSE</t>
  </si>
  <si>
    <t>NFS-  BIT DRILL  BOSCH  5MM MULTI PURPOSE</t>
  </si>
  <si>
    <t>+GRINDER BOSCH GWS 7-100 MINI</t>
  </si>
  <si>
    <t>+JIGSAW BOSCH GST 65</t>
  </si>
  <si>
    <t>+SAW CUT-OFF BOSCH GCO 2000</t>
  </si>
  <si>
    <t>WOOD PRESERV. SOLIGNUM AZ AEROSOL 500ML COLOURLESS</t>
  </si>
  <si>
    <t>+DOORS DESIGNCRAFT 90X210 DYNASTY LAUAN</t>
  </si>
  <si>
    <t>+DOORS DESIGNCRAFT 90X210 MORROCO LAUAN</t>
  </si>
  <si>
    <t>+DOORS DESIGNCRAFT WW 100X210 GEORGIA MAHOGANY</t>
  </si>
  <si>
    <t>+GRINDER SKIL 9680 LARGE ANGLE</t>
  </si>
  <si>
    <t>NFS-  JIGSAW BOSCH GST 65E</t>
  </si>
  <si>
    <t>+PLASTICWARES COLEMAN JUG 5542 1.3L</t>
  </si>
  <si>
    <t>PLASTICWARES COLEMAN JUG W/BAIL 5693 1.9L</t>
  </si>
  <si>
    <t>+PLASTICWARES COLEMAN JUG 5592 7.6L</t>
  </si>
  <si>
    <t>+PLASTICWARES COLEMAN COOLER 5205 FLIPTOP 4.7L</t>
  </si>
  <si>
    <t>+PLASTICWARES COLEMAN COOLER 6209 PERSONAL 8L</t>
  </si>
  <si>
    <t>+PLASTICWARES COLEMAN COOLER 6216 PERSONAL 15.1L</t>
  </si>
  <si>
    <t>PLASTICWARES COLEMAN COOLER 6277 26L</t>
  </si>
  <si>
    <t>+PLASTICWARES COLEMAN COOLER 6281 34L</t>
  </si>
  <si>
    <t>PLASTICWARES COLEMAN COOLER 5248 HINGED 45L</t>
  </si>
  <si>
    <t>+PLASTICWARES COLEMAN JUG 3000000730 STACKER 2G</t>
  </si>
  <si>
    <t>PLASTICWARES COLEMAN COOLER 3000000484 STACKER 20C</t>
  </si>
  <si>
    <t>+PLASTICWARES COLEMAN COOLER 3000000450 STACKER 24C</t>
  </si>
  <si>
    <t>PLASTICWARES COLEMAN COOLER 3000000481 STACKER 48C</t>
  </si>
  <si>
    <t>PAINT BOYSEN GAL B7414 CLEAR BASE</t>
  </si>
  <si>
    <t>(DO NOT USE)+PAINT BOYSEN GAL B710 PERMACOAT GLOSS LATEX BASE</t>
  </si>
  <si>
    <t>PAINT BOYSEN GAL B7413 DEEP BASE</t>
  </si>
  <si>
    <t>(DO NOT USE)+PAINT BOYSEN GAL B701 PERMACOAT FLAT LATEX BASE</t>
  </si>
  <si>
    <t>PAINT BOYSEN GAL B7012 FLAT LATEX MEDIUM BASE</t>
  </si>
  <si>
    <t>PAINT BOYSEN GAL B7013 FLAT LATEX DEEP BASE</t>
  </si>
  <si>
    <t>PAINT BOYSEN GAL B7014 FLAT LATEX CLEAR BASE</t>
  </si>
  <si>
    <t>PAINT BOYSEN GAL V9002 SILK MEDIUM BASE</t>
  </si>
  <si>
    <t>(DO NOT USE)+PAINT BOYSEN GAL V9003 SILK DEEP BASE</t>
  </si>
  <si>
    <t>+DOORS DESIGNCRAFT WW 90X210 MONICA MAHOGANY</t>
  </si>
  <si>
    <t>+DOORS DESIGNCRAFT WW 90X210 VICTORIA MAHOGANY</t>
  </si>
  <si>
    <t>PAINT BOYSEN PAIL B7011 FLAT LATEX PASTEL BASE</t>
  </si>
  <si>
    <t>PAINT BOYSEN PAIL B7012 FLAT LATEX MEDIUM BASE</t>
  </si>
  <si>
    <t>PAINT BOYSEN PAIL B7013 FLAT LATEX DEEP BASE</t>
  </si>
  <si>
    <t>PAINT BOYSEN PAIL B7014 FLAT LATEX CLEAR BASE</t>
  </si>
  <si>
    <t>+LUMBER DESIGNCRAFT SOLID 1/2X1X12 LAUAN</t>
  </si>
  <si>
    <t>+LUMBER DESIGNCRAFT SOLID 1X1X12 LAUAN</t>
  </si>
  <si>
    <t>DOOR PVC POLYWOOD PD 600X2100MM WB J28/H009 FISH</t>
  </si>
  <si>
    <t>+DOORS DESIGNCRAFT WW 90X210 GEORGIA MAHOGANY</t>
  </si>
  <si>
    <t>PIPE OMEGA SANITARY PVC 2''X3M SERIES 1000</t>
  </si>
  <si>
    <t>PIPE OMEGA SANITARY PVC 3''X3M SERIES 1000</t>
  </si>
  <si>
    <t>PIPE OMEGA SANITARY PVC 4''X3M SERIES 1000</t>
  </si>
  <si>
    <t>PIPE OMEGA PVC WATER IN-HOUSE 1/2'' BLUE</t>
  </si>
  <si>
    <t>PIPE OMEGA PVC WATER IN-HOUSE 3/4'' BLUE</t>
  </si>
  <si>
    <t>PIPE OMEGA PVC WATER IN-HOUSE 1'' BLUE</t>
  </si>
  <si>
    <t>PIPE OMEGA SANITARY PVC 2''X3M SERIES 600</t>
  </si>
  <si>
    <t>PIPE OMEGA SANITARY PVC 3''X3M SERIES 600</t>
  </si>
  <si>
    <t>PIPE OMEGA SANITARY PVC 4''X3M SERIES 600</t>
  </si>
  <si>
    <t>+CLOSET DOOR DESIGNCRAFT CDH #3 36X2100 GEMILINA</t>
  </si>
  <si>
    <t>+CLOSET DOOR DESIGNCRAFT CDP #3 36X2100 GEMILINA</t>
  </si>
  <si>
    <t>CLOSET DOOR DESIGNCRAFT PW ANDERSON 36X2100MM GEM.</t>
  </si>
  <si>
    <t>CLOSET DOOR DESIGNCRAFT PW ANDERSON 32X2100MM GEM.</t>
  </si>
  <si>
    <t>+CLOSET DOOR DESIGNCRAFT CDH #3 32X2100 GEMILINA</t>
  </si>
  <si>
    <t>+CLOSET DOOR DESIGNCRAFT CDP #3 32X2100 GEMILINA</t>
  </si>
  <si>
    <t>+CLOSET DOOR DESIGNCRAFT CDH #3 36X210 HARDWOOD</t>
  </si>
  <si>
    <t>+CLOSET DOOR DESIGNCRAFT CDP #3 36X210 HARDWOOD</t>
  </si>
  <si>
    <t>+CLOSET DOOR DESIGNCRAFT CDL #1 36X210 HARDWOOD</t>
  </si>
  <si>
    <t>+CLOSET DOOR DESIGNCRAFT CDL #1 32X210 HARDWOOD</t>
  </si>
  <si>
    <t>+CLOSET DOOR DESIGNCRAFT CDH #3 32X210 HARDWOOD</t>
  </si>
  <si>
    <t>+CLOSET DOOR DESIGNCRAFT CDP #3 32X210 HARDWOOD</t>
  </si>
  <si>
    <t>PIPE OMEGA ELECTRICAL CONDUIT 1/2'' (20MM)</t>
  </si>
  <si>
    <t>PIPE OMEGA ELECTRICAL CONDUIT 3/4'' (25MM)</t>
  </si>
  <si>
    <t>DRAWER FACE DESIGNCRAFT #7 18MMX6X12 HARDWOOD</t>
  </si>
  <si>
    <t>DRAWER FACE DESIGNCRAFT #7 18MMX6X14 HARDWOOD</t>
  </si>
  <si>
    <t>DRAWER FACE DESIGNCRAFT #7 18MMX6X16 HARDWOOD</t>
  </si>
  <si>
    <t>DRAWER FACE DESIGNCRAFT #7 18MMX6X24 HARDWOOD</t>
  </si>
  <si>
    <t>DRAWER FACE DESIGNCRAFT #7 18MMX6X28 HARDWOOD</t>
  </si>
  <si>
    <t>DRAWER FACE DESIGNCRAFT #7 18MMX6X32 HARDWOOD</t>
  </si>
  <si>
    <t>DRAWER FACE DESIGNCRAFT #7 18MMX8X12 HARDWOOD</t>
  </si>
  <si>
    <t>DRAWER FACE DESIGNCRAFT #7 18MMX8X16 HARDWOOD</t>
  </si>
  <si>
    <t>DRAWER FACE DESIGNCRAFT #7 18MMX8X28 HARDWOOD</t>
  </si>
  <si>
    <t>DRAWER FACE DESIGNCRAFT #7 18MMX8X24 HARDWOOD</t>
  </si>
  <si>
    <t>DRAWER FACE DESIGNCRAFT #7 18MMX8X32 HARDWOOD</t>
  </si>
  <si>
    <t>DRAWER FACE DESIGNCRAFT #7 18MMX8X14 HARDWOOD</t>
  </si>
  <si>
    <t>+BALUSTERS DESIGNCRAFT CW #1 2X2X1' HARDWOOD</t>
  </si>
  <si>
    <t>+WC ROYAL TERN CS-1316-15TL CARDINAL RTP3 TL BLUE</t>
  </si>
  <si>
    <t>+WC ROYAL TERN CS-1316-15TL CARDINAL RTP3 TL GREEN</t>
  </si>
  <si>
    <t>+WC ROYAL TERN CS-1316-15TL CARDINAL RTP3 TL PINK</t>
  </si>
  <si>
    <t>+WC ROYAL TERN CS-1305SF FINCH RTP2 B BLUE</t>
  </si>
  <si>
    <t>+WC ROYAL TERN CS-1305SF FINCH RTP2 B GREEN</t>
  </si>
  <si>
    <t>+WC ROYAL TERN CS-1305SF FINCH RTP2 B SUPREME GREEN</t>
  </si>
  <si>
    <t>REFRIGERATOR GE T/DOOR GTV120ICYRBS 12 CU.</t>
  </si>
  <si>
    <t>LAV/URINAL BRACKET (PACKAGE)</t>
  </si>
  <si>
    <t>PAINT BOYSEN PAIL B7152 SEMI GLOSS MEDIUM BASE</t>
  </si>
  <si>
    <t>PAINT BOYSEN PAIL B7153 SEMI GLOSS DEEP BASE</t>
  </si>
  <si>
    <t>SEAT COVER ROYAL TERN SC-200Z SPARROW WHITE</t>
  </si>
  <si>
    <t>SEAT COVER ROYAL TERN SC-200Z SPARROW BEIGE</t>
  </si>
  <si>
    <t>SEAT COVER ROYAL TERN SC-200Z SPARROW BLUE</t>
  </si>
  <si>
    <t>SEAT COVER ROYAL TERN SC-200Z SPARROW PINK</t>
  </si>
  <si>
    <t>SEAT COVER ROYAL TERN SC-200Z SPARROW GREEN</t>
  </si>
  <si>
    <t>+CLEANER JOHNSON MR.MUSCLE GLASS-REFILL 250ML</t>
  </si>
  <si>
    <t>+CLEANER JOHNSON MR.MUSCLE KITCHEN-REFILL 500ML</t>
  </si>
  <si>
    <t>+BLADE CIRCULAR SAW BOSCH  6 1/4'' 60T</t>
  </si>
  <si>
    <t>SOLUTION EZ ROCKS POLYMER SEALER WET LOOK GLOSS GAL</t>
  </si>
  <si>
    <t>SOLUTION EZ ROCKS POLYMER SEALER WET LOOK GLOSS LITER</t>
  </si>
  <si>
    <t>+DOORS DESIGNCRAFT WW 90X210 #1 MAHOGANY</t>
  </si>
  <si>
    <t>+DOORS DESIGNCRAFT WW 90X210 #8 MAHOGANY</t>
  </si>
  <si>
    <t>BALUSTER DESIGNCRAFT PW #2 2X2X1' HARDWOOD</t>
  </si>
  <si>
    <t>BALUSTER DESIGNCRAFT PW 2X2X1' #4 GEMELINA</t>
  </si>
  <si>
    <t>+BALUSTERS DESIGNCRAFT PW #5 2X2X1' HARDWOOD</t>
  </si>
  <si>
    <t>BALUSTER DESIGNCRAFT PW #2 2X2X2' HARDWOOD</t>
  </si>
  <si>
    <t>BALUSTER DESIGNCRAFT PW 2X2X2' #4 GEMELINA</t>
  </si>
  <si>
    <t>+BALUSTERS DESIGNCRAFT PW #5 2X2X2' HARDWOOD</t>
  </si>
  <si>
    <t>BALUSTER DESIGNCRAFT PW #2 2X2X3' HARDWOOD</t>
  </si>
  <si>
    <t>BALUSTER DESIGNCRAFT PW 2X2X3' #4 GEMELINA</t>
  </si>
  <si>
    <t>+BALUSTERS DESIGNCRAFT PW #5 2X2X3' HARDWOOD</t>
  </si>
  <si>
    <t>BALUSTERS DESIGNCRAFT PW #2 3X3X3' HARDWOOD</t>
  </si>
  <si>
    <t>BALUSTER DESIGNCRAFT PW 3X3X3' #4 GEMELINA</t>
  </si>
  <si>
    <t>+BALUSTERS DESIGNCRAFT PW #5 3X3X3' HARDWOOD</t>
  </si>
  <si>
    <t>BALUSTERS DESIGNCRAFT PW #2 4X4X4' HARDWOOD</t>
  </si>
  <si>
    <t>BALUSTER DESIGNCRAFT PW 4X4X4' #4 GEMELINA</t>
  </si>
  <si>
    <t>+BALUSTERS DESIGNCRAFT PW #5 4X4X4' HARDWOOD</t>
  </si>
  <si>
    <t>SEAT COVER ROYAL TERN SC-200Z MYNAH WHITE</t>
  </si>
  <si>
    <t>SEAT COVER ROYAL TERN SC-200Z MYNAH BEIGE</t>
  </si>
  <si>
    <t>SEAT COVER ROYAL TERN SC-200Z MYNAH IVORY</t>
  </si>
  <si>
    <t>SEAT COVER ROYAL TERN SC-200Z MYNAH P.BLUE</t>
  </si>
  <si>
    <t>SEAT COVER ROYAL TERN SC-200Z MYNAH P.GREEN</t>
  </si>
  <si>
    <t>SEAT COVER ROYAL TERN SC-200Z MYNAH P.PINK</t>
  </si>
  <si>
    <t>+CABINET DOOR DESIGNCRAFT CDL #01 12X30 HARDWOOD</t>
  </si>
  <si>
    <t>+CABINET DOOR DESIGNCRAFT CDL #01 14X30 HARDWOOD</t>
  </si>
  <si>
    <t>+CABINET DOOR DESIGNCRAFT CDL #01 16X24 HARDWOOD</t>
  </si>
  <si>
    <t>+TILES APO 1.3MMX4X36 PLANKS BLEACHED OAK</t>
  </si>
  <si>
    <t>+TILES APO 1.3MMX4X36 PLANKS ESPRESSO</t>
  </si>
  <si>
    <t>+TILES APO 1.3MMX30X30 COMFORT BAMBOO ASH</t>
  </si>
  <si>
    <t>+TILES APO 1.3MMX30X30 CARPET DESIGN LINEAR GRAY</t>
  </si>
  <si>
    <t>+TILES APO 1.3MMX30X30 CARPET DESIGN GOLDEN ROD</t>
  </si>
  <si>
    <t>+DOORS DESIGNCRAFT WW 80X210 #8 MAHOGANY</t>
  </si>
  <si>
    <t>+DOORS NEO 80X210 DAKOTA HARDWOOD 35MM</t>
  </si>
  <si>
    <t>PIPE EMERALD SANITARY PVC 2''X2.91M SERIES 500</t>
  </si>
  <si>
    <t>PIPE EMERALD SANITARY PVC 4''X2.91M SERIES 500</t>
  </si>
  <si>
    <t>+BALUSTERS DESIGNCRAFT CW #2 2X2X1' HARDWOOD</t>
  </si>
  <si>
    <t>S.O DOORS DESIGNCRAFT 80X210 SEAHORSE CNC MAHOG.40MM</t>
  </si>
  <si>
    <t>DOORS DESIGNCRAFT 90X210 SEAHORSE CNC MAHOG.40MM</t>
  </si>
  <si>
    <t>DOOR DESIGNCRAFT WW CNC MAHARLIKA 800X2100X40MM MAH.</t>
  </si>
  <si>
    <t>DOOR DESIGNCRAFT WW CNC MAHARLIKA 900X2100X40MM MAH.</t>
  </si>
  <si>
    <t>DOORS DESIGNCRAFT 80X210 DYNASTY CNC MAHOGANY 40MM</t>
  </si>
  <si>
    <t>DOORS DESIGNCRAFT 90X210 DYNASTY CNC MAHOGANY 40MM</t>
  </si>
  <si>
    <t>DOORS DESIGNCRAFT 80X210 MORROCO CNC MAHOGANY 40MM</t>
  </si>
  <si>
    <t>DOORS DESIGNCRAFT 90X210 MORROCO CNC MAHOGANY 40MM</t>
  </si>
  <si>
    <t>PIPE OMEGA ELECTRICAL CONDUIT 1'' RED (32MM)</t>
  </si>
  <si>
    <t>PIPE EMERALD ELECTRICAL CONDUIT 1/2'' RED (20MM)</t>
  </si>
  <si>
    <t>PIPE EMERALD ELECTRICAL CONDUIT 3/4'' RED (25MM)</t>
  </si>
  <si>
    <t>PIPE EMERALD ELECTRICAL CONDUIT 1'' RED (32MM)</t>
  </si>
  <si>
    <t>PIPE EMERALD PVC ELECTRICAL COUPLING 1/2'' RED (20MM)</t>
  </si>
  <si>
    <t>PIPE EMERALD PVC ELECTRICAL COUPLING 3/4'' RED (25MM)</t>
  </si>
  <si>
    <t>PIPE EMERALD PVC ELECTRICAL COUPLING 1'' RED (32MM)</t>
  </si>
  <si>
    <t>PIPE EMERALD PVC CONDUIT ELBOW 3/4'' RED (25MM)</t>
  </si>
  <si>
    <t>PIPE EMERALD PVC CONDUIT ELBOW 1/2'' RED (20MM)</t>
  </si>
  <si>
    <t>PIPE EMERALD PVC CONDUIT ELBOW 1'' RED (32MM)</t>
  </si>
  <si>
    <t>(DO NOT USE)+PIPE INSULEX ELECTRICAL 1/2'' 20MMX100M FLEXIBLE</t>
  </si>
  <si>
    <t>(DO NOT USE)+PIPE INSULEX ELECTRICAL 3/4'' 25MMX100M FLEXIBLE</t>
  </si>
  <si>
    <t>+DOORS DESIGNCRAFT 90X210 DYNASTY CNC LAUAN 40MM</t>
  </si>
  <si>
    <t>+DOORS NEO 70X210 DAKOTA HARDWOOD 35MM</t>
  </si>
  <si>
    <t>+DOORS NEO 90X210 DAKOTA HARDWOOD 35MM</t>
  </si>
  <si>
    <t>CEMENT RED MASTER 1KL.</t>
  </si>
  <si>
    <t>CEMENT REPUBLIC 40KG</t>
  </si>
  <si>
    <t>PAINT BOYSEN GAL V9003 SILK DEEP BASE</t>
  </si>
  <si>
    <t>PAINT BOYSEN GAL T53001 PASTEL BASE</t>
  </si>
  <si>
    <t>PAINT BOYSEN GAL T53005 MED-DEEP BASE</t>
  </si>
  <si>
    <t>PAINT BOYSEN PAIL T53001 PASTEL BASE</t>
  </si>
  <si>
    <t>PAINT BOYSEN PAIL T53005 MED-DEEP BASE</t>
  </si>
  <si>
    <t>+PAINT BOYSEN GAL ROOF PAINT TERRACOTTA 2573</t>
  </si>
  <si>
    <t>PAINT BOYSEN GAL ROOF PAINT CHOCOLATE BROWN 2580</t>
  </si>
  <si>
    <t>PAINT BOYSEN GAL T5101 TITAN SUPERFLEX SNOW WHITE</t>
  </si>
  <si>
    <t>PAINT BOYSEN GAL T5103 TITAN SUPERFLEX ICE MIST</t>
  </si>
  <si>
    <t>PAINT BOYSEN GAL T5201 TITAN SUPERFLEX PUFF PINK</t>
  </si>
  <si>
    <t>PAINT BOYSEN GAL T5210 TITAN SUPERFLEX BONE IVORY</t>
  </si>
  <si>
    <t>PAINT BOYSEN GAL T5300 TITAN SUPERFLEX WHITE</t>
  </si>
  <si>
    <t>PAINT BOYSEN GAL T5373 TITAN SUPERFLEX TERRACOTTA</t>
  </si>
  <si>
    <t>PAINT BOYSEN GAL T5603 TITAN SUPERFLEX IVORY</t>
  </si>
  <si>
    <t>PAINT BOYSEN GAL T5607 TITAN SUPERFLEX SUNNY DAYS</t>
  </si>
  <si>
    <t>PAINT BOYSEN GAL T5801 TITAN SUPERFLEX MOCHA</t>
  </si>
  <si>
    <t>PAINT BOYSEN GAL T5803 TITAN SUPERFLEX CLAY POT</t>
  </si>
  <si>
    <t>HUDSON POLYURETHANE QRT SEALER W/CATALYST</t>
  </si>
  <si>
    <t>HUDSON POLYURETHANE GAL SEALER W/CATALYST</t>
  </si>
  <si>
    <t>HUDSON POLYURETHANE QRT TOPCOAT W/CATALYST</t>
  </si>
  <si>
    <t>HUDSON POLYURETHANE GAL TOPCOAT W/CATALYST</t>
  </si>
  <si>
    <t>HUDSON POLYURETHANE QRT REDUCER</t>
  </si>
  <si>
    <t>HUDSON POLYURETHANE GAL REDUCER</t>
  </si>
  <si>
    <t>TILE GROUT ABC P32 DARK BLUE 2KL</t>
  </si>
  <si>
    <t>TILE GROUT ABC P33 DARK GREEN 2KL</t>
  </si>
  <si>
    <t>GLUE VINYL ABC MULTIBOND GAL</t>
  </si>
  <si>
    <t>+PAINT DAVIES DV-703 LTR HI-SOLID DEAD FLT LACQ</t>
  </si>
  <si>
    <t>+PLASTERING MASTER SKIM COAT 25KL</t>
  </si>
  <si>
    <t>+PLASTICWARES OROCAN UTIL.PAIL 6064P 16L W/HNDL ORA</t>
  </si>
  <si>
    <t>+PLYBOARD ORDINARY 3/4X4X8 (BLUE)</t>
  </si>
  <si>
    <t>+PLYWOOD ORDINARY 10MMX4X8</t>
  </si>
  <si>
    <t>+POT PROPAGATION PEL-07 7X7X11X0.25MM POLYBAG BLACK</t>
  </si>
  <si>
    <t>+CUTLERY TRAY GS0062 52X29X9.5 GREY</t>
  </si>
  <si>
    <t>+CUTLERY TRAY GS0062 52X29X9.5 BLACK</t>
  </si>
  <si>
    <t>+TILES ESPANA 40X40F ALICANTE PINK</t>
  </si>
  <si>
    <t>+WC AMERICAN STANDARD NEW CODIE II SUITE #1 WHITE EL</t>
  </si>
  <si>
    <t>+WC AMERICAN STANDARD UNILINE S SUITE #1 WHITE EL</t>
  </si>
  <si>
    <t>+WC AMERICAN STANDARD LINER R SUITE #2 WHITE</t>
  </si>
  <si>
    <t>MOULDING ATLANTA 1/2" (13MM) FOR ELECTRICAL WIRE RECTANGULAR</t>
  </si>
  <si>
    <t>MOULDING ATLANTA 3/4" (19MM) FOR ELECTRICAL WIRE RECTANGULAR</t>
  </si>
  <si>
    <t>MOULDING ATLANTA 1" (25MM) FOR ELECTRICAL WIRE RECTANGULAR</t>
  </si>
  <si>
    <t>MOULDING ATLANTA 1" (25MM) FOR ELECTRICAL WIRE TRAPEZOIDAL</t>
  </si>
  <si>
    <t>NFS- GUTTER ATLANTA PVC TUBE 18"X8'</t>
  </si>
  <si>
    <t>NFS- GUTTER ACCS. ATLANTA PVC CONNECTOR 18"</t>
  </si>
  <si>
    <t>NFS- GUTTER ACCS. ATLANTA PVC OUTSIDE CORNER 18"</t>
  </si>
  <si>
    <t>NFS- GUTTER ACCS. ATLANTA PVC INSIDE CORNER 18"</t>
  </si>
  <si>
    <t>NFS- GUTTER ACCS. ATLANTA PVC LEFT END CAP 18"</t>
  </si>
  <si>
    <t>NFS- GUTTER ACCS. ATLANTA PVC RIGHT END CAP 18"</t>
  </si>
  <si>
    <t>NFS- GUTTER ACCS. ATLANTA PVC DOWNSPOUT ROUND ADAPTER 18"X3"</t>
  </si>
  <si>
    <t>NFS- GUTTER ACCS. ATLANTA EXTERNAL BRACKET 18"</t>
  </si>
  <si>
    <t>NFS- GUTTER ACCS. ATLANTA PVC INTERNAL BRACKET 18"</t>
  </si>
  <si>
    <t>+DOORS NEO 70X210 MONTANA HARDWOOD 35MM</t>
  </si>
  <si>
    <t>+DOORS NEO 80X210 MONTANA HARDWOOD 35MM</t>
  </si>
  <si>
    <t>+DOORS NEO 90X210 MONTANA HARDWOOD 35MM</t>
  </si>
  <si>
    <t>+DOORS NEO 70X210 OREGON HARDWOOD 35MM</t>
  </si>
  <si>
    <t>+DOORS NEO 80X210 OREGON HARDWOOD 35MM</t>
  </si>
  <si>
    <t>+DOORS NEO 90X210 OREGON HARDWOOD 35MM</t>
  </si>
  <si>
    <t>BATH SET HCG BA580CS EVERGLADES</t>
  </si>
  <si>
    <t>HCG CEZANNE PACKAGE CS995PB/LF61S/LF3214PX/S6/S8 WHITE</t>
  </si>
  <si>
    <t>NFS-WC HCG OSIRIS PACKG CS402B/LF60S/LF3214PX/BA331/BA338 WHITE</t>
  </si>
  <si>
    <t>NFS-WC HCG NEW MONET PACKAGE C817/LF70L/LF3214PX/BA580CS WHITE</t>
  </si>
  <si>
    <t>+NFS-WINDOW GRILLS BUENAVISTA .90MX.70M PLAIN</t>
  </si>
  <si>
    <t>+NFS-WINDOW GRILLS BUENAVISTA 1.20MX.70M TWISTED</t>
  </si>
  <si>
    <t>+NFS-WINDOW GRILLS BUENAVISTA 1.20MX1.40M TWISTED</t>
  </si>
  <si>
    <t>+LUMBER NEO/DESIGNCRAFT AP S4S 2X2X8 KILNDRIED TREATED</t>
  </si>
  <si>
    <t>+LUMBER NEO/DESIGNCRAFT AP S4S 2X3X8 KILNDRIED TREATED</t>
  </si>
  <si>
    <t>+LUMBER NEO/DESIGNCRAFT AP S4S 2X4X8 KILNDRIED TREATED</t>
  </si>
  <si>
    <t>+NFS-DOOR JAMB NEO/HERITAGE LUMBER 2X4X7/3' TREATED</t>
  </si>
  <si>
    <t>+NFS-DOOR JAMB NEO/HERITAGE LUMBER 2X4X7' /1M TREATED</t>
  </si>
  <si>
    <t>+NFS-DOOR JAMB NEO/HERITAGE LUMBER 2X6X7/3' TREATED</t>
  </si>
  <si>
    <t>+NFS-DOOR JAMB NEO/HERITAGE LUMBER 2X6X7' /1M TREATED</t>
  </si>
  <si>
    <t>+NFS-DOOR JAMB NEO/HERITAGE LUMBER 2X5X7/3' TREATED</t>
  </si>
  <si>
    <t>+NFS-DOOR JAMB NEO/HERITAGE LUMBER 2X5X7' /1M TREATED</t>
  </si>
  <si>
    <t>+LUMBER DESIGNCRAFT AP S4S 1X2X8 KILNDRIED TREATED</t>
  </si>
  <si>
    <t>+LUMBER DESIGNCRAFT AP S4S 1X3X8 KILNDRIED TREATED</t>
  </si>
  <si>
    <t>+LUMBER DESIGNCRAFT AP S4S 1X4X8 KILNDRIED TREATED</t>
  </si>
  <si>
    <t>+LUMBER DESIGNCRAFT AP S4S 1X6X8 KILNDRIED TREATED</t>
  </si>
  <si>
    <t>+LUMBER DESIGNCRAFT AP S4S 2X6X8 KILNDRIED TREATED</t>
  </si>
  <si>
    <t>DOORS DESIGNCRAFT 90X210 ACACIA GEMILINA</t>
  </si>
  <si>
    <t>DOORS DESIGNCRAFT 80X210 ACACIA GEMILINA</t>
  </si>
  <si>
    <t>DOORS DESIGNCRAFT 70X210 ACACIA GEMILINA</t>
  </si>
  <si>
    <t>DOORS DESIGNCRAFT 80X210 ACACIA MAHOGANY</t>
  </si>
  <si>
    <t>DOORS DESIGNCRAFT 70X210 ACACIA MAHOGANY</t>
  </si>
  <si>
    <t>+CABINET DOOR DESIGNCRAFT CDW #1 12X24 CHERRY</t>
  </si>
  <si>
    <t>+CABINET DOOR DESIGNCRAFT CDW #1 12X24 WENGUE</t>
  </si>
  <si>
    <t>+CABINET DOOR DESIGNCRAFT CDW #1 14X24 CHERRY</t>
  </si>
  <si>
    <t>+CABINET DOOR DESIGNCRAFT CDW #1 16X24 CHERRY</t>
  </si>
  <si>
    <t>+CABINET DOOR DESIGNCRAFT CDW #1 14X30 CHERRY</t>
  </si>
  <si>
    <t>+CABINET DOOR DESIGNCRAFT CDW #1 16X30 CHERRY</t>
  </si>
  <si>
    <t>+CABINET DOOR DESIGNCRAFT CDG #1 12X24 WENGUE</t>
  </si>
  <si>
    <t>+CABINET DOOR DESIGNCRAFT CDG #1 16X30 CHERRY</t>
  </si>
  <si>
    <t>+DOORS DESIGNCRAFT 70X210 ALASKA OAK</t>
  </si>
  <si>
    <t>+BALUSTERS DESIGNCRAFT PW #3 2X2X2' HARDWOOD</t>
  </si>
  <si>
    <t>+BALUSTERS DESIGNCRAFT PW #3 3X3X3' HARDWOOD</t>
  </si>
  <si>
    <t>+BALUSTERS DESIGNCRAFT PW #3 4X4X4' HARDWOOD</t>
  </si>
  <si>
    <t>+BALUSTERS DESIGNCRAFT PW #3 2X2X3' HARDWOOD</t>
  </si>
  <si>
    <t>WINDOWS PVC PRETTY 0.60X0.60 SLIDING WHITE W/SCREEN</t>
  </si>
  <si>
    <t>WINDOWS PVC PRETTY 0.80X1.60 SLIDING WHITE W/SCREEN</t>
  </si>
  <si>
    <t>WINDOWS PVC PRETTY 1.20X1.20 SLIDING WHITE W/SCREEN</t>
  </si>
  <si>
    <t>WINDOWS PVC PRETTY 1.20X1.40 SLIDING WHITE W/SCREEN</t>
  </si>
  <si>
    <t>WINDOWS PVC PRETTY 1.20X1.60 SLIDING WHITE W/SCREEN</t>
  </si>
  <si>
    <t>DOOR PVC POLYWOOD PD III 600X2100MM AB PLN GRANITE</t>
  </si>
  <si>
    <t>DOOR PVC POLYWOOD PD III 600X2100MM AB-A GRANITE</t>
  </si>
  <si>
    <t>DOOR PVC POLYWOOD PD III 600X2100MM VG PLAIN WOOD</t>
  </si>
  <si>
    <t>DOOR PVC POLYWOOD PD III 600X2100MM VG-A WOOD</t>
  </si>
  <si>
    <t>DOOR PVC POLYWOOD PD III 600X2100MM WB PLAIN WHITE</t>
  </si>
  <si>
    <t>DOOR PVC POLYWOOD PD III 600X2100MM WB-A WHITE</t>
  </si>
  <si>
    <t>DOOR PVC POLYWOOD PD III 600X2100MM WB PLAIN W.OAK</t>
  </si>
  <si>
    <t>DOOR PVC POLYWOOD PD III 600X2100MM WB-A WHITE OAK</t>
  </si>
  <si>
    <t>DOOR PVC POLYWOOD PD 600X2100MM 809 PLAIN D.OAK</t>
  </si>
  <si>
    <t>DOOR PVC POLYWOOD PD 600X2100MM 809-A DARK OAK</t>
  </si>
  <si>
    <t>DOOR PVC POLYWOOD PD 700X2100MM 809 PLAIN D.OAK</t>
  </si>
  <si>
    <t>DOOR PVC POLYWOOD PD 700X2100MM 809-A DARK OAK</t>
  </si>
  <si>
    <t>VENTILATION POLYWOOD PD 10X48 ST-TYPE WHITE PVC</t>
  </si>
  <si>
    <t>VENTILATION PVC PD 8X48 ST-TYPE WHITE</t>
  </si>
  <si>
    <t>VENTILATION PVC PD 8X48 ST-TYPE DK.BROWN</t>
  </si>
  <si>
    <t>VENTILATION PVC PD 8X24 L-TYPE DK.BROWN</t>
  </si>
  <si>
    <t>VENTILATION POLYWOOD PD 8X24 L-TYPE WHITE PVC</t>
  </si>
  <si>
    <t>VENTILATION PVC PD 10X24 L-TYPE DK.BROWN</t>
  </si>
  <si>
    <t>VENTILATION POLYWOOD PD 10X24 L-TYPE WHITE PVC</t>
  </si>
  <si>
    <t>DOOR PVC POLYWOOD PD 600X2100MM LY PLAIN LT.YLW</t>
  </si>
  <si>
    <t>DOOR PVC POLYWOOD PD 600X2100MM LY-A LT.YLW</t>
  </si>
  <si>
    <t>DOOR PVC POLYWOOD PD 600X1800MM VG-A WOOD</t>
  </si>
  <si>
    <t>DOOR PVC POLYWOOD PD 600X1800MM WB PLAIN WHITE</t>
  </si>
  <si>
    <t>DOOR PVC POLYWOOD PD 600X1800MM WB-A WHITE</t>
  </si>
  <si>
    <t>+TILE TRIM PRETTY 6.5MM WHITE</t>
  </si>
  <si>
    <t>+TILE TRIM PRETTY 6.5MM GREY</t>
  </si>
  <si>
    <t>+TILE TRIM PRETTY 6.5MM BEIGE</t>
  </si>
  <si>
    <t>+TILE TRIM PRETTY 9MM BEIGE</t>
  </si>
  <si>
    <t>+TILE TRIM PRETTY 9MM WHITE</t>
  </si>
  <si>
    <t>+TILE TRIM PRETTY 9MM GREY</t>
  </si>
  <si>
    <t>+DOORS DESIGNCRAFT 80X210 CARMELA CNC MAHOGANY 40MM</t>
  </si>
  <si>
    <t>+DOORS DESIGNCRAFT 90X210 CARMELA CNC MAHOGANY 40MM</t>
  </si>
  <si>
    <t>+DOORS DESIGNCRAFT 90X210 VIRGINIA CNC MAHOGANY 40MM</t>
  </si>
  <si>
    <t>+DOORS DESIGNCRAFT 80X210 GEORGIA CNC MAHOGANY 40MM</t>
  </si>
  <si>
    <t>+DOORS DESIGNCRAFT 80X210 MONICA CNC MAHOGANY 40MM</t>
  </si>
  <si>
    <t>+DOORS DESIGNCRAFT 90X210 MONICA CNC MAHOGANY 40MM</t>
  </si>
  <si>
    <t>DOORS DESIGNCRAFT 80X210 VICTORIA CNC MAHOGANY 40MM</t>
  </si>
  <si>
    <t>DOORS DESIGNCRAFT 90X210 VICTORIA CNC MAHOGANY 40MM</t>
  </si>
  <si>
    <t>DOORS DESIGNCRAFT 80X210 TENNESSEE MAHOGANY</t>
  </si>
  <si>
    <t>DOORS DESIGNCRAFT 90X210 TENNESSEE MAHOGANY</t>
  </si>
  <si>
    <t>+DOOR DESIGNCRAFT WW NASHVILLE 80X210 40MM MAH.</t>
  </si>
  <si>
    <t>+DOOR DESIGNCRAFT WW NASHVILLE 90X210 40MM MAH.</t>
  </si>
  <si>
    <t>+DOORS DESIGNCRAFT 80X210 COLORADO MAHOGANY</t>
  </si>
  <si>
    <t>+DOORS DESIGNCRAFT 90X210 COLORADO MAHOGANY</t>
  </si>
  <si>
    <t>DOORS DESIGNCRAFT 80X210 MADISON MAHOGANY</t>
  </si>
  <si>
    <t>DOORS DESIGNCRAFT 90X210 MADISON MAHOGANY</t>
  </si>
  <si>
    <t>DOORS DESIGNCRAFT WW 90X210 #2 ZEN DESIGN</t>
  </si>
  <si>
    <t>DOORS DESIGNCRAFT WW 80X210 #2 ZEN DESIGN</t>
  </si>
  <si>
    <t>DOORS DESIGNCRAFT WW 90X210 #7 ZEN DESIGN</t>
  </si>
  <si>
    <t>DOORS DESIGNCRAFT WW 80X210 #7 ZEN DESIGN</t>
  </si>
  <si>
    <t>DOORS DESIGNCRAFT WW 90X210 #4 ZEN DESIGN</t>
  </si>
  <si>
    <t>DOORS DESIGNCRAFT WW 80X210 #4 ZEN DESIGN</t>
  </si>
  <si>
    <t>DOORS DESIGNCRAFT WW 90X210 #6 ZEN DESIGN</t>
  </si>
  <si>
    <t>DOORS DESIGNCRAFT WW 80X210 #6 ZEN DESIGN</t>
  </si>
  <si>
    <t>+DOOR DESIGNCRAFT WW ZEN#28 80X210 40MM MAH.</t>
  </si>
  <si>
    <t>+DOOR DESIGNCRAFT WW ZEN#28 90X210 40MM MAH.</t>
  </si>
  <si>
    <t>DOORS DESIGNCRAFT WW 80X210 #29 ZEN DESIGN</t>
  </si>
  <si>
    <t>DOORS DESIGNCRAFT WW 90X210 #29 ZEN DESIGN</t>
  </si>
  <si>
    <t>+PLYWOOD MARINE 10MMX4X8</t>
  </si>
  <si>
    <t>+PLYWOOD MARINE 4MMX4X8 (GREEN)</t>
  </si>
  <si>
    <t>+PLYWOOD MARINE 5MMX4X8 (GREEN)</t>
  </si>
  <si>
    <t>+PLYWOOD MARINE 18MMX4X8 (GREEN)</t>
  </si>
  <si>
    <t>+PLYWOOD MARINE 10MMX4X8 (GREEN)</t>
  </si>
  <si>
    <t>+PLYWOOD ORDINARY 18MMX4X8</t>
  </si>
  <si>
    <t>+PLYWOOD ORDINARY 4MMX4X8 (YELLOW)</t>
  </si>
  <si>
    <t>+PLYWOOD ORDINARY 5MMX4X8 (YELLOW)</t>
  </si>
  <si>
    <t>+PLYWOOD ORDINARY 10MMX4X8 (YELLOW)</t>
  </si>
  <si>
    <t>+PLYBOARD ORDINARY 3/4X4X8 (YELLOW)</t>
  </si>
  <si>
    <t>NFS-CEMENT BOARD HARDIEFLEX 6MMX4X8</t>
  </si>
  <si>
    <t>NFS-CEMENT BOARD HARDIEFLEX 9MMX4X8</t>
  </si>
  <si>
    <t>PLYWOOD MARINE ECO-WOOD 5MMX4X8</t>
  </si>
  <si>
    <t>+BATHTUB ROYAL TERN PENGUIN 1.70X0.80X0.50M S.RED BAREWARE</t>
  </si>
  <si>
    <t>+BATHTUB ROYAL TERN PENGUIN 1.70X0.80X0.50M S.GREEN BAREWARE</t>
  </si>
  <si>
    <t>+BATHTUB ROYAL TERN PENGUIN 1.70X0.80X0.50M P.GREEN BAREWARE</t>
  </si>
  <si>
    <t>+BATHTUB ROYAL TERN PENGUIN 1.70X0.80X0.50M P.BLUE BAREWARE</t>
  </si>
  <si>
    <t>BOWL ROYAL TERN C-1201 MYNAH WHITE W/O SEAT COVER</t>
  </si>
  <si>
    <t>BOWL ROYAL TERN C-1201 MYNAH BEIGE W/O SEAT COVER</t>
  </si>
  <si>
    <t>BOWL ROYAL TERN C-1201 MYNAH IVORY W/O SEAT COVER</t>
  </si>
  <si>
    <t>BOWL ROYAL TERN C-1201 MYNAH P.BLUE W/O SEAT COVER</t>
  </si>
  <si>
    <t>BOWL ROYAL TERN C-1201 MYNAH P.GREEN W/O SEAT COVER</t>
  </si>
  <si>
    <t>BOWL ROYAL TERN C-1201 MYNAH P.PINK W/O SEAT COVER</t>
  </si>
  <si>
    <t>SEALANT SURESEAL ELASTOMERIC GALLON</t>
  </si>
  <si>
    <t>SEALANT SURESEAL ELASTOMERIC 1 LITER</t>
  </si>
  <si>
    <t>SEALANT SURESEAL ELASTOMERIC 500ML</t>
  </si>
  <si>
    <t>SEALANT SURESEAL ELASTOMERIC 250ML</t>
  </si>
  <si>
    <t>SEALANT SURESEAL ELASTOMERIC 82.5ML POUCH</t>
  </si>
  <si>
    <t>SOLUTION SOLIGNUM SOILGUARD GAL</t>
  </si>
  <si>
    <t>+NFS-PAINT SOLIGNUM TIMBERTONE AMERICAN WALNUT 1 LITER</t>
  </si>
  <si>
    <t>+NFS-PAINT SOLIGNUM TIMBERTONE AMERICAN WALNUT 500ML</t>
  </si>
  <si>
    <t>+NFS-PAINT SOLIGNUM TIMBERTONE LIGHT OAK 1 LITER</t>
  </si>
  <si>
    <t>+NFS-PAINT SOLIGNUM TIMBERTONE LIGHT OAK 500ML</t>
  </si>
  <si>
    <t>+PAINT SOLIGNUM DECK STAIN CAPE SABLE 1 LITER</t>
  </si>
  <si>
    <t>NFS-WATERPROOFING OPTIMUM FLEX 4KG GAL.</t>
  </si>
  <si>
    <t>PESTICIDE JARDINE KLERAT RAT-MICE KILLER PELLETS SACHET</t>
  </si>
  <si>
    <t>PESTICIDE JARDINE KLERAT RAT-MICE KILLER WAX BLOCK 40G</t>
  </si>
  <si>
    <t>DOORS DESIGNCRAFT PW 80X210 TOKYO MAH/HARDWOOD 40MM</t>
  </si>
  <si>
    <t>DOORS DESIGNCRAFT PW 90X210 TOKYO MAH/HARDWOOD 40MM</t>
  </si>
  <si>
    <t>+DOOR DESIGNCRAFT WW HAWAII 80X210 40MM MAH.</t>
  </si>
  <si>
    <t>+DOOR DESIGNCRAFT WW HAWAII 90X210 40MM MAH.</t>
  </si>
  <si>
    <t>SOLVENT CEMENT EMERALD 100CC</t>
  </si>
  <si>
    <t>SOLVENT CEMENT EMERALD 200CC</t>
  </si>
  <si>
    <t>PIPE EMERALD PVC ELECTRICAL MALE ADAPTER 1" (32MM)</t>
  </si>
  <si>
    <t>PIPE EMERALD PVC ELECTRICAL MALE ADAPTER 1/2" (20MM)</t>
  </si>
  <si>
    <t>PIPE EMERALD PVC ELECTRICAL MALE ADAPTER 3/4 (25MM)</t>
  </si>
  <si>
    <t>SQUARE BOX EMERALD PVC 4-11/16"X4-11/16" W/COVER</t>
  </si>
  <si>
    <t>PIPE EMERALD ELECTRICAL CONDUIT 1-1/2'' RED (50MM)</t>
  </si>
  <si>
    <t>PIPE EMERALD ELECTRICAL CONDUIT 2'' RED (63MM)</t>
  </si>
  <si>
    <t>PIPE EMERALD ELECTRICAL CONDUIT ELBOW 2'' RED (63MM)</t>
  </si>
  <si>
    <t>PIPE EMERALD ELECTRICAL CONDUIT ELBOW 1-1/2'' RED (50MM)</t>
  </si>
  <si>
    <t>JUNCTION BOX EMERALD W/ COVER</t>
  </si>
  <si>
    <t>UTILITY BOX EMERALD</t>
  </si>
  <si>
    <t>WELDING ROD WIPWELD 6011 1/8 1KL.</t>
  </si>
  <si>
    <t>WELDING ROD WIPWELD WIPCORD 6013 1/8 1KL.</t>
  </si>
  <si>
    <t>WELDING ROD WIPWELD STAINARC 308 1/8 1KL.</t>
  </si>
  <si>
    <t>+MLDG DESIGNCRAFT GEMILINA BB-368 1X3X8</t>
  </si>
  <si>
    <t>+MLDG DESIGNCRAFT GEMILINA BB-368 1X4X8</t>
  </si>
  <si>
    <t>+DRILL IMPACT BOSCHGSB 13 RE HANDTOOLS</t>
  </si>
  <si>
    <t>+DRILL IMPACT BOSCHGSB 16 RE WRAP</t>
  </si>
  <si>
    <t>NFS-  GRINDER BOSCH GWS 750 0K0 MINI</t>
  </si>
  <si>
    <t>NFS-  GRINDER BOSCH GWS 060 MINI</t>
  </si>
  <si>
    <t>NFS-  SANDER BOSCH GSS 2300</t>
  </si>
  <si>
    <t>NFS- SAW CUT-OFF BOSCH GCO 200</t>
  </si>
  <si>
    <t>DISC DIAMOND BOSCH SEGMENTED 4''</t>
  </si>
  <si>
    <t>+PAINT DAVIES BF-50505 GAL TWILIGHT</t>
  </si>
  <si>
    <t>+PAINT DAVIES BF-50507 GAL PECAN WHITE</t>
  </si>
  <si>
    <t>+PAINT DAVIES BF-50508 GAL LILY WHITE</t>
  </si>
  <si>
    <t>+PAINT DAVIES BF-50513 GAL PINK DELIGHT</t>
  </si>
  <si>
    <t>+PAINT DAVIES BF-50522 GAL SMOKEY BLUE</t>
  </si>
  <si>
    <t>+PAINT DAVIES BF-50526 GAL AQUA SKY</t>
  </si>
  <si>
    <t>+PAINT DAVIES AC-11 1/4L TCL VENETIAN RED</t>
  </si>
  <si>
    <t>+PAINT DAVIES AC-30 1/4L TCL THALO GREEN</t>
  </si>
  <si>
    <t>+PAINT DAVIES AC-60 1/4L TCL BLACK</t>
  </si>
  <si>
    <t>+PAINT DAVIES AC-90 1/4L TCL RAW SIENNA</t>
  </si>
  <si>
    <t>+PAINT DAVIES AC-91 1/4L TCL BURNT SIENNA</t>
  </si>
  <si>
    <t>+PAINT DAVIES AC-92 1/4L TCL RAW UMBER</t>
  </si>
  <si>
    <t>+PAINT DAVIES AC-93 1/4L TCL BURNT UMBER</t>
  </si>
  <si>
    <t>+PAINT DAVIES ACX-21 GAL CRYSTAL BLUE</t>
  </si>
  <si>
    <t>+PAINT DAVIES ACX-40 GAL MARKING YELLOW</t>
  </si>
  <si>
    <t>+PAINT DAVIES ACX-60 GAL BLACK</t>
  </si>
  <si>
    <t>+PAINT DAVIES ACX-61 GAL VELVET GRAY</t>
  </si>
  <si>
    <t>+PAINT DAVIES ACX-90 GAL SAND BEIGE</t>
  </si>
  <si>
    <t>+PAINT DAVIES DV-20-40 GAL OILWOODSTAIN MAPLE</t>
  </si>
  <si>
    <t>+PAINT DAVIES DV-20-41 GAL OILWOODSTAIN OAK</t>
  </si>
  <si>
    <t>+PAINT DAVIES DV-20-91 GAL OILWOODSTAIN WALNUT</t>
  </si>
  <si>
    <t>+PAINT DAVIES DV-4420 GAL QDE AZURE BLUE</t>
  </si>
  <si>
    <t>+PAINT DAVIES DV-4423 GAL QDE WHISPER BLUE</t>
  </si>
  <si>
    <t>+PAINT DAVIES DV-4438 GAL QDE WHISPER GREEN</t>
  </si>
  <si>
    <t>+PAINT DAVIES DV-4452 LTR QDE WHISPER PEACH</t>
  </si>
  <si>
    <t>+PAINT DAVIES DV-4630 LTR QDE SILVER GRAY</t>
  </si>
  <si>
    <t>+PAINT DAVIES DV-4656 GAL QDE JADE GREEN</t>
  </si>
  <si>
    <t>+PAINT DAVIES DV-4670 GAL QDE BRIGHT RED</t>
  </si>
  <si>
    <t>+PAINT DAVIES DV-4673 GAL QDE MAROON</t>
  </si>
  <si>
    <t>+PAINT DAVIES DV-4676 GAL QDE ORANGE</t>
  </si>
  <si>
    <t>+PAINT DAVIES DV-4676 LTR QDE ORANGE</t>
  </si>
  <si>
    <t>+PAINT DAVIES DV-50-00 GAL ROOFSHIELD WHITE</t>
  </si>
  <si>
    <t>+PAINT DAVIES DV-50-10 GAL ROOFSHIELD COL.RED</t>
  </si>
  <si>
    <t>+PAINT DAVIES DV-50-11 GAL ROOFSHIELD BRICK RED</t>
  </si>
  <si>
    <t>+PAINT DAVIES DV-50-40 GAL ROOFSHIELD INCA GOLD</t>
  </si>
  <si>
    <t>+PAINT DAVIES DV-50-58 GAL ROOFSHIELD O-CLAY</t>
  </si>
  <si>
    <t>+PAINT DAVIES DV-50-90 GAL ROOFSHIELD SAH.BEIGE</t>
  </si>
  <si>
    <t>+PAINT DAVIES DV-50-96 GAL ROOFSHIELD S-SLATE</t>
  </si>
  <si>
    <t>+PAINT DAVIES DV-786 GAL AUTO PRIMER SURFACER G</t>
  </si>
  <si>
    <t>+PAINT DAVIES MCS-0106 GAL LATEX</t>
  </si>
  <si>
    <t>+PAINT DAVIES MCS-0108 GAL LATEX</t>
  </si>
  <si>
    <t>+PAINT DAVIES MCS-0110 GAL LATEX</t>
  </si>
  <si>
    <t>+PAINT DAVIES MCS-0111 GAL LATEX</t>
  </si>
  <si>
    <t>+PAINT DAVIES MCS-0113 GAL LATEX</t>
  </si>
  <si>
    <t>+PAINT DAVIES MCS-0114 GAL LATEX</t>
  </si>
  <si>
    <t>+PAINT DAVIES MCS-0119 GAL LATEX</t>
  </si>
  <si>
    <t>+PAINT DAVIES MCS-0120 GAL LATEX</t>
  </si>
  <si>
    <t>+PAINT DAVIES MCS-1102 GAL LATEX</t>
  </si>
  <si>
    <t>+PAINT DAVIES MCS-1103 GAL LATEX</t>
  </si>
  <si>
    <t>+PAINT DAVIES MCS-1104 GAL LATEX</t>
  </si>
  <si>
    <t>+PAINT DAVIES MCS-1105 GAL LATEX</t>
  </si>
  <si>
    <t>+PAINT DAVIES MCS-2102 GAL LATEX</t>
  </si>
  <si>
    <t>+PAINT DAVIES MCS-2103 GAL LATEX</t>
  </si>
  <si>
    <t>+PAINT DAVIES MCS-2106 GAL LATEX</t>
  </si>
  <si>
    <t>+PAINT DAVIES MCS-2110 GAL LATEX</t>
  </si>
  <si>
    <t>+PAINT DAVIES MCS-3101 GAL LATEX</t>
  </si>
  <si>
    <t>+PAINT DAVIES MCS-3105 GAL LATEX</t>
  </si>
  <si>
    <t>+PAINT DAVIES MCS-3106 GAL LATEX</t>
  </si>
  <si>
    <t>+PAINT DAVIES MCS-3109 GAL LATEX</t>
  </si>
  <si>
    <t>+PAINT DAVIES MCS-4106 GAL LATEX</t>
  </si>
  <si>
    <t>+PAINT DAVIES MCS-5101 GAL LATEX</t>
  </si>
  <si>
    <t>+PAINT DAVIES MCS-5106 GAL LATEX</t>
  </si>
  <si>
    <t>+PAINT DAVIES MCS-5107 GAL LATEX</t>
  </si>
  <si>
    <t>+PAINT DAVIES MCS-5108 GAL LATEX</t>
  </si>
  <si>
    <t>+PAINT DAVIES MCS-5109 GAL LATEX</t>
  </si>
  <si>
    <t>+PAINT DAVIES MCS-9103 GAL LATEX</t>
  </si>
  <si>
    <t>+PAINT DAVIES MCS-9104 GAL LATEX</t>
  </si>
  <si>
    <t>+PAINT DAVIES TC-10 1/4L TCO BULLETIN RED</t>
  </si>
  <si>
    <t>+PAINT DAVIES TC-11 1/4L TCO VENETIAN RED</t>
  </si>
  <si>
    <t>+PAINT DAVIES TC-20 1/4L TCO PRUSSIAN BLUE</t>
  </si>
  <si>
    <t>+PAINT DAVIES TC-21 1/4L TCO THALO BLUE</t>
  </si>
  <si>
    <t>+PAINT DAVIES TC-33 1/4L TCO THALO GREEN</t>
  </si>
  <si>
    <t>+PAINT DAVIES TC-43 1/4L TCO FRENCH YLW OCHRE</t>
  </si>
  <si>
    <t>+PAINT DAVIES TC-60 1/4L TCO LAMP BLACK</t>
  </si>
  <si>
    <t>+PAINT DAVIES TC-90 1/4L TCO RAW SIENNA</t>
  </si>
  <si>
    <t>+PAINT DAVIES TC-91 1/4L TCO BURNT SIENNA</t>
  </si>
  <si>
    <t>+PAINT DAVIES TC-92 1/4L TCO RAW UMBER</t>
  </si>
  <si>
    <t>+PAINT DAVIES TC-93 1/4L TCO BURNT UMBER</t>
  </si>
  <si>
    <t>+PAINT DAVIES TC-LT-11 1/4L VENETIAN RED</t>
  </si>
  <si>
    <t>+PAINT DAVIES TC-LT-12 1/4L PERMANENT RED</t>
  </si>
  <si>
    <t>+PAINT DAVIES TC-LT-21 1/4L THALO BLUE</t>
  </si>
  <si>
    <t>+PAINT DAVIES TC-LT-30 1/4L THALO GREEN</t>
  </si>
  <si>
    <t>+PAINT DAVIES TC-LT-40 1/4L HANZA YELLOW</t>
  </si>
  <si>
    <t>+PAINT DAVIES TC-LT-60 1/4L BLACK</t>
  </si>
  <si>
    <t>+PAINT DAVIES TC-LT-90 1/4L RAW SIENNA</t>
  </si>
  <si>
    <t>+PAINT ELASTOMERIC RAIN CHECK CX-322 GAL SEMI-GLOSS TRANQUIL WATER</t>
  </si>
  <si>
    <t>+PAINT ELASTOMERIC RAIN CHECK CX-324 GAL GREEN SPIDER</t>
  </si>
  <si>
    <t>+PAINT ELASTOMERIC RAIN CHECK CX-421 GAL VANILLA MINT</t>
  </si>
  <si>
    <t>+PAINT ELASTOMERIC SUN&amp;RAIN SR-104 GAL VIVID ROSE</t>
  </si>
  <si>
    <t>+PAINT ELASTOMERIC SUN&amp;RAIN SR-106 GAL L.CANDY</t>
  </si>
  <si>
    <t>+PAINT ELASTOMERIC SUN&amp;RAIN SR-107 GAL MAD MAGENTA</t>
  </si>
  <si>
    <t>+PAINT ELASTOMERIC SUN&amp;RAIN SR-201 GAL WARM BLUE</t>
  </si>
  <si>
    <t>+PAINT ELASTOMERIC SUN&amp;RAIN SR-207 GAL S.SEA</t>
  </si>
  <si>
    <t>+PAINT ELASTOMERIC SUN&amp;RAIN SR-208 GAL CALM SKY</t>
  </si>
  <si>
    <t>+PAINT ELASTOMERIC SUN&amp;RAIN SR-211 GAL V.ESSENCE</t>
  </si>
  <si>
    <t>+PAINT ELASTOMERIC SUN&amp;RAIN SR-216 GAL I.VIOLET</t>
  </si>
  <si>
    <t>+PAINT ELASTOMERIC SUN&amp;RAIN SR-306 GAL C.PROMISE</t>
  </si>
  <si>
    <t>+PAINT ELASTOMERIC SUN&amp;RAIN SR-414 GAL DBL MUSTARD</t>
  </si>
  <si>
    <t>+PAINT ELASTOMERIC SUN&amp;RAIN SR-481 GAL Y.BREEZE</t>
  </si>
  <si>
    <t>+PAINT ELASTOMERIC SUN&amp;RAIN SR-504 GAL JOLLY ORANGE</t>
  </si>
  <si>
    <t>+PAINT ELASTOMERIC SUN&amp;RAIN SR-506 GAL O.SPRAY</t>
  </si>
  <si>
    <t>+PAINT ELASTOMERIC SUN&amp;RAIN SR-507 GAL Z.ORANGE</t>
  </si>
  <si>
    <t>PAINT ELASTOMERIC SUN&amp;RAIN SR-609 GAL GRAY DELIGHT</t>
  </si>
  <si>
    <t>PAINT ELASTOMERIC SUN&amp;RAIN SR-901 GAL SAND BEIGE</t>
  </si>
  <si>
    <t>PAINT ELASTOMERIC SUN&amp;RAIN SR-912 GAL B-BACON BEIGE</t>
  </si>
  <si>
    <t>PAINT SUN&amp;RAIN SR-110 GAL MASCOT RED</t>
  </si>
  <si>
    <t>+PIPE UNIDEX SANITARY PVC 3''X3M SERIES 1000</t>
  </si>
  <si>
    <t>+PIPE UNIDEX SANITARY PVC 4''X3M SERIES 1000</t>
  </si>
  <si>
    <t>PIPE STAR/UNITED SANITARY PVC WYE REDUCER 4"X3"</t>
  </si>
  <si>
    <t>+PAIL PVC UNIDEX 12" CONSTRUCTION</t>
  </si>
  <si>
    <t>PIPE INSULEX ELECTRICAL 1/2'' 20MMX25M FLEXIBLE</t>
  </si>
  <si>
    <t>PIPE INSULEX ELECTRICAL 3/4'' 25MMX25M FLEXIBLE</t>
  </si>
  <si>
    <t>NFS-ROOFING MAYON CORRUGATED 2X8FT LT.DUTY SHEET GREEN</t>
  </si>
  <si>
    <t>NFS-ROOFING MAYON CORRUGATED 2X8FT LT.DUTY SHEET BLUE</t>
  </si>
  <si>
    <t>NFS-ROOFING MAYON CORRUGATED 2X8FT LT.DUTY SHEET TRANSPARENT</t>
  </si>
  <si>
    <t>PIPE UNIDEX PVC ELECTRICAL MALE ADAPTER 1/2" (20MM)</t>
  </si>
  <si>
    <t>PIPE UNIDEX PVC ELECTRICAL CONNECTOR 1/2" (20MM)</t>
  </si>
  <si>
    <t>PIPE UNIDEX PVC ELECTRICAL CONNECTOR 3/4" (25MM)</t>
  </si>
  <si>
    <t>PIPE UNIDEX PVC ELECTRICAL FLEXIBLE CONNECTOR 1/2" (20MM)</t>
  </si>
  <si>
    <t>PIPE UNIDEX PVC ELECTRICAL FLEXIBLE CONNECTOR 3/4" (25MM)</t>
  </si>
  <si>
    <t>PIPE UNIDEX PVC ELECTRICAL MALE ADAPTER 3/4" (25MM)</t>
  </si>
  <si>
    <t>PIPE UNIDEX PVC ELECTRICAL MALE ADAPTER 1" (32MM)</t>
  </si>
  <si>
    <t>PIPE UNIDEX PVC ELECTRICAL COUPLING 1/2" (20MM)</t>
  </si>
  <si>
    <t>PIPE UNIDEX PVC ELECTRICAL COUPLING 3/4" (25MM)</t>
  </si>
  <si>
    <t>PIPE UNIDEX PVC ELECTRICAL COUPLING 1" (32MM)</t>
  </si>
  <si>
    <t>PIPE UNIDEX PVC ELECTRICAL CONDUIT ELBOW 1/2" (20MM)</t>
  </si>
  <si>
    <t>PIPE UNIDEX PVC ELECTRICAL CONDUIT ELBOW 3/4" (25MM)</t>
  </si>
  <si>
    <t>PIPE UNIDEX PVC ELECTRICAL CONDUIT ELBOW 1" (32MM)</t>
  </si>
  <si>
    <t>PIPE UNIDEX PVC ELECTRICAL CONNECTOR 1" (32MM)</t>
  </si>
  <si>
    <t>+PIPE UNIDEX PVC BLUE IN-HOUSE FEMALE THD.ADAPT.1-1/2"</t>
  </si>
  <si>
    <t>+PIPE UNIDEX PVC BLUE IN-HOUSE FEMALE THD.ADAPT.1-1/4"</t>
  </si>
  <si>
    <t>+PIPE UNIDEX PVC BLUE IN-HOUSE FEMALE THD.ADAPT. 2"</t>
  </si>
  <si>
    <t>+PIPE UNIDEX PVC BLUE IN-HOUSE CAPS 1-1/2''</t>
  </si>
  <si>
    <t>+PIPE UNIDEX PVC BLUE IN-HOUSE CAPS 1-1/4"</t>
  </si>
  <si>
    <t>+PIPE UNIDEX PVC BLUE IN-HOUSE CAPS 2''</t>
  </si>
  <si>
    <t>+PIPE UNIDEX PVC BLUE IN-HOUSE MALE PLUG 1-1/2''</t>
  </si>
  <si>
    <t>+PIPE UNIDEX PVC BLUE IN-HOUSE MALE PLUG 1-1/4''</t>
  </si>
  <si>
    <t>+PIPE UNIDEX PVC BLUE IN-HOUSE MALE PLUG 2''</t>
  </si>
  <si>
    <t>+PIPE UNIDEX PVC BLUE IN-HOUSE FEMALE PLUG 1-1/2''</t>
  </si>
  <si>
    <t>+PIPE UNIDEX PVC BLUE IN-HOUSE FEMALE PLUG 1-1/4''</t>
  </si>
  <si>
    <t>+PIPE UNIDEX PVC BLUE IN-HOUSE FEMALE PLUG 2''</t>
  </si>
  <si>
    <t>+PIPE UNIDEX PVC WHITE PLAIN COUPLING 1/2"</t>
  </si>
  <si>
    <t>PIPE ACCS UNIDEX 3/4" PVC COUPLING</t>
  </si>
  <si>
    <t>+PIPE UNIDEX PVC WHITE THREADED TEE 1/2"</t>
  </si>
  <si>
    <t>+PIPE UNIDEX PVC WHITE MALE PLUG 1/2"</t>
  </si>
  <si>
    <t>+PIPE UNIDEX PVC WHITE MALE PLUG 3/4"</t>
  </si>
  <si>
    <t>+PIPE UNIDEX PVC WHITE COUPLING REDUCER 3/4X1/2"</t>
  </si>
  <si>
    <t>+PIPE UNIDEX PVC WHITE THREAD.ELBOW 1/2"X90D</t>
  </si>
  <si>
    <t>+PIPE UNIDEX PVC WHITE FEMALE PLUG 1/2"</t>
  </si>
  <si>
    <t>+PIPE UNIDEX PVC WHITE FEMALE PLUG 3/4"</t>
  </si>
  <si>
    <t>+PIPE UNIDEX PVC WHITE BUSHING REDUCER 3/4X1/2"</t>
  </si>
  <si>
    <t>+PIPE UNIDEX PVC WHITE BUSHING REDUCER 1/2X3/8"</t>
  </si>
  <si>
    <t>NFS-ROOFING MAYON CORRUGATED 2X8FT LT.DUTY SHEET WHITE</t>
  </si>
  <si>
    <t>SOLVENT CEMENT UNIDEX 100CC</t>
  </si>
  <si>
    <t>SOLVENT CEMENT UNIDEX 200CC</t>
  </si>
  <si>
    <t>PIPE INSULEX ELECTRICAL 1/2'' 20MMX5M FLEXIBLE</t>
  </si>
  <si>
    <t>PIPE UNIDEX ELECTRICAL MALE ADAPTOR W/LOCKNUT 1-1/2'' RED (50MM)</t>
  </si>
  <si>
    <t>PIPE UNIDEX ELECTRICAL MALE ADAPTOR W/LOCKNUT 2''  (63MM)</t>
  </si>
  <si>
    <t>WATERPROOFING CEMENT MASTER SE COMPOUND POWDER 908G</t>
  </si>
  <si>
    <t>PLASTERING SAKURA SE SKIM COAT 20KL. SUPERFINE WHITE</t>
  </si>
  <si>
    <t>GLUE MASTER HD WOOD PARQUET 1KL</t>
  </si>
  <si>
    <t>GLUE MASTER VINYL 1KL</t>
  </si>
  <si>
    <t>GYPSUM PUTTY MASTER GAL</t>
  </si>
  <si>
    <t>GYPSUM PUTTY MASTER 25KG PAIL</t>
  </si>
  <si>
    <t>MASONRY WALL PUTTY MASTER 1GAL</t>
  </si>
  <si>
    <t>+CEMENT RED 40KG</t>
  </si>
  <si>
    <t>+VENTILATION PVC PRIME 10X48 ST-TYPE DK.BROWN</t>
  </si>
  <si>
    <t>+VENTILATION PVC PRIME 10X24 L-TYPE DK.BROWN</t>
  </si>
  <si>
    <t>+VENTILATION PVC PRIME 10X48 ST-TYPE VG BROWN</t>
  </si>
  <si>
    <t>+VENTILATION PVC PRIME 10X24 L-TYPE VG BROWN</t>
  </si>
  <si>
    <t>VENTILATION PVC PD 10X48 ST-TYPE DK.BROWN</t>
  </si>
  <si>
    <t>SCALE FUJI FTS-10 10KGX50G STANDARD SMALL PAN</t>
  </si>
  <si>
    <t>SCALE FUJI FTB-10 10KGX50G STANDARD BIG PAN</t>
  </si>
  <si>
    <t>SCALE FUJI FTF-60 60KGX200G LARGE FLAT PLATE</t>
  </si>
  <si>
    <t>SCALE FUJI FTF-120 120KGX500G X-LARGE FLAT PLATE</t>
  </si>
  <si>
    <t>SCALE FUJI FHH-10 10KGX50G MECHANICAL HANG</t>
  </si>
  <si>
    <t>SCALE FUJI NUMBER1 NRS-30 30KG DIGITAL</t>
  </si>
  <si>
    <t>SCALE FUJI FTS-2J 2KGX10G BLUE ELEGANT SMALL PAN</t>
  </si>
  <si>
    <t>SCALE FUJI FFBP-500 500KGX200G FOLDABLE BEAM PLATFORM</t>
  </si>
  <si>
    <t>SCALE FUJI NDI-250 250KGX50G W/LCD DISPLAY PLATFORM</t>
  </si>
  <si>
    <t>SCALE TANITA HA-552 120KGX500G MECHANICAL BATHROOM</t>
  </si>
  <si>
    <t>+BULB PHILIPS CFL AMBIANCE PR CDL 18W</t>
  </si>
  <si>
    <t>+BULB PHILIPS CFL TORNADO WW E14 5W</t>
  </si>
  <si>
    <t>+BULB PHILIPS CFL TORNADO CDL E14 8W</t>
  </si>
  <si>
    <t>+BULB PHILIPS CFL TORNADO WW E27 8W</t>
  </si>
  <si>
    <t>+BULB PHILIPS CFL TORNADO WW E27 20W</t>
  </si>
  <si>
    <t>+BULB PHILIPS CFL GENIE WW E14 5W</t>
  </si>
  <si>
    <t>+BULB PHILIPS CFL GENIE CDL E14 8W</t>
  </si>
  <si>
    <t>+BULB PHILIPS CFL GENIE WW E27 5W</t>
  </si>
  <si>
    <t>+BULB PHILIPS CFL GENIE CDL E27 8W</t>
  </si>
  <si>
    <t>+BULB PHILIPS CFL GENIE WW E27 8W</t>
  </si>
  <si>
    <t>+BULB PHILIPS CFL GENIE WW E27 11W</t>
  </si>
  <si>
    <t>+BULB PHILIPS CFL GENIE WW E27 14W</t>
  </si>
  <si>
    <t>+BULB PHILIPS CFL PLC LAMP COLOR 83 PIN CDL 10W</t>
  </si>
  <si>
    <t>+BULB PHILIPS CFL PLC LAMP COLOR 82 PIN CDL 13W</t>
  </si>
  <si>
    <t>+BULB PHILIPS CFL PLC LAMP COLOR 84 PIN CDL 18W</t>
  </si>
  <si>
    <t>+BULB PHILIPS PPLS1184 PLS LAMP COLOR 84 COOL WHITE 11W</t>
  </si>
  <si>
    <t>+BULB PHILIPS LED 4W WW</t>
  </si>
  <si>
    <t>+BULB PHILIPS LED 4W CDL</t>
  </si>
  <si>
    <t>+BULB PHILIPS LED 6W CDL</t>
  </si>
  <si>
    <t>+BULB PHILIPS LED 6W WW</t>
  </si>
  <si>
    <t>+BULB PHILIPS LED 7.5W WW</t>
  </si>
  <si>
    <t>+BULB PHILIPS LED 7W CDL</t>
  </si>
  <si>
    <t>+BULB PHILIPS LED 9W CDL</t>
  </si>
  <si>
    <t>+BULB PHILIPS LED 9.5W WW</t>
  </si>
  <si>
    <t>+DOWNLIGHT FIXTURE PHILIPS ESSENTIAL 66661 RECESSED NICKEL 5W</t>
  </si>
  <si>
    <t>+DOWNLIGHT FIXTURE PHILIPS ESSENTIAL 66661 RECESSED WHITE 5W</t>
  </si>
  <si>
    <t>+DOWNLIGHT FIXTURE PHILIPS ESSENTIAL 66662 RECESSED NICKEL 9W</t>
  </si>
  <si>
    <t>+DOWNLIGHT FIXTURE PHILIPS ESSENTIAL 66662 RECESSED WHITE 9W</t>
  </si>
  <si>
    <t>+DOWNLIGHT FIXTURE PHILIPS ESSENTIAL 66663 RECESSED NICKEL 11W</t>
  </si>
  <si>
    <t>+DOWNLIGHT FIXTURE PHILIPS ESSENTIAL 66663 RECESSED WHITE 11W</t>
  </si>
  <si>
    <t>+OUTDOOR LIGHT FIXTURE PHILIPS EWS300 OSLO WALL LANTERN ANTRACIT 60W</t>
  </si>
  <si>
    <t>+OUTDOOR LIGHT FIXTURE PHILIPS EWS300 WALL LANTERN INOX 60W</t>
  </si>
  <si>
    <t>+OUTDOOR LIGHT FIXTURE PHILIPS 01465 WALL LANTERN WHITE 60W</t>
  </si>
  <si>
    <t>+OUTDOOR LIGHT FIXTURE PHILIPS 01465 WALL LANTERN BLACK 60W</t>
  </si>
  <si>
    <t>OUTLET PANASONIC WEG-10919 UNIVERSAL 16A 250V</t>
  </si>
  <si>
    <t>TV TERMINAL PANASONIC WEG2701</t>
  </si>
  <si>
    <t>MODULAR JACK PANASONIC WEG2164 TELEPHONE W/SHUTTER</t>
  </si>
  <si>
    <t>PLATE PANASONIC WEG-6801 1 DEVICE</t>
  </si>
  <si>
    <t>PLATE PANASONIC WEG-6802 2 DEVICE</t>
  </si>
  <si>
    <t>PLATE PANASONIC WEG-6803 3 DEVICE</t>
  </si>
  <si>
    <t>+PLATE PANASONIC WEG68029W-1 CENTER 2 DEVICE</t>
  </si>
  <si>
    <t>PLATE PANASONIC WEG-6891 BLANK COVER</t>
  </si>
  <si>
    <t>+PLATE PANASONIC WEG7901 WEATHERPROOF 1 DEVICE</t>
  </si>
  <si>
    <t>+PLATE PANASONIC WEG7903 WEATHERPROOF 3 DEVICE</t>
  </si>
  <si>
    <t>+RECEPTACLE PANASONIC WN1001-5 FLAT PIN 10A 250V</t>
  </si>
  <si>
    <t>+RECEPTACLE PANASONIC WN1101-5 FLAT PIN W/GROUND 10A 250V</t>
  </si>
  <si>
    <t>+RECEPTACLE PANASONIC WN1502-5 DUPLEX FLAT PIN W/STRAP 10A 250V</t>
  </si>
  <si>
    <t>+PLATE PANASONIC WNF6201W-8 MODERN 1 DEVICE WHITE</t>
  </si>
  <si>
    <t>+PLATE PANASONIC WNF6202W-8 MODERN 2 DEVICE WHITE</t>
  </si>
  <si>
    <t>+PLATE PANASONIC WNF6203W-8 MODERN 3 DEVICE WHITE</t>
  </si>
  <si>
    <t>+RECEPTACLE PANASONIC WN1001/6201BP W/PLATE FLAT PIN 1 DEVICE</t>
  </si>
  <si>
    <t>+RECEPTACLE PANASONIC WN1001/6202BP W/PLATE FLAT PIN 2 DEVICE</t>
  </si>
  <si>
    <t>+RECEPTACLE PANASONIC WN1512/6202BP W/PLATE FLAT PIN W/GROUND DUPLEX 1 DEV.</t>
  </si>
  <si>
    <t>+RECEPTACLE PANASONIC WN1091/6201BP W/PLATE UNIVERSAL 1 DEVICE</t>
  </si>
  <si>
    <t>+RECEPTACLE PANASONIC WN5001/6202BP W/PLATE 1 POLE SWITCH 2 DEVICE</t>
  </si>
  <si>
    <t>+RECEPTACLE PANASONIC WN5002/6201BP W/PLATE 3 WAY SWITCH 1 DEVICE</t>
  </si>
  <si>
    <t>+RECEPTACLE PANASONIC WEG1001/6802BP W/PLATE FLAT PIN 2 DEVICE</t>
  </si>
  <si>
    <t>+RECEPTACLE PANASONIC WEG1001/6803BP W/PLATE FLAT PIN 3 DEVICE</t>
  </si>
  <si>
    <t>+RECEPTACLE PANASONIC WEG1001/1090/6802BP W/PLATE FLAT PIN &amp; ROUND PIN 2 DEVICE</t>
  </si>
  <si>
    <t>OUTLET PANASONIC WEG-10919/6801BP W/PLATE UNIVERSAL 1 DEVICE</t>
  </si>
  <si>
    <t>OUTLET PANASONIC WEG-10919/6802BP W/PLATE UNIVERSAL 2 DEVICE</t>
  </si>
  <si>
    <t>+LAWN MOWER FUJI FPLM-46 PLUS</t>
  </si>
  <si>
    <t>POWER SPRAYER EMERALD ES-22AF W/ELECTRIC MOTOR 1.5HP</t>
  </si>
  <si>
    <t>+BRUSH CUTTER FUJI FP-35/FBC-C STRAIGHT SHAFT PLUS</t>
  </si>
  <si>
    <t>LAWN MOWER ACCS. FUJI FPLM-46 PLUS BLADE SCREW</t>
  </si>
  <si>
    <t>S.O. LAWN MOWER ACCS. FUJI FPLM-46 PINION GEAR</t>
  </si>
  <si>
    <t>S.O. BRUSH CUTTER ACCS. FUJI FP-35/FBC-C CUTTER HOLDER</t>
  </si>
  <si>
    <t>S.O. BRUSH CUTTER ACCS. FUJI FP-35/FBC-C CUTTER HOLDER COVER</t>
  </si>
  <si>
    <t>DOORS DESIGNCRAFT PW 80X210 TOKYO GEMILINA 40MM</t>
  </si>
  <si>
    <t>DOORS DESIGNCRAFT PW 90X210 TOKYO GEMILINA 40MM</t>
  </si>
  <si>
    <t>DOORS DESIGNCRAFT PW 80X210 HAWAII GEMILINA 40MM</t>
  </si>
  <si>
    <t>DOORS DESIGNCRAFT PW 90X210 HAWAII GEMILINA 40MM</t>
  </si>
  <si>
    <t>NFS- FLOOR POLISHER WILSON 330 13" 1/3HP</t>
  </si>
  <si>
    <t>NFS- FLOOR POLISHER WILSON 203 8" 1/5HP</t>
  </si>
  <si>
    <t>NFS- POLISHING PAD 3M 13"</t>
  </si>
  <si>
    <t>POLISHER BRUSH 8"</t>
  </si>
  <si>
    <t>BROWN BOX 30X30X40CM SMALL</t>
  </si>
  <si>
    <t>BROWN BOX 45X45X40CM MEDIUM</t>
  </si>
  <si>
    <t>BROWN BOX 45X45X60CM LARGE</t>
  </si>
  <si>
    <t>STAIR NOSING BRASS SIGMA 2X37.5X3000MM</t>
  </si>
  <si>
    <t>SECURITY CAMERA SOTER STR-ST201A-HD 2000TVL (1.3MP) 2-CHANNELS (1-DOME 1-BULLET)</t>
  </si>
  <si>
    <t>SECURITY CAMERA SOTER STR-ST401A-HD 2000TVL (1.3MP) 4-CHANNELS (2-DOME 2-BULLET)</t>
  </si>
  <si>
    <t>+GLOVES HAUSMANN DG-8601 W/NITRILE COATED</t>
  </si>
  <si>
    <t>+WELDING GLOVES HAUSMANN DG-8129 COW SPLIT LEATHER 14"</t>
  </si>
  <si>
    <t>+GLOVES WORKING  HAUSMANN DI DG-8106 HEAVY DUTY LEATHER</t>
  </si>
  <si>
    <t>+WORKING GLOVES HAUSMANN DG-8311 LIGHT DUTY KNITTED PVC DOTS</t>
  </si>
  <si>
    <t>+SOLAR EMERGENCY LAMP SOLARLAND BSS-00207 1.5W W/3M</t>
  </si>
  <si>
    <t>+HANDLE HAUSMANN Z1520 64MM AB ZAMAK</t>
  </si>
  <si>
    <t>+HANDLE HAUSMANN Z1520 96MM AB ZAMAK</t>
  </si>
  <si>
    <t>+HANDLE HAUSMANN Z1517 64MM AB ZAMAK</t>
  </si>
  <si>
    <t>+HANDLE HAUSMANN Z1517 96MM AB ZAMAK</t>
  </si>
  <si>
    <t>+HANDLE HAUSMANN Z1001 128MM CP ZAMAK</t>
  </si>
  <si>
    <t>+HANDLE HAUSMANN Z1002 128MM CP ZAMAK</t>
  </si>
  <si>
    <t>+WOOD SCREW HAUSMANN #8X1-1/4" 24'S</t>
  </si>
  <si>
    <t>+BROOM HAIXIN 9051CMIXED COLOR PLASTICWARES</t>
  </si>
  <si>
    <t>+BRUSH HAIXIN 8644 MIXED COLOR PLASTICWARES</t>
  </si>
  <si>
    <t>+DUSTPAN W/BRUSH HAIXIN 7439 MIXED COLOR PLASTICWARES</t>
  </si>
  <si>
    <t>+TOILET BRUSH HAIXIN 230NJ MIXED COLOR PLASTICWARES</t>
  </si>
  <si>
    <t>+TOILET PUMP HAIXIN 2269 MIXED COLOR PLASTICWARES</t>
  </si>
  <si>
    <t>+DUSTPAN SET HAIXIN 2290 MIXED COLOR PLASTICWARES</t>
  </si>
  <si>
    <t>STANDING DUSTPAN HAIXIN 4356 MIXED COLOR PLASTICWARES</t>
  </si>
  <si>
    <t>+SOLAR DESK LAMP SOLARLAND BSS-00217 1.5W W/4M CABLES</t>
  </si>
  <si>
    <t>+CAUTION BOARD NEO S-1631 62X30CM</t>
  </si>
  <si>
    <t>+CAUTION BOARD NEO S-1632 47X26CM</t>
  </si>
  <si>
    <t>(DO NOT USE) TRAFFIC CONE NEO/SOTER S-1207 50CM</t>
  </si>
  <si>
    <t>GLOVES WORKING  NEO DG-8106 HEAVY DUTY LEATHER</t>
  </si>
  <si>
    <t>GLOVES PROTECTIVE NEO DG-8623 FOR CHEM.OIL.PAINTS</t>
  </si>
  <si>
    <t>SAFETY GOGGLES SOTER DG-8902</t>
  </si>
  <si>
    <t>+BRUSH PVC HAPPY HOME WH 510-905/21350 BED</t>
  </si>
  <si>
    <t>+GLOVES HAPPY HOME WH 21034 RUBBER LATEX</t>
  </si>
  <si>
    <t>+MOP HAPPY HOME WH 21033 MULTI FUNCTION MICROFIBER</t>
  </si>
  <si>
    <t>+MOP HAPPY HOME WH 20311 REFILL MULTI FUNCTION MICROFIBER</t>
  </si>
  <si>
    <t>+MOP HAPPY HOME WH 20032 REFILL PVA</t>
  </si>
  <si>
    <t>+MOP HAPPY HOME WH 21140 COTTON</t>
  </si>
  <si>
    <t>+MOP HAPPY HOME WH 21040 COTTON-POLYESTER</t>
  </si>
  <si>
    <t>+MOP HAPPY HOME WH 21041 REFILL COTTON-POLYESTER</t>
  </si>
  <si>
    <t>+CLEANING RAG HAPPY HOME US AD0806 ASSORTED 3-PCS</t>
  </si>
  <si>
    <t>CLEANING CLOTH HAPPY HOME US AD0821 MICROFIBER ASSORTED 3-PCS</t>
  </si>
  <si>
    <t>+SOLAR CAMPING LAMP SOLARLAND BSS-00318 3W W/4M CABLES</t>
  </si>
  <si>
    <t>+SOLAR LED LIGHT BULBS SOLARLAND BSS-00507E 5W</t>
  </si>
  <si>
    <t>+SOLAR LED FLOOD LIGHT SOLARLAND SLL-FS2305D/BSS-00509 W/MOTION SENSOR 5W</t>
  </si>
  <si>
    <t>(DO NOT USE)PEST BAIT STV STV118 400G FOR MOUSE&amp;RAT</t>
  </si>
  <si>
    <t>+SOLAR PANEL SOLARLAND SLP050-12 534X675X28MM 50WP</t>
  </si>
  <si>
    <t>+SOLAR PANEL SOLARLAND SLP100-12 1062X675X28MM 100WP</t>
  </si>
  <si>
    <t>+INVERTER SOLARLAND SLI-N5M-300/12 300W 12V</t>
  </si>
  <si>
    <t>+INVERTER SOLARLAND SLI-N5M-500/12 500W 12V</t>
  </si>
  <si>
    <t>+INVERTER SOLARLAND SAP-E/500 CONTROLLER-CHARGER 500W +(1)80W PANEL</t>
  </si>
  <si>
    <t>+POWER CONTROLLER SOLARLAND SLC-NR2410A 10AMP. 12V/24V</t>
  </si>
  <si>
    <t>CHEMICAL RESPIRATOR SOTER DM-8120 SET</t>
  </si>
  <si>
    <t>RESPIRATOR REFILL SOTER DM-8120A</t>
  </si>
  <si>
    <t>WELDING GOOGLES SOTER DG-8914</t>
  </si>
  <si>
    <t>+INVERTER SOLARLAND SAP-E/1000S CONTROLLER-CHARGER 1000W +(2)100W PANEL</t>
  </si>
  <si>
    <t>+CLEANING SPONGE CLOTH HAPPY HOME US 120025 17X19X.04CM(3PCS/PACK)</t>
  </si>
  <si>
    <t>CHROME TUBE HAUSMANN GA 19X0.8X3000MM HA36 ROUND</t>
  </si>
  <si>
    <t>(DO NOT USE)CHROME TUBE PIPE HAUSMANN HA13A 15X30X0.8X3000M OVAL</t>
  </si>
  <si>
    <t>SECURITY CAMERA SOTER STR-ST201A-1K 1000TVL 2-CHANNELS (1-DOME 1-BULLET)</t>
  </si>
  <si>
    <t>+BATTERY PACK SOLARLAND FOR BSS-01006LJ</t>
  </si>
  <si>
    <t>SECURITY CAMERA SOTER STR-ST801A-1K 1000TVL 8-CHANNELS (4-DOME 4-BULLET)</t>
  </si>
  <si>
    <t>PROTECTIVE MASK SOTER DM-8106 FOR DUST 4's</t>
  </si>
  <si>
    <t>+SAFETY HELMET HAUSMANN DH-8106 YELLOW</t>
  </si>
  <si>
    <t>+BATTERY PACK SOLARLAND FOR BSS-00507E</t>
  </si>
  <si>
    <t>CEMENT WHITE ELEPHANT 40KG</t>
  </si>
  <si>
    <t>WIRE COLUMBIA TW 14/7 2.0SQ.MM STRAND. ROLL</t>
  </si>
  <si>
    <t>WIRE COLUMBIA TW 12/7 3.5SQ.MM STRAND. ROLL</t>
  </si>
  <si>
    <t>WIRE COLUMBIA THHN 14/7 2.0SQ.MM STRAND ROLL</t>
  </si>
  <si>
    <t>WIRE COLUMBIA THHN 12/7 3.5SQ.MM STRAND ROLL</t>
  </si>
  <si>
    <t>(DO NOT USE) WIRE COLUMBIA FLATCORD 16/2 1.25SQ.MM ROLL</t>
  </si>
  <si>
    <t>(DO NOT USE) WIRE COLUMBIA FLATCORD 18/2 0.75SQ.MM ROLL</t>
  </si>
  <si>
    <t>SEALANT MASTER W88 FLEXIBLE GAP FILLER</t>
  </si>
  <si>
    <t>CONTAINER W/FAUCET MT BLUE 5GAL (20L)</t>
  </si>
  <si>
    <t>CONTAINER CARBOUY MT BLK 5GAL (20L)</t>
  </si>
  <si>
    <t>CONTAINER CLASS A MT DOUBLE HANDLE 5GAL (20L)</t>
  </si>
  <si>
    <t>+LUMINAIRE FU VEGA 1202-RT RECESS TYPE 1X9W BARE HOUSING FOR LED</t>
  </si>
  <si>
    <t>+LUMINAIRE FU VEGA 2212-RT RECESS TYPE 2X9W BARE HOUSING FOR LED</t>
  </si>
  <si>
    <t>+LUMINAIRE FU VEGA 1404-RT RECESS TYPE 1X18W BARE HOUSING FOR LED</t>
  </si>
  <si>
    <t>+LUMINAIRE FU VEGA 2414-RT RECESS TYPE 2X18W BARE HOUSING FOR LED</t>
  </si>
  <si>
    <t>+LUMINAIRE FU VEGA 1202-S SURFACE TYPE 1X9W BARE HOUSING FOR LED</t>
  </si>
  <si>
    <t>+LUMINAIRE FU VEGA 2212-S SURFACE TYPE 2X9W BARE HOUSING FOR LED</t>
  </si>
  <si>
    <t>+LUMINAIRE FU VEGA 1404-S SURFACE TYPE 1X18W BARE HOUSING FOR LED</t>
  </si>
  <si>
    <t>+LUMINAIRE FU VEGA 2414-S SURFACE TYPE 2X18W BARE HOUSING FOR LED</t>
  </si>
  <si>
    <t>MOBILE BASE VIKING TW1720 TWIN WHEEL</t>
  </si>
  <si>
    <t>MOBILE BASE VIKING TL2024 SINGLE WHEEL</t>
  </si>
  <si>
    <t>CONTAINER PET MP SLIM 2.5 GAL W/FAUCET</t>
  </si>
  <si>
    <t>CONTAINER ROUND MP MEGA 5 GAL</t>
  </si>
  <si>
    <t>WATER DISPENSER MP TABLE TOP ROUND ASSORTED</t>
  </si>
  <si>
    <t>GAS REGULATOR TOKINA LPG GASUL TGR-SL</t>
  </si>
  <si>
    <t>GAS REGULATOR TOKINA LPG SHELLANE TGR-6S BLUE</t>
  </si>
  <si>
    <t>GAS REGULATOR TOKINA LPG HOSE TLPGA-18 1.8M GREEN</t>
  </si>
  <si>
    <t>GAS REGULATOR TOKINA LPG TGR-GSG SHELLANE W/GAUGE</t>
  </si>
  <si>
    <t>GAS REGULATOR TOKINA TGR-MB BIG</t>
  </si>
  <si>
    <t>GAS REGULATOR TOKINA TGR-MB BIG W/GAUGE</t>
  </si>
  <si>
    <t>GAS REGULATOR TOKINA TGR-MS SMALL</t>
  </si>
  <si>
    <t>GAS REGULATOR TOKINA TGR-MS SMALL W/ GAUGE</t>
  </si>
  <si>
    <t>GAS REGULATOR TOKINA LPG GOLD/MB INDUSTRIAL HD</t>
  </si>
  <si>
    <t>GAS REGULATOR TOKINA LPG GOLD/GASUL BALL AE ANTI-EXPLODE</t>
  </si>
  <si>
    <t>GAS REGULATOR TOKINA LPG GOLD/MS FLOW GAUGE ADJ. FLOW CONTROL</t>
  </si>
  <si>
    <t>LUMINAIRE ZIGMA TL TQRT8418 600X600X75MM 4X18W RECESSED GRID</t>
  </si>
  <si>
    <t>+MLDG DESIGNCRAFT MERANTI M-07 1X1X8'</t>
  </si>
  <si>
    <t>+MLDG DESIGNCRAFT MERANTI C-375 1X3X8</t>
  </si>
  <si>
    <t>+MLDG DESIGNCRAFT MERANTI M-04 1X2X8</t>
  </si>
  <si>
    <t>+MLDG DESIGNCRAFT MERANTI M-33 1X1X8</t>
  </si>
  <si>
    <t>+MLDG DESIGNCRAFT MERANTI M-15 1X1X8</t>
  </si>
  <si>
    <t>+MLDG DESIGNCRAFT MERANTI M-17 1X2X8</t>
  </si>
  <si>
    <t>+MLDG DESIGNCRAFT MERANTI C-376 1X3X8</t>
  </si>
  <si>
    <t>+MLDG DESIGNCRAFT MERANTI M-94 1X1X8</t>
  </si>
  <si>
    <t>+MLDG DESIGNCRAFT MERANTI M-02 1X2X8</t>
  </si>
  <si>
    <t>+MLDG DESIGNCRAFT MERANTI M-01 1X3X8</t>
  </si>
  <si>
    <t>+MLDG DESIGNCRAFT MERANTI M-09 1X1X8</t>
  </si>
  <si>
    <t>NFS- SIGNAGE SAFETY  MMC YS-703 FIRE EXIT 4X9 YELLOW</t>
  </si>
  <si>
    <t>NFS- SIGNAGE SAFETY  MMC YS-703 FIRE EXIT RIGHT ARROW 4X9 YELLOW</t>
  </si>
  <si>
    <t>NFS- SIGNAGE SAFETY  MMC YS-703 FIRE EXIT LEFT ARROW 4X9 YELLOW</t>
  </si>
  <si>
    <t>NFS- SIGNAGE SAFETY  MMC YS-738 REST ROOMS 4X9 YELLOW</t>
  </si>
  <si>
    <t>NFS- SIGNAGE SAFETY  MMC YS-746 NO SMOKING 4X9 YELLOW</t>
  </si>
  <si>
    <t>NFS- SIGNAGE SAFETY  MMC YS-731 OPEN/CLOSED(FRONT&amp;BACK) 4X9 YELLOW</t>
  </si>
  <si>
    <t>NFS- SIGNAGE SAFETY  MMC YS-780 UNATHORIZED PERSON KEEP OUT 4X9 YELLOW</t>
  </si>
  <si>
    <t>NFS- SIGNAGE SAFETY  MMC YS-763 WATCH YOUR STEP 4X9 YELLOW</t>
  </si>
  <si>
    <t>NFS- SIGNAGE SAFETY  MMC YS-782 DON'T BLOCK THE DRIVEWAY 4X9 YELLOW</t>
  </si>
  <si>
    <t>NFS- SIGNAGE SAFETY  MMC YS-723 EXIT 4X9 YELLOW</t>
  </si>
  <si>
    <t>NFS- SIGNAGE SAFETY  MMC YS-766 DANGER HIGH VOLTAGE 4X9 YELLOW</t>
  </si>
  <si>
    <t>NFS- SIGNAGE SAFETY  MMC YS-734 PULL 4X9 YELLOW</t>
  </si>
  <si>
    <t>NFS- SIGNAGE SAFETY  MMC YS-735 PUSH 4X9 YELLOW</t>
  </si>
  <si>
    <t>NFS- SIGNAGE SAFETY  MMC YS-767 COMFORT ROOM 4X9 YELLOW</t>
  </si>
  <si>
    <t>NFS- SIGNAGE SAFETY  MMC YS-736 EMPLOYEES ONLY 4X9 YELLOW</t>
  </si>
  <si>
    <t>NFS- SIGNAGE SAFETY  MMC YS-768 MEN 4X9 YELLOW</t>
  </si>
  <si>
    <t>NFS- SIGNAGE SAFETY  MMC YS-726 LADIES 4X9 YELLOW</t>
  </si>
  <si>
    <t>NFS- SIGNAGE SAFETY  MMC YS-724 ENTRANCE 4X9 YELLOW</t>
  </si>
  <si>
    <t>NFS- SIGNAGE SAFETY  MMC YS-709 BEWARE OF DOG 4X9 YELLOW</t>
  </si>
  <si>
    <t>NFS- SIGNAGE SAFETY  MMC YS-727 KEEP AREA CLEAN 4X9 YELLOW</t>
  </si>
  <si>
    <t>NFS- SIGNAGE SAFETY  MMC YS-774 FIRE EXTINGUISHER 4X9 YELLOW</t>
  </si>
  <si>
    <t>NFS- SIGNAGE SAFETY  MMC YS-721 AUTHORIZED PERSONNEL ONLY 4X9 YELLOW</t>
  </si>
  <si>
    <t>NFS- SIGNAGE SAFETY  MMC YS-719 NO SMOKING PLEASE 4X9 YELLOW</t>
  </si>
  <si>
    <t>NFS- SIGNAGE SAFETY  MMC YS-795 WARNING PROTECTED BY CCTV 4X9 YELLOW</t>
  </si>
  <si>
    <t>NFS-PLYWOOD MARINE SANTA CLARA 18MMX4X8 (ORANGE)</t>
  </si>
  <si>
    <t>(DO NOT USE) +CUP HOOKS HAUSMANN WI SHOULDERED CFA01320 2" BP</t>
  </si>
  <si>
    <t>(DO NOT USE) +CUP HOOKS HAUSMANN WI SHOULDERED SQUARE HOOK CFA01341 2" BP</t>
  </si>
  <si>
    <t>(DO NOT USE) +CUP HOOKS HAUSMANN WI PVC SHOULDERED SQUARE HOOK CFA01348 2" WHITE</t>
  </si>
  <si>
    <t>PLYWOOD ORDINARY TAMARAW/PANDA 4MMX8 (BLACK)</t>
  </si>
  <si>
    <t>+PLYWOOD ORDINARY TAMARAW 5MMX8 (BLACK)</t>
  </si>
  <si>
    <t>+PLYWOOD MARINE TAMARAW 5MMX8 (BLACK)</t>
  </si>
  <si>
    <t>PLYWOOD MARINE TAMARAW 4MMX8 (BLACK)</t>
  </si>
  <si>
    <t>NFS- MARKING STONE 5-6"</t>
  </si>
  <si>
    <t>+PLYBOARD ORDINARY ORGON 3/4X4X8 (RED)</t>
  </si>
  <si>
    <t>TWINE PLASTIC SE 1KG</t>
  </si>
  <si>
    <t>NFS-HOOK GM ADJUSTABLE 15CM 2's</t>
  </si>
  <si>
    <t>NFS-HOOK GM 30CM 2's</t>
  </si>
  <si>
    <t>NFS-BACKING MESH GM 8X24</t>
  </si>
  <si>
    <t>NFS-BACKING MESH GM 12X24</t>
  </si>
  <si>
    <t>NFS-BACKING MESH GM 12X36</t>
  </si>
  <si>
    <t>FRESHENER ALBATROSS REFILL 50G APPLE</t>
  </si>
  <si>
    <t>FRESHENER ALBATROSS REFILL 50G JASMINE</t>
  </si>
  <si>
    <t>FRESHENER ALBATROSS REFILL 50G LEMON</t>
  </si>
  <si>
    <t>FRESHENER ALBATROSS REFILL 100G APPLE</t>
  </si>
  <si>
    <t>FRESHENER ALBATROSS REFILL 100G JASMINE</t>
  </si>
  <si>
    <t>FRESHENER ALBATROSS REFILL 100G LEMON</t>
  </si>
  <si>
    <t>FRESHENER ALBATROSS W/HOLDER 50G APPLE</t>
  </si>
  <si>
    <t>FRESHENER ALBATROSS W/HOLDER 50G JASMINE</t>
  </si>
  <si>
    <t>FRESHENER ALBATROSS W/HOLDER 50G LEMON</t>
  </si>
  <si>
    <t>FRESHENER ALBATROSS W/HOLDER 100G APPLE</t>
  </si>
  <si>
    <t>FRESHENER ALBATROSS W/HOLDER 100G JASMINE</t>
  </si>
  <si>
    <t>FRESHENER ALBATROSS W/HOLDER 100G LEMON</t>
  </si>
  <si>
    <t>SOLUTION GLEAM LIQUID SOSA 250ML</t>
  </si>
  <si>
    <t>SOLUTION GLEAM LIQUID SOSA 500ML</t>
  </si>
  <si>
    <t>CLEANER ZIM POWDER CALAMNSI 150G REFILL</t>
  </si>
  <si>
    <t>CLEANER ZIM POWDER CALAMANSI 350G CAN</t>
  </si>
  <si>
    <t>CLEANER ZIM POWDER FRESH CLEAN 350G CAN</t>
  </si>
  <si>
    <t>CLEANER ZIM GLASS APPLE 500ML W/TRIGGER HEAD</t>
  </si>
  <si>
    <t>CLEANER ZIM GLASS LEMON 500ML W/TRIGGER HEAD</t>
  </si>
  <si>
    <t>CLEANER ZIM GLASS APPLE 500ML REFILL</t>
  </si>
  <si>
    <t>CLEANER ZIM GLASS LEMON 500ML REFILL</t>
  </si>
  <si>
    <t>CLEANER ZIM POWDER FRESH CLEAN 150G REFILL</t>
  </si>
  <si>
    <t>STRETCH WRAP FILM TACOMA FD 0.02MMX500MMX500M</t>
  </si>
  <si>
    <t>CLEANER SHELBY WIPE OUT 250GRMS</t>
  </si>
  <si>
    <t>CLEANER SHELBY WIPE OUT 145GRMS</t>
  </si>
  <si>
    <t>PIPE ACCS. PE NEXOR STRAIGHT COUPLING 1/2''</t>
  </si>
  <si>
    <t>PIPE ACCS. PE NEXOR STRAIGHT COUPLING 3/4''</t>
  </si>
  <si>
    <t>PIPE ACCS. PE NEXOR COUPLING REDUCER 1/2X3/4''</t>
  </si>
  <si>
    <t>PIPE ACCS. PE NEXOR FEMALE ADAPTOR 1/2''</t>
  </si>
  <si>
    <t>PIPE ACCS. PE NEXOR FEMALE ADAPTOR 3/4''</t>
  </si>
  <si>
    <t>PIPE ACCS. PE NEXOR MALE ADAPTOR 3/4''</t>
  </si>
  <si>
    <t>PIPE ACCS. PE NEXOR MALE ADAPTOR 1/2''</t>
  </si>
  <si>
    <t>PIPE ACCS. PE NEXOR MALE TEE 1/2''</t>
  </si>
  <si>
    <t>PIPE ACCS. PE NEXOR MALE TEE 3/4''</t>
  </si>
  <si>
    <t>PIPE ACCS. PE NEXOR PLAIN TEE 1/2''</t>
  </si>
  <si>
    <t>PIPE ACCS. PE NEXOR PLAIN TEE 3/4''</t>
  </si>
  <si>
    <t>PIPE ACCS. PE NEXOR TEE REDUCER 1/2X3/4''</t>
  </si>
  <si>
    <t>PIPE ACCS. PE NEXOR PLAIN ELBOW 3/4''</t>
  </si>
  <si>
    <t>PIPE ACCS. PE NEXOR PLAIN ELBOW 1/2''</t>
  </si>
  <si>
    <t>PIPE ACCS. PE NEXOR FEMALE TEE 1/2''</t>
  </si>
  <si>
    <t>PIPE ACCS. PE NEXOR FEMALE TEE 3/4''</t>
  </si>
  <si>
    <t>+GLOVES DURAFRESH MEDIUM R-100M DBL.PROTEC ANTI-BA</t>
  </si>
  <si>
    <t>+GLOVES DURAFRESH LARGE R-100L DBL.PROTEC ANTI-BAC</t>
  </si>
  <si>
    <t>+GLOVES DURAFRESH SMALL R-103S PREMIUM ANTI-BAC.</t>
  </si>
  <si>
    <t>+GLOVES DURAFRESH MEDIUM R-103M PREMIUM ANTI-BAC.</t>
  </si>
  <si>
    <t>+GLOVES DURAFRESH LARGE R-103L PREMIUM ANTI-BAC.</t>
  </si>
  <si>
    <t>+PAINT BOYSEN GAL ENAMEL SEMI GLOSS WHITE 200</t>
  </si>
  <si>
    <t>TOILET BRUSH DURA-BRITE #211 BLU/WHT</t>
  </si>
  <si>
    <t>TOILET BRUSH DURA-BRITE #211 FUS/WHT</t>
  </si>
  <si>
    <t>TOILET BRUSH DURA-BRITE #211 GRN/WHT</t>
  </si>
  <si>
    <t>MOP HEAD CLEANS-UP COTTON SMALL</t>
  </si>
  <si>
    <t>MOP HEAD CLEANS-UP COTTON MEDIUM</t>
  </si>
  <si>
    <t>MOP HEAD CLEANS-UP COTTON LARGE</t>
  </si>
  <si>
    <t>MOP CLEANS-UP MEDIUM</t>
  </si>
  <si>
    <t>MOP CLEANS-UP MINI</t>
  </si>
  <si>
    <t>MOP CLEANS-UP MINI REFILL</t>
  </si>
  <si>
    <t>MOP CLEANS-UP ALUMINUM HANDLE</t>
  </si>
  <si>
    <t>SEEDS RAMGO UPO TAMBULI</t>
  </si>
  <si>
    <t>SEEDS RAMGO AMPALAYA</t>
  </si>
  <si>
    <t>SEEDS RAMGO CABBAGE</t>
  </si>
  <si>
    <t>SEEDS RAMGO CHINESE CABBAGE</t>
  </si>
  <si>
    <t>SEEDS RAMGO CARROTS</t>
  </si>
  <si>
    <t>SEEDS RAMGO CUCUMBER</t>
  </si>
  <si>
    <t>SEEDS RAMGO EGGPLANT</t>
  </si>
  <si>
    <t>SEEDS RAMGO KANGKONG CHINESE UPLAND</t>
  </si>
  <si>
    <t>SEEDS RAMGO OKRA</t>
  </si>
  <si>
    <t>SEEDS RAMGO PATOLA PRADO ACE</t>
  </si>
  <si>
    <t>SEEDS RAMGO ONION RED CREOLE</t>
  </si>
  <si>
    <t>SEEDS RAMGO PETCHAY</t>
  </si>
  <si>
    <t>SEEDS RAMGO BELL PEPPER</t>
  </si>
  <si>
    <t>SEEDS RAMGO HOT PEPPER CINDYGANG</t>
  </si>
  <si>
    <t>SEEDS RAMGO RADISH</t>
  </si>
  <si>
    <t>SEEDS RAMGO BUSH SITAO</t>
  </si>
  <si>
    <t>SEEDS RAMGO SITAW/POLE SITAO</t>
  </si>
  <si>
    <t>SEEDS RAMGO SQUASH</t>
  </si>
  <si>
    <t>SEEDS RAMGO SUGAR PEAS</t>
  </si>
  <si>
    <t>SEEDS RAMGO BAGUIO BEANS</t>
  </si>
  <si>
    <t>SPRING DOOR HS #4</t>
  </si>
  <si>
    <t>SPRING DOOR HS #5</t>
  </si>
  <si>
    <t>LATTICE DESIGNCRAFT 2X6 MORROCO GEMILINA</t>
  </si>
  <si>
    <t>+P/TRAP TAIWAN 1-1/4 W/ PO PLUG</t>
  </si>
  <si>
    <t>PAINT BOYSEN GAL ACRYTEX CAST 1711</t>
  </si>
  <si>
    <t>PAINT BOYSEN GAL ACRYTEX CLEAR 1700</t>
  </si>
  <si>
    <t>PAINT BOYSEN GAL ACRYTEX PRIMER 1705</t>
  </si>
  <si>
    <t>PAINT BOYSEN GAL ACRYTEX REDUCER 1750</t>
  </si>
  <si>
    <t>+PAINT BOYSEN GAL ACRYTEX TOPCOAT FLAT 1701</t>
  </si>
  <si>
    <t>PAINT BOYSEN GAL ACRYTEX TOPCOAT GLOSS 1710</t>
  </si>
  <si>
    <t>+PAINT BOYSEN GAL AUTOMOTIVE LACQUER WHITE 1300</t>
  </si>
  <si>
    <t>+PAINT BOYSEN GAL CLEAR GLOSS LACQUER 1250</t>
  </si>
  <si>
    <t>+PAINT BOYSEN GAL DEAD FLAT LACQUER 1253</t>
  </si>
  <si>
    <t>PAINT BOYSEN GAL QDE WHITE 600</t>
  </si>
  <si>
    <t>+PAINT BOYSEN GAL QDE LEMON YELLOW 661</t>
  </si>
  <si>
    <t>+PAINT BOYSEN GAL LACQUER FLO 1205</t>
  </si>
  <si>
    <t>+PAINT BOYSEN GAL LACQUER SPOT PUTTY WHITE 306</t>
  </si>
  <si>
    <t>+PAINT BOYSEN GAL LACQUER THINNER 50</t>
  </si>
  <si>
    <t>+PAINT BOYSEN GAL LATEX FLAT TILE RED 771</t>
  </si>
  <si>
    <t>PAINT BOYSEN GAL LATEX FLAT WHITE 701</t>
  </si>
  <si>
    <t>PAINT BOYSEN GAL LATEX GLOSS WHITE 710</t>
  </si>
  <si>
    <t>+PAINT BOYSEN GAL LATEX SEMI GLOSS WHITE 715</t>
  </si>
  <si>
    <t>+PAINT BOYSEN GAL NEUTRALIZER 44</t>
  </si>
  <si>
    <t>+PAINT BOYSEN GAL PAINT THINNER 0340</t>
  </si>
  <si>
    <t>PAINT BOYSEN GAL PLEXIBOND TEXTURED FINISH 7760</t>
  </si>
  <si>
    <t>+PAINT BOYSEN GAL RED OXIDE PRIMER 310</t>
  </si>
  <si>
    <t>+PAINT BOYSEN GAL SANDING SEALER 1254</t>
  </si>
  <si>
    <t>PAINT BOYSEN QRT ENAMEL FLATWALL WHITE 800</t>
  </si>
  <si>
    <t>PAINT BOYSEN QRT QDE WHITE 600</t>
  </si>
  <si>
    <t>PAINT BOYSEN QRT LATEX FLAT WHITE 701</t>
  </si>
  <si>
    <t>PAINT BOYSEN QRT LATEX GLOSS WHITE 710</t>
  </si>
  <si>
    <t>+PAINT BOYSEN QRT NEUTRALIZER 44</t>
  </si>
  <si>
    <t>NFS-WOOD PRESERVATIVE SOLIGNUM GAL COLORLESS</t>
  </si>
  <si>
    <t>NFS-WOOD PRESERVATIVE SOLIGNUM QRT COLORLESS</t>
  </si>
  <si>
    <t>+POT PROPAGATION PVC  BLACK # 10.5CM</t>
  </si>
  <si>
    <t>+POT PROPAGATION PVC BLACK # 9CM</t>
  </si>
  <si>
    <t>PAINT BOYSEN GAL ENAMEL FLATWALL WHITE 800</t>
  </si>
  <si>
    <t>+POT PROPAGATION PVC  BLACK # 5CM</t>
  </si>
  <si>
    <t>+POT PROPAGATION PVC BLACK # 12CM</t>
  </si>
  <si>
    <t>+POT PROPAGATION PVC BLACK # 13.5CM</t>
  </si>
  <si>
    <t>POT PROPAGATION PVC BLACK 15CM</t>
  </si>
  <si>
    <t>POT PROPAGATION PVC BLACK 18CM</t>
  </si>
  <si>
    <t>POT PROPAGATION PVC BLACK 24CM</t>
  </si>
  <si>
    <t>POT PROPAGATION PVC BLACK 30CM</t>
  </si>
  <si>
    <t>MIRROR CABINET MC-2 IVORY</t>
  </si>
  <si>
    <t>MIRROR CABINET MC-2 WHITE</t>
  </si>
  <si>
    <t>+SCREEN ALUMINUM OPAL 4'X1M</t>
  </si>
  <si>
    <t>+SCREEN ALUMINUM OPAL 3'x1M</t>
  </si>
  <si>
    <t>+SHOVEL TOMBO SPADE #2</t>
  </si>
  <si>
    <t>+SCREEN ALUMINUM CHINA 3'X22M</t>
  </si>
  <si>
    <t>+SCREEN ALUMINUM CHINA 4'X22M</t>
  </si>
  <si>
    <t>FLOOR DRAIN S/S 6X6 W/STRAINER</t>
  </si>
  <si>
    <t>+MOP HEAD HARMONY 400G</t>
  </si>
  <si>
    <t>MIRROR CABINET MK-3 WHITE</t>
  </si>
  <si>
    <t>+PAINT BOYSEN GAL MASONRY PUTTY 7311</t>
  </si>
  <si>
    <t>MIRROR CABINET MC-4 IVORY</t>
  </si>
  <si>
    <t>MIRROR CABINET MC-7 WHITE</t>
  </si>
  <si>
    <t>+PAINT BOYSEN QRT RED OXIDE PRIMER 310</t>
  </si>
  <si>
    <t>+SINK RAINBOW STAINLESS #SD 1200 D/B RD 1HOLE</t>
  </si>
  <si>
    <t>MOP HEAD HARMONY REFILL #937</t>
  </si>
  <si>
    <t>+SINK RAINBOW STAINLESS #SDN-900 DB 1HOLE W/O DRAIN</t>
  </si>
  <si>
    <t>+SINK RAINBOW STAINLESS #SD 1200 D/B LD 1HOLE</t>
  </si>
  <si>
    <t>PAINT BOYSEN GAL ACRYTEX TOPCOAT SEMI GLOSS 1715</t>
  </si>
  <si>
    <t>+VENTILATION DESIGNCRAFT #01 8X36 GEM. AV-#1 ST.</t>
  </si>
  <si>
    <t>+ROOFING RAVAK/METALPLAS CORR.G-1.3X10' TRANSLUSCEN</t>
  </si>
  <si>
    <t>LATTICE DESIGNCRAFT 2X6 BOTTON BIG GEMILINA</t>
  </si>
  <si>
    <t>+SINK RAINBOW STAINLESS #CS-09 900X600 LD W/O STAND</t>
  </si>
  <si>
    <t>MOP HANDLE #127 STEEL SMALL 4'</t>
  </si>
  <si>
    <t>MOP HANDLE #127 STEEL LARGE 5'</t>
  </si>
  <si>
    <t>+TILES APO 1.3MMX4X36 PLANKS HONEY WALNUT</t>
  </si>
  <si>
    <t>MIRROR CABINET MC-4 WHITE</t>
  </si>
  <si>
    <t>MIRROR CABINET MC-1 WHITE</t>
  </si>
  <si>
    <t>MIRROR CABINET MC-1 IVORY</t>
  </si>
  <si>
    <t>+BALUSTERS DESIGNCRAFT #1 2X2X2'</t>
  </si>
  <si>
    <t>+BALUSTERS DESIGNCRAFT #3 2X2X2'</t>
  </si>
  <si>
    <t>MIRROR CABINET MC-11 IVORY</t>
  </si>
  <si>
    <t>MIRROR CABINET MC-7 IVORY</t>
  </si>
  <si>
    <t>VENTILATION DESIGNCRAFT PW 10X48  AV-#1 ST. GEM.</t>
  </si>
  <si>
    <t>MOP HANDLE #127 WOOD SMALL 4'</t>
  </si>
  <si>
    <t>MIRROR CABINET MK-3 IVORY</t>
  </si>
  <si>
    <t>MIRROR CABINET MK-7 WHITE</t>
  </si>
  <si>
    <t>+POT PROPAGATION PVC BLACK # 8CM</t>
  </si>
  <si>
    <t>MIRROR CABINET MC-11 WHITE</t>
  </si>
  <si>
    <t>+ROOFING RAVAK/METALPLAS CORR.G-1.3X10' BEIGE/IVORY</t>
  </si>
  <si>
    <t>+ROOFING RAVAK/METALPLAS CORR.G-1.3X8' BEIGE/IVORY</t>
  </si>
  <si>
    <t>+VENTILATION DESIGNCRAFT #01 10X36 GEM. AV-#1 ST.</t>
  </si>
  <si>
    <t>+VENTILATION DESIGNCRAFT #01 12X36 GEM. AV-#1 ST.</t>
  </si>
  <si>
    <t>WOOD APPLIQUE DESIGNCRAFT PW A-53</t>
  </si>
  <si>
    <t>WOOD APPLIQUE DESIGNCRAFT PW A-51</t>
  </si>
  <si>
    <t>VENTILATION DESIGNCRAFT PW 10X24  AV-#1 ST. GEM.</t>
  </si>
  <si>
    <t>+ROOFING RAVAK/METALPLAS CORR.G-1.3X12' BEIGE/IVORY</t>
  </si>
  <si>
    <t>WOOD APPLIQUE DESIGNCRAFT PW A-52</t>
  </si>
  <si>
    <t>VENTILATION DESIGNCRAFT PW 8X24 AV-#1 ST. GEM.</t>
  </si>
  <si>
    <t>VENTILATION DESIGNCRAFT PW 12X24  AV-#1 ST. GEM.</t>
  </si>
  <si>
    <t>+PAINT BOYSEN GAL ACRYLIC EMULSION 700</t>
  </si>
  <si>
    <t>VENTILATION DESIGNCRAFT PW 8X48  AV-#1 ST. GEM.</t>
  </si>
  <si>
    <t>VENTILATION DESIGNCRAFT PW 12X48  AV-#1 ST. GEM.</t>
  </si>
  <si>
    <t>+SINK RAINBOW STAINLESS #CS-12 1200X600 DB W/O STND</t>
  </si>
  <si>
    <t>MOP HEAD HARMONY 600G</t>
  </si>
  <si>
    <t>+PAINT BOYSEN GAL LAC.PRIMER SURFACER WHITE 305</t>
  </si>
  <si>
    <t>MIRROR CABINET MK-2 IVORY</t>
  </si>
  <si>
    <t>MIRROR CABINET MK-2 WHITE</t>
  </si>
  <si>
    <t>MIRROR CABINET MK-11 IVORY</t>
  </si>
  <si>
    <t>MIRROR CABINET MK-11 WHITE</t>
  </si>
  <si>
    <t>+FAUCET FION F-5036 SINK TAP</t>
  </si>
  <si>
    <t>+FAUCET FION F-6002 SINK TAP</t>
  </si>
  <si>
    <t>+FAUCET LA FONZA F-16007 SMALL SGL LEVER WASHBASIN TAP</t>
  </si>
  <si>
    <t>BOLT EXPANSION  HS 9MMX75MM(3/8"X3") (PACKAGE)</t>
  </si>
  <si>
    <t>+MIRROR CABINET WM-3 WHITE</t>
  </si>
  <si>
    <t>+MIRROR CABINET WM-3 IVORY</t>
  </si>
  <si>
    <t>MIRROR CABINET WM-4 WHITE</t>
  </si>
  <si>
    <t>MIRROR CABINET WM-4 IVORY</t>
  </si>
  <si>
    <t>+MIRROR CABINET WM-6 WHITE</t>
  </si>
  <si>
    <t>+MIRROR CABINET WM-6 IVORY</t>
  </si>
  <si>
    <t>WC ROYAL TERN CS-1302-15TLS SPARROW WHITE</t>
  </si>
  <si>
    <t>WC ROYAL TERN CS-1302-15TLS SPARROW BEIGE</t>
  </si>
  <si>
    <t>WC ROYAL TERN CS-1302-15TLS SPARROW BLUE</t>
  </si>
  <si>
    <t>FAUCET LEIGEER LGE2010-6A</t>
  </si>
  <si>
    <t>FAUCET LEIGEER LGE001-6C</t>
  </si>
  <si>
    <t>+FAUCET LEIGEER LGE003-6A</t>
  </si>
  <si>
    <t>FAUCET LEIGEER LGE2030-6</t>
  </si>
  <si>
    <t>FAUCET LEIGEER LGE2012-6</t>
  </si>
  <si>
    <t>WC ROYAL TERN CS-1302-15TLS SPARROW PINK</t>
  </si>
  <si>
    <t>WC ROYAL TERN CS-1302-15TLS SPARROW GREEN</t>
  </si>
  <si>
    <t>+TILES WALL CLADDING CANYON ROCK 4X8 WHITE</t>
  </si>
  <si>
    <t>+TILES WALL CLADDING CANYON ROCK 4X8 GREY</t>
  </si>
  <si>
    <t>+TILES WALL CLADDING CANYON ROCK 4X8 WOODSTONE</t>
  </si>
  <si>
    <t>I-CHAIR COFTA RUBY PLAIN WHITE</t>
  </si>
  <si>
    <t>CHAIR COFTA EZ RELAX W/FOOTSTOOL GRANITE WHITE</t>
  </si>
  <si>
    <t>I-CHAIR COFTA RUBY GRANITE WHITE</t>
  </si>
  <si>
    <t>I-CHAIR COFTA TOPAZ GRANITE WHITE</t>
  </si>
  <si>
    <t>I-CHAIR COFTA JADE GRANITE WHITE</t>
  </si>
  <si>
    <t>TABLE COFTA ROUND 36'' GRANITE WHITE</t>
  </si>
  <si>
    <t>BENCH COFTA 3 SEATER GRANITE WHITE</t>
  </si>
  <si>
    <t>+LUMBER DESIGNCRAFT SOLID 2X3X8 LAUAN</t>
  </si>
  <si>
    <t>+STEPBOARD DESIGNCRAFT 12''X4' MAHOGANY</t>
  </si>
  <si>
    <t>+DOORS DESIGNCRAFT 90X210 SA77/LOUISIANA FG MAH</t>
  </si>
  <si>
    <t>+TILES APO 1.3MMX30X30 STONETECH SMOKED GREY</t>
  </si>
  <si>
    <t>+TILES APO 1.3MMX30X30 STONETECH SAPPHIRE BLUE</t>
  </si>
  <si>
    <t>+INSULATION 2MMX1.6MX100M HDPE W/PLASTIC COATING</t>
  </si>
  <si>
    <t>VENTILATION DESIGNCRAFT PW 10X24 L-TYPE GEM.VENTILATION</t>
  </si>
  <si>
    <t>VENTILATION DESIGNCRAFT PW 8X24 L-TYPE GEM.</t>
  </si>
  <si>
    <t>VENTILATION DESIGNCRAFT PW 12X24 L-TYPE GEM.</t>
  </si>
  <si>
    <t>VENTILATION DESIGNCRAFT PW 10X48 L-TYPE GEM.</t>
  </si>
  <si>
    <t>VENTILATION DESIGNCRAFT PW 8X48 L-TYPE GEM.</t>
  </si>
  <si>
    <t>+TILES BRICKS EZ ROCKS WIRECUT 2X8 MOJAVE</t>
  </si>
  <si>
    <t>+TILES BRICKS EZ ROCKS WIRECUT 4X8 GOLDEN SUNSET</t>
  </si>
  <si>
    <t>+TILES BRICKS EZ ROCKS WIRECUT 4X8 MOJAVE</t>
  </si>
  <si>
    <t>PLASTERING MORTAR ABC ZEMCOAT 25KG</t>
  </si>
  <si>
    <t>S.O. EZ ROCKS</t>
  </si>
  <si>
    <t>+SINK RAINBOW STAINLESS #CS-09 900X600 RD W/O STAND</t>
  </si>
  <si>
    <t>+TILES APO 1.3MMX30X30 CARPET DESIGN NAVY BLUE</t>
  </si>
  <si>
    <t>+TILES APO 1.3MMX30X30 CARPET DESIGN WARM RED</t>
  </si>
  <si>
    <t>VENTILATION DESIGNCRAFT PW 12X48 L-TYPE GEM.</t>
  </si>
  <si>
    <t>WOOD BRACKET DESIGNCRAFT 5X6'' #1</t>
  </si>
  <si>
    <t>WOOD BRACKET DESIGNCRAFT 5X6'' #2</t>
  </si>
  <si>
    <t>WOOD BRACKET DESIGNCRAFT 6X13'' #3</t>
  </si>
  <si>
    <t>WOOD BRACKET DESIGNCRAFT 3X8'' #4</t>
  </si>
  <si>
    <t>CORNER BLOCK DESIGNCRAFT 3X3'' #1</t>
  </si>
  <si>
    <t>CORNER BLOCK DESIGNCRAFT 4X4'' #1</t>
  </si>
  <si>
    <t>CORNER BLOCK DESIGNCRAFT 3X3'' #2</t>
  </si>
  <si>
    <t>CORNER BLOCK DESIGNCRAFT 4X4'' #2</t>
  </si>
  <si>
    <t>CORNER BLOCK DESIGNCRAFT 3X3'' #3</t>
  </si>
  <si>
    <t>CORNER BLOCK DESIGNCRAFT 4X4'' #3</t>
  </si>
  <si>
    <t>SHELVES DESIGNCRAFT SHELF KIT 18MMX8X48 GEMILINA</t>
  </si>
  <si>
    <t>SHELVES DESIGNCRAFT SHELF KIT 18MMX10X48 GEMILINA</t>
  </si>
  <si>
    <t>VENTILATION DESIGNCRAFT #01 10X24 MAHOGANY ST.</t>
  </si>
  <si>
    <t>VENTILATION DESIGNCRAFT #01 10X36 MAHOGANY ST.</t>
  </si>
  <si>
    <t>VENTILATION DESIGNCRAFT #01 10X48 MAHOGANY ST.</t>
  </si>
  <si>
    <t>VENTILATION DESIGNCRAFT #01 12X24 MAHOGANY ST.</t>
  </si>
  <si>
    <t>VENTILATION DESIGNCRAFT #01 12X36 MAHOGANY ST.</t>
  </si>
  <si>
    <t>VENTILATION DESIGNCRAFT #01 12X48 MAHOGANY ST.</t>
  </si>
  <si>
    <t>VENTILATION DESIGNCRAFT #01 8X24 MAHOGANY ST.</t>
  </si>
  <si>
    <t>VENTILATION DESIGNCRAFT #01 8X36 MAHOGANY ST.</t>
  </si>
  <si>
    <t>VENTILATION DESIGNCRAFT #01 8X48 MAHOGANY ST.</t>
  </si>
  <si>
    <t>(DO NOT USE)+EPOXY PIONEER ELASTOSEAL GAL</t>
  </si>
  <si>
    <t>(DO NOT USE)+PUTTY PIONEER PRO FIBER CEMENT BOARD GAL.</t>
  </si>
  <si>
    <t>WOOD APPLIQUE DESIGNCRAFT PW A-54</t>
  </si>
  <si>
    <t>WOOD APPLIQUE DESIGNCRAFT PW A-41</t>
  </si>
  <si>
    <t>WOOD APPLIQUE DESIGNCRAFT PW A-26</t>
  </si>
  <si>
    <t>WOOD APPLIQUE DESIGNCRAFT PW A-40</t>
  </si>
  <si>
    <t>WOOD APPLIQUE DESIGNCRAFT PW CB-22</t>
  </si>
  <si>
    <t>WOOD APPLIQUE DESIGNCRAFT PW CB-18</t>
  </si>
  <si>
    <t>WOOD APPLIQUE DESIGNCRAFT PW A-55</t>
  </si>
  <si>
    <t>+LUMBER DESIGNCRAFT SOLID 1X4X10 EGIM</t>
  </si>
  <si>
    <t>+WAX JOHNSON CREAM RED 400ML</t>
  </si>
  <si>
    <t>+WAX JOHNSON PRONTO LIQUID RED 500ML</t>
  </si>
  <si>
    <t>INSECTICIDE JOHNSON BAYGON MULTI INS.SPR.KB 250ML</t>
  </si>
  <si>
    <t>INSECTICIDE JOHNSON BAYGON MULTI INS.SPR.KB 500ML</t>
  </si>
  <si>
    <t>+INSECTICIDE JOHNSON BAYGON MULTI INS.SPR.WB 500ML</t>
  </si>
  <si>
    <t>+REFRIGERATOR GE GMV100BANRSG T/DOOR 10 CU.FT.</t>
  </si>
  <si>
    <t>+REFRIGERATOR GE GMV130BDNRSG T/DOOR 12.2 CU.FT.</t>
  </si>
  <si>
    <t>+BAR FRIDGE GE GAV3SAMRBS 3 CU.FT.</t>
  </si>
  <si>
    <t>+WATER DISPENSER GE GDV25FTNLG H&amp;C W/CHILLER</t>
  </si>
  <si>
    <t>+OVEN GE JEI875PDWW/JEI872PCWW .8 CU.FT.</t>
  </si>
  <si>
    <t>+OVEN GE JEI884PESS 1.1 CU.FT. STAINLESS</t>
  </si>
  <si>
    <t>*AIRCON GE AEV05KB (MANUAL CONT.) 1/2 HP.</t>
  </si>
  <si>
    <t>+AIRCON GE AEV09KB (MANUAL CONT.) 1 HP.</t>
  </si>
  <si>
    <t>SINK DRAIN WHALE/AMERICAN VALLEY 22X25</t>
  </si>
  <si>
    <t>SINK DRAIN WHALE/AMERICAN VALLEY</t>
  </si>
  <si>
    <t>+WC AMERICAN STANDARD NEW ESEDRA SUITE #2 WHITE</t>
  </si>
  <si>
    <t>(DO NOT USE)TURBO FAN HONEYWELL HT-8800BP 8''</t>
  </si>
  <si>
    <t>(DO NOT USE)TURBO FAN HONEYWELL HY-033BP 7''</t>
  </si>
  <si>
    <t>(DO NOT USE)TURBO FAN HONEYWELL EFY-041BK 41''</t>
  </si>
  <si>
    <t>+OVEN GE JEI743PIWW .6 CU.FT. DIGITAL WHITE</t>
  </si>
  <si>
    <t>+MLDG DESIGNCRAFT HARDWOOD BB-48918 1X4X8' F.J.</t>
  </si>
  <si>
    <t>+PAINT BOYSEN PAIL ENAMEL FLATWALL WHITE 800</t>
  </si>
  <si>
    <t>+PAINT BOYSEN PAIL ENAMEL SEMI GLOSS WHITE 200</t>
  </si>
  <si>
    <t>+CABINET DOOR DESIGNCRAFT CDG #01 14X24 HARDWOOD</t>
  </si>
  <si>
    <t>+CABINET DOOR DESIGNCRAFT CDW #01 12X30 HARDWOOD</t>
  </si>
  <si>
    <t>+CABINET DOOR DESIGNCRAFT CDW #01 16X30 HARDWOOD</t>
  </si>
  <si>
    <t>+TILES LEPANTO 40X40F SANTIAGO BROWN</t>
  </si>
  <si>
    <t>+DOORS PVC CHINA 60X210 J26 FLOWER WHITE</t>
  </si>
  <si>
    <t>+DOORS PVC CHINA 60X210 J60 SEAHORSE WHITE</t>
  </si>
  <si>
    <t>+DOORS PVC CHINA 60X210 J60 SEAHORSE W/LOUVER WHITE</t>
  </si>
  <si>
    <t>CHAIR COFTA SIESTA BED W/BACKREST GRANITE WHITE</t>
  </si>
  <si>
    <t>PAINT BOYSEN GAL 7410 SATIN HYGENIC WHITE W/MICROBAN</t>
  </si>
  <si>
    <t>(DO NOTT USE)+PAINT BOYSEN GAL C19340 CLEAN SLATE W/MICROBAN</t>
  </si>
  <si>
    <t>+BALUSTERS DESIGNCRAFT B 2X2X2' LAUAN</t>
  </si>
  <si>
    <t>+TILES LEPANTO 30X30F MISTY BLUE</t>
  </si>
  <si>
    <t>+TILES WALL CLADDING CANYON ROCK 4X12 ASHLINE</t>
  </si>
  <si>
    <t>WOOD TILE DESIGNCRAFT</t>
  </si>
  <si>
    <t>+CABINET DOOR DESIGNCRAFT CDW #01 12X12 HARDWOOD</t>
  </si>
  <si>
    <t>VENTILATION DESIGNCRAFT #01 10X24 MAHOGANY L-TYPE</t>
  </si>
  <si>
    <t>VENTILATION DESIGNCRAFT #01 10X48 MAHOGANY L-TYPE</t>
  </si>
  <si>
    <t>VENTILATION DESIGNCRAFT #01 12X24 MAHOGANY L-TYPE</t>
  </si>
  <si>
    <t>VENTILATION DESIGNCRAFT #01 12X48 MAHOGANY L-TYPE</t>
  </si>
  <si>
    <t>VENTILATION DESIGNCRAFT #01 8X24 MAHOGANY L-TYPE</t>
  </si>
  <si>
    <t>VENTILATION DESIGNCRAFT #01 8X48 MAHOGANY L-TYPE</t>
  </si>
  <si>
    <t>+REFRIGERATOR GE  GAV6BAPRSG S/DOOR 6 CU.FT.</t>
  </si>
  <si>
    <t>+REFRIGERATOR GE  GAV7BAPRSG S/DOOR 7 CU.FT.</t>
  </si>
  <si>
    <t>+GRILL MASPION MASTRO PT-BLG-P38 38CM</t>
  </si>
  <si>
    <t>+TILES MWSA 15X60F RAINFOREST KAMAGONG</t>
  </si>
  <si>
    <t>TILES THAI-GER 30X30F DE STELLA GREEN</t>
  </si>
  <si>
    <t>+TILES THAI-GER 30X30F DE STELLA GREY</t>
  </si>
  <si>
    <t>+TILES THAI-GER 30X30F DE STELLA BROWN</t>
  </si>
  <si>
    <t>TILES THAI-GER 30X30F DE STELLA LT.BLUE</t>
  </si>
  <si>
    <t>+TILES THAI-GER 30X30F DE STELLA BEIGE</t>
  </si>
  <si>
    <t>+CLEANER JOHNSON TOILET DUCK POWER CLEANER 500ML</t>
  </si>
  <si>
    <t>+WC AMERICAN STANDARD PALOMA SUITE #1 WHITE</t>
  </si>
  <si>
    <t>+CLEANER LYSOL APC 3IN1 LAVENDER 510ML</t>
  </si>
  <si>
    <t>+CLEANER LYSOL APC 3IN1 LEMON 510ML</t>
  </si>
  <si>
    <t>+CLEANER LYSOL APC 3IN1 ORANGE 510ML</t>
  </si>
  <si>
    <t>+CLEANER LYSOL DISINFECTANT CONC. FRESH SCENT 350ML</t>
  </si>
  <si>
    <t>+CLEANER LYSOL DISINFECTANT CONC. PINE SCENT 350ML</t>
  </si>
  <si>
    <t>+CLEANER LYSOL TBC FLORAL SCENT 500ML</t>
  </si>
  <si>
    <t>+CLEANER LYSOL TBC LEMON SCENT 500ML</t>
  </si>
  <si>
    <t>+FRESHENER LYSOL DISINFECTANT SPRAY C.BERRY 340GM</t>
  </si>
  <si>
    <t>+FRESHENER LYSOL DISINFECTANT SPRAY C.LINEN 340GM</t>
  </si>
  <si>
    <t>+FRESHENER LYSOL DISINFECTANT SPRAY C.SCENT 340GM</t>
  </si>
  <si>
    <t>+FRESHENER LYSOL DISINFECTANT SPRAY ORIG 340GM</t>
  </si>
  <si>
    <t>+FRESHENER LYSOL DISINFECTANT SPRAY SPRING WF 340GM</t>
  </si>
  <si>
    <t>+TILES APO 1.3MMX30X30 COMFORT SANDY BAMBOO</t>
  </si>
  <si>
    <t>+TILES APO 1.3MMX30X30 COMFORT ASH ZEBRANO</t>
  </si>
  <si>
    <t>+TILES APO 1.3MMX30X30 COMFORT SCARLET OAK</t>
  </si>
  <si>
    <t>+REFRIGERATOR GE GAV070BAPRWW  S/DOOR 7 CU.FT.</t>
  </si>
  <si>
    <t>+AIRCON GE AED09KL (ELEC.CONT.) 1 HP.</t>
  </si>
  <si>
    <t>CLEANER JOHNSON MR.MUSCLE KITCHEN MULTI-PURP. 500G</t>
  </si>
  <si>
    <t>+PLASTICWARES COOPER COOLER GA-792 4L</t>
  </si>
  <si>
    <t>+AIRCON CARRIER WCARG006EA I-COOL 1/2HP</t>
  </si>
  <si>
    <t>+AIRCON CARRIER WCARG010EC I-COOL 1.0HP</t>
  </si>
  <si>
    <t>+FRESHENER LYSOL DISINFECTANT SPRAY E.M.BREEZE 340G</t>
  </si>
  <si>
    <t>+REFRIGERATOR GE GAV060BAYRAG S/DOOR 6 CU.FT.</t>
  </si>
  <si>
    <t>+REFRIGERATOR GE GAV070BAYRAG S/DOOR 7 CU.FT.</t>
  </si>
  <si>
    <t>+REFRIGERATOR GE GMV100BAYRAW T/DOOR 10 CU.FT.</t>
  </si>
  <si>
    <t>+REFRIGERATOR GE GTV120ICYRAM 12 CU.FT.</t>
  </si>
  <si>
    <t>+INSECTICIDE JOHNSON BAYGON PROT.CRAWL. INSECT KLLR 500ML</t>
  </si>
  <si>
    <t>+DOORS DESIGNCRAFT WW 100X210 CARMELA MAHOGANY</t>
  </si>
  <si>
    <t>+DOORS DESIGNCRAFT WW 100X210 MONICA MAHOGANY</t>
  </si>
  <si>
    <t>LUMBER HARDWOOD 2X2X8</t>
  </si>
  <si>
    <t>LUMBER HARDWOOD 2X3X8</t>
  </si>
  <si>
    <t>+DOOR JAMB HARDWOOD 2X6</t>
  </si>
  <si>
    <t>+TILES WALL CLADDING CANYON ROCK 2X8 SANDSTONE</t>
  </si>
  <si>
    <t>+TILES WALL CLADDING CANYON ROCK 2X8 ARAAL</t>
  </si>
  <si>
    <t>+TILES WALL CLADDING CANYON ROCK 4X8 SANDSTONE</t>
  </si>
  <si>
    <t>+TILES WALL CLADDING CANYON ROCK 4X8 ARAAL</t>
  </si>
  <si>
    <t>+DOORS DESIGNCRAFT 90X210 SEAHORSE LAUAN 40MM</t>
  </si>
  <si>
    <t>+DOORS PVC CHINA 60X210 H001 DOLPHIN W/LOUVER</t>
  </si>
  <si>
    <t>LUMBER HARDWOOD 2X2X10</t>
  </si>
  <si>
    <t>LUMBER HARDWOOD 2X3X10</t>
  </si>
  <si>
    <t>+PIPE PVC-TECH SANITARY 2''X3M SERIES 500 W/HUB</t>
  </si>
  <si>
    <t>+PIPE PVC-TECH SANITARY 3''X3M SERIES 500 W/HUB</t>
  </si>
  <si>
    <t>+PIPE PVC-TECH SANITARY 4''X3M SERIES 500 W/HUB</t>
  </si>
  <si>
    <t>+PIPE PVC-TECH SANITARY 2''X3M SERIES 900 W/HUB</t>
  </si>
  <si>
    <t>+PIPE PVC-TECH SANITARY 3''X3M SERIES 900 W/HUB</t>
  </si>
  <si>
    <t>+PIPE PVC-TECH SANITARY 4''X3M SERIES 900 W/HUB</t>
  </si>
  <si>
    <t>+PIPE PVC-TECH SANITARY COUPLING 4''</t>
  </si>
  <si>
    <t>+PIPE PVC-TECH SANITARY TEE 4''</t>
  </si>
  <si>
    <t>+DOORS DESIGNCRAFT 100X210 SEAHORSE LAUAN 40MM</t>
  </si>
  <si>
    <t>+FAUCET AMERICAN STANDARD SEVA 6506 BASIN MONO</t>
  </si>
  <si>
    <t>+FAUCET AMERICAN STANDARD SEVA 6501 LAVA SGL HOLE</t>
  </si>
  <si>
    <t>+FAUCET AMERICAN STANDARD SEVA 6511 EXPOSED SHOWER</t>
  </si>
  <si>
    <t>+FAUCET AMERICAN STANDARD ISS T105-21 INWALL B&amp;S</t>
  </si>
  <si>
    <t>+FAUCET AMERICAN STANDARD AMM T205-21 INWALL B&amp;S</t>
  </si>
  <si>
    <t>+CLEANER LYSOL TBC PINE SCENT 500ML</t>
  </si>
  <si>
    <t>+CLEANER LYSOL TBC FRESH SCENT 500ML</t>
  </si>
  <si>
    <t>+CARBON BRUSH BOSCH FOR GWS 20-180</t>
  </si>
  <si>
    <t>TOOL CARBON BRUSH BOSCH GSB 16RE DRILL</t>
  </si>
  <si>
    <t>TOOL CARBON BRUSH BOSCH GSB 10RE/13RE</t>
  </si>
  <si>
    <t>SCREWDRIVER BOSCH 1X0  MINI</t>
  </si>
  <si>
    <t>DISC DIAMOND  SKIL 4'' SEGMENTED</t>
  </si>
  <si>
    <t>+DRILL BOSCH GBM 13 RE</t>
  </si>
  <si>
    <t>BLADE PLANER BOSCH HSS-R MAKITA STYLE</t>
  </si>
  <si>
    <t>BLADE CIRCULAR SAW BOSCH  7'' 40T.</t>
  </si>
  <si>
    <t>BLADE CIRCULAR SAW BOSCH 7'' 60T.</t>
  </si>
  <si>
    <t>DRILL SKIL 6535</t>
  </si>
  <si>
    <t>+DRILL IMPACT BOSCHGSB 10 RE</t>
  </si>
  <si>
    <t>DRILL  IMPACT SKIL 6510</t>
  </si>
  <si>
    <t>+SCREWDRIVER BOSCH GSR 12-2 CORDLESS</t>
  </si>
  <si>
    <t>+BIT DRILL  BOSCH MULTI PURPOSE 6MM</t>
  </si>
  <si>
    <t>+SCREWDRIVER BOSCH GSR 9.6-2  CORDLESS</t>
  </si>
  <si>
    <t>+SCREWDRIVER BOSCH GSR 10.8 LI-Q CORDLESS</t>
  </si>
  <si>
    <t>+HAMMER BOSCH GBH 2-18 RE SDS PLUS</t>
  </si>
  <si>
    <t>+GRINDER BOSCH GWS 8-100 CE MINI</t>
  </si>
  <si>
    <t>+GRINDER BOSCH GWS 20-180 LARGE ANGLE</t>
  </si>
  <si>
    <t>TOOL BLOWER SKIL 8600</t>
  </si>
  <si>
    <t>+BLOWER BOSCH GBL 800</t>
  </si>
  <si>
    <t>+PLANER BOSCH GHO 10-82</t>
  </si>
  <si>
    <t>TOOL HOT AIR GUN SKIL8006</t>
  </si>
  <si>
    <t>+VACUUM CLEANER BOSCH GAS 11-21</t>
  </si>
  <si>
    <t>+AIRCON CARRIER FP-53CVSR010 INVERTER 1HP</t>
  </si>
  <si>
    <t>+AIRCON CARRIER FP-53CVSR013 INVERTER 1.5HP</t>
  </si>
  <si>
    <t>+AIRCON CARRIER FP-53CVSR016 INVERTER 2HP</t>
  </si>
  <si>
    <t>+DOORS DESIGNCRAFT WW 100X210 VICTORIA MAHOGANY</t>
  </si>
  <si>
    <t>+BELT PLANER BOSCH GHO 10-82</t>
  </si>
  <si>
    <t>+SCREWDRIVER SKIL 2250 14.4V CORDLESS</t>
  </si>
  <si>
    <t>+HAMMER BOSCH GBH 2-22 RE SDS PLUS</t>
  </si>
  <si>
    <t>+HAMMER BOSCH GBH 2-26 DRE SDS PLUS</t>
  </si>
  <si>
    <t>+HAMMER BOSCH SDS PLUS GBH 4-32 DFR</t>
  </si>
  <si>
    <t>TOOL JIGSAW SKIL4170</t>
  </si>
  <si>
    <t>TOOL SANDER SKIL7335</t>
  </si>
  <si>
    <t>TOOL GRINDER SKIL BENCH 3000</t>
  </si>
  <si>
    <t>TOOL HEAT GUN BOSCH GHG18-60</t>
  </si>
  <si>
    <t>+WC ROYAL TERN CS-1319DF FRL CONDOR DF FLORAL</t>
  </si>
  <si>
    <t>+DOORS DESIGNCRAFT WW 90X210 CARMELA MAHOGANY</t>
  </si>
  <si>
    <t>+LUMBER DESIGNCRAFT SOLID 1X2X12 LAUAN</t>
  </si>
  <si>
    <t>+DOORS DESIGNCRAFT WW 90X210 VIRGINIA MAHOGANY</t>
  </si>
  <si>
    <t>+LUMBER DESIGNCRAFT FJ 2X3X10 LAUAN</t>
  </si>
  <si>
    <t>+TILES MWSA 20X30W SUN RAYS RED</t>
  </si>
  <si>
    <t>BENCH COFTA DIAMOND 3 SEATER GRANITE WHITE</t>
  </si>
  <si>
    <t>+TILES LEPANTO 30X30F TOLEDO BROWN</t>
  </si>
  <si>
    <t>+WC AMERICAN STANDARD SIMPLUS E FL SUITE #2 WHITE RF</t>
  </si>
  <si>
    <t>+WC AMERICAN STANDARD ZNGB-06 SMART WASHER BIDET</t>
  </si>
  <si>
    <t>+WC ROYAL TERN CS-1316-15TL CARDINAL RTP3 TL SUPREME RED</t>
  </si>
  <si>
    <t>+WC ROYAL TERN CS-1316-15TL CARDINAL RTP3 TL SUPREME GREEN</t>
  </si>
  <si>
    <t>+WC ROYAL TERN CS-1305SF FINCH RTP2 B PINK</t>
  </si>
  <si>
    <t>+WC ROYAL TERN CS-1305SF FINCH RTP2 B SUPREME RED</t>
  </si>
  <si>
    <t>+LAV ROYAL TERN L-3205 FINCH SUPREME RED</t>
  </si>
  <si>
    <t>+LAV ROYAL TERN L-3205 FINCH BLUE</t>
  </si>
  <si>
    <t>+LAV ROYAL TERN L-3205 FINCH GREEN</t>
  </si>
  <si>
    <t>+LAV ROYAL TERN L-3205 FINCH PINK</t>
  </si>
  <si>
    <t>+LAV ROYAL TERN L-3205 FINCH SUPREME GREEN</t>
  </si>
  <si>
    <t>+PEDESTAL ROYAL TERN P-5205 FINCH SUPREME RED</t>
  </si>
  <si>
    <t>+PEDESTAL ROYAL TERN P-5205 FINCH BLUE</t>
  </si>
  <si>
    <t>+PEDESTAL ROYAL TERN P-5205 FINCH GREEN</t>
  </si>
  <si>
    <t>+PEDESTAL ROYAL TERN P-5205 FINCH PINK</t>
  </si>
  <si>
    <t>+PEDESTAL ROYAL TERN P-5205 FINCH SUPREME GREEN</t>
  </si>
  <si>
    <t>SOAP HOLDER ROYAL TERN RA6103 IMPERIAL SUPREME RED</t>
  </si>
  <si>
    <t>SOAP HOLDER ROYAL TERN RA6103 IMPERIAL BLUE</t>
  </si>
  <si>
    <t>SOAP HOLDER ROYAL TERN RA6103 IMPERIAL GREEN</t>
  </si>
  <si>
    <t>SOAP HOLDER ROYAL TERN RA6103 IMPERIAL PINK</t>
  </si>
  <si>
    <t>SOAP HOLDER ROYAL TERN RA6103 IMPERIAL SUPREME GREEN</t>
  </si>
  <si>
    <t>PAPER HOLDER ROYAL TERN RA6203 IMPERIAL SUPREME RED</t>
  </si>
  <si>
    <t>PAPER HOLDER ROYAL TERN RA6203 IMPERIAL BLUE</t>
  </si>
  <si>
    <t>PAPER HOLDER ROYAL TERN RA6203 IMPERIAL GREEN</t>
  </si>
  <si>
    <t>PAPER HOLDER ROYAL TERN RA6203 IMPERIAL PINK</t>
  </si>
  <si>
    <t>PAPER HOLDER ROYAL TERN RA6203 IMPERIAL SUPREME GREEN</t>
  </si>
  <si>
    <t>+LAV ROYAL TERN L-3104 SKYLARK SUPREME RED</t>
  </si>
  <si>
    <t>+LAV ROYAL TERN L-3104 SKYLARK BLUE</t>
  </si>
  <si>
    <t>+LAV ROYAL TERN L-3104 SKYLARK GREEN</t>
  </si>
  <si>
    <t>+LAV ROYAL TERN L-3104 SKYLARK PINK</t>
  </si>
  <si>
    <t>+LAV ROYAL TERN L-3104 SKYLARK SUPREME GREEN</t>
  </si>
  <si>
    <t>PLUMBING ACCESSORIES ROYAL TERN #3</t>
  </si>
  <si>
    <t>PLUMBING ACCESSORIES ROYAL TERN #1</t>
  </si>
  <si>
    <t>+AIRCON GE INVERTER AE1BC18NKO 2HP</t>
  </si>
  <si>
    <t>+REFRIGERATOR GE T/DOOR GTV105ICYRAM 10 CU.FT.</t>
  </si>
  <si>
    <t>+CABINET DOOR DESIGNCRAFT CDG #07 14X30 HARDWOOD</t>
  </si>
  <si>
    <t>+CABINET DOOR DESIGNCRAFT CDG #07 16X30 HARDWOOD</t>
  </si>
  <si>
    <t>SEAT COVER ROYAL TERN I-1211S EZ CLOSE BLUE</t>
  </si>
  <si>
    <t>SEAT COVER ROYAL TERN I-1211S EZ CLOSE GREEN</t>
  </si>
  <si>
    <t>SEAT COVER ROYAL TERN I-1211S EZ CLOSE PINK</t>
  </si>
  <si>
    <t>SEAT COVER ROYAL TERN I-1210S EZ CLOSE PINK</t>
  </si>
  <si>
    <t>LAV ROYAL TERN L-3101 ROBIN WHITE</t>
  </si>
  <si>
    <t>LAV ROYAL TERN L-3101 ROBIN BEIGE</t>
  </si>
  <si>
    <t>LAV ROYAL TERN L-3101 ROBIN BLUE</t>
  </si>
  <si>
    <t>LAV ROYAL TERN L-3101 ROBIN PINK</t>
  </si>
  <si>
    <t>LAV ROYAL TERN L-3101 ROBIN GREEN</t>
  </si>
  <si>
    <t>SOAP HOLDER ROYAL TERN RA6100 WHITE</t>
  </si>
  <si>
    <t>SOAP HOLDER ROYAL TERN RA6100 BEIGE</t>
  </si>
  <si>
    <t>SOAP HOLDER ROYAL TERN RA6100 BLUE</t>
  </si>
  <si>
    <t>SOAP HOLDER ROYAL TERN RA6100 PINK</t>
  </si>
  <si>
    <t>SOAP HOLDER ROYAL TERN RA6100 GREEN</t>
  </si>
  <si>
    <t>PAPER HOLDER ROYAL TERN RA6200 WHITE</t>
  </si>
  <si>
    <t>PAPER HOLDER ROYAL TERN RA6200 BEIGE</t>
  </si>
  <si>
    <t>PAPER HOLDER ROYAL TERN RA6200 BLUE</t>
  </si>
  <si>
    <t>PAPER HOLDER ROYAL TERN RA6200 PINK</t>
  </si>
  <si>
    <t>PAPER HOLDER ROYAL TERN RA6200 GREEN</t>
  </si>
  <si>
    <t>+LAV ROYAL TERN L-3219 FRL CONDOR FLORAL</t>
  </si>
  <si>
    <t>PLUMBING ACCESSORIES ROYAL TERN #4</t>
  </si>
  <si>
    <t>LATTICE DESIGNCRAFT 2X6 DIAMOND GEMILINA</t>
  </si>
  <si>
    <t>TABLE COFTA ROUND 42'' GRANITE WHITE</t>
  </si>
  <si>
    <t>+BIT DRILL  BOSCH SDS 8X100X160MM</t>
  </si>
  <si>
    <t>+WC ROYAL TERN CS-1308-21TL STORK WHITE</t>
  </si>
  <si>
    <t>+WC ROYAL TERN CS-1317WD PHOENIX WOOD</t>
  </si>
  <si>
    <t>+LAV ROYAL TERN L-3212 WHITE</t>
  </si>
  <si>
    <t>+PEDESTAL ROYAL TERN P-5212 WHITE</t>
  </si>
  <si>
    <t>SEAT COVER ROYAL TERN I-1210S EZ CLOSE WHITE</t>
  </si>
  <si>
    <t>+PEDESTAL ROYAL TERN P-5217 WD WOOD</t>
  </si>
  <si>
    <t>+WC AMERICAN STANDARD KENSO SUITE #4 WHITE</t>
  </si>
  <si>
    <t>+LAV AMERICAN STANDARD ACTIVE 0955 WHITE</t>
  </si>
  <si>
    <t>+PEDESTAL AMERICAN STANDARD ACTIVE 0765 WHITE</t>
  </si>
  <si>
    <t>+FAUCET AMERICAN STANDARD SAGA 1501 SGL BASIN MIXER</t>
  </si>
  <si>
    <t>+FRESHENER LYSOL DISINFECTANT SPRAY CITRUS MEADOWS 340G</t>
  </si>
  <si>
    <t>+TILES APO 1.3MMX30X30 CARPET DESIGN BERMUDA</t>
  </si>
  <si>
    <t>+DOORS DESIGNCRAFT WW 80X210 #1 MAHOGANY</t>
  </si>
  <si>
    <t>+PIPE UNIVERSAL SANITARY PVC 2''X3M SERIES 500</t>
  </si>
  <si>
    <t>+PIPE UNIVERSAL SANITARY PVC 2''X3M SERIES 900</t>
  </si>
  <si>
    <t>+PIPE UNIVERSAL SANITARY PVC 3''X3M SERIES 500</t>
  </si>
  <si>
    <t>+PIPE UNIVERSAL SANITARY PVC 3''X3M SERIES 900</t>
  </si>
  <si>
    <t>+PIPE UNIVERSAL SANITARY PVC 4''X3M SERIES 500</t>
  </si>
  <si>
    <t>+PIPE UNIVERSAL SANITARY PVC 4''X3M SERIES 900</t>
  </si>
  <si>
    <t>+PIPE UNIVERSAL SANITARY PVC 6''X3M SERIES 900</t>
  </si>
  <si>
    <t>NFS-PIPE STAR/UNITED SANITARY PVC PLAIN ELBOW 6''X45DEG</t>
  </si>
  <si>
    <t>NFS-PIPE STAR/UNITED SANITARY PVC PLAIN ELBOW 6''X90DEG</t>
  </si>
  <si>
    <t>NFS-PIPE STAR/UNITED SANITARY PVC PLAIN TEE 6''X6''</t>
  </si>
  <si>
    <t>NFS-PIPE STAR/UNITED SANITARY PVC TEE REDUCER 6''X4''</t>
  </si>
  <si>
    <t>NFS-PIPE STAR/UNITED SANITARY PVC PLAIN WYE 6''X6''</t>
  </si>
  <si>
    <t>NFS-PIPE STAR/UNITED SANITARY PVC WYE REDUCER 6''X4''</t>
  </si>
  <si>
    <t>NFS-PIPE STAR/UNITED SANITARY PVC PLAIN COUPLING 6''</t>
  </si>
  <si>
    <t>NFS-PIPE UNIDEX SANITARY PVC P-TRAP W/ADAPT.PLUG 6''</t>
  </si>
  <si>
    <t>NFS-PIPE STAR/UNITED SANITARY PVC BUSHING REDUCER 6"X4"</t>
  </si>
  <si>
    <t>NFS-PIPE STAR/UNITED SANITARY PVC CLEAN-OUT 6''</t>
  </si>
  <si>
    <t>PIPE UNIDEX PVC BLUE IN-HOUSE THREADED TEE 1/2''</t>
  </si>
  <si>
    <t>PIPE UNIDEX PVC BLUE IN-HOUSE THREADED TEE 3/4''</t>
  </si>
  <si>
    <t>PIPE UNIDEX PVC BLUE IN-HOUSE THREADED TEE 1''</t>
  </si>
  <si>
    <t>PIPE UNIDEX PVC BLUE IN-HOUSE THREADED TEE 1-1/4''</t>
  </si>
  <si>
    <t>PIPE UNIDEX PVC BLUE IN-HOUSE THREADED TEE 1-1/2''</t>
  </si>
  <si>
    <t>PIPE UNIDEX PVC BLUE IN-HOUSE THREADED TEE 2''</t>
  </si>
  <si>
    <t>PIPE UNIDEX PVC BLUE IN-HOUSE PLAIN TEE 1/2''</t>
  </si>
  <si>
    <t>PIPE UNIDEX PVC BLUE IN-HOUSE PLAIN TEE 3/4''</t>
  </si>
  <si>
    <t>PIPE UNIDEX PVC BLUE IN-HOUSE PLAIN TEE 1''</t>
  </si>
  <si>
    <t>PIPE UNIDEX PVC BLUE IN-HOUSE PLAIN TEE 1-1/4''</t>
  </si>
  <si>
    <t>PIPE UNIDEX PVC BLUE IN-HOUSE PLAIN TEE 1-1/2''</t>
  </si>
  <si>
    <t>PIPE UNIDEX PVC BLUE IN-HOUSE PLAIN TEE 2''</t>
  </si>
  <si>
    <t>PIPE UNIDEX PVC BLUE IN-HOUSE THREAD.ELBOW 1/2X90D</t>
  </si>
  <si>
    <t>PIPE UNIDEX PVC BLUE IN-HOUSE THREAD.ELBOW 3/4X90D</t>
  </si>
  <si>
    <t>PIPE UNIDEX PVC BLUE IN-HOUSE THREAD.ELBOW 1X90DEG</t>
  </si>
  <si>
    <t>PIPE UNIDEX PVC BLUE IN-HOUSE THD.ELBOW 1-1/4X90D</t>
  </si>
  <si>
    <t>PIPE UNIDEX PVC BLUE IN-HOUSE THD.ELBOW 1-1/2X90D</t>
  </si>
  <si>
    <t>PIPE UNIDEX PVC BLUE IN-HOUSE THREAD.ELBOW 2X90DEG</t>
  </si>
  <si>
    <t>PIPE UNIDEX PVC BLUE IN-HOUSE PLAIN ELBOW 1X90DEG</t>
  </si>
  <si>
    <t>PIPE UNIDEX PVC BLUE IN-HOUSE PLAIN ELBOW 2X90DEG</t>
  </si>
  <si>
    <t>PIPE UNIDEX PVC BLUE IN-HOUSE PLAIN ELBOW 1/2X90D</t>
  </si>
  <si>
    <t>PIPE UNIDEX PVC BLUE IN-HOUSE PLAIN ELBOW 3/4X90D</t>
  </si>
  <si>
    <t>PIPE UNIDEX PVC BLUE IN-HOUSE PLN.ELBOW 1-1/4X90D</t>
  </si>
  <si>
    <t>PIPE UNIDEX PVC BLUE IN-HOUSE PLN.ELBOW 1-1/2X90D</t>
  </si>
  <si>
    <t>PIPE UNIDEX PVC BLUE IN-HOUSE PLAIN COUPLING 1''</t>
  </si>
  <si>
    <t>PIPE UNIDEX PVC BLUE IN-HOUSE PLAIN COUPLING 2''</t>
  </si>
  <si>
    <t>PIPE UNIDEX PVC BLUE IN-HOUSE PLAIN COUPLING 1/2''</t>
  </si>
  <si>
    <t>PIPE UNIDEX PVC BLUE IN-HOUSE PLAIN COUPLING 3/4''</t>
  </si>
  <si>
    <t>PIPE UNIDEX PVC BLUE IN-HOUSE PLN.COUPLING 1-1/4''</t>
  </si>
  <si>
    <t>PIPE UNIDEX PVC BLUE IN-HOUSE PLN.COUPLING 1-1/2''</t>
  </si>
  <si>
    <t>PIPE UNIDEX PVC BLUE IN-HOUSE MALE THD.ADAPTOR 1''</t>
  </si>
  <si>
    <t>PIPE UNIDEX PVC BLUE IN-HOUSE MALE THD.ADAPT. 2"</t>
  </si>
  <si>
    <t>PIPE UNIDEX PVC BLUE IN-HOUSE MALE THD.ADAPT.1/2''</t>
  </si>
  <si>
    <t>PIPE UNIDEX PVC BLUE IN-HOUSE MALE THD.ADAPT.3/4''</t>
  </si>
  <si>
    <t>PIPE UNIDEX PVC BLUE IN-HOUSE MALE THD.ADAPT.1-1/4"</t>
  </si>
  <si>
    <t>PIPE UNIDEX PVC BLUE IN-HOUSE MALE THD.ADAPT.1-1/2"</t>
  </si>
  <si>
    <t>+PIPE UNIDEX PVC BLUE IN-HOUSE FEMALE THD.ADAPT.1/2"</t>
  </si>
  <si>
    <t>+PIPE UNIDEX PVC BLUE IN-HOUSE FEMALE THD.ADAPT.3/4"</t>
  </si>
  <si>
    <t>PIPE UNIDEX PVC BLUE IN-HOUSE CAPS 1/2''</t>
  </si>
  <si>
    <t>PIPE UNIDEX PVC BLUE IN-HOUSE CAPS 3/4''</t>
  </si>
  <si>
    <t>+TILES APO 1.3MMX30X30 COMFORT CASTER BLOCK OAK</t>
  </si>
  <si>
    <t>PAINT BOYSEN PAIL LATEX FLAT WHITE 701 PLASTIC</t>
  </si>
  <si>
    <t>PAINT BOYSEN PAIL LATEX GLOSS WHITE 710 PLASTIC</t>
  </si>
  <si>
    <t>PAINT BOYSEN PAIL LATEX SEMI GLOSS WHITE 715 PLASTIC</t>
  </si>
  <si>
    <t>PAINT BOYSEN QRT LATEX SEMI GLOSS WHITE 715</t>
  </si>
  <si>
    <t>+PAINT BOYSEN GAL 702 FLAT LATEX OFFWHITE</t>
  </si>
  <si>
    <t>+PAINT BOYSEN GAL 706 FLAT LATEX TULLE WHITE</t>
  </si>
  <si>
    <t>+PAINT BOYSEN GAL 761 FLAT LATEX YELLOW WARE</t>
  </si>
  <si>
    <t>+PAINT BOYSEN GAL 791 FLAT LATEX FLAT BLACK</t>
  </si>
  <si>
    <t>+PAINT BOYSEN GAL 7501 SEMI-GLOSS LATEX SG TULLE WHITE</t>
  </si>
  <si>
    <t>+PAINT BOYSEN GAL 7502 SEMI-GLOSS LATEX SG WINTER MORNING</t>
  </si>
  <si>
    <t>+PAINT BOYSEN GAL 7503 SEMI-GLOSS LATEX SG ASHTON GREY</t>
  </si>
  <si>
    <t>+PAINT BOYSEN GAL 7521 SEMI-GLOSS LATEX SG PURE IVORY</t>
  </si>
  <si>
    <t>+PAINT BOYSEN GAL 7522 SEMI-GLOSS LATEX SG BASIC BEIGE</t>
  </si>
  <si>
    <t>+PAINT BOYSEN GAL 7560 SEMI-GLOSS LATEX SG YELLOW WARE</t>
  </si>
  <si>
    <t>+PAINT BOYSEN GAL 7580 SEMI-GLOSS LATEX SG NUEVO TERRA</t>
  </si>
  <si>
    <t>+PAINT BOYSEN GAL QDE DARK GREEN 651</t>
  </si>
  <si>
    <t>+PAINT BOYSEN GAL QDE INTERNATIONAL RED 671</t>
  </si>
  <si>
    <t>PAINT BOYSEN GAL QDE CHOCOLATE BROWN 680</t>
  </si>
  <si>
    <t>PAINT BOYSEN GAL QDE BLACK 690</t>
  </si>
  <si>
    <t>PAINT BOYSEN GAL 7415 SEMI GLOSS HYGENIC WHITE W/MICROBAN</t>
  </si>
  <si>
    <t>+PAINT BOYSEN GAL PLASOLUX GLAZING PUTTY 311</t>
  </si>
  <si>
    <t>PAINT BOYSEN QRT B7151 SEMI GLOSS PASTEL BASE</t>
  </si>
  <si>
    <t>LAV/URINAL BRACKET HAUSMANN</t>
  </si>
  <si>
    <t>SPRING DOOR HS #3</t>
  </si>
  <si>
    <t>PAINT DAVIES DV-701 LTR HI-SOLID SANDG.SEALER</t>
  </si>
  <si>
    <t>SKIMCOAT ISLAND PLASTERING 20KL. SUPER KINIS WHITE</t>
  </si>
  <si>
    <t>+PLYWOOD ORDINARY 4MMX4X8 (BLUE)</t>
  </si>
  <si>
    <t>+PLYWOOD ORDINARY 5MMX4X8 (BLUE)</t>
  </si>
  <si>
    <t>+PLYWOOD ORDINARY 10MMX4X8 (BLUE)</t>
  </si>
  <si>
    <t>+PLYWOOD ORDINARY 18MMX4X8 (BLUE)</t>
  </si>
  <si>
    <t>ROOFING GALVANET GI CORRUGATED 31"X8FT T-0.20MM SHEET</t>
  </si>
  <si>
    <t>ROOFING GALVANET GI CORRUGATED 31"X10FT T-0.20MM SHEET</t>
  </si>
  <si>
    <t>TRASH BAG BASURA BOY 37''X38''X0.08mu  XX-LARGE</t>
  </si>
  <si>
    <t>TRASH BAG BASURA BOY 30''X37''X0.08mu X-LARGE</t>
  </si>
  <si>
    <t>TRASH BAG BASURA BOY 24''X32''X0.08mu LARGE</t>
  </si>
  <si>
    <t>SCRUBBING SPONGE DURA-BRITE 75MMX75MM MULTI-PURPOSE</t>
  </si>
  <si>
    <t>SCRUBBING SPONGE DURA-BRITE 80MMX100MM MULTI-PURPOSE</t>
  </si>
  <si>
    <t>ROPE SEAMASTER PE #12 6MM GOLDEN BROWN</t>
  </si>
  <si>
    <t>ROPE SEAMASTER PE #16 8MM GOLDEN BROWN</t>
  </si>
  <si>
    <t>ROPE SEAMASTER PE #24 12MM GOLDEN BROWN</t>
  </si>
  <si>
    <t>ROPE SEAMASTER PE #20 10MM GOLDEN BROWN</t>
  </si>
  <si>
    <t>ROPE SEAMASTER PE #8 4MM GOLDEN BROWN</t>
  </si>
  <si>
    <t>NYLON FISHING LINK 0.60MM (36.5M)</t>
  </si>
  <si>
    <t>+FERTILIZER RAMGO AMMONIUM PHOSPHATE 16-20-0 1KG</t>
  </si>
  <si>
    <t>+FERTILIZER RAMGO COMPLETE 14-14-14 1KG</t>
  </si>
  <si>
    <t>+FERTILIZER RAMGO UREA 46-0-0 1KG</t>
  </si>
  <si>
    <t>+POT RAMGO HANGING VERTICAL BLACK 10'S</t>
  </si>
  <si>
    <t>+POT RAMGO HANGING VERTICAL GREEN 10'S</t>
  </si>
  <si>
    <t>+POT RAMGO BEE HIVE 5.5" BLUE</t>
  </si>
  <si>
    <t>+POT RAMGO BEE HIVE 7" BLUE</t>
  </si>
  <si>
    <t>+POT RAMGO BEE HIVE 8" BLUE</t>
  </si>
  <si>
    <t>+POT RAMGO BEE HIVE 5.5" GREEN</t>
  </si>
  <si>
    <t>+POT RAMGO BEE HIVE 7" GREEN</t>
  </si>
  <si>
    <t>+POT RAMGO BEE HIVE 8" GREEN</t>
  </si>
  <si>
    <t>+POT RAMGO BEE HIVE 5.5" YELLOW</t>
  </si>
  <si>
    <t>+POT RAMGO BEE HIVE 7" YELLOW</t>
  </si>
  <si>
    <t>+POT RAMGO BEE HIVE 8" YELLOW</t>
  </si>
  <si>
    <t>+POT RAMGO BEE HIVE 5.5" ORANGE</t>
  </si>
  <si>
    <t>+POT RAMGO BEE HIVE 7" ORANGE</t>
  </si>
  <si>
    <t>+POT RAMGO BEE HIVE 8" ORANGE</t>
  </si>
  <si>
    <t>+FERTILIZER RAMGO MEDIUM SOILESS POTTING MIX 3L</t>
  </si>
  <si>
    <t>+FERTILIZER RAMGO MEDIUM VERMICULITE 800G</t>
  </si>
  <si>
    <t>+TILES ESPANA 40X40F ALICANTE BEIGE</t>
  </si>
  <si>
    <t>+TILES ESPANA 40X40F ALICANTE GREEN</t>
  </si>
  <si>
    <t>+TILES ESPANA 40X40F ALICANTE GREY</t>
  </si>
  <si>
    <t>+WC AMERICAN STANDARD GALAXY SUITE #1 WHITE RF</t>
  </si>
  <si>
    <t>+WC AMERICAN STANDARD NEW ECCO SUITE #5 W/NEWTON FULL PED.</t>
  </si>
  <si>
    <t>+DOORS NEO 80X210 OREGON HARDWOOD 40MM</t>
  </si>
  <si>
    <t>+DOORS NEO 90X210 OREGON HARDWOOD 40MM</t>
  </si>
  <si>
    <t>URINAL HCG U24 BENNET WHITE</t>
  </si>
  <si>
    <t>WC HCG NEW MONET C817</t>
  </si>
  <si>
    <t>SCREW ONDULINE METAL&amp;WOOD BROWN</t>
  </si>
  <si>
    <t>SCREW ONDULINE METAL&amp;WOOD RED</t>
  </si>
  <si>
    <t>SCREW ONDULINE METAL&amp;WOOD GREEN</t>
  </si>
  <si>
    <t>+CABINET DOOR DESIGNCRAFT CDW #1 14X24 WENGUE</t>
  </si>
  <si>
    <t>+CABINET DOOR DESIGNCRAFT CDW #1 12X30 CHERRY</t>
  </si>
  <si>
    <t>+CABINET DOOR DESIGNCRAFT CDG #1 12X24 CHERRY</t>
  </si>
  <si>
    <t>+CABINET DOOR DESIGNCRAFT CDG #1 12X30 CHERRY</t>
  </si>
  <si>
    <t>+CABINET DOOR DESIGNCRAFT CDG #1 14X30 CHERRY</t>
  </si>
  <si>
    <t>+CABINET DOOR DESIGNCRAFT CDG #1 16X24 WENGUE</t>
  </si>
  <si>
    <t>+DOORS DESIGNCRAFT 70X210 ANGELIC ROSEWOOD</t>
  </si>
  <si>
    <t>+DOORS DESIGNCRAFT 70X210 ALASKA ROSEWOOD</t>
  </si>
  <si>
    <t>+STEPBOARD NEO 12''X4' HARDWOOD TREATED</t>
  </si>
  <si>
    <t>SCREEN DOOR JD 80x210 ALUMINUM ANODIZE</t>
  </si>
  <si>
    <t>SCREEN DOOR JD 90x210 ALUMINUM ANODIZE</t>
  </si>
  <si>
    <t>DOOR PVC POLYWOOD PD 600X1800MM VG PLAIN WOOD</t>
  </si>
  <si>
    <t>NFS-BUBBLE INSULATION SF 1MX1M SINGLE FOIL ALUM.</t>
  </si>
  <si>
    <t>NFS-BUBBLE INSULATION SF 1MX1M DOUBLE FOIL ALUM.</t>
  </si>
  <si>
    <t>I-CHAIR COFTA RUBY GRANITE BEIGE</t>
  </si>
  <si>
    <t>I-CHAIR COFTA RUBY 1 BISTRO BLACK</t>
  </si>
  <si>
    <t>I-CHAIR COFTA RUBY 1 BISTRO AQUA BLUE</t>
  </si>
  <si>
    <t>I-CHAIR COFTA RUBY 1 BISTRO APPLE GREEN</t>
  </si>
  <si>
    <t>I-CHAIR COFTA RUBY 1 BISTRO YELLOW</t>
  </si>
  <si>
    <t>I-CHAIR COFTA RUBY 1 BISTRO RED</t>
  </si>
  <si>
    <t>ROOFING STEELTECH PREPAINTED G.I PLAIN SHEET 0.4MMX4X8 RED</t>
  </si>
  <si>
    <t>ROOFING STEELTECH PREPAINTED G.I PLAIN SHEET 0.4MMX4X8 BLUE</t>
  </si>
  <si>
    <t>+WC ROYAL TERN CS-1305SF FINCH RTP2 B WHITE</t>
  </si>
  <si>
    <t>WC ROYAL TERN CS-1316-15TL CARDINAL RTP3 TL WHITE</t>
  </si>
  <si>
    <t>+LAV ROYAL TERN L-3104 SKYLARK WHITE</t>
  </si>
  <si>
    <t>+PEDESTAL ROYAL TERN P-5205 FINCH WHITE</t>
  </si>
  <si>
    <t>SOAP HOLDER ROYAL TERN RA6103 IMPERIAL WHITE</t>
  </si>
  <si>
    <t>PAPER HOLDER ROYAL TERN RA6203 IMPERIAL WHITE</t>
  </si>
  <si>
    <t>+LAV ROYAL TERN L-3205 FINCH WHITE</t>
  </si>
  <si>
    <t>SEAT COVER ROYAL TERN I-1211S EZ CLOSE WHITE</t>
  </si>
  <si>
    <t>+WC ZUIVER DF GAUDI-A C-1403+GD-P1A LT.BLUE PACKAGE</t>
  </si>
  <si>
    <t>+WC ZUIVER DF DALI-C CS-1321+DL-P1C RED PACKAGE</t>
  </si>
  <si>
    <t>+WC ZUIVER DF DALI-C CS-1321+DL-P1C GREEN PACKAGE</t>
  </si>
  <si>
    <t>+WC ZUIVER DF GAUDI-C C-1403+GD-P1C RED PACKAGE</t>
  </si>
  <si>
    <t>+WC ZUIVER DF GAUDI-C C-1403+GD-P1C GREEN PACKAGE</t>
  </si>
  <si>
    <t>NAIL CEMENT BOARD TS 1 1/4X6.30X38MM</t>
  </si>
  <si>
    <t>+FLOOR DRAIN EMERALD PVC 4"X4"</t>
  </si>
  <si>
    <t>+S.O. AIRCON CARRIER WCARG019EA I-COOL 2.0HP</t>
  </si>
  <si>
    <t>TOOL GRINDER SKIL 9620 MINI</t>
  </si>
  <si>
    <t>SAW CUT-OFF SKIL 3220</t>
  </si>
  <si>
    <t>+POLISHER BOSCH GPO 12CE</t>
  </si>
  <si>
    <t>SCREWDRIVER BOSCH GSR 1080 CORDLESS</t>
  </si>
  <si>
    <t>TOOL PLANER SKIL 1571</t>
  </si>
  <si>
    <t>TOOL PRESSURE WASHER BOSCH AQUATAK 10 HIGH</t>
  </si>
  <si>
    <t>TOOL GRINDER SKIL 2888 COMBO KIT</t>
  </si>
  <si>
    <t>NFS-  PLANER BOSCH GHO 6500</t>
  </si>
  <si>
    <t>DISC DIAMOND BOSCH 4" UNIVERSAL</t>
  </si>
  <si>
    <t>NFS- DISC DIAMOND  BOSCH 4" CERAMIC</t>
  </si>
  <si>
    <t>NFS- BLADE SAW BOSCH 7" WOOD 60TCT CIRCULAR</t>
  </si>
  <si>
    <t>NFS- DRILL BOSCH GBM 350 3/8MM</t>
  </si>
  <si>
    <t>NFS- HAMMER DRILL BOSCH GSB 550 1/2MM</t>
  </si>
  <si>
    <t>+SINK ERATOR  EVOLUTION 100 FOOD WASTE DISPOSER</t>
  </si>
  <si>
    <t>+SINK ERATOR MODEL 55 FOOD WASTE DISPOSER</t>
  </si>
  <si>
    <t>+PAINT DAVIES BF-50005 GAL SHEEN ULTRA WHITE</t>
  </si>
  <si>
    <t>PAINT DAVIES BF-50501 GAL SATIN WHITE</t>
  </si>
  <si>
    <t>PAINT DAVIES BF-50502 GAL PORCELAIN</t>
  </si>
  <si>
    <t>PAINT DAVIES BF-50503 GAL CHINA PEARL</t>
  </si>
  <si>
    <t>PAINT DAVIES BF-50504 GAL N-S-WHITE</t>
  </si>
  <si>
    <t>PAINT DAVIES BF-50506 GAL INNER CALM</t>
  </si>
  <si>
    <t>PAINT DAVIES BF-50511 GAL SPECIAL ROSE</t>
  </si>
  <si>
    <t>+PAINT DAVIES BF-50512 GAL SWEET PINK</t>
  </si>
  <si>
    <t>+PAINT DAVIES BF-50514 GAL LAVANDER O</t>
  </si>
  <si>
    <t>PAINT DAVIES BF-50515 GAL PURPLE</t>
  </si>
  <si>
    <t>+PAINT DAVIES BF-50521 GAL SKYLINE</t>
  </si>
  <si>
    <t>PAINT DAVIES BF-50523 GAL BLUE RAYS</t>
  </si>
  <si>
    <t>+PAINT DAVIES BF-50524 GAL TRUE BLUE</t>
  </si>
  <si>
    <t>PAINT DAVIES BF-50525 GAL OCEAN VIEW</t>
  </si>
  <si>
    <t>+PAINT DAVIES BF-50531 GAL VERDANT GREEN</t>
  </si>
  <si>
    <t>+PAINT DAVIES BF-50533 GAL GREEN NOTE</t>
  </si>
  <si>
    <t>PAINT DAVIES BF-50534 GAL GREEN ON GREEN</t>
  </si>
  <si>
    <t>+PAINT DAVIES BF-50541 GAL SUMMER SUN</t>
  </si>
  <si>
    <t>+PAINT DAVIES BF-50542 GAL HELLO YELLOW</t>
  </si>
  <si>
    <t>+PAINT DAVIES BF-50543 GAL YELLOW LIGHT</t>
  </si>
  <si>
    <t>PAINT DAVIES BF-50544 GAL DAISY CREAM</t>
  </si>
  <si>
    <t>+PAINT DAVIES BF-50547 GAL HARVEST GOLD</t>
  </si>
  <si>
    <t>+PAINT DAVIES BF-50551 GAL ALMOST PEACH</t>
  </si>
  <si>
    <t>+PAINT DAVIES BF-50552 GAL DANCING PEACH</t>
  </si>
  <si>
    <t>PAINT DAVIES BF-50553 GAL PEACH GALORE</t>
  </si>
  <si>
    <t>+PAINT DAVIES BF-50554 GAL ORANGE HIGH</t>
  </si>
  <si>
    <t>PAINT DAVIES BF-50594 GAL PEBBLE WASH</t>
  </si>
  <si>
    <t>+PAINT DAVIES BF-51005 GAL SEMI GLOSS ULTRA WH</t>
  </si>
  <si>
    <t>PAINT DAVIES DV-300 GAL FLATWALL ENAMEL WHITE</t>
  </si>
  <si>
    <t>PAINT DAVIES DV-300 LTR FLATWALL ENAMEL WHITE</t>
  </si>
  <si>
    <t>PAINT DAVIES DV-300 PAIL FLATWALL ENAMEL WHITE</t>
  </si>
  <si>
    <t>PAINT DAVIES DV-400 GAL GLOSS-IT QUICKDRY ENAMEL WHITE</t>
  </si>
  <si>
    <t>PAINT DAVIES DV-400 LTR GLOSS-IT QUICKDRY ENAMEL WHITE</t>
  </si>
  <si>
    <t>PAINT DAVIES DV-400 PAILGLOSS-IT QUICKDRY ENAMEL WHITE</t>
  </si>
  <si>
    <t>PAINT DAVIES DV-500 GAL MEGACRYL FLAT LATEX WHITE</t>
  </si>
  <si>
    <t>PAINT DAVIES DV-500 LTR MEGACRYL FLAT LATEX WHITE</t>
  </si>
  <si>
    <t>PAINT DAVIES DV-500 PAIL MEGACRYL FLAT LATEX WHITE</t>
  </si>
  <si>
    <t>PAINT DAVIES DV-515 GAL MEGACRYL SEMI-GLOSS LATEX</t>
  </si>
  <si>
    <t>PAINT DAVIES DV-515 LTR MEGACRYL SEMI-GLOSS LATEX</t>
  </si>
  <si>
    <t>PAINT DAVIES DV-515 PAIL MEGACRYL SEMI-GLOSS LATEX</t>
  </si>
  <si>
    <t>PAINT DAVIES DV-525 GAL MEGACRYL GLOSS LATEX</t>
  </si>
  <si>
    <t>PAINT DAVIES DV-525 LTR MEGACRYL GLOSS LATEX</t>
  </si>
  <si>
    <t>PAINT DAVIES DV-525 PAIL MEGACRYL GLOSS LATEX</t>
  </si>
  <si>
    <t>PAINT DAVIES DV-600 GAL INTERIOR SEMI-GLOSS ENAMEL WHITE</t>
  </si>
  <si>
    <t>+PAINT DAVIES DV-600 PAIL SEMI-GLOSS ENAMEL</t>
  </si>
  <si>
    <t>+PAINT DAVIES 050 GAL EPOSEAL SEALER W/HARD</t>
  </si>
  <si>
    <t>+PAINT DAVIES ACX-00 GAL WHITE</t>
  </si>
  <si>
    <t>PAINT DAVIES ACX-10 GAL TILE RED</t>
  </si>
  <si>
    <t>PAINT DAVIES ACX-30 GAL SPANISH GREEN</t>
  </si>
  <si>
    <t>PAINT DAVIES AG-100 GAL QDE WATER BASED HIGH WHITE</t>
  </si>
  <si>
    <t>+PAINT DAVIES AG-104 GAL QDE WATER BASED RED CARDINAL</t>
  </si>
  <si>
    <t>+PAINT DAVIES AG-205 GAL QDE WATER BASED BLUE ZUES</t>
  </si>
  <si>
    <t>+PAINT DAVIES AG-301 GAL QDE WATER BASED GREEN FLORA</t>
  </si>
  <si>
    <t>+PAINT DAVIES AG-404 GAL QDE WATER BASED HIGH YELLOW</t>
  </si>
  <si>
    <t>+PAINT DAVIES AG-405 GAL QDE WATER BASED YELLOW RIBBON</t>
  </si>
  <si>
    <t>PAINT DAVIES AG-600 GAL QDE WATER BASED BLACK</t>
  </si>
  <si>
    <t>PAINT DAVIES DV-1000 GAL PROLUX PUTTY WHITE</t>
  </si>
  <si>
    <t>PAINT DAVIES DV-1000 LTR PROLUX PUTTY WHITE</t>
  </si>
  <si>
    <t>PAINT DAVIES DV-100X GAL CONCRETE NEUTRALIZER</t>
  </si>
  <si>
    <t>PAINT DAVIES DV-100X LTR CONCRETE NEUTRALIZER</t>
  </si>
  <si>
    <t>PAINT DAVIES DV-1350 GAL CONC.PRIMER/SEALER WHITE</t>
  </si>
  <si>
    <t>PAINT DAVIES DV-1360 GAL INTERIOR PRIMER / SEALER WHITE</t>
  </si>
  <si>
    <t>PAINT DAVIES DV-200-X GAL GRECO RUST CONVERTER</t>
  </si>
  <si>
    <t>PAINT DAVIES DV-200-X LTR GRECO RUST CONVERTER</t>
  </si>
  <si>
    <t>PAINT DAVIES DV-20-40 LTR OILWOODSTAIN MAPLE</t>
  </si>
  <si>
    <t>PAINT DAVIES DV-20-41 LTR OILWOODSTAIN OAK</t>
  </si>
  <si>
    <t>+PAINT DAVIES DV-20-42 GAL OILWOODSTAIN D.OAK</t>
  </si>
  <si>
    <t>PAINT DAVIES DV-20-42 LTR OILWOODSTAIN D.OAK</t>
  </si>
  <si>
    <t>+PAINT DAVIES DV-20-90 GAL OILWOODSTAIN MAHOGA.</t>
  </si>
  <si>
    <t>PAINT DAVIES DV-20-90 LTR OILWOODSTAIN MAHOGA.</t>
  </si>
  <si>
    <t>PAINT DAVIES DV-20-91 LTR OILWOODSTAIN WALNUT</t>
  </si>
  <si>
    <t>+PAINT DAVIES DV-40 GAL PAINT THINNER</t>
  </si>
  <si>
    <t>+PAINT DAVIES DV-4429 GAL QDE CRYSTAL BLUE</t>
  </si>
  <si>
    <t>PAINT DAVIES DV-4429 LTR GLOSS-IT QDE CRYSTAL BLUE</t>
  </si>
  <si>
    <t>+PAINT DAVIES DV-4439 GAL QDE CRYSTAL GREEN</t>
  </si>
  <si>
    <t>PAINT DAVIES DV-4439 LTR GLOSS-IT QDE CRYSTAL GREEN</t>
  </si>
  <si>
    <t>+PAINT DAVIES DV-4444 GAL QDE CREAM</t>
  </si>
  <si>
    <t>PAINT DAVIES DV-4444 LTR GLOSS-IT QDE CREAM</t>
  </si>
  <si>
    <t>+PAINT DAVIES DV-4452 GAL QDE WHISPER PEACH</t>
  </si>
  <si>
    <t>+PAINT DAVIES DV-4453 GAL QDE WHISPER PINK</t>
  </si>
  <si>
    <t>PAINT DAVIES DV-4460 GAL GLOSS-IT QDE BLACK</t>
  </si>
  <si>
    <t>PAINT DAVIES DV-4460 LTR GLOSS-IT QDE BLACK</t>
  </si>
  <si>
    <t>PAINT DAVIES DV-4490 GAL GLOSS-IT QDE MAPLE</t>
  </si>
  <si>
    <t>PAINT DAVIES DV-4490 LTR GLOSS-IT QDE MAPLE</t>
  </si>
  <si>
    <t>PAINT DAVIES DV-4493 GAL GLOSS-IT QDE CHOCOLATE BROWN</t>
  </si>
  <si>
    <t>PAINT DAVIES DV-4493 LTR GLOSS-IT QDE CHOCOLATE BROWN</t>
  </si>
  <si>
    <t>+PAINT DAVIES DV-4494 GAL QDE WHISPER BEIGE</t>
  </si>
  <si>
    <t>+PAINT DAVIES DV-4621 GAL QDE IVORY</t>
  </si>
  <si>
    <t>PAINT DAVIES DV-4621 LTR GLOSS-IT QDE IVORY</t>
  </si>
  <si>
    <t>+PAINT DAVIES DV-4631 GAL QDE MEDIUM GRAY</t>
  </si>
  <si>
    <t>+PAINT DAVIES DV-4650 GAL QDE NILE GREEN</t>
  </si>
  <si>
    <t>PAINT DAVIES DV-4650 LTR GLOSS-IT QDE NILE GREEN</t>
  </si>
  <si>
    <t>+PAINT DAVIES DV-4661 GAL QDE LEMON YELLOW</t>
  </si>
  <si>
    <t>PAINT DAVIES DV-4661 LTR GLOSS-IT QDE LEMON YELLOW</t>
  </si>
  <si>
    <t>PAINT DAVIES DV-4665 GAL GLOSS-IT QDE CATERPILLAR YELLOW</t>
  </si>
  <si>
    <t>PAINT DAVIES DV-4671 GAL GLOSS-IT QDE INTERNATIONAL RED</t>
  </si>
  <si>
    <t>PAINT DAVIES DV-4671 LTR GLOSS-IT QDE INTERNATIONAL RED</t>
  </si>
  <si>
    <t>PAINT DAVIES DV-5000 GAL MEGACRYL LATEX CONCRETE PUTTY</t>
  </si>
  <si>
    <t>PAINT DAVIES DV-5000 LTR MEGACRYL LATEX CONCRETE PUTTY</t>
  </si>
  <si>
    <t>PAINT DAVIES DV-50-12 GAL ROOFSHIELD SPAN.RED</t>
  </si>
  <si>
    <t>PAINT DAVIES DV-50-13 GAL ROOFSHIELD LT-S.RED</t>
  </si>
  <si>
    <t>PAINT DAVIES DV-50-15 GAL ROOFSHIELD TERRACOTA</t>
  </si>
  <si>
    <t>PAINT DAVIES DV-50-16 GAL ROOFSHIELD CATHAY RED</t>
  </si>
  <si>
    <t>PAINT DAVIES DV-50-20 GAL ROOFSHIELD AZURE BLUE</t>
  </si>
  <si>
    <t>+PAINT DAVIES DV-50-22 GAL ROOFSHIELD DELFT BLU</t>
  </si>
  <si>
    <t>PAINT DAVIES DV-50-33 GAL ROOFSHIELD BAG.GREEN</t>
  </si>
  <si>
    <t>PAINT DAVIES DV-50-91 GAL ROOFSHIELD RUSSET BROWN</t>
  </si>
  <si>
    <t>PAINT DAVIES DV-50-92 GAL ROOFSHIELD COASTLIGH</t>
  </si>
  <si>
    <t>PAINT DAVIES DV-550 GAL MEGACRYL CLEAR GLOSS EMULSION</t>
  </si>
  <si>
    <t>PAINT DAVIES DV-550 LTR MEGACRYL CLEAR GLOSS EMULSION</t>
  </si>
  <si>
    <t>PAINT DAVIES DV-5-500 GAL LIQ.TILE TOPCOAT FLAT WHITE</t>
  </si>
  <si>
    <t>PAINT DAVIES DV-55-01 GAL CLASSITEX FLAT WHITE</t>
  </si>
  <si>
    <t>PAINT DAVIES DV-55-03 GAL CLASSITEX GLOSS WHITE</t>
  </si>
  <si>
    <t>PAINT DAVIES DV-55-05 GAL CLASSITEX HI-PROF. FLAT WHITE</t>
  </si>
  <si>
    <t>PAINT DAVIES DV-5-515 GAL LIQ.TILE TOPCOAT SEMI-GLOSS WHITE</t>
  </si>
  <si>
    <t>PAINT DAVIES DV-5-525 GAL LIQ.TILE TOPCOAT GLOSS WHITE</t>
  </si>
  <si>
    <t>PAINT DAVIES DV-5-530 GAL LIQ.TILE PEN.SEALER CLEAR</t>
  </si>
  <si>
    <t>PAINT DAVIES DV-5-550 GAL LIQ.TILE TOPCOAT FLAT CLEAR</t>
  </si>
  <si>
    <t>PAINT DAVIES DV-5-70 GAL LIQ.TILE REDUCER</t>
  </si>
  <si>
    <t>PAINT DAVIES DV-5-700 GAL LIQ.TILE PRIMER WHITE</t>
  </si>
  <si>
    <t>PAINT DAVIES DV-5-900 GAL LIQ.TILE CAST</t>
  </si>
  <si>
    <t>PAINT DAVIES DV-70 GAL LACQUER FLO</t>
  </si>
  <si>
    <t>PAINT DAVIES DV-701 GAL HI-SOLID SANDG.SEALER</t>
  </si>
  <si>
    <t>PAINT DAVIES DV-702 GAL HI-SOLID CLR.GLSS LACQ</t>
  </si>
  <si>
    <t>PAINT DAVIES DV-702 LTR HI-SOLID CLR.GLSS LACQ</t>
  </si>
  <si>
    <t>+PAINT DAVIES DV-703 GAL HI-SOLID DEAD FLT LACQ</t>
  </si>
  <si>
    <t>PAINT DAVIES DV-71 GAL LACQUER THINNER</t>
  </si>
  <si>
    <t>+PAINT DAVIES DV-750 GAL SPEEDGLO AUTO. LAQ. WH</t>
  </si>
  <si>
    <t>+PAINT DAVIES DV-780 GAL SPEEDPRIME WHITE</t>
  </si>
  <si>
    <t>+PAINT DAVIES DV-90-00 GAL WHITE</t>
  </si>
  <si>
    <t>PAINT DAVIES DV-92-00 GAL EPOXY PRIMER WHITE</t>
  </si>
  <si>
    <t>PAINT DAVIES DV-92-61 GAL EPOXY PRIMER GRAY</t>
  </si>
  <si>
    <t>PAINT DAVIES DV-95 GAL EPOXY REDUCER</t>
  </si>
  <si>
    <t>PAINT DAVIES DV-UC-1 GAL FLAT LATEX WHITE</t>
  </si>
  <si>
    <t>PAINT DAVIES GAL MORTAFLEX CEMENT MODIFIER</t>
  </si>
  <si>
    <t>PAINT DAVIES DV-UC-1 PAIL FLAT LATEX WHITE</t>
  </si>
  <si>
    <t>PAINT DAVIES MCS-0101 GAL MEGACRY LATEX SEMI-GLOSS ANGEL'S HALO</t>
  </si>
  <si>
    <t>+PAINT DAVIES MCS-0102 GAL LATEX</t>
  </si>
  <si>
    <t>PAINT DAVIES MCS-0103 GAL MEGACRYL LATEX SEMI-GLOSS BRIDAL WHITE</t>
  </si>
  <si>
    <t>PAINT DAVIES MCS-0105 GAL MEGACRYL LATEX SEMI-GLOSS WISP OF WHITE</t>
  </si>
  <si>
    <t>PAINT DAVIES MCS-0112 GAL MEGACRYL LATEX SEMI-GLOSS CRISP ECRU</t>
  </si>
  <si>
    <t>PAINT DAVIES MCS-0115 GAL MEGACRYL LATEX SEMI-GLOSS STATIONERY</t>
  </si>
  <si>
    <t>PAINT DAVIES MCS-0117 GAL MEGACRYL LATEX SEMI-GLOSS BEIGE NATURELLE</t>
  </si>
  <si>
    <t>PAINT DAVIES MCS-0121 GAL MEGACRYL LATEX SEMI-GLOSS TOASTED BEIGE</t>
  </si>
  <si>
    <t>+PAINT DAVIES MCS-1106 GAL LATEX</t>
  </si>
  <si>
    <t>+PAINT DAVIES MCS-2101 GAL LATEX</t>
  </si>
  <si>
    <t>+PAINT DAVIES MCS-2104 GAL LATEX</t>
  </si>
  <si>
    <t>+PAINT DAVIES MCS-2107 GAL LATEX</t>
  </si>
  <si>
    <t>PAINT DAVIES MCS-2108 GAL MEGACRYL LATEX SMI-GLOSS TRANQUIL WATERS</t>
  </si>
  <si>
    <t>+PAINT DAVIES MCS-2109 GAL LATEX</t>
  </si>
  <si>
    <t>PAINT DAVIES MCS-3102 GAL MEGACRYL LATEX SEMI-GLOSS LIGHTNING GREEN</t>
  </si>
  <si>
    <t>+PAINT DAVIES MCS-3103 GAL LATEX</t>
  </si>
  <si>
    <t>+PAINT DAVIES MCS-3104 GAL LATEX</t>
  </si>
  <si>
    <t>+PAINT DAVIES MCS-3107 GAL LATEX</t>
  </si>
  <si>
    <t>PAINT DAVIES MCS-3108 GAL MEGACRYL LATEX SEMI-GLOSS GREENPEACE</t>
  </si>
  <si>
    <t>PAINT DAVIES MCS-4101 GAL MEGACRYL LATEX SEMI-GLOSS BRIGHT WONDER</t>
  </si>
  <si>
    <t>+PAINT DAVIES MCS-4102 GAL LATEX</t>
  </si>
  <si>
    <t>+PAINT DAVIES MCS-4103 GAL LATEX</t>
  </si>
  <si>
    <t>PAINT DAVIES MCS-4104 GAL MEGACRYL LATEX SEMI-GLOSS LIME LILY</t>
  </si>
  <si>
    <t>+PAINT DAVIES MCS-4105 GAL LATEX</t>
  </si>
  <si>
    <t>+PAINT DAVIES MCS-4107 GAL LATEX</t>
  </si>
  <si>
    <t>+PAINT DAVIES MCS-4108 GAL LATEX</t>
  </si>
  <si>
    <t>PAINT DAVIES MCS-4109 GAL MEGACRYL LATEX SEMI-GLOSS MARCH SOLSTICE</t>
  </si>
  <si>
    <t>PAINT DAVIES MCS-5102 GAL MEGACRYL LATEX SEMI-GLOSS PRINCESS PEACH</t>
  </si>
  <si>
    <t>+PAINT DAVIES MCS-5104 GAL LATEX</t>
  </si>
  <si>
    <t>+PAINT DAVIES MCS-5105 GAL LATEX</t>
  </si>
  <si>
    <t>PAINT DAVIES MCS-6102 GAL MEGACRYL LATEX SEMI-GLOSS GRAY STONE</t>
  </si>
  <si>
    <t>+PAINT DAVIES MCS-6103 GAL LATEX</t>
  </si>
  <si>
    <t>PAINT DAVIES MCS-9102 GAL MEGACRYL LATEX SEMI-GLOSS NATURAL TIMBER</t>
  </si>
  <si>
    <t>+PAINT DAVIES MCS-9106 GAL LATEX</t>
  </si>
  <si>
    <t>PAINT DAVIES MCS-9107 GAL MEGACRYL LATEX SEMI-GLOSS LOTS OF CARAMEL</t>
  </si>
  <si>
    <t>+PAINT DAVIES TC-44 1/4L TCO HANZA YELLOW</t>
  </si>
  <si>
    <t>PAINT COATSAVER CS-300 GAL FLATWALL ENAMEL</t>
  </si>
  <si>
    <t>PAINT COATSAVER CS-300 PAIL FLATWALL ENAMEL</t>
  </si>
  <si>
    <t>PAINT COATSAVER CS-400 GAL QDE WHITE</t>
  </si>
  <si>
    <t>PAINT COATSAVER CS-400 PAIL QDE WHITE</t>
  </si>
  <si>
    <t>PAINT COATSAVER CS-500 GAL FLAT LATEX</t>
  </si>
  <si>
    <t>PAINT COATSAVER CS-500 PAIL FLAT LATEX</t>
  </si>
  <si>
    <t>PAINT COATSAVER CS-515 GAL SEMI-GLOSS LATEX</t>
  </si>
  <si>
    <t>PAINT COATSAVER CS-515 PAIL SEMI-GLOSS LATEX</t>
  </si>
  <si>
    <t>PAINT COATSAVER CS-525 GAL GLOSS LATEX</t>
  </si>
  <si>
    <t>PAINT COATSAVER CS-525 PAIL GLOSS LATEX</t>
  </si>
  <si>
    <t>PAINT COATSAVER CS-600 GAL SEMI-GLOSS ENAMEL</t>
  </si>
  <si>
    <t>PAINT COATSAVER CS-610 GAL METAL PRMR RED OX.</t>
  </si>
  <si>
    <t>PAINT DIAMANTE POLYURETHANE DM-1 GAL WOOD VARNISH</t>
  </si>
  <si>
    <t>PAINT DIAMANTE POLYURETHANE DM-1 LTR WOOD VARNISH</t>
  </si>
  <si>
    <t>PAINT DIAMANTE DM-72 GAL REDUCER</t>
  </si>
  <si>
    <t>+PAINT DIAMANTE DM-72 LTR REDUCER</t>
  </si>
  <si>
    <t>+PAINT ELASTOMERIC RAIN CHECK CX-022 GAL CORN PUFF</t>
  </si>
  <si>
    <t>+PAINT ELASTOMERIC RAIN CHECK CX-121 GAL SEMI-GLOSS TERRACOTTA</t>
  </si>
  <si>
    <t>+PAINT ELASTOMERIC RAIN CHECK CX-123 GAL SEMI-GLOSS CLOUD PINK</t>
  </si>
  <si>
    <t>+PAINT ELASTOMERIC RAIN CHECK CX-221 GAL PURPLE INK</t>
  </si>
  <si>
    <t>+PAINT ELASTOMERIC RAIN CHECK CX-222 GAL SEMI-GLOSS OLE BLUE EYES</t>
  </si>
  <si>
    <t>+PAINT ELASTOMERIC RAIN CHECK CX-223 GAL BLUE SIGN</t>
  </si>
  <si>
    <t>+PAINT ELASTOMERIC RAIN CHECK CX-321 GAL NEON GREEN</t>
  </si>
  <si>
    <t>+PAINT ELASTOMERIC RAIN CHECK CX-425 GAL BRIGHT LANTERN</t>
  </si>
  <si>
    <t>+PAINT ELASTOMERIC RAIN CHECK CX-426 GAL YELLOW FIELD</t>
  </si>
  <si>
    <t>+PAINT ELASTOMERIC RAIN CHECK CX-427 GAL QUESO</t>
  </si>
  <si>
    <t>+PAINT ELASTOMERIC RAIN CHECK CX-922 GAL DIRT ROAD</t>
  </si>
  <si>
    <t>+PAINT ELASTOMERIC SUN&amp;RAIN SR-010 GAL P.DREAM</t>
  </si>
  <si>
    <t>PAINT ELASTOMERIC SUN&amp;RAIN SR-015 GAL LIP TINT</t>
  </si>
  <si>
    <t>PAINT ELASTOMERIC SUN&amp;RAIN SR-020 GAL A.WHITE</t>
  </si>
  <si>
    <t>PAINT ELASTOMERIC SUN&amp;RAIN SR-040 GAL TINKERBELLE</t>
  </si>
  <si>
    <t>PAINT ELASTOMERIC SUN&amp;RAIN SR-083 GAL LINEN CREAM</t>
  </si>
  <si>
    <t>PAINT ELASTOMERIC SUN&amp;RAIN SR-100 GAL WHITE</t>
  </si>
  <si>
    <t>PAINT ELASTOMERIC SUN&amp;RAIN SR-101 GAL TERRA COTTA</t>
  </si>
  <si>
    <t>PAINT ELASTOMERIC SUN&amp;RAIN SR-102 GAL V.PINK</t>
  </si>
  <si>
    <t>+PAINT ELASTOMERIC SUN&amp;RAIN SR-202 GAL DELFT BLUE</t>
  </si>
  <si>
    <t>+PAINT ELASTOMERIC SUN&amp;RAIN SR-209 GAL BLUE MOON</t>
  </si>
  <si>
    <t>+PAINT ELASTOMERIC SUN&amp;RAIN SR-210 GAL CRYSTAL</t>
  </si>
  <si>
    <t>PAINT ELASTOMERIC SUN&amp;RAIN SR-212 GAL B.JEANS</t>
  </si>
  <si>
    <t>+PAINT ELASTOMERIC SUN&amp;RAIN SR-213 GAL P.PASSION</t>
  </si>
  <si>
    <t>+PAINT ELASTOMERIC SUN&amp;RAIN SR-215 GAL F.LAVANDER</t>
  </si>
  <si>
    <t>+PAINT ELASTOMERIC SUN&amp;RAIN SR-301 GAL SHANGHAI GRN</t>
  </si>
  <si>
    <t>+PAINT ELASTOMERIC SUN&amp;RAIN SR-302 GAL J.MOSS</t>
  </si>
  <si>
    <t>+PAINT ELASTOMERIC SUN&amp;RAIN SR-304 GAL PALE NILE</t>
  </si>
  <si>
    <t>+PAINT ELASTOMERIC SUN&amp;RAIN SR-305 GAL GRN TEA</t>
  </si>
  <si>
    <t>+PAINT ELASTOMERIC SUN&amp;RAIN SR-308 GAL RAINFOREST</t>
  </si>
  <si>
    <t>PAINT ELASTOMERIC SUN&amp;RAIN SR-309 GAL B-O-G</t>
  </si>
  <si>
    <t>PAINT ELASTOMERIC SUN&amp;RAIN SR-310 GAL GREEN SALAD</t>
  </si>
  <si>
    <t>PAINT ELASTOMERIC SUN&amp;RAIN SR-409 GAL S.YELLOW</t>
  </si>
  <si>
    <t>+PAINT ELASTOMERIC SUN&amp;RAIN SR-410 GAL CANDLELIGHT</t>
  </si>
  <si>
    <t>PAINT ELASTOMERIC SUN&amp;RAIN SR-411 GAL C.SURPRISE</t>
  </si>
  <si>
    <t>PAINT ELASTOMERIC SUN&amp;RAIN SR-413 GAL C.YELLOW</t>
  </si>
  <si>
    <t>+PAINT ELASTOMERIC SUN&amp;RAIN SR-415 GAL H.AURA</t>
  </si>
  <si>
    <t>PAINT ELASTOMERIC SUN&amp;RAIN SR-425 GAL B.IVORY</t>
  </si>
  <si>
    <t>PAINT ELASTOMERIC SUN&amp;RAIN SR-472 GAL SUNNY DAY</t>
  </si>
  <si>
    <t>PAINT ELASTOMERIC SUN&amp;RAIN SR-482 GAL C.YELLOW</t>
  </si>
  <si>
    <t>+PAINT ELASTOMERIC SUN&amp;RAIN SR-501 GAL PEACH</t>
  </si>
  <si>
    <t>PAINT ELASTOMERIC SUN&amp;RAIN SR-509 GAL A.BLUSH</t>
  </si>
  <si>
    <t>PAINT ELASTOMERIC SUN&amp;RAIN SR-601 GAL SMOKE GRAY</t>
  </si>
  <si>
    <t>PAINT ELASTOMERIC SUN&amp;RAIN SR-911 GAL BURGER BROWN</t>
  </si>
  <si>
    <t>PAINT ELASTOMERIC SUN&amp;RAIN SR-913 GAL TASTY TAN</t>
  </si>
  <si>
    <t>PAINT ELASTOMERIC SUN&amp;RAIN SR-914 GAL MUD O'PIE</t>
  </si>
  <si>
    <t>PAINT EZ-COAT PV-8810 GAL RED OXIDE PRIMER</t>
  </si>
  <si>
    <t>RED OXIDE DAVIES DV-911 GAL METAL PRIMER</t>
  </si>
  <si>
    <t>PIPE UNIDEX SANITARY PVC PLAIN ELBOW 2''X45DEG</t>
  </si>
  <si>
    <t>PIPE UNIDEX SANITARY PVC PLAIN ELBOW 2''X90DEG</t>
  </si>
  <si>
    <t>PIPE UNIDEX SANITARY PVC PLAIN ELBOW 3''X45DEG</t>
  </si>
  <si>
    <t>PIPE UNIDEX SANITARY PVC PLAIN ELBOW 4''X45DEG</t>
  </si>
  <si>
    <t>PIPE UNIDEX SANITARY PVC PLAIN ELBOW 3''X90DEG</t>
  </si>
  <si>
    <t>PIPE UNIDEX SANITARY PVC PLAIN ELBOW 4''X90DEG</t>
  </si>
  <si>
    <t>PIPE UNIDEX SANITARY PVC PLAIN TEE 2''X2''</t>
  </si>
  <si>
    <t>PIPE UNIDEX SANITARY PVC PLAIN TEE 3''X3''</t>
  </si>
  <si>
    <t>PIPE UNIDEX SANITARY PVC PLAIN TEE 4''X4''</t>
  </si>
  <si>
    <t>PIPE UNIDEX SANITARY PVC TEE REDUCER 3''X2''</t>
  </si>
  <si>
    <t>PIPE UNIDEX SANITARY PVC TEE REDUCER 4''X2''</t>
  </si>
  <si>
    <t>PIPE UNIDEX SANITARY PVC TEE REDUCER 4''X3''</t>
  </si>
  <si>
    <t>PIPE UNIDEX SANITARY PVC PLAIN WYE 2''X2''</t>
  </si>
  <si>
    <t>PIPE UNIDEX SANITARY PVC PLAIN WYE 3''X3''</t>
  </si>
  <si>
    <t>PIPE UNIDEX SANITARY PVC PLAIN WYE 4''X4''</t>
  </si>
  <si>
    <t>PIPE UNIDEX SANITARY PVC WYE REDUCER 3''X2''</t>
  </si>
  <si>
    <t>PIPE UNIDEX SANITARY PVC WYE REDUCER 4''X2''</t>
  </si>
  <si>
    <t>PIPE UNIDEX SANITARY PVC WYE REDUCER 4''X3''</t>
  </si>
  <si>
    <t>PIPE UNIDEX SANITARY PVC PLAIN COUPLING 2''</t>
  </si>
  <si>
    <t>PIPE UNIDEX SANITARY PVC PLAIN COUPLING 3''</t>
  </si>
  <si>
    <t>PIPE UNIDEX SANITARY PVC PLAIN COUPLING 4''</t>
  </si>
  <si>
    <t>PIPE UNIDEX SANITARY PVC P-TRAP W/ADAPT.PLUG 2''</t>
  </si>
  <si>
    <t>PIPE UNIDEX SANITARY PVC P-TRAP W/ADAPT.PLUG 3''</t>
  </si>
  <si>
    <t>PIPE UNIDEX SANITARY PVC P-TRAP W/ADAPT.PLUG 4''</t>
  </si>
  <si>
    <t>PIPE UNIDEX SANITARY PVC BUSHING REDUCER 3''X2''</t>
  </si>
  <si>
    <t>PIPE UNIDEX SANITARY PVC BUSHING REDUCER 4''X2''</t>
  </si>
  <si>
    <t>PIPE UNIDEX SANITARY PVC BUSHING REDUCER 4''X3''</t>
  </si>
  <si>
    <t>PIPE UNIDEX SANITARY PVC CLEAN-OUT 2''</t>
  </si>
  <si>
    <t>PIPE UNIDEX SANITARY PVC CLEAN-OUT 3''</t>
  </si>
  <si>
    <t>PIPE UNIDEX SANITARY PVC CLEAN-OUT 4''</t>
  </si>
  <si>
    <t>+PIPE PE UNIDEX SANITARY PLAIN COUPLING 1/2''</t>
  </si>
  <si>
    <t>+PIPE PE UNIDEX SANITARY PLAIN COUPLING 3/4''</t>
  </si>
  <si>
    <t>+PIPE PE UNIDEX SANITARY PLAIN TEE 1/2''</t>
  </si>
  <si>
    <t>+PIPE PE UNIDEX SANITARY PLAIN TEE 3/4''</t>
  </si>
  <si>
    <t>+PIPE PE UNIDEX SANITARY MALE TEE 20MMX1/2''</t>
  </si>
  <si>
    <t>+PIPE PE UNIDEX SANITARY MALE TEE 25MMX3/4''</t>
  </si>
  <si>
    <t>+PIPE PE UNIDEX SANITARY MALE THREAD ADAP.20MMX1/2"</t>
  </si>
  <si>
    <t>+PIPE PE UNIDEX SANITARY MALE THREAD ADAP.25MMX3/4"</t>
  </si>
  <si>
    <t>+PIPE PE UNIDEX SANITARY FEMALE TEE 20MMX1/2''</t>
  </si>
  <si>
    <t>+PIPE PE UNIDEX SANITARY FEMALE TEE 25MMX3/4''</t>
  </si>
  <si>
    <t>+PIPE PE UNIDEX SANITARY FEMALE THREAD ADAP.20MMX1/2''</t>
  </si>
  <si>
    <t>+PIPE PE UNIDEX SANITARY FEMALE THREAD ADAP.25MMX3/4''</t>
  </si>
  <si>
    <t>+PIPE PE UNIDEX SANITARY COUPLING REDUCER 3/4"X1/2"</t>
  </si>
  <si>
    <t>+PIPE PE UNIDEX SANITARY TEE REDUCER 3/4"X1/2"</t>
  </si>
  <si>
    <t>+PIPE PE UNIDEX SANITARY SDR11 HDPE 1/2''X90M</t>
  </si>
  <si>
    <t>+PIPE PE UNIDEX SANITARY SDR11 HDPE 3/4''X90M</t>
  </si>
  <si>
    <t>PIPE STAR/UNITED SANITARY PVC PLAIN ELBOW 2''X45DEG</t>
  </si>
  <si>
    <t>PIPE STAR/UNITED SANITARY PVC PLAIN ELBOW 2''X90DEG</t>
  </si>
  <si>
    <t>PIPE STAR/UNITED SANITARY PVC PLAIN ELBOW 3''X45DEG</t>
  </si>
  <si>
    <t>PIPE STAR/UNITED SANITARY PVC PLAIN ELBOW 4''X45DEG</t>
  </si>
  <si>
    <t>PIPE STAR/UNITED SANITARY PVC PLAIN ELBOW 3''X90DEG</t>
  </si>
  <si>
    <t>PIPE STAR/UNITED SANITARY PVC PLAIN ELBOW 4''X90DEG</t>
  </si>
  <si>
    <t>PIPE STAR/UNITED SANITARY PVC PLAIN TEE 2"X2"</t>
  </si>
  <si>
    <t>PIPE STAR/UNITED SANITARY PVC PLAIN TEE 3"X3"</t>
  </si>
  <si>
    <t>PIPE STAR/UNITED SANITARY PVC PLAIN TEE 4"X4"</t>
  </si>
  <si>
    <t>PIPE STAR/UNITED SANITARY PVC PLAIN COUPLING 2"</t>
  </si>
  <si>
    <t>PIPE STAR/UNITED SANITARY PVC PLAIN COUPLING 3"</t>
  </si>
  <si>
    <t>PIPE STAR/UNITED SANITARY PVC PLAIN COUPLING 4"</t>
  </si>
  <si>
    <t>PIPE STAR/UNITED SANITARY PVC CLEAN-OUT 4"</t>
  </si>
  <si>
    <t>PIPE STAR/UNITED SANITARY PVC PLAIN WYE 2"X2"</t>
  </si>
  <si>
    <t>UTILITY BOX UNIDEX PVC ORANGE/RED</t>
  </si>
  <si>
    <t>JUNCTION BOX UNIDEX PVC ORANGE/RED W/ COVER</t>
  </si>
  <si>
    <t>PAIL PVC UNIDEX 14" CONSTRUCTION</t>
  </si>
  <si>
    <t>+PIPE PE UNIDEX SANITARY SDR11 HDPE 1/2''X10M</t>
  </si>
  <si>
    <t>+PIPE PE UNIDEX SANITARY SDR11 HDPE 3/4''X10M</t>
  </si>
  <si>
    <t>PIPE UNIDEX PVC BLUE IN-HOUSE BUSHING REDUCER 1X1/2</t>
  </si>
  <si>
    <t>PIPE UNIDEX PVC BLUE IN-HOUSE BUSHING REDUCER 1X3/4</t>
  </si>
  <si>
    <t>PIPE UNIDEX PVC BLUE IN-HOUSE BUSHING REDUCER 3/4X1/2</t>
  </si>
  <si>
    <t>PIPE UNIDEX PVC BLUE IN-HOUSE COUPLING REDUCER 1X1/2</t>
  </si>
  <si>
    <t>PIPE UNIDEX PVC BLUE IN-HOUSE COUPLING REDUCER 1X3/4</t>
  </si>
  <si>
    <t>PIPE UNIDEX PVC BLUE IN-HOUSE COUPLING REDUCER 3/4X1/2</t>
  </si>
  <si>
    <t>PIPE UNIDEX PVC WATER IN-HOUSE 1''X3.0M BLUE</t>
  </si>
  <si>
    <t>PIPE UNIDEX PVC WATER IN-HOUSE 1/2''X3.0M BLUE</t>
  </si>
  <si>
    <t>PIPE UNIDEX PVC WATER IN-HOUSE 3/4''X3.0M BLUE</t>
  </si>
  <si>
    <t>+PIPE PE UNIDEX SANITARY PLAIN ELBOW 1/2"X90DEG</t>
  </si>
  <si>
    <t>+PIPE PE UNIDEX SANITARY PLAIN ELBOW 3/4"X90DEG</t>
  </si>
  <si>
    <t>+PIPE UNIDEX PVC BLUE IN-HOUSE GATE BALL VALVE 1/2''</t>
  </si>
  <si>
    <t>PIPE UNIDEX PVC WATER IN-HOUSE 1-1/2"X3.0M BLUE</t>
  </si>
  <si>
    <t>PIPE UNIDEX PVC WATER IN-HOUSE 1-1/4"X3.0M BLUE</t>
  </si>
  <si>
    <t>PIPE UNIDEX PVC WATER IN-HOUSE 2"X3.0M BLUE</t>
  </si>
  <si>
    <t>PLASTERING LANKO 101 SKIM COAT 20KG PAIL</t>
  </si>
  <si>
    <t>PLASTERING LANKO 103 SKIM COAT 20KG PAIL</t>
  </si>
  <si>
    <t>PLASTERING LANKO 103 SKIM COAT 5KG GALLON</t>
  </si>
  <si>
    <t>+MORTAR LANKO 113 25KG BAG</t>
  </si>
  <si>
    <t>MORTAR DAVCO K11 FLEX WATERPROOFING 23KG SET</t>
  </si>
  <si>
    <t>MORTAR DAVCO K11 FLEX WATERPROOFING 4.5KG SET</t>
  </si>
  <si>
    <t>SEALANT DAVCO K10 PU PLUS WATERPROOFING 4L GALLON GREY</t>
  </si>
  <si>
    <t>SEALANT DAVCO K10 PU PLUS WATERPROOFING 16L PAIL GREY</t>
  </si>
  <si>
    <t>+BULB PHILIPS CFL AMBIANCE PR CDL 14W</t>
  </si>
  <si>
    <t>+BULB PHILIPS CFL AMBIANCE GL CDL 14W</t>
  </si>
  <si>
    <t>+BULB PHILIPS CFL AMBIANCE GL CDL 18W</t>
  </si>
  <si>
    <t>+BULB PHILIPS CFL TORNADO CDL E14 5W</t>
  </si>
  <si>
    <t>+BULB PHILIPS CFL TORNADO WW E14 8W</t>
  </si>
  <si>
    <t>+BULB PHILIPS CFL TORNADO CDL E14 12W</t>
  </si>
  <si>
    <t>+BULB PHILIPS CFL TORNADO WW E14 12W</t>
  </si>
  <si>
    <t>+BULB PHILIPS CFL TORNADO WW E27 5W</t>
  </si>
  <si>
    <t>+BULB PHILIPS CFL TORNADO WW E27 12W</t>
  </si>
  <si>
    <t>+BULB PHILIPS CFL TORNADO WW E27 15W</t>
  </si>
  <si>
    <t>+BULB PHILIPS CFL GENIE WW E14 8W</t>
  </si>
  <si>
    <t>+BULB PHILIPS CFL GENIE WW E14 11W</t>
  </si>
  <si>
    <t>+BULB PHILIPS CFL ESSENTIAL WW 5W</t>
  </si>
  <si>
    <t>+BULB PHILIPS CFL ESSENTIAL WW 8W</t>
  </si>
  <si>
    <t>+BULB PHILIPS CFL ESSENTIAL WW 11W</t>
  </si>
  <si>
    <t>+BULB PHILIPS CFL ESSENTIAL CDL 14W</t>
  </si>
  <si>
    <t>+BULB PHILIPS CFL ESSENTIAL WW 14W</t>
  </si>
  <si>
    <t>+BULB PHILIPS CFL ESSENTIAL WW 18W</t>
  </si>
  <si>
    <t>+BULB PHILIPS CFL ESSENTIAL WW 23W</t>
  </si>
  <si>
    <t>+BULB PHILIPS CFL PLS LAMP COLOR 86 PIN CDL 11W</t>
  </si>
  <si>
    <t>+BULB PHILIPS CFL PLC LAMP COLOR 86 PIN CDL 10W</t>
  </si>
  <si>
    <t>+BULB PHILIPS CFL PLC LAMP COLOR 82 PIN CDL 10W</t>
  </si>
  <si>
    <t>+BULB PHILIPS CFL PLC LAMP COLOR 84 PIN CDL 10W</t>
  </si>
  <si>
    <t>+BULB PHILIPS CFL PLC LAMP COLOR 86 PIN CDL 13W</t>
  </si>
  <si>
    <t>+BULB PHILIPS CFL PLC LAMP COLOR 83 PIN CDL 13W</t>
  </si>
  <si>
    <t>+BULB PHILIPS CFL PAR38 FLOOD LAMP CLEAR 120W</t>
  </si>
  <si>
    <t>+BULB PHILIPS CFL PAR38 LAMP YELLOW 80W</t>
  </si>
  <si>
    <t>+BULB PHILIPS CFL PAR38 LAMP GREEN 80W</t>
  </si>
  <si>
    <t>+BULB PHILIPS CFL PAR38 LAMP RED 80W</t>
  </si>
  <si>
    <t>+FLUORESCENT BULB PHILIPS TLE LIFEMAX DL 22W</t>
  </si>
  <si>
    <t>+FLUORESCENT BULB PHILIPS TLE LIFEMAX DL 32W</t>
  </si>
  <si>
    <t>+FLUORESCENT BULB PHILIPS TLE SUPER 865 CDL 22W</t>
  </si>
  <si>
    <t>+FLUORESCENT BULB PHILIPS TLE SUPER 840 CW 22W</t>
  </si>
  <si>
    <t>+FLUORESCENT BULB PHILIPS TLE SUPER 865 CDL 32W</t>
  </si>
  <si>
    <t>+FLUORESCENT BULB PHILIPS TLE SUPER 840 CW 32W</t>
  </si>
  <si>
    <t>+FLUORESCENT BULB PHILIPS TLE SUPER 830 WW 32W</t>
  </si>
  <si>
    <t>+FLUORESCENT BULB PHILIPS TL-D LIFEMAX COL.54 10W</t>
  </si>
  <si>
    <t>+FLUORESCENT BULB PHILIPS TL-D LIFEMAX COL.54 18W</t>
  </si>
  <si>
    <t>+FLUORESCENT BULB PHILIPS TL-D COLOR 86 CDL 18W</t>
  </si>
  <si>
    <t>+FLUORESCENT BULB PHILIPS TL-D COLOR 82 WW 18W</t>
  </si>
  <si>
    <t>+FLUORESCENT BULB PHILIPS TL-D COLOR 83 WW 18W</t>
  </si>
  <si>
    <t>+FLUORESCENT BULB PHILIPS TL-D COLOR 84 CW 18W</t>
  </si>
  <si>
    <t>+FLUORESCENT BULB PHILIPS TL-D COLOR 86 CDL 36W</t>
  </si>
  <si>
    <t>+FLUORESCENT BULB PHILIPS TL-D COLOR 82 WW 36W</t>
  </si>
  <si>
    <t>+FLUORESCENT BULB PHILIPS TL-D COLOR 83 WW 36W</t>
  </si>
  <si>
    <t>+FLUORESCENT BULB PHILIPS TL-D COLOR 84 CW 36W</t>
  </si>
  <si>
    <t>+FLUORESCENT BULB PHILIPS RETROSAVE 830 14W</t>
  </si>
  <si>
    <t>+FLUORESCENT BULB PHILIPS RETROSAVE 840 14W</t>
  </si>
  <si>
    <t>+FLUORESCENT BULB PHILIPS RETROSAVE 865 14W</t>
  </si>
  <si>
    <t>+FLUORESCENT BULB PHILIPS RETROSAVE 830 28W</t>
  </si>
  <si>
    <t>+FLUORESCENT BULB PHILIPS RETROSAVE 840 28W</t>
  </si>
  <si>
    <t>+FLUORESCENT BULB PHILIPS TCH-086 TL5 ELEC.LAMP 830 8W</t>
  </si>
  <si>
    <t>+FLUORESCENT BULB PHILIPS TCH-086 TL5 ELEC.LAMP 840 8W</t>
  </si>
  <si>
    <t>+FLUORESCENT BULB PHILIPS TCH-086 TL5 ELEC.LAMP 865 8W</t>
  </si>
  <si>
    <t>+FLUORESCENT BULB PHILIPS RETROSAVE 865 28W</t>
  </si>
  <si>
    <t>+FLUORESCENT BULB PHILIPS TCH-086 TL5 ELEC.LAMP 830 14W</t>
  </si>
  <si>
    <t>+FLUORESCENT BULB PHILIPS TCH-086 TL5 ELEC.LAMP 840 14W</t>
  </si>
  <si>
    <t>+FLUORESCENT BULB PHILIPS TCH-086 TL5 ELEC.LAMP 865 14W</t>
  </si>
  <si>
    <t>+FLUORESCENT BULB PHILIPS TCH-086 TL5 ELEC.LAMP 827 14W</t>
  </si>
  <si>
    <t>+FLUORESCENT BULB PHILIPS TCH-086 TL5 ELEC.LAMP 830 21W</t>
  </si>
  <si>
    <t>+FLUORESCENT BULB PHILIPS TCH-086 TL5 ELEC.LAMP 840 21W</t>
  </si>
  <si>
    <t>+FLUORESCENT BULB PHILIPS TCH-086 TL5 ELEC.LAMP 865 21W</t>
  </si>
  <si>
    <t>+FLUORESCENT BULB PHILIPS TCH-086 TL5 ELEC.LAMP 827 21W</t>
  </si>
  <si>
    <t>+FLUORESCENT BULB PHILIPS TCH-086 TL5 ELEC.LAMP 830 28W</t>
  </si>
  <si>
    <t>+FLUORESCENT BULB PHILIPS TCH-086 TL5 ELEC.LAMP 840 28W</t>
  </si>
  <si>
    <t>+FLUORESCENT BULB PHILIPS TCH-086 TL5 ELEC.LAMP 865 28W</t>
  </si>
  <si>
    <t>+FLUORESCENT BULB PHILIPS TCH-086 TL5 ELEC.LAMP 827 28W</t>
  </si>
  <si>
    <t>+FLUORESCENT BULB PHILIPS TL-5 ESSENTIAL 830 14W</t>
  </si>
  <si>
    <t>+FLUORESCENT BULB PHILIPS TL-5 ESSENTIAL 840 14W</t>
  </si>
  <si>
    <t>+FLUORESCENT BULB PHILIPS TL-5 ESSENTIAL 865 14W</t>
  </si>
  <si>
    <t>+FLUORESCENT BULB PHILIPS TL-5 ESSENTIAL 830 21W</t>
  </si>
  <si>
    <t>+FLUORESCENT BULB PHILIPS TL-5 ESSENTIAL 840 21W</t>
  </si>
  <si>
    <t>+FLUORESCENT BULB PHILIPS TL-5 ESSENTIAL 865 21W</t>
  </si>
  <si>
    <t>+FLUORESCENT BULB PHILIPS TL-5 ESSENTIAL 830 28W</t>
  </si>
  <si>
    <t>+FLUORESCENT BULB PHILIPS TL-5 ESSENTIAL 840 28W</t>
  </si>
  <si>
    <t>+FLUORESCENT BULB PHILIPS TL-5 ESSENTIAL 865 28W</t>
  </si>
  <si>
    <t>+BULB PHILIPS CFL PLC LAMP COLOR 84 PIN CDL 13W</t>
  </si>
  <si>
    <t>+BULB PHILIPS CFL ESSENTIAL WW SAVERS PACK 14W</t>
  </si>
  <si>
    <t>+BULB PHILIPS CFL ESSENTIAL WW SAVERS PACK 18W</t>
  </si>
  <si>
    <t>+BULB PHILIPS CFL ESSENTIAL WW SAVERS PACK 23W</t>
  </si>
  <si>
    <t>+BULB PHILIPS CFL TORNADO WW E27 SAVERS PACK 5W</t>
  </si>
  <si>
    <t>+BULB PHILIPS CFL TORNADO WW E27 SAVERS PACK 8W</t>
  </si>
  <si>
    <t>+BULB PHILIPS CFL TORNADO WW E27 SAVERS PACK 12W</t>
  </si>
  <si>
    <t>+BULB PHILIPS CFL TORNADO WW E27 SAVERS PACK 15W</t>
  </si>
  <si>
    <t>+BULB PHILIPS CFL TORNADO WW E27 SAVERS PACK 20W</t>
  </si>
  <si>
    <t>+BULB PHILIPS CFL TORNADO WW E27 SAVERS PACK 24W</t>
  </si>
  <si>
    <t>+BULB PHILIPS CFL TORNADO T2 WW E27 5W</t>
  </si>
  <si>
    <t>+BULB PHILIPS CFL TORNADO T2 WW E27 8W</t>
  </si>
  <si>
    <t>+BULB PHILIPS CFL TORNADO T2 WW E27 12W</t>
  </si>
  <si>
    <t>+BULB PHILIPS CFL TORNADO T2 WW E27 15W</t>
  </si>
  <si>
    <t>+BULB PHILIPS CFL TORNADO T2 WW E27 20W</t>
  </si>
  <si>
    <t>+BULB PHILIPS CFL TORNADO T2 WW E27 24W</t>
  </si>
  <si>
    <t>+BULB PHILIPS CFL TORNADO T2 CDL E27 5W</t>
  </si>
  <si>
    <t>+BULB PHILIPS CFL TORNADO T2 CDL E27 8W</t>
  </si>
  <si>
    <t>+BULB PHILIPS CFL TORNADO T2 CDL E27 24W</t>
  </si>
  <si>
    <t>+BULB LED PHILIPS 3000K A55 WW E27 9.5-70W</t>
  </si>
  <si>
    <t>+PHILIPS TORNADO SAVERS PACK (5W, 8W, 12W)</t>
  </si>
  <si>
    <t>+PHILIPS TORNADO SAVERS PACK (20W)</t>
  </si>
  <si>
    <t>+PHILIPS ESSENTIAL SAVERS PACK (5W, 8W, 11W)</t>
  </si>
  <si>
    <t>+PHILIPS ESSENTIAL SAVERS PACK (18W, 23W)</t>
  </si>
  <si>
    <t>+RECEPTACLE PANASONIC WEG1101 FLAT PIN W/GROUND 16A 250V</t>
  </si>
  <si>
    <t>+SWITCH PANASONIC WEG5001K 1 POLE 16A 250V</t>
  </si>
  <si>
    <t>+RECEPTACLE PANASONIC WEG1441 TANDEM W/GROUND 15A 250V</t>
  </si>
  <si>
    <t>+SWITCH PANASONIC WEG5002K 3 WAY 16A 250V</t>
  </si>
  <si>
    <t>+SWITCH PANASONIC WEG5401-7 PUSH BUTTON 1POLE 10A 250V</t>
  </si>
  <si>
    <t>+MODULAR JACK PANASONIC WEG2488 LAN CAT-5E</t>
  </si>
  <si>
    <t>+RECEPTACLE PANASONIC WN1592-5 DUPLEX UNIVERSAL 10A 250V</t>
  </si>
  <si>
    <t>+RECEPTACLE PANASONIC WN1112-8 TANDEM SQUARE 15A 250V</t>
  </si>
  <si>
    <t>+RECEPTACLE PANASONIC WN1101/6201BP W/PLATE FLAT PIN W/GROUND 1 DEVICE</t>
  </si>
  <si>
    <t>+SWITCH PANASONIC WEG-5521 WIDE 1 WAY-B</t>
  </si>
  <si>
    <t>+OUTLET PANAONIC WEG-1441/68029BP AIRCON W/ PLATE</t>
  </si>
  <si>
    <t>+SWITCH PANASONIC WEGP-52521 2 GANG 1-WAY</t>
  </si>
  <si>
    <t>+SWITCH PANASONIC WEGP-53531 3 GANG 1-WAY</t>
  </si>
  <si>
    <t>+SWITCH PANASONIC WEGP-51512 1-GANG 3-WAY</t>
  </si>
  <si>
    <t>+SWITCH PANASONIC WEG-52522 2 GANG 3-WAY</t>
  </si>
  <si>
    <t>OUTLET PANASONIC WEG-10919/6803BP W/PLATE UNIVERSAL 3-GANG</t>
  </si>
  <si>
    <t>CONCRETE VIBRATOR SAMURAI SV-38X6M W/ EY20-3D 5HP</t>
  </si>
  <si>
    <t>POLISHER BRUSH 13"</t>
  </si>
  <si>
    <t>BIN BOX PLASTMANN PVC MEDIUM BLUE</t>
  </si>
  <si>
    <t>BIN BOX PLASTMANN PVC SMALL YELLOW</t>
  </si>
  <si>
    <t>BIN BOX PLASTMANN PVC MINI RED</t>
  </si>
  <si>
    <t>CRATE PLASTMANN PVC ALPHA-S BLUE</t>
  </si>
  <si>
    <t>CRATE PLASTMANN PVC ALPHA-1 RED</t>
  </si>
  <si>
    <t>CRATE PLASTMANN PVC ALPHA-JR GREEN</t>
  </si>
  <si>
    <t>CRATE PLASTMANN PVC FOR EGG YELLOW</t>
  </si>
  <si>
    <t>+STAIR NOSING BRASS MASTER SF 2X50.8X3000MM</t>
  </si>
  <si>
    <t>CHAIR ERGO RABAMI BLACK</t>
  </si>
  <si>
    <t>CHAIR ERGO RABAMI GRAY</t>
  </si>
  <si>
    <t>SECURITY SEAL FS10 FAST 10"</t>
  </si>
  <si>
    <t>SECURITY SEAL MST7 MINI-TIGHT 7"</t>
  </si>
  <si>
    <t>SECURITY SEAL MTW MEGA TWISTER</t>
  </si>
  <si>
    <t>MOP HAPPY HOME HU HD1001E COTTON</t>
  </si>
  <si>
    <t>MOP HAPPY HOME HU HD1522 COTTON REFILL</t>
  </si>
  <si>
    <t>MOP HAPPY HOME HU HD1712H COTTON</t>
  </si>
  <si>
    <t>DUSTER HAPPY HOME HU HD2003A2</t>
  </si>
  <si>
    <t>WINDOW CLEANER HAPPY HOME HU HD3004 RUBBER</t>
  </si>
  <si>
    <t>+SOLAR LED TUBE LAMP SOLARLAND BSS-00314LH 2.5W W/5</t>
  </si>
  <si>
    <t>+SOLAR CAMPING LANTERN SOLARLAND BSS-00316 2.5W W/3</t>
  </si>
  <si>
    <t>+SOLAR LED TUBE LAMP SOLARLAND BSS-00504LH 5W W/5M</t>
  </si>
  <si>
    <t>(DO NOT USE)METAL SCREW HAUSMANN #10X1-1/2" 100'S</t>
  </si>
  <si>
    <t>+TOILET PUMP HAIXIN 4910 MIXED COLOR PLASTICWARES</t>
  </si>
  <si>
    <t>+SOLAR SMD LED TUBE LAMPS SOLARLAND BSS-00508LJ 5W</t>
  </si>
  <si>
    <t>+SOLAR WALL LAMP SOLARLAND SLL-L1805 2.5W W/6M CABLES</t>
  </si>
  <si>
    <t>WARNING TRIANGLE NEO S-1624 42.5X42.5X42.5CM</t>
  </si>
  <si>
    <t>(DO NOT USE)+HANDLE HAUSMANN W0803 96MM BSN ZINC ALLOY+S/S</t>
  </si>
  <si>
    <t>WORKING GLOVES NEO DG-8311 LIGHT DUTY KNITTED PVC DOTS</t>
  </si>
  <si>
    <t>+SAFETY HELMET NEO DH-8106 ORANGE</t>
  </si>
  <si>
    <t>MASK WELDING NEO DH-8109</t>
  </si>
  <si>
    <t>(DO NOT USE)+CAR DUSTER HAPPY HOME HU HD2023H YELLOW</t>
  </si>
  <si>
    <t>(DO NOT USE)+DUSTER HAPPY HOME HU HD2002H MICROFIBER REFILL YELLOW</t>
  </si>
  <si>
    <t>(DO NOT USE)+DUSTER HAPPY HOME HU HD2002H MICROFIBER YELLOW</t>
  </si>
  <si>
    <t>(DO NOT USE)+DUSTER HAPPY HOME HU HD2003A2 YELLOW</t>
  </si>
  <si>
    <t>(DO NOT USE)+DUSTER HAPPY HOME HU HD2009A REFILL CHINELLE YELLOW</t>
  </si>
  <si>
    <t>(DO NOT USE)+DUSTER HAPPY HOME HU HD2009A CHINELLE YELLOW</t>
  </si>
  <si>
    <t>(DO NOT USE)+HAND DUSTPAN HAPPY HOME HU HD5012 YELLOW</t>
  </si>
  <si>
    <t>(DO NOT USE)+MOP HAPPY HOME HU HD1522 COTTON REFILL YELLOW</t>
  </si>
  <si>
    <t>(DO NOT USE)+MOP HAPPY HOME HU HD1001E COTTON YELLOW</t>
  </si>
  <si>
    <t>(DO NOT USE)+MOP HAPPY HOME HU HD1707K NON WOVEN YELLOW</t>
  </si>
  <si>
    <t>(DO NOT USE)+MOP HEAD HAPPY HOME HU HD1707K NON WOVEN REFILL YELLOW</t>
  </si>
  <si>
    <t>(DO NOT USE)+MOP HEAD HAPPY HOME HU HD1711H COTTON REFILL YELLOW</t>
  </si>
  <si>
    <t>(DO NOT USE)+MOP HEAD HAPPY HOME HU HD1712H COTTON REFILL YELLOW</t>
  </si>
  <si>
    <t>(DO NOT USE)+MOP HEAD HAPPY HOME HU HD1903 PVA REFILL YELLOW</t>
  </si>
  <si>
    <t>(DO NOT USE)+STEEL BRUSH HAPPY HOME HU HD2024 EXTENDABLE YELLOW</t>
  </si>
  <si>
    <t>(DO NOT USE)+WINDOW CLEANER HAPPY HOME HU HD3002 RUBBER YELLOW</t>
  </si>
  <si>
    <t>(DO NOT USE)+WINDOW CLEANER HAPPY HOME HU HD3004 RUBBER YELLOW</t>
  </si>
  <si>
    <t>(DO NOT USE)+WINDOW CLEANER HAPPY HOME HU HD3006A W/CHINELLE YELLOW</t>
  </si>
  <si>
    <t>(DO NOT USE)+WINDOW CLEANING HAPPY HOME HU HD3007 SET YELLOW</t>
  </si>
  <si>
    <t>+DISTANCE METER SMART SENSOR AR881 LASER 100M</t>
  </si>
  <si>
    <t>PEST TRAP STV STV100 BAITED RTU FOR MOUSE</t>
  </si>
  <si>
    <t>PEST TRAP STV STV077 MULTI-CATCH FOR RAT</t>
  </si>
  <si>
    <t>INSECT&amp;PEST GLUE TRAP STV STV181 135G TACK-TICK TUBE</t>
  </si>
  <si>
    <t>INSECT PAPER STV015 FOR FLY</t>
  </si>
  <si>
    <t>INSECT CATCHER STV STV025 FLORAL RIBBON FOR FLY</t>
  </si>
  <si>
    <t>INSECT TRAP STV STV012 FOR FLY</t>
  </si>
  <si>
    <t>INSECT TRAP STV STV184 FOR COCKROACH</t>
  </si>
  <si>
    <t>SOLAR DESK FAN CE-12V16A</t>
  </si>
  <si>
    <t>SOLAR STAND FAN CE-12V16B</t>
  </si>
  <si>
    <t>CONCRETE SEALER MASTER GAL</t>
  </si>
  <si>
    <t>HEX SCREW HAUSMANN #12X25MM FOR WOOD 500'S</t>
  </si>
  <si>
    <t>+SOLAR SMD LED BULB LAMP SOLARLAND BSS-00508LB 5W</t>
  </si>
  <si>
    <t>+SOLAR SMD LED BULB LAMP SOLARLAND BSS-01006LB  10W</t>
  </si>
  <si>
    <t>SECURITY CAMERA VANGOLD VG-H8016BK 700TVL W/ HDD 16-</t>
  </si>
  <si>
    <t>+SAFETY HELMET NEO DH-8106 YELLOW</t>
  </si>
  <si>
    <t>+SCRUBBER HAPPY HOME WH 910-104 CELLULOSE</t>
  </si>
  <si>
    <t>SCRUBBER HAPPY HOME WH 910-106 SPONGE</t>
  </si>
  <si>
    <t>+SCRUBBER HAPPY HOME WH 910-102 MELAMINE</t>
  </si>
  <si>
    <t>SCRUBBER HAPPY HOME WH 21044 METAL</t>
  </si>
  <si>
    <t>ROOFING METAL SCREW HAUSMANN 4.2X65MM CARBON STEEL 100's</t>
  </si>
  <si>
    <t>WOOD NAIL HAUSMANN 4X70.2MM CARBON STEEL 100's</t>
  </si>
  <si>
    <t>PAINT ISLAND QRT IQDE 900 WHITE</t>
  </si>
  <si>
    <t>PAINT ISLAND GAL IQDE 900 WHITE</t>
  </si>
  <si>
    <t>PAINT ISLAND PAIL IQDE 900 WHITE</t>
  </si>
  <si>
    <t>PAINT ISLAND QRT ENAMEL FLATWALL 800FW WHITE</t>
  </si>
  <si>
    <t>PAINT ISLAND GAL ENAMEL FLATWALL 800FW WHITE</t>
  </si>
  <si>
    <t>PAINT ISLAND PAIL ENAMEL FLATWALL 800FW WHITE</t>
  </si>
  <si>
    <t>PAINT ISLAND PRIMA QRT FLAT 300FL WHITE</t>
  </si>
  <si>
    <t>PAINT ISLAND PRIMA GAL FLAT 300FL WHITE</t>
  </si>
  <si>
    <t>PAINT ISLAND PRIMA PAIL FLAT 300FL WHITE</t>
  </si>
  <si>
    <t>PAINT ISLAND PRIMA QRT GLOSS 300G WHITE</t>
  </si>
  <si>
    <t>PAINT ISLAND PRIMA GAL GLOSS 300G WHITE</t>
  </si>
  <si>
    <t>PAINT ISLAND PRIMA PAIL GLOSS 300G WHITE</t>
  </si>
  <si>
    <t>PAINT ISLAND PRIMA GAL 301 PRIMER WHITE</t>
  </si>
  <si>
    <t>PAINT ISLAND PRIMA PAIL 301 PRIMER WHITE</t>
  </si>
  <si>
    <t>PAINT ISLAND PRIMA GAL SG 300SG WHITE</t>
  </si>
  <si>
    <t>PAINT ISLAND PRIMA PAIL SG 300SG WHITE</t>
  </si>
  <si>
    <t>PAINT STAR GAL LATEX FLAT WHITE</t>
  </si>
  <si>
    <t>PAINT STAR PAIL LATEX FLAT WHITE</t>
  </si>
  <si>
    <t>PAINT STAR GAL LATEX GLOSS WHITE</t>
  </si>
  <si>
    <t>PAINT STAR PAIL LATEX GLOSS WHITE</t>
  </si>
  <si>
    <t>PAINT STAR GAL QDE WHITE</t>
  </si>
  <si>
    <t>PAINT ISLAND GAL TEX-A-KOTE 2800C CAST TEXTURED</t>
  </si>
  <si>
    <t>PAINT ISLAND GAL TEX-A-KOTE 2802 REDUCER/SOLVENT</t>
  </si>
  <si>
    <t>PAINT ISLAND QRT TEX-A-KOTE 2800 PRIMER WHITE</t>
  </si>
  <si>
    <t>PAINT ISLAND GAL TEX-A-KOTE 2800 PRIMER WHITE</t>
  </si>
  <si>
    <t>PAINT ISLAND PAIL TEX-A-KOTE 2800 PRIMER WHITE</t>
  </si>
  <si>
    <t>PAINT ISLAND GAL COLORQUICK 900 WHITE</t>
  </si>
  <si>
    <t>PAINT ISLAND PAIL COLORQUICK 900 WHITE</t>
  </si>
  <si>
    <t>PAINT ISLAND QRT COLORQUICK 900 WHITE</t>
  </si>
  <si>
    <t>PAINT DAVIES DV-4631 LTR GLOSS-IT QDE MEDIUM GRAY</t>
  </si>
  <si>
    <t>PAINT DAVIES DV-4665 LTR GLOSS-IT QDE CATERPILLAR YELLOW</t>
  </si>
  <si>
    <t>PAINT DAVIES DV-1350 PAIL CONC.PRIMER/SEALER WHITE</t>
  </si>
  <si>
    <t>+PAINT DAVIES DV-1360 PAIL INTERIOR PRMR SEALER</t>
  </si>
  <si>
    <t>+PAINT DAVIES AG-401 GAL QDE WATER BASED PALE GOLD</t>
  </si>
  <si>
    <t>+PAINT DAVIES AG-402 GAL QDE WATER BASED CITREOUS</t>
  </si>
  <si>
    <t>PAINT DAVIES DV-470 GAL SILVER ALUMINUM FINISH</t>
  </si>
  <si>
    <t>PAINT DAVIES DV-470 LTR SILVER ALUMINUM FINISH</t>
  </si>
  <si>
    <t>+NFS- DOG FOOD GOOD BOY ADULT 5KG</t>
  </si>
  <si>
    <t>+NFS- DOG FOOD GOOD BOY ADULT 20KG</t>
  </si>
  <si>
    <t>+NFS- DOG FOOD MIGO ADULT 5KG</t>
  </si>
  <si>
    <t>+NFS- DOG FOOD MIGO ADULT 20KG</t>
  </si>
  <si>
    <t>TRASH BAG HAPPY HOME 22''X23''X0.0005 W/O SCENT SMALL BLACK</t>
  </si>
  <si>
    <t>TRASH BAG HAPPY HOME 25''X30''X0.0006 W/O SCENT MEDIUM BLACK</t>
  </si>
  <si>
    <t>TRASH BAG HAPPY HOME 30''X35''X0.0008 W/O SCENT LARGE BLACK</t>
  </si>
  <si>
    <t>TRASH BAG HAPPY HOME 22''X23''X0.0005 SCENTED SMALL GREEN</t>
  </si>
  <si>
    <t>TRASH BAG HAPPY HOME 25''X30''X0.0006 SCENTED MEDIUM GREEN</t>
  </si>
  <si>
    <t>TRASH BAG HAPPY HOME 30''X35''X0.0008 SCENTED LARGE GREEN</t>
  </si>
  <si>
    <t>+LUMINAIRE FU VEGA 1414-RT W/NPF BALLAST,LH&amp;SH&amp;WIRING(T8)</t>
  </si>
  <si>
    <t>+LUMINAIRE FU VEGA 2414-RT W/NPF BALLAST,LH&amp;SH&amp;WIRING(T8)</t>
  </si>
  <si>
    <t>+LUMINAIRE FU VEGA 1212-RT W/NPF BALLAST,LH&amp;SH&amp;WIRING(T8)</t>
  </si>
  <si>
    <t>+LUMINAIRE FU VEGA 2212-RT W/NPF BALLAST,LH&amp;SH&amp;WIRING(T8)</t>
  </si>
  <si>
    <t>+LUMINAIRE FU VEGA 2414-RT W/E. BALLAST,LH&amp;WIRING(T8)</t>
  </si>
  <si>
    <t>+LUMINAIRE FU FUM 11312-I IND. W/ POWDER COAT REFLECTOR 1X9W BARE HOUSING FOR LED</t>
  </si>
  <si>
    <t>+LUMINAIRE FU FUM 11314-I IND. W/ POWDER COAT REFLECTOR 1X18W BARE HOUSING FOR LED</t>
  </si>
  <si>
    <t>PLASTIC TWINE 1KG</t>
  </si>
  <si>
    <t>PLASTIC TWINE 500GRMS</t>
  </si>
  <si>
    <t>+WIRE ROYU THHN/THWN STRANDED 2.0MM 150M #14 AWG BLACK</t>
  </si>
  <si>
    <t>+WIRE ROYU THHN/THWN STRANDED 3.5MM 150M #12 AWG BLACK</t>
  </si>
  <si>
    <t>+WIRE ROYU TW STRANDED 2.0MM 150M #14 AWG BLACK</t>
  </si>
  <si>
    <t>+WIRE ROYU TW STRANDED 3.5MM 150M #12 AWG BLACK</t>
  </si>
  <si>
    <t>+TRASH BAG HAPPY HOME TP BIO 18"X20" SMALL BLACK</t>
  </si>
  <si>
    <t>+TRASH BAG HAPPY HOME TP BIO 22"X24" MEDIUM BLACK</t>
  </si>
  <si>
    <t>+TRASH BAG HAPPY HOME TP BIO 26"X32" LARGE BLACK</t>
  </si>
  <si>
    <t>+TRASH BAG HAPPY HOME TP BIO 30"X37" X-LARGE BLACK</t>
  </si>
  <si>
    <t>TRASH BAG HAPPY HOME TP BIO 27"X40" XX-LARGE BLACK</t>
  </si>
  <si>
    <t>WINDOWS UPVC HOFFEN 1.20X1.20 120120DW SLIDING W/SCREEN</t>
  </si>
  <si>
    <t>+WINDOWS UPVC HOFFEN .60X.60 6060DW SLIDING W/SCREEN</t>
  </si>
  <si>
    <t>VENTILATION PVC UPSON 4.5X115X3220MM SINGLE SIDED WHITE</t>
  </si>
  <si>
    <t>+PLYWOOD ORDINARY ORGON 10MM (RED)</t>
  </si>
  <si>
    <t>+NFS- SOAP DOGGIES' CHOICE (TICK&amp;FLEA) 90G</t>
  </si>
  <si>
    <t>+NFS- SHAMPOO DOGGIES' CHOICE (TICK&amp;FLEA) 250ML</t>
  </si>
  <si>
    <t>NFS- POWDER DOGGIES' CHOICE (TICK&amp;FLEA) 100G</t>
  </si>
  <si>
    <t>+NFS- SOAP DOGGIES' CHOICE (ANTI-MANGE) 90G</t>
  </si>
  <si>
    <t>+NFS- SHAMPOO DOGGIES' CHOICE (ANTI-MANGE) 250ML</t>
  </si>
  <si>
    <t>FIRE EXTINGUISHER GUARDSMAN 5LBS</t>
  </si>
  <si>
    <t>FIRE EXTINGUISHER GUARDSMAN 10LBS.</t>
  </si>
  <si>
    <t>ROOFING STEELTECH 4X8 (G-26) RED G.I PP RIB</t>
  </si>
  <si>
    <t>ROOFING STEELTECH 4X8 (G-26) BLUE G.I PP RIB</t>
  </si>
  <si>
    <t>ROOFING STEELTECH 4X10 (G-26) RED G.I PP RIB</t>
  </si>
  <si>
    <t>ROOFING STEELTECH 4X10 (G-26) BLUE G.I PP RIB</t>
  </si>
  <si>
    <t>ROOFING STEELTECH 4X12 (G-26) RED G.I PP RIB</t>
  </si>
  <si>
    <t>ROOFING STEELTECH 4X12 (G-26) BLUE G.I PP RIB</t>
  </si>
  <si>
    <t>+ROOFING ULTRABOND G.I PLAIN SHEET 0.70X4X8</t>
  </si>
  <si>
    <t>+ROOFING ULTRABOND G.I PLAIN SHEET 0.80X4X8</t>
  </si>
  <si>
    <t>+ROOFING ULTRABOND G.I PLAIN SHEET 1.00X4X8</t>
  </si>
  <si>
    <t>ROOFING STEELTECH 4X8 (G-26) BEIGE G.I PP RIB</t>
  </si>
  <si>
    <t>ROOFING STEELTECH 4X10 (G-26) BEIGE G.I PP RIB</t>
  </si>
  <si>
    <t>ROOFING STEELTECH 4X12 (G-26) BEIGE G.I PP RIB</t>
  </si>
  <si>
    <t>ROOFING STEELTECH 4X8 (G-26) COFFEE G.I PP RIB</t>
  </si>
  <si>
    <t>ROOFING STEELTECH 4X10 (G-26) COFFEE G.I PP RIB</t>
  </si>
  <si>
    <t>ROOFING STEELTECH 4X12 (G-26) COFFEE G.I PP RIB</t>
  </si>
  <si>
    <t>MIRROR CABINET MK-7 IVORY</t>
  </si>
  <si>
    <t>GLOVES DURAFRESH SMALL R-101S EASY ON/EASY OFF</t>
  </si>
  <si>
    <t>GLOVES DURAFRESH MEDIUM R-101M EASY ON/EASY OFF</t>
  </si>
  <si>
    <t>GLOVES DURAFRESH LARGE R-101L EASY ON/EASY OFF</t>
  </si>
  <si>
    <t>GLOVES DURAFRESH SMALL R-102S SUPERIOR LONG</t>
  </si>
  <si>
    <t>GLOVES DURAFRESH MEDIUM R-102M SUPERIOR LONG</t>
  </si>
  <si>
    <t>GLOVES DURAFRESH LARGE R-102L SUPERIOR LONG</t>
  </si>
  <si>
    <t>GLOVES DURAFRESH SMALL R-104S FLOCKLINED ANTI-BAC</t>
  </si>
  <si>
    <t>GLOVES DURAFRESH MEDIUM R-104M FLOCKLINED ANTI-B</t>
  </si>
  <si>
    <t>GLOVES DURAFRESH LARGE R-104L FLOCKLINED ANTI-BAC</t>
  </si>
  <si>
    <t>SEALANT VULCASEAL GAL. ELASTOMERIC</t>
  </si>
  <si>
    <t>+CHAIN CAMPBELL #PB072-2827 #14</t>
  </si>
  <si>
    <t>MOP HEAD MANSION W/ HANDLE #927</t>
  </si>
  <si>
    <t>CART RUBBERMAID JANITORIAL W/VINYL BAG RBMD-6173</t>
  </si>
  <si>
    <t>+CHAIN CAMPBELL #072-1667 #16</t>
  </si>
  <si>
    <t>+CHAIN CAMPBELL #072-4027 #16</t>
  </si>
  <si>
    <t>+S.O. ROOFTILE CPAC STANDARD 2-TONE TAWNY BRICK</t>
  </si>
  <si>
    <t>(DO NOT USE)*ANGLE VALVE WB #1024 DBL PURPOSE W/ADAPTOR</t>
  </si>
  <si>
    <t>(DO NOT USE) CHAIN CAMPBELL #072-2957 #2/0 PASSING LINK</t>
  </si>
  <si>
    <t>+CHAIN CAMPBELL #072-3817 #1/0</t>
  </si>
  <si>
    <t>+CHAIN CAMPBELL #072-2527</t>
  </si>
  <si>
    <t>(DO NOT USE)*EPOXY MARINE CORD ADHESIVE GAL</t>
  </si>
  <si>
    <t>+MOP HEAD AB #400GRM</t>
  </si>
  <si>
    <t>+TILES LEPANTO 20X20W JULIANNE GREEN</t>
  </si>
  <si>
    <t>(DO NOT USE)+LAMINATES MULTI-FORM 4X8' SUNFLOWER</t>
  </si>
  <si>
    <t>(DO NOT USE)+LAMINATES MULTI-FORM 4X8' LUMBER CHERRY</t>
  </si>
  <si>
    <t>(DO NOT USE)+LAMINATES ITALY 4X8' SPECIAL WHITE MATTE</t>
  </si>
  <si>
    <t>ROOFTILE CPAC ROUND RIDGE END ANTIQUE RED</t>
  </si>
  <si>
    <t>+GAS RANGE LAGERMANIA SL531-30BR BLACK</t>
  </si>
  <si>
    <t>+GAS RANGE LAGERMANIA SL530-00W WHITE</t>
  </si>
  <si>
    <t>DOORS DESIGNCRAFT 80X210 SA77/LOUISIANA FG HARDWOOD</t>
  </si>
  <si>
    <t>DOORS DESIGNCRAFT 90X210 SA77/LOUISIANA FG HARDWOOD</t>
  </si>
  <si>
    <t>DOORS DESIGNCRAFT 70X210 SA77/LOUISIANA FG HARDWOOD</t>
  </si>
  <si>
    <t>SHELVES DESIGNCRAFT SHELF KIT 18MMX8X24 GEMILINA</t>
  </si>
  <si>
    <t>(DO NOT USE)+EPOXY PIONEER WOOD GLUE GAL</t>
  </si>
  <si>
    <t>+INSECTICIDE JOHNSON BAYGON TOTAL KILLER KB 500ML</t>
  </si>
  <si>
    <t>(DO NOT USE)+LAMINATES ITALY 4X8' VISION MAPLE</t>
  </si>
  <si>
    <t>(DO NOT USE)+LAMINATES MULTI-FORM 4X8' BEIGE WOOD</t>
  </si>
  <si>
    <t>+CLEANER JOHNSON TOILET DUCK CITRUS 500ML</t>
  </si>
  <si>
    <t>+CLEANER JOHNSON TOILET DUCK MARINE 500ML</t>
  </si>
  <si>
    <t>+CEMENT BOARD SMARTBOARD 4.5MMX4X8</t>
  </si>
  <si>
    <t>+PIPE SOLAR SANITARY PVC CLEAN-OUT W/PLUG 4''</t>
  </si>
  <si>
    <t>+PIPE SOLAR SANITARY PVC COUPLING 2''</t>
  </si>
  <si>
    <t>+PIPE SOLAR SANITARY PVC COUPLING 3''</t>
  </si>
  <si>
    <t>+PIPE SOLAR SANITARY PVC COUPLING 4''</t>
  </si>
  <si>
    <t>+PIPE SOLAR SANITARY ELBOW 45-1/8 2'' BEND (DH)</t>
  </si>
  <si>
    <t>+PIPE SOLAR SANITARY ELBOW 45-1/8 3'' BEND (DH)</t>
  </si>
  <si>
    <t>+PIPE SOLAR SANITARY ELBOW 45-1/8 4'' BEND (DH)</t>
  </si>
  <si>
    <t>+PIPE SOLAR SANITARY P-TRAP W/PLUG 2''</t>
  </si>
  <si>
    <t>+PIPE SOLAR SANITARY TEE 3''</t>
  </si>
  <si>
    <t>+PIPE SOLAR SANITARY TEE 4''</t>
  </si>
  <si>
    <t>+PIPE SOLAR SANITARY TEE REDUCER 4''X2''</t>
  </si>
  <si>
    <t>WINDOWS PVC ANLOY 1.20X1.20 SLIDING WHITE W/SCREEN</t>
  </si>
  <si>
    <t>APPLIANCE LAGERMANIA GAS RANGE FS530-00W MAN.OVEN</t>
  </si>
  <si>
    <t>APPLIANCE LAGERMANIA GAS RANGE FS531-30BR</t>
  </si>
  <si>
    <t>WINDOWS PVC ANLOY .80X1.60 SLIDING WHITE W/SCREEN</t>
  </si>
  <si>
    <t>WINDOWS PVC ANLOY 1.20X1.40 SLIDING WHITE W/SCREEN</t>
  </si>
  <si>
    <t>WINDOWS PVC ANLOY 1.20X1.60 SLIDING WHITE W/SCREEN</t>
  </si>
  <si>
    <t>SEAT COVER ROYAL TERN I-1210S EZ CLOSE SUP.GREEN</t>
  </si>
  <si>
    <t>AIRCON MIDEA INVERTER MSV-09CRN1 SPLIT TYPE</t>
  </si>
  <si>
    <t>AIRCON MIDEA INVERTER MSV-12CRN1 SPLIT TYPE</t>
  </si>
  <si>
    <t>+AIRCON MIDEA INVERTER MSV-18CR1 SPLIT TYPE 2HP</t>
  </si>
  <si>
    <t>SOAP HOLDER ROYAL TERN RA6102 WD</t>
  </si>
  <si>
    <t>+BALUSTERS DESIGNCRAFT CW #3 2X2X1' HARDWOOD</t>
  </si>
  <si>
    <t>SCREWS #6X1-1/4 FLATHEAD METAL</t>
  </si>
  <si>
    <t>PAINT BOYSEN GAL V9000 VIRTUOSO MATTE LUXURY WHITE</t>
  </si>
  <si>
    <t>(DO NOT USE)+LAMINATES MULTI-FORM 4X8' DESSERT MAZE</t>
  </si>
  <si>
    <t>(DO NOT USE)+LAMINATES MULTI-FORM 4X8' LIGHT OAK</t>
  </si>
  <si>
    <t>(DO NOT USE)LAMINATES MULTI-FORM 4X8' SCARLET OAK</t>
  </si>
  <si>
    <t>(DO NOT USE)+LAMINATES MULTI-FORM 4X8' WOODGRAIN EUROP.RIFT TEAK</t>
  </si>
  <si>
    <t>(DO NOT USE)+LAMINATES MULTI-FORM 4X8' WOODGRAIN LEGNO ROVERE</t>
  </si>
  <si>
    <t>(DO NOT USE)+LAMINATES MULTI-FORM 4X8' WOODGRAIN LEGNO SILVER ROVERE</t>
  </si>
  <si>
    <t>(DO NOT USE)+LAMINATES MULTI-FORM 4X8' WOODGRAIN MALT FIBER</t>
  </si>
  <si>
    <t>(DO NOT USE)+LAMINATES MULTI-FORM 4X8' WOODGRAIN NATURAL PINE</t>
  </si>
  <si>
    <t>(DO NOT USE)+LAMINATES MULTI-FORM 4X8' WOODGRAIN OARLYN BEECH</t>
  </si>
  <si>
    <t>SHELF BOARD DESIGNCRAFT 10X24X18MM HARDWOOD</t>
  </si>
  <si>
    <t>+BALUSTERS DESIGNCRAFT PW #3 2X2X1' HARDWOOD</t>
  </si>
  <si>
    <t>NFS-BUBBLE WRAP SF 4MMX1MX1M PLAIN</t>
  </si>
  <si>
    <t>+TILES CAMPANA 30X30F MOSA LT.BLUE</t>
  </si>
  <si>
    <t>+TILES CAMPANA 30X30F MOSA BEIGE</t>
  </si>
  <si>
    <t>+TILES CAMPANA 30X30F MOSA BROWN</t>
  </si>
  <si>
    <t>+TILES CAMPANA 30X30F MOSA GREEN</t>
  </si>
  <si>
    <t>+TILES CAMPANA 30X30F MOSA GREY</t>
  </si>
  <si>
    <t>NFS-PALLET COFTA 1012-145 -2WO PP BLACK</t>
  </si>
  <si>
    <t>SEAT COVER ROYAL TERN SC-200Z SKYLARK WHITE</t>
  </si>
  <si>
    <t>PIPE TRI-R G.I. 1/2X6M S-40</t>
  </si>
  <si>
    <t>+PAINT ELASTOMERIC SUN&amp;RAIN SR-608 GAL S.GRAY</t>
  </si>
  <si>
    <t>TILE GROUT MASTER SE 014 DK. BLUE 2KL ANTI-MICROBIAL</t>
  </si>
  <si>
    <t>(DO NOT USE)TILE GROUT MASTER 014 DK. BLUE 2KL W/MICROBAN CTN</t>
  </si>
  <si>
    <t>+STAIR NOSING BRASS AC 1.20X380X3000MM</t>
  </si>
  <si>
    <t>STEPBOARD DESIGNCRAFT 12''X4' GEMELINA</t>
  </si>
  <si>
    <t>NFS- AIRCONDITION DUCT G.I. SPIRAL 150MMX0.5MMX3M ROUND</t>
  </si>
  <si>
    <t>NFS- AIRCONDITION DUCT G.I. SPIRAL 100MMX0.5MMX3M ROUND</t>
  </si>
  <si>
    <t>NFS- AIRCONDITION DUCT G.I. SPIRAL SHORT ELBOW 150MMX90DEG</t>
  </si>
  <si>
    <t>NFS- AIRCONDITION DUCT G.I. SPIRAL SHORT ELBOW 100MMX90DEG</t>
  </si>
  <si>
    <t>+MLDG MATWOOD COLONIAL CORNICE 1X4X8</t>
  </si>
  <si>
    <t>+DOORS MATWOOD 80X210 INDIANA</t>
  </si>
  <si>
    <t>+DOORS MATWOOD 90X210 PARIS</t>
  </si>
  <si>
    <t>+MLDG LA CITTA MILAN BASEBOARD 1X4X8</t>
  </si>
  <si>
    <t>+MLDG LA CITTA MILAN BASEBOARD 1X6X8</t>
  </si>
  <si>
    <t>+MLDG LA CITTA FLORENCE BASEBOARD 1X4X8</t>
  </si>
  <si>
    <t>+MLDG LA CITTA FLORENCE BASEBOARD 1X6X8</t>
  </si>
  <si>
    <t>+MLDG LA CITTA BASIC 1X1X8</t>
  </si>
  <si>
    <t>+MLDG LA CITTA BASIC 1/2X2X8</t>
  </si>
  <si>
    <t>+MLDG LA CITTA QUARTER ROUND 1X1X8</t>
  </si>
  <si>
    <t>+MLDG LA CITTA COVE 1X1X8</t>
  </si>
  <si>
    <t>+MLDG LA CITTA CROWN 1X1X8</t>
  </si>
  <si>
    <t>+MLDG LA CITTA CLOVER 1/2X1X8</t>
  </si>
  <si>
    <t>+MLDG LA CITTA HALF ROUND 1/2X1X8</t>
  </si>
  <si>
    <t>+MLDG LA CITTA MILAN CASING 1X2X8</t>
  </si>
  <si>
    <t>+MLDG LA CITTA MILAN CASING 1X3X8</t>
  </si>
  <si>
    <t>+MLDG LA CITTA MILAN CASING 1X4X8</t>
  </si>
  <si>
    <t>+MLDG LA CITTA VENICE CASING 1X2X8</t>
  </si>
  <si>
    <t>+MLDG LA CITTA VENICE CASING 1X3X8</t>
  </si>
  <si>
    <t>+MLDG LA CITTA VENICE CASING 1X4X8</t>
  </si>
  <si>
    <t>+MLDG LA CITTA MILAN CORNICE 1X2X8</t>
  </si>
  <si>
    <t>+MLDG LA CITTA MILAN CORNICE 1X3X8</t>
  </si>
  <si>
    <t>+MLDG LA CITTA MILAN CORNICE 1X4X8</t>
  </si>
  <si>
    <t>+MLDG LA CITTA MILAN CORNICE 1X6X8</t>
  </si>
  <si>
    <t>+MLDG LA CITTA FLORENCE CORNICE 1X2X8</t>
  </si>
  <si>
    <t>+MLDG LA CITTA FLORENCE CORNICE 1X3X8</t>
  </si>
  <si>
    <t>+MLDG LA CITTA FLORENCE CORNICE 1X4X8</t>
  </si>
  <si>
    <t>+MLDG LA CITTA FLORENCE CORNICE 1X6X8</t>
  </si>
  <si>
    <t>DOOR JAMB LA CITTA 2X4X18' PALERMO</t>
  </si>
  <si>
    <t>DOOR JAMB LA CITTA 2X6X18' PALERMO</t>
  </si>
  <si>
    <t>+HANDRAIL LA CITTA 2X3X8 TUSCAN</t>
  </si>
  <si>
    <t>+HANDRAIL LA CITTA 2X4X8 TUSCAN</t>
  </si>
  <si>
    <t>+HANDRAIL LA CITTA 3X3X8 TUSCAN</t>
  </si>
  <si>
    <t>+GENERATOR PROMATE PM1500 1500W</t>
  </si>
  <si>
    <t>+GENERATOR PROMATE PM3000 3000W</t>
  </si>
  <si>
    <t>+GENERATOR PROMATE PM6000 6000W</t>
  </si>
  <si>
    <t>+GENERATOR PROMATE PM7100ES 7100W</t>
  </si>
  <si>
    <t>WELDING MACHINE YAMATO 200 AMPERES ALUMINUM</t>
  </si>
  <si>
    <t>WELDING MACHINE YAMATO 300 AMPERES ALUMINUM</t>
  </si>
  <si>
    <t>AIR COMPRESSOR VESPA 1/2HP</t>
  </si>
  <si>
    <t>AIR COMPRESSOR VESPA 1HP</t>
  </si>
  <si>
    <t>AIR COMPRESSOR VESPA 2HP</t>
  </si>
  <si>
    <t>+WELDING MACHINE POWERSTAR 200 AMP COPPER</t>
  </si>
  <si>
    <t>+WELDING MACHINE POWERSTAR 300 AMP COPPER</t>
  </si>
  <si>
    <t>TILE ADHESIVE DAVCO DUSTLESS HEAVY DUTY 25KG</t>
  </si>
  <si>
    <t>+PUMP GOULDS J5S SHALLOW WELL JET 1/2HP</t>
  </si>
  <si>
    <t>+PUMP GOULDS J15S SHALLOW WELL JET 1.5HP</t>
  </si>
  <si>
    <t>+PUMP GOULDS J10+ CONVERTIBLE JET 1HP</t>
  </si>
  <si>
    <t>+PUMP GOULDS SJ10 DEEP WELL JET 1HP</t>
  </si>
  <si>
    <t>+PUMP GOULDS SJ15 DEEP WELL JET 1.5HP</t>
  </si>
  <si>
    <t>MOP HAPPY HOME HU HD1707K NON WOVEN</t>
  </si>
  <si>
    <t>GLOVES GARDENING  NEO DG-8325 LIGHT DUTY KNITTED PVC DOTS</t>
  </si>
  <si>
    <t>DECKING SCREW HAUSMANN 5X60MM 316 STAINLESS STEEL 100's</t>
  </si>
  <si>
    <t>+GLOVES GARDENING HAUSMANN DG-8325 LIGHT DUTY KNITTED PVC DOTS</t>
  </si>
  <si>
    <t>SCREWS #6X3/4 FLATHEAD METAL</t>
  </si>
  <si>
    <t>SCREWS #6X3/4 DRYWALL</t>
  </si>
  <si>
    <t>(DO NOT USE)+SILICONE TUBE SEALANT WACKER GP ACETIC CLEAR</t>
  </si>
  <si>
    <t>(DO NOT USE)+SILICONE TUBE SEALANT WACKER MN NEUTRAL CLEAR</t>
  </si>
  <si>
    <t>PAINT KONIG WOOD STAIN 1/2 PINT CHERRY</t>
  </si>
  <si>
    <t>PAINT KONIG WOOD STAIN QRT CHERRY</t>
  </si>
  <si>
    <t>PAINT KONIG WOOD STAIN 1/2 PINT RED MAHOGANY</t>
  </si>
  <si>
    <t>PAINT KONIG WOOD STAIN QRT RED MAHOGANY</t>
  </si>
  <si>
    <t>PAINT KONIG INTERIOR POLYURETHANE GLOSS QRT</t>
  </si>
  <si>
    <t>PAINT KONIG INTERIOR POLYURETHANE GLOSS 1/2 PINT</t>
  </si>
  <si>
    <t>PAINT KONIG EXTERIOR POLYURETHANE GLOSS GAL</t>
  </si>
  <si>
    <t>PAINT KONIG EXTERIOR POLYURETHANE GLOSS QRT</t>
  </si>
  <si>
    <t>PAINT ZAR WOOD SEALER QRT</t>
  </si>
  <si>
    <t>PAINT KONIG INTERIOR POLYURETHANE SATIN QRT</t>
  </si>
  <si>
    <t>PAINT KONIG INTERIOR POLYURETHANE SATIN 1/2 PINT</t>
  </si>
  <si>
    <t>CONTAINER FAUCET PLASTIC GREEN/RED</t>
  </si>
  <si>
    <t>(DO NOT USE)NFS- PVC MATTING PE WHITE</t>
  </si>
  <si>
    <t>(DO NOT USE)NFS- PVC MATTING PE GREEN</t>
  </si>
  <si>
    <t>+CHAIR URATEX#101 CLASSIC WHITE</t>
  </si>
  <si>
    <t>CHAIR URATEX#201 STOOL WHITE</t>
  </si>
  <si>
    <t>NFS-ROOFING ULTRABOND (ALPHA) GI CORRUGATED 8FT T-0.15MM</t>
  </si>
  <si>
    <t>NFS-ROOFING ULTRABOND (ALPHA) GI CORRUGATED 10FT T-0.15MM</t>
  </si>
  <si>
    <t>NFS-ROOFING ULTRABOND (ALPHA) GI CORRUGATED 12FT T-0.15MM</t>
  </si>
  <si>
    <t>+MESH B-NET SINGLE 54"X90M</t>
  </si>
  <si>
    <t>+MESH B-NET DOUBLE 108"X90M</t>
  </si>
  <si>
    <t>NFS- SIGNAGE SAFETY  MMC YS-202 NO SMOKING 12X9 YELLOW</t>
  </si>
  <si>
    <t>NFS- SIGNAGE SAFETY  MMC YS-227 OPEN/CLOSED(FRONT&amp;BACK) 12X9 YELLOW</t>
  </si>
  <si>
    <t>NFS- SIGNAGE SAFETY  MMC YS-299 WARNING PROTECTED BY CCTV 12X9 YELLOW</t>
  </si>
  <si>
    <t>NFS- SIGNAGE SAFETY  MMC YS-237 KEEP AREA CLEAN 12X9 YELLOW</t>
  </si>
  <si>
    <t>NFS- SIGNAGE SAFETY  MMC YS-201 AUTHORIZED PERSONNEL ONLY 12X9 YELLOW</t>
  </si>
  <si>
    <t>COCO COIR COCOGREEN BRICK</t>
  </si>
  <si>
    <t>COCO COIR COCOGREEN TILES</t>
  </si>
  <si>
    <t>COCO COIR COCOGREEN W/CHARCOAL BRICK</t>
  </si>
  <si>
    <t>COCO COIR COCOGREEN ORCHID CHIPS</t>
  </si>
  <si>
    <t>COCO FIBER POT COCOGREEN ROUND SMALL 6's</t>
  </si>
  <si>
    <t>COCO FIBER POT COCOGREEN ROUND BIG 6's</t>
  </si>
  <si>
    <t>COVERALL FILM RHINO MP 2.5MX1MX200 MICRONS</t>
  </si>
  <si>
    <t>GROW BAG MACPLAS MP 250MMX1200MM 4'S</t>
  </si>
  <si>
    <t>TUNNEL FILM MACPLAS MP 2.5MX10MX150 MICRONS</t>
  </si>
  <si>
    <t>SEEDLING BAG MACPLAS MP 6X10 BLACK 100'S</t>
  </si>
  <si>
    <t>SEEDLING TRAY MACPLAS 9X12 108 HOLES</t>
  </si>
  <si>
    <t>CHARCOAL BRIQUETTES CITY FUEL 750GRMS</t>
  </si>
  <si>
    <t>+TORCH FUEL CITRONELLA OIL 1.8L</t>
  </si>
  <si>
    <t>+TORCH FUEL CITRONELLA OIL 900ML</t>
  </si>
  <si>
    <t>NFS-VACUUM CLEANER KARCHER WET/DRY WD1 - 15L</t>
  </si>
  <si>
    <t>NFS-VACUUM CLEANER KARCHER WET/DRY WD4 - 20L</t>
  </si>
  <si>
    <t>NFS-STEAM CLEANER KARCHER SC2 -3.2 STEAM PRESSURE</t>
  </si>
  <si>
    <t>NFS-STEAM CLEANER KARCHER SC3-3.5 STEAM PRESSURE</t>
  </si>
  <si>
    <t>+NFS- PRESSURE WASHER KARCHER K2 - 110 BAR</t>
  </si>
  <si>
    <t>NFS- PRESSURE WASHER KARCHER K4 - 125 BAR</t>
  </si>
  <si>
    <t>NFS-SWEEPER KARCHER S650</t>
  </si>
  <si>
    <t>NFS- DRILL DUST COLLECTOR KARCHER DDC50</t>
  </si>
  <si>
    <t>MOTHBALLS ALBATROSS 75G</t>
  </si>
  <si>
    <t>SOLUTION GLEAM LIQUID SOSA 1L</t>
  </si>
  <si>
    <t>OTP-CHRISTMAS LIGHTS FUJI S100-LED MULTICOLOR 24' FROSTED 3.8W</t>
  </si>
  <si>
    <t>OTP-CHRISTMAS LIGHTS FUJI S100-LED WHITE 24' FROSTED 3.8W</t>
  </si>
  <si>
    <t>OTP-CHRISTMAS LIGHTS FUJI S100-LED WARM WHITE 24' FROSTED 3.8W</t>
  </si>
  <si>
    <t>WHITEBOARD TM 48''X72'' W/FRAME</t>
  </si>
  <si>
    <t>WHITEBOARD TM 48''X96'' W/FRAME</t>
  </si>
  <si>
    <t>WHITEBOARD TM 36''X48'' W/FRAME</t>
  </si>
  <si>
    <t>SOIL ORGANIC 5KG.</t>
  </si>
  <si>
    <t>PIPE TRI-R G.I. 3/4X6M S-40</t>
  </si>
  <si>
    <t>DYEWAX STARWAX 90GRAMS RED</t>
  </si>
  <si>
    <t>DYEWAX STARWAX 180GRAMS RED</t>
  </si>
  <si>
    <t>WAX STARWAX 90GRAMS RED</t>
  </si>
  <si>
    <t>WAX STARWAX 180GRAMS RED</t>
  </si>
  <si>
    <t>WAX STARWAX 90GRAMS NATURAL</t>
  </si>
  <si>
    <t>+DOOR JAMB DESIGNCRAFT 2X4X7/3' TREATED</t>
  </si>
  <si>
    <t>JAMB</t>
  </si>
  <si>
    <t>+DOOR JAMB DESIGNCRAFT 2X6X7/3' TREATED</t>
  </si>
  <si>
    <t>+DOOR JAMB DESIGNCRAFT 2X6X7' /1M TREATED</t>
  </si>
  <si>
    <t>+DOOR JAMB DESIGNCRAFT 2X4X7' /1M TREATED</t>
  </si>
  <si>
    <t>+DOOR JAMB DESIGNCRAFT 2X5X7/3' TREATED</t>
  </si>
  <si>
    <t>+DOOR JAMB DESIGNCRAFT 2X5X7' /1M TREATED</t>
  </si>
  <si>
    <t>+STRETCH WRAP FILM TACOMA 0.02MMX500MMX500M</t>
  </si>
  <si>
    <t>(do not use)S.O. PAINT BOYSEN GAL B7523 SEMI-GLOSS LATEX AMISH LINEN</t>
  </si>
  <si>
    <t>S.O. PAINT BOYSEN GAL B7507 SEMI-GLOSS LATEX SHADED ICE</t>
  </si>
  <si>
    <t>S.O. PAINT BOYSEN GAL B7551 SEMI-GLOSS LATEX HINT OF MINT</t>
  </si>
  <si>
    <t>(DO NOT USE)S.O SCALE FUJI HOOK TYPE FHS-200X1KG</t>
  </si>
  <si>
    <t>S.O DOORS DESIGNCRAFT 80X210 HAWAII MAHOGANY</t>
  </si>
  <si>
    <t>(DO NOT USE)+SCALE FUJI HOOK TYPE FHS-100 100KGX500G</t>
  </si>
  <si>
    <t>S.O. DOORS PVC POLYWOOD PD 80X210 WB WHITE</t>
  </si>
  <si>
    <t>BULB LED PHILIPS 3000K A55 WW E27 5-40W</t>
  </si>
  <si>
    <t>BULB LED PHILIPS 3000K A55 WW E27 7.5-60W</t>
  </si>
  <si>
    <t>+BULB LED PHILIPS 6500K A55 CDL E27 4-40W</t>
  </si>
  <si>
    <t>+BULB LED PHILIPS 6500K A55 CDL E27 7-60W</t>
  </si>
  <si>
    <t>+BULB LED PHILIPS 6500K A55 CDL E27 9-70W</t>
  </si>
  <si>
    <t>+BULB PHILIPS LED 3.5W CDL</t>
  </si>
  <si>
    <t>+BULB PHILIPS LED 3.5W WW</t>
  </si>
  <si>
    <t>+CLEANER JOHNSON TOILET DUCK PINE 500ML</t>
  </si>
  <si>
    <t>FIRE EXTINGUISHER NIKKEL 10LBS.</t>
  </si>
  <si>
    <t>FIRE EXTINGUISHER NIKKEL 5LBS.</t>
  </si>
  <si>
    <t>PLASTERING LANKO 101 SKIM COAT 5KG GALLON</t>
  </si>
  <si>
    <t>+S.O. ROOFTILE CPAC 3 WAY ROUND APEX TAWNY BRICK</t>
  </si>
  <si>
    <t>SCALE FUJI FHS-100 100KGX500G HOOK TYPE</t>
  </si>
  <si>
    <t>SEALANT LANKO 603 600ML</t>
  </si>
  <si>
    <t>SOLUTION JARDINE FIREPRO FIRE RETARDANT GAL</t>
  </si>
  <si>
    <t>SOLUTION JARDINE FIREPRO FIRE RETARDANT QRT</t>
  </si>
  <si>
    <t>SPOTLIGHT PHILIPS FUNCTIONAL 13804 GLASS RECESSED NICKEL 1X18W</t>
  </si>
  <si>
    <t>+SPOTLIGHT PHILIPS FUNCTIONAL 13804 GLASS RECESSED WHITE 1X18W</t>
  </si>
  <si>
    <t>+SPOTLIGHT PHILIPS FUNCTIONAL 66664 RECESSED NICKEL 1X18W</t>
  </si>
  <si>
    <t>+SPOTLIGHT PHILIPS FUNCTIONAL 66664 RECESSED WHITE 1X18W</t>
  </si>
  <si>
    <t>TILE ADHESIVE DAVCO DUSTLESS REGULAR 25KG</t>
  </si>
  <si>
    <t>DISC DIAMOND BOSCH  CONTINOUS 4'' TILE</t>
  </si>
  <si>
    <t>+CABLE WIRE CAMPBELL #700-0627 3/16 ZINC COATED</t>
  </si>
  <si>
    <t>+CABLE WIRE CAMPBELL #700-0697 3/16 PLASTIC COAT</t>
  </si>
  <si>
    <t>+CABLE WIRE CAMPBELL #700-0427 ZINC COATED</t>
  </si>
  <si>
    <t>+CABLE WIRE CAMPBELL #700-0427 ZINC UNCOATED</t>
  </si>
  <si>
    <t>+CABLE WIRE CAMPBELL #700-0397 3/32 COATED</t>
  </si>
  <si>
    <t>+CHAIN CAMPBELL #072-2227 5/16 PROOF COIL</t>
  </si>
  <si>
    <t>+CHAIN CAMPBELL #072-2327 #3/8</t>
  </si>
  <si>
    <t>(DO NOT USE) CHAIN CAMPBELL #033-2426 #2/0 STRAIGHT LINK</t>
  </si>
  <si>
    <t>+CHAIN CAMPBELL #072-2827 #2</t>
  </si>
  <si>
    <t>+CHAIN CAMPBELL #072-5027</t>
  </si>
  <si>
    <t>+CHAIN CAMPBELL #072-2000 #10 BRASS PLATED</t>
  </si>
  <si>
    <t>+CHAIN CAMPBELL #014-3426 1/4</t>
  </si>
  <si>
    <t>+CHAIN CAMPBELL #014-3526 5/16</t>
  </si>
  <si>
    <t>+CHAIN CAMPBELL #072-3227 #3 DBL. LOOP</t>
  </si>
  <si>
    <t>+CHAIN CAMPBELL #072-2003 #10</t>
  </si>
  <si>
    <t>+CHAIN CAMPBELL #072-2004 #10</t>
  </si>
  <si>
    <t>+CHAIN CAMPBELL #072-1727 #12</t>
  </si>
  <si>
    <t>+SCALE FUJI FHS-50 50KGX200G HOOK TYPE</t>
  </si>
  <si>
    <t>+SCALE FUJI FBP-500R HEAVY DUTY MECHANICAL PLATFORM</t>
  </si>
  <si>
    <t>+SCALE TANITA BODY COMPOSITION BC-730 150KGX0.1KG</t>
  </si>
  <si>
    <t>+WELDING MACHINE POWERSTAR BX6 200 AMP PORTABLE STAINLESS</t>
  </si>
  <si>
    <t>+WELDING MACHINE POWERSTAR BX6 300 AMP PORTABLE STAINLESS</t>
  </si>
  <si>
    <t>+WELDING MACHINE POWERSTAR 500 AMP COPPER</t>
  </si>
  <si>
    <t>+FRESHENER ALBATROSS REFILL 50G MELON</t>
  </si>
  <si>
    <t>+FRESHENER ALBATROSS REFILL 100G MELON</t>
  </si>
  <si>
    <t>TILE TRIM MASTER SF ALUMINUM 8MMX8FT. REGULAR</t>
  </si>
  <si>
    <t>+PAINT DAVIES AC-10 1/4L TCL TOLUIDINE RED</t>
  </si>
  <si>
    <t>(DO NOT USE)+PAINT DAVIES DV-20-00 LTR OIL WOODSTAIN M.WHT</t>
  </si>
  <si>
    <t>(DO NOT USE)+BULB PHILIPS PPLS1182 PLS LAMP COLOR 82 WARM WHITE 11W</t>
  </si>
  <si>
    <t>+DOORMAT AMERICAN LEGACY DT-1 ASSORTED</t>
  </si>
  <si>
    <t>(DO NOT USE)TOOL DRILL BIT BOSCH MULTI PURPOSE 10MM</t>
  </si>
  <si>
    <t>(DO NOT USE)+EPOXY PIONEER ELASTOSEAL QRT</t>
  </si>
  <si>
    <t>(DO NOT USE)+GLOVES HIGH FIVE LARGE YELLOW</t>
  </si>
  <si>
    <t>(DO NOT USE)+GLOVES HIGH FIVE MEDIUM BLUE</t>
  </si>
  <si>
    <t>(DO NOT USE)+GLOVES HIGH FIVE SMALL BLUE</t>
  </si>
  <si>
    <t>(DO NOT USE)PEST GLUE TRAP STV STV191 FOR RAT</t>
  </si>
  <si>
    <t>(DO NOT USE)INSECTICIDE OPTIGARD ANT BAIT 5G SYRINGE</t>
  </si>
  <si>
    <t>(DO NOT USE)LAV ROYAL TERN L-3216 WD CARDINAL WOOD</t>
  </si>
  <si>
    <t>(DO NOT USE)+LUMBER DESIGNCRAFT SOLID 1/2X1X10 LAUAN</t>
  </si>
  <si>
    <t>(DO NOT USE)+MLDG DESIGNCRAFT HARDWOOD M-01 1X3X8'</t>
  </si>
  <si>
    <t>TEL MOD JACK PANASONIC WEG-2164/6801 1 GANG W/ PLATE</t>
  </si>
  <si>
    <t>(DO NOT USE)+PAPER HOLDER ROYAL TERN RA6202 WD</t>
  </si>
  <si>
    <t>(DO NOT USE)+PIPE UNIDEX PVC WHITE THREAD.ELBOW 3/4"X90D</t>
  </si>
  <si>
    <t>(DO NOT USE)PIPE PE-TECH SANITARY MALE THREAD ADAP. 20MMX1/2"</t>
  </si>
  <si>
    <t>(DO NOT USE)+ROPE OCEANLINE 4MMX10M</t>
  </si>
  <si>
    <t>SHELF ROYAL TERN RA6300 WD CERAMIC</t>
  </si>
  <si>
    <t>+SWITCH PANASONIC WNG5401-7K PUSH BUTTON 10A 300V</t>
  </si>
  <si>
    <t>+SWITCH PANASONIC WEG-5531 WIDE 1 WAY-A</t>
  </si>
  <si>
    <t>+SWITCH PANASONIC WEGP-51511 1 GANG 1-WAY SWITCH</t>
  </si>
  <si>
    <t>PADS/SCOURER BATH&amp;BEYOND #BB6(2PC.STEEL;2PC.PLSTC)</t>
  </si>
  <si>
    <t>METAL SCREW HAUSMANN #8X1" 24'S</t>
  </si>
  <si>
    <t>(DO NOT USE)TRASH BAG 21''X23''X.07mu MEDIUM</t>
  </si>
  <si>
    <t>(DO NOT USE)+GLOVES HANNSGUARD ALL-PURPOSE LARGE BLUE</t>
  </si>
  <si>
    <t>(DO NOT USE)+GLOVES HANNSGUARD ALL-PURPOSE SMALL BLUE</t>
  </si>
  <si>
    <t>PAINT BOYSEN QRT B7151 L2 SEMI GLOSS PASTEL BASE</t>
  </si>
  <si>
    <t>(DO NOT USE)+PIPE PE-TECH SANITARY SDR11 HDPE 1/2"x90M</t>
  </si>
  <si>
    <t>(DO NOT USE)LUMINAIRE FU FUM 11620 OPEN TYPE 1X9W BARE HOUSING FOR LED</t>
  </si>
  <si>
    <t>(DO NOT USE) ROYAL TERN CS-1302-15TLS SPARROW BEIGE (PACKAGE)</t>
  </si>
  <si>
    <t>(DO NOT USE) ROYAL TERN CS-1302-15TLS SPARROW BLUE (PACKAGE)</t>
  </si>
  <si>
    <t>(DO NOT USE) ROYAL TERN CS-1302-15TLS SPARROW GREEN (PACKAGE)</t>
  </si>
  <si>
    <t>(DO NOT USE) ROYAL TERN CS-1302-15TLS SPARROW PINK (PACKAGE)</t>
  </si>
  <si>
    <t>(DO NOT USE) ROYAL TERN CS-1302-15TLS SPARROW WHITE (PACKAGE)</t>
  </si>
  <si>
    <t>S.O. CRATE PLASTMANN PVC ALPHA-1 GREEN</t>
  </si>
  <si>
    <t>(DO NOT USE)SCORING KNIFE HARDIEFLEX 10'S</t>
  </si>
  <si>
    <t>TAPE HARDIEFLEX PAPER PERFORATED</t>
  </si>
  <si>
    <t>JOINTING COMPOUND HARDIEFLEX 5KG PAIL</t>
  </si>
  <si>
    <t>JOINTING COMPOUND HARDIEFLEX 25KG PAIL</t>
  </si>
  <si>
    <t>SCORING KNIFE HARDIEFLEX</t>
  </si>
  <si>
    <t>CLEANER JOHNSON MR. MUSCLE GLASS&amp;MULTI CLN  250ML F. LEMON</t>
  </si>
  <si>
    <t>CLEANER JOHNSON MR. MUSCLE GLASS&amp;MULTI CLN  500ML F. LEMON</t>
  </si>
  <si>
    <t>METAL POLISH JOHNSON KIWI LIQUID 100ML</t>
  </si>
  <si>
    <t>INSECTICIDE JOHNSON BAYGON KIDLAT KATOL (SCENTED COIL) 10S</t>
  </si>
  <si>
    <t>+TILE ADHESIVE MASTER REGULAR 5KG</t>
  </si>
  <si>
    <t>S.O. DOORS PVC POLYWOOD PD 80X210 W/LOUVER WHITE</t>
  </si>
  <si>
    <t>HCG ALESSO PACKAGE CS996N/L60/LF3187PX/S6/S8 WHITE</t>
  </si>
  <si>
    <t>NYLON FISHING LINK 0.90MM (36.5M)</t>
  </si>
  <si>
    <t>EXPANSION BOLT LOCAL 5/16X65MM</t>
  </si>
  <si>
    <t>CIRCUIT BREAKER KOTEN HPH-P 2P PLUG IN 15A</t>
  </si>
  <si>
    <t>CIRCUIT BREAKER KOTEN HPH-P 2P PLUG IN 20A</t>
  </si>
  <si>
    <t>CIRCUIT BREAKER KOTEN HPH-P 2P PLUG IN 30A</t>
  </si>
  <si>
    <t>CIRCUIT BREAKER KOTEN HPH-P 2P PLUG IN 60A</t>
  </si>
  <si>
    <t>CIRCUIT BREAKER KOTEN HPH 2P BOLT ON 15A</t>
  </si>
  <si>
    <t>CIRCUIT BREAKER KOTEN HPH 2P BOLT ON 20A</t>
  </si>
  <si>
    <t>CIRCUIT BREAKER KOTEN HPH 2P BOLT ON 30A</t>
  </si>
  <si>
    <t>CIRCUIT BREAKER KOTEN HPH 2P BOLT ON 60A</t>
  </si>
  <si>
    <t>SAFETY BREAKER KOTEN KSB 2P 20A</t>
  </si>
  <si>
    <t>SAFETY BREAKER KOTEN KSB 2P 30A</t>
  </si>
  <si>
    <t>SAFETY BREAKER KOTEN KSB 2P W/ SOCKET 20A</t>
  </si>
  <si>
    <t>SAFETY BREAKER KOTEN KSB 2P W/ SOCKET 30A</t>
  </si>
  <si>
    <t>PANEL BOARD KOTEN PBEE 4BR PLUG IN TYPE SIDE MAIN RECESSED</t>
  </si>
  <si>
    <t>PANEL BOARD KOTEN PBEE 6BR PLUG IN TYPE SIDE MAIN RECESSED</t>
  </si>
  <si>
    <t>PANEL BOARD KOTEN 6BR PREM BOLT ON TYPE CENTER MAIN RECESSED</t>
  </si>
  <si>
    <t>PANEL BOARD KOTEN 8BR PREM BOLT ON TYPE CENTER MAIN RECESSED</t>
  </si>
  <si>
    <t>ENCLOSURE KOTEN NEMA 3RE HPH 2P BOLT ON</t>
  </si>
  <si>
    <t>MAGNETIC STARTER KOTEN KTS-11CLPB 1P 1HP SINGLE PHASE 8A</t>
  </si>
  <si>
    <t>MAGNETIC STARTER KOTEN KTS-11CLPB 1P 1.5HP SINGLE PHASE 10A</t>
  </si>
  <si>
    <t>MAGNETIC STARTER KOTEN KTS-15CLPB 1P 2HP SINGLE PHASE 12A</t>
  </si>
  <si>
    <t>DOOR PAD PVC POLYWOOD DOOR WHITE</t>
  </si>
  <si>
    <t>DOOR PAD PVC POLYWOOD DOOR WOOD</t>
  </si>
  <si>
    <t>(DO NOT USE)DOOR PAD PVC POLYWOOD DOOR GRANITE</t>
  </si>
  <si>
    <t>(DO NOT USE)DOOR PAD PVC POLYWOOD DOOR WHITE OAK</t>
  </si>
  <si>
    <t>DOOR PAD PVC POLYWOOD DOOR DARK OAK</t>
  </si>
  <si>
    <t>NYLON FISHING LINK 0.90MM (KILO)</t>
  </si>
  <si>
    <t>NYLON FISHING LINK 0.60MM (KILO)</t>
  </si>
  <si>
    <t>+WATER HEATER WIRE ROYAL CORD FOR DSK38Q 5.5MM/3C RC10/3C BLACK</t>
  </si>
  <si>
    <t>(DO NOT USE)PIPE CONDU-TECH CONDUIT ELBOW FITTINGS 3/4''</t>
  </si>
  <si>
    <t>(DO NOT USE)PIPE PE-TECH SANITARY MALE TEE 20MMX1/2"</t>
  </si>
  <si>
    <t>+PIPE PE-TECH SANITARY MALE THREAD ADAP. 20MMX3/4''</t>
  </si>
  <si>
    <t>+PIPE PE-TECH SANITARY STRAIGHT COUPLER 20MMX1/2"</t>
  </si>
  <si>
    <t>(DO NOT USE)PIPE PVC-TECH SANITARY ELBOW 45-1/8 3'' BEND (DH)</t>
  </si>
  <si>
    <t>(DO NOT USE)SCREWS #6X1-1/4 DRYWALL</t>
  </si>
  <si>
    <t>TV TERMINAL PANASONIC WEG-2701/6801 1 GANG W/ PLATE</t>
  </si>
  <si>
    <t>+PADS/SCOURER TRAY BATH&amp;BEYOND 1PC/PCK BB3</t>
  </si>
  <si>
    <t>(DO NOT USE)+RECEPTACLE PANASONIC WEG1001/64010BP W/PLATE ROUND FLAT PIN 1 DEVICE</t>
  </si>
  <si>
    <t>NFS-BUBBLE WRAP SF 4MMX1MX5M PLAIN</t>
  </si>
  <si>
    <t>NFS-BUBBLE WRAP SF 4MMX1MX3M PLAIN</t>
  </si>
  <si>
    <t>S.O. DOORS PVC PRETTY DOOR 60X180 PLAIN WHITE OAK</t>
  </si>
  <si>
    <t>S.O. DOORS PVC PRETTY DOOR 60X180 BW-A WHITE OAK</t>
  </si>
  <si>
    <t>+SWITCH PANASONIC WEG-5511 WIDE 1 WAY-C</t>
  </si>
  <si>
    <t>+OUTLET AIRCON PANASONIC WEG1441/68029 W/PLATE</t>
  </si>
  <si>
    <t>NYLON FISHING LINK 1.50MM (36.5M)</t>
  </si>
  <si>
    <t>NYLON FISHING LINK 1.50MM (KILO)</t>
  </si>
  <si>
    <t>NFS- GUTTER ATLANTA PVC TUBE 26''X8''</t>
  </si>
  <si>
    <t>NFS- GUTTER ACCS. ATLANTA PVC CONNECTOR 26''</t>
  </si>
  <si>
    <t>NFS- GUTTER ACCS. ATLANTA PVC OUTSIDE CORNER 26''</t>
  </si>
  <si>
    <t>NFS- GUTTER ACCS. ATLANTA PVC INSIDE CORNER 26''</t>
  </si>
  <si>
    <t>NFS- GUTTER ACCS. ATLANTA PVC LEFT END CAP 26''</t>
  </si>
  <si>
    <t>NFS- GUTTER ACCS. ATLANTA PVC RIGHT END CAP 26''</t>
  </si>
  <si>
    <t>NFS- GUTTER ACCS. ATLANTA PVC DOWNSPOUT ROUND ADAPTER 26X4''</t>
  </si>
  <si>
    <t>NFS- GUTTER ACCS. ATLANTA EXTERNAL BRACKET 26''</t>
  </si>
  <si>
    <t>+S.O. DOORS PVC PRETTY DOOR III 60X210 W/LOUVER DARK OAK</t>
  </si>
  <si>
    <t>STUDY CHAIR SCHOLAR COFTA W/ RIGHT ARM GRANITE WHITE</t>
  </si>
  <si>
    <t>METAL FURRING JEA MAXX 19MMX50MMX5MX0.40MM</t>
  </si>
  <si>
    <t>METAL FURRING JEA MAXX 19MMX25MMX5MX0.40MM</t>
  </si>
  <si>
    <t>WALL ANGLE JEA MAXX 25MMX25MMX3M</t>
  </si>
  <si>
    <t>CARRYING CHANNEL JEA MAXX 12MMX38MMX5MX.80MM</t>
  </si>
  <si>
    <t>WALL CLIP JEA MAXX CEILING SINGLE</t>
  </si>
  <si>
    <t>WALL CLIP JEA MAXX CEILING DOUBLE</t>
  </si>
  <si>
    <t>THREADED BOLT JEA MAXX</t>
  </si>
  <si>
    <t>EXPANSION SHIELD JEA MAXX</t>
  </si>
  <si>
    <t>HANGER BRACKET JEA MAXX J-TYPE THREADED</t>
  </si>
  <si>
    <t>S.O. LAWN MOWER ACCS. FUJI FPLM-46 WHEEL</t>
  </si>
  <si>
    <t>+</t>
  </si>
  <si>
    <t>PIPE UNIDEX PVC WATER IN-HOUSE 1/2"X1.2M BLUE</t>
  </si>
  <si>
    <t>(DO NOT USE)+</t>
  </si>
  <si>
    <t>S.O. DOORS DESIGNCRAFT 70X210 SEAHORSE CNC MAHOGANY 40MM</t>
  </si>
  <si>
    <t>PIPE INSULEX ELECTRICAL 1" 32MMX50M FLEXIBLE</t>
  </si>
  <si>
    <t>DOOR PVC POLYWOOD DD 600X2100MM WB PLAIN WHITE</t>
  </si>
  <si>
    <t>DOOR PVC POLYWOOD DD 700X2100MM WB-A WHITE</t>
  </si>
  <si>
    <t>DOOR PVC POLYWOOD DD 700X2100MM VG PLAIN WOOD</t>
  </si>
  <si>
    <t>DOOR PVC POLYWOOD DD 700X2100MM VG-A WOOD PV</t>
  </si>
  <si>
    <t>DOOR PVC POLYWOOD DD 700X2100MM WB PLAIN WHITE</t>
  </si>
  <si>
    <t>DOOR PVC POLYWOOD DD 600X2100MM WB-A WHITE</t>
  </si>
  <si>
    <t>DOOR PVC POLYWOOD DD 600X2100MM VG PLAIN WOOD</t>
  </si>
  <si>
    <t>DOOR PVC POLYWOOD DD 600X2100MM VG-A WOOD</t>
  </si>
  <si>
    <t>MESH NET DOUBLE 394x1M</t>
  </si>
  <si>
    <t>MESH NET SINGLE 197x1M</t>
  </si>
  <si>
    <t>MESH NET SINGLE 50X100M</t>
  </si>
  <si>
    <t>+(DO NOT USE)PIPE EMERALD SANITARY PVC BUSHING REDUCER 4''X2''</t>
  </si>
  <si>
    <t>+TILES MWSA 40X40F ESTANCIA IVORY</t>
  </si>
  <si>
    <t>+TILES MWSA 40X40F ESTANCIA BROWN</t>
  </si>
  <si>
    <t>+TILES MWSA 40X40F CABIN BROWN</t>
  </si>
  <si>
    <t>+TILES MWSA 40X40F CABIN OCHRE</t>
  </si>
  <si>
    <t>+CONCRETE MIXER TRI-R SINGLE BAGGER W/LIFT SPRING</t>
  </si>
  <si>
    <t>WIRE COLUMBIA THHN 10/7 5.5SQ.MM STRANDED ROLL</t>
  </si>
  <si>
    <t>WIRE COLUMBIA THHN 8/7 8.0SQ.MM STRANDED ROLL</t>
  </si>
  <si>
    <t>(DO NOT USE) WIRE COLUMBIA NM 14/2 1.6MM ROLL</t>
  </si>
  <si>
    <t>(DO NOT USE) WIRE COLUMBIA NM 12/2 2.0MM ROLL</t>
  </si>
  <si>
    <t>SAW CIRCULAR BOSCH GKS 7000</t>
  </si>
  <si>
    <t>HAMMER DEMOLITION  BOSCH GSH 500</t>
  </si>
  <si>
    <t>TOOL GRINDER BOSCH GWS 2000 180MM</t>
  </si>
  <si>
    <t>DRILL DRIVER BOSCH GSB 120 CORDLESS</t>
  </si>
  <si>
    <t>DISC FLAP BOSCH P36 100MM FOR METAL (GRINDER 4'')</t>
  </si>
  <si>
    <t>DISC FLAP BOSCH  P60 100MM FOR METAL (GRINDER 4'')</t>
  </si>
  <si>
    <t>+DISC FLAP BOSCH P80 100MM FOR METAL (GRINDER 4'')</t>
  </si>
  <si>
    <t>DISC FLAP BOSCH P120 100MM FOR METAL (GRINDER 4'')</t>
  </si>
  <si>
    <t>TOOL DISC TURBO BOSCH 4'' FOR TILE/CERAMIC (GRINDER 4'')</t>
  </si>
  <si>
    <t>NFS-  DISC SEGMENTED BOSCH UNIVERSAL (GRINDER 4'')</t>
  </si>
  <si>
    <t>CARBIDE BOSCH 110X20/16MM (GRINDER 4'') MULTI WHEEL</t>
  </si>
  <si>
    <t>+DISC CUTTING  BOSCH 4'' FOR INOX (GRINDER 4'')</t>
  </si>
  <si>
    <t>DISC GRINDING BOSCH 4'' FLEXIBLE FOR INOX (GRINDER 4'')</t>
  </si>
  <si>
    <t>DISC CUTTING  BOSCH  (GCO 200) 14'' FOR METAL SINGLE PLY</t>
  </si>
  <si>
    <t>DISC CUTTING  BOSCH  (GCO 200) 14'' FOR METAL DOUBLE-PLY</t>
  </si>
  <si>
    <t>BIT DRILL BOSCH 3MMX30MMX60MM MASONRY</t>
  </si>
  <si>
    <t>+BIT DRILL  BOSCH 4MMX40MMX75MM MASONRY</t>
  </si>
  <si>
    <t>BIT DRILL BOSCH 5MMX50MMX85MM MASONRY</t>
  </si>
  <si>
    <t>BIT DRILL BOSCH 6MMX60MMX100MM MASONRY</t>
  </si>
  <si>
    <t>+BIT DRILL  BOSCH 8MMX80MMX120MM MASONRY</t>
  </si>
  <si>
    <t>BIT DRILL BOSCH 10MMX80MMX120MM MASONRY</t>
  </si>
  <si>
    <t>BIT DRILL BOSCH 1/8'' FOR METAL HSS-G</t>
  </si>
  <si>
    <t>BIT DRILL BOSCH 5/32'' FOR METAL HSS-G</t>
  </si>
  <si>
    <t>BIT DRILL BOSCH 3/16'' FOR METAL HSS-G</t>
  </si>
  <si>
    <t>BIT DRILL BOSCH 1/8'' FOR METAL HSS-COBALT</t>
  </si>
  <si>
    <t>BIT DRILL BOSCH 5/32'' FOR METAL HSS-COBALT</t>
  </si>
  <si>
    <t>BIT DRILL BOSCH 3/16'' FOR METAL HSS-COBALT</t>
  </si>
  <si>
    <t>BIT DRILL BOSCH 1/4'' FOR METAL HSS-COBALT</t>
  </si>
  <si>
    <t>BLADE SAW BOSCH (T 144D) FOR GST 65 E</t>
  </si>
  <si>
    <t>BLADE SAW BOSCH (T 118A) FOR GST 65 E</t>
  </si>
  <si>
    <t>BLADE SAW BOSCH (T 101B) FOR GST 65 E</t>
  </si>
  <si>
    <t>BLADE SAW BOSCH (T 101AO) FOR GST 65 E</t>
  </si>
  <si>
    <t>BLADE SAW BOSCH (GKS 7000) 7'' 40 TCT ECO FOR WOOD</t>
  </si>
  <si>
    <t>TOOL CHISEL POINTED BOSCH 17X280MM FOR GSH 500</t>
  </si>
  <si>
    <t>TOOL CHISEL FLAT BOSCH 17X280MM FOR GSH 500</t>
  </si>
  <si>
    <t>DISC CUTTING  BOSCH (GWS 2000) 7'' FOR METAL-INOX</t>
  </si>
  <si>
    <t>DISC GRINDING BOSCH  (GWS 2000) 7'' FOR METAL</t>
  </si>
  <si>
    <t>+DISC CUTTING  BOSCH 7'' FOR METAL (GWS 2000)</t>
  </si>
  <si>
    <t>(DO NOT USE)S.O SCALE FUJI FHS-200X1KG</t>
  </si>
  <si>
    <t>ENGINE HONDA GP200H CH1 6.5HP</t>
  </si>
  <si>
    <t>ENGINE HONDA GX390T2 QC1 13HP</t>
  </si>
  <si>
    <t>ENGINE HONDA GP200H QH1 6.5HP</t>
  </si>
  <si>
    <t>ENGINE HONDA GX160T2 QC1 5.5HP</t>
  </si>
  <si>
    <t>ENGINE HONDA GX270T2 LH 9HP</t>
  </si>
  <si>
    <t>WATER PUMP HONDA WL30XH 3X3 5.5HP</t>
  </si>
  <si>
    <t>WATER PUMP HONDA WL20XH 2X2 5.5HP</t>
  </si>
  <si>
    <t>+CRATE PLASTMANN YK#2 CPP RED</t>
  </si>
  <si>
    <t>BOTTLED JT WATER DISPENSER</t>
  </si>
  <si>
    <t>PIPE UNIDEX PVC 6" NON-RETURN VALVE</t>
  </si>
  <si>
    <t>+FERTILIZER RAMGO NUTRICOTE CONTROLLED RELEASE 100GRMS</t>
  </si>
  <si>
    <t>+INSECTICIDE RAMGO RESBAK CARBARYL 50GRMS</t>
  </si>
  <si>
    <t>+INSECTICIDE RAMGO MALATHIONE 100ML</t>
  </si>
  <si>
    <t>+PESTICIDE RAMGO NO RAT GLUE ALL WEATHER 220ML</t>
  </si>
  <si>
    <t>+FUNGICIDE RAMGO BENLAKI BENOMYL 100GRMS</t>
  </si>
  <si>
    <t>S.O. DOOR PRETTY 90X180 PVC PLAIN WHITE W/ LOUVER</t>
  </si>
  <si>
    <t>S.O. WHITEBOARD TM 4X8' W/FRAME</t>
  </si>
  <si>
    <t>DOOR DESIGNCRAFT PW KATLYNE 80X210 40MM GEM.</t>
  </si>
  <si>
    <t>DOOR DESIGNCRAFT PW KATLYNE 90X210 40MM GEM.</t>
  </si>
  <si>
    <t>(DO NOT USE)DOORS DESIGNCRAFT 80X210 KATLYN MAHOGANY</t>
  </si>
  <si>
    <t>(DO NOT USE)DOORS DESIGNCRAFT 90X210 KATLYN MAHOGANY</t>
  </si>
  <si>
    <t>DOORS DESIGNCRAFT 80X210 COLONIAL 6P GEMILINA</t>
  </si>
  <si>
    <t>DOORS DESIGNCRAFT 90X210 COLONIAL 6P GEMILINA</t>
  </si>
  <si>
    <t>+AMERICAN STANDARD WINPLUS II FRONT P2398-05 LEVER CLASSIC SUITE</t>
  </si>
  <si>
    <t>+AMERICAN STANDARD SIMPLICITY FRONT P2353-05 LEVER CLASSIC SUITE</t>
  </si>
  <si>
    <t>+BULB PHILIPS LED ESSENTIAL P45 3W WW</t>
  </si>
  <si>
    <t>+BULB PHILIPS LED ESSENTIAL P45 3W CDL</t>
  </si>
  <si>
    <t>+BULB PHILIPS LED ESSENTIAL A60 5W WW</t>
  </si>
  <si>
    <t>+BULB PHILIPS LED ESSENTIAL A60 5W CDL</t>
  </si>
  <si>
    <t>+BULB PHILIPS LED ESSENTIAL A60 7W CDL</t>
  </si>
  <si>
    <t>+BULB PHILIPS LED ESSENTIAL A60 7W WW</t>
  </si>
  <si>
    <t>+BULB PHILIPS LED ESSENTIAL A60 9W WW</t>
  </si>
  <si>
    <t>+BULB PHILIPS LED ESSENTIAL A60 9W CDL</t>
  </si>
  <si>
    <t>+BULB PHILIPS LED RETROFITS 3000K A60 E27 10.5W 230V</t>
  </si>
  <si>
    <t>+BULB PHILIPS LED RETROFITS 6500K A60 E27 10.5W 230V</t>
  </si>
  <si>
    <t>+BULB PHILIPS LED RETROFITS 3000K A60 E27 13W 230V</t>
  </si>
  <si>
    <t>+BULB PHILIPS LED RETROFITS 6500K A60 E27 13W 230V</t>
  </si>
  <si>
    <t>+DOWNLIGHT PHILIPS LED 44080 RECESSED 3.5W 27K</t>
  </si>
  <si>
    <t>+DOWNLIGHT PHILIPS LED 44080 RECESSED 3.5W 65K</t>
  </si>
  <si>
    <t>+DOWNLIGHT PHILIPS LED 44081 RECESSED 5W 27K</t>
  </si>
  <si>
    <t>+DOWNLIGHT PHILIPS LED 44081 RECESSED 5W 65K</t>
  </si>
  <si>
    <t>+DOWNLIGHT PHILIPS LED 44083 RECESSED 9W 27K</t>
  </si>
  <si>
    <t>+DOWNLIGHT PHILIPS LED 44083 RECESSED 9W 65K</t>
  </si>
  <si>
    <t>+DOWNLIGHT FIXTURE PHILIPS LED 13801 GLASS RECESSED 5W NICKEL</t>
  </si>
  <si>
    <t>+DOWNLIGHT FIXTURE PHILIPS LED 13801 GLASS RECESSED 5W WHITE</t>
  </si>
  <si>
    <t>+DOWNLIGHT FIXTURE PHILIPS LED 13802 GLASS RECESSED 9W NICKEL</t>
  </si>
  <si>
    <t>+DOWNLIGHT FIXTURE PHILIPS LED 13802 GLASS RECESSED 9W WHITE</t>
  </si>
  <si>
    <t>+BULB PHILIPS LED RETROFITS 3000K A60 E27 9.5W 230V</t>
  </si>
  <si>
    <t>+BULB PHILIPS LED RETROFITS 6500K A60 E27 9W 230V</t>
  </si>
  <si>
    <t>P/TRAP PO PLUG PHILIPPINE STANDARD NE 1-1/4 (FOR PACKAGE)</t>
  </si>
  <si>
    <t>S.O. DOORS DESIGNCRAFT WW 70X210 DEENA MAHOGANY</t>
  </si>
  <si>
    <t>BARBED WIRE TS #15 11KG</t>
  </si>
  <si>
    <t>BARBED WIRE TS #20 16KG</t>
  </si>
  <si>
    <t>BARBED WIRE TS #25 21KG</t>
  </si>
  <si>
    <t>BARBED WIRE TS #30 26KG</t>
  </si>
  <si>
    <t>(DO NOT USE)TIE WIRE #16X35KG GI (ROLL)</t>
  </si>
  <si>
    <t>WIRE COLUMBIA TW 8/7 STRANDED ROLL</t>
  </si>
  <si>
    <t>WIRE COLUMBIA TW 10/7 STRANDED ROLL</t>
  </si>
  <si>
    <t>(DO NOT USE) WIRE COLUMBIA FLATCORD STRANDED 14/2 ROLL</t>
  </si>
  <si>
    <t>OUTLET AIRCON PANASONIC WEG-1461/68029 W/PLATE</t>
  </si>
  <si>
    <t>METAL FURRING JEA MAXX 19MMX25MMX5MX0.60MM</t>
  </si>
  <si>
    <t>METAL FURRING JEA MAXX 19MMX50MMX5MX0.60MM</t>
  </si>
  <si>
    <t>WALL ANGLE JEA MAXX CEILING 25MMX25MMX3MX0.60MM</t>
  </si>
  <si>
    <t>CARRYING CHANNEL JEA MAXX 12MMX38MMX5MX1.0MM</t>
  </si>
  <si>
    <t>STUDS JEA MAXX 35MMX76MMX3M T.80MM</t>
  </si>
  <si>
    <t>TRACKS JEA MAXX 35MMX76MMX3M T.80MM</t>
  </si>
  <si>
    <t>PIPE UNIDEX PVC ELECTRICAL MINI CONDUIT ELBOW 20MM (1/2")</t>
  </si>
  <si>
    <t>PIPE UNIDEX PVC ELECTRICAL MINI CONDUIT ELBOW 25MM (3/4")</t>
  </si>
  <si>
    <t>PIPE UNIDEX PVC ELECTRICAL MINI CONDUIT ELBOW 32MM (1")</t>
  </si>
  <si>
    <t>COUPLING FOR FLEXIBLE HOSE 1/2MM</t>
  </si>
  <si>
    <t>S.O. INSULATION PE FOAM 1SIDE FOIL 50MMX1MX50M</t>
  </si>
  <si>
    <t>POWER PUSH BUTTON KOTEN PW-310B 10A</t>
  </si>
  <si>
    <t>POWER PUSH BUTTON KOTEN PW-315B 15A</t>
  </si>
  <si>
    <t>POWER PUSH BUTTON KOTEN PW-330B 30A</t>
  </si>
  <si>
    <t>ENCLOSURE KOTEN NEMA 3R KSB-3R (HPH (2P/3P)/K63CN (2P/3P))</t>
  </si>
  <si>
    <t>+BIT DRILL  BOSCH MASONRY 5.5MM BLISTER PACK</t>
  </si>
  <si>
    <t>+RECEPTACLE PANASONIC WEG1101/640290BP W/PLATE ROUND FLAT PIN W/GROUND 1 DEVICE</t>
  </si>
  <si>
    <t>+RECEPTACLE PANASONIC WEG1441/64029BP W/PLATE ROUND TANDEM W/GROUND 1 DEVICE</t>
  </si>
  <si>
    <t>+RECEPTACLE PANASONIC WEG15929 DUPLEX UNIVERSAL W/GROUND 16A 250V</t>
  </si>
  <si>
    <t>PAINT BOYSEN QRT B7151 L1 SEMI GLOSS PASTEL BASE</t>
  </si>
  <si>
    <t>+NFS- DOG FOOD GOOD BOY PUPPY 5 KGS</t>
  </si>
  <si>
    <t>PRESSURE WASHER BOSCH ACCS. SWITCH AQUATAK</t>
  </si>
  <si>
    <t>SIGNAGE SAFETY MMC LS-1601 LEFT/RIGHT ARROW SIGN 4X9 LUMINOUS</t>
  </si>
  <si>
    <t>SIGNAGE SAFETY MMC LS-1603L EXIT LEFT ARROW SIGN 4X9 LUMINOUS</t>
  </si>
  <si>
    <t>SIGNAGE SAFETY MMC LS-1603R EXIT RIGHT ARROW SIGN 4X9 LUMINOUS</t>
  </si>
  <si>
    <t>SIGNAGE SAFETY MMC LS-1602L FIRE EXIT LEFT ARROW SIGN 4X9 LUMINOUS</t>
  </si>
  <si>
    <t>SIGNAGE SAFETY MMC LS-1602R FIRE EXIT RIGHT ARROW SIGN 4X9 LUMINOUS</t>
  </si>
  <si>
    <t>SIGNAGE SAFETY MMC LS-1606 EMERGENCY EXIT ONLY SIGN 4X9 LUMINOUS</t>
  </si>
  <si>
    <t>SIGNAGE SAFETY MMC LS-1607 FIRE EXTINGUISHER SIGN 4X9 LUMINOUS</t>
  </si>
  <si>
    <t>TILE ADHESIVE MASTER ADM 5KG</t>
  </si>
  <si>
    <t>S.O. DOORS DESIGNCRAFT WW 70X210 COVENTRY MAHOGANY</t>
  </si>
  <si>
    <t>CIRCUIT BREAKER GE TQL15A 2P PLUG-IN TYPE</t>
  </si>
  <si>
    <t>CIRCUIT BREAKER GE TQL20A 2P PLUG-IN TYPE</t>
  </si>
  <si>
    <t>CIRCUIT BREAKER GE TQL30A 2P PLUG-IN TYPE</t>
  </si>
  <si>
    <t>CIRCUIT BREAKER GE TQL60A 2P PLUG-IN TYPE</t>
  </si>
  <si>
    <t>CIRCUIT BREAKER GE TQC15A 2P BOLT-ON TYPE</t>
  </si>
  <si>
    <t>CIRCUIT BREAKER GE TQC20A 2P BOLT-ON TYPE</t>
  </si>
  <si>
    <t>CIRCUIT BREAKER GE TQC30A 2P BOLT-ON TYPE</t>
  </si>
  <si>
    <t>CIRCUIT BREAKER GE TQC60A 2P BOLT-ON TYPE</t>
  </si>
  <si>
    <t>CLEANER ZIM LIQUID ALL PURPOSE LEMON SCENT 250ML</t>
  </si>
  <si>
    <t>CLEANER ZIM LIQUID ALL PURPOSE LEMON SCENT 500ML</t>
  </si>
  <si>
    <t>CLEANER ZIM POWDER CALAMANSI 350G REFILL</t>
  </si>
  <si>
    <t>CLEANER ZIM POWDER FRESH CLEAN 350G REFILL</t>
  </si>
  <si>
    <t>CLEANER ZIM POWDER FRESH CLEAN 500G CAN</t>
  </si>
  <si>
    <t>CLEANER ZIM POWDER CALAMANSI 500G CAN</t>
  </si>
  <si>
    <t>S.O. WINDOWS PVC PRETTY H.80XW120CM</t>
  </si>
  <si>
    <t>DOORS DESIGNCRAFT 70X210 DAKOTA HARDWOOD 35MM</t>
  </si>
  <si>
    <t>DOORS DESIGNCRAFT 70X210 MONTANA HARDWOOD 40MM</t>
  </si>
  <si>
    <t>DOORS DESIGNCRAFT 70X210 OREGON HARDWOOD 35MM</t>
  </si>
  <si>
    <t>DOORS DESIGNCRAFT 80X210 DAKOTA HARDWOOD 35MM</t>
  </si>
  <si>
    <t>DOORS DESIGNCRAFT 80X210 MONTANA HARDWOOD 40MM</t>
  </si>
  <si>
    <t>DOORS DESIGNCRAFT 80X210 OREGON HARDWOOD 35MM</t>
  </si>
  <si>
    <t>DOORS DESIGNCRAFT 90X210 DAKOTA HARDWOOD 35MM</t>
  </si>
  <si>
    <t>DOORS DESIGNCRAFT 90X210 MONTANA HARDWOOD 40MM</t>
  </si>
  <si>
    <t>DOORS DESIGNCRAFT 90X210 OREGON HARDWOOD 35MM</t>
  </si>
  <si>
    <t>PAINT DAVIES DV-40-T GAL PAINT THINNER</t>
  </si>
  <si>
    <t>+PLYWOOD MARINE 5MMX4X8 (BROWN)</t>
  </si>
  <si>
    <t>+PLYWOOD ORDINARY 5MMX4X8 (BROWN)</t>
  </si>
  <si>
    <t>+PLYWOOD ORDINARY 18MMX4X8 (BROWN)</t>
  </si>
  <si>
    <t>+NFS- SHAMPOO PETGARD DOG 60ML</t>
  </si>
  <si>
    <t>+NFS- SHAMPOO PETGARD DOG 120ML</t>
  </si>
  <si>
    <t>+NFS- SHAMPOO PETGARD DOG 240ML</t>
  </si>
  <si>
    <t>+NFS- SHAMPOO PETGARD GROOMING 240ML</t>
  </si>
  <si>
    <t>+NFS- SOAP PETGARD DOG 90G</t>
  </si>
  <si>
    <t>+NFS- SOAP PETGARD DOG POWDER 120G</t>
  </si>
  <si>
    <t>+NFS- SHAMPOO OUR CAT PINK ROSE 250ML</t>
  </si>
  <si>
    <t>+NFS- SHAMPOO OUR CAT FRESH CUCUMBER 250ML</t>
  </si>
  <si>
    <t>+NFS- SHAMPOO OUR CAT COOL COLOGNE 250ML</t>
  </si>
  <si>
    <t>+NFS- SHAMPOO OUR DOG PLUS ROSE AND JASMINE OIL 500ML</t>
  </si>
  <si>
    <t>+NFS- SHAMPOO OUR DOG PLUS CUCUMBER &amp; GREEN TEA  500ML</t>
  </si>
  <si>
    <t>+NFS- SHAMPOO OUR DOG PLUS PUPPY EXTRA GENTLE  500ML</t>
  </si>
  <si>
    <t>+NFS- SHAMPOO OUR DOG PLUS EXTRA RICH &amp; CREAMY CONDITIONER  500ML</t>
  </si>
  <si>
    <t>+NFS- SHAMPOO OUR DOG TEA TREE OIL 600ML</t>
  </si>
  <si>
    <t>+NFS- SHAMPOO OUR DOG ALOE VERA 600ML</t>
  </si>
  <si>
    <t>+NFS- SHAMPOO OUR DOG EXTRA MOISTURE CONDITIONER 600ML</t>
  </si>
  <si>
    <t>+NFS- SHAMPOO OUR DOG COLOGNE 1L</t>
  </si>
  <si>
    <t>+NFS- SHAMPOO OUR DOG SUMMER FRESH 1L</t>
  </si>
  <si>
    <t>+NFS- SHAMPOO OUR DOG FLORAL FRESH 1L</t>
  </si>
  <si>
    <t>(DO NOT USE)+NFS- CAT LITTER CLUMPING OUR CAT 4KG</t>
  </si>
  <si>
    <t>+STAIR NOSING BRASS MASTER SF 2X38.1X3000MM</t>
  </si>
  <si>
    <t>PIPE UNIDEX PVC ELECTRICAL 2-1/2" (75MM)</t>
  </si>
  <si>
    <t>PIPE UNIDEX PVC ELECTRICAL 3" (90MM)</t>
  </si>
  <si>
    <t>PIPE UNIDEX PVC ELECTRICAL CONDUIT ELBOW 2-1/2" (75MM)</t>
  </si>
  <si>
    <t>PIPE UNIDEX PVC ELECTRICAL CONDUIT ELBOW 3" (90MM)</t>
  </si>
  <si>
    <t>PIPE UNIDEX PVC ELECTRICAL COUPLING 2-1/2" (75MM)</t>
  </si>
  <si>
    <t>PIPE UNIDEX PVC ELECTRICAL COUPLING 3" (90MM)</t>
  </si>
  <si>
    <t>PIPE UNIDEX PVC BLUE IN-HOUSE 2-1/2"</t>
  </si>
  <si>
    <t>PIPE UNIDEX PVC BLUE IN-HOUSE 3"</t>
  </si>
  <si>
    <t>PIPE UNIDEX PVC BLUE IN-HOUSE PLAIN ELBOW 2-1/2"X90D</t>
  </si>
  <si>
    <t>PIPE UNIDEX PVC BLUE IN-HOUSE PLAIN ELBOW 3"X90D</t>
  </si>
  <si>
    <t>PIPE UNIDEX PVC BLUE IN-HOUSE PLAIN COUPLING 2-1/2"</t>
  </si>
  <si>
    <t>PIPE UNIDEX PVC BLUE IN-HOUSE PLAIN COUPLING 3"</t>
  </si>
  <si>
    <t>+PIPE UNIDEX PVC BLUE IN-HOUSE MALE ADAPTOR 3"</t>
  </si>
  <si>
    <t>PIPE UNIDEX BLUE IN-HOUSE MALE ADAPTOR 2-1/2"</t>
  </si>
  <si>
    <t>PIPE UNIDEX PVC BLUE IN-HOUSE PLAIN TEE 2-1/2"</t>
  </si>
  <si>
    <t>PIPE UNIDEX BLUE IN-HOUSE PLAIN TEE 3"</t>
  </si>
  <si>
    <t>+PIPE UNIDEX PVC BLUE IN-HOUSE FEMALE ADAPTOR 2-1/2"</t>
  </si>
  <si>
    <t>+PIPE UNIDEX PVC BLUE IN-HOUSE FEMALE ADAPTOR 3"</t>
  </si>
  <si>
    <t>PIPE UNIDEX PVC BLUE IN-HOUSE UNION PLAIN 1/2"</t>
  </si>
  <si>
    <t>PIPE UNIDEX PVC ELECTRICAL MALE ADAPTOR 2-1/2" (75MM)</t>
  </si>
  <si>
    <t>PIPE UNIDEX PVC ELECTRICAL MALE ADAPTOR 3" (90MM)</t>
  </si>
  <si>
    <t>+CAT LITTER CLUMPING OUR CAT 12KG</t>
  </si>
  <si>
    <t>PIPE TRI-R G.I 1X6M S-40</t>
  </si>
  <si>
    <t>+PIPE TRI-R G.I 1-1/4" S-40</t>
  </si>
  <si>
    <t>PIPE TRI-R G.I 1-1/2X6M S-40</t>
  </si>
  <si>
    <t>NFS-VACUUM CLEANER KARCHER WET/DRY NT 20/1 20L CLASSIC HD</t>
  </si>
  <si>
    <t>NFS-VACUUM CLEANER KARCHER WET/DRY NT 30/1 30L CLASSIC HD</t>
  </si>
  <si>
    <t>NFS-ACCS. FILTER FOR WD 4/5//6 KARCHER FLAT-PLEATED</t>
  </si>
  <si>
    <t>NFS-ACCS. CARTRIDGE FILTER FOR MV 1/WD 1 KARCHER</t>
  </si>
  <si>
    <t>NFS-ACCS. PAPER FILTERING BAG FOR MV 1/WD 1 KARCHER SET</t>
  </si>
  <si>
    <t>NFS- ACCS. FILTER BLUE FOR MV 1/WD 1 KARCHER</t>
  </si>
  <si>
    <t>NFS-ACCS. FILTER FOR MV 1/WD 1 KARCHER</t>
  </si>
  <si>
    <t>O-RING SEAL KARCHER SET K2</t>
  </si>
  <si>
    <t>PISTOL G 160 KARCHER</t>
  </si>
  <si>
    <t>POWER JET VP 145 KARCHER VARIO</t>
  </si>
  <si>
    <t>NOZZLE ROTOR DB 145 KARCHER</t>
  </si>
  <si>
    <t>WATER FILTER KARCHER</t>
  </si>
  <si>
    <t>FILTER W/WEIGHT KARCHER K2</t>
  </si>
  <si>
    <t>PLANET WHEEL N-cor (z22) - FEES KARCHER K2</t>
  </si>
  <si>
    <t>MANIFOLD HR + PRESSURE PISTON KARCHER K4</t>
  </si>
  <si>
    <t>SAFETY VALVE COMPLETE REPLACEMENT SC 3 KARCHER</t>
  </si>
  <si>
    <t>PUMP COMPLETE REPLACEMENT SC 3 KARCHER</t>
  </si>
  <si>
    <t>HOSE KARCHER SC3</t>
  </si>
  <si>
    <t>HOSE SILICON DN4.5-POLY KARCHER SC3</t>
  </si>
  <si>
    <t>FLOW HEATER COMPLETE REPLACEMENT SC 3 KARCHER</t>
  </si>
  <si>
    <t>S.O PAINT BOYSEN PAIL ROOF PAINT PACIFIC BLUE 2540</t>
  </si>
  <si>
    <t>WIRE COLUMBIA THW 14/7 STRANDED ROLL</t>
  </si>
  <si>
    <t>WIRE COLUMBIA THW 12/7 STRANDED ROLL</t>
  </si>
  <si>
    <t>WIRE COLUMBIA THW 10/7 STRANDED ROLL</t>
  </si>
  <si>
    <t>WIRE COLUMBIA THW 8/7 STRANDED ROLL</t>
  </si>
  <si>
    <t>WIRE COLUMBIA TW 14 SOLID ROLL</t>
  </si>
  <si>
    <t>WIRE COLUMBIA TW 12 SOLID ROLL</t>
  </si>
  <si>
    <t>(DO NOT USE) WIRE COLUMBIA ROYAL CORD 16/3C STRANDED ROLL</t>
  </si>
  <si>
    <t>(DO NOT USE) WIRE COLUMBIA ROYAL CORD 14/3C STRANDED ROLL</t>
  </si>
  <si>
    <t>(DO NOT USE) WIRE COLUMBIA NM 10/2 STRANDED ROLL</t>
  </si>
  <si>
    <t>HAND BRUSH #017 NYLON SCRUB 13X5X4.5CM MIXED COLOR</t>
  </si>
  <si>
    <t>HAND BRUSH #018 NYLON SCRUB 20X5.5X4.5CM MIXED COLOR</t>
  </si>
  <si>
    <t>HAND BRUSH #609 NYLON ESQUIRE 18X4.8X44.5CM MIXED COLOR</t>
  </si>
  <si>
    <t>TOILET BRUSH #010 L.D 48CM WOODEN HANDLE MIXED COLOR</t>
  </si>
  <si>
    <t>TOILET BRUSH #011 H.D 52CM WOODEN HANDLE MIXED COLOR</t>
  </si>
  <si>
    <t>+(DO NOT USE) DECK BRUSH WOODEN 9" NYLON W/ LONG HANDLE MIXED COLOR</t>
  </si>
  <si>
    <t>DECK BRUSH NG PLASTIC 7" W/STEEL HANDLE MIXED COLORS</t>
  </si>
  <si>
    <t>DECK BRUSH NG WOODEN 12" W/LONG HANDLE MIXED COLOR</t>
  </si>
  <si>
    <t>WALIS TAMBO</t>
  </si>
  <si>
    <t>(DO NOT USE)+WAX KM STARWAX 90GRAMS RED</t>
  </si>
  <si>
    <t xml:space="preserve">(DO NOT USE)+WAX KM STARWAX 180G RED	</t>
  </si>
  <si>
    <t>(DO NOT USE)+WAX KM STARWAX 90G NATURAL</t>
  </si>
  <si>
    <t>(DO NOT USE)+DYEWAX KM STARWAX 90GRAMS RED</t>
  </si>
  <si>
    <t>(DO NOT USE)+DYEWAX KM STARWAX 180GRAMS RED</t>
  </si>
  <si>
    <t>(DO NOT USE)S.O. DOORS DESIGNCRAFT 100X210 MOROCCO CNC MAHOG.40MM</t>
  </si>
  <si>
    <t>S.O LAVATORY HCG L70 NEW MONET</t>
  </si>
  <si>
    <t>(DO NOT USE) P/TRAP PO PLUG LA FONZA NE 1-1/4 (FOR PACKAGE)</t>
  </si>
  <si>
    <t>S.O SEAT COVER HCG CF-634NB NEW MONET</t>
  </si>
  <si>
    <t>DECK BRUSH NG PLASTIC 9" W/STEEL HANDLE MIXED COLORS</t>
  </si>
  <si>
    <t>S.O ROOFING ISOLINE ONDULINE UNDERLAY</t>
  </si>
  <si>
    <t>+DOWNLIGHT PHILIPS LED MESON RECESSED 3.5W 3000K</t>
  </si>
  <si>
    <t>+DOWNLIGHT PHILIPS LED MESON RECESSED 3.5W 6500K</t>
  </si>
  <si>
    <t>+DOWNLIGHT PHILIPS LED MESON RECESSED 5.5W 3000K</t>
  </si>
  <si>
    <t>+DOWNLIGHT PHILIPS LED MESON RECESSED 5.5W, 6500K</t>
  </si>
  <si>
    <t>+DOWNLIGHT PHILIPS LED MESON RECESSED 7W 3000K</t>
  </si>
  <si>
    <t>+DOWNLIGHT PHILIPS LED MESON RECESSED 7W 6500K</t>
  </si>
  <si>
    <t>+DOWNLIGHT PHILIPS LED MESON RECESSED 10.5W 3000K</t>
  </si>
  <si>
    <t>+DOWNLIGHT PHILIPS LED MESON RECESSED 10.5W 6500K</t>
  </si>
  <si>
    <t>(DO NOT USE)S.O DOORS PVC CITI/PRETTY 70X180 809 DARK OAK</t>
  </si>
  <si>
    <t>S.O. TANK COVER ONLY S777-2B HCG (CEZANNE/NEW MONET/NEW MONET PLUS) W/PUSH BUTTON WHITE</t>
  </si>
  <si>
    <t>GAS REGULATOR LION M-GAS S-727 SMALL</t>
  </si>
  <si>
    <t>GAS REGULATOR LION M-GAS S-828 BIG</t>
  </si>
  <si>
    <t>GAS REGULATOR LION M-GAS S-228 W/PUSH &amp; GA</t>
  </si>
  <si>
    <t>GAS REGULATOR LION SHELLANE LI-90 REG.</t>
  </si>
  <si>
    <t>GAS REGULATOR LION SHELLANE SLG-98 W/GAUGE REG.</t>
  </si>
  <si>
    <t>GAS REGULATOR LION ESSO GASUL PPB-70 REG.</t>
  </si>
  <si>
    <t>GAS REGULATOR LION ESSO GASUL SDR-8310 ANTEAKAGE</t>
  </si>
  <si>
    <t>GAS REGULATOR LION PETRONAS PSR-9310 REG.</t>
  </si>
  <si>
    <t>GAS REGULATOR LION PETRONAS PSR-9910 W/GAUANTI-LEAK</t>
  </si>
  <si>
    <t>GAS REGULATOR &amp; HOSE FUJI FBS-30 1.25M BLACK</t>
  </si>
  <si>
    <t>GAS REGULATOR &amp; HOSE FUJI PPB-70 1.5M BLACK</t>
  </si>
  <si>
    <t>LPG HOSE FUJI 1.25M BLACK</t>
  </si>
  <si>
    <t>LPG HOSE FUJI 2.5M STAINLESS</t>
  </si>
  <si>
    <t>LPG HOSE FUJI 2.5M BLACK</t>
  </si>
  <si>
    <t>LPG HOSE FUJI 1.25M STAINLESS</t>
  </si>
  <si>
    <t>BLEACH GREENEX ALL PURPOSE ORIGINAL LTR.</t>
  </si>
  <si>
    <t>BLEACH GREENEX ALL PURPOSE ORIGINAL 500 ML.</t>
  </si>
  <si>
    <t>BLEACH ZONROX ORIGINAL GAL.</t>
  </si>
  <si>
    <t>BLEACH ZONROX ORIGINAL (1/2 GAL)</t>
  </si>
  <si>
    <t>BLEACH ZONROX LEMON SCENT GAL.</t>
  </si>
  <si>
    <t>BLEACH ZONROX LEMON SCENT (1/2 GAL)</t>
  </si>
  <si>
    <t>S.O DOORS PVC CITI/PRETTY 80X210 PLAIN WOOD</t>
  </si>
  <si>
    <t>PAINT DAVIES MEGACRYL DV-1300 WATER BASED WOOD PRIMER 1-L</t>
  </si>
  <si>
    <t>PAINT DAVIES MEGACRYL DV-1300  WATER BASED WOOD PRIMER 4-L</t>
  </si>
  <si>
    <t>HOME BUDDY DAVIES  DV-HB  W/ HARDENER 1-L</t>
  </si>
  <si>
    <t>HOME BUDDY DAVIES DV-HB  W/ HARDENER 4-L</t>
  </si>
  <si>
    <t>TRASH BIN GREEN CARE OD ASH MEDIUM 78L 38CMX78CM BLACK</t>
  </si>
  <si>
    <t>TRASH BIN GREEN CARE OD ASH MEDIUM 78L 38CMX78CM GREEN</t>
  </si>
  <si>
    <t>TRASH BIN GREEN CARE OD ASH SMALL 39L 28CMX67CM BLACK</t>
  </si>
  <si>
    <t>TRASH BIN GREEN CARE OD ASH SMALL 39L 28CMX67CM GREEN</t>
  </si>
  <si>
    <t>S.O. BENCH COFTA 4 SEATER PLAIN WHITE</t>
  </si>
  <si>
    <t>S.O VACUUM CLEANER KARCHER WET/DRY NT 35</t>
  </si>
  <si>
    <t>S.O CARPET BLOWER KARCHER AB 45</t>
  </si>
  <si>
    <t>S.O STEAM CLEANER KARCHER SC1</t>
  </si>
  <si>
    <t>+LUMBER DESIGNCRAFT FJ 2X3X8 LAUAN</t>
  </si>
  <si>
    <t>WELDING ROD NIHON N-6011 2.5MM 1KL.</t>
  </si>
  <si>
    <t>WELDING ROD NIHON N-6011 3.2MM 1KL.</t>
  </si>
  <si>
    <t>WELDING ROD NIHON N-6013 2.5MM 1KL.</t>
  </si>
  <si>
    <t>WELDING ROD NIHON N-6013 3.2MM 1KL.</t>
  </si>
  <si>
    <t>DOOR PVC POLYWOOD DD 600X2100MM WO PLAIN W.OAK</t>
  </si>
  <si>
    <t>DOOR PVC POLYWOOD DD 600X2100MM WO-A WHITE OAK</t>
  </si>
  <si>
    <t>DOOR PVC POLYWOOD DD 600X2100MM DO PLAIN D.OAK</t>
  </si>
  <si>
    <t>DOOR PVC POLYWOOD DD 600X2100MM DO-A DARK OAK</t>
  </si>
  <si>
    <t>DOOR PVC POLYWOOD DD 700X2100MM WO PLAIN W.OAK</t>
  </si>
  <si>
    <t>DOOR PVC POLYWOOD DD 700X2100MM WO-A WHITE OAK</t>
  </si>
  <si>
    <t>DOOR PVC POLYWOOD DD 700X2100MM DO PLAIN D.OAK</t>
  </si>
  <si>
    <t>DOOR PVC POLYWOOD DD 700X2100MM DO-A DARK OAK</t>
  </si>
  <si>
    <t>WATER DIPPER HW HW-60A YELLOW GREEN</t>
  </si>
  <si>
    <t>WATER DIPPER HW HW-60A BLUE</t>
  </si>
  <si>
    <t>WATER DIPPER HW HW-60A WHITE</t>
  </si>
  <si>
    <t>DUSTPAN  HW HW-97 YELLOW GREEN</t>
  </si>
  <si>
    <t>DUSTPAN  HW HW-97 RED</t>
  </si>
  <si>
    <t>DUSTPAN  HW HW-97 BLUE</t>
  </si>
  <si>
    <t>ODOR ABSORBER TOKUSHU</t>
  </si>
  <si>
    <t>+PAINT DAVIES MCS-0109 GAL LATEX</t>
  </si>
  <si>
    <t>+BLEACH GREENEX ALL PURPOSE LEMON POWER 500 ML.</t>
  </si>
  <si>
    <t>(DO NOT USE)S.O. INSULATION PE FOAM 2SIDE FOIL 15MMX1MX50M</t>
  </si>
  <si>
    <t>NFS-PIPE UNIDEX SANITARY PVC 6''X3M SERIES 1000</t>
  </si>
  <si>
    <t>NFS-PIPE UNIDEX SANITARY PVC 8''X3M SERIES 1000</t>
  </si>
  <si>
    <t>DOOR DESIGNCRAFT EW SAPPORO 70X210 40MM MERANTI</t>
  </si>
  <si>
    <t>DOOR DESIGNCRAFT EW SAPPORO 80X210 40MM MERANTI</t>
  </si>
  <si>
    <t>DOOR DESIGNCRAFT EW SAPPORO 90X210 40MM MERANTI</t>
  </si>
  <si>
    <t>DOOR DESIGNCRAFT EW NAGOYA 70X210 40MM MERANTI</t>
  </si>
  <si>
    <t>DOOR DESIGNCRAFT EW NAGOYA 80X210 40MM MERANTI</t>
  </si>
  <si>
    <t>DOOR DESIGNCRAFT EW NAGOYA 90X210 40MM MERANTI</t>
  </si>
  <si>
    <t>DOOR DESIGNCRAFT EW ANGELIC 70X210 40MM MERANTI</t>
  </si>
  <si>
    <t>DOOR DESIGNCRAFT EW ANGELIC 80X210 40MM MERANTI</t>
  </si>
  <si>
    <t>DOOR DESIGNCRAFT EW ANGELIC 90X210 40MM MERANTI</t>
  </si>
  <si>
    <t>DOOR DESIGNCRAFT EW KENTUCKY 70X210 40MM MERANTI</t>
  </si>
  <si>
    <t>DOOR DESIGNCRAFT EW KENTUCKY 80X210 40MM MERANTI</t>
  </si>
  <si>
    <t>DOOR DESIGNCRAFT EW KENTUCKY 90X210 40MM MERANTI</t>
  </si>
  <si>
    <t>NFS-AIR BLOWER KARCHER AB 45</t>
  </si>
  <si>
    <t>NFS-DRY VACUUM CLEANER KARCHER T 14/1 CLASSIC 14L</t>
  </si>
  <si>
    <t>NFS-SINGLE DISC FLOOR POLISHER KARCHER BDS 43/150 C CLASSIC</t>
  </si>
  <si>
    <t>NFS-HIGH PRESSURE WASHER KARCHER HD 6/15 G CLASSIC 200 BAR</t>
  </si>
  <si>
    <t>NFS-HIGH PRESSURE WASHER KARCHER HD 5/11 P 160 BAR</t>
  </si>
  <si>
    <t>MURIATIC ACID CL CONCENTRATED GRADE 1000ML</t>
  </si>
  <si>
    <t>FLOOR WAX ZIM LIQUID 500ML RED</t>
  </si>
  <si>
    <t>FLOOR WAX ZIM COLORLESS LIQUID 500ML NATURAL</t>
  </si>
  <si>
    <t>MOTH BALLS ALBATROSS 225grams</t>
  </si>
  <si>
    <t>MOTH BALLS ALBATROSS 500grams</t>
  </si>
  <si>
    <t>+DOWNLIGHT PHILIPS LED MESON RECESSED 10W 3000K</t>
  </si>
  <si>
    <t>+DOWNLIGHT PHILIPS LED MESON RECESSED 10W 6500K</t>
  </si>
  <si>
    <t>+BULB PHILIPS LED RETROFITS 3000K A60 E27 8W 230V</t>
  </si>
  <si>
    <t>+BULB PHILIPS LED RETROFITS 6500K A60 E27 8W 230V</t>
  </si>
  <si>
    <t>VENTILATION POLYWOOD DD 10X48 ST-TYPE WHITE PVC</t>
  </si>
  <si>
    <t>VENTILATION POLYWOOD DD 8X48 ST-TYPE WHITE PVC</t>
  </si>
  <si>
    <t>VENTILATION POLYWOOD DD 8X48 ST-TYPE DK.BROWN PVC</t>
  </si>
  <si>
    <t>VENTILATION POLYWOOD DD 8X24 L-TYPE DK.BROWN PVC</t>
  </si>
  <si>
    <t>VENTILATION POLYWOOD DD 8X24 L-TYPE WHITE PVC</t>
  </si>
  <si>
    <t>VENTILATION POLYWOOD DD 10X24 L-TYPE DK.BROWN PVC</t>
  </si>
  <si>
    <t>VENTILATION POLYWOOD DD 10X24 L-TYPE WHITE PVC</t>
  </si>
  <si>
    <t>VENTILATION POLYWOOD DD 10X48 ST-TYPE DK.BROWN PVC</t>
  </si>
  <si>
    <t>UTILITY LIGHTER STANDARD CLASSIC ASSORTED</t>
  </si>
  <si>
    <t>UTILITY LIGHTER STANDARD MINI ASSORTED</t>
  </si>
  <si>
    <t>SPAREPARTS POWER BRUSH FOR WB-150 KARCHER</t>
  </si>
  <si>
    <t>WASHING MACHINE BOSTON BAY ME MAS70-1109/01FM-ID 6KG AUTO SGL.</t>
  </si>
  <si>
    <t>PLYBOARD WOODTEK 17.5MMX1220MMX2440MM SQURE CORE (RED)</t>
  </si>
  <si>
    <t>PLYWOOD MARINE WOODTEK 17.5MMX122MMX2440 (RED)</t>
  </si>
  <si>
    <t>GLOVES DURAFRESH PREMIUM ANTI-BAC LARGE YELLOW (PAIR)</t>
  </si>
  <si>
    <t>GLOVES DURAFRESH PREMIUM ANTI-BAC MEDIUM YELLOW (PAIR)</t>
  </si>
  <si>
    <t>GLOVES DURAFRESH PREMIUM ANTI-BAC SMALL YELLOW (Pair)</t>
  </si>
  <si>
    <t>SPONGE DURA BRITE MULTI PURPOSE VALUE PACK 2'S</t>
  </si>
  <si>
    <t>SCRUB DURA BRITE HEAVY DUTY STRIPPER BLACK</t>
  </si>
  <si>
    <t>PIPE UNIDEX SANITARY PVC PLAIN COUPLING 8''</t>
  </si>
  <si>
    <t>PIPE UNIDEX SANITARY PVC PLAIN ELBOW 8''X90DEG</t>
  </si>
  <si>
    <t>PIPE UNIDEX SANITARY PVC PLAIN TEE 8''X8''</t>
  </si>
  <si>
    <t>PIPE UNIDEX SANITARY PVC TEE REDUCER 8''X6''</t>
  </si>
  <si>
    <t>PIPE UNIDEX SANITARY PVC CLEAN-OUT 8''</t>
  </si>
  <si>
    <t>PIPE UNIDEX SANITARY PVC BUSHING REDUCER 8''X6''</t>
  </si>
  <si>
    <t>PIPE UNIDEX SANITARY PVC PLAIN ELBOW 8''X45DEG</t>
  </si>
  <si>
    <t>PIPE UNIDEX SANITARY PVC PLAIN WYE 8''X8''</t>
  </si>
  <si>
    <t>PIPE UNIDEX SANITARY PVC WYE REDUCER 8''X6''</t>
  </si>
  <si>
    <t>S.O. TANK AND COVER HCG S998 ALESSO W/O FITTINGS</t>
  </si>
  <si>
    <t>S.O. TANK COVER NEW MONET HCG C817-2 AW</t>
  </si>
  <si>
    <t>+WIRE COLUMBIA NM 14/2 PER METER</t>
  </si>
  <si>
    <t>+ELECTRICAL WIRE COLUMBIA NM 12/2 PER METER</t>
  </si>
  <si>
    <t>+ELECTRICAL WIRE COLUMBIA NM 10/2 PER METER</t>
  </si>
  <si>
    <t>+ELECTRICAL WIRE COLUMBIA FLATCORD 16/2 PER METER</t>
  </si>
  <si>
    <t>+ELECTRICAL WIRE COLUMBIA FLATCORD 18/2 PER METER</t>
  </si>
  <si>
    <t>+WIRE COLUMBIA FLATCORD 14/2 PER METER</t>
  </si>
  <si>
    <t>+TILES MWSA 40X40F FIREWOOD BROWN</t>
  </si>
  <si>
    <t>+TILES MWSA 40X40F FIREWOOD IVORY</t>
  </si>
  <si>
    <t>DYEWAX STARWAX 900GRAMS RED</t>
  </si>
  <si>
    <t>WAX STARWAX 900GRAMS RED</t>
  </si>
  <si>
    <t>+WAX STARWAX KM 900GRAMS RED</t>
  </si>
  <si>
    <t>(DO NOT USE)CUT-OFF HAUSMANN SK ACCS GC3553 STATOR (11)</t>
  </si>
  <si>
    <t>STORAGE BOX MEGA MG-697 50L TRANSCLEAR</t>
  </si>
  <si>
    <t>STORAGE BOX MEGA MG-696 70L TRANSCLEAR</t>
  </si>
  <si>
    <t>STORAGE BOX MEGA MG-698 95L TRANSCLEAR</t>
  </si>
  <si>
    <t>STORAGE BOX MEGA MG-699 120L TRANSCLEAR</t>
  </si>
  <si>
    <t>LAUNDRY STOOL MEGA MG-220Q GREEN</t>
  </si>
  <si>
    <t>DOOR DESIGNCRAFT EW NAGOYA 100X210 40MM MERANTI</t>
  </si>
  <si>
    <t>SWITCH PANASONIC WEG-5001K-5 WIDE 1-WAY</t>
  </si>
  <si>
    <t>SWITCH PANASONIC WEG-5001/6801BP 1 GANG 1-WAY</t>
  </si>
  <si>
    <t>SWITCH PANASONIC WEG-5001/6802BP 2 GANG 1-WAY</t>
  </si>
  <si>
    <t>SWITCH PANASONIC WEG-5001/6803BP 3 GANG 1-WAY</t>
  </si>
  <si>
    <t>SWITCH PANASONIC WEG-5002/6801BP 1 GANG 3-WAY</t>
  </si>
  <si>
    <t>SWITCH PANASONIC WEG-5002K-5 WIDE 3-WAY</t>
  </si>
  <si>
    <t>+ALL PURPOSE CLEANER HAPPY HOME  500 ML</t>
  </si>
  <si>
    <t>+GLASS CLEANER HAPPY HOME 500ML W/ SPRAYER</t>
  </si>
  <si>
    <t>+HAND SOAP HAPPY HOME 500ML</t>
  </si>
  <si>
    <t>+TOILET BOWL CLEANER HAPPY HOME 500ML</t>
  </si>
  <si>
    <t>S.O. PAVERS A1ST RAMP TILE GREY</t>
  </si>
  <si>
    <t>DOORS DESIGNCRAFT CB 80X210 OSAKA HARDWOOD 40MM</t>
  </si>
  <si>
    <t>DOORS DESIGNCRAFT CB 90X210 OSAKA HARDWOOD 40MM</t>
  </si>
  <si>
    <t>BCB-ASSORTED TILE TRIM</t>
  </si>
  <si>
    <t>BCA-EZY BUNKER STORAGE TUB 120L BLACK</t>
  </si>
  <si>
    <t>TIE WIRE TS #16X35KG GI (KILO)</t>
  </si>
  <si>
    <t>+HANGING LAMP ALLADIN 3L 9833 (20464) WHT</t>
  </si>
  <si>
    <t>WC ATTIVA PACKAGE AP1110 WHITE</t>
  </si>
  <si>
    <t>WC ATTIVA PACKAGE AP1110 IVORY</t>
  </si>
  <si>
    <t>WC ATTIVA PACKAGE AP1110 GREEN</t>
  </si>
  <si>
    <t>(DO NOT USE) +DIAMOND DISC BOSCH 4" GRANITE</t>
  </si>
  <si>
    <t>S.O. ACCS. MOTOR ASSEMBLY FOR K2 KARCHER</t>
  </si>
  <si>
    <t>DO NOT USE</t>
  </si>
  <si>
    <t>DISC DIAMOND BOSCH 4'' GRANITE 2608615097</t>
  </si>
  <si>
    <t>PIPE INSULEX ELECTRICAL 3/4'' 25MMX1M FLEXIBLE/ METER</t>
  </si>
  <si>
    <t>PIPE INSULEX ELECTRICAL 1/2'' 20MMX1M FLEXIBLE/ METER</t>
  </si>
  <si>
    <t>CEMENT BOARD HARDIEFLEX EAVES PLAIN</t>
  </si>
  <si>
    <t>CEMENT BOARD HARDIEFLEX EAVES PERFORATED</t>
  </si>
  <si>
    <t>CEMENT BOARD HARDIEFLEX EAVES SLOTTED</t>
  </si>
  <si>
    <t>HARDENER EXTRA POLITUFF SMALL</t>
  </si>
  <si>
    <t>S.O URINAL CERAMIC STRAINER HCG WHITE</t>
  </si>
  <si>
    <t>S.O SHORT PEDESTAL HCG F60S</t>
  </si>
  <si>
    <t>+S.O PIPE PE UNIDEX SANITARY SDR11 HDPE 1"X100M</t>
  </si>
  <si>
    <t>AIR COMPRESSOR HAUSMANN OHAC.75 OILESS 30L 3/4HP</t>
  </si>
  <si>
    <t>AIR COMPRESSOR HAUSMANN OHAC1 OILESS 42L 1HP</t>
  </si>
  <si>
    <t>AIR COMPRESSOR HAUSMANN BDHAC2 BELT-DRIVEN 85L 2HP</t>
  </si>
  <si>
    <t>(DO NOT USE)CEMENT BOARD HARDIEFLEX EAVES PERFORATED</t>
  </si>
  <si>
    <t>BALUSTER DESIGNCRAFT EW 2X2X1' MERANTI</t>
  </si>
  <si>
    <t>BALUSTER DESIGNCRAFT EW 3X3X3' MERANTI</t>
  </si>
  <si>
    <t>BALUSTER DESIGNCRAFT EW 2X2X3' MERANTI</t>
  </si>
  <si>
    <t>BALUSTER DESIGNCRAFT EW 4X4X4' MERANTI</t>
  </si>
  <si>
    <t>DOOR JAMB EW DESIGNCRAFT 2X4X7 MERANTI</t>
  </si>
  <si>
    <t>DOOR JAMB EW DESIGNCRAFT 2X5X7 MERANTI</t>
  </si>
  <si>
    <t>DOOR JAMB EW DESIGNCRAFT 2X6X7 MERANTI</t>
  </si>
  <si>
    <t>GENERATOR HONDA ER2500 RATED 2300W</t>
  </si>
  <si>
    <t>GENERATOR HONDA EG5000 RATED 4500W</t>
  </si>
  <si>
    <t>(DO NOT USE)GLOVES HOMEAID LATEX DISPOSABLE POWDER-FREE 100's</t>
  </si>
  <si>
    <t>MULTIPURPOSE BUGGY HAUL EXPERT MEDIUM DUTY LOAD CAPACITY 150KG</t>
  </si>
  <si>
    <t>MULTIPURPOSE BUGGY HAUL EXPERT HEAVY DUTY LOAD CAPACITY 180KG</t>
  </si>
  <si>
    <t>BCB- STORAGE TUB FI FBA31730 80L HEAVY DUTY</t>
  </si>
  <si>
    <t>(DO NOT USE)AIR COOLER BOSTON BAY KO ACC. HLB-15B REMOTE CONTROL</t>
  </si>
  <si>
    <t>(DO NOT USE)AIR COOLER BOSTON BAY KO ACC.HLB-15B KEYPAD ON/OFF</t>
  </si>
  <si>
    <t>DOOR DESIGNCRAFT EW ALASKA 70X210 35MM MERANTI</t>
  </si>
  <si>
    <t>DOOR DESIGNCRAFT EW ALASKA 800X2100X35MM MERANTI</t>
  </si>
  <si>
    <t>DOOR DESIGNCRAFT EW ALASKA 900X2100X35MM MERANTI</t>
  </si>
  <si>
    <t>DOOR DESIGNCRAFT EW CAROLINA 70X210 35MM MERANTI</t>
  </si>
  <si>
    <t>DOOR DESIGNCRAFT EW CAROLINA 800X2100X35MM MERANTI</t>
  </si>
  <si>
    <t>DOOR DESIGNCRAFT EW CAROLINA 900X2100X35MM MERANTI</t>
  </si>
  <si>
    <t>DOOR DESIGNCRAFT EW NAGOYA 70X210 35MM MERANTI</t>
  </si>
  <si>
    <t>DOOR DESIGNCRAFT EW NAGOYA 800X2100X35MM MERANTI</t>
  </si>
  <si>
    <t>DOOR DESIGNCRAFT EW NAGOYA 900X2100X35MM MERANTI</t>
  </si>
  <si>
    <t>AIR COMPRESSOR VESPA 1/4HP</t>
  </si>
  <si>
    <t>(DO NOT USE )CHRISTMAS LIGHTS FUJI SH100LD-S LED MULTICOLOR 7M 3.8W</t>
  </si>
  <si>
    <t>(DO NOT USE )CHRISTMAS LIGHTS FUJI SH100LD-S LED WHITE 7M 3.8W</t>
  </si>
  <si>
    <t>(DO NOT USE )CHRISTMAS LIGHTS FUJI SH100LD-S LED WARM WHITE 7M 3.8W</t>
  </si>
  <si>
    <t>WATER DIPPER MEGA MG-505 WHITE</t>
  </si>
  <si>
    <t>PLYWOOD MARINE SANTA CLARA 9MMX4X8 (ORANGE)</t>
  </si>
  <si>
    <t>WC HCG ALESSO CS996N</t>
  </si>
  <si>
    <t>SAFETY SHOES LOTUS  LTSS100L LOW CUT S10</t>
  </si>
  <si>
    <t>+MLDG MATWOOD BASIC 1/2X1X8</t>
  </si>
  <si>
    <t>SANDSCREENER BEAVER ELECTRIC VIBRATORY 1/3 HP</t>
  </si>
  <si>
    <t>CHB MACHINE 4 W/ 1.5HP ELECTRIC MOTOR</t>
  </si>
  <si>
    <t>PORTALIFT 4 LADDERS W/ 10HP DIESEL ENGINE</t>
  </si>
  <si>
    <t>CONCRETE MIXER A FRAME W/O ENGINE</t>
  </si>
  <si>
    <t>MORTAR MIXER W/ 5HP ELECTRIC MOTOR</t>
  </si>
  <si>
    <t>SOIL ORGANIC 20KG.</t>
  </si>
  <si>
    <t>SAW CUT-OFF BOSCH  GCO 220 2200W</t>
  </si>
  <si>
    <t>PANEL BOARD KOTEN KFMR 8 POLE MODERN CONSTRUCTION W/GROUNDING</t>
  </si>
  <si>
    <t>CIRCUIT BREAKER KOTEN K63N 2P RAIL TYPE 16A</t>
  </si>
  <si>
    <t>CIRCUIT BREAKER KOTEN K63N 2P RAIL TYPE 20A</t>
  </si>
  <si>
    <t>CIRCUIT BREAKER KOTEN K63N 2P RAIL TYPE 25A</t>
  </si>
  <si>
    <t>CIRCUIT BREAKER KOTEN K63N 2P RAIL TYPE 32A</t>
  </si>
  <si>
    <t>CIRCUIT BREAKER KOTEN K63N 2P RAIL TYPE 63A</t>
  </si>
  <si>
    <t>ENCLOSURE KOTEN NEMA 3R KSB-3R (K63N 2P) BREAKER ONLY</t>
  </si>
  <si>
    <t>ENCLOSURE KOTEN NEMA 1 HPH 2P W/OUT GROUNDING (BOLT-ON)</t>
  </si>
  <si>
    <t>+GROUND FAULT CICUIT INTERRUPTOR KOTEN 20A - GFCI</t>
  </si>
  <si>
    <t>+GROUND FAULT CICUIT INTERRUPTOR KOTEN 30A - GFCI</t>
  </si>
  <si>
    <t>CIRCUIT BREAKER KOTEN HPH-P 2P PLUG IN 100A</t>
  </si>
  <si>
    <t>CIRCUIT BREAKER KOTEN HPH 2P BOLT ON 100A</t>
  </si>
  <si>
    <t>ENCLOSURE KOTEN MANUAL TRANSFER DOUBLE THROW W/OUT BUSBAR</t>
  </si>
  <si>
    <t>LPG HOSE FUJI 1.5M BLACK</t>
  </si>
  <si>
    <t>LPG HOSE FUJI 2M BLACK</t>
  </si>
  <si>
    <t>LPG HOSE FUJI 1.5M STAINLESS</t>
  </si>
  <si>
    <t>LPG HOSE FUJI 2M STAINLESS</t>
  </si>
  <si>
    <t>(DO NOT USE)JUNCTION BOX CONDU-TECH TT 4X4 W/OUT COVER</t>
  </si>
  <si>
    <t>(DO NOT USE)UTILITY BOX CONDU-TECH TT 4X2</t>
  </si>
  <si>
    <t>+SEEDLING TRAY MACPLAS 13X21 140 HOLES</t>
  </si>
  <si>
    <t>(DO NOT USE)JUNCTION BOX COVER CONDU-TECH 4X4</t>
  </si>
  <si>
    <t>NFS-ROOFING ULTRABOND (EXCEL) GI CORRUGATED 8FT T-0.19MM</t>
  </si>
  <si>
    <t>NFS-ROOFING ULTRABOND (EXCEL) GI CORRUGATED 10FT T-0.19MM</t>
  </si>
  <si>
    <t>NFS-ROOFING ULTRABOND (EXCEL) GI CORRUGATED 12FT T-0.19MM</t>
  </si>
  <si>
    <t>ENGINE HONDA GX390T2 QC2 13HP</t>
  </si>
  <si>
    <t>FIRE EXTINGUISHER TROPICAL 10LBS.</t>
  </si>
  <si>
    <t>MLDG DESIGNCRAFT RW W/SOLIGNUM M-07 1X1X8'</t>
  </si>
  <si>
    <t>MLDG DESIGNCRAFT RW W/SOLIGNUM M-09 1X1X8' IVORY</t>
  </si>
  <si>
    <t>+MLDG DESIGNCRAFT RW W/SOLIGNUM M-13 1X1X8'</t>
  </si>
  <si>
    <t>MLDG DESIGNCRAFT RW W/SOLIGNUM M-15 1X1X8'</t>
  </si>
  <si>
    <t>MLDG DESIGNCRAFT RW W/SOLIGNUM M-33 1X1X8'</t>
  </si>
  <si>
    <t>+MLDG DESIGNCRAFT RW W/SOLIGNUM M-94 1X1X8' IVORY</t>
  </si>
  <si>
    <t>MLDG DESIGNCRAFT RW W/SOLIGNUM S-15 1X1X8'</t>
  </si>
  <si>
    <t>+MLDG DESIGNCRAFT RW W/SOLIGNUM SPACER 4 1X1X8'</t>
  </si>
  <si>
    <t>MLDG DESIGNCRAFT RW W/SOLIGNUM DC-21 1X2X8'</t>
  </si>
  <si>
    <t>+MLDG DESIGNCRAFT RW W/SOLIGNUM M-02 1X2X8' IVORY</t>
  </si>
  <si>
    <t>MLDG DESIGNCRAFT RW W/SOLIGNUM M-04 1X2X8'</t>
  </si>
  <si>
    <t>MLDG DESIGNCRAFT RW W/SOLIGNUM M-17 1X2X8'</t>
  </si>
  <si>
    <t>MLDG DESIGNCRAFT RW W/SOLIGNUM S-55 1X2X8' IVORY</t>
  </si>
  <si>
    <t>MLDG DESIGNCRAFT RW W/SOLIGNUM BB-318 1X3X8'</t>
  </si>
  <si>
    <t>MLDG DESIGNCRAFT RW W/SOLIGNUM BB-364 1X3X8</t>
  </si>
  <si>
    <t>MLDG DESIGNCRAFT RW W/SOLIGNUM C-375 1X3X8'</t>
  </si>
  <si>
    <t>MLDG DESIGNCRAFT RW W/SOLIGNUM C-376 1X3X8'</t>
  </si>
  <si>
    <t>+MLDG DESIGNCRAFT RW W/SOLIGNUM M-01 1X3X8' IVORY</t>
  </si>
  <si>
    <t>MLDG DESIGNCRAFT RW W/SOLIGNUM M-11 1X3X8'</t>
  </si>
  <si>
    <t>MLDG DESIGNCRAFT RW W/SOLIGNUM BB-04 1X4X8'</t>
  </si>
  <si>
    <t>MLDG DESIGNCRAFT RW W/SOLIGNUM BB-46 1X4X8'</t>
  </si>
  <si>
    <t>MLDG DESIGNCRAFT RW W/SOLIGNUM BB-48918 1X4X8'</t>
  </si>
  <si>
    <t>MLDG DESIGNCRAFT RW W/SOLIGNUM C-479 1X4X8'</t>
  </si>
  <si>
    <t>MLDG DESIGNCRAFT RW W/SOLIGNUM C-483 1X4X8'</t>
  </si>
  <si>
    <t>MLDG DESIGNCRAFT RW W/SOLIGNUM M-01 1X4X8' IVORY</t>
  </si>
  <si>
    <t>S.O STEEL DOOR RAPID FORMING 60X210 LEFT W/JAMB</t>
  </si>
  <si>
    <t>DOOR DESIGNCRAFT AP GEORGIA 70X210 40MM 2P GRANDIS</t>
  </si>
  <si>
    <t>PALLETS FOR CHB MACHINE #4</t>
  </si>
  <si>
    <t>DOOR DESIGNCRAFT AP GEORGIA 80X210 40MM 2P GRANDIS</t>
  </si>
  <si>
    <t>DOOR DESIGNCRAFT AP GEORGIA 90X210 40MM 2P GRANDIS</t>
  </si>
  <si>
    <t>DOOR DESIGNCRAFT AP MONTANA 70X210 40MM 5P GRANDIS</t>
  </si>
  <si>
    <t>DOOR DESIGNCRAFT AP MONTANA 80X210 40MM 5P GRANDIS</t>
  </si>
  <si>
    <t>DOOR DESIGNCRAFT AP MONTANA 90X210 40MM 5P GRANDIS</t>
  </si>
  <si>
    <t>DOOR POLYWOOD PD HINGES ONLY</t>
  </si>
  <si>
    <t>HAND TRUCK OMEGA 8 X 1 HEAVY DUTY (ANGULAR TYPE)</t>
  </si>
  <si>
    <t>HAND TRUCK OMEGA 10 X 1 HEAVY DUTY (ANGULAR TYPE)</t>
  </si>
  <si>
    <t>S.O. TANK &amp; COVER HCG OSIRIS WHITE W/FITTINGS</t>
  </si>
  <si>
    <t>TOOL JIGSAW BOSCH GST700</t>
  </si>
  <si>
    <t>ENGINE HONDA GX160T2 QC2 5.5HP</t>
  </si>
  <si>
    <t>SCALE FUJI ACCS NDI-250 BATTERY PLATFORM</t>
  </si>
  <si>
    <t>SIGNAGE SAFETY  MMC LS1603 EXIT 4X9 LUMINOUS</t>
  </si>
  <si>
    <t>SIGNAGE SAFETY  MMC LS1602 FIRE EXIT 4X9 LUMINOUS</t>
  </si>
  <si>
    <t>SIGNAGE SAFETY  MMC HP-5001 FIRE EXTIGUISHER 4X18 HI-IMPACT</t>
  </si>
  <si>
    <t>BLOWER BOSCH GBL620</t>
  </si>
  <si>
    <t>ROUTER BOSCH GKF550</t>
  </si>
  <si>
    <t>RANGE FINDER BOSCH GLM50</t>
  </si>
  <si>
    <t>TRASH BIN GREEN CARE OD HOODED LARGE 80L GREEN</t>
  </si>
  <si>
    <t>TRASH BIN GREEN CARE OD HOODED LARGE 80L RED</t>
  </si>
  <si>
    <t>TRASH BIN GREEN CARE OD HOODED LARGE 80L YELLOW</t>
  </si>
  <si>
    <t>TRASH BIN GREEN CARE OD HOODED MEDIUM 53L GREEN</t>
  </si>
  <si>
    <t>TRASH BIN GREEN CARE OD HOODED MEDIUM 53L RED</t>
  </si>
  <si>
    <t>TRASH BIN GREEN CARE OD HOODED MEDIUM 53L YELLOW</t>
  </si>
  <si>
    <t>MLDG DESIGNCRAFT HARDWOOD M-07 1X1X8' F.J.</t>
  </si>
  <si>
    <t>MLDG DESIGNCRAFT HARDWOOD M-13 1X1X8' F.J.</t>
  </si>
  <si>
    <t>MLDG DESIGNCRAFT HARDWOOD M-33 1X1X8' F.J.</t>
  </si>
  <si>
    <t>MLDG DESIGNCRAFT HARDWOOD M-94 1X1X8' F.J.</t>
  </si>
  <si>
    <t>MLDG DESIGNCRAFT HARDWOOD S-15 1X1X8' F.J.</t>
  </si>
  <si>
    <t>MLDG DESIGNCRAFT HARDWOOD SPACER #4 1X1X8' F.J.</t>
  </si>
  <si>
    <t>MLDG DESIGNCRAFT HARDWOOD M-01 1X3X8' F.J.</t>
  </si>
  <si>
    <t>MLDG DESIGNCRAFT HARDWOOD M-11 1X3X8' F.J.</t>
  </si>
  <si>
    <t>MLDG DESIGNCRAFT HARDWOOD BB-368 1X4X8' F.J.</t>
  </si>
  <si>
    <t>MLDG DESIGNCRAFT HARDWOOD BB-48322 1X4X8' F.J.</t>
  </si>
  <si>
    <t>MLDG DESIGNCRAFT HARDWOOD C-483 1X4X8' F.J.</t>
  </si>
  <si>
    <t>MLDG DESIGNCRAFT HARDWOOD M-22 1X4X8' F.J.</t>
  </si>
  <si>
    <t>+MLDG DESIGNCRAFT HARDWOOD M-13 #1 1X1X8' F.J.</t>
  </si>
  <si>
    <t>+MLDG DESIGNCRAFT HARDWOOD DC-21 #1 1X2X8' F.J.</t>
  </si>
  <si>
    <t>+MLDG DESIGNCRAFT HARDWOOD M-01 #5 1X3X8' F.J.</t>
  </si>
  <si>
    <t>MLDG DESIGNCRAFT HARDWOOD C-201A 1X2X8' F.J.</t>
  </si>
  <si>
    <t>+MLDG DESIGNCRAFT HARDWOOD C-303A 1X3X8' F.J.</t>
  </si>
  <si>
    <t>+MLDG DESIGNCRAFT HARDWOOD C-301B 1X3X8' F.J.</t>
  </si>
  <si>
    <t>S.O. WC HCG ALESSO CS996NPB</t>
  </si>
  <si>
    <t>S.O. SOAP HOLDER HCG S6</t>
  </si>
  <si>
    <t>S.O. PAPER HOLDER HCG S8</t>
  </si>
  <si>
    <t>DOOR FLUSH DESIGNCRAFT CB KYOTO 600X2100X40MM W/LOUVER</t>
  </si>
  <si>
    <t>DOOR FLUSH DESIGNCRAFT CB KYOTO 700X2100X40MM W/LOUVER</t>
  </si>
  <si>
    <t>DOOR FLUSH DESIGNCRAFT CB KYOTO 800X2100X40MM W/LOUVER</t>
  </si>
  <si>
    <t>INDOOR HANDRAIL DESIGNCRAFT #07 2 3/4"X2 3/4" UNTREATED</t>
  </si>
  <si>
    <t>INDOOR HANDRAIL DESIGNCRAFT #01 2"X3" UNTREATED</t>
  </si>
  <si>
    <t>SOLUTION MASTER ADM ACRYLIC CONCRETE ADMIXTURE GAL</t>
  </si>
  <si>
    <t>WC HCG CEZANNE CS995PB</t>
  </si>
  <si>
    <t>DOOR DESIGNCRAFT PW KATLYNE 70X210 40MM GEM.</t>
  </si>
  <si>
    <t>ONDUVILLA 400MMX1070MM FIORENTINO ORANGE 3D</t>
  </si>
  <si>
    <t>ONDUVILLA 400MMX1070MM SHADED RED 3D</t>
  </si>
  <si>
    <t>ONDUVILLA 400MMX1070MM SHADED BROWN 3D</t>
  </si>
  <si>
    <t>ONDUVILLA RIDGE 900MMX420MM FIORENTINO ORANGE</t>
  </si>
  <si>
    <t>ONDUVILLA RIDGE 900MMX420MM SHADED RED</t>
  </si>
  <si>
    <t>ONDUVILLA RIDGE 900MMX420MM SHADED BROWN</t>
  </si>
  <si>
    <t>SQUARE BOX UNIDEX PVC ORANGE/RED</t>
  </si>
  <si>
    <t>URINAL HCG U999 HALLEY WHITE</t>
  </si>
  <si>
    <t>(DO NOT USE) CIRCULAR LOOM MICATUBE 1/2X60M</t>
  </si>
  <si>
    <t>(DO NOT USE) CIRCULAR LOOM MICATUBE 3/8X60M</t>
  </si>
  <si>
    <t>(DO NOT USE) CIRCULAR LOOM MICATUBE 3/4X60M</t>
  </si>
  <si>
    <t>S.O VARNISH FIVESTAR 200L CLEAR GLOSS</t>
  </si>
  <si>
    <t>S.O PAINT FIVESTAR 200L SANDING SEALER</t>
  </si>
  <si>
    <t>CARRYING CHANNEL 12MMX38MMX5MX.70MM</t>
  </si>
  <si>
    <t>STUDS 35MMX75MMX3M T.50MM</t>
  </si>
  <si>
    <t>TRACKS 32MMX75MMX3M T.50MM</t>
  </si>
  <si>
    <t>INDOOR LUMBER S4S FJ 19X19X2440MM (1X1X8) RADIATA UNTREATED</t>
  </si>
  <si>
    <t>HCG CEZANNE P136B B2E AI PACKAGE IVORY</t>
  </si>
  <si>
    <t>HCG CEZANNE P136B B2E AG PACKAGE GREEN</t>
  </si>
  <si>
    <t>(DO NOT USE)NFS-AIRCON BOSTON BAY ME BFA1-96CRN1 FLR MOUNT 8 TON (ENGINEERNG)</t>
  </si>
  <si>
    <t>FLOOR DRAIN METMA 212 2" BRASS</t>
  </si>
  <si>
    <t>FLOOR DRAIN METMA 212 3" BRASS</t>
  </si>
  <si>
    <t>FLOOR DRAIN METMA 212 4" BRASS</t>
  </si>
  <si>
    <t>FLOOR DRAIN METMA 222 2" BRASS</t>
  </si>
  <si>
    <t>FLOOR DRAIN METMA 222 3" BRASS</t>
  </si>
  <si>
    <t>FLOOR DRAIN METMA 222 4" BRASS</t>
  </si>
  <si>
    <t>ROOF DRAIN METMA 319-52 3" BRASS</t>
  </si>
  <si>
    <t>ROOF DRAIN METMA 319-52 4" BRASS</t>
  </si>
  <si>
    <t>ROOF DRAIN METMA 319-56A 3" BRASS</t>
  </si>
  <si>
    <t>ROOF DRAIN METMA 319-56A 4" BRASS</t>
  </si>
  <si>
    <t>CLEAN OUT METMA 349-21 4" BRASS</t>
  </si>
  <si>
    <t>S.O ACCS. MOTOR ASSEMBLY FOR KARCHER NT 30/1</t>
  </si>
  <si>
    <t>ACOUSTIC BOARD ARMSTRONG 2'X4'X7/11 LAY-IN 1730B FINE FISSURED</t>
  </si>
  <si>
    <t>S.O. TANK COVER ATTIVA COLORED</t>
  </si>
  <si>
    <t>+TRASH BIN GREEN CARE OD ASH LARGE 120L 38CMX103CM BLACK</t>
  </si>
  <si>
    <t>+TRASH BIN GREEN CARE LARGE 120L 38CMX103CM GREEN</t>
  </si>
  <si>
    <t>ACCS. FILTER FOR NT 30/1 KARCHER PAPER BAG</t>
  </si>
  <si>
    <t>ACCS. FILTER FOR WD 4 KARCHER FLEECE-BAG</t>
  </si>
  <si>
    <t>AIR COMPRESSOR HAUSMANN OHAC .74 ACCS STATOR FIELD</t>
  </si>
  <si>
    <t>S.O PAINT ISLAND 1/4L IOTC 613 RAW SIENNA</t>
  </si>
  <si>
    <t>S.O PAINT ISLAND 1/4L IOTC 631 VENETIAN RED</t>
  </si>
  <si>
    <t>S.O PAINT GI GAL LACQUER FLO</t>
  </si>
  <si>
    <t>S.O RUBBER CEMENT APOLLO GAL</t>
  </si>
  <si>
    <t>S.O. HCG OSIRIS PACKAGE P132N</t>
  </si>
  <si>
    <t>VENTILATION POLYWOOD PD 300MMX300MM LOUVER SQUARE</t>
  </si>
  <si>
    <t>VENTILATION POLYWOOD PD 220MMX220MM LOUVER ROUND</t>
  </si>
  <si>
    <t>ACCS.PRESURE HOSE FOR K2 KARCHER</t>
  </si>
  <si>
    <t>INDOOR LUMBER S4S FJ 19X45X2440MM 1X2X8 RADIATA UNTREATED</t>
  </si>
  <si>
    <t>DOORS DESIGNCRAFT CB 80X210 OKINAWA 5P HARDWOOD 40MM</t>
  </si>
  <si>
    <t>AIR COMPRESSOR HAUSMANN OHAC.75/OHAC1 ACCS WHEEL</t>
  </si>
  <si>
    <t>AIR COMPRESSOR HAUSMANN OHAC.75/OHAC1 ACCS AIR FILTER</t>
  </si>
  <si>
    <t>AIR COMPRESSOR HAUSMANN OHAC.75/OHAC1 ACCS TEFLON PISTON RING</t>
  </si>
  <si>
    <t>AIR COMPRESSOR HAUSMANN OHAC1 ACCS STATOR FIELD</t>
  </si>
  <si>
    <t>AIR COMPRESSOR HAUSMANN OHAC.75/OHAC1 ACCS SOLENIOD VALVE</t>
  </si>
  <si>
    <t>AIR COMPRESSOR HAUSMANN OHAC.75/OHAC1 ACCS PRESSURE SWITCH 4 HOLES</t>
  </si>
  <si>
    <t>DOORS DESIGNCRAFT CB 90X210 OKINAWA 5P HARDWOOD 40MM</t>
  </si>
  <si>
    <t>CARRYING CHANNEL FLEXIMETAL 12MMX38MMX5M T.80MM VIOLET</t>
  </si>
  <si>
    <t>METAL FURRING FLEXIMETAL 19MMX25MMX5M T.40MM YELLOW</t>
  </si>
  <si>
    <t>METAL FURRING FLEXIMETAL 19MMX50MMX5M T.40MM YELLOW</t>
  </si>
  <si>
    <t>STUDS FLEXIMETAL 35MMX76MMX3M T.60MM RED</t>
  </si>
  <si>
    <t>TRACKS FLEXIMETAL 35MMX77MMX3M T.60MM RED</t>
  </si>
  <si>
    <t>WALL ANGLE FLEXIMETAL 25MMX25MMX3M T.40MM CL YELLOW</t>
  </si>
  <si>
    <t>WALL CLIP FLEXIMETAL CEILING DOUBLE T.60MM RED</t>
  </si>
  <si>
    <t>WALL CLIP FLEXIMETAL CEILING SINGLE T.60MM RED</t>
  </si>
  <si>
    <t>CABINET DOOR DESIGNCRAFT PW ROSSLAND #5 305X610MM REVERS.</t>
  </si>
  <si>
    <t>CABINET DOOR DESIGNCRAFT PW ROSSLAND #5 305X762MM REVERS.</t>
  </si>
  <si>
    <t>CABINET DOOR DESIGNCRAFT PW ROSSLAND #5 410X610MM REVERS.</t>
  </si>
  <si>
    <t>CABINET DOOR DESIGNCRAFT PW ROSSLAND #5 410X762MM REVERS.</t>
  </si>
  <si>
    <t>CABINET DOOR DESIGNCRAFT PW VERNON #6 305X610MM REVERS.</t>
  </si>
  <si>
    <t>CABINET DOOR DESIGNCRAFT PW VERNON #6 305X762MM REVERS.</t>
  </si>
  <si>
    <t>CABINET DOOR DESIGNCRAFT PW VERNON #6 410X610MM REVERS.</t>
  </si>
  <si>
    <t>CABINET DOOR DESIGNCRAFT PW VERNON #6 410X762MM REVERS.</t>
  </si>
  <si>
    <t>CABINET DOOR DESIGNCRAFT PW LANGLEY #1 305X610MM GEM.</t>
  </si>
  <si>
    <t>CABINET DOOR DESIGNCRAFT PW LANGLEY #1 305X762MM GEM.</t>
  </si>
  <si>
    <t>CABINET DOOR DESIGNCRAFT PW LANGLEY #1 410X610MM GEM.</t>
  </si>
  <si>
    <t>CABINET DOOR DESIGNCRAFT PW LANGLEY #1 410X762MM GEM.</t>
  </si>
  <si>
    <t>+BRUSH CUTTER HONDA UMK425T 4 STROKE</t>
  </si>
  <si>
    <t>LAWN MOWER HONDA HRJ216K3</t>
  </si>
  <si>
    <t>TILE GROUT WEBER COLOR POWER PO-154 STONE 1KL W/ANTI-FUNGUS</t>
  </si>
  <si>
    <t>TILE GROUT WEBER COLOR POWER PO-122 PEAR 1KL W/ANTI-FUNGUS</t>
  </si>
  <si>
    <t>TILE GROUT WEBER COLOR POWER PO-116 CHARCOAL 1KL W/ANTI-FUNGUS</t>
  </si>
  <si>
    <t>TILE GROUT WEBER COLOR POWER PO-115 GRANITE 1KL W/ANTI-FUNGUS</t>
  </si>
  <si>
    <t>TILE GROUT WEBER COLOR POWER PO-111 SNOW 1KL W/ANTI-FUNGUS</t>
  </si>
  <si>
    <t>(DO NOT USE)</t>
  </si>
  <si>
    <t>S.O LACQUER THINNER MAYON GAL</t>
  </si>
  <si>
    <t>CONCRETE BUGGY BEAVER 26" DIAMETER HEAVY DUTY</t>
  </si>
  <si>
    <t>S.O ACC. PLANET WHEEL N-COR KARCHER K2</t>
  </si>
  <si>
    <t>INDOOR LUMBER S4S FJ 19X19X1220MM (1X1X4) RADIATA UNTREATED</t>
  </si>
  <si>
    <t>INDOOR LUMBER S4S FJ 19X45X1220MM (1X2X4) RADIATA UNTREATED</t>
  </si>
  <si>
    <t>INDOOR LUMBER S4S FJ 19X68X1220MM (1X3X4) RADIATA UNTREATED</t>
  </si>
  <si>
    <t>S.O -T.I LACQUER APOLLO CLEAR GLOSS 200L</t>
  </si>
  <si>
    <t>S.O LACQUER APOLLO CLEAR GLOSS 200L</t>
  </si>
  <si>
    <t>(DO NOT USE)NIPPON PAINT PLT HG 1L PASTEL BASE</t>
  </si>
  <si>
    <t>MODERN  ART. 00 MOSE/TUSCANY</t>
  </si>
  <si>
    <t>(DO NOT USE)ART. 04FREQUENZA/TUSCANY</t>
  </si>
  <si>
    <t>S.O STEAM CLEANER KARCHER STEAM PRESSURE COVER</t>
  </si>
  <si>
    <t>INDOOR LUMBER S4S FJ 19X68X2440MM (1X3X8) RADIATA UNTREATED</t>
  </si>
  <si>
    <t>S.O DOORS DESIGNCRAFT CP 100X210 SAPPORO MERANTI</t>
  </si>
  <si>
    <t>INDOOR LUMBER S4S FJ 45X45X1220MM (2X2X4) RADIATA UNTREATED</t>
  </si>
  <si>
    <t>FIRE PRO SOLIGNUM 1 LITER</t>
  </si>
  <si>
    <t>FIRE PRO SOLIGNUM 1 GAL</t>
  </si>
  <si>
    <t>S.O ACCS CLAMP PISTOL ENTRY FOR K2 KARCHER</t>
  </si>
  <si>
    <t>S.O. TANK COVER ATTIVA WHITE</t>
  </si>
  <si>
    <t>INDOOR LUMBER S4S FJ 19X95X2440MM (1X4X8) RADIATA PINE UNTREATED</t>
  </si>
  <si>
    <t>INDOOR LUMBER 45X45X2440 (2X2X8) RADIATA UNTREATED</t>
  </si>
  <si>
    <t>INDOOR LUMBER 45X68X2440 (2X3X8) RADIATA UNTREATED</t>
  </si>
  <si>
    <t>S.O ACCS. HEAD PUMP WCM SPARE PART FOR K4</t>
  </si>
  <si>
    <t>WALL CLADDING HARDIEPLANK 7.5MMX 3656X208MM SELECT CEDARMILL</t>
  </si>
  <si>
    <t>S.O ACCS. HIGH PRESSURE HOSE 12MPA/10 40C FOR KARCHER K2</t>
  </si>
  <si>
    <t>MINI BUGGY BIG WHEEL OMEGA MEDIUM DUTY</t>
  </si>
  <si>
    <t>ACOUSTIC BOARD ARMSTRONG AAA-1 2'X4'X7/11 LAY-IN 1730B FINE FISSURED</t>
  </si>
  <si>
    <t>AIR COMPRESSOR POWER CRAFT ACPC BELT DRIVEN 150L 4HP</t>
  </si>
  <si>
    <t>+RECEPTACLE PANASONIC WEG1001 FLAT PIN 16A 250V</t>
  </si>
  <si>
    <t>INDOOR LUMBER S4S FJ 8X12X1800MM RADIATA/SPRUCE UNTREATED</t>
  </si>
  <si>
    <t>INDOOR LUMBER S4S FJ 8X19X1800MM RADIATA/SPRUCE UNTREATED</t>
  </si>
  <si>
    <t>INDOOR LUMBER S4S FJ 8X25X1800MM RADIATA/SPRUCE UNTREATED</t>
  </si>
  <si>
    <t>INDOOR LUMBER S4S FJ 8X45X1800MM RADIATA/SPRUCE UNTREATED</t>
  </si>
  <si>
    <t>HCG NEW MONET PACKAGE C817/LF70S/LF16477PX/BA580CS WHITE (NEW)</t>
  </si>
  <si>
    <t>HCG OSIRIS PACKAGE CS402B/LF60S/LF3203PX/BA580CS WHITE (NEW)</t>
  </si>
  <si>
    <t>HCG CEZANNE PACKAGE CS995PB/LF61S/LF3203PX/BA331/BA338 WHITE (NEW)</t>
  </si>
  <si>
    <t>HCG ALESSO PACKAGE CS996N/L60/LF3187PX/BA331/BA338 WHITE (NEW)</t>
  </si>
  <si>
    <t>INSULATION XCELLON IXB6-0619 CROSS-LINKED PO FOAM BARE 6MMX1.2MX50M GRAY</t>
  </si>
  <si>
    <t>INSULATION XCELLON IXB6-0619 CROSS-LINKED PO FOAM 1SIDE FOIL 6MMX1.2MX50M GRAY</t>
  </si>
  <si>
    <t>INSULATION XCELLON IXB9-0619 CROSS-LINKED PO FOAM BARE 9MMX1.2MX50M GRAY</t>
  </si>
  <si>
    <t>INSULATION XCELLON IXB9-0619 CROSS-LINKED PO FOAM 1SIDE FOIL 9MMX1.2MX50M GRAY</t>
  </si>
  <si>
    <t>+BIT DRILL  BOSCH SDS 10X100X160MM</t>
  </si>
  <si>
    <t>MULTIPURPOSE WOOD LADDER MAHOGANY</t>
  </si>
  <si>
    <t>MULTIPURPOSE WOOD LADDER MAPLE</t>
  </si>
  <si>
    <t>(DO NOT USE)AIR COMPRESSOR MICHELIN MBL6_1100W 6 LITER TANK 160 1/MIN HAND CARRY 8 BAR 116 PSI 1100 WATTS 10 KG</t>
  </si>
  <si>
    <t>S.O. LAV HCG L61</t>
  </si>
  <si>
    <t>ALL PURPOSE CLEANER CTX GALLON</t>
  </si>
  <si>
    <t>A FRAME CONCRETE MIXER 1 BAGGER</t>
  </si>
  <si>
    <t>+WIRE COLUMBIA ROYAL CORD 16/3C STRANDED PER METER</t>
  </si>
  <si>
    <t>+WIRE COLUMBIA ROYAL CORD 14/3C STRANDED PER METER</t>
  </si>
  <si>
    <t>PLYWOOD MARINE TAMARAW PTP619 17MMX1220X2440MM</t>
  </si>
  <si>
    <t>ROOFING SUPERLUME 12FT T-0.19MM CORR. ALUM.</t>
  </si>
  <si>
    <t>ROOFING SUPERLUME 10FT T-0.19MM CORR. ALUM.</t>
  </si>
  <si>
    <t>ROOFING SUPERLUME 8FT T-0.19MM CORR. ALUM.</t>
  </si>
  <si>
    <t>PLYWOOD MARINE RICHMONDPLY PRR619 18X1220X2440MM</t>
  </si>
  <si>
    <t>PLYWOOD MARINE RICHMONDPLY PRR619 5X1220X2440MM</t>
  </si>
  <si>
    <t>S.O. TANK FITTINGS CEZANNE WHITE</t>
  </si>
  <si>
    <t>POT PROPAGATION PVC BLACK 5CM 12'S</t>
  </si>
  <si>
    <t>POT PROPAGATION PVC BLACK 8CM 12'S</t>
  </si>
  <si>
    <t>POT PROPAGATION PVC BLACK 9CM 12'S</t>
  </si>
  <si>
    <t>POT PROPAGATION PVC BLACK 12CM 12'S</t>
  </si>
  <si>
    <t>SPRAY HOSE EMERALD ESP-8.5X10M PREMIUM</t>
  </si>
  <si>
    <t>SPRAY GUN EMERALD ESG-3FT BRASS</t>
  </si>
  <si>
    <t>CEMENT BOARD HARDIEFLEX 12MMX4X8</t>
  </si>
  <si>
    <t>CEMENT WATER PROOFING COMPOUND DAVCO CAPTAIN SHIELD 900G</t>
  </si>
  <si>
    <t>TILE GROUT DAVCO BEIGE STANDARD 2KG</t>
  </si>
  <si>
    <t>TILE GROUT DAVCO WHITE STANDARD 2KG</t>
  </si>
  <si>
    <t>TILE GROUT DAVCO GREY STANDARD 2KG</t>
  </si>
  <si>
    <t>TILE GROUT DAVCO CREAM ALMOND STANDARD 2KG</t>
  </si>
  <si>
    <t>(DO NOT USE)HANDSHOWER W/ FCT 1-LVR HDL DANZE DZF16BR007CP1</t>
  </si>
  <si>
    <t>AIR COMPRESSOR HAUSMANN BDHAC.5 BELT DRIVEN 1/2HP 36L</t>
  </si>
  <si>
    <t>AIR COMPRESSOR HAUSMANN BDHAC1 BELT DRIVEN 1HP 65L</t>
  </si>
  <si>
    <t>BIO FERTILIZER DR. BO'S 15 KILOS NATURAL</t>
  </si>
  <si>
    <t>PAINT DAVIES ACX-R GAL ACREEX REDUCER</t>
  </si>
  <si>
    <t>(DO NOT USE)SANDPAPER ROLL 3M P36 451U 305MMX45.7M BLACK</t>
  </si>
  <si>
    <t>(DO NOT USE)SANDPAPER ROLL 3M P60 451U 305MMX45.7M BLACK</t>
  </si>
  <si>
    <t>(DO NOT USE)SANDPAPER ROLL 3M P80 451U 305MMX45.7M BLACK</t>
  </si>
  <si>
    <t>(DO NOT USE)SANDPAPER ROLL 3M P100 T451U 305MMX45.7M BLACK</t>
  </si>
  <si>
    <t>(DO NOT USE)SANDPAPER ROLL 3M P60 251U 305MMX45.7M MAROON</t>
  </si>
  <si>
    <t>(DO NOT USE)SANDPAPER ROLL 3M P80 251U 305MMX45.7M MAROON</t>
  </si>
  <si>
    <t>(DO NOT USE)SANDPAPER ROLL 3M P100 251U 305MMX45.7M MAROON</t>
  </si>
  <si>
    <t>(DO NOT USE)SANDPAPER ROLL 3M P120 251U 305MMX45.7M MAROON</t>
  </si>
  <si>
    <t>(DO NOT USE)PIPE CONDU-TECH PVC ELECTRICAL CONDUIT ELBOW 1/2" (13MM)</t>
  </si>
  <si>
    <t>(DO NOT USE)PIPE CONDU-TECH PVC ELECTRICAL CONDUIT ELBOW 3/4" (19MM)</t>
  </si>
  <si>
    <t>(DO NOT USE)PIPE CONDU-TECH PVC ELECTRICAL CONDUIT ELBOW 1" (25MM)</t>
  </si>
  <si>
    <t>(DO NOT USE)PIPE CONDU-TECH PVC ELECTRICAL CONDUIT ELBOW 1 1/2" (40MM)</t>
  </si>
  <si>
    <t>(DO NOT USE)PIPE CONDU-TECH PVC ELECTRICAL CONDUIT ELBOW 2" (50MM)</t>
  </si>
  <si>
    <t>(DO NOT USE)PIPE CONDU-TECH PVC ELECTRICAL CONDUIT ELBOW 3" (80MM)</t>
  </si>
  <si>
    <t>ALL PURPOSE CLEANER CTX HALF GALLON</t>
  </si>
  <si>
    <t>ALL PURPOSE CLEANER CTX 500ML</t>
  </si>
  <si>
    <t>GLASS CLEANER CTX GAL</t>
  </si>
  <si>
    <t>GLASS CLEANER CTX 500ML W/ SPRAYER</t>
  </si>
  <si>
    <t>HAND SOAP CTX GREEN GAL</t>
  </si>
  <si>
    <t>HAND SOAP CTX GREEN LITER W/ PUMP</t>
  </si>
  <si>
    <t>HAND SOAP CTX GREEN 500ML</t>
  </si>
  <si>
    <t>TOILET BOWL CLEANER CTX 500ML</t>
  </si>
  <si>
    <t>SANDPAPER 3M P36 451U 305MMX1M BLACK</t>
  </si>
  <si>
    <t>WATER TANK HDPE 1000L</t>
  </si>
  <si>
    <t>SANDPAPER 3M P60 451U 305MMX1M BLACK</t>
  </si>
  <si>
    <t>SANDPAPER 3M P80 451U 305MMX1M BLACK</t>
  </si>
  <si>
    <t>SANDPAPER 3M P100 T451U 305MMX1M BLACK</t>
  </si>
  <si>
    <t>SANDPAPER 3M P60 251U 305MMX1M MAROON</t>
  </si>
  <si>
    <t>SANDPAPER 3M P80 251U 305MMX1M MAROON</t>
  </si>
  <si>
    <t>SANDPAPER 3M P100 251U 305MMX1M MAROON</t>
  </si>
  <si>
    <t>SANDPAPER 3M P120 251U 305MMX1M MAROON</t>
  </si>
  <si>
    <t>BOOTS SPARTAN MEN BLACK 8</t>
  </si>
  <si>
    <t>BOOTS SPARTAN MEN BLACK 9</t>
  </si>
  <si>
    <t>+PLASTICWARES OROCAN UTIL.CAN 8425P&amp;A 100L GREEN</t>
  </si>
  <si>
    <t>+PLASTICWARES OROCAN UTIL.CAN 8425P&amp;A 100L BLUE</t>
  </si>
  <si>
    <t>+PLASTICWARES OROCAN UTIL.CAN 8417P&amp;A 65L GREEN</t>
  </si>
  <si>
    <t>+PLASTICWARES OROCAN UTIL.CAN 8412P&amp;A 48L GREEN</t>
  </si>
  <si>
    <t>+BRUSH CUTTER HONDA UMK450T UEDT  4 STROKE INDUSTRIAL TYPE</t>
  </si>
  <si>
    <t>PLASTICWARES OROCAN UTIL.CAN W/ COVER 8412 48L BLUE</t>
  </si>
  <si>
    <t>PLASTICWARES OROCAN UTIL.CAN W/ COVER 8417 65L BLUE</t>
  </si>
  <si>
    <t>PLASTICWARES OROCAN UTIL.CAN W/ COVER 8425 100L BLUE</t>
  </si>
  <si>
    <t>WATER DIPPER OROCAN 9971 BLUE</t>
  </si>
  <si>
    <t>PLASTICWARES OROCAN UTIL.CAN W/ COVER 8412 48L PINK</t>
  </si>
  <si>
    <t>PLASTICWARES OROCAN UTIL.CAN W/ COVER 8417 65L PINK</t>
  </si>
  <si>
    <t>PLASTICWARES OROCAN UTIL.CAN W/ COVER 8425 100L PINK</t>
  </si>
  <si>
    <t>WATER DIPPER OROCAN 9971 GREEN</t>
  </si>
  <si>
    <t>PLASTICWARES OROCAN UTIL.CAN W/ COVER 8412 48L RED</t>
  </si>
  <si>
    <t>PLASTICWARES OROCAN UTIL.CAN W/ COVER 8417 65L RED</t>
  </si>
  <si>
    <t>PLASTICWARES OROCAN UTIL.CAN W/ COVER 8425 100L RED</t>
  </si>
  <si>
    <t>WATER DIPPER OROCAN 9971 RED</t>
  </si>
  <si>
    <t>WHEEL BARROW OMEGA CART REGULAR MEDIUM DUTY 10" 118X48X69CM ORANGE</t>
  </si>
  <si>
    <t>WHEEL BARROW OMEGA CART DELUXE MEDIUM DUTY 10" 103X54.5X67CM BLACK</t>
  </si>
  <si>
    <t>WHEEL BARROW BEAVER 080011 60-80 KG (DEEP TYPE)</t>
  </si>
  <si>
    <t>WHEEL BARROW BEAVER 030021 50-60 KG (SHALLOW TYPE)</t>
  </si>
  <si>
    <t>CIRCULAR LOOM MICATUBE 3/8X1M</t>
  </si>
  <si>
    <t>CIRCULAR LOOM MICATUBE 3/4X1M</t>
  </si>
  <si>
    <t>CIRCULAR LOOM MICATUBE 1/2X1M</t>
  </si>
  <si>
    <t>PIPE TRI-R B.I 1X6M S-40</t>
  </si>
  <si>
    <t>PIPE TRI-R B.I 1-1/2X6M S-40</t>
  </si>
  <si>
    <t>PIPE TRI-R B.I 2X6M S-40</t>
  </si>
  <si>
    <t>PLASTICWARES OROCAN PAIL METAL HANDLE 6004 16L BLUE</t>
  </si>
  <si>
    <t>PLASTICWARES OROCAN PAIL METAL HANDLE 6004 16L RED</t>
  </si>
  <si>
    <t>PLASTICWARES OROCAN PAIL METAL HANDLE 6004 16L GREEN</t>
  </si>
  <si>
    <t>PLASTICWARES OROCAN UTILITY BASIN 8518 18L BLUE</t>
  </si>
  <si>
    <t>PLASTICWARES OROCAN UTILITY BASIN 8518 18L RED</t>
  </si>
  <si>
    <t>PLASTICWARES OROCAN UTILITY BASIN 8518 18L GREEN</t>
  </si>
  <si>
    <t>(DO NOT USE)HARDIE DRIVE SCREW 20MM</t>
  </si>
  <si>
    <t>(DO NOT USE)HARDIE DRIVE SCREW 25MM</t>
  </si>
  <si>
    <t>DOOR DESIGNCRAFT AP MILLER 80X210 40MM W/P GRANDIS</t>
  </si>
  <si>
    <t>DOOR DESIGNCRAFT AP MILLER 90X210 40MM W/P GRANDIS</t>
  </si>
  <si>
    <t>DOOR DESIGNCRAFT AP THOMPSON 80X210 40MM W/P GRANDIS</t>
  </si>
  <si>
    <t>DOOR DESIGNCRAFT AP THOMPSON 90X210 40MM W/P GRANDIS</t>
  </si>
  <si>
    <t>S.O WC TANK AND COVER HCG S777B CEZANNE WHITE W/O TANK FITTINGS PUSH BUTTON</t>
  </si>
  <si>
    <t>HARDIE DRIVE SCREW 20MM (PACK OF 70)</t>
  </si>
  <si>
    <t>HARDIE DRIVE SCREW 25MM (PACK OF 70)</t>
  </si>
  <si>
    <t>HARDIE DRIVE SCREW 32MM (PACK OF 70)</t>
  </si>
  <si>
    <t>HARDIE DRIVE SCREW 38MM (PACK OF 50)</t>
  </si>
  <si>
    <t>HARDIE DRIVE SCREW 20MM (PACK OF 1000)</t>
  </si>
  <si>
    <t>HARDIE DRIVE SCREW 25MM (PACK OF 1000)</t>
  </si>
  <si>
    <t>HARDIE DRIVE SCREW 32MM (PACK OF 1000)</t>
  </si>
  <si>
    <t>HARDIE DRIVE SCREW 38MM (PACK OF 1000)</t>
  </si>
  <si>
    <t>SKIMCOAT MONDO SK-1 20KL</t>
  </si>
  <si>
    <t>CONTAINER CARBOUY GREY 5GAL (20L)</t>
  </si>
  <si>
    <t>+PALLET COFTA 1012-160 ECR BLACK</t>
  </si>
  <si>
    <t>NFS-PALLET LITE COFTA 1012-139-4W OPEN BLACK</t>
  </si>
  <si>
    <t>WATER TANK WEIDA R7CC HDPE 700L BLUE</t>
  </si>
  <si>
    <t>WATER TANK WEIDA R10CC HDPE 1000L BLUE</t>
  </si>
  <si>
    <t>WATER TANK WEIDA R20CC HDPE 2000L BLUE</t>
  </si>
  <si>
    <t>ROOFING COFTA TWIN.POLYCARB 6MMX1.22MX2.44M CLEAR</t>
  </si>
  <si>
    <t>ROOFING COFTA TWIN.POLYCARB 6MMX1.22MX2.44M BLUE</t>
  </si>
  <si>
    <t>ROOFING COFTA TWIN.POLYCARB 6MMX1.22MX2.44M GREEN</t>
  </si>
  <si>
    <t>ROOFING COFTA TWIN.POLYCARB 6MMX1.22MX2.44M BROWN</t>
  </si>
  <si>
    <t>NYLON FISHING LINK 0.50MM (37M)</t>
  </si>
  <si>
    <t>NYLON FISHING LINK 0.70MM (37M)</t>
  </si>
  <si>
    <t>NYLON FISHING LINK 0.80MM (37M)</t>
  </si>
  <si>
    <t>(do not used) NYLON FISHING LINK 0.50MM (KILO)</t>
  </si>
  <si>
    <t>(do not used) NYLON FISHING LINK 0.70MM (KILO)</t>
  </si>
  <si>
    <t>(don not used) NYLON FISHING LINK 0.80MM (KILO)</t>
  </si>
  <si>
    <t>PLANER BOSCH GHO 6500 ACCS ARMATURE 220-240V</t>
  </si>
  <si>
    <t>SANDER BOSCH GSS 2300 ACCS SWITCH</t>
  </si>
  <si>
    <t>CONCRETE MIXER A FRAME WITH HONDA ENGINE GP200CH1</t>
  </si>
  <si>
    <t>S.O TANK FITTINGS HCG TF817B NEW MONET PUSH BUTTON TYPE SET</t>
  </si>
  <si>
    <t>CRATE PLASTMANN PVC VS(SOLID) BLUE</t>
  </si>
  <si>
    <t>CRATE PLASTMANN PVC VA GREEN</t>
  </si>
  <si>
    <t>CRATE PLASTMANN PVC VRS GREEN</t>
  </si>
  <si>
    <t>CRATE PLASTMANN PVC VR1 YELLOW</t>
  </si>
  <si>
    <t>CRATE PLASTMANN PVC MT-CRATE W/COVER BLUE</t>
  </si>
  <si>
    <t>CRATE PLASTMANN PVC MPC FOR DRESSED CHICKEN YELLOW</t>
  </si>
  <si>
    <t>CIRCUIT BREAKER KOTEN HPH-P 2P PLUG IN 40A</t>
  </si>
  <si>
    <t>CIRCUIT BREAKER KOTEN HPH 2P BOLT ON 40A</t>
  </si>
  <si>
    <t>PANEL BOARD KOTEN KFMR 12 POLE MODERN CONSTRUCTION W/ GROUNDING</t>
  </si>
  <si>
    <t>AIR COMPRESSOR HAUSMANN OHAC1 ACCS CAPACITOR</t>
  </si>
  <si>
    <t>AIR COMPRESSOR HAUSMANN OHAC.75 ACCS CAPACITOR</t>
  </si>
  <si>
    <t>MOP DURAFRESH INFINITY LOOP COTTON YELLOW 340G</t>
  </si>
  <si>
    <t>MOP DURAFRESH INFINITY LOOP COTTON GREEN 340G</t>
  </si>
  <si>
    <t>MOP DURAFRESH INFINITY LOOP COTTON RED 340G</t>
  </si>
  <si>
    <t>S.O WATER TANK WEIDA R38CC PE 3800L BLUE</t>
  </si>
  <si>
    <t>(DO NOT USE)BOOTS HERCULES MEN BLACK 8</t>
  </si>
  <si>
    <t>(DO NOT USE)BOOTS HERCULES MEN BLACK 9</t>
  </si>
  <si>
    <t>(DO NOT USE)BOOTS HERCULES MEN WHITE 8</t>
  </si>
  <si>
    <t>(DO NOT USE)BOOTS HERCULES MEN WHITE 9</t>
  </si>
  <si>
    <t>TILE GROUT MASTER ADM WHITE 2KG ANTI-BAC AND WATER RESISTANT</t>
  </si>
  <si>
    <t>TILE GROUT MASTER ADM CREAM 2KG ANTI-BAC AND WATER RESISTANT</t>
  </si>
  <si>
    <t>TILE GROUT MASTER ADM BEIGE 2KG ANTI-BAC AND WATER RESISTANT</t>
  </si>
  <si>
    <t>TILE GROUT MASTER ADM TERRACOTTA 2KG ANTI-BAC AND WATER RESISTANT</t>
  </si>
  <si>
    <t>TILE GROUT MASTER ADM GRAY 2KG ANTI-BAC AND WATER RESISTANT</t>
  </si>
  <si>
    <t>ALCOHOL GREEN CROSS ISOPROPYL 70% SOLUTION W/MOISTURIZER 3785ML</t>
  </si>
  <si>
    <t>ALCOHOL GREEN CROSS ISOPROPYL 70% SOLUTION W/MOISTURIZER PD 1000ML</t>
  </si>
  <si>
    <t>ALCOHOL GREEN CROSS ISOPROPYL 70% SOLUTION W/MOISTURIZER 500ML</t>
  </si>
  <si>
    <t>MULTI CLEAN ZONROX FLORAL BLAST 900ML</t>
  </si>
  <si>
    <t>MULTI CLEAN ZONROX FLORAL BLAST 450ML</t>
  </si>
  <si>
    <t>S.O CHAIR COFTA RUBY 2 GRANITE WHITE</t>
  </si>
  <si>
    <t>CHB MACHINE 3X6  W/1.5HP ELECTRIC MOTOR</t>
  </si>
  <si>
    <t>PALLETS FOR CHB MACHINE #6</t>
  </si>
  <si>
    <t>PALLETS FOR CHB MACHINE 3X6</t>
  </si>
  <si>
    <t>GLUE VINYL STIKWEL GALLON</t>
  </si>
  <si>
    <t>RESIDUAL CURRENT BREAKER OPERATOR KOTEN 20A-RCBO</t>
  </si>
  <si>
    <t>RESIDUAL CURRENT BREAKER OPERATOR KOTEN 30A-RCBO</t>
  </si>
  <si>
    <t>BOOTS HERCULES MEN BLACK 8</t>
  </si>
  <si>
    <t>BOOTS HERCULES MEN BLACK 9</t>
  </si>
  <si>
    <t>BOOTS HERCULES MEN WHITE 8</t>
  </si>
  <si>
    <t>BOOTS HERCULES MEN WHITE 9</t>
  </si>
  <si>
    <t>BEVERAGES COOLER HAIER SC-300GA 10 CU.FT</t>
  </si>
  <si>
    <t>CHEST FREEZER HAIER SD-332G CURVED GLASS D 11.7 CU.FT</t>
  </si>
  <si>
    <t>TABLE STERILIZER MARKES MSTF-268BRY FLOOR E 2 DOOR 9.5 CU.FT BROWN</t>
  </si>
  <si>
    <t>TABLE STERILIZER MARKES MSTF-380MBKJ FLOORPE 2 DOOR 13.4 CU.FT</t>
  </si>
  <si>
    <t>DOOR DESIGNCRAFT PW TAYLOR 80X210 40MM MAH.</t>
  </si>
  <si>
    <t>DOOR DESIGNCRAFT PW TAYLOR 90X210 40MM MAH.</t>
  </si>
  <si>
    <t>DOOR DESIGNCRAFT PW SOUTHPORT 80X210 40MM MAH.</t>
  </si>
  <si>
    <t>DOOR DESIGNCRAFT PW SOUTHPORT 90X210 40MM MAH.</t>
  </si>
  <si>
    <t>CLOSET DOOR DESIGNCRAFT PW1219 LANCASTER 32X2100MM REVERS. GEM.</t>
  </si>
  <si>
    <t>CLOSET DOOR DESIGNCRAFT PW1220 LANCASTER 36X2100MM REVERS. GEM.</t>
  </si>
  <si>
    <t>CLOSET DOOR DESIGNCRAFT PW1221 LANCASTER 38X2100MM REVERS. GEM.</t>
  </si>
  <si>
    <t>CLOSET DOOR DESIGNCRAFT PW1222 LANCASTER 40X2100MM REVERS. GEM.</t>
  </si>
  <si>
    <t>CLOSET DOOR DESIGNCRAFT PW1223 CHARKSTON 32X2100MM REVERS. GEM.</t>
  </si>
  <si>
    <t>CLOSET DOOR DESIGNCRAFT PW1224 CHARKSTON 36X2100MM REVERS. GEM.</t>
  </si>
  <si>
    <t>CLOSET DOOR DESIGNCRAFT PW1225 CHARKSTON 38X2100MM REVERS. GEM.</t>
  </si>
  <si>
    <t>CLOSET DOOR DESIGNCRAFT PW1226 CHARKSTON 40X2100MM REVERS. GEM.</t>
  </si>
  <si>
    <t>DOOR DESIGNCRAFT WW ASHVILLE CNC 80X210 40MM MAH.</t>
  </si>
  <si>
    <t>DOOR DESIGNCRAFT WW ASHVILLE CNC 90X210 40MM MAH.</t>
  </si>
  <si>
    <t>DOOR DESIGNCRAFT WW GREENVILLE CNC 80X210 40MM MAH.</t>
  </si>
  <si>
    <t>DOOR DESIGNCRAFT WW GREENVILLE CNC 90X210 40MM MAH.</t>
  </si>
  <si>
    <t>ROOFING SUPERLUME  8FT T-0.19MM FLAT ALUM.</t>
  </si>
  <si>
    <t>HAND TRUCK OMEGA 10X1 HEAVY DUTY TUBE TYPE</t>
  </si>
  <si>
    <t>HAND TRUCK OMEGA 8X1 HEAVY DUTY TUBE TYPE</t>
  </si>
  <si>
    <t>DOOR FLUSH DESIGNCRAFT CB1219 KAMEOKA 600X2100X40MM HD MARINE</t>
  </si>
  <si>
    <t>DOOR FLUSH DESIGNCRAFT CB1219 KAMEOKA 700X2100X40MM HD MARINE</t>
  </si>
  <si>
    <t>DOOR FLUSH DESIGNCRAFT CB1219 KAMEOKA 800X2100X40MM HD MARINE</t>
  </si>
  <si>
    <t>BCA-SQR TABLE BT009X001A 27" 27X27X29 1/4</t>
  </si>
  <si>
    <t>.</t>
  </si>
  <si>
    <t>POT PROPAGATION PVC 9CM PURPLE 12'S</t>
  </si>
  <si>
    <t>POT PROPAGATION PVC 9CM WHITE 12'S</t>
  </si>
  <si>
    <t>POT PROPAGATION PVC 9CM GRAY 12'S</t>
  </si>
  <si>
    <t>POT PROPAGATION PVC 9CM BLUE 12'S</t>
  </si>
  <si>
    <t>POT PROPAGATION PVC 9CM YELLOW 12'S</t>
  </si>
  <si>
    <t>POT PROPAGATION PVC 10.5CM PURPLE 12'S</t>
  </si>
  <si>
    <t>POT PROPAGATION PVC 10.5CM WHITE 12'S</t>
  </si>
  <si>
    <t>POT PROPAGATION PVC 10.5CM GRAY 12'S</t>
  </si>
  <si>
    <t>POT PROPAGATION PVC 10.5CM BLUE 12'S</t>
  </si>
  <si>
    <t>POT PROPAGATION PVC 10.5CM YELLOW 12'S</t>
  </si>
  <si>
    <t>SEEDLING BAGS FAMILY 4X4X7INCHES 24'S</t>
  </si>
  <si>
    <t>SEEDLING BAGS FAMILY 5X5X10INCHES 24'S</t>
  </si>
  <si>
    <t>SEEDLING BAGS FAMILY 7X7X11INCHES 24'S</t>
  </si>
  <si>
    <t>INDOOR LUMBER PINE APCS LSA120 38X38X2440MM (2X2X8) TREATED</t>
  </si>
  <si>
    <t>INDOOR LUMBER PINE APCS LSA120 38X38X3050MM (2X2X10) TREATED</t>
  </si>
  <si>
    <t>INDOOR LUMBER PINE APCS LSA120 38X38X3660MM (2X2X12) TREATED</t>
  </si>
  <si>
    <t>INDOOR LUMBER PINE APCS LSA120 38X63X2440MM (2X3X8) TREATED</t>
  </si>
  <si>
    <t>INDOOR LUMBER PINE APCS LSA120 38X63X3050MM (2X3X10) TREATED</t>
  </si>
  <si>
    <t>INDOOR LUMBER PINE APCS LSA120 38X63X3660MM (2X3X12) TREATED</t>
  </si>
  <si>
    <t>INDOOR LUMBER PINE APCS LSA120 38X89X2440MM (2X4X8) TREATED</t>
  </si>
  <si>
    <t>INDOOR LUMBER PINE APCS LSA120 38X89X3050MM (2X4X10) TREATED</t>
  </si>
  <si>
    <t>INDOOR LUMBER PINE APCS LSA120 38X89X3660MM (2X4X12) TREATED</t>
  </si>
  <si>
    <t>TILE ADHESIVE MASTER ADM 25KG</t>
  </si>
  <si>
    <t>TILE ADHESIVE MASTER ADM 25KG HEAVY DUTY</t>
  </si>
  <si>
    <t>INDOOR LUMBER PINE APCS LSA120 38X140X2440MM (2X6X8) TREATED</t>
  </si>
  <si>
    <t>INDOOR LUMBER PINE APCS LSA120 38X140X3050MM (2X6X10) TREATED</t>
  </si>
  <si>
    <t>INDOOR LUMBER PINE APCS LSA120 38X140X3660MM (2X6X12) TREATED</t>
  </si>
  <si>
    <t>DOORS DESIGNCRAFT DDLT0120 80X210 LEWISTON MERANTI 40MM</t>
  </si>
  <si>
    <t>DOORS DESIGNCRAFT DDLT0120 90X210 LEWISTON MERANTI 40MM</t>
  </si>
  <si>
    <t>DOORS DESIGNCRAFT DDLT0120 80X210 VERNON MERANTI 40MM</t>
  </si>
  <si>
    <t>DOORS DESIGNCRAFT DDLT0120 90X210 VERNON MERANTI 40MM</t>
  </si>
  <si>
    <t>DOORS DESIGNCRAFT DDLT0120 80X210 MADISON MERANTI 40MM</t>
  </si>
  <si>
    <t>DOORS DESIGNCRAFT DDLT0120 90X210 MADISON MERANTI 40MM</t>
  </si>
  <si>
    <t>DOORS DESIGNCRAFT DDLT0120 80X210 CLAYTON MERANTI 40MM</t>
  </si>
  <si>
    <t>DOORS DESIGNCRAFT DDLT0120 90X210 CLAYTON MERANTI 40MM</t>
  </si>
  <si>
    <t>CONTAINER PET MP SLIM 5GAL W/FAUCET</t>
  </si>
  <si>
    <t>S.O DOORS PVC POLYWOOD PD 60X210 WB-A LOUVER WHITE W/ HOLES,SCREW&amp;WASHER</t>
  </si>
  <si>
    <t>TROLLEY HAND TRUCK TOPLIFT HD 14X19INCHES SMALL</t>
  </si>
  <si>
    <t>TROLLEY HAND TRUCK TOPLIFT HD 15X53INCHES MEDIUM</t>
  </si>
  <si>
    <t>TROLLEY HAND TRUCK TOPLIFT HD 17X55INCHES LARGE</t>
  </si>
  <si>
    <t>TROLLEY PLATFORM TRUCK TOPLIFT HD 23X31INCHES SMALL</t>
  </si>
  <si>
    <t>TROLLEY PLATFORM TRUCK TOPLIFT HD 23X39INCHES LARGE</t>
  </si>
  <si>
    <t>BBQ GRILL RYKER HEAVY DUTY 40X99CM EXTRA LARGE</t>
  </si>
  <si>
    <t>BBQ GRILL RYKER HEAVY DUTY 35X78CM LARGE</t>
  </si>
  <si>
    <t>STORAGE BOX MEGA MG-800 155L TRANSCLEAR</t>
  </si>
  <si>
    <t>(DO NOT USE) WELDING ROD WIPWELD18 1/8''</t>
  </si>
  <si>
    <t>(DO NOT USE) WELDING ROD NIHON N-7018 3.2MM 1KL.</t>
  </si>
  <si>
    <t>(DO NOT USE) WELDING ROD NIHON NSS-308 2.0MM 1KL.</t>
  </si>
  <si>
    <t>(DO NOT USE) WELDING ROD NIHON NSS-308 2.5MM 1KL.</t>
  </si>
  <si>
    <t>(DO NOT USE) WELDING ROD WIPWELD18 1/8'' 1KL.</t>
  </si>
  <si>
    <t>S.O DOOR DESIGNCRAFT WW0120 80X210 ZEN #2 MAHOGANY</t>
  </si>
  <si>
    <t>S.O BRUSH CUTTER ACCS. FUJI FP-35/FBC-C RECOIL STARTER</t>
  </si>
  <si>
    <t>ROOFING ONDUVILLA OP0120 42"X.40 RED</t>
  </si>
  <si>
    <t>ROOFING ONDUVILLA OP0120 42"X.40 BROWN</t>
  </si>
  <si>
    <t>ROOFING ONDUVILLA OP0120 24"X1 RIDGE RED</t>
  </si>
  <si>
    <t>ROOFING ONDUVILLA OP0120 24"X1 RIDGE BROWN</t>
  </si>
  <si>
    <t>ADHESIVE ONDUBAND OP0120 30CMX10M ALUM.COPPER ROLL</t>
  </si>
  <si>
    <t>(DO NOT USE)SANDPAPER 3M P36 251U 305MMX1M MAROON</t>
  </si>
  <si>
    <t>STUDS FLEXIMETAL FM0220 35MMX76MMX3M T.50MM GREEN</t>
  </si>
  <si>
    <t>TRACKS FLEXIMETAL FM0220 35MMX77MMX3M T.50MM GREEN</t>
  </si>
  <si>
    <t>ROOFING BATTENS FLEXIMETAL FM0220 45MMX5M T.60MM RED</t>
  </si>
  <si>
    <t>DOOR DESIGNCRAFT PW MICHIGAN 80X210 40MM MAH.</t>
  </si>
  <si>
    <t>MACHETE RYKER MRC0220 CURVE</t>
  </si>
  <si>
    <t>DOOR DESIGNCRAFT PW MICHIGAN 90X210 40MM MAH.</t>
  </si>
  <si>
    <t>MACHETE RYKER MRC0220 POINTED</t>
  </si>
  <si>
    <t>MACHETE RYKER MRC0220 FLAT</t>
  </si>
  <si>
    <t>DIGGING BAR RYKER DRC0220</t>
  </si>
  <si>
    <t>SOLUTION MASTER ADM ACRYLIC CONCRETE ADMIXTURE 1L</t>
  </si>
  <si>
    <t>I-CHAIR COFTA ACACIA GRANITE WHITE</t>
  </si>
  <si>
    <t>S.O DOORS PVC POLYWOOD PD 70X210 H001 DOLPHIN WHITE W/ LOUVER</t>
  </si>
  <si>
    <t>WELDING ROD NIHON N-7018 3.2MM 1KL. (1 PACK)</t>
  </si>
  <si>
    <t>WELDING ROD NIHON NSS-308 2.0MM 1KL. (1 PACK)</t>
  </si>
  <si>
    <t>WELDING ROD NIHON NSS-308 2.5MM 1KL. (1 PACK)</t>
  </si>
  <si>
    <t>WELDING ROD WIPWELD18 1/8'' 1KL. (1 PACK)</t>
  </si>
  <si>
    <t>BBQ GRILL RYKER HEAVY DUTY 30X60CM MEDIUM</t>
  </si>
  <si>
    <t>BBQ GRILL RYKER HEAVY DUTY 27X52CM SMALL</t>
  </si>
  <si>
    <t>MASTER ACRYLIC CONCRETE ADMIXTURE 1 LIT</t>
  </si>
  <si>
    <t>I-CHAIR COFTA RUBY GREY</t>
  </si>
  <si>
    <t>I-CHAIR COFTA RUBY BURGUNDY</t>
  </si>
  <si>
    <t>I-CHAIR COFTA ACACIA GRANITE BEIGE</t>
  </si>
  <si>
    <t>I-CHAIR COFTA ACACIA GRANITE GREEN</t>
  </si>
  <si>
    <t>I-CHAIR COFTA ACACIA RED</t>
  </si>
  <si>
    <t>S.O DOORS DESIGNCRAFT 100X210 LOUISIANNA FULL GLASS MAHOGANY</t>
  </si>
  <si>
    <t>SKIMCOAT MASTER LT 418 TDS 20KG</t>
  </si>
  <si>
    <t>CUTTING OUTFIT POWERCRAFT PCW 301 HARRIS TYPE (3 TUBE)</t>
  </si>
  <si>
    <t>AIR COMPRESSOR HAUSMANN 2HP BELT DRIVEN HORIZONTAL TYPE 100 LITERS TANK V-TYPE HEAD</t>
  </si>
  <si>
    <t>CUTTING OUTFIT POWERCRAFT PCW 303 HARRIS TYPE INNOVA SERIES</t>
  </si>
  <si>
    <t>BATTERY CHARGER POWERCRAFT PCBC 50A 12/24V 220V 60HZ INPUT</t>
  </si>
  <si>
    <t>BATTERY CHARGER POWERCRAFT PCBC 30A 12/24V 220V 60HZ INPUT</t>
  </si>
  <si>
    <t>BATTERY CHARGER POWERCRAFT PCBC 650 100A, FAST CHARGER, 600A BOOSTER 12/24V, 220V 60HZ INPUT, WITH TIMER</t>
  </si>
  <si>
    <t>AIR COMPRESSOR HAUSMANN 2HP OILESS HORIZONTAL TYPE 55 LITERS TANK (2X1.0HP)</t>
  </si>
  <si>
    <t>SO STUDY CHAIR COFTA SCHOLAR W/RIGHT ARM+BOOKTRAY BEIGE</t>
  </si>
  <si>
    <t>ALCOHOL TI ISOPROPYL 70% 1L</t>
  </si>
  <si>
    <t>ALCOHOL TI ISOPROPYL 70% 3.75L</t>
  </si>
  <si>
    <t>(DO NOT USE)PLANTS SMALL @20 52120</t>
  </si>
  <si>
    <t>GENERATOR HONDA EZ3000C S RATED 3000W</t>
  </si>
  <si>
    <t>GENERATOR HONDA EZ6500C S RATED 6500W</t>
  </si>
  <si>
    <t>ALCOHOL TI ISOPROPYL 70% 20L</t>
  </si>
  <si>
    <t>ALCOHOL TI ISOPROPYL 70% 450ML</t>
  </si>
  <si>
    <t>SAFETY SIGNAGE MMC YS-7102 WASH YOUR HANDS 4X9 YELLOW</t>
  </si>
  <si>
    <t>SAFETY SIGNAGE MMC YS-7103 PLS SANITIZE YOUR HANDS 4X9 YELLOW</t>
  </si>
  <si>
    <t>SAFETY SIGNAGE MMC YS-7104 WEAR FACE MASK 4X9 YELLOW</t>
  </si>
  <si>
    <t>SAFETY SIGNAGE MMC YS-7105 NO FACE MASK NO ENTRY 4X9 YELLOW</t>
  </si>
  <si>
    <t>SAFETY SIGNAGE MMC YS-7106 TEMPERATURE CHECK UPON ENTERING 4X9 YELLOW</t>
  </si>
  <si>
    <t>SAFETY SIGNAGE MMC YS-7107 OBSERVE SOCIAL DISTANCING 4X9 YELLOW</t>
  </si>
  <si>
    <t>SAFETY SIGNAGE MMC YS-2100 WASH YOUR HANDS 9X12 YELLOW</t>
  </si>
  <si>
    <t>SAFETY SIGNAGE MMC YS-2101 PLS SANITIZE YOUR HANDS 9X12 YELLOW</t>
  </si>
  <si>
    <t>SAFETY SIGNAGE MMC YS-2102 WEAR FACE MASK 9X12 YELLOW</t>
  </si>
  <si>
    <t>SAFETY SIGNAGE MMC YS-2103 NO FACE MASK NO ENTRY 9X12 YELLOW</t>
  </si>
  <si>
    <t>SAFETY SIGNAGE MMC YS-2104 TEMP. CHECK UPON ENTERING 9X12 YELLOW</t>
  </si>
  <si>
    <t>SAFETY SIGNAGE MMC YS-2105 OBSERVE SOCIAL DISTANCING 9X12 YELLOW</t>
  </si>
  <si>
    <t>SAFETY SIGNAGE MMC YS-2106 PRACTICE SOCIAL DISTANCING 9X12 YELLOW</t>
  </si>
  <si>
    <t>SPRAYER ALL PURPOSE ORCHID OVAL OPAQUE</t>
  </si>
  <si>
    <t>SPRAYER ALL PURPOSE ORCHID L-SHAPE</t>
  </si>
  <si>
    <t>ALCOHOL DOCTOR J ETHYL 70% W/ MOISTURIZER GAL.</t>
  </si>
  <si>
    <t>ALCOHOL DOCTOR J ETHYL 70% W/ MOISTURIZER PUMP LITER</t>
  </si>
  <si>
    <t>ALCOHOL DOCTOR J ETHYL 70% W/ MOISTURIZER PUMP 500ML</t>
  </si>
  <si>
    <t>ALCOHOL GREEN CROSS 70% ETHYL W/ MOISTURIZER 3785 ML</t>
  </si>
  <si>
    <t>ALCOHOL GREEN CROSS 70% ETHYL W/ MOISTURIZER PUMP 500 ML</t>
  </si>
  <si>
    <t>ALCOHOL GREEN CROSS 70% ETHYL W/ MOISTURIZER PUMP 1000 ML</t>
  </si>
  <si>
    <t>BUTANE GAS GEM 250 GRAMS</t>
  </si>
  <si>
    <t>CRANE BUCKET C-POWER 1.0 CUBIC METER</t>
  </si>
  <si>
    <t>GLUE STIKWEL WOOD PARQUET GALLON</t>
  </si>
  <si>
    <t>POTTING MIX DR. BO'S 10KGS</t>
  </si>
  <si>
    <t>WEBER  SUPER FINE SKIM COAT 20KG (ENG/TAG)</t>
  </si>
  <si>
    <t>HAND SOAP CTX PURPLE GAL</t>
  </si>
  <si>
    <t>HAND SOAP CTX PURPLE LITER W/ PUMP</t>
  </si>
  <si>
    <t>HAND SOAP CTX PURPLE 500ML</t>
  </si>
  <si>
    <t>C-PURLINS FLEXIMETAL CFF720 2"X3"X6.0M T-1MM GALVANIZED</t>
  </si>
  <si>
    <t>C-PURLINS FLEXIMETAL CFF720 2"X4"X6.0M T-1MM GALVANIZED</t>
  </si>
  <si>
    <t>C-PURLINS FLEXIMETAL CFF720 2"X6"X6.0M T-1MM GALVANIZED</t>
  </si>
  <si>
    <t>C-PURLINS FLEXIMETAL CFF720 2"X3"X6.0M T-1.2MM GALVANIZED</t>
  </si>
  <si>
    <t>C-PURLINS FLEXIMETAL CFF720 2"X4"X6.0M T-1.2MM GALVANIZED</t>
  </si>
  <si>
    <t>C-PURLINS FLEXIMETAL CFF720 2"X6"X6.0M T-1.2MM GALVANIZED</t>
  </si>
  <si>
    <t>DOOR DESIGNCRAFT DDA720 GEORGIA 700X2100X38MM PINE TREATED</t>
  </si>
  <si>
    <t>DOOR DESIGNCRAFT DDA720 GEORGIA 800X2100X38MM PINE TREATED</t>
  </si>
  <si>
    <t>DOOR DESIGNCRAFT DDA720 GEORGIA 900X2100X38MM PINE TREATED</t>
  </si>
  <si>
    <t>DOOR DESIGNCRAFT DDA720 MONTANA 700X2100X38MM PINE TREATED</t>
  </si>
  <si>
    <t>DOOR DESIGNCRAFT DDA720 MONTANA 800X2100X38MM PINE TREATED</t>
  </si>
  <si>
    <t>DOOR DESIGNCRAFT DDA720 MONTANA 900X2100X38MM PINE TREATED</t>
  </si>
  <si>
    <t>DOOR JAMB DESIGNCRAFT CV 2X4X7 MERANTI</t>
  </si>
  <si>
    <t>DOOR JAMB DESIGNCRAFT CV 2X5X7 MERANTI</t>
  </si>
  <si>
    <t>STEPBOARD DESIGNCRAFT CV 2"X12"X3 FT. HARDWOOD</t>
  </si>
  <si>
    <t>STEPBOARD DESIGNCRAFT CV 2"X12"X4 FT. HARDWOOD</t>
  </si>
  <si>
    <t>SEEDLING TRAY JPPI D8.5CM 24 HOLES</t>
  </si>
  <si>
    <t>BRUSH CUTTER ASSY. AC HONDA UKM425T #72560-VR2-D01</t>
  </si>
  <si>
    <t>SANITIZING MAT ROYAL CROWN 16"X25" BLACK</t>
  </si>
  <si>
    <t>SANITIZING MAT ROYAL CROWN 18"X18" CONNECTABLE BLACK</t>
  </si>
  <si>
    <t>FACE MASK KN95 3-PLY DISPOSABLE (BUY1 TAKE1)</t>
  </si>
  <si>
    <t>TILE ADHESIVE MASTER EMPTY BAG 25KG</t>
  </si>
  <si>
    <t>TILE ADHESIVE MASTER EMPTY BAG 25KG HD</t>
  </si>
  <si>
    <t>S.O DOOR DESIGNCRAFT DDW820 TENNESSEE 900X2100X40MM MAHOGANY</t>
  </si>
  <si>
    <t>S.O DOOR DESIGNCRAFT DDW820 MONTANA 900X2100X40MM MAHOGANY</t>
  </si>
  <si>
    <t>S.O DOOR DESIGNCRAFT DDW820 MONTANA 800X2100X40MM MAHOGANY</t>
  </si>
  <si>
    <t>+GYPSUM BOARD TG 9X1220X2440MM SE SQUARE EDGE</t>
  </si>
  <si>
    <t>RUNNERS AATOMO WALL ANGLE CEILING 10'</t>
  </si>
  <si>
    <t>RUNNERS AATOMO MAIN TEE CEILING 12'</t>
  </si>
  <si>
    <t>RUNNERS AATOMO CROSS TEE CEILING 2'</t>
  </si>
  <si>
    <t>+TOOL BOX ZIM-ZEEM #03</t>
  </si>
  <si>
    <t>(DO NOT USE)+TILE TRIM BANGKOK 9MM BL-05 D. BLUE</t>
  </si>
  <si>
    <t>STAIR NOSING PVC BANGKOK 44MMX3M GA-02 L.GRAY</t>
  </si>
  <si>
    <t>(DO NOT USE)+TILE TRIM BANGKOK 9MM RD-05 ORANGE RED</t>
  </si>
  <si>
    <t>(DO NOT USE)+TILE TRIM BANGKOK 9MM BL-01 NAVY BLUE</t>
  </si>
  <si>
    <t>(DO NOT USE)+TILE TRIM BANGKOK 9MM GA-02 L. GREY</t>
  </si>
  <si>
    <t>+TILES LISTELLO FIESTA 7X20 H-13</t>
  </si>
  <si>
    <t>SINK DIAMOND W/O STAND DM120A/C W/ STRAINER</t>
  </si>
  <si>
    <t>SINK DIAMOND W/O STAND DM080A/C W/ STRAINER</t>
  </si>
  <si>
    <t>SINK DIAMOND W/O STAND DM060/3A/C W/ STRAINER</t>
  </si>
  <si>
    <t>SINK DIAMOND W/O STAND DM050A/C W/ STRAINER</t>
  </si>
  <si>
    <t>RUNNERS AATOMO CROSS TEE CEILING 4'</t>
  </si>
  <si>
    <t>+NFS-MLDG PS DECOWOOD 101-L-0E 60X70X2400MM CORNICE</t>
  </si>
  <si>
    <t>+NFS-MLDG PS DECOWOOD 503-M-OAK 45X55X2400MM CORNICE</t>
  </si>
  <si>
    <t>+NFS-MLDG PS DECOWOOD 201-OAK 30X50X2400MM CORNICE</t>
  </si>
  <si>
    <t>+MLDG PS DECOWOOD 03-L-OAK 15X80X2400MM CORNICE</t>
  </si>
  <si>
    <t>+MLDG PS DECOWOOD 03-L-CR 15X80X2400MM CORNICE</t>
  </si>
  <si>
    <t>+MLDG PS DECOWOOD 04-M-OAK 15X70X2400MM CORNICE</t>
  </si>
  <si>
    <t>+MLDG PS DECOWOOD 04-M-CR 15X70X2400MM CORNICE</t>
  </si>
  <si>
    <t>+MLDG PS DECOWOOD 05-S-OAK 15X55X2400MM CORNICE</t>
  </si>
  <si>
    <t>+MLDG PS DECOWOOD 05-S-CR 15X55X2400MM CORNICE</t>
  </si>
  <si>
    <t>+MLDG PS DECOWOOD 4-15-CR 10X90X2400MM BASEBOARD</t>
  </si>
  <si>
    <t>+MLDG PS DECOWOOD 4-15-OAK 10X90X2400MM BASEBOARD</t>
  </si>
  <si>
    <t>+MLDG PS DECOWOOD SS80-OAK 9X80X2400MM BASEBOARD</t>
  </si>
  <si>
    <t>+MLDG PS DECOWOOD SS80-CR 9X80X2400MM BASEBOARD</t>
  </si>
  <si>
    <t>+MLDG PS DECOWOOD 06-L-CR 35X55X2400MM CORNICE</t>
  </si>
  <si>
    <t>+MLDG PS DECOWOOD 06-L-OAK 35X55X2400MM CORNICE</t>
  </si>
  <si>
    <t>+NFS-MLDG PS DECOWOOD FD1507-MP 8' KOREA</t>
  </si>
  <si>
    <t>+TILES LISTELLO FIESTA 7X20 E-324</t>
  </si>
  <si>
    <t>NFS-TILES VI 30X30X14MM COTTO STEPNOSE CT09/DV03L3 LT.RED</t>
  </si>
  <si>
    <t>(DO NOT USE)+TILE TRIM BANGKOK 7MM BL-01 NAVY BLUE</t>
  </si>
  <si>
    <t>(DO NOT USE)+TILE TRIM BANGKOK 7MM BL-05 BLUE</t>
  </si>
  <si>
    <t>(DO NOT USE)+TILE TRIM BANGKOK 7MM GR-01 GREEN</t>
  </si>
  <si>
    <t>+TILES THAI-GER 30X30F MAK MAI OAK</t>
  </si>
  <si>
    <t>+TILES ARKO 1.3MMX12X12 Z0101</t>
  </si>
  <si>
    <t>+TILES ARKO 1.3MMX12X12 Z0210</t>
  </si>
  <si>
    <t>+TILES ARKO 1.3MM Z1418</t>
  </si>
  <si>
    <t>+TILES ARKO 1.3MMX12X12 Z1510</t>
  </si>
  <si>
    <t>+NFS-MLDG PS DECOWOOD 102-L-OAK 60X70X2400MM CORNICE</t>
  </si>
  <si>
    <t>+NFS-MLDG PS DECOWOOD 101-L-OAK 60X70X2400MM CORNICE</t>
  </si>
  <si>
    <t>+NFS-MLDG PS DECOWOOD 301-G 30X50X2400MM CORNICE</t>
  </si>
  <si>
    <t>+NFS-MLDG PS DECOWOOD 301-M-GS 55X55X2400MM CORNICE</t>
  </si>
  <si>
    <t>+MLDG PS DECOWOOD 903-CR 30X30X2400MM CORNER</t>
  </si>
  <si>
    <t>+MLDG PS DECOWOOD DL-3015-GWP 8' KOREA</t>
  </si>
  <si>
    <t>+MLDG PS DECOWOOD DL-5012-P 8' KOREA</t>
  </si>
  <si>
    <t>+NFS-MLDG PS DECOWOOD 301-S-CR 40X40X2400MM CORNICE</t>
  </si>
  <si>
    <t>+MLDG PS DECOWOOD 903-OAK 30X30X2400MM CORNER</t>
  </si>
  <si>
    <t>TILES ARKO 1.3MMX4X36 PLANKS BT803</t>
  </si>
  <si>
    <t>TILES ARKO 1.3MMX4X36 PLANKS BT806</t>
  </si>
  <si>
    <t>TILES ARKO 1.3MMX4X36 PLANKS QP9511</t>
  </si>
  <si>
    <t>TILES ARKO 1.3MMX4X36 PLANKS TW784A</t>
  </si>
  <si>
    <t>(DO NOT USE)+TILE TRIM BANGKOK 9MM GR-08 D-GREEN</t>
  </si>
  <si>
    <t>+TILES LISTELLO CLASSICO 7X20 C-71 GF</t>
  </si>
  <si>
    <t>+TILES ARKO 1.3MMX12X12 Z1313</t>
  </si>
  <si>
    <t>+TILES ARKO 1.3MMX12X12 Z0214</t>
  </si>
  <si>
    <t>+TILES ARKO 1.3MMX12X12 Z1318</t>
  </si>
  <si>
    <t>TILES ARKO 1.3MMX12X12 Y02078/02078</t>
  </si>
  <si>
    <t>+TILES ARKO 1.3MMX12X12 Y0210B</t>
  </si>
  <si>
    <t>+TILES ARKO 1.3MMX12X12 Y0210C</t>
  </si>
  <si>
    <t>+TILES ARKO 1.3MMX12X12 Y08066</t>
  </si>
  <si>
    <t>TILES ARKO 1.3MMX12X12 Y08066A/08066A</t>
  </si>
  <si>
    <t>TILES ARKO 1.3MMX12X12 YLH9049/LH9049</t>
  </si>
  <si>
    <t>DOOR MOULDED WOODTEK WL  DRAVOTTI 800X2100X35MM 4P HC</t>
  </si>
  <si>
    <t>DOOR MOULDED WOODTEK WL  DRAVOTTI 900X2100X35MM 4P HC</t>
  </si>
  <si>
    <t>DOOR MOULDED WOODTEK WL  DRAVOTTI 700X2100X35MM 4P HC</t>
  </si>
  <si>
    <t>DOOR MOULDED WOODTEK WL  LANNA 700X2100X35MM 6P HC</t>
  </si>
  <si>
    <t>DOOR MOULDED WOODTEK WL  LANNA 800X2100X35MM 6P HC</t>
  </si>
  <si>
    <t>DOOR MOULDED WOODTEK WL  LANNA 900X2100X35MM 6P HC</t>
  </si>
  <si>
    <t>+NFS-TILES XIAMEN LI 600X600X20MM LG/XG603 NATURAL GREY</t>
  </si>
  <si>
    <t>+TILES XIAMEN 600X600X20MM LG636 BEIGE/ROSA</t>
  </si>
  <si>
    <t>(DO NOT USE)+TILE TRIM BANGKOK 7MM GA-02 L. GREY</t>
  </si>
  <si>
    <t>DOOR MOULDED WOODTEK WL  SUKHOTHAI 700X2100X35MM 2P HC</t>
  </si>
  <si>
    <t>DOOR MOULDED WOODTEK WL  SUKHOTHAI 800X2100X35MM 2P HC</t>
  </si>
  <si>
    <t>DOOR MOULDED WOODTEK WL  SUKHOTHAI 900X2100X35MM 2P HC</t>
  </si>
  <si>
    <t>(DO NOT USE)+TILE TRIM BANGKOK 7MM GR-04M D-DEEPSEA MARBLE</t>
  </si>
  <si>
    <t>(DO NOT USE)+TILE TRIM BANGKOK 7MM GR-03M L-DEEPSEA MARBLE</t>
  </si>
  <si>
    <t>(DO NOT USE)+TILE TRIM BANGKOK 7MM GA-01M GRAY MARBLE</t>
  </si>
  <si>
    <t>(DO NOT USE)+TILE TRIM BANGKOK 7MM RD-05 ORANGE RED</t>
  </si>
  <si>
    <t>(DO NOT USE)+TILE TRIM BANGKOK 7MM GR-02M D-GREEN MARBLE</t>
  </si>
  <si>
    <t>+SHOWER CADDY AMSHAK 3 LAYER D-AE-406</t>
  </si>
  <si>
    <t>RACK AMSHAK 2 LAYER CORNER D-AE-481</t>
  </si>
  <si>
    <t>RACK AMSHAK 2 LAYER METAL D-AE-430</t>
  </si>
  <si>
    <t>+PAPER HOLDER LAFONZA #252 CHROME W/WHITE ROLLER</t>
  </si>
  <si>
    <t>+SOAP DISH LAFONZA #259 CHROME</t>
  </si>
  <si>
    <t>NFS-TILES XIAMEN 600X600X20MM LG/XG655 BEIGE/GREY</t>
  </si>
  <si>
    <t>+TILES XIAMEN 600X600X20MM LG654 BLACK</t>
  </si>
  <si>
    <t>+TILES ARKO 1.5MMX12X12 TC15761 EMBOSSED</t>
  </si>
  <si>
    <t>+TILES ARKO 1.5MMX12X12 TC18921 EMBOSSED</t>
  </si>
  <si>
    <t>+TILES ARKO 1.5MMX12X12 TC18923 EMBOSSED</t>
  </si>
  <si>
    <t>+TILE TRIM BANGKOK 9MM GR-01M GREEN MARBLE</t>
  </si>
  <si>
    <t>(DO NOT USE)+TILE TRIM BANGKOK 9MM GR-02M D-GREEN MARBLE</t>
  </si>
  <si>
    <t>(DO NOT  USE)+TILE TRIM BANGKOK 9MM GR-03M L-DEEPSEA MARBLE</t>
  </si>
  <si>
    <t>(DO NOT USE)+TILE TRIM BANGKOK 9MM GR-04M D-DEEPSEA MARBLE</t>
  </si>
  <si>
    <t>+SINK KARENO NW KL811-34B RD W/ STRAINER</t>
  </si>
  <si>
    <t>+SINK KARENO NW KL605-30A W/ STRAINER</t>
  </si>
  <si>
    <t>+SINK KARENO NW KL604-40A W/ STRAINER</t>
  </si>
  <si>
    <t>+TILES ARKO 1.3MMX12X12 Z1511</t>
  </si>
  <si>
    <t>FLUSH VALVE LA FONZA F-8014/F-41005</t>
  </si>
  <si>
    <t>STAIR NOSING BRASS AP 1.50X380X3050MM</t>
  </si>
  <si>
    <t>ACC. BOARD TG 9MMX2'X4' GYPREX GRANULAR</t>
  </si>
  <si>
    <t>+WOODPLANKS NOVARLOC 1288X192X8MM MF286 AYERS CHER.</t>
  </si>
  <si>
    <t>+WOODPLANKS NOVARLOC 1288X192X8MM MF647 NAT.MAPLE</t>
  </si>
  <si>
    <t>+TILES LISTELLO CLASSICO 7X20 C-1261</t>
  </si>
  <si>
    <t>+MLDG PS DECOWOOD 107-W 25X34X2400MM CORNICE</t>
  </si>
  <si>
    <t>+TILES ROMANO 30X30F SEMI-GLOSS 3201/321 GREEN</t>
  </si>
  <si>
    <t>+WOODPLANKS NOVARLOC 1288X192X8MM MF329 PREM.BEECH</t>
  </si>
  <si>
    <t>WASTE AND OVERFLOW LA FONZA F-8004-A2 FOR BATHTUB</t>
  </si>
  <si>
    <t>SLABS XIAMEN 600X1800 T-20(+or-2MM) LG628 ROSA</t>
  </si>
  <si>
    <t>SLABS XIAMEN 600X1800 T-20(+or-2MM) LG401 MOSS GREEN</t>
  </si>
  <si>
    <t>+SLABS XIAMEN 600X2400 T-20(+or-2MM) L.T.RED</t>
  </si>
  <si>
    <t>+SLABS XIAMEN 600X2400 T-20(+or-2MM) LG664 BROWN/BEIGE</t>
  </si>
  <si>
    <t>SLABS XIAMEN 600X2400 T-20(+or-2MM) LG628 ROSA</t>
  </si>
  <si>
    <t>SLABS XIAMEN 600X2400 T-20(+or-2MM) LG401 MOSS GREEN</t>
  </si>
  <si>
    <t>+BLINDS SLICK ZE PVC 50X36 139RT WHITE</t>
  </si>
  <si>
    <t>+BLINDS SLICK ZE PVC 60X48 139RT WHITE</t>
  </si>
  <si>
    <t>+BLINDS SLICK ZE PVC 50X24 139RT WHITE</t>
  </si>
  <si>
    <t>+BLINDS SLICK ZE PVC 48X30 139RT WHITE</t>
  </si>
  <si>
    <t>+BLINDS SLICK ZE PVC 48X48 139RT WHITE</t>
  </si>
  <si>
    <t>+BLINDS SLICK ZE PVC 50X36 206RT IVORY</t>
  </si>
  <si>
    <t>+BLINDS SLICK ZE PVC 60X48 206RT IVORY</t>
  </si>
  <si>
    <t>+BLINDS SLICK ZE PVC 50X24 206RT IVORY</t>
  </si>
  <si>
    <t>+BLINDS SLICK ZE PVC 48X30 206RT IVORY</t>
  </si>
  <si>
    <t>+BLINDS SLICK ZE PVC 48X48 206RT IVORY</t>
  </si>
  <si>
    <t>+BLINDS SLICK ZE PVC 50X36 509A BLUE</t>
  </si>
  <si>
    <t>+BLINDS SLICK ZE PVC 60X48 509A BLUE</t>
  </si>
  <si>
    <t>+BLINDS SLICK ZE PVC 50X24 509A BLUE</t>
  </si>
  <si>
    <t>+BLINDS SLICK ZE PVC 48X30 509A BLUE</t>
  </si>
  <si>
    <t>+BLINDS SLICK ZE PVC 48X48 509A BLUE</t>
  </si>
  <si>
    <t>+BLINDS SLICK ZE PVC 50X36 606RT GREEN</t>
  </si>
  <si>
    <t>+BLINDS SLICK ZE PVC 60X48 606RT GREEN</t>
  </si>
  <si>
    <t>+BLINDS SLICK ZE PVC 50X24 606RT GREEN</t>
  </si>
  <si>
    <t>+BLINDS SLICK ZE PVC 48X30 606RT GREEN</t>
  </si>
  <si>
    <t>+BLINDS SLICK ZE PVC 48X48 606RT GREEN</t>
  </si>
  <si>
    <t>+TILES LISTELLO CLASSICO 7X20 C-685</t>
  </si>
  <si>
    <t>+MIRROR SIMEX ST 60X45 1001</t>
  </si>
  <si>
    <t>+MIRROR SIMEX ST 60X45 1018</t>
  </si>
  <si>
    <t>+MIRROR SIMEX ST 60X45 1009</t>
  </si>
  <si>
    <t>+MIRROR SIMEX ST 60X45 1003</t>
  </si>
  <si>
    <t>+MIRROR SIMEX ST 60X45 1005</t>
  </si>
  <si>
    <t>+MIRROR SIMEX 90X60 A088</t>
  </si>
  <si>
    <t>+MIRROR SIMEX 90X65 W/2 LAMPS FH328</t>
  </si>
  <si>
    <t>GYPSUM BOARD TG 12X1220X2440MM RE TAPERED EDGE</t>
  </si>
  <si>
    <t>ACC. BOARD TG 9MMX2'X4' GYPREX DEW DROP</t>
  </si>
  <si>
    <t>GYPSUM BOARD TG 9X1220X2440MM RE TAPERED EDGE</t>
  </si>
  <si>
    <t>SINK KARENO NW KL606-71A W/ STRAINER</t>
  </si>
  <si>
    <t>SINK KARENO NW KL602-50A W/ STRAINER</t>
  </si>
  <si>
    <t>+SINK KARENO NW KL811-34B LD W/ STRAINER</t>
  </si>
  <si>
    <t>+FLOOR DRAIN LEIGEER 10X10CM LGE070</t>
  </si>
  <si>
    <t>FLEXIBLE HOSE 1/2X1/2X16 STAINLESS (FOR PACKAGE)</t>
  </si>
  <si>
    <t>RACK AMSHAK 2 LAYER CORNER D-AE-433</t>
  </si>
  <si>
    <t>+HANGER AMSHAK METAL 7 PC. D-AE-486/A</t>
  </si>
  <si>
    <t>RACK AMSHAK 2LAYER MULTI PURPOSE DISHWARE D-AE-438/S</t>
  </si>
  <si>
    <t>RACK AMSHAK 1 LAYER W/ 6 HOOKS D-AE-397</t>
  </si>
  <si>
    <t>SHOWER CADDY AMSHAK 3 LAYER D-AE-412</t>
  </si>
  <si>
    <t>(DO NOT USE)+TILE TRIM BANGKOK 7MM GA-04 D-GRAY</t>
  </si>
  <si>
    <t>+FLOOR DRAIN LEIGEER 10X10CM LGE067</t>
  </si>
  <si>
    <t>+GRAB BAR LCM LB001516E10-02 1-1/2 CONCEALED</t>
  </si>
  <si>
    <t>+WINDOWS ALUMINUM XINHE .60X.60 OAKWOOD W/SCREEN</t>
  </si>
  <si>
    <t>+TILES JUNJING 60X60 6606/H/6001/60631 BIG GRAIN</t>
  </si>
  <si>
    <t>I-LAV LA FONZA KS RB03 ROUND 460X155MM WHITE</t>
  </si>
  <si>
    <t>I-LAV LA FONZA KS RB05 ROUND 410X175MM WHITE</t>
  </si>
  <si>
    <t>I-LAV LA FONZA KS RB30 ROUND 420X150MM WHITE</t>
  </si>
  <si>
    <t>+INSULATION M-PE 10MMX.60X.60CM T-BAR CEILING</t>
  </si>
  <si>
    <t>+INSULATION M-PE 5MMX.60X.60CM T-BAR CEILING</t>
  </si>
  <si>
    <t>+INSULATION M-PE 5MMX.90X800CM CEILING</t>
  </si>
  <si>
    <t>+MLDG PVC DECOWOOD 0625-P168002/P168011 8' MALAYSIA</t>
  </si>
  <si>
    <t>+MLDG PVC DECOWOOD 0348-P409011 8' MALAYSIA</t>
  </si>
  <si>
    <t>+MLDG PVC DECOWOOD 2021-C165 8' MALAYSIA</t>
  </si>
  <si>
    <t>+MLDG PVC DECOWOOD 0014-C165 8' MALAYSIA</t>
  </si>
  <si>
    <t>+MLDG PVC DECOWOOD 0363-P415002 8' MALAYSIA</t>
  </si>
  <si>
    <t>+MLDG PVC DECOWOOD 0616-P168002/P168011 8' MALAYSIA</t>
  </si>
  <si>
    <t>+WOODPLANKS NOVARLOC 1288X192X8MM MF398 SPANISH OAK</t>
  </si>
  <si>
    <t>+TILES DIAMOND 40X40F TEAKWOOD CHOCO</t>
  </si>
  <si>
    <t>+TILES DIAMOND 40X40F NAPOLI GREEN</t>
  </si>
  <si>
    <t>+P/TRAP PO PLUG CHINA 1-1/4 (FOR PACKAGE)</t>
  </si>
  <si>
    <t>TILES ARKO 1.3MMX4X36 PLANKS W6603</t>
  </si>
  <si>
    <t>TILES ARKO 1.3MMX4X36 PLANKS YH5186</t>
  </si>
  <si>
    <t>+TILES ARKO 1.5MMX4X36 PLANKS YH5182</t>
  </si>
  <si>
    <t>+TILES ARKO 1.5MMX4X36 PLANKS W7701</t>
  </si>
  <si>
    <t>+TILES COTTO 33X33F GRES PORCE.NAPLES SMOKE A.S.</t>
  </si>
  <si>
    <t>+CABINET GOLDEA (LA FONZA) TG01A-65 TALL B.MAPLE</t>
  </si>
  <si>
    <t>+TILES COTTO 30X30F SQUARE WOOD DARK BROWN</t>
  </si>
  <si>
    <t>+DOORS DESIGNCRAFT DA 80X210 FM1 POLYESTER M-02</t>
  </si>
  <si>
    <t>+DOORS DESIGNCRAFT DA 80X210 FM2 POLYESTER M-02</t>
  </si>
  <si>
    <t>+DOORS DESIGNCRAFT DA 80X210 FM3 POLYESTER M-02</t>
  </si>
  <si>
    <t>+DOORS DESIGNCRAFT DA 90X210 FM1 POLYESTER M-02</t>
  </si>
  <si>
    <t>+DOORS DESIGNCRAFT DA 90X210 FM2 POLYESTER M-02</t>
  </si>
  <si>
    <t>+DOORS DESIGNCRAFT DA 90X210 FM3 POLYESTER M-02</t>
  </si>
  <si>
    <t>+NFS-GLASS BLOCK DE 19X19 CLOUDY BLUE</t>
  </si>
  <si>
    <t>+NFS-GLASS BLOCK DE 19X19 CLOUDY PINK</t>
  </si>
  <si>
    <t>+NFS-GLASS BLOCK DE 19X19 PARALLEL GREEN</t>
  </si>
  <si>
    <t>+NFS-GLASS BLOCK DE 19X19 PARALLEL BLUE</t>
  </si>
  <si>
    <t>+NFS-GLASS BLOCK DE 19X19 PARALLEL PINK</t>
  </si>
  <si>
    <t>+NFS-GLASS BLOCK DE 19X19 CLOUDY GREEN</t>
  </si>
  <si>
    <t>+GLASS BLOCK DE 19X19 PARALLEL CLEAR</t>
  </si>
  <si>
    <t>+DOORS DESIGNCRAFT DA 70X210 FM1 POLYESTER M-02</t>
  </si>
  <si>
    <t>+DOORS DESIGNCRAFT DA 70X210 FM2 POLYESTER M-02</t>
  </si>
  <si>
    <t>+DOORS DESIGNCRAFT DA 70X210 FM3 POLYESTER M-02</t>
  </si>
  <si>
    <t>+MLDG PVC DECOWOOD HBM-0502F RW01 TEAK CHINA</t>
  </si>
  <si>
    <t>+MLDG PVC DECOWOOD HCN-0824A RW01 TEAK CHINA</t>
  </si>
  <si>
    <t>+MLDG PVC DECOWOOD HCM-0154A MA05 MAPLE CHINA</t>
  </si>
  <si>
    <t>+TILES COTTO 20X20W BUTTERFLY BLUE SPOT</t>
  </si>
  <si>
    <t>+TILES COTTO 20X20W BUTTERFLY MAROON SPOT</t>
  </si>
  <si>
    <t>+GLASS BLOCK KIG 19X19 K-8019/21 CHECKERS</t>
  </si>
  <si>
    <t>+GLASS BLOCK KIG 19X19 K-8019/05 OCEAN WAVE</t>
  </si>
  <si>
    <t>+GLASS BLOCK KIG 19X19 K-8019/15 CLEAR</t>
  </si>
  <si>
    <t>+GLASS BLOCK KIG 19X19 K-8019/02 NEW WAVE</t>
  </si>
  <si>
    <t>+GLASS BLOCK KIG 19X19 K-8019/07 NAUTILIUS</t>
  </si>
  <si>
    <t>+TILES COTTO 20X20W PHUKET PYRENEES WH-LILAC SPOT</t>
  </si>
  <si>
    <t>+TILES COTTO 20X20W POPPY BLUE SPOT</t>
  </si>
  <si>
    <t>+INSULATION SCT STAY COOL FIBERGLASS 50MMX.60MX4M</t>
  </si>
  <si>
    <t>TILES ARKO 2.5MMX18X18 CARPET DESIGN B-305 BLUE</t>
  </si>
  <si>
    <t>TILES ARKO 2.5MMX18X18 CARPET DESIGN B-308 RED</t>
  </si>
  <si>
    <t>TILES ARKO 2.5MMX18X18 CARPET DESIGN B-632 GREEN</t>
  </si>
  <si>
    <t>TILES ARKO 3.0MMX18X18 ANTI SLIP CCL-C7A GRAY</t>
  </si>
  <si>
    <t>TILES ARKO 3.0MMX18X18 ANTI SLIP CCL-C8A BLUE</t>
  </si>
  <si>
    <t>TILES ARKO 3.0MMX18X18 ANTI SLIP CCL-001 RED</t>
  </si>
  <si>
    <t>+TILES ARKO 3.0MMX18X18 ANTI SLIP JB-1223 GRAY</t>
  </si>
  <si>
    <t>+TILES ARKO 3.0MMX18X18 ANTI SLIP JB-1221 BLACK</t>
  </si>
  <si>
    <t>RACK AMSHAK 1 LAYER DISH D-AE-391</t>
  </si>
  <si>
    <t>SHELF CASERO MULTI-PURPOSE WALL MODEL</t>
  </si>
  <si>
    <t>SHELF CASERO MULTI-PURPOSE CORNER MODEL</t>
  </si>
  <si>
    <t>SHELF QUEEN MULTI-PURPOSE WALL MODEL</t>
  </si>
  <si>
    <t>SLABS XIAMEN 600X2400 T-20(+or-2MM) CTG12 TIANSHAN RED</t>
  </si>
  <si>
    <t>+TILES ESPANA IV 40X40F SANTA FE SF4191 BLUE</t>
  </si>
  <si>
    <t>+TILES ESPANA IV 40X40F SANTA FE SF4192 GREEN</t>
  </si>
  <si>
    <t>+TILES ESPANA IV 40X40F SANTA FE SF4187 OCHRE</t>
  </si>
  <si>
    <t>+FRENCH DOOR DESIGNCRAFT DA 80X210 DF-14 WHT PRIMER</t>
  </si>
  <si>
    <t>+RUBBER MAT KERALA GRILL 45X75CM #1 PINEAPPLE</t>
  </si>
  <si>
    <t>+RUBBER MAT KERALA PIN 40X60CM WELCOME</t>
  </si>
  <si>
    <t>+RUBBER MAT KERALA PIN 40X60CM DIAMOND</t>
  </si>
  <si>
    <t>+RUBBER MAT KERALA PIN 40X60CM SHOE PRINT</t>
  </si>
  <si>
    <t>+RUBBER MAT KERALA GRILL 45X75 #11</t>
  </si>
  <si>
    <t>+RUBBER MAT KERALA GRILL 45X75CM #12</t>
  </si>
  <si>
    <t>+CEILING BOARD ART DECO DECORATIVE JB180-058(G)</t>
  </si>
  <si>
    <t>+TILES LISTELLO CLASSICO 7X20 AC-1368 BLUE</t>
  </si>
  <si>
    <t>+TILES LISTELLO CLASSICO 7X20 AC-296/C296</t>
  </si>
  <si>
    <t>+TILES LISTELLO CLASSICO 7X20 GHAZAL/CHAZAL BROWN</t>
  </si>
  <si>
    <t>+TILES LISTELLO CLASSICO 7X20 AC-1392</t>
  </si>
  <si>
    <t>+TILES LISTELLO CLASSICO 7X20 C-1280</t>
  </si>
  <si>
    <t>+TILES LISTELLO FIESTA 7X20 AC-1359W</t>
  </si>
  <si>
    <t>+TILES LISTELLO CLASSICO 7X20 EL-07/EC-07</t>
  </si>
  <si>
    <t>+TILES LISTELLO CLASSICO 7X20 C-1323B</t>
  </si>
  <si>
    <t>+SLABS BANGALORE 600X2400 T-20(or-2MM) LAKHA RED</t>
  </si>
  <si>
    <t>TANK FITTINGS LA FONZA K050B SIENA</t>
  </si>
  <si>
    <t>I-TANK LA FONZA K050B SIENA WHITE</t>
  </si>
  <si>
    <t>TANK COVER LA FONZA K050B SIENA WHITE</t>
  </si>
  <si>
    <t>I-BOWL LA FONZA K050B SIENA WHITE</t>
  </si>
  <si>
    <t>+BLINDS SLICK ZE WOODEN 48X30 ZETA-06/HY-04 BEECH</t>
  </si>
  <si>
    <t>+BLINDS SLICK ZE WOODEN 50X36 ZETA-06/HY-04 BEECH</t>
  </si>
  <si>
    <t>+BLINDS SLICK ZE WOODEN 60X48 ZETA-06/HY-04 BEECH</t>
  </si>
  <si>
    <t>+BLINDS SLICK ZE WOODEN 50X24 ZETA-06/HY-04 BEECH</t>
  </si>
  <si>
    <t>+BLINDS SLICK ZE WOODEN 50X48 ZETA-06/HY-04 BEECH</t>
  </si>
  <si>
    <t>+BLINDS SLICK ZE WOODEN 60X30 ZETA-06/HY-04 BEECH</t>
  </si>
  <si>
    <t>+BLINDS SLICK ZE WOODEN 50X24 ZETA-10/HY-W605 OAK</t>
  </si>
  <si>
    <t>+BLINDS SLICK ZE WOODEN 48X30 ZETA-10/HY-W605 OAK</t>
  </si>
  <si>
    <t>+BLINDS SLICK ZE WOODEN 60X30 ZETA-10/HY-W605 OAK</t>
  </si>
  <si>
    <t>+BLINDS SLICK ZE WOODEN 50X36 ZETA-10/HY-W605 OAK</t>
  </si>
  <si>
    <t>+BLINDS SLICK ZE WOODEN 50X48 ZETA-10/HY-W605 OAK</t>
  </si>
  <si>
    <t>+BLINDS SLICK ZE WOODEN 60X48 ZETA-10/HY-W605 OAK</t>
  </si>
  <si>
    <t>+BLINDS SLICK ZE WOODEN 50X24 ZETA-24/HY-19 MAPLE</t>
  </si>
  <si>
    <t>+BLINDS SLICK ZE WOODEN 48X30 ZETA-24/HY-19 MAPLE</t>
  </si>
  <si>
    <t>+BLINDS SLICK ZE WOODEN 60X30 ZETA-24/HY-19 MAPLE</t>
  </si>
  <si>
    <t>+BLINDS SLICK ZE WOODEN 50X36 ZETA-24/HY-19 MAPLE</t>
  </si>
  <si>
    <t>+BLINDS SLICK ZE WOODEN 50X48 ZETA-24/HY-19 MAPLE</t>
  </si>
  <si>
    <t>+BLINDS SLICK ZE WOODEN 60X48 ZETA-24/HY-19 MAPLE</t>
  </si>
  <si>
    <t>+CHAIR GREAT OUTDOOR KA KFHTC-010 ALUMINUM GREEN</t>
  </si>
  <si>
    <t>+TILES JUNJING 30X30F SANTA FE SF3352 GREEN</t>
  </si>
  <si>
    <t>+TOOL TILE CUTTER RUBI TX-700 28'' 71CM #17901</t>
  </si>
  <si>
    <t>TOOL SCORING WHEEL RUBI 1/4'' 6MM #01945</t>
  </si>
  <si>
    <t>TOOL SCORING WHEEL RUBI 13/32'' 10MM #01946</t>
  </si>
  <si>
    <t>SOLUTION RUBI STAIN REMOVER 1L #20963</t>
  </si>
  <si>
    <t>+SOLUTION RUBI STAIN PROTECTOR 1L #20964</t>
  </si>
  <si>
    <t>+TILES LISTELLO CLASSICO 7X20 BR-11</t>
  </si>
  <si>
    <t>+TILES LISTELLO CLASSICO 7X20 C-1780</t>
  </si>
  <si>
    <t>+TILES LISTELLO CLASSICO 7X20 C-1400</t>
  </si>
  <si>
    <t>+TILES LISTELLO CLASSICO 7X20 C-1587</t>
  </si>
  <si>
    <t>+TILES LISTELLO CLASSICO 7X20 BC-2028/BL-2028</t>
  </si>
  <si>
    <t>INSULATION NOYA FIBERGLASS 1.2MX15MX50MMX16KG 1ALU</t>
  </si>
  <si>
    <t>NFS-INSULATION NOYA FIBERGLASS1.2MX15MX50MMX32KG PLAIN</t>
  </si>
  <si>
    <t>+TILES ARKO 1.5MMX4X36 PLANKS YH5261-15</t>
  </si>
  <si>
    <t>+TILES COTTO 33X33F RANDOM WOOD TERRACOTTA</t>
  </si>
  <si>
    <t>+TILES COTTO 33X33F RANDOM WOOD BEIGE</t>
  </si>
  <si>
    <t>+LAV GOLDEA (LA FONZA) C-900</t>
  </si>
  <si>
    <t>+LAV GOLDEA (LA FONZA) C-750</t>
  </si>
  <si>
    <t>+LAV GOLDEA (LA FONZA) C-600</t>
  </si>
  <si>
    <t>+CABINET GOLDEA (LA FONZA) T-400B SIDE</t>
  </si>
  <si>
    <t>+CABINET GOLDEA (LA FONZA) T-400 SIDE</t>
  </si>
  <si>
    <t>+NFS-SHOWER CURTAIN ROD HAPPY HOME XC 67090 75-125CM</t>
  </si>
  <si>
    <t>+NFS-SHOWER CURTAIN RAIL HAPPY HOME XC 68890 3X1M BENDY</t>
  </si>
  <si>
    <t>+SHOWER CURTAIN HAPPY HOME XC A003A 180X180CM POLY.</t>
  </si>
  <si>
    <t>SHOWER CURTAIN HAPPY HOME XC A003B 180X180CM POLY.</t>
  </si>
  <si>
    <t>+SHOWER CURTAIN HAPPY HOME XC A0018 180X180CM POLY.</t>
  </si>
  <si>
    <t>+SHOWER CURTAIN HAPPY HOME XC F0039 180X180CM POLY.</t>
  </si>
  <si>
    <t>+SHOWER CURTAIN HAPPY HOME XC F0018 180X180CM POLY.</t>
  </si>
  <si>
    <t>+SHOWER CURTAIN HAPPY HOME XC F0014 180X180CM POLY.</t>
  </si>
  <si>
    <t>+MIRROR CAB. GOLDEA (FROMART) PCA-907 53X35.5X16CM</t>
  </si>
  <si>
    <t>+MIRROR CAB. GOLDEA (FROMART) FAR-001 45X35X15CM</t>
  </si>
  <si>
    <t>+TANK FITTINGS LA FONZA 816 TOSCANA</t>
  </si>
  <si>
    <t>+TILE TRIM AKTEKNIK 13MM ALUM.#4668 SILVER MATT</t>
  </si>
  <si>
    <t>+STAIR NOSING ALUMINUM AKTEKNIK #3375 2.44M SILVER MATT</t>
  </si>
  <si>
    <t>+STAIR NOSING ALUMINUM AKTEKNIK #3375 2.44M GOLD MATT</t>
  </si>
  <si>
    <t>+CEILING BOARD ART DECO DECORATIVE JBY190-012(G)</t>
  </si>
  <si>
    <t>+TILES ESPANA IV 40X40F SF4121 DUBAI WOOD BROWN</t>
  </si>
  <si>
    <t>+TILES ESPANA IV 40X40F SF4122 DUBAI WOOD DK.BROWN</t>
  </si>
  <si>
    <t>+TILES ESPANA IV 40X40F SF4123 DUBAI WOOD LT.BROWN</t>
  </si>
  <si>
    <t>SLABS XIAMEN 600X2400 T-20(+or-2MM) JG654 BLACK</t>
  </si>
  <si>
    <t>SLABS XIAMEN 600X1800 T-20(+or-2MM) JG654 BLACK</t>
  </si>
  <si>
    <t>TILES ARKO 2.0MMX12X12 R-1125 EMBOSSED</t>
  </si>
  <si>
    <t>TILES ARKO 2.0MMX12X12 R-1014 EMBOSSED</t>
  </si>
  <si>
    <t>TILES ARKO 2.0MMX12X12 R-1011 EMBOSSED</t>
  </si>
  <si>
    <t>TILES ARKO 2.0MMX12X12 R-1002 EMBOSSED</t>
  </si>
  <si>
    <t>+DUSTBIN HAPPY HOME FT 947603 STEP S/S 15L</t>
  </si>
  <si>
    <t>TABLE GREAT OUTDOOR JU T4732 .80X1.20M COFFEE</t>
  </si>
  <si>
    <t>+TILES ARKO 2.5MMX6X36 PLANKS YH421 REGISTERED</t>
  </si>
  <si>
    <t>TILES ARKO 2.5MMX6X36 PLANKS TW785 REGISTERED</t>
  </si>
  <si>
    <t>+TILES ARKO 1.5MMX6X36 PLANKS 5180</t>
  </si>
  <si>
    <t>+TILES LISTELLO CLASSICO 7X20 A6-AL</t>
  </si>
  <si>
    <t>+TILES LISTELLO CLASSICO 7X20 D1</t>
  </si>
  <si>
    <t>+TILES LISTELLO CLASSICO 7X20 C-1351</t>
  </si>
  <si>
    <t>+TILES LISTELLO CLASSICO 7X20 AC-1277</t>
  </si>
  <si>
    <t>+TILES LISTELLO CLASSICO 7X20 AC-2057</t>
  </si>
  <si>
    <t>+TILES LISTELLO CLASSICO 7X20 AC-1926</t>
  </si>
  <si>
    <t>+TILES LISTELLO CLASSICO 7X20 AC-1167</t>
  </si>
  <si>
    <t>+INSULATION SCT JUST COOL FIBERGLASS 20MMX60CMX60CM</t>
  </si>
  <si>
    <t>+ACC. BOARD SCT ARMAX 4815 15MMX2'X4'</t>
  </si>
  <si>
    <t>I-TANK LA FONZA K052 ROMA WHITE</t>
  </si>
  <si>
    <t>TANK COVER LA FONZA K052 ROMA WHITE</t>
  </si>
  <si>
    <t>I-BOWL LA FONZA K052 ROMA WHITE</t>
  </si>
  <si>
    <t>+WINDOWS PVC GUOFENG 1.20X1.20 SLIDING WOOD GRAIN</t>
  </si>
  <si>
    <t>PICTURE FRAME DECOWOOD WJ2132-C KOREA</t>
  </si>
  <si>
    <t>+TILES ESPANA IV 40X40F 4197 DUBAI WOOD</t>
  </si>
  <si>
    <t>+TILES ESPANA IV 40X40F 4027 DUBAI WOOD</t>
  </si>
  <si>
    <t>+TRASH BIN MOBILE HAPPY HOME TZ ZTL-240E GREEN</t>
  </si>
  <si>
    <t>+CHAIR HAPPY HOME TZ ZTY-525L STOOL MIXED COLORS</t>
  </si>
  <si>
    <t>+CHAIR HAPPY HOME TZ ZTY-541 STOOL MIXED COLORS</t>
  </si>
  <si>
    <t>+TRASH BIN MOBILE HAPPY HOME TZ ZTL-240E GRAY</t>
  </si>
  <si>
    <t>+NFS-SHOWER CURTAIN ROD HAPPY HOME XC 67390 U-STYLE</t>
  </si>
  <si>
    <t>+CHAIR GREAT OUTDOOR KA KFHTC-010 ALUMINUM COFFEE</t>
  </si>
  <si>
    <t>+TILES JUNJING 30X30F 3435 MALAGA GREEN</t>
  </si>
  <si>
    <t>MOP SQUEEZER HAPPY HOME TZ ZTD-016A-1/XDD-016A-1</t>
  </si>
  <si>
    <t>I-LAV LA FONZA ALBA KIDS WHITE</t>
  </si>
  <si>
    <t>PEDESTAL LA FONZA ALBA KIDS WHITE</t>
  </si>
  <si>
    <t>+TILES ARKO 2.5MMX6X36 PLANKS TW-RE-1627A REGIST.</t>
  </si>
  <si>
    <t>+TILES ARKO 2.5MMX6X36 PLANKS TW-RE-1342B REGIST.</t>
  </si>
  <si>
    <t>TILES ARKO 2.5MMX6X36 PLANKS TW-RE-1698 REGIST.</t>
  </si>
  <si>
    <t>+TILES ARKO 1.5MMX6X36 PLANKS TW-2971-8</t>
  </si>
  <si>
    <t>+RUBBER MAT KERALA 45X70CM MVJ549 MOULDED CREEL</t>
  </si>
  <si>
    <t>+RUBBER MAT KERALA 40X70CM MVJ555 MOULDED CREEL</t>
  </si>
  <si>
    <t>+RUBBER MAT KERALA 40X70CM MVJ558 MOULDED MATTING</t>
  </si>
  <si>
    <t>+RUBBER MAT KERALA 40X70CM MVJ570 MOULDED MATTING</t>
  </si>
  <si>
    <t>+RUBBER MAT KERALA 40X70CM MVJ567 MOULDED MATTING</t>
  </si>
  <si>
    <t>+TILES CHINAGRES IV 60X60 SOLOGOSO APJ6055 PLAIN IVORY</t>
  </si>
  <si>
    <t>SINK JOMOLA JS5042 500MMX420MM W/ STRAINER</t>
  </si>
  <si>
    <t>+SINK JOMOLA JS6248 620MMX480MM W/ STRAINER</t>
  </si>
  <si>
    <t>SINK JOMOLA JS6456 640MMX560MM W/ STRAINER</t>
  </si>
  <si>
    <t>+SINK JOMOLA JD8456/JS8456 840MMX560MM W/ STRAINER</t>
  </si>
  <si>
    <t>+MIRROR CAB. GOLDEA (SHINE-MALL) W39-122755-01TPO</t>
  </si>
  <si>
    <t>+MIRROR CAB. GOLDEA (SHINE-MALL) W39-123045-01TPO</t>
  </si>
  <si>
    <t>+TABLE HAPPY HOME TZ ZTT-326 ROUND MIXED COLORS</t>
  </si>
  <si>
    <t>STEEL DOOR GUANGDONG 90X210 WJ816 WOOD BROWN</t>
  </si>
  <si>
    <t>+TILES MULIA 33X33F SIERRA TOSCANO</t>
  </si>
  <si>
    <t>+TILES MULIA 40X40F OREGON GREY</t>
  </si>
  <si>
    <t>+NFS-MLDG PS DECOWOOD 101-L-OAK/2GL 60X70X2400MM CORNICE</t>
  </si>
  <si>
    <t>+NFS-MLDG PS DECOWOOD 101-L-OE/2GL 60X70X2400MM CORNICE</t>
  </si>
  <si>
    <t>STEEL DOOR GUANGDONG 80X210 JX-21 W/EYE VIEWER WB</t>
  </si>
  <si>
    <t>STEEL DOOR GUANGDONG 80X210 JX-05 W/EYE VIEWER WB</t>
  </si>
  <si>
    <t>STEEL DOOR GUANGDONG 90X210 JX-21 W/EYE VIEWER WB</t>
  </si>
  <si>
    <t>+TILES ROMANO 20X20F QI TC2331 FERRO BEIGE</t>
  </si>
  <si>
    <t>+TILES ROMANO 20X20F QI TC2309 FERRO GREEN</t>
  </si>
  <si>
    <t>+TILES NUVOGRES AOPENG IV 60X60 SOLOGOSO APJ6000 PREMIUM SUPER WHITE</t>
  </si>
  <si>
    <t>+TILES JUNJING 30X30F SANTA FE SF3471 PINK</t>
  </si>
  <si>
    <t>TILES VI 30X30X12MM COTTO TILE CT06-3 LT.RED</t>
  </si>
  <si>
    <t>PLASTICWARES DUYTAN BASIN 40CM MIXED COLORS</t>
  </si>
  <si>
    <t>STORAGE RACK HAPPY HOME RI 3004270/F5210/D-005</t>
  </si>
  <si>
    <t>ROOFING RAVAK 6MM H-TYPE ACCS. CLEAR</t>
  </si>
  <si>
    <t>STORAGE RACK HAPPY HOME RI 3007201/F824 STEEL</t>
  </si>
  <si>
    <t>STORAGE RACK HAPPY HOME RI 3107510 STEEL</t>
  </si>
  <si>
    <t>STORAGE RACK HAPPY HOME RI 3007101/F821 STEEL</t>
  </si>
  <si>
    <t>STORAGE RACK HAPPY HOME RI 3007281/F826-01 STEEL</t>
  </si>
  <si>
    <t>ROOFING RAVAK 6MMX1.22X2.44M TW PC GREEN</t>
  </si>
  <si>
    <t>+WINDOWS ALUMINUM GUOFENG .60X.60 AWNING WHITE</t>
  </si>
  <si>
    <t>+WINDOWS ALUMINUM GUOFENG 1.20X1.20 SLIDING WOOD</t>
  </si>
  <si>
    <t>+WINDOWS ALUMINUM GUOFENG .60X.60 AWNING WOOD</t>
  </si>
  <si>
    <t>STORAGE RACK HAPPY HOME RI 4104260 STEEL</t>
  </si>
  <si>
    <t>ROOFING RAVAK 6MM U-TYPE ACCS. CLEAR</t>
  </si>
  <si>
    <t>ROOFING RAVAK 6MMX1.22X2.44M TW PC CLEAR</t>
  </si>
  <si>
    <t>+TRASH BIN HAPPY HOME TZ ZTL-10B MIXED COLORS</t>
  </si>
  <si>
    <t>+TRASH BIN HAPPY HOME TZ ZTL-15A-1 MIXED COLORS</t>
  </si>
  <si>
    <t>+TRASH BIN HAPPY HOME TZ ZTL-25A-1 MIXED COLORS</t>
  </si>
  <si>
    <t>+TRASH BIN HAPPY HOME TZ ZTL-28A-1 MIXED COLORS</t>
  </si>
  <si>
    <t>+TRASH BIN HAPPY HOME TZ ZTL-30D-3 MIXED COLORS</t>
  </si>
  <si>
    <t>PLASTICWARES DUYTAN BASIN 35CM MIXED COLORS</t>
  </si>
  <si>
    <t>PLASTICWARES DUYTAN STORAGE CONT. 55L MIXED COLORS</t>
  </si>
  <si>
    <t>ROOFING RAVAK 6MMX1.22X2.44M TW PC BROWN</t>
  </si>
  <si>
    <t>SKIRTING STARFLOOR PVC COVE 150MMX2.0MM CB-9620</t>
  </si>
  <si>
    <t>STORAGE RACK HAPPY HOME RI 3005114/H21 STEEL</t>
  </si>
  <si>
    <t>STORAGE RACK HAPPY HOME RI 3005117/H71 STEEL</t>
  </si>
  <si>
    <t>STORAGE RACK HAPPY HOME RI 4004230/F5218 STEEL</t>
  </si>
  <si>
    <t>STORAGE RACK HAPPY HOME RI 4002210/F625 STEEL</t>
  </si>
  <si>
    <t>STORAGE RACK HAPPY HOME RI 4004240 STEEL</t>
  </si>
  <si>
    <t>STORAGE RACK HAPPY HOME RI 4004220/F5217 STEEL</t>
  </si>
  <si>
    <t>STORAGE RACK HAPPY HOME RI 6000101/FS03 STEEL</t>
  </si>
  <si>
    <t>STORAGE RACK HAPPY HOME RI 6000103/FS01 STEEL</t>
  </si>
  <si>
    <t>STORAGE RACK HAPPY HOME RI 9000101 STEEL</t>
  </si>
  <si>
    <t>TILES ARKO 3.0MMX18X18 ANTI SLIP GBX-C1 SILVER</t>
  </si>
  <si>
    <t>TILES ARKO 3.0MMX18X18 ANTI SLIP GBX-C7A GRAY</t>
  </si>
  <si>
    <t>TILES ARKO 3.0MMX18X18 ANTI SLIP GBX-C8A BLUE</t>
  </si>
  <si>
    <t>TILES ARKO 3.0MMX18X18 ANTI SLIP GBX-CCL-001 RED</t>
  </si>
  <si>
    <t>SOLUTION MAPEI MAPELASTIC 16KG(WATERPROOFING)</t>
  </si>
  <si>
    <t>+WINDOWS PVC GUOFENG 1.60X1.20 SLIDING WHITE</t>
  </si>
  <si>
    <t>+TILES LISTELLO CLASSICO 7X20 AC-2561D</t>
  </si>
  <si>
    <t>SIGNAGE HAPPY HOME TZ ZTD-018A WET FLOOR</t>
  </si>
  <si>
    <t>NFS-DRAINAGE RELN UNI-PIT 300 C/W ALU.GRATE 002019</t>
  </si>
  <si>
    <t>NFS-DRAINAGE RELN UNI-PIT 200 C/W BLACK GRATE 002240</t>
  </si>
  <si>
    <t>NFS-DRAINAGE RELN UNI-PIT 450 C/W LT.DUTY GRATE 002262</t>
  </si>
  <si>
    <t>+OVEN BOMPANI BO247ZB/E MULTIFUNCTION 60CM</t>
  </si>
  <si>
    <t>+HOB BOMPANI BO273AE/E 4 ELECTRIC PLATE</t>
  </si>
  <si>
    <t>+RANGE HOOD BOMPANI BO0H833/E MEZZOGIORNO 90CM</t>
  </si>
  <si>
    <t>+DOOR ENGINEERED DESIGNCRAFT YA ALBANY 70X210 35MM RADIATA PINE 2PANELS</t>
  </si>
  <si>
    <t>+DOOR ENGINEERED DESIGNCRAFT YA ALBANY 80X210 35MM RADIATA PINE 2PANELS</t>
  </si>
  <si>
    <t>+DOOR ENGINEERED DESIGNCRAFT YA ALBANY 90X210 35MM RADIATA PINE 2PANELS</t>
  </si>
  <si>
    <t>+STEP TRIM AKTEKNIK ALUMINUM #5741 2.44M SILVER MATT</t>
  </si>
  <si>
    <t>+STEP TRIM AKTEKNIK ALUMINUM #5741 2.44M GOLD MATT</t>
  </si>
  <si>
    <t>+STEP TRIM AKTEKNIK ALUMINUM #5934 2.44M GOLD MATT</t>
  </si>
  <si>
    <t>+STEP TRIM AKTEKNIK ALUMINUM #5934 2.44M SILVER MATT</t>
  </si>
  <si>
    <t>+STEP TRIM AKTEKNIK ALUMINUM #3822/1581 SILVER MATT</t>
  </si>
  <si>
    <t>+STEP TRIM AKTEKNIK ALUMINUM #3822/1581 GOLD MATT</t>
  </si>
  <si>
    <t>INDOOR LUMBER NZ WOOD TREATED 40X35X2400MM (2X2X8) RADIATA</t>
  </si>
  <si>
    <t>INDOOR LUMBER NZ WOOD TREATED 68X35X2400MM (2X3X8) RADIATA</t>
  </si>
  <si>
    <t>INDOOR LUMBER NZ WOOD TREATED 88X35X2400MM (2X4X8) RADIATA</t>
  </si>
  <si>
    <t>MLDG NZ WOOD TREATED M-09 22X10X2440MM (1/2X1X8) RADIATA PINE</t>
  </si>
  <si>
    <t>MLDG NZ WOOD TREATED M-33 9X22X2440MM (1/2X1X8) RADIATA PINE</t>
  </si>
  <si>
    <t>MLDG NZ WOOD TREATED M-94 12X22X2440MM (1/2X1X8) RADIATA PINE</t>
  </si>
  <si>
    <t>MLDG NZ WOOD TREATED S-15 4X22X2440MM (1/4X1X8) RADIATA PINE</t>
  </si>
  <si>
    <t>MLDG NZ WOOD TREATED M-02 15X40X2440MM (1X2X8) RADIATA PINE</t>
  </si>
  <si>
    <t>MLDG NZ WOOD TREATED S-55 15X40X2440MM (1X2X8) RADIATA PINE</t>
  </si>
  <si>
    <t>MLDG NZ WOOD TREATED BB-318 15X65X2440MM (1X3X8) RADIATA PINE</t>
  </si>
  <si>
    <t>MLDG NZ WOOD TREATED C-375 15X65X2440MM (1X3X8) RADIATA PINE</t>
  </si>
  <si>
    <t>MLDG NZ WOOD TREATED C-376 15X65X2440MM (1X3X8) RADIATA PINE</t>
  </si>
  <si>
    <t>MLDG NZ WOOD TREATED BB-04 18X90X2440MM (1X4X8) RADIATA PINE</t>
  </si>
  <si>
    <t>MLDG NZ WOOD TREATED C-483 15X90X2440MM (1X4X8) RADIATA PINE</t>
  </si>
  <si>
    <t>+RACK HAPPY HOME ZC CJ-C1035 300X300X800MM CHROME</t>
  </si>
  <si>
    <t>+RACK HAPPY HOME ZC CJ-C1036 450X250X700MM CHROME</t>
  </si>
  <si>
    <t>+RACK HAPPY HOME ZC CJ-C1037 300X300X850MM CHROME</t>
  </si>
  <si>
    <t>+RACK HAPPY HOME ZC CJ-C1044 500X300X450MM CHROME</t>
  </si>
  <si>
    <t>+RACK HAPPY HOME ZC CJ-B1018 750X350X1500MM CHROME</t>
  </si>
  <si>
    <t>+RACK HAPPY HOME ZC CJ-B1019 350X350X700MM CHROME</t>
  </si>
  <si>
    <t>+RACK HAPPY HOME ZC CJ-B1070 750X350X900MM CHROME</t>
  </si>
  <si>
    <t>+RACK HAPPY HOME ZC CJ-B1089 600X350X1200MM CHROME</t>
  </si>
  <si>
    <t>+RACK HAPPY HOME ZC CJ-B1022 750X350X850MM CHROME</t>
  </si>
  <si>
    <t>+BATHROOM CAB. GOLDEA (FUJIAN) LC-8124 40X16X57.5CM</t>
  </si>
  <si>
    <t>PLASTICWARES KOMAX 70242 BIOKIPS (20's)</t>
  </si>
  <si>
    <t>TANK FITTINGS LA FONZA K052 ROMA</t>
  </si>
  <si>
    <t>+SHOWER CURTAIN HAPPY HOME KH 180X180CM TULIP</t>
  </si>
  <si>
    <t>+SHOWER CURTAIN HAPPY HOME KH 180X180CM LEAVES GRN</t>
  </si>
  <si>
    <t>+TILES DIAMOND 20X20F ADENA ROSSO</t>
  </si>
  <si>
    <t>+TILES DIAMOND 20X20F ADENA BROWN</t>
  </si>
  <si>
    <t>+TILES DIAMOND 20X20F ADENA LEAF</t>
  </si>
  <si>
    <t>+TILES DIAMOND 20X20F ROXY GREEN</t>
  </si>
  <si>
    <t>+TILES DIAMOND 20X20F ROXY BROWN</t>
  </si>
  <si>
    <t>+TILES DIAMOND 20X20F ROXY PINK</t>
  </si>
  <si>
    <t>+TILES DIAMOND 20X20F ROXY BLUE</t>
  </si>
  <si>
    <t>+TILES DIAMOND 20X20F ADENA OCEAN</t>
  </si>
  <si>
    <t>+TILES CHINAGRES IV 80X80 SOLOGOSO APJ8075 HI-SHINE IVORY</t>
  </si>
  <si>
    <t>GLASS BLOCK BANGKOK/SCT 190X190X80MM BIG GEM</t>
  </si>
  <si>
    <t>GLASS BLOCK BANGKOK/SCT 190X190X80MM LOTUS</t>
  </si>
  <si>
    <t>+GLASS BLOCK BANGKOK/SCT 190X190X80MM SMALL SQUARE</t>
  </si>
  <si>
    <t>+CADDY HAPPY HOME IR BA-210 OLYMPUS</t>
  </si>
  <si>
    <t>+CADDY HAPPY HOME IR BA-215 TON-TON</t>
  </si>
  <si>
    <t>+CLEANING BUCKET HAPPY HOME IR TE-110 DOUBLE</t>
  </si>
  <si>
    <t>+TRASH CAN HAPPY HOME IR LUXURY #3 CK-410</t>
  </si>
  <si>
    <t>+BATHTUB LA FONZA XU 1500X750X400MM 1035 (LH55) IVO</t>
  </si>
  <si>
    <t>+BATHTUB LA FONZA XU 1700X750X400MM 1035 (LH55) IVO</t>
  </si>
  <si>
    <t>SHELVING ZIM-ZEEM STEEL CP7030/5LB/CRM 5 LAYERS</t>
  </si>
  <si>
    <t>+WOODPLANKS NOVARLOC 1288X192X8MM MF995 CHERRY</t>
  </si>
  <si>
    <t>+TILES DIAMOND 20X25W LEONA BLUE</t>
  </si>
  <si>
    <t>+TILES NUVOGRES AOPENG IV 60X60 AP6DLJ004 CRYSTAL DK.PINK HI-SHINE</t>
  </si>
  <si>
    <t>SLABS XIAMEN 600X1800 T-20(+or-2MM) LG640 GRAY-BLACK</t>
  </si>
  <si>
    <t>SLABS XIAMEN 600X2400 T-20(+or-2MM) LG640 GRAY-BLACK</t>
  </si>
  <si>
    <t>+CEILING FAN BOSTON BAY HO M52021-XY-1L 52''</t>
  </si>
  <si>
    <t>I-CEILING FAN BOSTON BAY HO M52021-XY-5L WILLISTON 52''</t>
  </si>
  <si>
    <t>+CEILING FAN BOSTON BAY HO SR-2-B 52''</t>
  </si>
  <si>
    <t>I-NFS-CEILING FAN BOSTON BAY HO M52023 ROCHESTER  52''</t>
  </si>
  <si>
    <t>+TILES DIAMOND 20X20F RELIEF PINK</t>
  </si>
  <si>
    <t>+TILES DIAMOND 20X25W BUTTERFLY PINK</t>
  </si>
  <si>
    <t>+TILES DIAMOND 20X25W BUTTERFLY BLUE</t>
  </si>
  <si>
    <t>+TILES DIAMOND 20X25W BUTTERFLY BEIGE</t>
  </si>
  <si>
    <t>+TILES CHINAGRES IV 60X60 SOLOGOSO APJ6082 HI-SHINE</t>
  </si>
  <si>
    <t>+TILES NUVOGRES IV 80X80 SOLOGOSO APJ8000 PREMIUM SUPER WHITE</t>
  </si>
  <si>
    <t>+TILES DIAMOND 40X40F ATHENA IVORY</t>
  </si>
  <si>
    <t>+TILES DIAMOND 40X40F ATHENA BEIGE</t>
  </si>
  <si>
    <t>+TILES DIAMOND 40X40F ATHENA BROWN</t>
  </si>
  <si>
    <t>+BLINDS SLICK ZE POLYESTER 1.6X0.8 ZT-076 ROLLER BLUE</t>
  </si>
  <si>
    <t>+BLINDS SLICK ZE POLYESTER 1.2X0.8 ZT-076 ROLLER BLUE</t>
  </si>
  <si>
    <t>+BLINDS SLICK ZE POLYESTER 2.4X0.9 ZT-076 ROLLER BLUE</t>
  </si>
  <si>
    <t>+BLINDS SLICK ZE POLYESTER 1.2X1.2 ZT-076 ROLLER BLUE</t>
  </si>
  <si>
    <t>+BLINDS SLICK ZE POLYESTER 1.6X0.8 ZT-077 ROLLER IVORY</t>
  </si>
  <si>
    <t>+BLINDS SLICK ZE POLYESTER 1.2X0.8 ZT-077 ROLLER IVORY</t>
  </si>
  <si>
    <t>+BLINDS SLICK ZE POLYESTER 2.4X0.9 ZT-077 ROLLER IVORY</t>
  </si>
  <si>
    <t>+BLINDS SLICK ZE POLYESTER 1.2X1.2 ZT-077 ROLLER IVORY</t>
  </si>
  <si>
    <t>+BLINDS SLICK ZE POLYESTER 1.6X0.8 ZT-093 ROLLER GRAY</t>
  </si>
  <si>
    <t>+BLINDS SLICK ZE POLYESTER 1.2X0.8 ZT-093 ROLLER GRAY</t>
  </si>
  <si>
    <t>+BLINDS SLICK ZE POLYESTER 1.6X0.7 ZT-093 ROLLER GRAY</t>
  </si>
  <si>
    <t>+BLINDS SLICK ZE POLYESTER 2.4X0.9 ZT-093 ROLLER GRAY</t>
  </si>
  <si>
    <t>+BLINDS SLICK ZE POLYESTER 1.2X1.2 ZT-093 ROLLER GRAY</t>
  </si>
  <si>
    <t>+BLINDS SLICK ZE POLYESTER 1.6X0.8 ZT-092 ROLLER PEACH</t>
  </si>
  <si>
    <t>+BLINDS SLICK ZE POLYESTER 1.2X0.8 ZT-092 ROLLER PEACH</t>
  </si>
  <si>
    <t>+BLINDS SLICK ZE POLYESTER 2.4X0.9 ZT-092 ROLLER PEACH</t>
  </si>
  <si>
    <t>+BLINDS SLICK ZE POLYESTER 1.2X1.2 ZT-092 ROLLER PEACH</t>
  </si>
  <si>
    <t>NFS-ROOFING RAVAK 8MMX0.86X2.44M TW PC BROWN</t>
  </si>
  <si>
    <t>NFS-ROOFING RAVAK 8MMX0.86X2.44M TW PC CLEAR</t>
  </si>
  <si>
    <t>NFS-ROOFING RAVAK 8MMX0.86X2.44M TW PC GREEN</t>
  </si>
  <si>
    <t>NFS-ROOFING RAVAK 8MMX0.86X2.44M TW PC BLUE</t>
  </si>
  <si>
    <t>ROOFING RAVAK 6MMX1.22X4.88M TW PC BLUE</t>
  </si>
  <si>
    <t>ROOFING RAVAK 6MMX1.22X4.88M TW PC GREEN</t>
  </si>
  <si>
    <t>ROOFING RAVAK 6MMX1.22X4.88M TW PC  CLEAR</t>
  </si>
  <si>
    <t>ROOFING RAVAK 6MMX1.22X4.88M TW PC BROWN</t>
  </si>
  <si>
    <t>TOOL SCORING WHEEL RUBI 3/8'' 8MM #01958</t>
  </si>
  <si>
    <t>+TOOL TILE CUTTER RUBI SPEED-72 25'' 32CM #13972</t>
  </si>
  <si>
    <t>+TILE SPACER RUBI 2MM #02175</t>
  </si>
  <si>
    <t>+ACC. BOARD NOYA 9.5MMX2'X4' #991</t>
  </si>
  <si>
    <t>+TILES DYNASTY 30X30F JG0100 PATAM GOLD</t>
  </si>
  <si>
    <t>+TILES DYNASTY 40X40F TS0043 LUCKYSTONE GREY</t>
  </si>
  <si>
    <t>+TILES DYNASTY 40X40F TS0044 LUCKYSTONE IVORY</t>
  </si>
  <si>
    <t>+TILES DYNASTY 40X40F TS0045 LUCKYSTONE ORANGE</t>
  </si>
  <si>
    <t>+TILES DYNASTY 40X40F TS0121 THANA GOLD</t>
  </si>
  <si>
    <t>+INDOOR HANDRAIL NZ WOOD FJ D4S 42X66X2400MM(2X3X8) LADIES WAIST RAD.</t>
  </si>
  <si>
    <t>+OUTDOOR BALUSTER NZ WOOD TREATED G4S 42X42X1200MM (2X2X4) RADIATA</t>
  </si>
  <si>
    <t>NFS-OUTDOOR BALUSTER NZ WOOD TREATED G4S 42X32X1200MM (2X2X4) RADIATA</t>
  </si>
  <si>
    <t>SHELF QUEEN W/MIRROR CARRERA</t>
  </si>
  <si>
    <t>SHELF QUEEN W/MIRROR KENZO</t>
  </si>
  <si>
    <t>NFS-PICKETS NZ WOOD TREATED G4S 19X68X1200MM (1X3X4) ROUND</t>
  </si>
  <si>
    <t>+UMBRELLA GREAT OUTDOOR CL SAMM-5800 AUTO STICK</t>
  </si>
  <si>
    <t>+UMBRELLA GREAT OUTDOOR CL SAFF-7508 GOLF</t>
  </si>
  <si>
    <t>+UMBRELLA GREAT OUTDOOR CL VBP-3608 BEACH</t>
  </si>
  <si>
    <t>+TILES DIAMOND 40X40F ORGANIC DK.GREEN</t>
  </si>
  <si>
    <t>+TILES DYNASTY 30X30F DC0478 KAWEE IVORY</t>
  </si>
  <si>
    <t>+TILES DYNASTY 30X30F DC0479 KAWEE BLUE</t>
  </si>
  <si>
    <t>WOODPLANKS SDF BAMBOO ACC. TRANSIT. 703 CARBO. HOR</t>
  </si>
  <si>
    <t>+WOODPLANKS SDF BAMBOO ACC. STAIRNOSE 707 CARBO.HOR</t>
  </si>
  <si>
    <t>+EXHAUST FAN BOSTON BAY GE APB25A 10''</t>
  </si>
  <si>
    <t>+EXHAUST FAN BOSTON BAY GE APB30A 12''</t>
  </si>
  <si>
    <t>+VENTILATING FAN BOSTON BAY GE BPT12-14A</t>
  </si>
  <si>
    <t>+VENTILATING FAN BOSTON BAY GE BPT15-14A1</t>
  </si>
  <si>
    <t>+VENTILATING FAN BOSTON BAY GE BPT15-24A1</t>
  </si>
  <si>
    <t>+TILES VENUS 30X30F GLOSS VHG 301 BL LT.BLUE</t>
  </si>
  <si>
    <t>+TILES VENUS 30X30F RUSTIC VHS 303 DYW OCHRE</t>
  </si>
  <si>
    <t>+RANGE HOOD BOMPANI BO0H723/863/E TRAMONTANA 90.CM</t>
  </si>
  <si>
    <t>+GAS RANGE BOMPANI BO510Z0/N 4 BURNERS</t>
  </si>
  <si>
    <t>NFS-PICKETS NZ WOOD TREATED G4S 19X68X1200MM (1X3X4) COLONIAL</t>
  </si>
  <si>
    <t>NFS-PICKETS NZ WOOD TREATED G4S 19X68X1200MM (1X3X4) GOTHIC</t>
  </si>
  <si>
    <t>+POSTS NZ WOOD TREATED 90X90X1800MM (4X4X6) RGH</t>
  </si>
  <si>
    <t>+OUTDOOR LUMBER NZ WOOD TREATED 90X35X2400MM (2X4X8) RGH</t>
  </si>
  <si>
    <t>+TILES CHINAGRES IV 80X80 SOLOGOSO APJ8055 HI-SHINE PLAIN IVORY</t>
  </si>
  <si>
    <t>TILES ARKO 2.5MMX18X18 CARPET DESIGN 211 CREAM</t>
  </si>
  <si>
    <t>TILES ARKO 2.5MMX18X18 CARPET DESIGN 303 BEIGE/GRY</t>
  </si>
  <si>
    <t>TILES ARKO 2.5MMX18X18 CARPET DESIGN 451 BROWN</t>
  </si>
  <si>
    <t>+TILES ARKO 2.5MMX18X18 CARPET DESIGN 707 BLUE</t>
  </si>
  <si>
    <t>+TILES DYNASTY 30X30F DC0489 PRAPAWADEE GREEN</t>
  </si>
  <si>
    <t>+TILES DYNASTY 30X30F DC0490 PRAPAWADEE SILVER/BLUE</t>
  </si>
  <si>
    <t>+TILES CHINAGRES AOPENG IV 60X60 SOLOGOSO APJ6087 HI-SHINE</t>
  </si>
  <si>
    <t>+TILES DYNASTY 30X30F DC0333 YOTHIN RED</t>
  </si>
  <si>
    <t>+TILES DYNASTY 30X30F DC0334 YOTHIN BLUE</t>
  </si>
  <si>
    <t>+TILES DYNASTY 30X30F DC0435 CHORTHIP GOLD</t>
  </si>
  <si>
    <t>+TILES DYNASTY 30X30F TT0202 SAKSAN YOK/LT.GREEN</t>
  </si>
  <si>
    <t>+TILES DYNASTY 30X30F TT0204 SAKSAN BLUE</t>
  </si>
  <si>
    <t>+TILES DYNASTY 30X30F DC0434 CHORTHIP RED</t>
  </si>
  <si>
    <t>+TILES MULIA 20X20W PASTEL IVORY</t>
  </si>
  <si>
    <t>+TILES MULIA 20X25W GLOSSY WHITE</t>
  </si>
  <si>
    <t>+TILES MULIA 20X20W MATTE WHITE</t>
  </si>
  <si>
    <t>+RACK TEKNO TEL 2LAYER CORNER T-BK-002</t>
  </si>
  <si>
    <t>+RACK TEKNO TEL 1LAYER T-BK-004</t>
  </si>
  <si>
    <t>+RACK TEKNO TEL 2LAYER SHOWER T-BK-005</t>
  </si>
  <si>
    <t>+RACK TEKNO TEL 3LAYER SHOWER T-BK-006</t>
  </si>
  <si>
    <t>+RACK TEKNO TEL 1LAYER BATHROOM T-BK-007</t>
  </si>
  <si>
    <t>+RACK TEKNO TEL 2LAYER BATHROOM T-BK-008</t>
  </si>
  <si>
    <t>+RACK TEKNO TEL 3LAYER CORNER T-BK-010</t>
  </si>
  <si>
    <t>+TILES PLATINUM 30X30F ETNA CREAM</t>
  </si>
  <si>
    <t>+TILES PLATINUM 30X30F ETNA RED</t>
  </si>
  <si>
    <t>+TILES VENUS 30X60F METEOR VPM 36010 WHITE</t>
  </si>
  <si>
    <t>+TILES VENUS 30X60F METEOR VPM 36011 BEIGE</t>
  </si>
  <si>
    <t>+TILES VENUS 30X60F METEOR VPM 36012 LT.YELLOW</t>
  </si>
  <si>
    <t>+TILES VENUS 30X60F METEOR VPM 36015 BLACK</t>
  </si>
  <si>
    <t>+TILES VENUS 30X60F 36013 BROWN METEOR VPM</t>
  </si>
  <si>
    <t>+TILES VENUS 30X60F METEOR VPM 36014 DK.BROWN</t>
  </si>
  <si>
    <t>TILES PLATINUM 30X30F MURANO WHITE</t>
  </si>
  <si>
    <t>TILES PLATINUM 40X40F MURANO WHITE</t>
  </si>
  <si>
    <t>+BLINDS SLICK ZE VERTICAL 84X76 #6502-014</t>
  </si>
  <si>
    <t>+BLINDS SLICK ZE VERTICAL 84X64 #6502-014</t>
  </si>
  <si>
    <t>+BLINDS SLICK ZE VERTICAL 84X52 #6502-014</t>
  </si>
  <si>
    <t>+BLINDS SLICK ZE VERTICAL 84X52 #6502(D)016</t>
  </si>
  <si>
    <t>+TILES WINTO 100X100MM TAE-99 GREEN</t>
  </si>
  <si>
    <t>NFS-TILES VI 30X30X12MM COTTO TILE CT06-3/DV03B3 BURGUNDY</t>
  </si>
  <si>
    <t>NFS-TILES VI 30X30X12MM COTTO TILE CT06-3/DV03CH3 CHOCOLATE</t>
  </si>
  <si>
    <t>+TILES VI 30X30X12MM COTTO TILE CT06-3/DV03C3 CAPPUCCINO</t>
  </si>
  <si>
    <t>NFS-TILES VI 30X30X14MM COTTO STEPNOSE 4B3/CT09 BURGNDY</t>
  </si>
  <si>
    <t>NFS-TILES VI 30X30X14MM COTTO STEPNOSE 4CH3/CT09 CHOCOLATE</t>
  </si>
  <si>
    <t>+TILES VI 30X30X14MM COTTO STEPNOSE CAPPUCCINO</t>
  </si>
  <si>
    <t>+TILES VI 20X20X12MM COTTO TILE CT06-2 LT.RED</t>
  </si>
  <si>
    <t>+TILES VI 20X20X12MM COTTO TILE CT06-2 BURGUNDY</t>
  </si>
  <si>
    <t>+TILES VI 20X20X12MM COTTO TILE CT06-2 CAPPUCCINO</t>
  </si>
  <si>
    <t>NFS-TILES WALL CLADDING VI CT01 240X60X9MM</t>
  </si>
  <si>
    <t>+INDOOR LUMBER NZ WOOD TREATED 68X35X1200MM (2X3X4) RADIATA</t>
  </si>
  <si>
    <t>+INDOOR LUMBER NZ WOOD TREATED 88X35X1200MM (2X4X4) RADIATA</t>
  </si>
  <si>
    <t>+INDOOR LUMBER NZ WOOD TREATED 40X35X3000MM (2X2X10) RADIATA</t>
  </si>
  <si>
    <t>+INDOOR LUMBER NZ WOOD TREATED 68X35X3000MM (2X3X10) RADIATA</t>
  </si>
  <si>
    <t>+INDOOR LUMBER NZ WOOD TREATED 88X35X3000MM (2X4X10) RADIATA</t>
  </si>
  <si>
    <t>+OUTDOOR LUMBER NZ WOOD TREATED 90X35X3000MM RGH</t>
  </si>
  <si>
    <t>+DECKING NZ WOOD TREATED 32X88X2400MM (2X4X8) RADIATA PINE</t>
  </si>
  <si>
    <t>+DECKING NZ WOOD TREATED 32X140X2400MM (2X6X8) RADIATA PINE</t>
  </si>
  <si>
    <t>SHELF BOARD NZ WOOD TREATED 18X190X1800MM (1X8X6)</t>
  </si>
  <si>
    <t>+ROOFING RAVAK POLYCARB.CORR 0.8MMX.93MX2.44M BRONZE</t>
  </si>
  <si>
    <t>+ROOFING RAVAK POLYCARB.CORR 0.8MMX.93MX2.44M CLEAR</t>
  </si>
  <si>
    <t>+ROOFING RAVAK POLYCARB.CORR 0.8MMX.93MX2.44M GREEN</t>
  </si>
  <si>
    <t>+ROOFING RAVAK POLYCARB.CORR 0.8MMX.93MX2.44M BLUE</t>
  </si>
  <si>
    <t>(DO NOT USE)+BASKET HAPPY HOME JU S/S JJ304-4A 12X18 CUP&amp;SAUCER</t>
  </si>
  <si>
    <t>(DO NOT USE)+BASKET HAPPY HOME JU S/S JJ304-4B 14X18 CUP&amp;SAUCER</t>
  </si>
  <si>
    <t>(DO NOT USE)+BASKET HAPPY HOME JU S/S JJ304-4C 16X18 CUP&amp;SAUCER</t>
  </si>
  <si>
    <t>(DO NOT USE)+BASKET HAPPY HOME JU S/S JJ304-3A 12X18 SPOON&amp;FORK</t>
  </si>
  <si>
    <t>(DO NOT USE)+BASKET HAPPY HOME JU S/S JJ304-3B 14X18 SPOON&amp;FORK</t>
  </si>
  <si>
    <t>(DO NOT USE)+BASKET HAPPY HOME JU S/S JJ304-3C 16X18 SPOON&amp;FORK</t>
  </si>
  <si>
    <t>(DO NOT USE)+BASKET HAPPY HOME JU S/S JJ304-2A 12X18 GLASS</t>
  </si>
  <si>
    <t>(DO NOT USE)+BASKET HAPPY HOME JU S/S JJ304-2B 14X18 GLASS</t>
  </si>
  <si>
    <t>(DO NOT USE)+BASKET HAPPY HOME JU S/S JJ304-2C 16X18 GLASS</t>
  </si>
  <si>
    <t>(DO NOT USE)+BASKET HAPPY HOME JU S/S JJ304-1A 12X18 MULTIFUNC.</t>
  </si>
  <si>
    <t>(DO NOT USE)+BASKET HAPPY HOME JU S/S JJ304-1B 14X18 MULTIFUNC.</t>
  </si>
  <si>
    <t>(DO NOT USE)+BASKET HAPPY HOME JU S/S JJ304-1C 16X18 MULTIFUNC.</t>
  </si>
  <si>
    <t>+LADDER KINGKONG ALUMINUM LFD160AL 3 STEPS</t>
  </si>
  <si>
    <t>NFS-ROOFING RAVAK 8MM H-TYPE ACCS. CLEAR</t>
  </si>
  <si>
    <t>NFS-ROOFING RAVAK 8MM U-TYPE ACCS. CLEAR</t>
  </si>
  <si>
    <t>SINK KING ROCKA 140CM LEFT IVORY</t>
  </si>
  <si>
    <t>+COUNTER TOP KING 140CM IVORY</t>
  </si>
  <si>
    <t>+COUNTER TOP KING 230CM IVORY</t>
  </si>
  <si>
    <t>INDOOR STAIR TREAD NZ WOOD TREATED 32X290X1200MM RAD.</t>
  </si>
  <si>
    <t>+OUTDOOR LUMBER NZ WOOD TREATED 190X35X2400MM RGH</t>
  </si>
  <si>
    <t>+TILES DYNASTY 20X20W WNA019 SIANA/SIENNA</t>
  </si>
  <si>
    <t>+TILES DYNASTY 20X20W WNA030 ROSATO</t>
  </si>
  <si>
    <t>+TILES DYNASTY 40X40F TS0135 MORRIS BROWN</t>
  </si>
  <si>
    <t>+TILES DYNASTY 40X40F TS0127 MORRIS GREEN</t>
  </si>
  <si>
    <t>+TILES DYNASTY 40X40F TS0129 MORRIS BEIGE</t>
  </si>
  <si>
    <t>+TILES DYNASTY 40X40F TS0128 MORRIS RED</t>
  </si>
  <si>
    <t>+TILES DYNASTY 40X40F TS0126 MORRIS LT.BLUE</t>
  </si>
  <si>
    <t>+GLASS BLOCK BANGKOK/SCT 190X190X80MM ICE</t>
  </si>
  <si>
    <t>GLASS BLOCK BANGKOK/SCT 190X190X80MM OCEAN WAVE</t>
  </si>
  <si>
    <t>+GLASS BLOCK BANGKOK/SCT 19X19 LARGE SQUARE</t>
  </si>
  <si>
    <t>SHELVING ZIM-ZEEM STEEL CP7030/5LB/RDB 5 LAYERS</t>
  </si>
  <si>
    <t>SHELVING ZIM-ZEEM STEEL CP7030/5LB/BLB 5 LAYERS</t>
  </si>
  <si>
    <t>SHELVING ZIM-ZEEM STEEL CP7030/5LB/YLB 5 LAYERS</t>
  </si>
  <si>
    <t>SINK DIAMOND DML-072 W/ALUMINUM STAND &amp; STRAINER</t>
  </si>
  <si>
    <t>SINK DIAMOND DML-120 W/ALUMINUM STAND &amp; STRAINER</t>
  </si>
  <si>
    <t>+OVEN BOMPANI BO243UA/UE/E MULTIFUNCTION 60CM</t>
  </si>
  <si>
    <t>+GAS RANGE BOMPANI BO613AC/L 4 BURNERS</t>
  </si>
  <si>
    <t>+HOB BOMPANI BO293JF/N 5 BURNERS</t>
  </si>
  <si>
    <t>+DOORS WOODTEK ST 70X210 MOULDED  OCEANIC WHITE PRIMER 4P</t>
  </si>
  <si>
    <t>+DOORS WOODTEK ST 80X210 MOULDED OCEANIC WHITE PRIMER 4P</t>
  </si>
  <si>
    <t>+DOORS WOODTEK ST 90X210 MOULDED OCEANIC WHITE PRIMER 4P</t>
  </si>
  <si>
    <t>+DOORS WOODTEK ST 70X210 MOULDED CASPIAN WHITE PRIMER 2P</t>
  </si>
  <si>
    <t>+DOORS WOODTEK ST 80X210 MOULDED CASPIAN WHITE PRIMER 2P</t>
  </si>
  <si>
    <t>+DOORS WOODTEK ST 90X210 MOULDED CASPIAN WHITE PRIMER 2P</t>
  </si>
  <si>
    <t>+TILES PLATINUM 30X30F NEWTON RED</t>
  </si>
  <si>
    <t>+TILES PLATINUM 30X30F NEWTON GREEN</t>
  </si>
  <si>
    <t>TILES PLATINUM 30X30F OSCAR BROWN</t>
  </si>
  <si>
    <t>TILES PLATINUM 30X30F OSCAR GREY</t>
  </si>
  <si>
    <t>TILES PLATINUM 30X30F OSCAR TAUPE</t>
  </si>
  <si>
    <t>TILES PLATINUM 30X30F OSCAR GREEN</t>
  </si>
  <si>
    <t>TILES PLATINUM 30X30F OSCAR RED</t>
  </si>
  <si>
    <t>TILES PLATINUM 20X20F ROXY GREY</t>
  </si>
  <si>
    <t>TILES PLATINUM 20X20F ROXY BROWN</t>
  </si>
  <si>
    <t>+TILES PLATINUM 20X20F ROXY GREEN</t>
  </si>
  <si>
    <t>TILES PLATINUM 20X20F ROXY BLUE</t>
  </si>
  <si>
    <t>+TILES PLATINUM 20X20F ROXY RED</t>
  </si>
  <si>
    <t>TILES PLATINUM 20X20F GALAXY CREAM</t>
  </si>
  <si>
    <t>TILES PLATINUM 20X20F GALAXY BROWN</t>
  </si>
  <si>
    <t>TILES PLATINUM 20X20F GALAXY BLACK</t>
  </si>
  <si>
    <t>TILES PLATINUM 20X20F GALAXY GREY</t>
  </si>
  <si>
    <t>+TILES PLATINUM 20X20F TITAN GREY</t>
  </si>
  <si>
    <t>+TILES PLATINUM 20X20F TITAN BROWN</t>
  </si>
  <si>
    <t>+TILES DYNASTY 30X30F TT0381 JINTANA GOLD</t>
  </si>
  <si>
    <t>+TILES DYNASTY 30X30F TT0380 JINTANA IVORY</t>
  </si>
  <si>
    <t>+TILES DYNASTY 30X30F BA8880 TABAG BROWN</t>
  </si>
  <si>
    <t>+TILES DYNASTY 30X30F BA8660 TABAG GOLD</t>
  </si>
  <si>
    <t>TILES ANTICA 30.50X30.50F INK JET #002219 SILVACANE</t>
  </si>
  <si>
    <t>TILES ANTICA 30.50X30.50F INK JET #002215 THORONET</t>
  </si>
  <si>
    <t>TILES ANTICA 30.50X30.50F INK JET #002214 SENANQUE</t>
  </si>
  <si>
    <t>TILES ANTICA 30.50X30.50F INK JET #002259 LERINS</t>
  </si>
  <si>
    <t>TILES PLATINUM 30X30F OSCAR BLACK</t>
  </si>
  <si>
    <t>+TILES PLATINUM 30X30F CORSICA</t>
  </si>
  <si>
    <t>+GLASS BLOCK BANGKOK/SCT 19X19 LIME</t>
  </si>
  <si>
    <t>+GLASS BLOCK BANGKOK/SCT 19X19 SWEET PEPPER</t>
  </si>
  <si>
    <t>+GLASS BLOCK BANGKOK/SCT 19X19 CHILLI</t>
  </si>
  <si>
    <t>+GLASS BLOCK BANGKOK/SCT 19X19 PUMPKIN</t>
  </si>
  <si>
    <t>+GLASS BLOCK BANGKOK/SCT 19X19 SHALLOT</t>
  </si>
  <si>
    <t>+GLASS BLOCK BANGKOK/SCT 19X19 APPLE</t>
  </si>
  <si>
    <t>+GLASS BLOCK BANGKOK/SCT 19X19 WATER MELON</t>
  </si>
  <si>
    <t>+GLASS BLOCK BANGKOK/SCT 19X19 AVOCADO</t>
  </si>
  <si>
    <t>+GLASS BLOCK BANGKOK/SCT 19X19 BANANA</t>
  </si>
  <si>
    <t>+GLASS BLOCK BANGKOK/SCT 19X19 MANGO</t>
  </si>
  <si>
    <t>+GLASS BLOCK BANGKOK/SCT 20X20 STRAWBERRY</t>
  </si>
  <si>
    <t>+TILES PLATINUM 30X30F JUNGLE GREY</t>
  </si>
  <si>
    <t>+TILES PLATINUM 30X30F JUNGLE RED</t>
  </si>
  <si>
    <t>+TILES LISTELLO MY DECOR 5X60 ME6014A</t>
  </si>
  <si>
    <t>+STEP TRIM ACC. AKTEKNIK ALUM.#5763 TRNSTN B.GOLD</t>
  </si>
  <si>
    <t>+STEP TRIM ACC. AKTEKNIK ALUM.#L-8 ST.EDGE GOLD MATT</t>
  </si>
  <si>
    <t>+STEP TRIM ACC. AKTEKNIK ALUM.#L-8 ST.EDGE SLVR MATT</t>
  </si>
  <si>
    <t>+TILES VENUS 30X60F VERBENA VPM 36001 WHITE</t>
  </si>
  <si>
    <t>+TILES VENUS 30X60F VERBENA VPM 36002 IVORY</t>
  </si>
  <si>
    <t>+TILES VENUS 30X60F VERBENA VPM 36003 BEIGE</t>
  </si>
  <si>
    <t>+TILES VENUS 30X60F VERBENA VPM 36005 BROWN-GREY</t>
  </si>
  <si>
    <t>GLASS BLOCK BANGKOK/SCT 190X190X80MM FINE GEM</t>
  </si>
  <si>
    <t>+GLASS BLOCK BANGKOK/SCT 190X190X80MM CLEAR</t>
  </si>
  <si>
    <t>+TILES MY DECOR CHP6003A 598X598MM ARTISTIC</t>
  </si>
  <si>
    <t>+TILES VENUS 30X30F RUSTIC VHS 302 DYW FNSTNE OCHRE</t>
  </si>
  <si>
    <t>+TILES CHINA GRES GG 30X30F HOMO. A-2012B/EXT CREAM</t>
  </si>
  <si>
    <t>TILES CHINA GRES GG 30X30F HOMO. A-2018A/EXT BEIGE</t>
  </si>
  <si>
    <t>+TILES CHINA GRES GG 30X30F A-2016D BLACK HOMO.</t>
  </si>
  <si>
    <t>+GLASS BLOCK BANGKOK/SCT 20X20 ICE FOG BLUE</t>
  </si>
  <si>
    <t>+GLASS BLOCK BANGKOK/SCT 20X20 ICE/OCEAN FOG GREEN</t>
  </si>
  <si>
    <t>+GLASS BLOCK BANGKOK/SCT 20X20 ICE FOG ORANGE</t>
  </si>
  <si>
    <t>+GLASS BLOCK BANGKOK/SCT 20X20 ICE FOG WHITE</t>
  </si>
  <si>
    <t>+WOODPLANKS GALLIANT 1288X192X8MM GL992 ECO BEECH</t>
  </si>
  <si>
    <t>+TILES MULIA 20X20W PASTEL CREAM</t>
  </si>
  <si>
    <t>+TILES DIAMOND 20X25W DIAMOND GREEN</t>
  </si>
  <si>
    <t>+TILES DIAMOND 20X25W DIAMOND BLUE</t>
  </si>
  <si>
    <t>+TILES DIAMOND 20X25W DIAMOND PINK</t>
  </si>
  <si>
    <t>+TILES PLATINUM 20X25W MONTANA BASIC</t>
  </si>
  <si>
    <t>+TILES PLATINUM 20X25W MONTANA DK.BLUE</t>
  </si>
  <si>
    <t>+TILES PLATINUM 20X25W MONTANA DK.BROWN</t>
  </si>
  <si>
    <t>+TILES PLATINUM 20X25W MONTANA DK.GREEN</t>
  </si>
  <si>
    <t>+TILES PLATINUM 20X25W CORNELLO BROWN</t>
  </si>
  <si>
    <t>+TILES PLATINUM 20X25W CORNELLO GREEN</t>
  </si>
  <si>
    <t>+TILES PLATINUM 20X25W CORNELLO DK.BROWN</t>
  </si>
  <si>
    <t>+TILES PLATINUM 20X25W CORNELLO DK.GREEN</t>
  </si>
  <si>
    <t>MLDG NZ WOOD TREATED M-04 15X40X2440MM (1X2X8) RADIATA PINE</t>
  </si>
  <si>
    <t>MLDG NZ WOOD TREATED M-17 11X40X2440MM (1/2X2X8) RADIATA PINE</t>
  </si>
  <si>
    <t>MLDG NZ WOOD TREATED BB-46 15X87X2440MM (1X4X8) RADIATA PINE</t>
  </si>
  <si>
    <t>+OUTDOOR LUMBER NZ WOOD TREATED 70X35X3000MM (2X3X10) RGH</t>
  </si>
  <si>
    <t>MLDG NZ WOOD TREATED M-01 11X65X2440MM (1X3X8) RADIATA PINE</t>
  </si>
  <si>
    <t>MOULDINGS NZ WOOD TREATED C-479 15X87X2440MM (1X4X8) RADIATA PINE</t>
  </si>
  <si>
    <t>MLDG NZ WOOD TREATED BB-364 13.5X65X2440MM (1/2X3X8) RADIATA PINE</t>
  </si>
  <si>
    <t>NFS-OUTDOOR BALUSTER NZ WOOD TREATED G4S 42X32X930MM (2X2X3) RADIATA</t>
  </si>
  <si>
    <t>+TILES JUNJING TB 30X45F TY45044/TYX45044 PRINTED</t>
  </si>
  <si>
    <t>I-NFS-CEILING FAN BOSTON BAY HO FFM-2000 SAMARA 52''</t>
  </si>
  <si>
    <t>I-CEILING FAN BOSTON BAY HO MB42-5-1L GRAND FORKS 42''</t>
  </si>
  <si>
    <t>I-CEILING FAN BOSTON BAY HO J36009-XY-1L KAZAN 30''</t>
  </si>
  <si>
    <t>+TILES DIAMOND 40X40F MERCURIUS GREEN</t>
  </si>
  <si>
    <t>+TILES DIAMOND 40X40F MERCURIUS BEIGE</t>
  </si>
  <si>
    <t>+TILES DIAMOND 40X40F MERCURIUS GREY</t>
  </si>
  <si>
    <t>+TILE TRIM MASTER 7MM ROUND TYPE P-02 WHITE</t>
  </si>
  <si>
    <t>+TILE TRIM MASTER 7MM ROUND TYPE P-15 BEIGE</t>
  </si>
  <si>
    <t>+TILE TRIM MASTER 7MM ROUND TYPE P-07 DK.BEIGE</t>
  </si>
  <si>
    <t>+TILE TRIM MASTER 7MM ROUND TYPE P-08 GREY</t>
  </si>
  <si>
    <t>+TILE TRIM MASTER 7MM ROUND TYPE P-20 IVORY/OFF WHITE</t>
  </si>
  <si>
    <t>+TILE TRIM MASTER 7MM ROUND TYPE P-06 CHOCO BROWN</t>
  </si>
  <si>
    <t>+TILE TRIM MASTER 7MM ROUND TYPE P-01 OLIVE GREEN</t>
  </si>
  <si>
    <t>+TILE TRIM MASTER 7MM ROUND TYPE P-17 SKY BLUE</t>
  </si>
  <si>
    <t>+TILE TRIM MASTER 7MM ROUND TYPE P-05 BROWN</t>
  </si>
  <si>
    <t>+TILE TRIM MASTER 7MM ROUND TYPE P-04 DK. BLUE</t>
  </si>
  <si>
    <t>+TILE TRIM MASTER 7MM ROUND TYPE P-19 VIVID RED</t>
  </si>
  <si>
    <t>+TILE TRIM MASTER 7MM ROUND TYPE P-03 MINT GREEN</t>
  </si>
  <si>
    <t>+TILE TRIM MASTER 7MM ROUND TYPE P-11 LT. PINK</t>
  </si>
  <si>
    <t>+TILE TRIM MASTER 7MM ROUND TYPE P-18 GRASS GREEN</t>
  </si>
  <si>
    <t>+TILE TRIM MASTER 9MM ROUND TYPE P-02 WHITE</t>
  </si>
  <si>
    <t>+TILE TRIM MASTER 9MM ROUND TYPE P-15 BEIGE</t>
  </si>
  <si>
    <t>+TILE TRIM MASTER 9MM ROUND TYPE P-07 DK.BEIGE</t>
  </si>
  <si>
    <t>+TILE TRIM MASTER 9MM ROUND TYPE P-08 GREY</t>
  </si>
  <si>
    <t>+TILE TRIM MASTER 9MM ROUND TYPE P-20 IVORY/OFF WHITE</t>
  </si>
  <si>
    <t>+TILE TRIM MASTER 9MM ROUND TYPE P-06 CHOCO BROWN</t>
  </si>
  <si>
    <t>+TILE TRIM MASTER 9MM ROUND TYPE P-01 OLIVE GREEN</t>
  </si>
  <si>
    <t>+TILE TRIM MASTER 9MM ROUND TYPE P-17 SKY BLUE</t>
  </si>
  <si>
    <t>+TILE TRIM MASTER 9MM ROUND TYPE P-05 BROWN</t>
  </si>
  <si>
    <t>+TILE TRIM MASTER 9MM ROUND TYPE P-03 MINT GREEN</t>
  </si>
  <si>
    <t>+TILE TRIM MASTER 9MM ROUND TYPE P-11 LT. PINK</t>
  </si>
  <si>
    <t>GLASS BLOCK BANGKOK/SCT 190X190X80MM FERRIS WHEEL</t>
  </si>
  <si>
    <t>+WOODPLANKS SDF BAMBOO ACC. STAIRNOSE 707 CARBO.VER</t>
  </si>
  <si>
    <t>NFS-TILES XIAMEN 600X600X20MM CTG12 TIANSHAN RED</t>
  </si>
  <si>
    <t>NFS-TILES XIAMEN 600X600X20MM CTG/GWG19 CHINA GREEN</t>
  </si>
  <si>
    <t>+NFS-TILES XIAMEN JI 600X600X20MM JG654 BLACK</t>
  </si>
  <si>
    <t>+TILES DYNASTY 30X30F DC0475 KAWEE BROWN</t>
  </si>
  <si>
    <t>SHELF BOARD NZ WOOD TREATED 18X190X1300MM (1X8X4)</t>
  </si>
  <si>
    <t>MLDG NZ WOOD TREATED C-31 18X70X2440MM (1X3X8) RADIATA PINE</t>
  </si>
  <si>
    <t>+TILES DIAMOND 20X25W ALENA BLUE</t>
  </si>
  <si>
    <t>+TILES DIAMOND 20X25W ALENA PINK</t>
  </si>
  <si>
    <t>+TILES DIAMOND 20X25W ALENA BEIGE</t>
  </si>
  <si>
    <t>+TILES DIAMOND 20X25W ALENA AZUL</t>
  </si>
  <si>
    <t>+TILES DIAMOND 20X25W ALENA RED</t>
  </si>
  <si>
    <t>SHELF BOARD NZ WOOD TREATED 18X240X1600MM (1X10X5)</t>
  </si>
  <si>
    <t>+COUNTER TOP KING 230CM BLACK</t>
  </si>
  <si>
    <t>+HAND TRUCK SHUNHE FW-35C</t>
  </si>
  <si>
    <t>+HAND TRUCK SHUNHE FW-90S</t>
  </si>
  <si>
    <t>SOLUTION RUBI #2 GROUT CLEANER 250ML #20965</t>
  </si>
  <si>
    <t>SOLUTION RUBI #12 PORCELAIN CLEANER 250ML #20967</t>
  </si>
  <si>
    <t>SOLUTION RUBI #13 MARBLE-GRAN.CLEANER 250ML #20959</t>
  </si>
  <si>
    <t>SOLUTION RUBI #14 STAIN REMOVER 250ML #20963</t>
  </si>
  <si>
    <t>SOLUTION RUBI #1 CEMENT REMOVER 250ML #20925</t>
  </si>
  <si>
    <t>SOLUTION RUBI #37 MARBLE-GRAN.POLISHR 250ML #20961</t>
  </si>
  <si>
    <t>+TOOL TILE CUTTER RUBI BL-BASIC-50 #25955</t>
  </si>
  <si>
    <t>+TROWEL RUBI BL-SQUARE 28CM STEEL #75932</t>
  </si>
  <si>
    <t>+TROWEL RUBI NOTCHED BL-SQUARE 6X6MM 28CM #75933</t>
  </si>
  <si>
    <t>+TROWEL RUBI NOTCHED BL-SQUARE 8X8MM 28CM #75934</t>
  </si>
  <si>
    <t>+TROWEL RUBI NOTCHED BL-SQUARE 10X10MM 28CM #75935</t>
  </si>
  <si>
    <t>+TILES NUVOGRES AOPENG IV 60X60 PILATES AP6CMJ005 H-SHN  BROWN</t>
  </si>
  <si>
    <t>+TILES DYNASTY 30X30F JG0213 VISA LT.BLUE</t>
  </si>
  <si>
    <t>+TILES DYNASTY 30X30F JG0214 VISA PINK</t>
  </si>
  <si>
    <t>+TILES DYNASTY 30X30F JG0194 NARIN GREEN</t>
  </si>
  <si>
    <t>+TILES DYNASTY 30X30F JG0193 NARIN LT.BLUE</t>
  </si>
  <si>
    <t>+TILES DYNASTY 30X30F JG0195 NARIN BEIGE</t>
  </si>
  <si>
    <t>+TILES DYNASTY 30X30F JG0197 PORNVAREE BLUE</t>
  </si>
  <si>
    <t>NFS-POSTS NZ WOOD TREATED 90X90X3000MM (4X4X10) RGH</t>
  </si>
  <si>
    <t>+SINK JOMOLA JSC5151 510X510X180MM W/ STRAINER</t>
  </si>
  <si>
    <t>+GARDEN HOSE GREAT OUTDOOR BO BLG2051 1/2'' 10M</t>
  </si>
  <si>
    <t>+GARDEN HOSE GREAT OUTDOOR BO BLG2052 1/2'' 15M</t>
  </si>
  <si>
    <t>+GARDEN HOSE GREAT OUTDOOR BO BLG2053 1/2'' 20M</t>
  </si>
  <si>
    <t>+GARDEN HOSE GREAT OUTDOOR BO BLG2054 1/2'' 25M</t>
  </si>
  <si>
    <t>+GARDEN HOSE GREAT OUTDOOR BO BLG2055 1/2'' 30M</t>
  </si>
  <si>
    <t>+TILES ROMANO IV 20X20W 20913 MOSAIC PINK</t>
  </si>
  <si>
    <t>+TILES ROMANO IV 20X20W 20914 MOSAIC BLUE</t>
  </si>
  <si>
    <t>+TILES ROMANO IV 20X20W 20915 MOSAIC OCHRE</t>
  </si>
  <si>
    <t>+TILES ROMANO IV 20X20W 2254 GREEN</t>
  </si>
  <si>
    <t>SINK KING ROCKA 180CM RIGHT BLACK</t>
  </si>
  <si>
    <t>+TILES CHINAGRES TI 60X60 SOLOGOSO H-SHINE V6589</t>
  </si>
  <si>
    <t>+TILES DYNASTY 30X30F JG0217 VISA BEIGE</t>
  </si>
  <si>
    <t>+TILES DYNASTY 30X30F JG0207 NARIN PINK</t>
  </si>
  <si>
    <t>+TILES DYNASTY 30X30F JG0043 KRED GREEN/SANDY</t>
  </si>
  <si>
    <t>+TILES DYNASTY 30X30F JG0039 KRED BLUE/SANDY</t>
  </si>
  <si>
    <t>+TILES DYNASTY 30X30F JG0062 KRED BEIGE/SANDY</t>
  </si>
  <si>
    <t>+TILES DYNASTY 30X30F JG0063 KRED ORANGE/SANDY</t>
  </si>
  <si>
    <t>+TILES DYNASTY 30X30F JG0001 SAIREE GREEN</t>
  </si>
  <si>
    <t>+TILES ROMANO KE 20X20W 2256 YELLOW</t>
  </si>
  <si>
    <t>MLDG NZ WOOD TREATED M-07 15X21X2440MM (1X1X8) RADIATA PINE</t>
  </si>
  <si>
    <t>+TILES LISTELLO 8X30 AC1198</t>
  </si>
  <si>
    <t>+TILES LISTELLO 8X30 AC1050</t>
  </si>
  <si>
    <t>+TILES LISTELLO 8X30 AC2432</t>
  </si>
  <si>
    <t>+TILES LISTELLO 8X30 AC1048</t>
  </si>
  <si>
    <t>+TILES LISTELLO 8X30 AC3113</t>
  </si>
  <si>
    <t>+TILES LISTELLO 8X30 AC3389/C86</t>
  </si>
  <si>
    <t>+TILES LISTELLO 8X30 AC3389A/C86 BLUE</t>
  </si>
  <si>
    <t>+TILES LISTELLO CLASSICO 7X20 CC-02</t>
  </si>
  <si>
    <t>+TILES LISTELLO CLASSICO 7X20 LG720231</t>
  </si>
  <si>
    <t>POT IDEL PVC STS00027 SOTTOVASO SIENA 27</t>
  </si>
  <si>
    <t>POT IDEL PVC STS00015 SOTTOVASO SIENA 15</t>
  </si>
  <si>
    <t>POT IDEL PVC STS00020 SOTTOVASO SIENA 20</t>
  </si>
  <si>
    <t>POT IDEL PVC STS00023 SOTTOVASO SIENA 23</t>
  </si>
  <si>
    <t>POT IDEL PVC TC000009 CAMPANA 15X12 1.5L</t>
  </si>
  <si>
    <t>POT IDEL PVC TC000002 CAMPANA 25X21 7L</t>
  </si>
  <si>
    <t>POT IDEL PVC TC000000 CAMPANA 19X16 3L</t>
  </si>
  <si>
    <t>POT IDEL PVC TC000004 CAMPANA 32X28 15L</t>
  </si>
  <si>
    <t>+POT IDEL PVC ETC00018 ETNA 15.5 14X12 1.5L TERRA</t>
  </si>
  <si>
    <t>POT IDEL PVC TBOLSB25 OLIVETA 25+SOTT.</t>
  </si>
  <si>
    <t>+POT IDEL PVC CLCP0012 CLASSIC 12CM MIXED COLOURS</t>
  </si>
  <si>
    <t>+POT IDEL PVC CLCP0016 CLASSIC 16CM MIXED COLOURS</t>
  </si>
  <si>
    <t>+POT IDEL PVC CLCP0020 CLASSIC 20CM MIXED COLOURS</t>
  </si>
  <si>
    <t>POT IDEL PVC ITALIA15 14X12 1.5L TERRACOTTA</t>
  </si>
  <si>
    <t>+POT IDEL PVC ETC00006 ETNA 26 24X22 8L TERRA</t>
  </si>
  <si>
    <t>+POT IDEL PVC ITALIA26 ITALIA 26X22.4 9.8L TERRA</t>
  </si>
  <si>
    <t>POT IDEL PVC ITALIA24 22X18.9 6L TERRACOTTA</t>
  </si>
  <si>
    <t>+POT IDEL PVC ETC00002 ETNA 22 20X18 4.5L TERRA</t>
  </si>
  <si>
    <t>+POT IDEL PVC ETC0000A ETNA 18.6 17X15 2.6L TERRA</t>
  </si>
  <si>
    <t>+TILE TRIM GT TS084W08H24W 8MMX2.5M GG02</t>
  </si>
  <si>
    <t>POT IDEL PVC ITALIA19 18X15.5 3.3L TERRACOTTA</t>
  </si>
  <si>
    <t>+BRUSH ROLLER TACOMA 7'' W/O HANDLE</t>
  </si>
  <si>
    <t>+BRUSH ROLLER TACOMA 9'' W/O HANDLE</t>
  </si>
  <si>
    <t>SLABS XIAMEN 600X2400 T-20(+or-2MM) LG687 BROWN-ROSA</t>
  </si>
  <si>
    <t>SLABS XIAMEN 600X1800 T-20(+or-2MM) LG687 BROWN-ROSA</t>
  </si>
  <si>
    <t>+BBQ GRILL GREAT OUTDOOR CT CT-1255/SG75-55TR</t>
  </si>
  <si>
    <t>+INDUSTRIAL FLOOR FAN BOSTON BAY SI HVF9-RP 9''</t>
  </si>
  <si>
    <t>+INDUSTRIAL FLOOR FAN BOSTON BAY SI HVF14-RP/SP 14''</t>
  </si>
  <si>
    <t>PLASTICWARES KOMAX 71783 BIOKIPS (4's)</t>
  </si>
  <si>
    <t>PLASTICWARES KOMAX 71786 BIOKIPS (7's)</t>
  </si>
  <si>
    <t>+TRASH BIN MOBILE HAPPY HOME TZ ZTL-240D-11 GREEN</t>
  </si>
  <si>
    <t>+TRASH BIN MOBILE HAPPY HOME TZ ZTL-240D-11 GRAY</t>
  </si>
  <si>
    <t>+TILES XIAMEN 300X300X10MM L.T.RED</t>
  </si>
  <si>
    <t>+TILES XIAMEN 300X300X10MM LG603 NATURAL GREY</t>
  </si>
  <si>
    <t>+NFS-TILES XIAMEN 300X300X10MM LG628 ROSA</t>
  </si>
  <si>
    <t>NFS-TILES XIAMEN 300X300X10MM LG654 BLACK</t>
  </si>
  <si>
    <t>+TILES LISTELLO 8X30 AC2745</t>
  </si>
  <si>
    <t>+TILES DIAMOND 20X25W ALENA GREEN</t>
  </si>
  <si>
    <t>NFS-SLABS XIAMEN 600X2400 T-20(+or-2MM) LG617</t>
  </si>
  <si>
    <t>NFS-SLABS XIAMEN 600X1800 T-20(+or-2MM) LG617</t>
  </si>
  <si>
    <t>TROWEL MASTER VI NOTCHED S/S NVT030106 280X120X6MM</t>
  </si>
  <si>
    <t>TROWEL MASTER VI NOTCHED S/S NVT030106 280X120X8MM</t>
  </si>
  <si>
    <t>TROWEL MASTER VI NOTCHED S/S NVT030106 280X120X10MM</t>
  </si>
  <si>
    <t>TROWEL MASTER VI NOTCHED S/S NVT030107 280X120X12MM</t>
  </si>
  <si>
    <t>TROWEL MASTER VI PLAIN S/S NVT030109 280X120MM</t>
  </si>
  <si>
    <t>TROWEL MASTER VI PLAIN S/S NVT030122 280X130MM</t>
  </si>
  <si>
    <t>TILES CHINAGRES 30X30F XL30512 TERRACOTTA</t>
  </si>
  <si>
    <t>SHELF KETER SIGMA 16'' SOLID #17190037 4 LAYERS</t>
  </si>
  <si>
    <t>SHELF KETER SIGMA 16'' SOLID #17189803 5 LAYERS</t>
  </si>
  <si>
    <t>+TILES WALL CLADDING LIAO SHENG 6404 60X240X6.8MM</t>
  </si>
  <si>
    <t>+TILES WALL CLADDING LIAO SHENG 6458 60X240X6.8MM</t>
  </si>
  <si>
    <t>+TILES WALL CLADDING LIAO SHENG 6483A 60X240X6.8MM</t>
  </si>
  <si>
    <t>+TILES CHINA GRES KE 60X60 RECT.CER.6901 IVORY</t>
  </si>
  <si>
    <t>+TILES DOSSO ST 30X30X4MM MOSAIC D#5 YELLOW-GREEN</t>
  </si>
  <si>
    <t>+TILES DOSSO ST 30X30X4MM MOSAIC D#6 RED-WHITE-BLK</t>
  </si>
  <si>
    <t>+TILES ESPANA ST 20X20F DY16 OCHRE</t>
  </si>
  <si>
    <t>+TILES ESPANA ST 20X20F DY17 BLUE</t>
  </si>
  <si>
    <t>+TILES ESPANA ST 20X20F DY18 PINK</t>
  </si>
  <si>
    <t>+TILES ROMANO ST 20X20W 2000Y MATTE WHITE</t>
  </si>
  <si>
    <t>+TILES ROMANO ST 20X20W 2217 BLACK</t>
  </si>
  <si>
    <t>+TILES ROMANO ST 20X20W 2220 YELLOW</t>
  </si>
  <si>
    <t>+TILES ROMANO ST 20X20W 2225 GREEN</t>
  </si>
  <si>
    <t>+TILES ROMANO ST 20X20W 2238 BLUE</t>
  </si>
  <si>
    <t>+TILES ROMANO ST 20X30W 2303 SEAWAVE GREEN</t>
  </si>
  <si>
    <t>+TILES ROMANO 30X45W 3000/4000 PLAIN WHITE</t>
  </si>
  <si>
    <t>+TILES ROMANO ST 30X45W 6500 WHITE</t>
  </si>
  <si>
    <t>+TILES PLATINUM 40X40F CYRCA GREY</t>
  </si>
  <si>
    <t>NFS-TILES PLATINUM 40X40F CORSO BLACK</t>
  </si>
  <si>
    <t>NFS-TILES PLATINUM 40X40F CORSO GREY</t>
  </si>
  <si>
    <t>+TILES PLATINUM 40X40F TRANSIT BROWN</t>
  </si>
  <si>
    <t>+WATER HEATER SUNTEC/SAHARA SOLAR TZ47-15 130L NONPRESSURE</t>
  </si>
  <si>
    <t>+WATER HEATER SUNTEC/SAHARA SOLAR TZ47-18 150L NONPRESSURE</t>
  </si>
  <si>
    <t>+WATER HEATER SUNTEC/SAHARA SOLAR TZ47-24 200L NONPRESSURE</t>
  </si>
  <si>
    <t>NFS-TILES PLATINUM 40X40F CORSO BROWN</t>
  </si>
  <si>
    <t>+WC SOHO 8013 (PUSH BUTTON) WHITE</t>
  </si>
  <si>
    <t>+TILE TRIM MASTER 9MM ROUND TYPE P-04 DK. BLUE</t>
  </si>
  <si>
    <t>+TILE TRIM MASTER 9MM ROUND TYPE P-19 VIVID RED</t>
  </si>
  <si>
    <t>+TILE TRIM MASTER 9MM ROUND TYPE P-18 GRASS GREEN</t>
  </si>
  <si>
    <t>+LAV SOHO 8013/9999I WHITE</t>
  </si>
  <si>
    <t>+FLEXIBLE HOSE SOHO 1/2X1/2X12 STAINLESS</t>
  </si>
  <si>
    <t>+P/TRAP PO PLUG SOHO 1-1/4</t>
  </si>
  <si>
    <t>+BOWL SOHO 8013 WHITE</t>
  </si>
  <si>
    <t>+TANK SOHO 8013 WHITE</t>
  </si>
  <si>
    <t>SLABS BANGALORE 600X2400 T-20(+or-2MM) BLACK GALAXY</t>
  </si>
  <si>
    <t>SLABS BANGALORE 600X2400 T-20(+or-2MM) ABSOLUTE BLACK</t>
  </si>
  <si>
    <t>+SLABS BANGALORE 600X2400 T-20(or-2MM) JHANSI RED</t>
  </si>
  <si>
    <t>NFS-SLABS BANGALORE 600X2400 T-20(+or-2MM) PARADISO</t>
  </si>
  <si>
    <t>+SLABS BANGALORE 600X2400 T-20(or-2MM) KASHMIR GOLD</t>
  </si>
  <si>
    <t>NFS-SLABS BANGALORE 600X2400 T-20(+or-2MM) NAGINA GREEN</t>
  </si>
  <si>
    <t>SLABS BANGALORE 600X1800 T-20(+or-2MM) BLACK GALAXY</t>
  </si>
  <si>
    <t>SLABS BANGALORE 600X1800 T-20(+or-2MM) ABSOLUTE BLACK</t>
  </si>
  <si>
    <t>NFS-SLABS BANGALORE 600X1800 T-20(+or-2MM) NAGINA GREEN</t>
  </si>
  <si>
    <t>NFS-TILES BANGALORE 600X600X20MM LAKHA RED</t>
  </si>
  <si>
    <t>TILES BANGALORE 600X600X20MM ABSOLUTE BLACK</t>
  </si>
  <si>
    <t>TILES BANGALORE 600X600X20MM KASHMIR GOLD</t>
  </si>
  <si>
    <t>+TILES ROMANO IV 20X20W 2036 RIPPLE BROWN</t>
  </si>
  <si>
    <t>+TILES ROMANO IV 20X20W 2038 RIPPLE TERRACOTTA</t>
  </si>
  <si>
    <t>+TILES ROMANO IV 20X20W 20234 RIPPLE PINK</t>
  </si>
  <si>
    <t>+TILES NUVOGRES IV 60X60 D/LOADING H6301/Y1601C BROWN</t>
  </si>
  <si>
    <t>+TILES NUVOGRES IV 60X60 D/LOADING H6302 BEIGE HI-SHINE</t>
  </si>
  <si>
    <t>+TILES NUVOGRES IV 60X60 D/LOADING H6303 HI-SHINE</t>
  </si>
  <si>
    <t>SHELF QUEEN W/MIRROR LOFT</t>
  </si>
  <si>
    <t>NFS-POSTS NZ WOOD TREATED 90X90X2400MM (4X4X8) RGH</t>
  </si>
  <si>
    <t>+WALL CLADDING DIAMOND 8X200X3000MM TWO TONE</t>
  </si>
  <si>
    <t>+GLASS BLOCK KIG 8X8 K-8019/30 OVAL PEARL</t>
  </si>
  <si>
    <t>STAIR NOSING PVC MASTER 40MMX3M SS-06 CHOCO BROWN</t>
  </si>
  <si>
    <t>STAIR NOSING PVC MASTER 40MMX3M SS-05 BROWN</t>
  </si>
  <si>
    <t>STAIR NOSING PVC MASTER 40MMX3M SS-07 DARK BEIGE</t>
  </si>
  <si>
    <t>STAIR NOSING PVC MASTER 40MMX3M SS-02 WHITE</t>
  </si>
  <si>
    <t>STAIR NOSING PVC MASTER 40MMX3M SS-08 GREY</t>
  </si>
  <si>
    <t>STAIR NOSING PVC MASTER 40MMX3M SS-19 RED</t>
  </si>
  <si>
    <t>STAIR NOSING PVC MASTER 40MMX3M SS-04 DK.BLUE</t>
  </si>
  <si>
    <t>+DOORS CITI WL 70X210 HONEY COMB CORE FLUSH PRIMER HC</t>
  </si>
  <si>
    <t>+DOORS CITI WL 80X210 HONEY COMB CORE FLUSH PRIMER HC</t>
  </si>
  <si>
    <t>+DOORS CITI WL 90X210 HONEY COMB CORE FLUSH PRIMER HC</t>
  </si>
  <si>
    <t>+TILES PLATINUM 20X20F BERCA BLUE</t>
  </si>
  <si>
    <t>+TILES PLATINUM 20X20F BERCA BROWN</t>
  </si>
  <si>
    <t>+TILES PLATINUM 20X20F BERCA GREEN</t>
  </si>
  <si>
    <t>+TILES PLATINUM 20X20F BERCA RED</t>
  </si>
  <si>
    <t>NFS-TILES PLATINUM 30X30F CARGO BROWN</t>
  </si>
  <si>
    <t>NFS-TILES PLATINUM 30X30F CARGO GREY</t>
  </si>
  <si>
    <t>NFS-TILES PLATINUM 30X30F CARGO DK.BROWN</t>
  </si>
  <si>
    <t>NFS-TILES PLATINUM 30X30F CARGO DK.GREY</t>
  </si>
  <si>
    <t>+TILES ROMANO KE 20X20W C118 MARBLE LT.BEIGE</t>
  </si>
  <si>
    <t>+TILES ROMANO KE 20X20W C119 MARBLE LT.PINK</t>
  </si>
  <si>
    <t>+TILES ROMANO KE 20X20W C219 MARBLE PINK</t>
  </si>
  <si>
    <t>+TILES ROMANO KE 20X20W C120 MARBLE LT.BLUE</t>
  </si>
  <si>
    <t>+TILES ROMANO KE 20X20W C220 MARBLE BLUE</t>
  </si>
  <si>
    <t>+TILES ROMANO KE 20X20W C121 MARBLE LT.GREEN</t>
  </si>
  <si>
    <t>+TILES ROMANO KE 20X20W C221 MARBLE GREEN</t>
  </si>
  <si>
    <t>+WASHING MACHINE BOSTON BAY XI XQB55-6589 5.5KG</t>
  </si>
  <si>
    <t>+MIRROR CAB.GOLDEA (FULSUN) E4060P 400X600X125MM</t>
  </si>
  <si>
    <t>+MIRROR CAB.GOLDEA (FULSUN) Y4344 430X440X160MM</t>
  </si>
  <si>
    <t>+LAV GOLDEA (SLOMN) SUNNY-8088 W/MIRROR &amp; CAB. WHTE</t>
  </si>
  <si>
    <t>+STAIR NOSING PVC BANGKOK 44MMX3M BL-05 BLUE</t>
  </si>
  <si>
    <t>STAIR NOSING PVC BANGKOK 44MMX3M GD-01 GOLD</t>
  </si>
  <si>
    <t>STAIR NOSING PVC BANGKOK 44MMX3M RD-05 RED</t>
  </si>
  <si>
    <t>+TILES LISTELLO CLASSICO 7X20 AC-3456A BEIGE</t>
  </si>
  <si>
    <t>+TILES NUVOGRES 60X60 GRES PORCE. NT9104 IVORY</t>
  </si>
  <si>
    <t>+TILES NUVOGRES 60X60 GRES PORCE. NT9102 BEIGE</t>
  </si>
  <si>
    <t>+TILES ESPANA YO 40X40 RECT.CER. 4040 IVORY</t>
  </si>
  <si>
    <t>+AIR COOLER BOSTON BAY TA TJ-HBK68Y 220V/60H</t>
  </si>
  <si>
    <t>+AIR COOLER BOSTON BAY TA TJ-HBK80Y 220V/60H</t>
  </si>
  <si>
    <t>+TILE TRIM GD 10MMX2.5M ALUMINUM HMD-C10MS SILVER</t>
  </si>
  <si>
    <t>+TILE TRIM GD 13MMX2.5M ALUMINUM HMD-C13MS SILVER</t>
  </si>
  <si>
    <t>+TILE TRIM GD 8MMX2.5M ALUMINUM HMD-C8MG GOLD</t>
  </si>
  <si>
    <t>+TILE TRIM GD 13MMX2.5M ALUMINUM HMD-C13MG GOLD</t>
  </si>
  <si>
    <t>+TILE TRIM GD 10MMX2.5M ALUMINUM HMD-C10MG GOLD</t>
  </si>
  <si>
    <t>PLASTICWARES PICNIC 3543/PK ROLLER BASKET MIX COL.</t>
  </si>
  <si>
    <t>+PLASTICWARES PICNIC 3540/PK EZ-GRIP BASKET MIX COL</t>
  </si>
  <si>
    <t>PLASTICWARES PICNIC 3544/L 3-TIER BASKET MIX COL.</t>
  </si>
  <si>
    <t>PLASTICWARES PICNIC 3546/PK LAUNDRY BASKET MIX COL</t>
  </si>
  <si>
    <t>+INSULATION EVERCOOL PE BUBBLE 4MMX1.20MX40M SINGLE</t>
  </si>
  <si>
    <t>+INSULATION EVERCOOL PE BUBBLE 4MMX1.20MX40M DOUBLE</t>
  </si>
  <si>
    <t>+TILES JUNJING RS 30X45F RW43109 LT.IVORY</t>
  </si>
  <si>
    <t>+TILES JUNJING RS 30X45F RW43112 BEIGE</t>
  </si>
  <si>
    <t>INDOOR LUMBER NZ WOOD DIY PREM. 64X19X1830MM (1X3X6) RADIATA</t>
  </si>
  <si>
    <t>INDOOR LUMBER NZ WOOD DIY PREM. 37X19X1830MM (1X2X6) RADIATA</t>
  </si>
  <si>
    <t>INDOOR LUMBER NZ WOOD DIY PREM. 21X19X2440MM (1X1X8) RADIATA</t>
  </si>
  <si>
    <t>INDOOR LUMBER NZ WOOD DIY PREM. 37X19X2440MM (1X2X8) RADIATA</t>
  </si>
  <si>
    <t>INDOOR LUMBER NZ WOOD DIY PREM. 64X19X2440MM (1X3X8) RADIATA</t>
  </si>
  <si>
    <t>INDOOR LUMBER NZ WOOD DIY PREM. 89X19X1830MM (1X4X6) RADIATA</t>
  </si>
  <si>
    <t>INDOOR LUMBER NZ WOOD DIY PREM. 89X19X2440MM (1X4X8) RADIATA</t>
  </si>
  <si>
    <t>INDOOR LUMBER NZ WOOD DIY PREM. 140X19X1830MM (1X6X6) RADIATA</t>
  </si>
  <si>
    <t>INDOOR LUMBER NZ WOOD DIY PREM. 18X20X1830MM (1X1X6) RADIATA</t>
  </si>
  <si>
    <t>INDOOR LUMBER NZ WOOD DIY PREM. 140X19X2440MM (1X6X8) RADIATA</t>
  </si>
  <si>
    <t>INDOOR LUMBER NZ WOOD DIY PREM. 184X19X1830MM (1X8X6) RADIATA</t>
  </si>
  <si>
    <t>INDOOR LUMBER NZ WOOD DIY PREM. 184X19X2440MM (1X8X8) RADIATA</t>
  </si>
  <si>
    <t>PLASTICWARES PRINCEWARE 3422 S.CHILLER COOLER BOX</t>
  </si>
  <si>
    <t>PLASTICWARES PRINCEWARE 3428 S.CHILLER COOLER BOX</t>
  </si>
  <si>
    <t>PLASTICWARES PRINCEWARE 3511 ICEBERG COOLER BOX</t>
  </si>
  <si>
    <t>PLASTICWARES PRINCEWARE 3545 ICEBERG COOLER BOX</t>
  </si>
  <si>
    <t>+PLASTICWARES PRINCEWARE 3554 SPRING COOLER BOX</t>
  </si>
  <si>
    <t>PLASTICWARES PRINCEWARE 3555 SPRING COOLER BOX</t>
  </si>
  <si>
    <t>+TILES ROMANO ST 20X20W 2208 CHECKERED IVORY</t>
  </si>
  <si>
    <t>+TILES ROMANO ST 20X20W 2209 CHECKERED BEIGE</t>
  </si>
  <si>
    <t>+TILES ROMANO ST 20X20W 2246 CHECKERED BROWN</t>
  </si>
  <si>
    <t>+WROUGHT IRON HAUSMANN TWISTED 154091/61166 150X150MM BLK</t>
  </si>
  <si>
    <t>+WROUGHT IRON HAUSMANN TWISTED 154092/61166 150X150MM GREY</t>
  </si>
  <si>
    <t>+WROUGHT IRON HAUSMANN\ TWISTED 154093/61188 200X200MM GREY</t>
  </si>
  <si>
    <t>+WROUGHT IRON HAUSMANN TWISTED 154094/61188 200X200MM BLK</t>
  </si>
  <si>
    <t>+WROUGHT IRON HAUSMANN TWISTED 154095/61100 250X250MM BK</t>
  </si>
  <si>
    <t>+WROUGHT IRON HAUSMANN TWISTED 154096/61100 250X250MM GRY</t>
  </si>
  <si>
    <t>+SHELF BRACKET HAUSMANN 154097/711106 COATED 150X150MM BLK</t>
  </si>
  <si>
    <t>+SHELF BRACKET HAUSMANN 154098/711106 COATED 150X150MM GRY</t>
  </si>
  <si>
    <t>+SHELF BRACKET HAUSMANN 154099/711108 COATED 200X200MM BLK</t>
  </si>
  <si>
    <t>+SHELF BRACKET HAUSMANN 154100/711108 COATED 200X200MM GRY</t>
  </si>
  <si>
    <t>+SHELF BRACKET HAUSMANN 154101/711110 COAT 250X250MM GRY</t>
  </si>
  <si>
    <t>+SHELF BRACKET HAUSMANN 154102/711110 COAT 250X250MM BLK</t>
  </si>
  <si>
    <t>+SHELF BRACKET HAUSMANN 154103/721106 COATED 150X150MM BLK</t>
  </si>
  <si>
    <t>+SHELF BRACKET HAUSMANN 154104/721106 COATED 150X150MM GRY</t>
  </si>
  <si>
    <t>+SHELF BRACKET HAUSMANN 154105/721108 COATED 200X200MM BLK</t>
  </si>
  <si>
    <t>+SHELF BRACKET HAUSMANN 154106/721108 COATED 200X200MM GRY</t>
  </si>
  <si>
    <t>+SHELF BRACKET HAUSMANN 154107/721110 COAT 250X250MM BLK</t>
  </si>
  <si>
    <t>+SHELF BRACKET HAUSMANN 154108/721110 COAT 250X250MM GRY</t>
  </si>
  <si>
    <t>+SHELF BRACKET HAUSMANN 154109/731106 COATED 150X150MM BLK</t>
  </si>
  <si>
    <t>+SHELF BRACKET HAUSMANN 154110/731106 COATED 150X150MM GRY</t>
  </si>
  <si>
    <t>+SHELF BRACKET HAUSMANN 154111/731108 COATED 200X200MM BLK</t>
  </si>
  <si>
    <t>+SHELF BRACKET HAUSMANN 154112/731108 COATED 200X200MM GRY</t>
  </si>
  <si>
    <t>+SHELF BRACKET HAUSMANN 154113/731110 COAT 250X250MM BLK</t>
  </si>
  <si>
    <t>+SHELF BRACKET HAUSMANN 154114/731110 COAT 250X250MM GRY</t>
  </si>
  <si>
    <t>+SHELF BRACKET HAUSMANN 154115/741106 COATED 150X150MM BLK</t>
  </si>
  <si>
    <t>+SHELF BRACKET HAUSMANN 154116/741106 COATED 150X150MM GRY</t>
  </si>
  <si>
    <t>+SHELF BRACKET HAUSMANN 154117/741108 COATED 200X200MM BLK</t>
  </si>
  <si>
    <t>+SHELF BRACKET HAUSMANN154118/741108 COATED 200X200MM GRY</t>
  </si>
  <si>
    <t>+SHELF BRACKET HAUSMANN 154119/741110 COAT 250X250MM BLK</t>
  </si>
  <si>
    <t>+SHELF BRACKET HAUSMANN 154120/741110 COAT 250X250MM GRY</t>
  </si>
  <si>
    <t>+SHELF BRACKET HAUSMANN 154121/751106 COATED 150X150MM BLK</t>
  </si>
  <si>
    <t>+SHELF BRACKET HAUSMANN 154122/751106 COATED 150X150MM GRY</t>
  </si>
  <si>
    <t>+SHELF BRACKET HAUSMANN 154123/751108 COATED 200X200MM BLK</t>
  </si>
  <si>
    <t>+SHELF BRACKET HAUSMANN 154124/751108 COATED 200X200MM GRY</t>
  </si>
  <si>
    <t>+SHELF BRACKET HAUSMANN 154125/751110 COAT 250X250MM BLK</t>
  </si>
  <si>
    <t>+SHELF BRACKET HAUSMANN 154126/751110 COAT 250X250MM GRY</t>
  </si>
  <si>
    <t>+SHELF BRACKET HAUSMANN 154127/761106 COATED 150X150MM BLK</t>
  </si>
  <si>
    <t>+SHELF BRACKET HAUSMANN 154128/761106 COATED 150X150MM GRY</t>
  </si>
  <si>
    <t>+SHELF BRACKET HAUSMANN 154129/761108 COATED 200X200MM BLK</t>
  </si>
  <si>
    <t>+SHELF BRACKET HAUSMANN 154130/761108 COATED 200X200MM GRY</t>
  </si>
  <si>
    <t>+SHELF BRACKET HAUSMANN 154131/761110 COAT 250X250MM BLK</t>
  </si>
  <si>
    <t>+SHELF BRACKET HAUSMANN 154132/761110 COAT 250X250MM GRY</t>
  </si>
  <si>
    <t>+SHELF BRACKET HAUSMANN/BROTHER 154133/771106 COATED 150X150MM BLK</t>
  </si>
  <si>
    <t>+SHELF BRACKET HAUSMANN 154134/771106 COATED 150X150MM GRY</t>
  </si>
  <si>
    <t>+SHELF BRACKET HAUSMANN 154135/771108 COATED 200X200MM BLK</t>
  </si>
  <si>
    <t>+SHELF BRACKET HAUSMANN 154136/771108 COATED 200X200MM GRY</t>
  </si>
  <si>
    <t>+SHELF BRACKET HAUSMANN 154137/771110 COAT 250X250MM BLK</t>
  </si>
  <si>
    <t>+SHELF BRACKET HAUSMANN 154138/771110 COAT 250X250MM GRY</t>
  </si>
  <si>
    <t>+SHELF BRACKET HAUSMANN 154139/7201 COATED 200X250MM BLK</t>
  </si>
  <si>
    <t>+SHELF BRACKET HAUSMANN 154140/7201 COATED 200X250MM GRY</t>
  </si>
  <si>
    <t>+SHELF BRACKET HAUSMANN 154141/7202 COATED 250X300MM BLK</t>
  </si>
  <si>
    <t>+SHELF BRACKET HAUSMANN 154142/7202 COATED 250X300MM GRY</t>
  </si>
  <si>
    <t>+RUBBER COIR MAT KERALA RCP18 45X75CM PRINTED</t>
  </si>
  <si>
    <t>+RUBBER COIR MAT KERALA RCP20 45X75CM PRINTED</t>
  </si>
  <si>
    <t>+RUBBER COIR MAT KERALA ST66 45X75CM</t>
  </si>
  <si>
    <t>+RUBBER COIR MAT KERALA ST302 45X75CM</t>
  </si>
  <si>
    <t>+RUBBER COIR MAT KERALA ST307 45X75CM</t>
  </si>
  <si>
    <t>DOOR JAMB NZ WOOD 2X4X7 D4S TREATED RAD.PINE</t>
  </si>
  <si>
    <t>DOOR JAMB NZ WOOD 2X6X7 D4S TREATED RAD.PINE</t>
  </si>
  <si>
    <t>+ROPE MASTER POLYPROPYLENE TWISTED 15MX4.8MM YELLOW</t>
  </si>
  <si>
    <t>+ROPE MASTER POLYPROPYLENE TWISTED 15MX6.4MM YELLOW</t>
  </si>
  <si>
    <t>+ROPE MASTER POLYPROPYLENE HOLLOW 15MX4.8MM BLUE</t>
  </si>
  <si>
    <t>+ROPE MASTER POLYPROPYLENE HOLLOW 15MX6.4MM BLUE</t>
  </si>
  <si>
    <t>+ROPE MASTER POLYPROPYLENE HOLLOW 15MX12.7MM BLUE</t>
  </si>
  <si>
    <t>+ROPE MASTER POLYPROPYLENE DIAMOND 15MX4.8MM MIXED</t>
  </si>
  <si>
    <t>+ROPE MASTER POLYPROPYLENE DIAMOND 15MX6.4MM MIXED</t>
  </si>
  <si>
    <t>+ROPE MASTER POLYPROPYLENE DOUBLE 15MX6.4MM BLU/WHT</t>
  </si>
  <si>
    <t>+ROPE MASTER NYLON TWISTED 15MX4.8MM WHITE</t>
  </si>
  <si>
    <t>+ROPE MASTER NYLON TWISTED 15MX6.4MM WHITE</t>
  </si>
  <si>
    <t>+ROPE MASTER NYLON TWISTED 15MX9.5MM WHITE</t>
  </si>
  <si>
    <t>+ROPE MASTER NYLON TWISTED 15MX12.7MM WHITE</t>
  </si>
  <si>
    <t>+ROPE MASTER NYLON DIAMOND 15MX4.8MM WHITE</t>
  </si>
  <si>
    <t>+ROPE MASTER NYLON DIAMOND 15MX6.4MM WHITE</t>
  </si>
  <si>
    <t>+ROPE MASTER NYLON DIAMOND 15MX9.5MM WHITE</t>
  </si>
  <si>
    <t>+ROPE MASTER NYLON DIAMOND 15MX4.8MM BLACK</t>
  </si>
  <si>
    <t>+ROPE MASTER NYLON DIAMOND 15MX6.4MM BLACK</t>
  </si>
  <si>
    <t>+ROPE MASTER NYLON DIAMOND 15MX9.5MM BLACK</t>
  </si>
  <si>
    <t>+ROPE MASTER NYLON DIAMOND 15MX4.8MM ORANGE/WHITE</t>
  </si>
  <si>
    <t>+ROPE MASTER NYLON DIAMOND 15MX6.4MM ORANGE/WHITE</t>
  </si>
  <si>
    <t>+ROPE MASTER NYLON DIAMOND 15MX9.5MM ORANGE/WHITE</t>
  </si>
  <si>
    <t>+ROPE MASTER NYLON DIAMOND 15MX12.7MM ORANGE/WHITE</t>
  </si>
  <si>
    <t>+ROPE MASTER POLYESTER TWISTED 15MX4.8MM WHITE</t>
  </si>
  <si>
    <t>+ROPE MASTER POLYESTER TWISTED 15MX6.4MM WHITE</t>
  </si>
  <si>
    <t>+ROPE MASTER POLYESTER TWISTED 15MX9.5MM WHITE</t>
  </si>
  <si>
    <t>+ROPE MASTER POLYESTER DIAMOND 15MX4.8MM BLACK</t>
  </si>
  <si>
    <t>+ROPE MASTER POLYESTER DIAMOND 15MX6.4MM BLACK</t>
  </si>
  <si>
    <t>+ROPE MASTER POLYESTER DIAMOND 15MX12.7MM BLACK</t>
  </si>
  <si>
    <t>+ROPE MASTER POLYESTER DIAMOND 15MX4.8MM RED/BLU/WH</t>
  </si>
  <si>
    <t>+ROPE MASTER POLYESTER DIAMOND 15MX6.4MM RED/BLU/WH</t>
  </si>
  <si>
    <t>+ROPE MASTER POLYESTER DIAMOND 15MX9.5MM RED/BLU/WH</t>
  </si>
  <si>
    <t>+ROPE MASTER POLYESTER DIAMOND 15MX12.7MM REDBLUWHT</t>
  </si>
  <si>
    <t>+ROPE MASTER POLYESTER DIAMOND 15MX4.8MM GREEN/WHT</t>
  </si>
  <si>
    <t>+ROPE MASTER POLYESTER DIAMOND 15MX6.4MM GREEN/WHT</t>
  </si>
  <si>
    <t>+ROPE MASTER POLYESTER DIAMOND 15MX9.5MM GREEN/WHT</t>
  </si>
  <si>
    <t>+ROPE MASTER POLYESTER DIAMOND 15MX12.7MM GREEN/WHT</t>
  </si>
  <si>
    <t>+ROPE MASTER POLYESTER DIAMOND 15MX4.8MM WHITE</t>
  </si>
  <si>
    <t>+ROPE MASTER POLYESTER DIAMOND 15MX6.4MM WHITE</t>
  </si>
  <si>
    <t>+ROPE MASTER POLYESTER DIAMOND 15MX9.5MM WHITE</t>
  </si>
  <si>
    <t>+ROPE MASTER POLYESTER DIAMOND 15MX9.5MM GREEN</t>
  </si>
  <si>
    <t>+ROPE MASTER COTTON TWISTED 15MX4.8MM WHITE</t>
  </si>
  <si>
    <t>+ROPE MASTER COTTON TWISTED 15MX6.4MM WHITE</t>
  </si>
  <si>
    <t>+ROPE MASTER COTTON TWISTED 15MX9.5MM WHITE</t>
  </si>
  <si>
    <t>+ROPE MASTER COTTON TWISTED 15MX12.7MM WHITE</t>
  </si>
  <si>
    <t>+ROPE MASTER COTTON DIAMOND 15MX4.8MM WHITE</t>
  </si>
  <si>
    <t>+ROPE MASTER COTTON DIAMOND 15MX6.4MM WHITE</t>
  </si>
  <si>
    <t>+ROPE MASTER COTTON DIAMOND 15MX6.4MM VIOLET</t>
  </si>
  <si>
    <t>+P/TRAP PO PLUG NEPDON 1-1/4</t>
  </si>
  <si>
    <t>+ROPE MASTER POLYPROPYLENE SOLID 15MX4.8MM VLT/YLW</t>
  </si>
  <si>
    <t>+ROPE MASTER POLYPROPYLENE SOLID 15MX6.4MM VLT/YLW</t>
  </si>
  <si>
    <t>+ROPE MASTER POLYPROPYLENE DOUBLE 15MX4.8MM BLU/WHT</t>
  </si>
  <si>
    <t>+HAND TROLLEY GS HT1830/HT1831 200KG</t>
  </si>
  <si>
    <t>+WHEEL BARROW GS/HAUL EXPERT WB6410 150KG</t>
  </si>
  <si>
    <t>+WHEEL BARROW GS/HAUL EXPERT WH6601 200KG</t>
  </si>
  <si>
    <t>+CHAIR IRAK HK-210 W/ARM GREEN</t>
  </si>
  <si>
    <t>TABLE IRAK ROUND HM-400 GREEN</t>
  </si>
  <si>
    <t>+HAND TROLLEY GS HT1940 150KG</t>
  </si>
  <si>
    <t>+TILES ESPANA YO 30X30 3315 DIAGONAL LT.GREEN</t>
  </si>
  <si>
    <t>+TILES ESPANA YO 30X30 3309 DIAGONAL GREEN</t>
  </si>
  <si>
    <t>+TILES ESPANA YO 30X30 3306 DIAGONAL OCHRE</t>
  </si>
  <si>
    <t>+TILES ESPANA YO 30X30 3316 DIAGONAL TERRACOTTA</t>
  </si>
  <si>
    <t>+TILES ESPANA YO 30X30 3003 DIAGONAL BLUE</t>
  </si>
  <si>
    <t>+TILES ESPANA YO 30X30 3351 DIAGONAL BROWN</t>
  </si>
  <si>
    <t>TILES MULIA 40X40F CENTURY GREY</t>
  </si>
  <si>
    <t>+TILES MULIA 40X40F CENTURY GREEN</t>
  </si>
  <si>
    <t>TILES MULIA 40X40F CENTURY BEIGE</t>
  </si>
  <si>
    <t>+TILES DYNASTY 30X30F DC0276 ING DAO RED/CRACK STONE</t>
  </si>
  <si>
    <t>+TILES DYNASTY 30X30F DC0294 ING DAO GREEN/CRACK STONE</t>
  </si>
  <si>
    <t>+TILES DYNASTY 30X30F DC0293 ING DAO BLUE/CRACK STONE</t>
  </si>
  <si>
    <t>+TILES DYNASTY 40X40F TS0104 ROCKY GREY</t>
  </si>
  <si>
    <t>+TILES DYNASTY 40X40F TS0103 ROCKY BEIGE</t>
  </si>
  <si>
    <t>+BBQ GRILL CHAR-BROIL CB3-1850/D 18.5''</t>
  </si>
  <si>
    <t>+TILES ROMANO KE 20X20W 2062L SEAWAVE LT.BEIGE</t>
  </si>
  <si>
    <t>+TILES ROMANO KE 20X20W 2062D SEAWAVE BEIGE</t>
  </si>
  <si>
    <t>+TILES ROMANO KE 20X20W 2064D SEAWAVE BLACK</t>
  </si>
  <si>
    <t>+TILES ROMANO KE 20X20W 1002 STRIPE BEIGE</t>
  </si>
  <si>
    <t>+TILES ROMANO KE 20X20W 001/100 MOSAIC OCHRE</t>
  </si>
  <si>
    <t>+TILES ROMANO KE 20X20W 002 MOSAIC BLUE</t>
  </si>
  <si>
    <t>+TILES ROMANO KE 20X20W 003 MOSAIC WHITE</t>
  </si>
  <si>
    <t>+TILES ROMANO KE 20X20W 004 MOSAIC PINK</t>
  </si>
  <si>
    <t>+TILES ESPANA KE 20X20F DY23 GREEN</t>
  </si>
  <si>
    <t>+TILES MULIA 40X40F ARTIC WHITE</t>
  </si>
  <si>
    <t>+DOORS PVC DANNY 80X210 FOLDING #365/200 FRUITWOOD</t>
  </si>
  <si>
    <t>+DOORS PVC DANNY 90X210 FOLDING #365/200 FRUITWOOD</t>
  </si>
  <si>
    <t>+DOORS PVC DANNY 80X210 FOLDING #014 WHITE</t>
  </si>
  <si>
    <t>+DOORS PVC DANNY 90X210 FOLDING #014 WHITE</t>
  </si>
  <si>
    <t>TILES PLATINUM 20X20F ALPHA CREAM</t>
  </si>
  <si>
    <t>TILES PLATINUM 20X20F ALPHA GREY</t>
  </si>
  <si>
    <t>TILES PLATINUM 20X20F ALPHA WHITE</t>
  </si>
  <si>
    <t>+TILES ESPANA YO 38X38 RECT.CER. 8003 PLAIN RUST</t>
  </si>
  <si>
    <t>+TILES ESPANA YO 40X40 RECT.CER. 4011 BEIGE/BROWN</t>
  </si>
  <si>
    <t>+TILES ESPANA YO 40X40 RECT.CER. 4013/4853 CHOCO BROWN</t>
  </si>
  <si>
    <t>+TILES ESPANA YO 40X40 RECT.CER. 4053 BEIGE</t>
  </si>
  <si>
    <t>+TILES ESPANA YO 40X40 RECT.CER. 4041 GRAY</t>
  </si>
  <si>
    <t>+TILES ESPANA YO 40X40 RECT.CER. 4054 AVORIO</t>
  </si>
  <si>
    <t>+GARDEN HOSE GREAT OUTDOOR JM MD1210-G 1/2'' 10M</t>
  </si>
  <si>
    <t>+GARDEN HOSE GREAT OUTDOOR JM MD1215-G 1/2'' 15M</t>
  </si>
  <si>
    <t>+GARDEN HOSE GREAT OUTDOOR JM MD1220-G 1/2'' 20M</t>
  </si>
  <si>
    <t>+GARDEN HOSE GREAT OUTDOOR JM MD1225-G 1/2'' 25M</t>
  </si>
  <si>
    <t>+GARDEN HOSE GREAT OUTDOOR JM MD1230-G 1/2'' 30M</t>
  </si>
  <si>
    <t>+TILES DIAMOND 40X40F NATURA GREY</t>
  </si>
  <si>
    <t>+TILES DIAMOND 40X40F MOZAICO BROWN</t>
  </si>
  <si>
    <t>TILES DIAMOND 40X40F GARDENIA BROWN</t>
  </si>
  <si>
    <t>+DUSTBIN HAPPY HOME FT 957919D PEDAL S/S 30L</t>
  </si>
  <si>
    <t>+DUSTBIN HAPPY HOME FT 957920 STEP S/S 2-COMP.32L</t>
  </si>
  <si>
    <t>POT IDEL PVC ITALIA14N 14X12 1.5L BLACK</t>
  </si>
  <si>
    <t>+POT IDEL PVC ITALIA16N ITALIA 16X13.7 2.3L BLACK</t>
  </si>
  <si>
    <t>POT IDEL PVC ITALIA18N 18X15.5 3.3L BLACK</t>
  </si>
  <si>
    <t>POT IDEL PVC ITALIA20N 20X17.2 4.5L BLACK</t>
  </si>
  <si>
    <t>+POT IDEL PVC ITALIA22N ITALIA 22X18.9 6L BLACK</t>
  </si>
  <si>
    <t>POT IDEL PVC ITALIA24N 24X20.6 7.7L BLACK</t>
  </si>
  <si>
    <t>+POT IDEL PVC ITALIA26N ITALIA 26X22.4 9.8L BLACK</t>
  </si>
  <si>
    <t>POT IDEL PVC ITALIA28N 28X24.1 12L BLACK</t>
  </si>
  <si>
    <t>+GLASS BLOCK DE 20X20 P-3 FLOWER</t>
  </si>
  <si>
    <t>+GLASS BLOCK DE 20X20 P-5 GREEN</t>
  </si>
  <si>
    <t>NFS-MDF BOARD VP 9MMX1220MMX2440MM PLAIN</t>
  </si>
  <si>
    <t>NFS-MDF BOARD VP 12MMX1220MMX2440MM PLAIN</t>
  </si>
  <si>
    <t>MDF BOARD VP 18MMX1220MMX2440MM PLAIN</t>
  </si>
  <si>
    <t>+DOORMAT GH PVC 1.22MX15MMX1.0M RED 5KG/SM</t>
  </si>
  <si>
    <t>+BBQ GRILL CHAR-BROIL CBR-2250/D 22.5'' ROUND</t>
  </si>
  <si>
    <t>+TILES LISTELLO 10X30 AC2032</t>
  </si>
  <si>
    <t>+TILES LISTELLO 6X30 AC3228</t>
  </si>
  <si>
    <t>+TILES LISTELLO 6X30 DJE024</t>
  </si>
  <si>
    <t>+TILES LISTELLO 8X30 AC2324</t>
  </si>
  <si>
    <t>+TILES LISTELLO 8X30 AC2325</t>
  </si>
  <si>
    <t>+TILES LISTELLO 10X30 DJE540</t>
  </si>
  <si>
    <t>+TILES LISTELLO 2.5X30 AP2663 RED</t>
  </si>
  <si>
    <t>+TILES LISTELLO 4X30 AC2663</t>
  </si>
  <si>
    <t>+TILES LISTELLO 4X30 AC2663-3</t>
  </si>
  <si>
    <t>+TILES LISTELLO 6X30 AC2460 GOLDEN</t>
  </si>
  <si>
    <t>+TILES LISTELLO 4X30 30R715SC GOLDEN</t>
  </si>
  <si>
    <t>+TILES LISTELLO 4X30 30R820AA GOLDEN</t>
  </si>
  <si>
    <t>+TILES LISTELLO 4X30 30R995LN</t>
  </si>
  <si>
    <t>+TILES LISTELLO 4X30 30R1095LF</t>
  </si>
  <si>
    <t>+TILES LISTELLO 2.5X30 30R1127LD</t>
  </si>
  <si>
    <t>+TILES LISTELLO 3X60 60R1158LL</t>
  </si>
  <si>
    <t>+TILES VENUS 30X60F VPM 36037 DK.GREY</t>
  </si>
  <si>
    <t>+TILES VENUS 30X60F VPM 36038 BLACK</t>
  </si>
  <si>
    <t>+HAND WATER PUMP NEPDON/GOLDEN EAGLE 1-1/4'' 21KG</t>
  </si>
  <si>
    <t>GOLDEA (SLOMN) SUNNY-60 MIRROR</t>
  </si>
  <si>
    <t>GOLDEA (SLOMN) SUNNY-60 CABINET</t>
  </si>
  <si>
    <t>GOLDEA (SLOMN) SUNNY-60 LAVATORY</t>
  </si>
  <si>
    <t>GOLDEA (SLOMN) SUNNY-80 MIRROR</t>
  </si>
  <si>
    <t>GOLDEA (SLOMN) SUNNY-80 CABINET</t>
  </si>
  <si>
    <t>GOLDEA (SLOMN) SUNNY-80 LAVATORY</t>
  </si>
  <si>
    <t>+GOLDEA (SLOMN) SUNNY-8088 MIRROR</t>
  </si>
  <si>
    <t>+GOLDEA (SLOMN) SUNNY-8088 CABINET</t>
  </si>
  <si>
    <t>+GOLDEA (SLOMN) SUNNY-8088 LAVATORY</t>
  </si>
  <si>
    <t>+GARDEN HOSE GREAT OUTDOOR BO BLG2078 PU COIL 15M</t>
  </si>
  <si>
    <t>NFS-BALUSTERS CERAMIC BT CHABA PREMIUM/PEARL RED</t>
  </si>
  <si>
    <t>NFS-BALUSTERS CERAMIC BT CHABA PREMIUM/PEARL WHT</t>
  </si>
  <si>
    <t>+TILES NUVOGRES 60X60 GRES PORCE. NT9103 PINK</t>
  </si>
  <si>
    <t>+PLASTICWARES PICNIC 3545-1/L LAUNDRY BASKET MIX CO</t>
  </si>
  <si>
    <t>PLASTICWARES PICNIC 3095/H STORAGE CONT.60L MIX CO</t>
  </si>
  <si>
    <t>+TILES ESPANA KE 20X20F J011 LINEAR LT.BROWN</t>
  </si>
  <si>
    <t>+TILES ESPANA KE 20X20F J012 LINEAR DK.BROWN</t>
  </si>
  <si>
    <t>+TILES NUVOGRES 60X60 GRES PORCE. QT9350 BLACK</t>
  </si>
  <si>
    <t>+CERAMIC BLOCK TRISENSA 20X20CM CONTINENTAL WHITE</t>
  </si>
  <si>
    <t>+CERAMIC BLOCK TRISENSA 20X20CM CONTINENTAL MAROON</t>
  </si>
  <si>
    <t>+CERAMIC BLOCK TRISENSA 20X20CM URANUS WHITE</t>
  </si>
  <si>
    <t>CERAMIC BLOCK TRISENSA 20X20CM URANUS MAROON</t>
  </si>
  <si>
    <t>+CERAMIC BLOCK TRISENSA 20X20CM DIAMOND WHITE</t>
  </si>
  <si>
    <t>+CERAMIC BLOCK TRISENSA 20X20CM DIAMOND MAROON</t>
  </si>
  <si>
    <t>+CEMENT BOARD DIAMOND 3.5X1220X2440MM NON-ASBESTOS</t>
  </si>
  <si>
    <t>+CEMENT BOARD DIAMOND 4.5X1220X2440MM NON-ASBESTOS</t>
  </si>
  <si>
    <t>+TILES PLATINUM 40X40F TRANSIT GREY</t>
  </si>
  <si>
    <t>+TILES ROMANO KE 20X30W 0627A-1 LINEAR PINK</t>
  </si>
  <si>
    <t>+TILES ROMANO KE 20X30W 0627B-1 LINEAR BLUE</t>
  </si>
  <si>
    <t>+TILES ROMANO KE 20X30W 0627C-1 LINEAR BEIGE</t>
  </si>
  <si>
    <t>+TILES ROMANO KE 20X30W 0627E-1 LINEAR GREEN</t>
  </si>
  <si>
    <t>+TILES ROMANO KE 20X30W 0636 MOSAIC IVORY</t>
  </si>
  <si>
    <t>+TILES CHINAGRES TI 60X60 SOLOGOSO HI-SHINE AH6030</t>
  </si>
  <si>
    <t>STEP TRIM POP ALUMINUM STH-50 2M</t>
  </si>
  <si>
    <t>+DOORS CITI WL 70X210 HONEY COMB FLUSH TEAK VENEER HC</t>
  </si>
  <si>
    <t>DOORS CITI WL 80X210 HONEY COMB FLUSH TEAK VENEER HC</t>
  </si>
  <si>
    <t>+DOORS CITI WL 90X210 HONEY COMB FLUSH TEAK VENEER HC</t>
  </si>
  <si>
    <t>NFS-OUTDOOR LUMBER NZ WOOD TREATED 70X45X2400MM (2X3X8) RGH</t>
  </si>
  <si>
    <t>+OUTDOOR LUMBER NZ WOOD TREATED 70X45X3000MM (2X3X10) RGH</t>
  </si>
  <si>
    <t>NFS-OUTDOOR LUMBER NZ WOOD TREATED 90X45X2400MM (2X4X8) RGH</t>
  </si>
  <si>
    <t>NFS-OUTDOOR LUMBER NZ WOOD TREATED 90X45X3000MM (2X4X10) RGH</t>
  </si>
  <si>
    <t>NFS-OUTDOOR LUMBER NZ WOOD TREATED 140X45X2400MM (2X6X8) RGH</t>
  </si>
  <si>
    <t>NFS-OUTDOOR LUMBER NZ WOOD TREATED 140X45X3000MM (2X6X10) RGH</t>
  </si>
  <si>
    <t>OUTDOOR LUMBER NZ WOOD TREATED 190X45X2400MM (2X8X8) RGH</t>
  </si>
  <si>
    <t>NFS-OUTDOOR LUMBER NZ WOOD TREATED 190X45X3000MM (2X8X10) RGH</t>
  </si>
  <si>
    <t>RAIN GUTTER UPLAST PVC 150X4000</t>
  </si>
  <si>
    <t>GUTTER ACCS. UPLAST PVC 150X75 FALL ROUND</t>
  </si>
  <si>
    <t>GUTTER ACCS.UPLAST PVC 150X87 GUTTER ELBOW</t>
  </si>
  <si>
    <t>GUTTER ACCS. UPLAST PVC 150'' GUTTER END</t>
  </si>
  <si>
    <t>GUTTER ACCS. UPLAST PVC 150'' GUTTER SOCKET</t>
  </si>
  <si>
    <t>GUTTER ACCS. UPLAST PVC 150'' GUTTER CLAMP</t>
  </si>
  <si>
    <t>+TILES ROMANO KE 20X20W 22104 BAMBOO GREEN</t>
  </si>
  <si>
    <t>+TILES ROMANO KE 20X20W 22105 BAMBOO BLUE</t>
  </si>
  <si>
    <t>+TILES ROMANO KE 20X20W 22101 BAMBOO WHITE</t>
  </si>
  <si>
    <t>+TILES ROMANO KE 20X20W 22099 BAMBOO RED</t>
  </si>
  <si>
    <t>+TILES ROMANO KE 20X20W 22107 BAMBOO LAVENDER</t>
  </si>
  <si>
    <t>+TILES ROMANO KE 20X20W 22108 BAMBOO BEIGE</t>
  </si>
  <si>
    <t>+TILES ROMANO ST 30X45W 45385A LT.MARBLE</t>
  </si>
  <si>
    <t>+TILES ROMANO ST 30X45W 45385B DK.MARBLE</t>
  </si>
  <si>
    <t>+TILES ROMANO ST 30X45W 21092A LT.BEIGE</t>
  </si>
  <si>
    <t>+TILES ROMANO ST 30X45W 21092B DK.BEIGE</t>
  </si>
  <si>
    <t>+STAIR NOSING PVC MASTER 37MMX3M S-12 DK.GREEN</t>
  </si>
  <si>
    <t>STAIR NOSING PVC MASTER 37MMX3M S-13 LT. BLUE</t>
  </si>
  <si>
    <t>+BOWL LA FONZA HC-1740HT-1630 AUSTIN WHITE</t>
  </si>
  <si>
    <t>+TANK LA FONZA HC-1740HT-1630 AUSTIN WHITE</t>
  </si>
  <si>
    <t>NFS-BALUSTERS CERAMIC BT TWIST 2 PREMIUM/PEARL RD</t>
  </si>
  <si>
    <t>NFS-BALUSTERS CERAMIC BT TWIST 2 PREMIUM/PEARL WH</t>
  </si>
  <si>
    <t>NFS-BALUSTERS CERAMIC BT TWIST 2 PREMIUM/PEARL BL</t>
  </si>
  <si>
    <t>NFS-BALUSTERS CERAMIC BT TWIST 2 PREM./PEARL BRWN</t>
  </si>
  <si>
    <t>NFS-BALUSTERS CERAMIC BT TWIST 2 PREM./PEARL GRN</t>
  </si>
  <si>
    <t>+BALUSTERS CERAMIC BT TWIST 2 REGULAR RED</t>
  </si>
  <si>
    <t>+BALUSTERS CERAMIC BT TWIST 2 REGULAR WHITE</t>
  </si>
  <si>
    <t>NFS-BALUSTERS CERAMIC BT CHABA PREMIUM/PEARL BRWN</t>
  </si>
  <si>
    <t>+DECKING NZ WOOD TREATED 32X88X3000MM (2X4X10) RADIATA PINE</t>
  </si>
  <si>
    <t>NFS-BALUSTERS CERAMIC BT CHABA PREMIUM/PEARL BLUE</t>
  </si>
  <si>
    <t>NFS-BALUSTERS CERAMIC BT CHABA PREMIUM/PEARL GRN</t>
  </si>
  <si>
    <t>(DO NOT USE)+BASKET HAPPY HOME JU S/S JJ304-1D 18X18 MULTIFUNC.</t>
  </si>
  <si>
    <t>(DO NOT USE)+BASKET HAPPY HOME JU S/S JJ304-2D 18X18 GLASS</t>
  </si>
  <si>
    <t>(DO NOT USE)+BASKET HAPPY HOME JU S/S JJ304-3D 18X18 SPOON&amp;FORK</t>
  </si>
  <si>
    <t>(DO NOT USE)+BASKET HAPPY HOME JU S/S JJ304-4D 18X18 CUP&amp;SAUCER</t>
  </si>
  <si>
    <t>GOLDEA (SLOMN) SUNNY-100 MIRROR</t>
  </si>
  <si>
    <t>GOLDEA (SLOMN) SUNNY-100 CABINET</t>
  </si>
  <si>
    <t>GOLDEA (SLOMN) SUNNY-100 LAVATORY</t>
  </si>
  <si>
    <t>+TILES CHINAGRES IC 60X60 SOLOGOSO HI-SHINE I6406/I6406YG LINEAR LIGHT</t>
  </si>
  <si>
    <t>+GOLDEA (SLOMN) SUNNY-55 CABINET</t>
  </si>
  <si>
    <t>+GOLDEA (SLOMN) SUNNY-55 LAVATORY</t>
  </si>
  <si>
    <t>+CLOTHES HANGER HAPPY HOME FL FGHS-10 SINGLE</t>
  </si>
  <si>
    <t>+TILES NEO IV 30X30F GLOSSY 802 GREEN</t>
  </si>
  <si>
    <t>+TILES NEO IV 30X30F GLOSSY 803 SALT &amp; PEPPER</t>
  </si>
  <si>
    <t>+TILES NEO IV 30X30F GLOSSY 809 BEIGE</t>
  </si>
  <si>
    <t>+TILES NEO IV 30X30F GLOSSY 812 WHITE</t>
  </si>
  <si>
    <t>+TILES NEO IV 30X30F GLOSSY 817 PINK</t>
  </si>
  <si>
    <t>+AIR COOLER BOSTON BAY TA TJ-XK09E 220V/60H</t>
  </si>
  <si>
    <t>+TILES NUVOGRES 60X60 GRES PORCE. NT9101 BEIGE</t>
  </si>
  <si>
    <t>SHELF BOARD NZ WOOD TREATED 18X190X1600MM (1X8X5)</t>
  </si>
  <si>
    <t>+NFS-TILES WALL CLADDING NUVOGRES YO 150X500X6.8MM ES5140/E5281 WHITE</t>
  </si>
  <si>
    <t>+NFS-TILES WALL CLADDING NUVOGRES YO 150X500X6.8MM ES5120/E5120/4120 BEIGE</t>
  </si>
  <si>
    <t>+TILES WALL CLADDING NUVOGRES YO 150X500X6.8MM ES5175/E5175 TAUPE</t>
  </si>
  <si>
    <t>+NFS-TILES WALL CLADDING NUVOGRES YO 150X500X6.8MM ES5150/E5150 GREEN</t>
  </si>
  <si>
    <t>NFS-TILES WALL CLADDING YO 60X240X6.8MM 64268/6407 RED</t>
  </si>
  <si>
    <t>NFS-TILES WALL CLADDING YO 60X240X6.8MM 64266/6409 BURGUNDY</t>
  </si>
  <si>
    <t>NFS-TILES WALL CLADDING YO 60X240X6.8MM 6422/6410 IVORY</t>
  </si>
  <si>
    <t>+TILES VENUS 30X60F VHM 36022</t>
  </si>
  <si>
    <t>+TILES VENUS 30X60F VHM 36023</t>
  </si>
  <si>
    <t>+TILES VENUS 30X60F VHM 36026</t>
  </si>
  <si>
    <t>+TILES VENUS 30X60F VHM 36027</t>
  </si>
  <si>
    <t>PLASTICWARES PRINCEWARE 3477 GLACIER COOLER BOX</t>
  </si>
  <si>
    <t>PLASTICWARES PRINCEWARE 3482 GLACIER COOLER BOX</t>
  </si>
  <si>
    <t>TILES ANTICA 30.50X61F INK JET #002491 PORFIDO COTTO</t>
  </si>
  <si>
    <t>TILES ANTICA 30.50X61F INK JET #002490 PORFIDO FUMO</t>
  </si>
  <si>
    <t>TILES ANTICA 30.50X61F INK JET #002492 PORFIDO GRIGIO</t>
  </si>
  <si>
    <t>TILES ANTICA 30.50X61F INK JET #002493 PORFIDO SABBIA</t>
  </si>
  <si>
    <t>+VACUUM CLEANER BOSTON BAY FU FD2005 1000W</t>
  </si>
  <si>
    <t>+IRONING BOARD EE EGE 18343 BASIC GREY</t>
  </si>
  <si>
    <t>WATER HEATER SUNTEC ACCS. SOLAR VACUUM TUBE NON-PRESSURIZED 47/1500MM</t>
  </si>
  <si>
    <t>+TILES VENUS 30X60F VHM 36025</t>
  </si>
  <si>
    <t>+TILES TAIXING 30X30 DECORATIVE DJ678-M</t>
  </si>
  <si>
    <t>+GAS RANGE BOSTON BAY FE 6060-1 4 BURNERS ENAMEL</t>
  </si>
  <si>
    <t>+GAS RANGE BOSTON BAY FE 6060-2 4 BURNERS STAINLESS</t>
  </si>
  <si>
    <t>+WASHING MACHINE BOSTON BAY XI XQB70-6629 7KG</t>
  </si>
  <si>
    <t>PLASTICWARES HAIXIN 7126 LAUNDRY BASKET 27L MIXED</t>
  </si>
  <si>
    <t>+PLASTICWARES HAIXIN 2350 BUCKET/PAIL 20L MIXED COL</t>
  </si>
  <si>
    <t>+PLASTICWARES HAIXIN 222PF WASTE BASKET MIXED COL.</t>
  </si>
  <si>
    <t>PLASTICWARES HAIXIN 8630 GARBAGE BIN MIXED COLOR</t>
  </si>
  <si>
    <t>+PLASTICWARES HAIXIN 2944 WATERING CAN 1.5L MIXED</t>
  </si>
  <si>
    <t>+PLASTICWARES HAIXIN 223MG LAUNDRY BASK.W/COV.MIXED</t>
  </si>
  <si>
    <t>PLASTICWARES HAIXIN 7972 1-LAYER RACK MIXED COLOR</t>
  </si>
  <si>
    <t>PLASTICWARES HAIXIN 8672 RECT. BASIN MIXED COLOR</t>
  </si>
  <si>
    <t>+DOORMAT GH PVC 1.22MX15MMX1.0M GREEN 5KG/SM</t>
  </si>
  <si>
    <t>+DOORMAT GH PVC 1.22MX15MMX1.0M GREY 5KG/SM</t>
  </si>
  <si>
    <t>+DOORMAT GH PVC FD9 40X60CM RED W/LOGO 2KG/SM</t>
  </si>
  <si>
    <t>+DOORMAT GH PVC FD9 40X60CM GREEN W/LOGO 2KG/SM</t>
  </si>
  <si>
    <t>+DOORMAT GH PVC FD9 40X60CM GREY W/LOGO 2KG/SM</t>
  </si>
  <si>
    <t>+DOORMAT GH PVC FD9 40X60CM BLUE W/LOGO 2KG/SM</t>
  </si>
  <si>
    <t>+DOORMAT GH PVC FD9 40X60CM BLACK W/LOGO 2KG/SM</t>
  </si>
  <si>
    <t>+DOORMAT GH PVC FD9 40X60CM BLK W/O LOGO 2KG/SM</t>
  </si>
  <si>
    <t>+DOORMAT GH PVC FD9 40X60CM RED W/O LOGO 2KG/SM</t>
  </si>
  <si>
    <t>+DOORMAT GH PVC FD9 40X60CM GRN W/O LOGO 2KG/SM</t>
  </si>
  <si>
    <t>+DOORMAT GH PVC FD9 40X60CM GRY W/O LOGO 2KG/SM</t>
  </si>
  <si>
    <t>+DOORMAT GH PVC FD9 40X60CM BLU W/O LOGO 2KG/SM</t>
  </si>
  <si>
    <t>+TILES DYNASTY 40X40F TS0160 ART BROWN</t>
  </si>
  <si>
    <t>+DOORMAT GH PVC FD9 50X70CM GREEN W/LOGO 2KG/SM</t>
  </si>
  <si>
    <t>+DOORMAT GH PVC FD9 50X70CM RED W/LOGO 2KG/SM</t>
  </si>
  <si>
    <t>+DOORMAT GH PVC FD9 50X70CM GREY W/LOGO 2KG/SM</t>
  </si>
  <si>
    <t>+DOORMAT GH PVC FD9 50X70CM BLUE W/LOGO 2KG/SM</t>
  </si>
  <si>
    <t>+DOORMAT GH PVC FD9 50X70CM BLACK W/LOGO 2KG/SM</t>
  </si>
  <si>
    <t>+DOORMAT GH PVC FD9 50X70CM BLK W/O LOGO 2KG/SM</t>
  </si>
  <si>
    <t>+DOORMAT GH PVC FD9 50X70CM RED W/O LOGO 2KG/SM</t>
  </si>
  <si>
    <t>+DOORMAT GH PVC FD9 50X70CM GRN W/O LOGO 2KG/SM</t>
  </si>
  <si>
    <t>+DOORMAT GH PVC FD9 50X70CM GRY W/O LOGO 2KG/SM</t>
  </si>
  <si>
    <t>+DOORMAT GH PVC FD9 50X70CM BLU W/O LOGO 2KG/SM</t>
  </si>
  <si>
    <t>+LADDER KINGKONG STEEL LFD135TA 3 STEPS</t>
  </si>
  <si>
    <t>+TILES PLATINUM 20X33W FOGLIA BASIC</t>
  </si>
  <si>
    <t>+TILES PLATINUM 20X33W ESCADA CREAM</t>
  </si>
  <si>
    <t>+TILES PLATINUM 20X33W ESCADA GREY</t>
  </si>
  <si>
    <t>+TILES PLATINUM 20X33W EVATA CREAM</t>
  </si>
  <si>
    <t>+TILES PLATINUM 20X33W EVATA GREY</t>
  </si>
  <si>
    <t>+TILES PLATINUM 20X33W CLARIN BASIC</t>
  </si>
  <si>
    <t>+TILES PLATINUM 20X33W CLARIN DK.GREY</t>
  </si>
  <si>
    <t>+TILES PLATINUM 20X33W ESCADA BASIC CREAM</t>
  </si>
  <si>
    <t>+TILES PLATINUM 20X33W ESCADA BASIC GREY</t>
  </si>
  <si>
    <t>TILES ANTICA 30.5X30.5F INK JET #002546 PALLADIANA BEIGE</t>
  </si>
  <si>
    <t>TILES ANTICA 30.5X30.5F INK JET #002547 PALLADIANA GRIGIO</t>
  </si>
  <si>
    <t>+BRUSH PAINT TACOMA #601 3/4'' VERY FINE</t>
  </si>
  <si>
    <t>+BRUSH PAINT TACOMA #601 2.5'' VERY FINE</t>
  </si>
  <si>
    <t>+BRUSH PAINT TACOMA #601 3'' VERY FINE</t>
  </si>
  <si>
    <t>+BRUSH PAINT TACOMA #601 4'' VERY FINE</t>
  </si>
  <si>
    <t>+BRUSH PAINT TACOMA #603 3/4'' SUPER FINE</t>
  </si>
  <si>
    <t>+BRUSH PAINT TACOMA #603 1'' SUPER FINE</t>
  </si>
  <si>
    <t>+BRUSH PAINT TACOMA #603 1.5'' SUPER FINE</t>
  </si>
  <si>
    <t>+BRUSH PAINT TACOMA #603 2.5'' SUPER FINE</t>
  </si>
  <si>
    <t>+BRUSH PAINT TACOMA #603 3'' SUPER FINE</t>
  </si>
  <si>
    <t>+BRUSH PAINT TACOMA #603 4'' SUPER FINE</t>
  </si>
  <si>
    <t>+SHOWER CURTAIN HAPPY HOME CD 180X180CM ORG LEAVES</t>
  </si>
  <si>
    <t>+SHOWER CURTAIN HAPPY HOME CD 180X180CM FRANCE BLUE</t>
  </si>
  <si>
    <t>+SHOWER CURTAIN HAPPY HOME CD 180X180CM SHADOW</t>
  </si>
  <si>
    <t>+LAV GOLDEA (LA FONZA) WD750-R/ASW750</t>
  </si>
  <si>
    <t>+LAV GOLDEA (LA FONZA) WD900-R/ASW900</t>
  </si>
  <si>
    <t>GOLDEA (SLOMN) RUMBA MIRROR</t>
  </si>
  <si>
    <t>GOLDEA (SLOMN) RUMBA CABINET</t>
  </si>
  <si>
    <t>GOLDEA (SLOMN) RUMBA LAVATORY</t>
  </si>
  <si>
    <t>CABINET GOLDEA (SLOMN) RUMBA TALL HANG BLACK</t>
  </si>
  <si>
    <t>GOLDEA (SLOMN) SALSA MIRROR</t>
  </si>
  <si>
    <t>GOLDEA (SLOMN) SALSA CABINET</t>
  </si>
  <si>
    <t>GOLDEA (SLOMN) SALSA LAVATORY</t>
  </si>
  <si>
    <t>CABINET GOLDEA (SLOMN) SALSA TALL HANG WHITE</t>
  </si>
  <si>
    <t>TILES ANTICA 30.50X30.50F INK JET #001220 RIO ROCCA</t>
  </si>
  <si>
    <t>TILES ANTICA 30.50X30.50F INK JET #001721 RIO SOLE</t>
  </si>
  <si>
    <t>TILES ANTICA 30.50X30.50F INK JET #001368 RIO DOLO</t>
  </si>
  <si>
    <t>+GOLDEA (SLOMN) SUNNY-55 MIRROR</t>
  </si>
  <si>
    <t>+BBQ GRILL GREAT OUTDOOR GW 6331</t>
  </si>
  <si>
    <t>+BBQ GRILL GREAT OUTDOOR GW A-SS22F 22'' STAINLESS</t>
  </si>
  <si>
    <t>+TILES ROMANO ST 30X45W 458C GREEN</t>
  </si>
  <si>
    <t>+TILES ROMANO ST 30X45W 458B BLUE</t>
  </si>
  <si>
    <t>+TILES ROMANO ST 30X45W 458G ORANGE</t>
  </si>
  <si>
    <t>+TILES ROMANO ST 30X45W 458BK BLACK</t>
  </si>
  <si>
    <t>+TILES ROMANO ST 30X45W 458R RED</t>
  </si>
  <si>
    <t>+TILES ROMANO ST 30X45W 458D PURPLE</t>
  </si>
  <si>
    <t>+TILES ROMANO ST 30X45W 458A WHITE</t>
  </si>
  <si>
    <t>+SLABS XIAMEN 600X2400 T-20(+or-2MM) GWG06 M BLACK</t>
  </si>
  <si>
    <t>+SLABS XIAMEN 600X1800 T-20(+or-2MM) GWG06 M BLACK</t>
  </si>
  <si>
    <t>I-LAV LA FONZA LFD23/P23 CARRARA UNDER COUNTER WHITE</t>
  </si>
  <si>
    <t>+TILES WALL CLADDING YO 150X500MM ES50300/5180/50300 GRAY</t>
  </si>
  <si>
    <t>+TILES WALL CLADDING YO 150X500MM ES50340/5181/50340 WHITE</t>
  </si>
  <si>
    <t>+TILES WALL CLADDING YO 150X500MM ES50375/5188/50375 TAUPE</t>
  </si>
  <si>
    <t>+TILES WALL CLADDING YO 150X500MM ES50320/5182 BEIGE</t>
  </si>
  <si>
    <t>PIPE UPLAST PVC WASTE WATER 75X3000X2.2MM</t>
  </si>
  <si>
    <t>PIPE UPLAST PVC WASTE WATER 110X3000X2.2MM</t>
  </si>
  <si>
    <t>GUTTER ACCS. UPLAST PVC 75X87 D/FALL ELBOW</t>
  </si>
  <si>
    <t>GUTTER ACCS. UPLAST PVC 110X87 D/FALL ELBOW</t>
  </si>
  <si>
    <t>GUTTER ACCS. UPLAST PVC 110X75 REDUCING SOCKET</t>
  </si>
  <si>
    <t>GUTTER ACCS. UPLAST PVC 75X75 D/FALL SOCKET</t>
  </si>
  <si>
    <t>GUTTER ACCS. UPLAST PVC 110X110 D/FALL SOCKET</t>
  </si>
  <si>
    <t>GUTTER ACCS. UPLAST PVC 75 D/FALL END</t>
  </si>
  <si>
    <t>GUTTER ACCS. UPLAST PVC 110 D/FALL END</t>
  </si>
  <si>
    <t>GUTTER ACCS. UPLAST PVC 75X75 SINGLE FORK</t>
  </si>
  <si>
    <t>GUTTER ACCS. UPLAST PVC 110X75 SINGLE FORK</t>
  </si>
  <si>
    <t>GUTTER ACCS. UPLAST PVC 75X75 D/FALL TEE</t>
  </si>
  <si>
    <t>GUTTER ACCS. UPLAST PVC 110X75 D/FALL TEE</t>
  </si>
  <si>
    <t>GUTTER ACCS. UPLAST PVC 150X110 FALL ROUND</t>
  </si>
  <si>
    <t>GUTTER ACCS. UPLAST PVC 75MM D/FALL CLAMP</t>
  </si>
  <si>
    <t>GUTTER ACCS. UPLAST PVC 110MM D/FALL CLAMP</t>
  </si>
  <si>
    <t>+TILES DOSSO RT 30X30X4MM GMC MOSAIC RM-CT-01</t>
  </si>
  <si>
    <t>+TILES DOSSO RT 30X30X4MM GMC MOSAIC RM-CT-02</t>
  </si>
  <si>
    <t>+TILES DOSSO RT 30X30X4MM GMC MOSAIC RM-CT-03</t>
  </si>
  <si>
    <t>+TILES DOSSO RT 30X30X4MM GMC MOSAIC RM-CT-04</t>
  </si>
  <si>
    <t>+TILES DOSSO RT 30X30X8MM STONE MOSAIC RM-CT-05</t>
  </si>
  <si>
    <t>+TILES DOSSO RT 30X30X8MM STONE MOSAIC RM-CT-06</t>
  </si>
  <si>
    <t>+TILES DOSSO RT 30X30X8MM STONE MOSAIC RM-CT-07</t>
  </si>
  <si>
    <t>+TILES DOSSO RT 30X30X8MM DAZZLE MOSAIC RM-CT-08</t>
  </si>
  <si>
    <t>+TILES DOSSO RT 30X30X8MM DAZZLE MOSAIC RM-CT-09</t>
  </si>
  <si>
    <t>MLDG WOODTEK PCW DC-21 14.50X38X2440MM (1X2)</t>
  </si>
  <si>
    <t>MLDG WOODTEK PCW M-04 14.50X38X2440MM (1X2)</t>
  </si>
  <si>
    <t>MLDG WOODTEK PCW C-376 14.50X60X2440MM (1X3)</t>
  </si>
  <si>
    <t>MLDG WOODTEK PCW C-375 14.50X60X2440MM (1X3)</t>
  </si>
  <si>
    <t>MLDG WOODTEK PCW BB-364 14.50X60X2440MM (1X3X8)</t>
  </si>
  <si>
    <t>MLDG WOODTEK PCW DC-35 14.50X60X2440MM (1X3)</t>
  </si>
  <si>
    <t>MLDG WOODTEK PCW M-22 14.50X84X2440MM (1X4)</t>
  </si>
  <si>
    <t>MLDG WOODTEK PCW C-479 14.50X84X2440MM (1X4)</t>
  </si>
  <si>
    <t>MLDG WOODTEK PCW BB-48918 14.50X84X2440MM (1X4)</t>
  </si>
  <si>
    <t>MLDG WOODTEK PCW BB-412 14.50X84X2440MM (1X4)</t>
  </si>
  <si>
    <t>MLDG WOODTEK PCW QUARTER ROUND 17.5X17.5X2440MM (1X1X8)</t>
  </si>
  <si>
    <t>TILES ARKO 2.5MMX6X36 PLANKS IT3041A REGISTERED</t>
  </si>
  <si>
    <t>TILES ARKO 2.5MMX6X36 PLANKS TW-1673 REGISTERED</t>
  </si>
  <si>
    <t>TILES ARKO 2.5MMX6X36 PLANKS 5189 REGISTERED</t>
  </si>
  <si>
    <t>TILES ARKO 2.5MMX6X36 PLANKS 3664 REGISTERED</t>
  </si>
  <si>
    <t>(DO NOT USE)+BASKET HAPPY HOME JU S/S JJ304-5A 12X18 PLATE</t>
  </si>
  <si>
    <t>(DO NOT USE)+BASKET HAPPY HOME JU S/S JJ304-5B 14X18 PLATE</t>
  </si>
  <si>
    <t>(DO NOT USE)+BASKET HAPPY HOME JU S/S JJ304-5C 16X18 PLATE</t>
  </si>
  <si>
    <t>(DO NOT USE)+BASKET HAPPY HOME JU S/S JJ304-5D 18X18 PLATE</t>
  </si>
  <si>
    <t>SINK KING ROCKA 140CM LEFT BLACK</t>
  </si>
  <si>
    <t>SINK KING ROCKA 140CM RIGHT BLACK</t>
  </si>
  <si>
    <t>PLASTICWARES PICNIC 3094/H STORAGE CONT.90L MIX CO</t>
  </si>
  <si>
    <t>+PLASTICWARES PRINCEWARE 3401 BEVERAGE COOLER</t>
  </si>
  <si>
    <t>I-LAV LA FONZA LFD100/LFD23/P23 CARRARA OVER COUNTER WHITE</t>
  </si>
  <si>
    <t>+TILES PLATINUM 20X33W ACACIA CREAM</t>
  </si>
  <si>
    <t>+TILES PLATINUM 20X33W ACACIA DK.BROWN</t>
  </si>
  <si>
    <t>+TILES PLATINUM 20X33W AMORE BASIC GREY</t>
  </si>
  <si>
    <t>+TILES PLATINUM 20X33W AMORE BASIC CREAM</t>
  </si>
  <si>
    <t>SHELF KETER SIGMA 12'' SOLID #17189801 4 LAYERS</t>
  </si>
  <si>
    <t>+DOOR ENGINEERED DESIGNCRAFT YA MILTON 70X210 35MM RADIATA PINE 4PANELS</t>
  </si>
  <si>
    <t>+DOOR ENGINEERED DESIGNCRAFT YA MILTON 80X210 35MM RADIATA PINE 4PANELS</t>
  </si>
  <si>
    <t>+DOOR ENGINEERED DESIGNCRAFT YA MILTON 90X210 35MM RADIATA PINE 4PANELS</t>
  </si>
  <si>
    <t>+DOOR ENGINEERED DESIGNCRAFT YA STRATFORD 70X210 35MM RADIATA PINE 6PANELS</t>
  </si>
  <si>
    <t>+DOOR ENGINEERED DESIGNCRAFT YA STRATFORD 80X210 35MM RADIATA PINE 6PANELS</t>
  </si>
  <si>
    <t>+DOOR ENGINEERED DESIGNCRAFT YA STRATFORD 90X210 35MM RADIATA PINE 6PANELS</t>
  </si>
  <si>
    <t>+DECKING TECHWOOD TE TW23-146H1 23X146X2200MM BOARD</t>
  </si>
  <si>
    <t>+HAND TRUCK GS PH150 150KG</t>
  </si>
  <si>
    <t>+HAND TRUCK GS PH300 300KG</t>
  </si>
  <si>
    <t>+TILES NUVOGRES ST 60X60 GRES PORCE. P888 METALLIC RED</t>
  </si>
  <si>
    <t>+TILES NUVOGRES 60X60 GRES PORCE. QP6050 LAPATTO BEIGE</t>
  </si>
  <si>
    <t>+TILES NUVOGRES 60X60 GRES PORCE. QP6051 LAPATTO TERRACOTTA</t>
  </si>
  <si>
    <t>+TILES NUVOGRES 60X60 GRES PORCE. QP6053 LAPATTO TAUPE</t>
  </si>
  <si>
    <t>+TILES NUVOGRES 60X60 GRES PORCE. QT9100 BEIGE</t>
  </si>
  <si>
    <t>+TILES ROMANO ST 30X45W 45362A MARBLE IVORY</t>
  </si>
  <si>
    <t>+TILES ROMANO ST 30X45W 45362B MARBLE BEIGE</t>
  </si>
  <si>
    <t>+TILES ROMANO ST 30X45W 45484A LIGHT</t>
  </si>
  <si>
    <t>+TILES ROMANO ST 30X45W 45484B DARK</t>
  </si>
  <si>
    <t>+TILES DOSSO KE 30X30F DECORATIVE #1030-2</t>
  </si>
  <si>
    <t>+TILES DOSSO KE 30X30F DECORATIVE #A322/A3322</t>
  </si>
  <si>
    <t>+TILES DOSSO KE 30X30F DECORATIVE #3092-3</t>
  </si>
  <si>
    <t>SINK JOMOLA JDA8952 890X520X230MM W/ STRAINER</t>
  </si>
  <si>
    <t>+TANK FITTINGS SOHO 8013</t>
  </si>
  <si>
    <t>+TANK COVER SOHO 8013 WHITE</t>
  </si>
  <si>
    <t>+HAND TRUCK JUMBO HL-110 170KG</t>
  </si>
  <si>
    <t>+HAND TRUCK JUMBO HB-210 300KG</t>
  </si>
  <si>
    <t>+DUSTBIN HAPPY HOME LB LB-602L PEDAL S/S 5L</t>
  </si>
  <si>
    <t>+DUSTBIN HAPPY HOME LB LB-604L PEDAL S/S 12L</t>
  </si>
  <si>
    <t>+DUSTBIN HAPPY HOME LB LB-605 PEDAL S/S 20L</t>
  </si>
  <si>
    <t>+DUSTBIN HAPPY HOME LB LB-606 PEDAL S/S 30L</t>
  </si>
  <si>
    <t>SINK CM ILARIA 11840 83X83CM STAINLESS DBL. CORNER</t>
  </si>
  <si>
    <t>+CABINET GOLDEA (LA FONZA) C-600</t>
  </si>
  <si>
    <t>+CABINET GOLDEA (LA FONZA) C-750</t>
  </si>
  <si>
    <t>+CABINET GOLDEA (LA FONZA) C-900</t>
  </si>
  <si>
    <t>PLASTICWARES KOMAX 72605 KLOKEN (3's)</t>
  </si>
  <si>
    <t>PLASTICWARES KOMAX 72567 KLOKEN (4's)</t>
  </si>
  <si>
    <t>PLASTICWARES KOMAX 72603 KLOKEN (5's)</t>
  </si>
  <si>
    <t>CEMENT BOARD DIAMOND 12X1220X2440MM NON-ASBESTOS</t>
  </si>
  <si>
    <t>MLDG WOODTEK PCW BB-2 14.5X134X2440MM (1X6)</t>
  </si>
  <si>
    <t>MLDG WOODTEK PCW BB-15 14.5X134X2440MM (1X6)</t>
  </si>
  <si>
    <t>MLDG WOODTEK PCW BB-27 14.5X134X2440MM (1X6)</t>
  </si>
  <si>
    <t>+TILES PLATINUM 40X40F DUCATI BROWN</t>
  </si>
  <si>
    <t>+TILES PLATINUM 40X40F OSCAR BROWN</t>
  </si>
  <si>
    <t>+TILES PLATINUM 40X40F OSCAR BLACK</t>
  </si>
  <si>
    <t>+TILES PLATINUM 40X40F OSCAR TAUPE</t>
  </si>
  <si>
    <t>+TILES PLATINUM 40X40F OSCAR GREY</t>
  </si>
  <si>
    <t>TANK COVER LA FONZA K27 PISA WHITE</t>
  </si>
  <si>
    <t>TANK COVER LA FONZA K14 NEW VENEZIA WHITE</t>
  </si>
  <si>
    <t>TANK COVER LA FONZA K29 VERONA WHITE</t>
  </si>
  <si>
    <t>TANK COVER LA FONZA K1/K7 LIVORNO WHITE</t>
  </si>
  <si>
    <t>TANK COVER LA FONZA K11 MONZA WHITE</t>
  </si>
  <si>
    <t>TANK COVER LA FONZA 822/228 ALBA KIDS WHITE</t>
  </si>
  <si>
    <t>TANK FITTINGS LA FONZA 822/228 ALBA KIDS</t>
  </si>
  <si>
    <t>TANK FITTINGS LA FONZA K27 PISA</t>
  </si>
  <si>
    <t>TANK FITTINGS LA FONZA K14 NEW VENEZIA</t>
  </si>
  <si>
    <t>TANK FITTINGS LA FONZA K29 VERONA</t>
  </si>
  <si>
    <t>TANK FITTINGS LA FONZA K1/K7 LIVORNO</t>
  </si>
  <si>
    <t>TANK FITTINGS LA FONZA K11 MONZA</t>
  </si>
  <si>
    <t>DOORS PVC VIVALDI 70X210 FOLDING 280 LT.OAK</t>
  </si>
  <si>
    <t>NFS-DOORS PVC VIVALDI 70X210 FOLDING 288 DK.RUSTIC OAK</t>
  </si>
  <si>
    <t>DOORS PVC VIVALDI 80X210 FOLDING 280 LT.OAK</t>
  </si>
  <si>
    <t>NFS-DOORS PVC VIVALDI 80X210 FOLDING 288 DK.RUSTIC OAK</t>
  </si>
  <si>
    <t>DOORS PVC VIVALDI 90X210 FOLDING 280 LT.OAK</t>
  </si>
  <si>
    <t>NFS-DOORS PVC VIVALDI 90X210 FOLDING 288 DK.RUSTIC OAK</t>
  </si>
  <si>
    <t>I-NFS-STAND FAN BOSTON BAY DE MISTING MFS-26 26''</t>
  </si>
  <si>
    <t>I-STAND FAN BOSTON BAY DE 45T-S 18''</t>
  </si>
  <si>
    <t>+INDUSTRIAL STAND FAN BOSTON BAY DE DF500-T 20''</t>
  </si>
  <si>
    <t>I-NFS-INDUSTRIAL STAND FAN BOSTON BAY DE DF600-T 24''</t>
  </si>
  <si>
    <t>I-INDUSTRIAL STAND FAN BOSTON BAY DE DF650-T 26''</t>
  </si>
  <si>
    <t>+CLOTHES HANGER HAPPY HOME FL FGHD-0215 DOUBLE</t>
  </si>
  <si>
    <t>+TILES DOSSO VI 30X30F DECORATIVE GMB30A2021</t>
  </si>
  <si>
    <t>+TILES DOSSO VI 30X30F DECORATIVE GMB30A2011</t>
  </si>
  <si>
    <t>+DUST BIN DKW HH-228L/P 18L BLUE W/LID</t>
  </si>
  <si>
    <t>+TRASH BIN DKW HH-228P 18L BLUE</t>
  </si>
  <si>
    <t>+PLASTICWARES HAIXIN 151JM WATER LADDLE MIXED COLOR</t>
  </si>
  <si>
    <t>+PLASTICWARES HAIXIN 8632 GARBAGE BIN 7L MIXED COL.</t>
  </si>
  <si>
    <t>PLASTICWARES HAIXIN 9349 LAUNDRY BASKET MIXED COL</t>
  </si>
  <si>
    <t>+PLASTICWARES HAIXIN 3473 MOP BUCKET 14L MIXED COL.</t>
  </si>
  <si>
    <t>+BLINDS SLICK ZE FABRIC PLEATED 48X30 C1004 YELLOW</t>
  </si>
  <si>
    <t>+BLINDS SLICK ZE FABRIC PLEATED 48X30 C1026 BLUE</t>
  </si>
  <si>
    <t>+BLINDS SLICK ZE FABRIC PLEATED 48X30 C1006 GREY</t>
  </si>
  <si>
    <t>+BLINDS SLICK ZE FABRIC PLEATED 48X30 C1031 BROWN</t>
  </si>
  <si>
    <t>+BLINDS SLICK ZE FABRIC PLEATED 50X24 C1004 YELLOW</t>
  </si>
  <si>
    <t>+BLINDS SLICK ZE FABRIC PLEATED 50X24 C1026 BLUE</t>
  </si>
  <si>
    <t>+BLINDS SLICK ZE FABRIC PLEATED 50X24 C1006 GREY</t>
  </si>
  <si>
    <t>+BLINDS SLICK ZE FABRIC PLEATED 50X24 C1031 BROWN</t>
  </si>
  <si>
    <t>+BLINDS SLICK ZE FABRIC PLEATED 50X36 C1004 YELLOW</t>
  </si>
  <si>
    <t>+BLINDS SLICK ZE FABRIC PLEATED 50X36 C1026 BLUE</t>
  </si>
  <si>
    <t>+BLINDS SLICK ZE FABRIC PLEATED 50X36 C1006 GREY</t>
  </si>
  <si>
    <t>+BLINDS SLICK ZE FABRIC PLEATED 50X36 C1031 BROWN</t>
  </si>
  <si>
    <t>+SEAT COVER SOHO 8013 WHITE</t>
  </si>
  <si>
    <t>TILES NUVOGRES IC 60X60 IY6005 TRAVERTINO IVORY/WHITE</t>
  </si>
  <si>
    <t>+TILES NUVOGRES IC 60X60  IY6006 TRAVERTINO PINK</t>
  </si>
  <si>
    <t>TILES NUVOGRES IC 60X60 IY6007 TRAVERTINO  BEIGE</t>
  </si>
  <si>
    <t>+TILES NUVOGRES IC 60X60 IY6009 TRAVERTINO GRAY</t>
  </si>
  <si>
    <t>+RACK STACK CY CY9146160P4 PUNCH.IRON 4L WHITE</t>
  </si>
  <si>
    <t>+RACK STACK CY CY4646160P4 4L HD WHITE</t>
  </si>
  <si>
    <t>+RACK STACK CY CY13546180P3P5 5L HD BLACK</t>
  </si>
  <si>
    <t>+RACK STACK CY CY9146160P4 PUNCH.IRON 4L BLACK</t>
  </si>
  <si>
    <t>+RACK STACK CY CY4646160P4 4L HD BLACK</t>
  </si>
  <si>
    <t>+RACK STACK CY CY9146160P4 PUNCH.IRON 4L W/FENCE</t>
  </si>
  <si>
    <t>+TILES LISTELLO 8X30 AC2032</t>
  </si>
  <si>
    <t>+WHEEL BARROW GS/HAUL EXPERT WB72JC 190KG</t>
  </si>
  <si>
    <t>+TILES NUVOGRES IC 60X60 BIG GRAIN HI-SHINE I6922 BEIGE</t>
  </si>
  <si>
    <t>+TILES NUVOGRES IC 60X60 BIG GRAIN HI-SHINE I6924 PINK</t>
  </si>
  <si>
    <t>+TILES NUVOGRES IC 60X60 BIG GRAIN HI-SHINE I6925 RED</t>
  </si>
  <si>
    <t>+TILES NUVOGRES IC 60X60 SOLOGOSO I6915A SUPER WHITE</t>
  </si>
  <si>
    <t>+DOORS WOODTEK US 90X210 MOULDED MELAMINE RED WALNUT</t>
  </si>
  <si>
    <t>+TILES DYNASTY 40X40F JTS063 PERU</t>
  </si>
  <si>
    <t>+TILES DYNASTY 30X30F JG0220 COLOR LT.BLUE/SMALL SQUARE</t>
  </si>
  <si>
    <t>+TILES DYNASTY 30X30F JG0221 COLOR PINK/SMALL SQUARE</t>
  </si>
  <si>
    <t>+TILES DYNASTY 30X30F JG0222 COLOR LT.GREEN/SMALL SQUARE</t>
  </si>
  <si>
    <t>+TILES DYNASTY 30X30F TT0564 SUAREZ BLACK/FLOWER STONE</t>
  </si>
  <si>
    <t>+TILES DYNASTY 30X30F TT0561 SUAREZ BLUE/FLOWER STONE</t>
  </si>
  <si>
    <t>+TILES DYNASTY 30X30F TT0560 SUAREZ LT.GREEN/FLOWER STONE</t>
  </si>
  <si>
    <t>+TILES DYNASTY 30X30F TT0563 SUAREZ BROWN/FLOWER STONE</t>
  </si>
  <si>
    <t>+TILES DYNASTY 30X30F TT0540 LAIMAI BEIGE</t>
  </si>
  <si>
    <t>+TILES DYNASTY 30X30F TT0539 LAIMAI BROWN</t>
  </si>
  <si>
    <t>+TILES DYNASTY 30X30F DC0534 CARTOON LT.BLUE</t>
  </si>
  <si>
    <t>+TILES DYNASTY 30X30F DC0536 CARTOON BLUE</t>
  </si>
  <si>
    <t>+TILES DYNASTY 30X30F VL0177 DONJAI GREEN/FLOWER</t>
  </si>
  <si>
    <t>+TILES DYNASTY 30X30F VL0176 DONJAI LT.BLUE/FLOWER</t>
  </si>
  <si>
    <t>+TILES DYNASTY 20X20W WNA023 MAROON</t>
  </si>
  <si>
    <t>+TILES DYNASTY 20X20W WNA031 OLIVE</t>
  </si>
  <si>
    <t>+TILES DYNASTY 20X20W WNA025 GREY</t>
  </si>
  <si>
    <t>+TILES DYNASTY 20X20F CD2140 SAI PINK</t>
  </si>
  <si>
    <t>+TILES DYNASTY 20X20F FD0010 SAI BEIGE</t>
  </si>
  <si>
    <t>+TILES DYNASTY 20X20F FD0034 SAI LT.GREEN</t>
  </si>
  <si>
    <t>+TILES DYNASTY 20X20F CD1510 SAI GOLD</t>
  </si>
  <si>
    <t>+TILES DYNASTY 20X20F CD1710 SAI BLUE</t>
  </si>
  <si>
    <t>+TILES DYNASTY 20X20F SP0020 SILAGAEW</t>
  </si>
  <si>
    <t>+TILES PLATINUM 20X50W GAMMA BASIC GREY</t>
  </si>
  <si>
    <t>+TILES PLATINUM 20X50W GAMMA BASIC CREAM</t>
  </si>
  <si>
    <t>+TILES PLATINUM 20X50W GAZA &amp; GRANDE BASIC BROWN</t>
  </si>
  <si>
    <t>+TILES PLATINUM 20X50W GAZA &amp; GRANDE BASIC GREY</t>
  </si>
  <si>
    <t>+TILES PLATINUM 20X50W GAMMA CREAM DECOR</t>
  </si>
  <si>
    <t>+TILES PLATINUM 20X50W GAMMA GREY DECOR</t>
  </si>
  <si>
    <t>+TILES PLATINUM 20X50W GOMEZ GREY DECOR</t>
  </si>
  <si>
    <t>+TILES PLATINUM 20X50W GOMEZ CREAM DECOR</t>
  </si>
  <si>
    <t>+TILES PLATINUM 40X40F VEGAS BROWN</t>
  </si>
  <si>
    <t>+TILES PLATINUM 40X40F VEGAS GREEN</t>
  </si>
  <si>
    <t>+TILES PLATINUM 40X40F ANDES GREEN</t>
  </si>
  <si>
    <t>+TILES PLATINUM 40X40F ANDES BROWN</t>
  </si>
  <si>
    <t>+TILES PLATINUM 40X40F DOME GREY</t>
  </si>
  <si>
    <t>+TILES PLATINUM 40X40F DOME CREAM</t>
  </si>
  <si>
    <t>PAINT ROLLER KING ORIGIN PRK-037A SET 9'' FOAM</t>
  </si>
  <si>
    <t>PAINT ROLLER KING ORIGIN PRK-037A SET 7'' FOAM</t>
  </si>
  <si>
    <t>+BRUSH ROLLER KING ORIGIN PRK-041 SET 9''</t>
  </si>
  <si>
    <t>+FOAM ROLLER KING ORIGIN PRK-041T SET 7''</t>
  </si>
  <si>
    <t>BRUSH ROLLER COVER KING ORIGIN KO-01776Y SET 9''</t>
  </si>
  <si>
    <t>BRUSH ROLLER COVER KING ORIGIN KO-01776Y SET 7''</t>
  </si>
  <si>
    <t>BRUSH ROLLER KING ORIGIN PRK-039T SET 9''</t>
  </si>
  <si>
    <t>ROLLER COVER KING ORIGIN KO-01768 4'' 7PCS FOAM SET</t>
  </si>
  <si>
    <t>PAINT ROLLER KING ORIGIN PRK-039T SET 7''</t>
  </si>
  <si>
    <t>+TILES LISTELLO 10X30 AC2464-RED</t>
  </si>
  <si>
    <t>+TILES LISTELLO 10X30 AC2464-PINK</t>
  </si>
  <si>
    <t>+TILES LISTELLO 10X30 AC2464-BLUE</t>
  </si>
  <si>
    <t>+TILES LISTELLO 10X30 AC2464-GREEN</t>
  </si>
  <si>
    <t>+TILES LISTELLO 10X30 AC2464-YELLOW</t>
  </si>
  <si>
    <t>DUCT TAPE/CLOTH TAPE TACOMA 48MMX5M SILVER</t>
  </si>
  <si>
    <t>DUCT TAPE/CLOTH TAPE TACOMA 48MMX10M SILVER</t>
  </si>
  <si>
    <t>+TABLE GREAT OUTDOOR WK WKY380247 60CM ROUND FOLDING</t>
  </si>
  <si>
    <t>+TABLE GREAT OUTDOOR WK WKA380235 76CM ROUND KD</t>
  </si>
  <si>
    <t>SANDPAPER TACOMA #80 WATERPROOF</t>
  </si>
  <si>
    <t>SANDPAPER TACOMA #100 WATERPROOF</t>
  </si>
  <si>
    <t>SANDPAPER TACOMA #120 WATERPROOF</t>
  </si>
  <si>
    <t>SANDPAPER TACOMA #150 WATERPROOF</t>
  </si>
  <si>
    <t>SANDPAPER TACOMA #180 WATERPROOF</t>
  </si>
  <si>
    <t>SANDPAPER TACOMA #220 WATERPROOF</t>
  </si>
  <si>
    <t>SANDPAPER TACOMA #240 WATERPROOF</t>
  </si>
  <si>
    <t>SANDPAPER TACOMA #400 WATERPROOF</t>
  </si>
  <si>
    <t>SANDPAPER TACOMA #1000 WATERPROOF</t>
  </si>
  <si>
    <t>+SANDPAPER TACOMA #80 WATERPROOF (5PCS/PACK)</t>
  </si>
  <si>
    <t>+SANDPAPER TACOMA #100 WATERPROOF (5PCS/PACK)</t>
  </si>
  <si>
    <t>+SANDPAPER TACOMA #120 WATERPROOF (5PCS/PACK)</t>
  </si>
  <si>
    <t>+SANDPAPER TACOMA #150 WATERPROOF (5PCS/PACK)</t>
  </si>
  <si>
    <t>+SANDPAPER TACOMA #180 WATERPROOF (5PCS/PACK)</t>
  </si>
  <si>
    <t>+SANDPAPER TACOMA #220 WATERPROOF (5PCS/PACK)</t>
  </si>
  <si>
    <t>+SANDPAPER TACOMA #240 WATERPROOF (5PCS/PACK)</t>
  </si>
  <si>
    <t>+SANDPAPER TACOMA #400 WATERPROOF (5PCS/PACK)</t>
  </si>
  <si>
    <t>+SANDPAPER TACOMA #1000 WATERPROOF (5PCS/PACK)</t>
  </si>
  <si>
    <t>DOOR JAMB KI WOODTEK 2X4X7 LVL PRIMED PINE</t>
  </si>
  <si>
    <t>DOOR JAMB KI WOODTEK 2X6X7 LVL PRIMED PINE</t>
  </si>
  <si>
    <t>+LUMBER WOODTEK 18X182X2134MM PAULOWNIA (1X8X7)</t>
  </si>
  <si>
    <t>+LUMBER WOODTEK 18X232X2134MM PAULOWNIA (1X10X7)</t>
  </si>
  <si>
    <t>+LUMBER WOODTEK 18X282X2134MM PAULOWNIA (1X12X7)</t>
  </si>
  <si>
    <t>+LUMBER WOODTEK 14.5X63X2134MM PAULOWNIA (1X3X7)</t>
  </si>
  <si>
    <t>+LUMBER WOODTEK 14.5X134X2134MM PAULOWNIA (1X6X7)</t>
  </si>
  <si>
    <t>+TILES DYNASTY 40X40F TS0143 LUCKYSTONE LT.BLUE</t>
  </si>
  <si>
    <t>+TILES DYNASTY 40X40F TS0144 LUCKYSTONE PINK</t>
  </si>
  <si>
    <t>TILES PLATINUM 30X30F ALPHA WHITE</t>
  </si>
  <si>
    <t>TILES PLATINUM 30X30F ALPHA CREAM</t>
  </si>
  <si>
    <t>TILES PLATINUM 30X30F ALPHA GREY</t>
  </si>
  <si>
    <t>TILES PLATINUM 30X30F ALPHA BLACK</t>
  </si>
  <si>
    <t>+TILES DYNASTY 30X30F DC0521 WINNER BROWN</t>
  </si>
  <si>
    <t>+TILES NUVOGRES TI 100X100 CRYSTAL HI-SHINE V1B08A LT.BEIGE</t>
  </si>
  <si>
    <t>+DOORS DESIGNCRAFT YA 70X210 RED OAK 2 PANELS</t>
  </si>
  <si>
    <t>DOORS DESIGNCRAFT YA 80X210 RED OAK 2 PANELS</t>
  </si>
  <si>
    <t>DOORS DESIGNCRAFT YA 90X210 RED OAK 2 PANELS</t>
  </si>
  <si>
    <t>+TILES ESPANA KE 20X20F 2027 LEATHER BROWN</t>
  </si>
  <si>
    <t>+TILES ESPANA KE 20X20F 2028 LEATHER LT.BROWN</t>
  </si>
  <si>
    <t>+TILES ESPANA KE 20X20F 2030 LEATHER BEIGE</t>
  </si>
  <si>
    <t>+GAS RANGE BOSTON BAY FE 6060-3 3BURNERS+1PLATE ENAMEL</t>
  </si>
  <si>
    <t>+TOOL BOX MERIDIAN #320114 57.4CM</t>
  </si>
  <si>
    <t>(DO NOT USE)+CHAIN LINK SINGLE JACK SHORT TYPE 2MM BLACK (METER)</t>
  </si>
  <si>
    <t>(DO NOT USE)+CHAIN LINK SINGLE JACK SHORT TYPE 2MM ZINC (METER)</t>
  </si>
  <si>
    <t>(DO NOT USE)+CHAIN LINK DOUBLE LINK 1.6MM BRASS (METER)</t>
  </si>
  <si>
    <t>(DO NOT USE)+CHAIN LINK DOUBLE LINK 1.6MM NICKEL (METER)</t>
  </si>
  <si>
    <t>(DO NOT USE)+CHAIN LINK OVAL LINK DECORATION 3.5MM BRASS (METER)</t>
  </si>
  <si>
    <t>(DO NOT USE)+CHAIN LINK OVAL LINK DECORATION 3.5MM RED ANTIQUE (METER)</t>
  </si>
  <si>
    <t>(DO NOT USE)+CHAIN LINK TWISTED LINK 2MM NICKEL (METER)</t>
  </si>
  <si>
    <t>(DO NOT USE)+CHAIN LINK TWISTED LINK 2MM BRASS (METER)</t>
  </si>
  <si>
    <t>+CHAIR IDEA #15708/15709 GIAVA-COMFORT MID BACK MOKA</t>
  </si>
  <si>
    <t>+CHAIR IDEA #15109 GIAVA-COMFORT MID BACK ANTRACITE</t>
  </si>
  <si>
    <t>+CHAIR IDEA #15909 GIAVA-COMFORT MID BACK GREEN</t>
  </si>
  <si>
    <t>+CHAIR IDEA #15908 VENERE-COMFORT MID BACK GREEN</t>
  </si>
  <si>
    <t>+CHAIR IDEA #15503 VEGA-COMFORT MID BACK WHITE</t>
  </si>
  <si>
    <t>+TABLE IDEA #10961 PALAU-OCTAGONAL GREEN 130CM</t>
  </si>
  <si>
    <t>+TABLE IDEA #10161 PALAU-OCTAGONAL ANTRACITE 130CM</t>
  </si>
  <si>
    <t>+TABLE IDEA #10783 CARRIBE TULIP LEGS MOKA</t>
  </si>
  <si>
    <t>+TABLE IDEA #10183 CARRIBE TULIP LEGS ANTRACITE</t>
  </si>
  <si>
    <t>+TABLE IDEA #10983 CARRIBE TULIP LEGS GREEN</t>
  </si>
  <si>
    <t>+TABLE &amp; CHAIR IDEA #12530 APOLIA SET (1-TBL+2-CHR)</t>
  </si>
  <si>
    <t>SHELF BOARD NZ WOOD TREATED 18X190X1000MM (1X8X3)</t>
  </si>
  <si>
    <t>SHELF BOARD NZ WOOD TREATED 18X240X1300MM (1X10X4)</t>
  </si>
  <si>
    <t>+TILES PICASSO 30X30F P30AQA+LWH AQUA WHITE</t>
  </si>
  <si>
    <t>(DO NOT USE)-CHAIN LINK PLASTIC 6MM YELLOW (METER)</t>
  </si>
  <si>
    <t>(DO NOT USE)-CHAIN LINK PLASTIC 8MM YELLOW (METER)</t>
  </si>
  <si>
    <t>(DO NOT USE)+CHAIN LINK GALVANIZED DIN5686 KNITTED 2.5MM (METER)</t>
  </si>
  <si>
    <t>(DO NOT USE)+CHAIN LINK GALVANIZED DIN5686 KNITTED 4.2MM (METER)</t>
  </si>
  <si>
    <t>(DO NOT USE)+CHAIN MASTER GALVANIZED WIRE ROPE 2MM (METER)</t>
  </si>
  <si>
    <t>(DO NOT USE)+CHAIN MASTER GALVANIZED WIRE ROPE 3MM (METER)</t>
  </si>
  <si>
    <t>(DO NOT USE)+CHAIN MASTER CABLE WIRE ROPE PVC COATED 2MMX250M</t>
  </si>
  <si>
    <t>(DO NOT USE)+CHAIN MASTER CABLE WIRE ROPE PVC COATED 3MMX250M</t>
  </si>
  <si>
    <t>ROPE CHAIN MASTER PE ORD. 3MMX500M ORANGE</t>
  </si>
  <si>
    <t>+ROPE CHAIN MASTER PE ORD. 5MMX1M ORANGE</t>
  </si>
  <si>
    <t>ROPE CHAIN MASTER PE ORD. 7MMX122M ORANGE</t>
  </si>
  <si>
    <t>+WOODPLANKS NOVARLOC 1288X192X8MM MF328 GREY VILLE</t>
  </si>
  <si>
    <t>+TILES VENUS 30X60F VPM 36048</t>
  </si>
  <si>
    <t>+TILES VENUS 30X60F VPM 36049</t>
  </si>
  <si>
    <t>+TILES VENUS 30X60F VPM 36050</t>
  </si>
  <si>
    <t>+TILES VENUS 30X60F VPM 36051</t>
  </si>
  <si>
    <t>+TILES WALL CLADDING YO 150X500MM ES52318/52318 PINK</t>
  </si>
  <si>
    <t>+TILES WALL CLADDING YO 150X500MM ES52320/52320 IVORY</t>
  </si>
  <si>
    <t>+TILES WALL CLADDING YO 150X500MM ES52350/52350 GREEN</t>
  </si>
  <si>
    <t>+TILES WALL CLADDING YO 150X500MM ES52200/523303 GRAY</t>
  </si>
  <si>
    <t>+BOWL AVIVA 8013 WHITE</t>
  </si>
  <si>
    <t>+TILES CHINAGRES IC 60X60 SOLOGOSO I6401 HI-SHINE WHITE</t>
  </si>
  <si>
    <t>+CEMENT WHITE MASTER 5KG</t>
  </si>
  <si>
    <t>+BOWL LA FONZA 817 LUCCA WHITE</t>
  </si>
  <si>
    <t>+TANK LA FONZA 817 LUCCA WHITE</t>
  </si>
  <si>
    <t>PEDESTAL LA FONZA P28 WHITE</t>
  </si>
  <si>
    <t>NFS-PEDESTAL LA FONZA P28 RED DECOR</t>
  </si>
  <si>
    <t>NFS-PEDESTAL LA FONZA P28 BLUE DECOR</t>
  </si>
  <si>
    <t>TANK COVER LA FONZA 065 NEW MILANO WHITE</t>
  </si>
  <si>
    <t>I-BOWL PHILIPPINE STANDARD 018 PAIL FLUSH LARGE WHITE W/SEAT COVER</t>
  </si>
  <si>
    <t>I-BOWL PHILIPPINE STANDARD 018 PAIL FLUSH LARGE WHITE W/O SEAT COVER</t>
  </si>
  <si>
    <t>SEAT COVER PHILIPPINE STANDARD 018 PAIL FLUSH LARGE WHITE</t>
  </si>
  <si>
    <t>+STEP TRIM AKTEKNIK ALUMINUM ECO ST40 2.44M SILVER MATT</t>
  </si>
  <si>
    <t>+STEP TRIM AKTEKNIK ALUMINUM ECO ST40 2.44M GOLD MATT</t>
  </si>
  <si>
    <t>+STEP TRIM AKTEKNIK ALUMINUM 5408 10MMX2.44M SILVER MATT</t>
  </si>
  <si>
    <t>+STEP TRIM AKTEKNIK ALUMINUM 5408 10MMX2.44M GOLD MATT</t>
  </si>
  <si>
    <t>+STEP TRIM AKTEKNIK ALUMINUM 5352 12MMX2.44M SILVER MATT</t>
  </si>
  <si>
    <t>+STEP TRIM AKTEKNIK ALUMINUM 5352 12MMX2.44M GOLD MATT</t>
  </si>
  <si>
    <t>+STEP TRIM AKTEKNIK ALUMINUM ST45 PVC 45MMX2.44M SILVER MATT</t>
  </si>
  <si>
    <t>+STEP TRIM AKTEKNIK ALUMINUM 2650 2.44M MILL FINISH BLACK</t>
  </si>
  <si>
    <t>+STEP TRIM AKTEKNIK ALUMINUM 4058 10MMX2.44M SILVER MATT</t>
  </si>
  <si>
    <t>+STEP TRIM AKTEKNIK ALUMINUM STH40/7556 40MMX2.44M SILVER BRIGHT</t>
  </si>
  <si>
    <t>+STEP TRIM AKTEKNIK ALUMINUM STH50/7557 50MMX2.44M SILVER BRIGHT</t>
  </si>
  <si>
    <t>+PROFILE LEVEL REDUCER AKTEKNIK ALUM. R10 10MM SILVER MATT</t>
  </si>
  <si>
    <t>+PROFILE JOINT COVER STRIP AKTEKNIK ALUM.1147 2.44M SILVER MATT</t>
  </si>
  <si>
    <t>+PROFILE SLOPED COVER STRIP AKTEKNIK ALUM.1173 2.44M SILVER MATT</t>
  </si>
  <si>
    <t>+PROFILE SLOPED COVER STRIP AKTEKNIK ALUM.1190 2.44M SILVER MATT</t>
  </si>
  <si>
    <t>+STEP TRIM AKTEKNIK ALUMINUM STH40 40MMX1.2M SILVER BRIGHT</t>
  </si>
  <si>
    <t>+STEP TRIM AKTEKNIK ALUMINUM STH50 50MMX1.2M SILVER BRIGHT</t>
  </si>
  <si>
    <t>+STEP TRIM AKTEKNIK ALUMINUM 2650 1.2M MILL FINISH BLACK</t>
  </si>
  <si>
    <t>+STAIR NOSING ALUMINUM AKTEKNIK #3375 1.2M GOLD MATT</t>
  </si>
  <si>
    <t>+STAIR NOSING ALUMINUM AKTEKNIK #3375 1.2M SILVER MATT</t>
  </si>
  <si>
    <t>+STEP TRIM AKTEKNIK ALUMINUM #5741 1.2M SILVER MATT</t>
  </si>
  <si>
    <t>+STEP TRIM AKTEKNIK ALUMINUM #5741 1.2M GOLD MATT</t>
  </si>
  <si>
    <t>+STEP TRIM AKTEKNIK ALUMINUM #5934 1.2M SILVER MATT</t>
  </si>
  <si>
    <t>+STEP TRIM AKTEKNIK ALUMINUM 5408 10MMX1.2M GOLD MATT</t>
  </si>
  <si>
    <t>+STEP TRIM AKTEKNIK ALUMINUM 5408 10MMX1.2M SILVER MATT</t>
  </si>
  <si>
    <t>+STEP TRIM AKTEKNIK ALUMINUM 5352 12MMX1.2M SILVER MATT</t>
  </si>
  <si>
    <t>+STEP TRIM AKTEKNIK ALUMINUM 5352 12MMX1.2M GOLD MATT</t>
  </si>
  <si>
    <t>+STEP TRIM AKTEKNIK ALUMINUM ST45 PVC 45MMX1.2M SILVER MATT</t>
  </si>
  <si>
    <t>+STEP TRIM AKTEKNIK ALUMINUM 4058 10MMX1.2M SILVER MATT</t>
  </si>
  <si>
    <t>+STEP TRIM AKTEKNIK ALUMINUM ECO ST40 1.2M SILVER MATT</t>
  </si>
  <si>
    <t>(DO NOT USE)+WINDOWS ALUMINUM GUOFENG 0.58X0.58 AWNING WHITE</t>
  </si>
  <si>
    <t>(DO NOT USE)+WINDOWS ALUMINUM GUOFENG 0.58X0.58 AWNING WOOD</t>
  </si>
  <si>
    <t>DOOR ENGINEERED DESIGNCRAFT AT-D3-20B ALBANY 70X210 35MM ASH WOOD 2PANELS</t>
  </si>
  <si>
    <t>DOOR ENGINEERED DESIGNCRAFT AT-D3-20B ALBANY 80X210 35MM ASH WOOD 2PANELS</t>
  </si>
  <si>
    <t>DOOR ENGINEERED DESIGNCRAFT AT-D3-20B ALBANY 90X210 35MM ASH WOOD 2PANELS</t>
  </si>
  <si>
    <t>DOOR ENGINEERED DESIGNCRAFT AT ENGINEERED ALBANY 900X2100X35MM  2P LAOS CHERRY</t>
  </si>
  <si>
    <t>DOOR ENGINEERED DESIGNCRAFT AT ENGINEERED ALBANY 800X2100X35MM  2P LAOS CHERRY</t>
  </si>
  <si>
    <t>DOOR ENGINEERED DESIGNCRAFT AT ENGINEERED ALBANY 700X2100X35MM  2P LAOS CHERRY</t>
  </si>
  <si>
    <t>DOOR ENGINEERED DESIGNCRAFT AT ENGINEERED STRATFORD 700X2100X35MM  6P LAOS CHERRY</t>
  </si>
  <si>
    <t>DOOR ENGINEERED DESIGNCRAFT AT ENGINEERED STRATFORD 800X2100X35MM  6P LAOS CHERRY</t>
  </si>
  <si>
    <t>DOOR ENGINEERED DESIGNCRAFT AT ENGINEERED STRATFORD 900X2100X35MM  6P LAOS CHERRY</t>
  </si>
  <si>
    <t>SHELVING ZIM-ZEEM STEEL CP7030/5LB/MAPLE 5 LAYERS</t>
  </si>
  <si>
    <t>+NFS-MLDG PS DECOWOOD WJ110-E 70X110X2400MM CORNICE</t>
  </si>
  <si>
    <t>NFS-MLDG PS DECOWOOD WJ90-E 50X90X2400MM CORNICE</t>
  </si>
  <si>
    <t>MLDG PS DECOWOOD WJ100-SB-MP 12X100X2400MM BASEBOARD</t>
  </si>
  <si>
    <t>+MLDG PS DECOWOOD WJ100-SB-CR 12X100X2400MM BASEBOARD</t>
  </si>
  <si>
    <t>+MLDG PS DECOWOOD 03-L-RB 8' 15X80X2400MM CORNICE</t>
  </si>
  <si>
    <t>+MLDG PS DECOWOOD 03-L-LB 15X80X2400MM CORNICE</t>
  </si>
  <si>
    <t>+MLDG PS DECOWOOD 04-RB 8' KOREA REDDISH BROWN</t>
  </si>
  <si>
    <t>+MLDG PS DECOWOOD 04-M-LB 15X70X2400MM CORNICE</t>
  </si>
  <si>
    <t>+MLDG PS DECOWOOD 05-S-RB 15X55X2400MM CORNICE</t>
  </si>
  <si>
    <t>+MLDG PS DECOWOOD 05-S-LB 15X55X2400MM CORNICE</t>
  </si>
  <si>
    <t>+MLDG PS DECOWOOD 06-L-RB 35X55X2400MM CORNICE</t>
  </si>
  <si>
    <t>+MLDG PS DECOWOOD 06-L-LB 35X55X2400MM CORNICE</t>
  </si>
  <si>
    <t>+MLDG PS DECOWOOD 107-OAK 25X34X2400MM</t>
  </si>
  <si>
    <t>+MLDG PS DECOWOOD 107-CR 25X34X2400MM</t>
  </si>
  <si>
    <t>+MLDG PS DECOWOOD 107-RB 25X34X2400MM</t>
  </si>
  <si>
    <t>+MLDG PS DECOWOOD 107-LB 25X34X2400MM</t>
  </si>
  <si>
    <t>+MLDG PS DECOWOOD 4-15-RB 10X90X2400MM BASEBOARD</t>
  </si>
  <si>
    <t>+MLDG PS DECOWOOD 4-15-LB 1X90X2400MM BASEBOARD</t>
  </si>
  <si>
    <t>+MLDG PS DECOWOOD 903-RB  30X30X2400MM CORNER</t>
  </si>
  <si>
    <t>+MLDG PS DECOWOOD 903-LB 30X30X2400MM CORNER</t>
  </si>
  <si>
    <t>+MLDG PS DECOWOOD SS80-RB 9X80X2400MM BASEBOARD</t>
  </si>
  <si>
    <t>+MLDG PS DECOWOOD SS80-LB 9X80X2400MM BASEBOARD</t>
  </si>
  <si>
    <t>+MLDG PS DECOWOOD WJ100-SB-OAK 12X100X2400MM BASEBOARD</t>
  </si>
  <si>
    <t>+MLDG PS DECOWOOD WJ100-SB-RB 12X100X2400MM BASEBOARD</t>
  </si>
  <si>
    <t>+MLDG PS DECOWOOD WJ100-SB-LB 12X100X2400MM BASEBOARD</t>
  </si>
  <si>
    <t>+MLDG PS DECOWOOD 03-L-PDW 15x80x2400MM CORNICE</t>
  </si>
  <si>
    <t>+MLDG PS DECOWOOD 04-M-PDW 15X70X2400MM CORNICE</t>
  </si>
  <si>
    <t>+MLDG PS DECOWOOD 05-S-PDW 15X55X2400MM CORNICE</t>
  </si>
  <si>
    <t>+MLDG PS DECOWOOD 06-L-PDW 35X55X2400MM CORNICE</t>
  </si>
  <si>
    <t>+MLDG PS DECOWOOD 4-15-PDW 10X90X2400MM BASEBOARD</t>
  </si>
  <si>
    <t>+MLDG PS DECOWOOD 903-PDW 30X30X2400MM CORNER</t>
  </si>
  <si>
    <t>+MLDG PS DECOWOOD SS80-PDW 9X80X2400MM BASEBOARD</t>
  </si>
  <si>
    <t>+MLDG PS DECOWOOD WJ100-SB-PDW 12X100X2400MM BASEBOARD</t>
  </si>
  <si>
    <t>+MLDG PS DECOWOOD 03-L-PMR 15x80x2400MM CORNICE</t>
  </si>
  <si>
    <t>+MLDG PS DECOWOOD 04-M-PMR 15X70X2400MM CORNICE</t>
  </si>
  <si>
    <t>+MLDG PS DECOWOOD 05-S-PMR 15X55X2400MM CORNICE</t>
  </si>
  <si>
    <t>+MLDG PS DECOWOOD 06-L-PMR 35X55X2400MM CORNICE</t>
  </si>
  <si>
    <t>+MLDG PS DECOWOOD 4-15-PMR 10X90X2400MM BASEBOARD</t>
  </si>
  <si>
    <t>+MLDG PS DECOWOOD 903-PMR 30X30X2400MM CORNER</t>
  </si>
  <si>
    <t>+MLDG PS DECOWOOD SS80-PMR 9X80X2400MM BASEBOARD</t>
  </si>
  <si>
    <t>+MLDG PS DECOWOOD WJ100-SB-PMR 12X100X2400MM BASEBOARD</t>
  </si>
  <si>
    <t>+MLDG PS DECOWOOD 107-PMR 25X34X2400MM</t>
  </si>
  <si>
    <t>+MLDG PS DECOWOOD 03-L-PSB 15X80X2400MM CORNICE</t>
  </si>
  <si>
    <t>+MLDG PS DECOWOOD 04-M-PSB 15X70X2400MM CORNICE</t>
  </si>
  <si>
    <t>+MLDG PS DECOWOOD 05-S-PSB 15X55X2400MM CORNICE</t>
  </si>
  <si>
    <t>+MLDG PS DECOWOOD 06-L-PSB 35X55X2400MM CORNICE</t>
  </si>
  <si>
    <t>+MLDG PS DECOWOOD 4-15-PSB 10X90X2400MM BASEBOARD</t>
  </si>
  <si>
    <t>+MLDG PS DECOWOOD 903-PSB 30X30X2400MM CORNER</t>
  </si>
  <si>
    <t>+MLDG PS DECOWOOD SS80-PSB 9X80X2400MM BASEBOARD</t>
  </si>
  <si>
    <t>+MLDG PS DECOWOOD WJ100-SB-PSB 12X100X2400MM BASEBOARD</t>
  </si>
  <si>
    <t>+MLDG PS DECOWOOD 107-PSB 25X34X2400MM</t>
  </si>
  <si>
    <t>+GLASS BLOCK DE 20X20 JH060 IN-COLORED BLUE</t>
  </si>
  <si>
    <t>+GLASS BLOCK DE 20X20 JH061 IN-COLORED GREEN</t>
  </si>
  <si>
    <t>+GLASS BLOCK DE 20X20 JH062 IN-COLORED AUBERGINE</t>
  </si>
  <si>
    <t>+GLASS BLOCK DE 20X20 JH058 IN-COLORED RED</t>
  </si>
  <si>
    <t>+DOORS DESIGNCRAFT DA 70X210 FM1 LACQUER WHITE FINISH</t>
  </si>
  <si>
    <t>+DOORS DESIGNCRAFT DA 80X210 FM1 LACQUER WHITE FINISH</t>
  </si>
  <si>
    <t>+DOORS DESIGNCRAFT DA 90X210 FM1 LACQUER WHITE FINISH</t>
  </si>
  <si>
    <t>+DOORS DESIGNCRAFT DA 70X210 FM2 LACQUER WHITE FINISH</t>
  </si>
  <si>
    <t>+DOORS DESIGNCRAFT DA 70X210 FM3 LACQUER WHITE FINISH</t>
  </si>
  <si>
    <t>+DOORS DESIGNCRAFT DA 80X210 FM2 LACQUER WHITE FINISH</t>
  </si>
  <si>
    <t>+DOORS DESIGNCRAFT DA 80X210 FM3 LACQUER WHITE FINISH</t>
  </si>
  <si>
    <t>+DOORS DESIGNCRAFT DA 90X210 FM2 LACQUER WHITE FINISH</t>
  </si>
  <si>
    <t>+DOORS DESIGNCRAFT DA 90X210 FM3 LACQUER WHITE FINISH</t>
  </si>
  <si>
    <t>+TILES DYNASTY 30X30F TT0525 GREEN GOLDEN STONE</t>
  </si>
  <si>
    <t>+TILES DYNASTY 30X30F TT0527 BLUE GOLDEN STONE</t>
  </si>
  <si>
    <t>+TILES DYNASTY 30X30F TT0545 MORI DK.BROWN</t>
  </si>
  <si>
    <t>+TILES DYNASTY 30X30F TT0547 MORI BROWN</t>
  </si>
  <si>
    <t>+TILES DYNASTY 20X25W WAA295 SANTA GREEN</t>
  </si>
  <si>
    <t>+TILES DYNASTY 20X25W WAA293 SANTA LT.BLUE</t>
  </si>
  <si>
    <t>+TILES DYNASTY 40X40F TS0166 ROCKY BROWN</t>
  </si>
  <si>
    <t>+TILES DYNASTY 40X40F PTS047 OLARN ORANGE</t>
  </si>
  <si>
    <t>+TILES DYNASTY 40X40F PTS048 OLARN BEIGE</t>
  </si>
  <si>
    <t>+TILES DYNASTY 40X40F TS0195 ANGEL GREY</t>
  </si>
  <si>
    <t>+TILES DYNASTY 40X40F TS0194 ANGEL BEIGE</t>
  </si>
  <si>
    <t>+TILES DYNASTY 40X40F TS0196 ANGEL ORANGE</t>
  </si>
  <si>
    <t>+TILES DYNASTY 20X25W WAA112 PAKARANG LT.BLUE</t>
  </si>
  <si>
    <t>+TILES DYNASTY 20X25W WAA111 PAKARANG BEIGE</t>
  </si>
  <si>
    <t>+TILES DYNASTY 20X25W WAA116 PAKARANG GREEN</t>
  </si>
  <si>
    <t>+TILES DYNASTY 20X25W JGW063 PISAE PINK</t>
  </si>
  <si>
    <t>+TILES DYNASTY 20X25W JGW067 PISAE BEIGE</t>
  </si>
  <si>
    <t>+TILES DYNASTY 20X25W WAA026 LA-ONG PINK</t>
  </si>
  <si>
    <t>+TILES DYNASTY 20X25W WAA028 LA-ONG GREEN</t>
  </si>
  <si>
    <t>+TILES DYNASTY 20X25W WAA208 PAYOM LT.BLUE</t>
  </si>
  <si>
    <t>+TILES DYNASTY 30X30F DC0563 NARISARA PINK</t>
  </si>
  <si>
    <t>+TILES DYNASTY 30X30F DC0564 NARISARA BLUE</t>
  </si>
  <si>
    <t>+TILES DYNASTY 30X30F DC0562 NARISARA LT.GREEN</t>
  </si>
  <si>
    <t>TILES DYNASTY 30X30F DC0561 NARISARA BROWN</t>
  </si>
  <si>
    <t>+TILES DYNASTY 30X30F DC0596 STAINED GLASS RED</t>
  </si>
  <si>
    <t>+TILES DYNASTY 30X30F DC0595 STAINED GLASS BLUE</t>
  </si>
  <si>
    <t>+TILES DYNASTY 30X30F DC0597 STAINED GLASS LT.GREEN</t>
  </si>
  <si>
    <t>+TILES DYNASTY 20X30W WBB031 PARROT</t>
  </si>
  <si>
    <t>+TILES DYNASTY 20X30W WBB034 PARROT GREEN</t>
  </si>
  <si>
    <t>+TILES DYNASTY 20X30W WBB037 PARROT GREY</t>
  </si>
  <si>
    <t>+TILES DYNASTY 20X30W WBB035 PARROT BEIGE</t>
  </si>
  <si>
    <t>+TILES DYNASTY 20X30W WBB033 PARROT BLUE</t>
  </si>
  <si>
    <t>+TILES DYNASTY 20X30W WBB032 PARROT RED</t>
  </si>
  <si>
    <t>+TILES DYNASTY 20X30W WBB017 EMMA GREEN</t>
  </si>
  <si>
    <t>+TILES DYNASTY 20X30W WBB018 EMMA PINK</t>
  </si>
  <si>
    <t>+TILES DYNASTY 20X30W WBB025 BLOOM RED</t>
  </si>
  <si>
    <t>+TILES DYNASTY 20X30W WBB026 BLOOM LT.BLUE</t>
  </si>
  <si>
    <t>+TILES DYNASTY 20X30W WBB027 BLOOM GREEN</t>
  </si>
  <si>
    <t>+TILES DYNASTY 40X40F TS0286 EIFEL ORANGE</t>
  </si>
  <si>
    <t>+TILES DYNASTY 40X40F TS0284 EIFEL GREY</t>
  </si>
  <si>
    <t>+TILES DYNASTY 40X40F TS0285 EIFEL BLACK</t>
  </si>
  <si>
    <t>+TILES DYNASTY 40X40F INK JET DD0034 BRICK STONE GREY</t>
  </si>
  <si>
    <t>+TILES DYNASTY 40X40F INK JET DD0035 BRICK STONE BROWN</t>
  </si>
  <si>
    <t>+TILES NUVOGRES AOPENG IV 60X60 PILATES AP6CMJ006 H-SHN BLACK</t>
  </si>
  <si>
    <t>+TILES NUVOGRES AOPENG IV 60X60 PILATES AP6CMJ008 H-SHN RED</t>
  </si>
  <si>
    <t>+TILES NUVOGRES AOPENG IV 60X60 PILATES AP6CMJ009 H-SHN LT.BROWN</t>
  </si>
  <si>
    <t>+TILES NUVOGRES AOPENG IV 60X60 AP6DLJ005 CRYSTAL BLACK HI-SHINE</t>
  </si>
  <si>
    <t>+TILES ESPANA LH 20X20F BA2007 FERRO/SANDY WHITE</t>
  </si>
  <si>
    <t>+TILES ESPANA LH 20X20F BA2014 FERRO/SANDY BLUE</t>
  </si>
  <si>
    <t>+TILES ESPANA LH 20X20F BA2013 FERRO/SANDY GREEN</t>
  </si>
  <si>
    <t>+TILES ESPANA LH 20X20F BA2019 FERRO/SANDY BEIGE</t>
  </si>
  <si>
    <t>+TILES ESPANA LH 20X20F BA2012 FERRO/SANDY PINK</t>
  </si>
  <si>
    <t>+TILES ESPANA ST 20X20F 2T065 SMALL SQUARE BLUE</t>
  </si>
  <si>
    <t>+TILES ESPANA ST 20X20F 2T063 SMALL SQUARE GREEN</t>
  </si>
  <si>
    <t>+TILES ESPANA ST 20X20F 2T061 SMALL SQUARE BEIGE</t>
  </si>
  <si>
    <t>+TILES ROMANO ST 20X30W 23019C FLOWER BEIGE</t>
  </si>
  <si>
    <t>+TILES ROMANO ST 20X30W 23010D MAROON</t>
  </si>
  <si>
    <t>+TILES ROMANO ST 20X20W 22101A VANDA PINK</t>
  </si>
  <si>
    <t>+TILES ROMANO ST 20X20W 22101B VANDA BLUE</t>
  </si>
  <si>
    <t>+TILES ROMANO ST 20X20W 22101C VANDA BEIGE</t>
  </si>
  <si>
    <t>+TILES ROMANO ST 20X20W 22101E VANDA GREEN</t>
  </si>
  <si>
    <t>+TILES ESPANA ST 20X20F 2601 CRACK STONE BEIGE</t>
  </si>
  <si>
    <t>+TILES ESPANA ST 20X20F 2602 CRACK STONE PINK</t>
  </si>
  <si>
    <t>+TILES ESPANA ST 20X20F 2603 CRACK STONE GREEN</t>
  </si>
  <si>
    <t>+TILES ESPANA ST 20X20F 2604 CRACK STONE BLUE</t>
  </si>
  <si>
    <t>+TILES ESPANA ST 20X20F 22032 DIAMOND PINK</t>
  </si>
  <si>
    <t>+TILES ESPANA ST 20X20F 22033 DIAMOND GREEN</t>
  </si>
  <si>
    <t>+TILES ESPANA ST 20X20F 22036 DIAMOND BEIGE</t>
  </si>
  <si>
    <t>+TILES ESPANA ST 20X20F DY8 RELIEF GREEN</t>
  </si>
  <si>
    <t>+TILES ESPANA ST 20X20F DY9 RELIEF BLUE</t>
  </si>
  <si>
    <t>+TILES ESPANA ST 20X20F DY10 RELIEF BEIGE</t>
  </si>
  <si>
    <t>+TILES ESPANA ST 20X20F DY12 RELIEF PINK</t>
  </si>
  <si>
    <t>+TILES ESPANA ST 20X20F SD31 OCTAGON PINK</t>
  </si>
  <si>
    <t>+TILES ESPANA ST 20X20F SD32 OCTAGON BEIGE</t>
  </si>
  <si>
    <t>+TILES ESPANA ST 20X20F SD33 OCTAGON GREEN</t>
  </si>
  <si>
    <t>+TILES ESPANA ST 20X20F SD34 OCTAGON BLUE</t>
  </si>
  <si>
    <t>+TILES CHINAGRES ST 60X60 SOLOGOSO JD6926 BLACK</t>
  </si>
  <si>
    <t>+TILES DOSSO ST 30X30F DECORATIVE F3022</t>
  </si>
  <si>
    <t>+TILES DOSSO ST 30X30F DECORATIVE F3009</t>
  </si>
  <si>
    <t>+TILES DOSSO ST 30X30F DECORATIVE F3044</t>
  </si>
  <si>
    <t>+TILES DOSSO ST 30X30F DECORATIVE F3027</t>
  </si>
  <si>
    <t>+TILES DOSSO ST 30X30F DECORATIVE F3007</t>
  </si>
  <si>
    <t>+TILES DOSSO ST 30X30F DECORATIVE F3074</t>
  </si>
  <si>
    <t>+TILES DOSSO ST 30X30F DECORATIVE F3016</t>
  </si>
  <si>
    <t>+TILES DOSSO ST 30X30F DECORATIVE F3013</t>
  </si>
  <si>
    <t>+TILES DOSSO ST 30X30F DECORATIVE F3028</t>
  </si>
  <si>
    <t>+TILES DOSSO ST 30X30F DECORATIVE F3023</t>
  </si>
  <si>
    <t>+TILES DOSSO ST 30X30F DECORATIVE F3091</t>
  </si>
  <si>
    <t>+TILES ROMANO ST 20X20W P2000/2000A WATERPROOF SHINY WHITE</t>
  </si>
  <si>
    <t>+TILES ROMANO ST 20X30W 168-B CIRCLE WHITE</t>
  </si>
  <si>
    <t>+TILES ROMANO ST 20X30W 168-D CIRCLE BEIGE</t>
  </si>
  <si>
    <t>+TILES ROMANO ST 20X30W 168-E CIRCLE GREEN</t>
  </si>
  <si>
    <t>+TILES ROMANO ST 20X30W 168-F CIRCLE PINK</t>
  </si>
  <si>
    <t>+TILES ESPANA ST 20X20F FW261 CALGARY BEIGE</t>
  </si>
  <si>
    <t>+TILES ESPANA ST 20X20F FW262 CALGARY PINK</t>
  </si>
  <si>
    <t>+TILES ESPANA ST 20X20F FW263 CALGARY GREEN</t>
  </si>
  <si>
    <t>+TILES ESPANA ST 20X20F FW264 CALGARY BLUE</t>
  </si>
  <si>
    <t>+TILES CHINAGRES ST 60X60 SOLOGOSO AC6105 RED</t>
  </si>
  <si>
    <t>+TILES LISTELLO ST CLASSICO 8X30 AC4245-B BLUE</t>
  </si>
  <si>
    <t>+TILES LISTELLO ST CLASSICO 8X30 AC4245-O ORANGE</t>
  </si>
  <si>
    <t>+TILES LISTELLO ST CLASSICO 8X30 AC4245-R RED</t>
  </si>
  <si>
    <t>+TILES LISTELLO ST CLASSICO 8X30 AC4245-Y YELLOW</t>
  </si>
  <si>
    <t>+TILES NUVOGRES CC 30X60 370401 SLATE WHITE</t>
  </si>
  <si>
    <t>+TILES NUVOGRES CC 30X60 370408 SLATE GRAY</t>
  </si>
  <si>
    <t>+TILES NUVOGRES CC 30X60 370411 SLATE BLACK</t>
  </si>
  <si>
    <t>+TILES NUVOGRES CC 30X60 370211 GRID BLACK</t>
  </si>
  <si>
    <t>+TILES NUVOGRES CC 30X60 370208 GRID GRAY</t>
  </si>
  <si>
    <t>+TILES NUVOGRES CC 30X60 370205 GRID SALT &amp; PEPPER</t>
  </si>
  <si>
    <t>+TILES LISTELLO ST CLASSICO 8X30 T-GREEN</t>
  </si>
  <si>
    <t>+TILES LISTELLO ST CLASSICO 8X30 T-GRAY/VIOLET</t>
  </si>
  <si>
    <t>+TILES LISTELLO ST CLASSICO 8X30 T-BLUE</t>
  </si>
  <si>
    <t>+TILES LISTELLO ST CLASSICO 8X30 T-BLACK</t>
  </si>
  <si>
    <t>+TILES LISTELLO ST CLASSICO 8X30 T-YELLOW</t>
  </si>
  <si>
    <t>+TILES LISTELLO ST CLASSICO 8X30 T-ORANGE</t>
  </si>
  <si>
    <t>+TILES CHINAGRES ST 60X60 SOLOGOSO ADS632 HI-SHINE</t>
  </si>
  <si>
    <t>+TILES ESPANA ST 20X20F AB20 PEBBLE WHITE</t>
  </si>
  <si>
    <t>+TILES ESPANA ST 20X20F AB22 PEBBLE PINK</t>
  </si>
  <si>
    <t>+TILES ESPANA ST 20X20F AB23 PEBBLE GREEN</t>
  </si>
  <si>
    <t>+TILES ESPANA ST 20X20F AB21 PEBBLE BEIGE</t>
  </si>
  <si>
    <t>+TILES ESPANA ST 20X20F AB24 PEBBLE BLUE</t>
  </si>
  <si>
    <t>+TILES ESPANA ST 20X20F 23001 CIRCLE BEIGE</t>
  </si>
  <si>
    <t>+TILES ESPANA ST 20X20F 23002 CIRCLE PINK</t>
  </si>
  <si>
    <t>+TILES ESPANA ST 20X20F 23003 CIRCLE GREEN</t>
  </si>
  <si>
    <t>+TILES ESPANA ST 20X20F 23004 CIRCLE BLUE</t>
  </si>
  <si>
    <t>+TILES NUVOGRES CC 30X60 370403 SLATE TAUPE</t>
  </si>
  <si>
    <t>+TILES NUVOGRES CC 30X60 370405 SLATE SALT &amp; PEPPER</t>
  </si>
  <si>
    <t>+TILES NUVOGRES CC 30X60 370406 SLATE GREEN</t>
  </si>
  <si>
    <t>+TILES NUVOGRES CC 30X60 370409 SLATE BEIGE</t>
  </si>
  <si>
    <t>+TILES NUVOGRES CC 30X60 370201 GRID WHITE</t>
  </si>
  <si>
    <t>+TILES NUVOGRES CC 30X60 370203 GRID TAUPE</t>
  </si>
  <si>
    <t>+TILES NUVOGRES CC 30X60 370206 GRID GREEN</t>
  </si>
  <si>
    <t>+TILES NUVOGRES CC 30X60 370209 GRID BEIGE</t>
  </si>
  <si>
    <t>+TILES ROMANO ST 20X30W E203 ADENIA BEIGE</t>
  </si>
  <si>
    <t>+TILES ROMANO ST 20X30W E204 ADENIA GREEN</t>
  </si>
  <si>
    <t>+TILES ROMANO ST 20X30W 486 CARNATION BLUE</t>
  </si>
  <si>
    <t>+TILES CHINAGRES ST 60X60 SOLOGOSO AD602 HI-SHINE PLAIN IVORY</t>
  </si>
  <si>
    <t>+TILES ROMANO ST 20X20W YT2000 PASTEL WHITE</t>
  </si>
  <si>
    <t>+TILES ROMANO ST 20X20W YT2011 PASTEL PINK</t>
  </si>
  <si>
    <t>+TILES ROMANO ST 20X20W YT2010 PASTEL IVORY</t>
  </si>
  <si>
    <t>+TILES ROMANO ST 20X30W 651/YT651 MOSAIC/CIRCLE BLUE</t>
  </si>
  <si>
    <t>+TILES ROMANO ST 20X30W 652YT652 MOSAIC/CIRCLE GREEN</t>
  </si>
  <si>
    <t>+TILES DOSSO ST 30X30F DECORATIVE F3302 SQUARE RED/WHITE</t>
  </si>
  <si>
    <t>+TILES DOSSO ST 30X30F DECORATIVE F3303 SQUARE BLUE/WHITE</t>
  </si>
  <si>
    <t>+TILES DOSSO ST 30X30F DECORATIVE H3166 MOSAIC WHITE/BEIGE/GOLD</t>
  </si>
  <si>
    <t>+TILES DOSSO ST 30X30F DECORATIVE H3178 EYELET WHITE/GOLD</t>
  </si>
  <si>
    <t>+TILES DOSSO ST 30X30F DECORATIVE H3178-2 EYELET WHITE/BEIGE</t>
  </si>
  <si>
    <t>+TILES DOSSO ST 30X30F DECORATIVE B3342 OBLONG/CIRCLE WHT/BRN</t>
  </si>
  <si>
    <t>+TILES DOSSO ST 30X30F DECORATIVE B3356 CIRCLE/DIAMOND BEIGE/GRAY</t>
  </si>
  <si>
    <t>+TILES ROMANO ST 20X20W YT843 IVANA LT.BLUE</t>
  </si>
  <si>
    <t>+TILES ROMANO ST 20X20W YT855 IVANA LT.PINK</t>
  </si>
  <si>
    <t>+TILES ROMANO ST 20X20W YT857 IVANA LT.BEIGE</t>
  </si>
  <si>
    <t>+TILES ROMANO ST 20X20W YT880 IVANA OCHRE</t>
  </si>
  <si>
    <t>+TILES ROMANO ST 20X20W YT876 IVANA BURGUNDY</t>
  </si>
  <si>
    <t>+TILES ROMANO ST 20X20W YT881 IVANA DK.GREEN</t>
  </si>
  <si>
    <t>+TILES ROMANO ST 20X20W YT892 IVANA DK.BLUE</t>
  </si>
  <si>
    <t>+TILES ROMANO ST 20X20W 622M ASTER PINK</t>
  </si>
  <si>
    <t>+TILES ROMANO ST 20X20W 623M ASTER YELLOW</t>
  </si>
  <si>
    <t>+TILES ROMANO ST 20X20W 624M ASTER GREEN</t>
  </si>
  <si>
    <t>+TILES LISTELLO ST CLASSICO 7X20 D1307-270A2</t>
  </si>
  <si>
    <t>+TILES LISTELLO ST CLASSICO 7X20 D1307-270B2</t>
  </si>
  <si>
    <t>+TILES LISTELLO ST CLASSICO 7X20 D1307-270C1</t>
  </si>
  <si>
    <t>+TILES LISTELLO ST CLASSICO 8X30 8D191 BLUE</t>
  </si>
  <si>
    <t>+TILES LISTELLO ST CLASSICO 8X30 8D191 PINK</t>
  </si>
  <si>
    <t>+TILES LISTELLO ST CLASSICO 8X30 8D794 BLUE</t>
  </si>
  <si>
    <t>+TILES LISTELLO ST CLASSICO 8X30 8D794 BROWN</t>
  </si>
  <si>
    <t>+TILES LISTELLO ST CLASSICO 8X30 8D794 GREEN</t>
  </si>
  <si>
    <t>+TILES LISTELLO ST CLASSICO 8X30 8D794 PINK</t>
  </si>
  <si>
    <t>+TILES CHINAGRES ST 60X60 SOLOGOSO AD6024 HI-SHINE</t>
  </si>
  <si>
    <t>+TILES CHINAGRES ST 60X60 SOLOGOSO ADS657 HI-SHINE</t>
  </si>
  <si>
    <t>+TILES ROMANO ST 20X20W 251 MARBLE LT.BLUE</t>
  </si>
  <si>
    <t>+TILES ROMANO ST 20X20W 252 MARBLE LT.BEIGE</t>
  </si>
  <si>
    <t>+TILES ROMANO ST 20X20W 254 MARBLE LT.PINK</t>
  </si>
  <si>
    <t>+TILES ROMANO ST 20X20W 251A MARBLE BLUE</t>
  </si>
  <si>
    <t>+TILES ROMANO ST 20X20W 252A MARBLE BEIGE</t>
  </si>
  <si>
    <t>+TILES ROMANO ST 20X20W 253A MARBLE GREEN</t>
  </si>
  <si>
    <t>+TILES ROMANO ST 20X20W 254A MARBLE PINK</t>
  </si>
  <si>
    <t>+TILES ESPANA 60X60 RECT.CER. B60020 BEIGE</t>
  </si>
  <si>
    <t>+TILES ESPANA 60X60 RECT.CER. B60019 TERRACOTTA</t>
  </si>
  <si>
    <t>+TILES ESPANA 60X60 RECT.CER. B60027 ROSEWOOD STRIPE CHERRY</t>
  </si>
  <si>
    <t>+TILES LISTELLO ST CLASSICO 8X30 RB01</t>
  </si>
  <si>
    <t>+TILES LISTELLO ST CLASSICO 8X30 RB02</t>
  </si>
  <si>
    <t>+TILES LISTELLO ST CLASSICO 8X30 RB03</t>
  </si>
  <si>
    <t>+TILES LISTELLO ST CLASSICO 8X30 CD01</t>
  </si>
  <si>
    <t>+TILES LISTELLO ST CLASSICO 8X30 CD02</t>
  </si>
  <si>
    <t>+TILES LISTELLO ST CLASSICO 8X30 CD03</t>
  </si>
  <si>
    <t>+TILES NUVOGRES CC 60X60 GRES PORCE. DA661501 PLAIN BEIGE</t>
  </si>
  <si>
    <t>+TILES NUVOGRES CC 60X60 GRES PORCE. DA661503 PLAIN TAUPE</t>
  </si>
  <si>
    <t>+TILES NUVOGRES CC 60X60 GRES PORCE. L6001 MIAMI PLAIN GRAY</t>
  </si>
  <si>
    <t>+TILES NUVOGRES CC 60X60 GRES PORCE. L6001A MIAMI PLAIN BEIGE</t>
  </si>
  <si>
    <t>+TILES NUVOGRES CC 60X60 GRES PORCE. L6001B MIAMI PLAIN DK.GRAY</t>
  </si>
  <si>
    <t>+TILES NUVOGRES CC 60X60 GRES PORCE. L6001C MIAMI PLAIN IVORY</t>
  </si>
  <si>
    <t>+TILES NUVOGRES ST 60X60 AH600A-2 SUPER WHITE</t>
  </si>
  <si>
    <t>+TILES ESPANA 60X60 L6001 MIAMI PLAIN GRAY</t>
  </si>
  <si>
    <t>+TILES ESPANA 60X60 L6001A MIAMI PLAIN BEIGE</t>
  </si>
  <si>
    <t>+TILES ESPANA 60X60 L6001B MIAMI PLAIN DK.GRAY</t>
  </si>
  <si>
    <t>+TILES ESPANA 60X60 L6001C MIAMI PLAIN IVORY</t>
  </si>
  <si>
    <t>+TILES CHINAGRES ST 60X60 SOLOGOSO JA6067 HI-SHINE</t>
  </si>
  <si>
    <t>+TILES CHINAGRES ST 60X60 SOLOGOSO JA6057 HI-SHINE</t>
  </si>
  <si>
    <t>+TILES CHINAGRES ST 60X60 SOLOGOSO JA6056 HI-SHINE</t>
  </si>
  <si>
    <t>+TILES CHINAGRES ST 30X60 STEP TILE SOLOGOSO 6Q600 HI-SHINE W/RISER</t>
  </si>
  <si>
    <t>+TILES ESPANA CLASSIC 60X60 RECT.CER. B60028 ROSEWOOD STRIPE BROWN</t>
  </si>
  <si>
    <t>+TILES ESPANA CLASSIC 60X60 L6001A MIAMI PLAIN BEIGE</t>
  </si>
  <si>
    <t>+TILES ESPANA CLASSIC 60X60 L6001C MIAMI PLAIN IVORY</t>
  </si>
  <si>
    <t>+TILES ESPANA CLASSIC CC 60X60 RECT.CER. B60019 TERRACOTTA</t>
  </si>
  <si>
    <t>TILES ESPANA PREMIUM LH 60X60 GRES POR  TT6001 CEMENTO TAUPE</t>
  </si>
  <si>
    <t>TILES ESPANA PREMIUM LH 60X60 GRES POR  TT6002 CEMENTO WHITE</t>
  </si>
  <si>
    <t>TILES ESPANA PREMIUM LH 60X60 GRES POR  TT6003 CEMENTO LT. GREY</t>
  </si>
  <si>
    <t>TILES ESPANA PREMIUM LH 60X60 GRES POR  TT6006 CEMENTO BLACK</t>
  </si>
  <si>
    <t>+TILES ESPANA CLASSIC 60X60 L6001 MIAMI PLAIN GRAY</t>
  </si>
  <si>
    <t>+TILES ESPANA CLASSIC 60X60 L6001B MIAMI PLAIN DK.GRAY</t>
  </si>
  <si>
    <t>+TILES ESPANA CLASSIC 60X60 RECT.CER. B60027 ROSEWOOD STRIPE CHERRY</t>
  </si>
  <si>
    <t>+TILES NEO CC 60X60 601 WHITE</t>
  </si>
  <si>
    <t>TILES NEO CC 60X60 603 YELLOW</t>
  </si>
  <si>
    <t>TILES ESPANA CLASSIC LH 20X20F BA2007 FERRO/SANDY WHITE</t>
  </si>
  <si>
    <t>TILES ESPANA CLASSIC LH 20X20F BA2014 FERRO/SANDY BLUE</t>
  </si>
  <si>
    <t>TILES ESPANA CLASSIC LH 20X20F BA2013 FERRO/SANDY GREEN</t>
  </si>
  <si>
    <t>TILES ESPANA CLASSIC LH 20X20F BA2019 FERRO/SANDY BEIGE</t>
  </si>
  <si>
    <t>TILES ESPANA CLASSIC LH 20X20F BA2012 FERRO/SANDY PINK</t>
  </si>
  <si>
    <t>FAUCET LA FONZA F-212 SGL.LEVER BASIN MIXER 35MM</t>
  </si>
  <si>
    <t>+FAUCET LA FONZA F-217 SGL.LEVER SINK MIXER 35MM</t>
  </si>
  <si>
    <t>+FAUCET LA FONZA F-31005 SINK</t>
  </si>
  <si>
    <t>+FAUCET LA FONZA F-32001 WALL</t>
  </si>
  <si>
    <t>(DO NOT USE)+FAUCET LA FONZA F-32001 LAVATORY</t>
  </si>
  <si>
    <t>FAUCET LA FONZA F-33005 LAVATORY</t>
  </si>
  <si>
    <t>+FAUCET LA FONZA F-34007 WALL</t>
  </si>
  <si>
    <t>+FAUCET LA FONZA F-34010 WALL</t>
  </si>
  <si>
    <t>+FAUCET LA FONZA F-34017 WALL</t>
  </si>
  <si>
    <t>+FAUCET LA FONZA F-41003 PUSH DELAY LAV</t>
  </si>
  <si>
    <t>+FAUCET LA FONZA F-216 SGL.LEVER SINK MIXER 35MM</t>
  </si>
  <si>
    <t>+SHOWER VALVE LA FONZA F-36002 1/2X1/2</t>
  </si>
  <si>
    <t>+BATH-SHOWER MIXER LA FONZA F-214-B CONCEAL 35MM SET</t>
  </si>
  <si>
    <t>+SHOWER MIXER VALVE LA FONZA F-214 35MM</t>
  </si>
  <si>
    <t>+SHOWER HEAD LA FONZA F-61016 6" 1-SETTING</t>
  </si>
  <si>
    <t>+SHOWER HEAD LA FONZA F-61018 3-SETTING</t>
  </si>
  <si>
    <t>+SHOWER HEAD LA FONZA F-61019 1-SETTING</t>
  </si>
  <si>
    <t>+SHOWER HEAD LA FONZA F-61031 3-SETTING</t>
  </si>
  <si>
    <t>+SHOWER HEAD LA FONZA F-61032 4" 1-SETTING</t>
  </si>
  <si>
    <t>+NFS-BATH-SHOWER MIXER LA FONZA F-211 SGL.LEVER 35MM SET</t>
  </si>
  <si>
    <t>+NFS-BATH-SHOWER MIXER LA FONZA F-7201 SGL.LEVER 35MM SET</t>
  </si>
  <si>
    <t>NFS-FAUCET LA FONZA F-7204 SGL.LEVER LAVATORY MIXER</t>
  </si>
  <si>
    <t>+SHOWER COLUMN LA FONZA F-7208 SQUARE 35MM SET</t>
  </si>
  <si>
    <t>NFS-BATH-SHOWER MIXER LA FONZA F-8101 SGL.LEVER 35MM SET</t>
  </si>
  <si>
    <t>NFS-FAUCET LA FONZA F-8104 SGL.LEVER LAVATORY MIXER</t>
  </si>
  <si>
    <t>NFS-FAUCET LA FONZA F-8103 SGL.LEVER LAVATORY MIXER</t>
  </si>
  <si>
    <t>+NFS-CONCEALED SHOWER MIXER LA FONZA F-8106 SGL.LEVER 35MM SET</t>
  </si>
  <si>
    <t>NFS-BATH-SHOWER MIXER LA FONZA F-8801 SGL.LEVER 40MM SET</t>
  </si>
  <si>
    <t>NFS-FAUCET LA FONZA F-8803 SGL.LEVER LAVATORY MIXER</t>
  </si>
  <si>
    <t>NFS-FAUCET LA FONZA F-16028 LAVATORY</t>
  </si>
  <si>
    <t>+NFS-FAUCET LA FONZA F-17003 SGL.LEVER LAVATORY MIXER</t>
  </si>
  <si>
    <t>NFS-BATH-SHOWER MIXER LA FONZA F-17001 SGL.LEVER 40MM SET</t>
  </si>
  <si>
    <t>+SHOWER COLUMN LA FONZA F-6113 ROUND 35MM SET</t>
  </si>
  <si>
    <t>+SHOWER COLUMN LA FONZA F-6115 ROUND 35MM SET</t>
  </si>
  <si>
    <t>+FAUCET LA FONZA F-9102 SGL.LEVER SINK MIXER 35MM SET</t>
  </si>
  <si>
    <t>+FAUCET LA FONZA F-9109 SGL.LEVER SINK MIXER 35MM SET</t>
  </si>
  <si>
    <t>+FAUCET LA FONZA F-9302 SGL.LEVER SINK MIXER</t>
  </si>
  <si>
    <t>FAUCET LA FONZA F-212 SGL.LEVER BASIN MIXER 35MM FOR PACKAGE</t>
  </si>
  <si>
    <t>LAV HCG LF70L ALEA FULL PED WHITE</t>
  </si>
  <si>
    <t>LAV HCG LF60S W/SHORT PED WHITE</t>
  </si>
  <si>
    <t>FAUCET HCG LF3214PX W/COMPLETE FITTINGS</t>
  </si>
  <si>
    <t>PAPER HOLDER HCG BA338</t>
  </si>
  <si>
    <t>PAPER HOLDER HCG S8</t>
  </si>
  <si>
    <t>LAV HCG LF61S W/SHORT PED WHITE</t>
  </si>
  <si>
    <t>WC HCG SMART MAXI CS998</t>
  </si>
  <si>
    <t>LAV HCG L60 WALL HUNG WHITE</t>
  </si>
  <si>
    <t>FAUCET HCG LF3187PX W/COMPLETE FITTINGS</t>
  </si>
  <si>
    <t>+CABINET GOLDEA (LA FONZA) WD750-R</t>
  </si>
  <si>
    <t>+CABINET GOLDEA (LA FONZA) WD900-R</t>
  </si>
  <si>
    <t>POT IDEL PVC CLCP0025-190 CLASSIC 25CM RED</t>
  </si>
  <si>
    <t>+POT IDEL PVC CLCP0025-275 CLASSIC 25CM POWDER</t>
  </si>
  <si>
    <t>+POT IDEL PVC CLCP0025-240 CLASSIC 25CM ANTHRACITE</t>
  </si>
  <si>
    <t>+POT IDEL PVC CLCP0030-110 CLASSIC 30CM WHITE</t>
  </si>
  <si>
    <t>+POT IDEL PVC CLCP0025-125 CLASSIC 25CM TAUPE</t>
  </si>
  <si>
    <t>+POT IDEL PVC CLCP0012-110 CLASSIC 12CM WHITE</t>
  </si>
  <si>
    <t>+POT IDEL PVC CLCP0012-190 CLASSIC 12CM RED</t>
  </si>
  <si>
    <t>+POT IDEL PVC CLCP0012-125 CLASSIC 12CM TAUPE</t>
  </si>
  <si>
    <t>+POT IDEL PVC CLCP0012-275 CLASSIC 12CM POWDER</t>
  </si>
  <si>
    <t>+POT IDEL PVC CLCP0012-240 CLASSIC 12CM ANTHRACITE</t>
  </si>
  <si>
    <t>+POT IDEL PVC CLCP0014-110 CLASSIC 14CM WHITE</t>
  </si>
  <si>
    <t>POT IDEL PVC CLCP0014-190 CLASSIC 14CM RED</t>
  </si>
  <si>
    <t>+POT IDEL PVC CLCP0014-125 CLASSIC 14CM TAUPE</t>
  </si>
  <si>
    <t>+POT IDEL PVC CLCP0014-275 CLASSIC 14CM BEIGE</t>
  </si>
  <si>
    <t>+POT IDEL PVC CLCP0014-240 CLASSIC 14CM ANTHRACITE</t>
  </si>
  <si>
    <t>+POT IDEL PVC CLCP0016-110 CLASSIC 16CM WHITE</t>
  </si>
  <si>
    <t>+POT IDEL PVC CLCP0016-190 CLASSIC 16CM RED</t>
  </si>
  <si>
    <t>+POT IDEL PVC CLCP0016-125 CLASSIC 16CM TAUPE</t>
  </si>
  <si>
    <t>+POT IDEL PVC CLCP0016-275 CLASSIC 16CM POWDER</t>
  </si>
  <si>
    <t>+POT IDEL PVC CLCP0016-240 CLASSIC 16CM ANTHRACITE</t>
  </si>
  <si>
    <t>+POT IDEL PVC CLCP0020-190 CLASSIC 20CM RED</t>
  </si>
  <si>
    <t>+POT IDEL PVC CLCP0020-125 CLASSIC 20CM TAUPE</t>
  </si>
  <si>
    <t>+POT IDEL PVC CLCP0020-275 CLASSIC 20CM POWDER</t>
  </si>
  <si>
    <t>+POT IDEL PVC CLCP0020-240 CLASSIC 20CM ANTHRACITE</t>
  </si>
  <si>
    <t>+POT IDEL PVC CLCP0025-110 CLASSIC 25CM WHITE</t>
  </si>
  <si>
    <t>+POT IDEL PVC CLCP0030-190 CLASSIC 30CM RED</t>
  </si>
  <si>
    <t>+POT IDEL PVC CLCP0030-125 CLASSIC 30CM TAUPE</t>
  </si>
  <si>
    <t>+POT IDEL PVC CLCP0030-275 CLASSIC 30CM POWDER</t>
  </si>
  <si>
    <t>+POT IDEL PVC CLCP0040-240 CLASSIC 40CM ANTHRACITE</t>
  </si>
  <si>
    <t>+POT IDEL PVC CLCP0040-110 CLASSIC 40CM WHITE</t>
  </si>
  <si>
    <t>+POT IDEL PVC CLCP0040-190 CLASSIC 40CM RED</t>
  </si>
  <si>
    <t>+POT IDEL PVC CLCP0040-125 CLASSIC 40CM TAUPE</t>
  </si>
  <si>
    <t>+POT IDEL PVC CLCP0040-275 CLASSIC 40CM POWDER</t>
  </si>
  <si>
    <t>+POT IDEL PVC CLCP0030-240 CLASSIC 30CM ANTHRACITE</t>
  </si>
  <si>
    <t>+POT IDEL PVC ITALIA16-100 ITALIA 17 16X13.7 2.3L TERRA</t>
  </si>
  <si>
    <t>+POT IDEL PVC ITALIA20-100 ITALIA 21 20X17.2 4.5L TERRA</t>
  </si>
  <si>
    <t>POT IDEL PVC ITALIA26 24X20.6 7.7L TERRACOTTA</t>
  </si>
  <si>
    <t>POT IDEL PVC ITALIA30 28X24.1 12L TERRA</t>
  </si>
  <si>
    <t>+POT IDEL PVC CLCP0012 CLASSIC 12CM BLUE</t>
  </si>
  <si>
    <t>+POT IDEL PVC CLCP0012 CLASSIC 12CM GREEN</t>
  </si>
  <si>
    <t>+POT IDEL PVC CLCP0012 CLASSIC 12CM PINK</t>
  </si>
  <si>
    <t>+POT IDEL PVC CLCP0012 CLASSIC 12CM YELLOW</t>
  </si>
  <si>
    <t>+POT IDEL PVC CLCP0016 CLASSIC 16CM BLUE</t>
  </si>
  <si>
    <t>+POT IDEL PVC CLCP0016 CLASSIC 16CM GREEN</t>
  </si>
  <si>
    <t>+POT IDEL PVC CLCP0016 CLASSIC 16CM PINK</t>
  </si>
  <si>
    <t>+POT IDEL PVC CLCP0016 CLASSIC 16CM YELLOW</t>
  </si>
  <si>
    <t>POT IDEL PVC CLCP0020 CLASSIC '+20CM BLUE</t>
  </si>
  <si>
    <t>+POT IDEL PVC CLCP0020 CLASSIC 20CM GREEN</t>
  </si>
  <si>
    <t>+POT IDEL PVC CLCP0020 CLASSIC 20CM PINK</t>
  </si>
  <si>
    <t>+POT IDEL PVC CLCP0020 CLASSIC 20CM YELLOW</t>
  </si>
  <si>
    <t>PEDESTAL LA FONZA PL30 WHITE</t>
  </si>
  <si>
    <t>PEDESTAL LA FONZA PL31 WHITE</t>
  </si>
  <si>
    <t>I-BOWL LA FONZA K106D NEW FIRENZE WHITE</t>
  </si>
  <si>
    <t>I-TANK LA FONZA K106D NEW FIRENZE WHITE</t>
  </si>
  <si>
    <t>I-LAV LA FONZA 7003 WHITE</t>
  </si>
  <si>
    <t>+PEDESTAL LA FONZA 7003 WHITE</t>
  </si>
  <si>
    <t>+TOWEL SHELF LA FONZA L0001044-26-02-DEC 24" DOUBLE BRASS</t>
  </si>
  <si>
    <t>SOAP DISH LA FONZA L0004559G26-08-DEC01 CHROME ASTI</t>
  </si>
  <si>
    <t>SHOWER CADDY LA FONZA L0J01086J26-02-DEC SS201</t>
  </si>
  <si>
    <t>GRAB BAR LA FONZA LB001524E10-08-DEC 1-1/2X24" CONCEALED</t>
  </si>
  <si>
    <t>GRAB BAR LA FONZA LB001532E10-08-DEC 1-1/2X32" CONCEALED</t>
  </si>
  <si>
    <t>TOWEL RAIL LA FONZA L0004524E26-08-DEC01 24" DOUBLE CHROME ASTI</t>
  </si>
  <si>
    <t>HOOK STRIP LA FONZA L0001003W26-08-DEC W/5-HOOKS SS201</t>
  </si>
  <si>
    <t>HOOK STRIP LA FONZA L0B01003W26-08-DEC W/5-HOOKS SS201</t>
  </si>
  <si>
    <t>TOWEL RAIL LA FONZA L0004524F26-08-DEC01 24" CHROME ASTI</t>
  </si>
  <si>
    <t>BATH SET LA FONZA L0000303A26-08-DEC 324+359+352 CHROME</t>
  </si>
  <si>
    <t>SHOWER CADDY LA FONZA L0A01086Y26-02-DEC SS201</t>
  </si>
  <si>
    <t>SHOWER CADDY LA FONZA L0A01085B26-02-DEC SS201</t>
  </si>
  <si>
    <t>TOWEL SHELF LA FONZA L0A01004Y26-02-DEC 24" DBL.W/4 HOOKS</t>
  </si>
  <si>
    <t>TOWEL SHELF LA FONZA L0A01044-10-02-DEC 24" S/S #304</t>
  </si>
  <si>
    <t>ROBE HOOK LA FONZA L0A01003R26-08-DEC SINGLE</t>
  </si>
  <si>
    <t>ROBE HOOK LA FONZA L0A01003V26-08-DEC DOUBLE</t>
  </si>
  <si>
    <t>ROBE HOOK LA FONZA L0B01003J26-08-DEC DOUBLE</t>
  </si>
  <si>
    <t>ROBE HOOK LA FONZA L0B01003G26-08-DEC TRIPLE</t>
  </si>
  <si>
    <t>+HANGER LA FONZA L0001005L26-08-DEC OVER DOOR 1-HOOK SS201</t>
  </si>
  <si>
    <t>+HANGER LA FONZA L0001005M26-08-DEC OVER DOOR 2-HOOKS SS201</t>
  </si>
  <si>
    <t>HOOK LA FONZA L0001023A26-08-DEC TRIPLE (SWIVEL)</t>
  </si>
  <si>
    <t>SAFETY HANDRAIL LA FONZA LB0A1599A10-12-DEC L-SHAPE SS304</t>
  </si>
  <si>
    <t>SAFETY HANDRAIL LA FONZA LB0A1599B10-12-DEC STRAIGHT SS304</t>
  </si>
  <si>
    <t>SAFETY HANDRAIL LA FONZA LB0A1599C10-12-DEC CORNER SS304</t>
  </si>
  <si>
    <t>SAFETY HANDRAIL LA FONZA LB0A1599D10-12-DEC D-SHAPE SS304</t>
  </si>
  <si>
    <t>SAFETY HANDRAIL LA FONZA LB0A1599E10-12-DEC CORNER SS304</t>
  </si>
  <si>
    <t>SAFETY HANDRAIL LA FONZA LB0A1599F10-12-DEC U-SHAPE SS304</t>
  </si>
  <si>
    <t>BASKET STAND LA FONZA L0A01086T66-02-DEC OVAL SS201</t>
  </si>
  <si>
    <t>SHOWER CADDY LA FONZA L0A01086Z66-02-DEC SS201</t>
  </si>
  <si>
    <t>SHOWER CADDY LA FONZA L0A01086U66-02-DEC SS201</t>
  </si>
  <si>
    <t>CORNER BASKET LA FONZA L0G01086Z66-02-DEC SS201</t>
  </si>
  <si>
    <t>+HANGER LA FONZA L0A01005K66-02-DEC OVER DOOR 3-HOOKS SS201</t>
  </si>
  <si>
    <t>+HANGER LA FONZA L0001005N66-02-DEC OVER DOOR 5-HOOKS SS201</t>
  </si>
  <si>
    <t>+HANGER LA FONZA L0A01005S66-02-DEC OVER DOOR 7-HOOKS SS201</t>
  </si>
  <si>
    <t>+HANGER LA FONZA L0A01005L66-02-DEC OVER DOOR 6-HOOKS SS201</t>
  </si>
  <si>
    <t>HOOK STRIP LA FONZA L0C01003A66-08-DEC W/2-HOOKS SS201</t>
  </si>
  <si>
    <t>HOOK STRIP LA FONZA L0C01003B66-08-DEC W/4-HOOKS SS201</t>
  </si>
  <si>
    <t>HOOK STRIP LA FONZA L0C01003C66-08-DEC W/6-HOOKS SS201</t>
  </si>
  <si>
    <t>TOWEL SHELF LA FONZA L0014642A66-02-DEC 24" SS201</t>
  </si>
  <si>
    <t>TOWEL SHELF LA FONZA L0011244-26-02-DEC 24" DBL.SS201</t>
  </si>
  <si>
    <t>TOWEL SHELF LA FONZA L0010164A66-02-DEC 24" DBL.SS201</t>
  </si>
  <si>
    <t>TOWEL SHELF LA FONZA L0A03744-24-02-DEC 24" DBL.SS304</t>
  </si>
  <si>
    <t>CORNER BASKET LA FONZA L0B01086S66-02-DEC SS201</t>
  </si>
  <si>
    <t>CORNER BASKET LA FONZA L0B01086X66-02-DEC SS201</t>
  </si>
  <si>
    <t>SOAP BASKET LA FONZA L0B01083S66-02-DEC SS201</t>
  </si>
  <si>
    <t>SOAP BASKET LA FONZA L0B01083L66-02-DEC SS201</t>
  </si>
  <si>
    <t>GRAB BAR LA FONZA LB001082C26-02-DEC ANGLE</t>
  </si>
  <si>
    <t>GRAB BAR LA FONZA LB001510E10-08-DEC 1-1/2X10" CONCEALED</t>
  </si>
  <si>
    <t>GRAB BAR LA FONZA LB001512E10-08-DEC 1-1/2X12" CONCEALED</t>
  </si>
  <si>
    <t>GRAB BAR LA FONZA LB001514E10-08-DEC 1-1/2X14" CONCEALED</t>
  </si>
  <si>
    <t>HOOK STRIP LA FONZA L0C01003-26-08-DEC W/3-HOOKS SS201</t>
  </si>
  <si>
    <t>HOOK STRIP LA FONZA L0C01003D26-08-DEC W/7-HOOKS SS201</t>
  </si>
  <si>
    <t>+ELECTRONIC DOOR LOCK LAVO LE090513-73U02-LCM20 LEFT BLACK (FingerPrint, Password, Key)</t>
  </si>
  <si>
    <t>+ELECTRONIC DOOR LOCK LAVO LE090132-73U02-LCM19 RIGHT BLACK (Card, Password, Key)</t>
  </si>
  <si>
    <t>+TOWEL RAIL FION LM L0000724-26-07-DEC 24" W/ALUM.TUBE</t>
  </si>
  <si>
    <t>GLASS LA FONZA LM BR01127-00-07-DEC CLEAR</t>
  </si>
  <si>
    <t>SOAP DISH LA FONZA LM BR01129-00-07-DEC GLASS</t>
  </si>
  <si>
    <t>SOAP BASKET LA FONZA L0A01083M26-08-DEC (BLISTER)</t>
  </si>
  <si>
    <t>CORNER BASKET LA FONZA L0A01086I26-08-DEC (BLISTER)</t>
  </si>
  <si>
    <t>ELECTRONIC DOOR LOCK LAVO LE090513-90-02-LCM20 LEFT SILVER (FingerPrint, Password, Key)</t>
  </si>
  <si>
    <t>+ELECTRONIC DOOR LOCK LAVO LE090513-73U02-LCM19 RIGHT BLACK (FingerPrint, Password, Key)</t>
  </si>
  <si>
    <t>+ELECTRONIC DOOR LOCK LAVO LE090132-73U02-LCM20 LEFT BLACK (Card, Password, Key)</t>
  </si>
  <si>
    <t>BATH SET LA FONZA L0021805A26-10-DEC</t>
  </si>
  <si>
    <t>BATH SET LA FONZA L0014505A26-10-DEC</t>
  </si>
  <si>
    <t>SOAP DISH LA FONZA L0022059B26-08-DEC FROSTED GLASS FORLI</t>
  </si>
  <si>
    <t>PAPER HOLDER LA FONZA L0022055-26-08-DEC ZINC W/O LID FORLI</t>
  </si>
  <si>
    <t>TOWEL RING LA FONZA L0022060C26-08-DEC W/ ZINC ALLOY RING</t>
  </si>
  <si>
    <t>TUMBLER HOLDER LA FONZA L0022058-26-08-DEC W/FROSTED GLASS</t>
  </si>
  <si>
    <t>TOWEL RAIL LA FONZA L0022024B26-08-DEC 24" W/ S/ST FORLI</t>
  </si>
  <si>
    <t>ROBE HOOK LA FONZA L0022054-26-08-DEC SINGLE FORLI</t>
  </si>
  <si>
    <t>BATH SET LA FONZA L0005805K26</t>
  </si>
  <si>
    <t>TILE ADHESIVE MAPEI KERAFLEX GREY 25KL</t>
  </si>
  <si>
    <t>+TILES DIAMOND 40X40F KHASMIR MED BLUE</t>
  </si>
  <si>
    <t>TILES DIAMOND 40X40F KASERATI BROWN</t>
  </si>
  <si>
    <t>TILES DIAMOND 40X40F SUPER BLACK</t>
  </si>
  <si>
    <t>TILES DIAMOND 40X40F SUPER WHITE</t>
  </si>
  <si>
    <t>TILES DIAMOND 40X40F RAVEENA BROWN</t>
  </si>
  <si>
    <t>TILES DIAMOND 40X40F RAVEENA GREEN</t>
  </si>
  <si>
    <t>+NFS-TILES DIAMOND 40X40F INK JET DELTA BROWN</t>
  </si>
  <si>
    <t>+TILES DIAMOND 40X40F INK JET DELTA GREEN</t>
  </si>
  <si>
    <t>TILES DIAMOND 40X40F INK JET DIGITA BROWN</t>
  </si>
  <si>
    <t>TILES DIAMOND 40X40F INK JET DIGITA YELLOW</t>
  </si>
  <si>
    <t>+TILES DIAMOND 40X40F INK JET DOMO BROWN</t>
  </si>
  <si>
    <t>+TILES DIAMOND 40X40F INK JET DOMO GREEN</t>
  </si>
  <si>
    <t>+TILES DIAMOND 40X40F CASABLANCA MED BLUE</t>
  </si>
  <si>
    <t>TILES DIAMOND 40X40F TULIP BROWN</t>
  </si>
  <si>
    <t>TILES DIAMOND 40X40F TULIP VERDE</t>
  </si>
  <si>
    <t>TILES DIAMOND 40X40F PUTIH KILLAP</t>
  </si>
  <si>
    <t>TILES DIAMOND 40X40F SAVORI BEIGE</t>
  </si>
  <si>
    <t>TILES DIAMOND 40X40F SAVORI GREY</t>
  </si>
  <si>
    <t>TILES DIAMOND 40X40F URANUS BEIGE</t>
  </si>
  <si>
    <t>TILES DIAMOND 40X40F URANUS GREEN</t>
  </si>
  <si>
    <t>+NFS-TILES DIAMOND 40X40F INK JET GRANITE BROWN</t>
  </si>
  <si>
    <t>NFS-TILES DIAMOND 40X40F INK JET GRANITE VERDE</t>
  </si>
  <si>
    <t>+TILES DIAMOND 40X40F INK JET GRANITE ANTRACITE</t>
  </si>
  <si>
    <t>TILES DIAMOND 40X40F INK JET GRAFITO BROWN</t>
  </si>
  <si>
    <t>TILES DIAMOND 40X40F INK JET GRAFITO YELLOW</t>
  </si>
  <si>
    <t>TILES DIAMOND 40X40F INK JET GERASSO BROWN</t>
  </si>
  <si>
    <t>TILES DIAMOND 40X40F INK JET GERASSO GREY</t>
  </si>
  <si>
    <t>+TILES DIAMOND 40X40F MERCURIUS BEIGE CLASS (P)</t>
  </si>
  <si>
    <t>+TILES DIAMOND 40X40F MERCURIUS GREEN CLASS (P)</t>
  </si>
  <si>
    <t>TILES DIAMOND 40X40F INK JET GALLILEO BROWN</t>
  </si>
  <si>
    <t>TILES DIAMOND 40X40F INK JET GALLILEO GREEN</t>
  </si>
  <si>
    <t>+TILES DIAMOND 40X40F INK JET GALLILEO GREY</t>
  </si>
  <si>
    <t>+TILES DIAMOND 40X40F STONE BROWN</t>
  </si>
  <si>
    <t>+TILES DIAMOND 40X40F STONE BLACK</t>
  </si>
  <si>
    <t>+TILES DIAMOND 40X40F STONE GREY</t>
  </si>
  <si>
    <t>+TILES DIAMOND 40X40F STONE RED</t>
  </si>
  <si>
    <t>NFS-TILES DIAMOND 40X40F NEW STONE BROWN</t>
  </si>
  <si>
    <t>TILES DIAMOND 40X40F INK JET GENESIS BROWN</t>
  </si>
  <si>
    <t>TILES DIAMOND 40X40F INK JET GENESIS YELLOW</t>
  </si>
  <si>
    <t>NFS-TILES DIAMOND 40X40F NEW STONE GREY</t>
  </si>
  <si>
    <t>NFS-TILES DIAMOND 50X50F GERALDINE VERDE</t>
  </si>
  <si>
    <t>TILES DIAMOND 50X50F GERALDINE CHOCO</t>
  </si>
  <si>
    <t>TILES DIAMOND 50X50F GERALDINE RED</t>
  </si>
  <si>
    <t>TILES DIAMOND 50X50F ANNE BEIGE</t>
  </si>
  <si>
    <t>TILES DIAMOND 50X50F ANNE GREY</t>
  </si>
  <si>
    <t>TILES DIAMOND 50X50F ELIZABETH BEIGE</t>
  </si>
  <si>
    <t>TILES DIAMOND 50X50F ELIZABETH GREY</t>
  </si>
  <si>
    <t>TILES DIAMOND 40X40F INK JET DAYTONA VERDE</t>
  </si>
  <si>
    <t>TILES DIAMOND 40X40F INK JET DAYTONA BROWN</t>
  </si>
  <si>
    <t>+TILES DIAMOND 40X40F INK JET DAYTONA BLACK</t>
  </si>
  <si>
    <t>TILES DIAMOND 40X40F INK JET DAVIS BROWN</t>
  </si>
  <si>
    <t>TILES DIAMOND 40X40F INK JET DAVIS VERDE</t>
  </si>
  <si>
    <t>TILES DIAMOND 40X40F BRIO GREEN MASTERPIECE INK JET</t>
  </si>
  <si>
    <t>TILES DIAMOND 40X40F INK JET BRIO BEIGE</t>
  </si>
  <si>
    <t>TILES DIAMOND 40X40F BRIO GREY MASTERPEICE INKJET</t>
  </si>
  <si>
    <t>TILES DIAMOND 40X40F INK JET DALLAS BLACK</t>
  </si>
  <si>
    <t>TILES DIAMOND 40X40F INK JET DALLAS BROWN</t>
  </si>
  <si>
    <t>TILES DIAMOND 40X40F INK JET DALLAS VERDE</t>
  </si>
  <si>
    <t>NFS-TILES DIAMOND 40X40F NEW STONE BLACK</t>
  </si>
  <si>
    <t>TILES DIAMOND 50X50F PHILLIPS BROWN</t>
  </si>
  <si>
    <t>TILES DIAMOND 50X50F PHILLIPS CHOCO</t>
  </si>
  <si>
    <t>TILES DIAMOND 50X50F ALEXANDER BROWN</t>
  </si>
  <si>
    <t>TILES DIAMOND 50X50F COLORADO BROWN</t>
  </si>
  <si>
    <t>TILES DIAMOND 50X50F HARRY CHOCO</t>
  </si>
  <si>
    <t>+TILES DIAMOND 50X50F AIRLANGGA BEIGE</t>
  </si>
  <si>
    <t>+TILES DIAMOND 50X50F AIRLANGGA GREY</t>
  </si>
  <si>
    <t>TILES DIAMOND 40X40F PISA BEIGE</t>
  </si>
  <si>
    <t>TILES DIAMOND 40X40F PISA GREY</t>
  </si>
  <si>
    <t>TILES DIAMOND 40X40F PISA GREEN</t>
  </si>
  <si>
    <t>NFS-TILES DIAMOND 40X40F NEW STONE RED</t>
  </si>
  <si>
    <t>TILES DIAMOND 50X50F ALEXANDER AZUL</t>
  </si>
  <si>
    <t>TILES DIAMOND 50X50F ALEXANDER ANTRACITE</t>
  </si>
  <si>
    <t>NFS-TILES DIAMOND 50X50F ALBERT BROWN</t>
  </si>
  <si>
    <t>NFS-TILES DIAMOND 50X50F ROMA BROWN</t>
  </si>
  <si>
    <t>+TILES MULIA 30X30F ARTIC WHITE</t>
  </si>
  <si>
    <t>+TILES MULIA 30X30F AZTEC TERRACOTTA</t>
  </si>
  <si>
    <t>+TILES MULIA 30X30F AZTEC SAND</t>
  </si>
  <si>
    <t>+TILES MULIA 30X30F CRYSANT GREEN</t>
  </si>
  <si>
    <t>+TILES MULIA 30X30F ATTILA TERRACOTTA</t>
  </si>
  <si>
    <t>+TILES MULIA 30X30F ATTILA GREEN</t>
  </si>
  <si>
    <t>+TILES MULIA 30X30F CRYSANT BEIGE</t>
  </si>
  <si>
    <t>+POT GREENLEAF PVC 6509 9CM TERRACOTTA</t>
  </si>
  <si>
    <t>+POT GREENLEAF PVC 6510 10CM TERRACOTTA</t>
  </si>
  <si>
    <t>+POT GREENLEAF PVC 6511 11CM TERRACOTTA</t>
  </si>
  <si>
    <t>+POT GREENLEAF PVC 6513 13CM TERRACOTTA</t>
  </si>
  <si>
    <t>+POT GREENLEAF PVC 6515 15CM TERRACOTTA</t>
  </si>
  <si>
    <t>+POT GREENLEAF PVC 6517 17CM TERRACOTTA</t>
  </si>
  <si>
    <t>+POT GREENLEAF PVC 6519 19CM TERRACOTTA</t>
  </si>
  <si>
    <t>SHELF BELL MULTI-PURPOSE CORNER MODEL</t>
  </si>
  <si>
    <t>SHELF BELL MULTI-PURPOSE WALL MODEL</t>
  </si>
  <si>
    <t>+TILES LISTELLO CLASSICO 7X20 AC3100-1</t>
  </si>
  <si>
    <t>+TILES LISTELLO CLASSICO 7X20 AC3100-3</t>
  </si>
  <si>
    <t>+TILES LISTELLO CLASSICO 7X20 AC3100-4</t>
  </si>
  <si>
    <t>+TILES LISTELLO CLASSICO 7X20 AC3939-1</t>
  </si>
  <si>
    <t>+TILES LISTELLO CLASSICO 8X30 AC4000-1</t>
  </si>
  <si>
    <t>+TILES LISTELLO CLASSICO 8X30 AC4000-2</t>
  </si>
  <si>
    <t>+TILES LISTELLO CLASSICO 8X30 AC3948-1</t>
  </si>
  <si>
    <t>+TILES LISTELLO CLASSICO 8X30 AC3948-2</t>
  </si>
  <si>
    <t>+TILES LISTELLO CLASSICO 8X30 AC3948-3</t>
  </si>
  <si>
    <t>+TILES LISTELLO CLASSICO 8X30 AC4020-1</t>
  </si>
  <si>
    <t>+TILES LISTELLO CLASSICO 8X30 AC4020-2</t>
  </si>
  <si>
    <t>+TILES LISTELLO CLASSICO 8X30 AC4020-3</t>
  </si>
  <si>
    <t>+TILES LISTELLO CLASSICO 8X30 AC4022-1</t>
  </si>
  <si>
    <t>+TILES LISTELLO CLASSICO 8X30 AC4022-2</t>
  </si>
  <si>
    <t>+TILES LISTELLO CLASSICO 8X30 AC4022-3</t>
  </si>
  <si>
    <t>+TILES LISTELLO CLASSICO 5X30 AC4105 BLUE</t>
  </si>
  <si>
    <t>+TILES LISTELLO CLASSICO 5X30 AC4105 GREEN</t>
  </si>
  <si>
    <t>+TILES LISTELLO CLASSICO 5X30 AC4241 GREEN</t>
  </si>
  <si>
    <t>+TILES LISTELLO CLASSICO 5X30 AC4241 BLUE</t>
  </si>
  <si>
    <t>+TILES LISTELLO CLASSICO 8X30 AC4245 RED</t>
  </si>
  <si>
    <t>+TILES LISTELLO CLASSICO 8X30 AC4245 BLUE</t>
  </si>
  <si>
    <t>+TILES LISTELLO CLASSICO 8X30 AC4245 ORANGE</t>
  </si>
  <si>
    <t>+TILES LISTELLO CLASSICO 8X30 AC4245 GREEN</t>
  </si>
  <si>
    <t>+TILES LISTELLO CLASSICO 8X30 AC4245 YELLOW</t>
  </si>
  <si>
    <t>+TILES NUVOGRES TI 80X80 SOLOGOSO V820 SUPER WHITE</t>
  </si>
  <si>
    <t>+TILES THAI-GER 30X30F SUNACO THONG</t>
  </si>
  <si>
    <t>NFS-GYPSUM BOARD TG 12X1220X2440MM MOISTURE RES. RE TAPERED EDGE</t>
  </si>
  <si>
    <t>NFS-BOARD ACOUSTIC GYPSUM PERFOGYPS RS001 603X603X8.5MM BIG&amp;SMALL HOLE PERFORATED WHITE</t>
  </si>
  <si>
    <t>(DO NOT USE)GYPSUM TILE RI RS003 603X603X8.5MM SQUARE HOLE PERFORATED ACOUSTIC WHITE</t>
  </si>
  <si>
    <t>NFS-PARTICLE BOARD VANACHAI PLAIN 12MMX1220MMX2440MM</t>
  </si>
  <si>
    <t>PARTICLE BOARD VANACHAI PLAIN 18MMX1220MMX2440MM</t>
  </si>
  <si>
    <t>+NFS-MDF BOARD VP VM1012  2610 18X1220X2440MM 2SIDES LAM.WHT</t>
  </si>
  <si>
    <t>+MDF BOARD VP VM2021 1068 18X1220X2440MM 2SIDES BAVARIAN BEECH</t>
  </si>
  <si>
    <t>+MDF BOARD VP VM2044 1068 18X1220X2440MM 2SIDES OXFORD CHERRY</t>
  </si>
  <si>
    <t>+MDF BOARD VP VM1012 2610 18X1220X2440MM HMR 2SIDES LAM.WHT</t>
  </si>
  <si>
    <t>+NFS-MDF BOARD VP VM20413 1068 18X1220X2440MM 2SIDES SCANDIC CHERRY</t>
  </si>
  <si>
    <t>+MDF BOARD VP VM2053 1068 18X1220X2440MM 2SIDES THANSAU MAPLE</t>
  </si>
  <si>
    <t>DOOR MOULDED WOODTEK WL  SIAM 700X2100X35MM 3P HC</t>
  </si>
  <si>
    <t>DOOR MOULDED WOODTEK WL SIAM 800X2100X35MM 3P HC</t>
  </si>
  <si>
    <t>DOOR MOULDED WOODTEK WL  SIAM 900X2100X35MM 3P HC</t>
  </si>
  <si>
    <t>DOOR MOULDED WOODTEK WL PHITSANULOK 700X2100X35MM 4P HC</t>
  </si>
  <si>
    <t>DOOR MOULDED WOODTEK WL PHITSANULOK 800X2100X35MM 4P HC</t>
  </si>
  <si>
    <t>DOOR MOULDED WOODTEK WL PHITSANULOK 900X2100X35MM 4P HC</t>
  </si>
  <si>
    <t>+DOORS WOODTEK WL 70X210 FLUSH MELAMINE TEAK NATURDIELE HC</t>
  </si>
  <si>
    <t>+NFS-DOORS WOODTEK WL 80X210 FLUSH MELAMINE TEAK NATURDIELE HC</t>
  </si>
  <si>
    <t>NFS-DOORS WOODTEK WL 90X210 FLUSH MELAMINE TEAK NATURDIELE HC</t>
  </si>
  <si>
    <t>+DOORS WOODTEK WL 70X210 FLUSH MELAMINE LEONE OAK M10603 HC</t>
  </si>
  <si>
    <t>+DOORS WOODTEK WL 80X210 FLUSH MELAMINE LEONE OAK M10603 HC</t>
  </si>
  <si>
    <t>+DOORS WOODTEK WL 90X210 FLUSH MELAMINE LEONE OAK M10603 HC</t>
  </si>
  <si>
    <t>+DOORS WOODTEK WL 70X210 FLUSH MELAMINE OXFORD CHERRY M20404</t>
  </si>
  <si>
    <t>+DOORS WOODTEK WL 80X210 FLUSH MELAMINE OXFORD CHERRY M20404</t>
  </si>
  <si>
    <t>+DOORS WOODTEK WL 90X210 FLUSH MELAMINE OXFORD CHERRY M20404</t>
  </si>
  <si>
    <t>DOORS WOODTEK 70X210 FLUSH ORDINARY</t>
  </si>
  <si>
    <t>+SHELF BOARD WOODTEK A901A FLOATING 60X23.5X3.8CM WHITE 5kg Cap.</t>
  </si>
  <si>
    <t>+SHELF BOARD WOODTEK A901A FLOATING 60X23.5X3.8CM BEECH 5kg Cap.</t>
  </si>
  <si>
    <t>+SHELF BOARD WOODTEK A902A FLOATING 80X23.5X3.8CM WHITE 6kg Cap.</t>
  </si>
  <si>
    <t>+SHELF BOARD WOODTEK A902A FLOATING 80X23.5X3.8CM BEECH 6kg Cap.</t>
  </si>
  <si>
    <t>+SHELF BOARD WOODTEK A903A FLOATING 120X23.5X3.8CM BEECH 7kg Cap.</t>
  </si>
  <si>
    <t>+SHELF BOARD WOODTEK A903A FLOATING 120X23.5X3.8CM WHITE 7kg Cap.</t>
  </si>
  <si>
    <t>NFS-SLABS XIAMEN 600X2400 T-20(+or-2MM) LG2636</t>
  </si>
  <si>
    <t>NFS-SLABS XIAMEN 600X1800 T-20(+or-2MM) LG2636</t>
  </si>
  <si>
    <t>+NFS-SLABS XIAMEN 600X1800 T-20(+or-2MM) LG2006</t>
  </si>
  <si>
    <t>NFS-SLABS XIAMEN 600X2400 T-20(+or-2MM) LG2006</t>
  </si>
  <si>
    <t>+INSULATION NOYA FIBERGLASS 1.2MX15MX25MM 16KG 1ALU</t>
  </si>
  <si>
    <t>INSULATION NOYA FIBERGLASS 1.2MX15MX25MM 20KG 1ALU</t>
  </si>
  <si>
    <t>+ACC. BOARD NOYA 9.5MMX2'X4' #608 PURE WHITE</t>
  </si>
  <si>
    <t>+NFS-TILES XIAMEN 300X300X10MM JG603 NATURAL GREY</t>
  </si>
  <si>
    <t>TILES ARKO 1.3MMX12X12 LH9011</t>
  </si>
  <si>
    <t>TILES ARKO 1.3MMX12X12 898</t>
  </si>
  <si>
    <t>TILES ARKO 1.3MMX12X12 LH9012</t>
  </si>
  <si>
    <t>TILES ARKO 1.3MMX12X12 TC17485</t>
  </si>
  <si>
    <t>TILES ARKO 1.3MMX12X12 293</t>
  </si>
  <si>
    <t>TILES ARKO 1.3MMX12X12 1037</t>
  </si>
  <si>
    <t>+TILES ARKO 1.3MMX12X12 TC16696</t>
  </si>
  <si>
    <t>TILES ARKO 1.3MMX12X12 TA102D</t>
  </si>
  <si>
    <t>+TILES ARKO 1.3MMX12X12 TA199E</t>
  </si>
  <si>
    <t>TILES ARKO 1.3MMX12X12 TA192E</t>
  </si>
  <si>
    <t>TILES ARKO 1.3MMX12X12 QUA78</t>
  </si>
  <si>
    <t>TILES ARKO 1.3MMX12X12 IM-5</t>
  </si>
  <si>
    <t>+TILES ARKO 1.3MMX12X12 KN-6</t>
  </si>
  <si>
    <t>TILES ARKO 1.3MMX12X12 KN-7</t>
  </si>
  <si>
    <t>TILES ARKO 1.3MMX12X12 QUA76</t>
  </si>
  <si>
    <t>TILES ARKO 1.3MMX12X12 17732</t>
  </si>
  <si>
    <t>+TILES ARKO 1.3MMX12X12 62014</t>
  </si>
  <si>
    <t>+TILES ARKO 1.3MMX12X12 9066</t>
  </si>
  <si>
    <t>TILES ARKO 1.3MMX12X12 14292</t>
  </si>
  <si>
    <t>+TILES ARKO 1.3MMX12X12 14761</t>
  </si>
  <si>
    <t>+TILES ARKO 1.3MMX12X12 6671</t>
  </si>
  <si>
    <t>+TILES ARKO 1.3MMX12X12 5683</t>
  </si>
  <si>
    <t>TILES ARKO 1.3MMX12X12 409</t>
  </si>
  <si>
    <t>TILES ARKO 2.5MMX18X18 CARPET DESIGN 812</t>
  </si>
  <si>
    <t>TILES ARKO 2.5MMX18X18 CARPET DESIGN HC8151-1</t>
  </si>
  <si>
    <t>TILES ARKO 2.5MMX18X18 CARPET DESIGN HC8151-4</t>
  </si>
  <si>
    <t>+TILES ARKO 2MMX6X36 PLANKS W842 EMBOSSED</t>
  </si>
  <si>
    <t>TILES ARKO 2MMX6X36 PLANKS W844 EMBOSSED</t>
  </si>
  <si>
    <t>TILES ARKO 2MMX6X36 PLANKS W846 EMBOSSED</t>
  </si>
  <si>
    <t>TILES ARKO 2MMX6X36 PLANKS W848 EMBOSSED</t>
  </si>
  <si>
    <t>TILES ARKO 2MMX6X36 PLANKS W856 EMBOSSED</t>
  </si>
  <si>
    <t>TILES ARKO 2MMX6X36 PLANKS W858 EMBOSSED</t>
  </si>
  <si>
    <t>TILES ARKO 2MMX6X36 PLANKS W847 EMBOSSED</t>
  </si>
  <si>
    <t>TOOL TILE CUTTER RUBI 13973 SPEED-72 W/CARRYING CASE 28"</t>
  </si>
  <si>
    <t>TOOL TILE CUTTER RUBI 12916 KIT-30</t>
  </si>
  <si>
    <t>TOOL TILE CUTTER RUBI 25955 BASIC 50 W/LATERAL STOP</t>
  </si>
  <si>
    <t>+DOORS DESIGNCRAFT YA 80X210 RED OAK 6 PANELS</t>
  </si>
  <si>
    <t>+DOORS DESIGNCRAFT YA 90X210 RED OAK 6 PANELS</t>
  </si>
  <si>
    <t>+NFS-DOORS DESIGNCRAFT YA 100X210 RADIATA PINE 2 PANELS</t>
  </si>
  <si>
    <t>+NFS-DOORS DESIGNCRAFT YA 100X210 RADIATA PINE 4 PANELS</t>
  </si>
  <si>
    <t>+NFS-DOORS DESIGNCRAFT YA 100X210 RADIATA PINE 6 PANELS</t>
  </si>
  <si>
    <t>+DOORS DESIGNCRAFT YA 100X210 RED OAK 2 PANELS</t>
  </si>
  <si>
    <t>+DOORS DESIGNCRAFT YA 100X210 RED OAK 6 PANELS</t>
  </si>
  <si>
    <t>+CEILING FAN BOSTON BAY HO M4415 44''</t>
  </si>
  <si>
    <t>+CEILING FAN BOSTON BAY HO CBF52-5-LT 52''</t>
  </si>
  <si>
    <t>+CEILING FAN BOSTON BAY HO CV52-5ZT-1LN 52''</t>
  </si>
  <si>
    <t>+LADDER KINGKONG FIBERGLASS ST. LCS260SGF1 8 STEPS</t>
  </si>
  <si>
    <t>+LADDER KINGKONG FIBERGLASS ST. LCS320SGF1 10 STEPS</t>
  </si>
  <si>
    <t>+LADDER KINGKONG FIBERGLASS ST. LCS380SGF1 12 STEPS</t>
  </si>
  <si>
    <t>NFS-DRAINAGE RELN 003505 RAIN DRAIN - BOTTOM OUTLET</t>
  </si>
  <si>
    <t>+NFS-DRAINAGE RELN 003630 RAIN MATE 1M C/W PLASTIC GRATE BLACK</t>
  </si>
  <si>
    <t>+NFS-DRAINAGE RELN 003621 RAIN MATE END CAP</t>
  </si>
  <si>
    <t>NFS-DRAINAGE RELN 000150 STORM MASTA 1M C/W GAL GRATE-CLASS B</t>
  </si>
  <si>
    <t>NFS-DRAINAGE RELN 000152 STORM MASTA CORNER C/W GAL GRATE-CLASS B</t>
  </si>
  <si>
    <t>NFS-DRAINAGE RELN 000151 STORM MASTA INLINE PIT C/W GAL GRATE-CLASS B</t>
  </si>
  <si>
    <t>NFS-DRAINAGE RELN 000153 STORM MASTA - END CAP</t>
  </si>
  <si>
    <t>+NFS-DRAINAGE RELN 003624 RAIN MATE GARAGE PACK</t>
  </si>
  <si>
    <t>NFS-DRAINAGE RELN 003515 RAIN DRAIN 1M C/W PLASTIC GRATE BLACK</t>
  </si>
  <si>
    <t>NFS-DRAINAGE RELN 003501 RAIN DRAIN 3M JOINER</t>
  </si>
  <si>
    <t>NFS-DRAINAGE RELN 003503 RAIN DRAIN END CAP</t>
  </si>
  <si>
    <t>NFS-DRAINAGE RELN 003504 RAIN DRAIN END OUTLET</t>
  </si>
  <si>
    <t>NFS-DRAINAGE RELN 003506 RAIN DRAIN LEAF GUARD/ATRIUM</t>
  </si>
  <si>
    <t>NFS-DRAINAGE RELN 003565 RAIN DRAIN CORNER C/W PLASTIC GRATE BLACK</t>
  </si>
  <si>
    <t>NFS-DRAINAGE RELN 003585 RAIN DRAIN INLINE PIT C/W PLASTIC GRATE BLACK</t>
  </si>
  <si>
    <t>NFS-DRAINAGE RELN 003602 RAIN DRAIN GARAGE PACK C/W GRATE BLACK</t>
  </si>
  <si>
    <t>+TRASH BIN MOBILE HAPPY HOME TZ ZTL-120D-9 GREEN</t>
  </si>
  <si>
    <t>+TRASH BIN MOBILE HAPPY HOME TZ ZTL-120D-9 GRAY</t>
  </si>
  <si>
    <t>+RANGE HOOD BOMPANI BOCF733/E LEVANTE 90CM</t>
  </si>
  <si>
    <t>+RANGE HOOD BOMPANI BOCF333/E MEZZOGIORNO 90CM</t>
  </si>
  <si>
    <t>+PANELLING NZ WOOD T&amp;G 90X19X2400MM(1X4X8) WALL DFIR</t>
  </si>
  <si>
    <t>PANELLING NZ WOOD T&amp;G 140X19X2400MM(1X6X8) WALL DFIR</t>
  </si>
  <si>
    <t>MLDG NZ WOOD TREATED H-41B 15X136X2440MM (1X6X8) RADIATA PINE</t>
  </si>
  <si>
    <t>MLDG NZ WOOD TREATED H-12A 15X136X2440MM (1X6X8) RADIATA PINE</t>
  </si>
  <si>
    <t>MLDG NZ WOOD TREATED C-38B 15X136X2440MM (1X6X8) RADIATA PINE</t>
  </si>
  <si>
    <t>MLDG NZ WOOD TREATED H-14B 15X86X2440MM (1X4X8) RADIATA PINE</t>
  </si>
  <si>
    <t>MLDG NZ WOOD TREATED H-22C 15X40X2440MM (1X2X8) RADIATA PINE</t>
  </si>
  <si>
    <t>NFS-DOWEL NZ WOOD 38X2440MM TIMBER RADIATA PINE</t>
  </si>
  <si>
    <t>NFS-DOWEL NZ WOOD 32X2440MM TIMBER RADIATA PINE</t>
  </si>
  <si>
    <t>NFS-DOWEL NZ WOOD 22X2440MM TIMBER RADIATA PINE</t>
  </si>
  <si>
    <t>+DECKING NZ WOOD TREATED 22X90X2400MM (1X4X8) RADIATA PINE</t>
  </si>
  <si>
    <t>+DECKING NZ WOOD TREATED 22X90X3000MM (1X4X10) RADIATA PINE</t>
  </si>
  <si>
    <t>+MLDG NZ WOOD TREATED M400 20MMX11.2MM (1/2X1) RADIATA PINE</t>
  </si>
  <si>
    <t>+MLDG NZ WOOD TREATED M401 20MMX12MM (1/2X1) RADIATA PINE</t>
  </si>
  <si>
    <t>NFS-OUTDOOR STAIR TREAD NZ WOOD TREATED 45X290X1200MM RAD.</t>
  </si>
  <si>
    <t>INDOOR HANDRAIL NZ WOOD SOLID D4S 42X66X2400MM(2X3X8) BREADLOAF RAD.</t>
  </si>
  <si>
    <t>+INDOOR LUMBER NZ WOOD DIY PREM. 23X25X1830MM (1X1X6) RADIATA</t>
  </si>
  <si>
    <t>INDOOR BALUSTER NZ WOOD TREATED G4S 42X32X930MM (2X2X3) RADIATA</t>
  </si>
  <si>
    <t>INDOOR BALUSTER NZ WOOD TREATED G4S 42X32X1200MM (2X2X4) RADIATA</t>
  </si>
  <si>
    <t>+INDOOR LUMBER NZ WOOD DIY PREM. 46X24X1830MM (1X2X6) RADIATA</t>
  </si>
  <si>
    <t>+INDOOR LUMBER NZ WOOD DIY PREM. 16X19X2440MM (1X1X8) RADIATA</t>
  </si>
  <si>
    <t>+INDOOR LUMBER NZ WOOD DIY PREM. 32X19X1830MM (1X2X6) RADIATA</t>
  </si>
  <si>
    <t>+INDOOR LUMBER NZ WOOD DIY PREM. 32X19X2440MM (1X2X8) RADIATA</t>
  </si>
  <si>
    <t>+INDOOR LUMBER NZ WOOD DIY PREM. 42X19X1830MM (1X2X6) RADIATA</t>
  </si>
  <si>
    <t>+INDOOR LUMBER NZ WOOD DIY PREM. 42X19X2440MM (1X2X8) RADIATA</t>
  </si>
  <si>
    <t>+(DO NOT USE)INDOOR LUMBER NZ WOOD DIY PREM. 18X20X2440MM (1X1X8) RADIATA</t>
  </si>
  <si>
    <t>MLDG NZ WOOD TREATED BP619 40MMX10MMX2440 SINGLE  BEVELLED</t>
  </si>
  <si>
    <t>MLDG NZ WOOD TREATED BP620 60MMX10MMX2440 SINGLE  BEVELLED</t>
  </si>
  <si>
    <t>+MLDG NZ WOOD TREATED BP621 90MMX10MMX2440 SINGLE  BEVELLED</t>
  </si>
  <si>
    <t>+INDOOR LUMBER NZ WOOD DIY PREM. 235X19X1830MM (1X10X6) RADIATA</t>
  </si>
  <si>
    <t>+INDOOR LUMBER NZ WOOD DIY PREM. 235X19X2440MM (1X10X8) RADIATA</t>
  </si>
  <si>
    <t>+INDOOR LUMBER NZ WOOD DIY PREM. 286X19X2440MM (1X12X8) RADIATA</t>
  </si>
  <si>
    <t>+INDOOR LUMBER NZ WOOD DIY PREM. 286X19X1830MM (1X12X6) RADIATA</t>
  </si>
  <si>
    <t>INDOOR HANDRAIL NZ WOOD SOLID D4S 42X66X2400MM(2X3X8) LADIES WAIST RAD.</t>
  </si>
  <si>
    <t>+INDOOR LUMBER NZ WOOD DIY PREM. 18X19X2440MM (1X1X8) RADIATA</t>
  </si>
  <si>
    <t>+INDOOR LUMBER NZ WOOD 19X114X1830MM (1X5X6) RADIATA (CON)</t>
  </si>
  <si>
    <t>+INDOOR LUMBER NZ WOOD 19X114X2440MM (1X5X8) RADIATA (CON)</t>
  </si>
  <si>
    <t>SHOWER CURTAIN HAPPY HOME XC F0043 180X180CM POLY.</t>
  </si>
  <si>
    <t>TILES PLATINUM 20X20F ALPHA BLUE</t>
  </si>
  <si>
    <t>TILES PLATINUM 20X20F ALPHA GREEN</t>
  </si>
  <si>
    <t>TILES PLATINUM 20X33W LINI BASIC</t>
  </si>
  <si>
    <t>TILES PLATINUM 20X33W LINI DK.GREEN</t>
  </si>
  <si>
    <t>TILES PLATINUM 20X33W LINI DK.BROWN</t>
  </si>
  <si>
    <t>TILES PLATINUM 20X33W LINI DK.BLUE</t>
  </si>
  <si>
    <t>TILES PLATINUM 20X50W GROOVE &amp; GOMEZ GREY EMBOSSED</t>
  </si>
  <si>
    <t>TILES PLATINUM 20X50W GROOVE &amp; GOMEZ GREY BASIC</t>
  </si>
  <si>
    <t>TILES PLATINUM 20X50W GROOVE &amp; GOMEZ CREAM EMBOSSED</t>
  </si>
  <si>
    <t>TILES PLATINUM 20X50W BONZA WHITE GLOSS</t>
  </si>
  <si>
    <t>+TILES PLATINUM 20X50W CASEY DK.PURPLE EMBOSSED</t>
  </si>
  <si>
    <t>+TILES PLATINUM 20X50W CASEY DK.BLUE EMBOSSED</t>
  </si>
  <si>
    <t>+TILES PLATINUM 20X50W CASEY PURPLE DECOR</t>
  </si>
  <si>
    <t>+TILES PLATINUM 20X50W CASEY BLUE DECOR</t>
  </si>
  <si>
    <t>+TILES PLATINUM 20X33W AUDI PURPLE EMBOSSED</t>
  </si>
  <si>
    <t>+TILES PLATINUM 20X33W AUDI BLUE EMBOSSED</t>
  </si>
  <si>
    <t>+TILES PLATINUM 20X33W AUDI GREEN EMBOSSED</t>
  </si>
  <si>
    <t>+TILES PLATINUM 20X33W AUDI ORANGE EMBOSSED</t>
  </si>
  <si>
    <t>+TILES PLATINUM 20X33W AUDI BASIC EMBOSSED</t>
  </si>
  <si>
    <t>TILES PLATINUM 20X33W AVON BLUE DECOR</t>
  </si>
  <si>
    <t>TILES PLATINUM 20X33W AVON BASIC EMBOSSED</t>
  </si>
  <si>
    <t>TILES PLATINUM 20X33W AVON BLUE EMBOSSED</t>
  </si>
  <si>
    <t>TILES PLATINUM 40X40F LEXUS GREY</t>
  </si>
  <si>
    <t>TILES PLATINUM 40X40F LEXUS CREAM</t>
  </si>
  <si>
    <t>+TILES PLATINUM 40X40F LEVI CREAM</t>
  </si>
  <si>
    <t>+TILES PLATINUM 40X40F LEVI GREY</t>
  </si>
  <si>
    <t>TILES PLATINUM 30X30F NIRWANA GREEN</t>
  </si>
  <si>
    <t>TILES PLATINUM 30X30F NIRWANA GREY</t>
  </si>
  <si>
    <t>+TILES PLATINUM 30X30F ROCCO BLACK</t>
  </si>
  <si>
    <t>+TILES PLATINUM 30X30F ROCCO CREAM</t>
  </si>
  <si>
    <t>+TILES PLATINUM 30X30F ROCCO GREY</t>
  </si>
  <si>
    <t>+TILES PLATINUM 30X30F ROCCO WHITE</t>
  </si>
  <si>
    <t>TILES PLATINUM 30X30F NIRWANA CREAM</t>
  </si>
  <si>
    <t>+TILES PLATINUM 30X30F NOLAN CREAM</t>
  </si>
  <si>
    <t>+TILES PLATINUM 30X30F NOLAN GREY</t>
  </si>
  <si>
    <t>+TILES PLATINUM 30X30F NOLAN GREEN</t>
  </si>
  <si>
    <t>+TILES PLATINUM 30X30F VOLARE CREAM</t>
  </si>
  <si>
    <t>+TILES PLATINUM 30X30F VOLARE GREY</t>
  </si>
  <si>
    <t>+TILES PLATINUM 40X40F OTTO CREAM</t>
  </si>
  <si>
    <t>+TILES PLATINUM 40X40F OTTO GREY</t>
  </si>
  <si>
    <t>TILES PLATINUM 40X40F ZENSA GREY</t>
  </si>
  <si>
    <t>TILES PLATINUM 40X40F ZENSA CREAM</t>
  </si>
  <si>
    <t>TILES PLATINUM 30X30F OTTO CREAM</t>
  </si>
  <si>
    <t>TILES PLATINUM 30X30F OTTO GREY</t>
  </si>
  <si>
    <t>TILES PLATINUM 20X20F WELCO BLUE</t>
  </si>
  <si>
    <t>TILES PLATINUM 20X20F WELCO BROWN</t>
  </si>
  <si>
    <t>TILES PLATINUM 20X20F WELCO GREEN</t>
  </si>
  <si>
    <t>TILES PLATINUM 20X20F WELCO RED</t>
  </si>
  <si>
    <t>+TILES PLATINUM 40X40F ZULU GREY</t>
  </si>
  <si>
    <t>+TILES PLATINUM 40X40F ZULU CREAM</t>
  </si>
  <si>
    <t>TILES PLATINUM 40X40F ZIGMA GREY</t>
  </si>
  <si>
    <t>TILES PLATINUM 40X40F ZIGMA CREAM</t>
  </si>
  <si>
    <t>TILES PLATINUM 50X50F HUGO BROWN</t>
  </si>
  <si>
    <t>+TILES PLATINUM 50X50F HUGO GREY</t>
  </si>
  <si>
    <t>TILES PLATINUM 50X50F HESTON CREAM</t>
  </si>
  <si>
    <t>TILES PLATINUM 50X50F HESTON GREY</t>
  </si>
  <si>
    <t>AIR COOLER BOSTON BAY TA TJ120-01 40L</t>
  </si>
  <si>
    <t>+AIR COOLER BOSTON BAY TA TJ-0701 220V/60H</t>
  </si>
  <si>
    <t>+AIR COOLER BOSTON BAY TA TJ-XKL14A 220V/60H</t>
  </si>
  <si>
    <t>+AIR COOLER BOSTON BAY KO HLB-15B 220V/60H</t>
  </si>
  <si>
    <t>+AIR COOLER BOSTON BAY KO HLB-12A 220V/60H</t>
  </si>
  <si>
    <t>(DO NOT USE)AIR COOLER BOSTON BAY TA ACCS. PCB TJ-HBK68Y</t>
  </si>
  <si>
    <t>AIR COOLER BOSTON BAY TA SPAREPARTS WATER PUMP TJ-HBK68Y</t>
  </si>
  <si>
    <t>AIR COOLER BOSTON BAY TA SPAREPARTS PCB TJ-XKL11D</t>
  </si>
  <si>
    <t>(DO NOT USED) AIR COOLER BOSTON BAY TA ACCS. PCB TJ120-01</t>
  </si>
  <si>
    <t>+AIR COOLER BOSTON BAY KO HLB-14A 220V/60H</t>
  </si>
  <si>
    <t>AIR COOLER BOSTON BAY SPAREPARTS HLB-14A PCB</t>
  </si>
  <si>
    <t>(DO NOT USE) AIR COOLER BOSTON BAY ACCS. HLB-14A WATER PUMP</t>
  </si>
  <si>
    <t>ROOFING RAVAK 1.3X900X2440MM PVC RIB BEIGE</t>
  </si>
  <si>
    <t>ROOFING RAVAK 1.3X900X3048MM PVC RIB BEIGE</t>
  </si>
  <si>
    <t>NFS-ROOFING RAVAK 1.3X900X3660MM PVC RIB BEIGE</t>
  </si>
  <si>
    <t>+ROOFING RAVAK PVC RIB 1.3X900X2440MM TRANSLUCENT</t>
  </si>
  <si>
    <t>(DO NOT USE)+ROOFING RAVAK PVC RIB 1.3X900X3048MM TRANSLUCENT</t>
  </si>
  <si>
    <t>+ROOFING RAVAK PVC RIB 1.3X900X3660MM TRANSLUCENT</t>
  </si>
  <si>
    <t>ROOFING RAVAK 1.3X930X2440MM PVC CORR. BEIGE</t>
  </si>
  <si>
    <t>ROOFING RAVAK 1.3X930X3048MM PVC CORR. BEIGE</t>
  </si>
  <si>
    <t>NFS-ROOFING RAVAK 1.3X930X3660MM PVC CORR. BEIGE</t>
  </si>
  <si>
    <t>+ROOFING RAVAK PVC CORR. 1.3X930X2440MM TRANSLUCENT</t>
  </si>
  <si>
    <t>+ROOFING RAVAK PVC CORR. 1.3X930X3048MM TRANSLUCENT</t>
  </si>
  <si>
    <t>+ROOFING RAVAK PVC CORR. 1.3X930X3660MM TRANSLUCENT</t>
  </si>
  <si>
    <t>NFS-ROOFING RAVAK 3X1220X2440MM PC SOLID BROWN</t>
  </si>
  <si>
    <t>NFS-ROOFING RAVAK 3X1220X2440MM PC SOLID CLEAR</t>
  </si>
  <si>
    <t>NFS-ROOFING RAVAK 3X1220X2440MM PC 3D BRONZE</t>
  </si>
  <si>
    <t>NFS-ROOFING RAVAK 3X1220X2440MM PC 3D BLUE</t>
  </si>
  <si>
    <t>NFS-ROOFING RAVAK 3X1220X2440MM PC 3D GREEN</t>
  </si>
  <si>
    <t>NFS-ROOFING RAVAK .8MMX.93MX2.44M PC CORR. BROWN</t>
  </si>
  <si>
    <t>NFS-ROOFING RAVAK .8MMX.93MX2.44M PC CORR. CLEAR</t>
  </si>
  <si>
    <t>NFS-ROOFING RAVAK .8MMX.93MX2.44M PC CORR. GREEN</t>
  </si>
  <si>
    <t>NFS-ROOFING RAVAK .8MMX.93MX2.44M PC CORR. BLUE</t>
  </si>
  <si>
    <t>ROOFING RAVAK .8MMX.930X2440MM FB CORR. TL</t>
  </si>
  <si>
    <t>ROOFING RAVAK .8MMX.930X3048MM FB CORR. TL</t>
  </si>
  <si>
    <t>NFS-ROOFING RAVAK .8MMX900X3660MM FB RIB TL</t>
  </si>
  <si>
    <t>ROOFING RAVAK .8MMX900X2440MM FB RIB TL</t>
  </si>
  <si>
    <t>ROOFING RAVAK .8MMX900X3048MM FB RIB TL</t>
  </si>
  <si>
    <t>NFS-ROOFING RAVAK .8MMX.930X3660MM FB CORR. TL</t>
  </si>
  <si>
    <t>+DOOR MOULDED WOODTEK ST TRUVA 70X210 35MM WHITE PRIMER</t>
  </si>
  <si>
    <t>+DOOR MOULDED WOODTEK ST TRUVA 80X210 35MM WHITE PRIMER</t>
  </si>
  <si>
    <t>+NFS-DOOR MOULDED WOODTEK ST TRUVA 90X210 35MM WHITE PRIMER</t>
  </si>
  <si>
    <t>+NFS-DOOR MOULDED WOODTEK ST FANTASY 90X210 35MM WHITE PRIMER</t>
  </si>
  <si>
    <t>+DOOR MOULDED WOODTEK ST FANTASY 80X210 35MM WHITE PRIMER</t>
  </si>
  <si>
    <t>+DOOR MOULDED WOODTEK ST FANTASY 70X210 35MM WHITE PRIMER</t>
  </si>
  <si>
    <t>STAIR NOSING PVC MASTER 40MMX3M SS-12 DK.GREEN</t>
  </si>
  <si>
    <t>STAIR NOSING PVC MASTER 40MMX3M SS-13 ROYAL BLUE</t>
  </si>
  <si>
    <t>STAIR NOSING PVC MASTER 40MMX3M SS-15 BEIGE</t>
  </si>
  <si>
    <t>+TILE TRIM MASTER 7MM ROUND TYPE P-23 BLACK</t>
  </si>
  <si>
    <t>+TILE TRIM MASTER 9MM ROUND TYPE P-23 BLACK</t>
  </si>
  <si>
    <t>TILES ANTICA 30.50X61F INK JET #002614 SELCE</t>
  </si>
  <si>
    <t>TILES ANTICA 30.50X61F INK JET #002616 FOCAIA</t>
  </si>
  <si>
    <t>TILES ANTICA 30.50X61F INK JET #002617 CROMITE</t>
  </si>
  <si>
    <t>TILES ANTICA 31X62F INK JET #002643 GRANITO NERO</t>
  </si>
  <si>
    <t>TILES ANTICA 31X62F INK JET #002648 ASSISI GRIGIO</t>
  </si>
  <si>
    <t>TILES ANTICA 31X62F INK JET #002649 ASSISI BEIGE</t>
  </si>
  <si>
    <t>TILES ANTICA 15.50X62F INK JET #002744 VANITOSO OUT</t>
  </si>
  <si>
    <t>TILES ANTICA 15.50X62F INK JET #002745 AFFASCINANTE OUT</t>
  </si>
  <si>
    <t>TILES ANTICA 15.50X62F INK JET #002747 MODAIOLO OUT</t>
  </si>
  <si>
    <t>TILES ANTICA 31X62F INK JET #002490 PORFIDO FUMO</t>
  </si>
  <si>
    <t>TILES ANTICA 31X62F INK JET #301655 FOSSIL WOOD NATURAL</t>
  </si>
  <si>
    <t>TILES ANTICA 31X62F INK JET #301657 FOSSIL WOOD WHITE</t>
  </si>
  <si>
    <t>TILES ANTICA 31X62F INK JET #003006 BRICK RED</t>
  </si>
  <si>
    <t>TILES ANTICA 31X62F INK JET #003005 BRICK GREY</t>
  </si>
  <si>
    <t>TILES ANTICA 20X120F INK JET #DA2803 CENTURY NOCE RETT</t>
  </si>
  <si>
    <t>TILES ANTICA 20X120F INK JET #DA2802 CENTURY GRIGIO RETT</t>
  </si>
  <si>
    <t>TILES ANTICA 20X120F INK JET #DA2800 CENTURY ROSSO RETT</t>
  </si>
  <si>
    <t>TILES ANTICA 30.5X61F INK JET #302962 FALKO NOCE</t>
  </si>
  <si>
    <t>TILES ANTICA 30.5X61F INK JET #DA3325 FALKO AVANA</t>
  </si>
  <si>
    <t>TILES ANTICA 30.5X61F INK JET #DA3354 FALKO PIETRA</t>
  </si>
  <si>
    <t>TILES ANTICA 30.5X61F INK JET #DA3355 FALKO CARBONE</t>
  </si>
  <si>
    <t>+TILES ESPANA IV 60X60 RECT.CER. TM6001 WOOD STRIPE LT.BROWN</t>
  </si>
  <si>
    <t>+TILES ESPANA IV 60X60 RECT.CER. TM6002 WOOD STRIPE BROWN</t>
  </si>
  <si>
    <t>+TILES ESPANA IV 60X60 RECT.CER. TP6019 PLAIN OCHRE</t>
  </si>
  <si>
    <t>+TILES ESPANA IV 60X60 RECT.CER. TP6025 PLAIN BEIGE</t>
  </si>
  <si>
    <t>+TILES CHINAGRES IV 60X60 SOLOGOSO A6138 HI-SHINE IVORY</t>
  </si>
  <si>
    <t>+TILES NEO IV 40X40F 4412A MATTE WHITE</t>
  </si>
  <si>
    <t>+TILES NUVOGRES IV 30X60 GRES PORCELAIN 36220 IVORY</t>
  </si>
  <si>
    <t>+TILES NUVOGRES IV 60X60 GRES PORCELAIN 60201 WOOD BROWN</t>
  </si>
  <si>
    <t>+TILES NUVOGRES IV 60X60 GRES PORCELAIN 60202 WOOD LT.BROWN</t>
  </si>
  <si>
    <t>+TILES NUVOGRES IV 60X60 GRES PORCELAIN 60203 WOOD BEECH</t>
  </si>
  <si>
    <t>+TILES ROMANO IV 20X30W 23010A FLOWER PINK</t>
  </si>
  <si>
    <t>+TILES ROMANO IV 20X30W 23010B FLOWER BLUE</t>
  </si>
  <si>
    <t>+TILES ROMANO IV 20X30W 23010C FLOWER BEIGE</t>
  </si>
  <si>
    <t>+TILES ESPANA IV 30X30F 3707 PLAIN OCHRE</t>
  </si>
  <si>
    <t>+TILES ESPANA IV 30X30F D3601 STONE BROWN</t>
  </si>
  <si>
    <t>+TILES ESPANA IV 40X40F 44107 CASTELA OCHRE</t>
  </si>
  <si>
    <t>+TILES ESPANA IV 40X40F 4761 SPIDER WEB TERRACOTTA</t>
  </si>
  <si>
    <t>+TILES ESPANA IV 40X40F 4762 SPIDER WEB GREEN</t>
  </si>
  <si>
    <t>+TILES ESPANA IV 40X40F 4763 SPIDER WEB BROWN</t>
  </si>
  <si>
    <t>+TILES ESPANA IV 40X40F 4765 SPIDER WEB OCHRE</t>
  </si>
  <si>
    <t>+TILES NEO IV 40X40F GLOSSY L4001 PINK</t>
  </si>
  <si>
    <t>+TILES NEO IV 40X40F GLOSSY L4011 BEIGE</t>
  </si>
  <si>
    <t>+TILES NEO IV 40X40F GLOSSY L4021 GREEN</t>
  </si>
  <si>
    <t>+TILES ESPANA IV 40X40F 40402 FAN TERRACOTTA</t>
  </si>
  <si>
    <t>+TILES NEO IV 30X30F 812A MATTE WHITE</t>
  </si>
  <si>
    <t>+TILES CHINAGRES IV 60X60 SOLOGOSO LA6000/LA6000BP HI-SHINE PLAIN IVORY</t>
  </si>
  <si>
    <t>+TILES CHINAGRES IV 60X60 SOLOGOSO LA6006 HI-SHINE LT.IVORY</t>
  </si>
  <si>
    <t>+TILES ROMANO IV 20X30W 2346A/2346A-2 CHECKERED PINK</t>
  </si>
  <si>
    <t>+TILES ROMANO IV 20X30W 2346B/2346B-2 CHECKERED BLUE</t>
  </si>
  <si>
    <t>+TILES ROMANO IV 20X30W 2346C/2346C-2 CHECKERED BEIGE</t>
  </si>
  <si>
    <t>+TILES ROMANO IV 20X30W 2346D/2346D-2 CHECKERED GREY</t>
  </si>
  <si>
    <t>+TILES ROMANO IV 20X30W 2346E/2346E-2 CHECKERED GREEN</t>
  </si>
  <si>
    <t>+TILES NUVOGRES IV 30X60 GRES PORCELAIN 36211 SAND WHITE</t>
  </si>
  <si>
    <t>TILES NUVOGRES IV 30X60 GRES PORCELAIN 36212 SAND IVORY</t>
  </si>
  <si>
    <t>TILES NUVOGRES IV 30X60 GRES PORCELAIN 36213 SAND BEIGE</t>
  </si>
  <si>
    <t>+TILES NUVOGRES IV 30X60 GRES PORCELAIN 36215 SAND LT.GRAY</t>
  </si>
  <si>
    <t>+TILES NUVOGRES IV 30X60 GRES PORCELAIN 36216 SAND MAROON</t>
  </si>
  <si>
    <t>TILES NUVOGRES IV 30X60 GRES PORCELAIN 36217 SAND DK.GRAY</t>
  </si>
  <si>
    <t>TILES NUVOGRES IV 30X60 GRES PORCELAIN 36218 SAND BLACK</t>
  </si>
  <si>
    <t>+TILES ESPANA IV 40X40F 4223 AZTEC GREEN</t>
  </si>
  <si>
    <t>+TILES ESPANA IV 40X40F 4224 AZTEC BROWN</t>
  </si>
  <si>
    <t>+TILES ESPANA IV 40X40F 4A009 DUBAI WOOD PLAIN BROWN</t>
  </si>
  <si>
    <t>+TILES ESPANA IV 30X30F A303 PEBBLE PINK</t>
  </si>
  <si>
    <t>+TILES ESPANA IV 30X30F A305 PEBBLE GREEN</t>
  </si>
  <si>
    <t>+TILES NUVOGRES AOPENG IV 60X60 APJ6300 CRYSTAL  WHITE HI-SHINE</t>
  </si>
  <si>
    <t>+TILES NUVOGRES AOPENG IV 60X60 APJ6303 CRYSTAL BEIGE HI-SHINE</t>
  </si>
  <si>
    <t>+TILES NUVOGRES AOPENG IV 60X60 APJ6304  CRYSTAL PINK HI-SHINE</t>
  </si>
  <si>
    <t>+TILES CHINAGRES IV 60X60 SOLOGOSO APJ6085 HI-SHINE</t>
  </si>
  <si>
    <t>+TILES NUVOGRES AOPENG IV 60X60 AP6MYJ001 PEARL JADE  WHITE HI-SHINE</t>
  </si>
  <si>
    <t>+TILES NUVOGRES AOPENG IV 60X60 AP6MYJ002 PEARL JADE GRAY HI-SHINE</t>
  </si>
  <si>
    <t>+TILES NUVOGRES AOPENG IV 60X60 AP6MYJ003 PEARL JADE BEIGE HI-SHINE</t>
  </si>
  <si>
    <t>+TILES NUVOGRES AOPENG IV 60X60 AP6MYJ004 PEARL JADE PINK  HI-SHINE</t>
  </si>
  <si>
    <t>+TILES NUVOGRES AOPENG IV 60X60 AP6MYJ005 PEARL JADE DK.BROWN HI-SHINE</t>
  </si>
  <si>
    <t>+TILES NUVOGRES AOPENG IV 80X80 AP8MYJ001 PEARL JADE WHITE HI-SHINE</t>
  </si>
  <si>
    <t>+TILES NUVOGRES AOPENG IV 80X80 AP8MYJ002 PEARL JADE GRAY HI-SHINE</t>
  </si>
  <si>
    <t>+TILES NUVOGRES AOPENG IV 80X80 AP8MYJ003 PEARL JADE  BEIGE HI-SHINE</t>
  </si>
  <si>
    <t>+TILES NUVOGRES AOPENG IV 80X80 AP8MYJ004 PEARL JADE PINK HI-SHINE</t>
  </si>
  <si>
    <t>+TILES NUVOGRES AOPENG IV 80X80 AP8MYJ005 PEARL JADE DK.BROWN HI-SHINE</t>
  </si>
  <si>
    <t>+TILES NUVOGRES IV 60X60 BIG GRAIN H6001 HI-SHINE PINK</t>
  </si>
  <si>
    <t>+TILES NUVOGRES IV 60X60 BIG GRAIN H6008 HI-SHINE BEIGE</t>
  </si>
  <si>
    <t>+TILES NUVOGRES IV 60X60 BIG GRAIN H6016 HI-SHINE MINT GREEN</t>
  </si>
  <si>
    <t>+TILES NUVOGRES IV 60X60 D/LOADING H6202 HI-SHINE BEIGE</t>
  </si>
  <si>
    <t>+TILES NUVOGRES IV 60X60 D/LOADING H6203 HI-SHINE YELLOW</t>
  </si>
  <si>
    <t>+TILES NUVOGRES IV 60X60 D/LOADING H6205 HI-SHINE DK.GREEN</t>
  </si>
  <si>
    <t>TILES NUVOGRES IV 60X60 D/LOADING H6206  HI-SHINE MINT GREEN</t>
  </si>
  <si>
    <t>TILES NUVOGRES IV 60X60 D/LOADING H6209/H6610  HI-SHINE DK.GREY</t>
  </si>
  <si>
    <t>+TILES NUVOGRES IV 60X60 D/LOADING H6225/H6226 HI-SHINE LT.BROWN</t>
  </si>
  <si>
    <t>TILES NUVOGRES IV 60X60 D/LOADING H6605 HI-SHINE BROWN</t>
  </si>
  <si>
    <t>+TILES ESPANA IV 40X40F 4032 AZTEC TERRACOTTA</t>
  </si>
  <si>
    <t>+TILES ESPANA IV 40X40F 4088 ROCKY GREEN</t>
  </si>
  <si>
    <t>+TILES ESPANA IV 60X60 RECT.CER. TM6003 WOOD STRIPE RED BROWN</t>
  </si>
  <si>
    <t>+TILES ESPANA IV 30X60 T3603 BEIGE</t>
  </si>
  <si>
    <t>+TILES ESPANA IV 30X60 T3605 GRAY</t>
  </si>
  <si>
    <t>+TILES NEO IV 40X40F GLOSSY N4000 WHITE</t>
  </si>
  <si>
    <t>+TILES NEO IV 40X40F GLOSSY N4021 GREEN</t>
  </si>
  <si>
    <t>+TILES NEO IV 40X40F GLOSSY N4001 PINK</t>
  </si>
  <si>
    <t>+TILES NEO IV 40X40F GLOSSY N4011 BEIGE</t>
  </si>
  <si>
    <t>+TILES NEO IV 40X40F GLOSSY N4041 GREY</t>
  </si>
  <si>
    <t>+TILES ESPANA IV 30X30F 3364 MALAGA TERRACOTTA</t>
  </si>
  <si>
    <t>+TILES ESPANA IV 30X30F 3604 MALAGA GREEN</t>
  </si>
  <si>
    <t>+TILES ESPANA IV 30X30F 3605 MALAGA BLUE</t>
  </si>
  <si>
    <t>+TILES ESPANA IV 30X30F T341 MALAGA IVORY</t>
  </si>
  <si>
    <t>+TILES ESPANA IV 30X30F 3227 MALAGA OCHRE</t>
  </si>
  <si>
    <t>+TILES ROMANO IV 20X30W 231511 WHITE SMALL FLOWER</t>
  </si>
  <si>
    <t>+TILES ROMANO IV 20X30W 23305 WHITE LINER</t>
  </si>
  <si>
    <t>+TILES ESPANA IV 40X40F 44105 CASTELA GREEN</t>
  </si>
  <si>
    <t>+TILES ROMANO IV 20X20W E2000 WATERPROOF SHINY WHITE</t>
  </si>
  <si>
    <t>+TILES ROMANO IV 20X30W E2300 GLOSSY WHITE ENGOBE</t>
  </si>
  <si>
    <t>+TILES ROMANO IV 20X30W U2300 SHINY WHITE</t>
  </si>
  <si>
    <t>+TILES NUVOGRES IV 33.3X50 INK JET GRES PORCE.PM53342 BROWN/GRAY</t>
  </si>
  <si>
    <t>+TILES ROMANO IV 20X20W E2001 GREEN</t>
  </si>
  <si>
    <t>+TILES ROMANO IV 20X20W E2002 YELLOW</t>
  </si>
  <si>
    <t>+TILES ROMANO IV 20X20W E2003 ORANGE</t>
  </si>
  <si>
    <t>+TILES ROMANO IV 20X20W E2004 BLACK</t>
  </si>
  <si>
    <t>+TILES ROMANO IV 20X20W E2005 BLUE</t>
  </si>
  <si>
    <t>+TILES ROMANO IV 20X20W E2006 RED</t>
  </si>
  <si>
    <t>+TILES ROMANO IV 20X30W EA2001 RIPPLE WHITE</t>
  </si>
  <si>
    <t>+TILES ROMANO IV 20X30W EA2002 RIPPLE YELLOW</t>
  </si>
  <si>
    <t>+TILES ROMANO IV 20X30W EA2003 RIPPLE GREEN</t>
  </si>
  <si>
    <t>+TILES ROMANO IV 20X20W U2000 SHINY WHITE</t>
  </si>
  <si>
    <t>+TILES ROMANO IV 20X30W EA2004 RIPPLE RED</t>
  </si>
  <si>
    <t>+TILES ROMANO IV 20X30W EA2005 RIPPLE BLUE</t>
  </si>
  <si>
    <t>+TILES ROMANO IV 20X30W EA2006 RIPPLE ORANGE</t>
  </si>
  <si>
    <t>+TILES ROMANO IV 20X30W J2061H STRIPE YELLOW</t>
  </si>
  <si>
    <t>+TILES ROMANO IV 20X30W J2061G STRIPE GREEN</t>
  </si>
  <si>
    <t>+TILES ROMANO IV 20X30W J2061P STRIPE RED</t>
  </si>
  <si>
    <t>+TILES ROMANO IV 20X30W J2061B STRIPE BLUE</t>
  </si>
  <si>
    <t>+TILES ROMANO IV 20X30W J2061N STRIPE ORANGE</t>
  </si>
  <si>
    <t>+TILES ESPANA IV 40X40F 4790 ALPHA PINK</t>
  </si>
  <si>
    <t>+TILES ESPANA IV 40X40F 4791 ALPHA IVORY</t>
  </si>
  <si>
    <t>+TILES ESPANA IV 40X40F 4792 ALPHA BLUE</t>
  </si>
  <si>
    <t>+TILES ESPANA IV 40X40F 4793 ALPHA CHOCO</t>
  </si>
  <si>
    <t>+TILES ESPANA 60X60 RECT.CER. B60005 ROSEWOOD DIAGONAL TERRACOTTA</t>
  </si>
  <si>
    <t>+TILES ESPANA 60X60 RECT.CER. B60006 ROSEWOOD DIAGONAL LT.BROWN</t>
  </si>
  <si>
    <t>+TILES NUVOGRES IV 30X30F INK JET GRES PORCE.8D14 CRACK STONE BROWN</t>
  </si>
  <si>
    <t>+TILES NUVOGRES IV 30X30F INK JET GRES PORCE.8D11 CRACK STONE GRAY</t>
  </si>
  <si>
    <t>+TILES NUVOGRES IV 30X30F INK JET GRES PORCE.8D24 LINE STONE BROWN</t>
  </si>
  <si>
    <t>+TILES NUVOGRES IV 30X30F INK JET GRES PORCE.8D22 LINE STONE GRAY</t>
  </si>
  <si>
    <t>+TILES NUVOGRES IV 30X30F INK JET GRES PORCE.33D21 BIG STONE BROWN</t>
  </si>
  <si>
    <t>+TILES ESPANA IV 30X60F 36C02 PLAIN BEIGE</t>
  </si>
  <si>
    <t>+TILES ESPANA IV 30X60F L3601 PLAIN RED</t>
  </si>
  <si>
    <t>+TILES ESPANA IV 30X60F L3602 PLAIN GRAY</t>
  </si>
  <si>
    <t>+TILES ESPANA IV 60X60 RECT.CER. T6069 PLAIN BEIGE</t>
  </si>
  <si>
    <t>+TILES ROMANO IV 20X30W INK JET 0012A RISCA LT.BROWN</t>
  </si>
  <si>
    <t>+TILES ROMANO LH 20X30W INK JET 0012B RISCA BROWN</t>
  </si>
  <si>
    <t>+TILES ROMANO IV 20X30W INK JET PMCPP23011/23011 BRISSA IVORY/GREEN</t>
  </si>
  <si>
    <t>+TILES ROMANO IV 20X30W INK JET PMCP23013/23013 BRISSA BEIGE</t>
  </si>
  <si>
    <t>+TILES ROMANO IV 20X30W INK JET PMCPP23012/23012 BRISSA BLUE/GRAY</t>
  </si>
  <si>
    <t>+TILES ESPANA IV 40X40F 4002 VELASCO RED-BROWN</t>
  </si>
  <si>
    <t>+TILES ESPANA IV 40X40F 4107A/4003 VELASCO BROWN</t>
  </si>
  <si>
    <t>+TILES ESPANA IV 40X40F 4108 VELASCO TERRACOTTA</t>
  </si>
  <si>
    <t>+TILES ESPANA IV 40X40F 4008 BRIX TERRACOTTA</t>
  </si>
  <si>
    <t>+TILES ESPANA IV 40X40F 4153 BRIX RED-BROWN</t>
  </si>
  <si>
    <t>+TILES ESPANA IV 40X40F 4746 DIAGONAL RED-BEIGE</t>
  </si>
  <si>
    <t>+TILES ESPANA IV 40X40F 4760 DIAGONAL GREEN-BEIGE</t>
  </si>
  <si>
    <t>+TILES ESPANA IV 40X40F 4780 DIAGONAL TERRACOTTA</t>
  </si>
  <si>
    <t>+TILES NUVOGRES AOPENG IV 80X80 AP8MYJ003A PEARL JADE DK.BEIGE HI-SHINE</t>
  </si>
  <si>
    <t>+TILES ROMANO IV 20X20W WB20002 WATERPROOF SHINY SUPER WHITE</t>
  </si>
  <si>
    <t>TILES NUVOGRES IV 60X60 PEARL JADE H6801 HI-SHINE BEIGE</t>
  </si>
  <si>
    <t>TILES NUVOGRES IV 60X60 PEARL JADE H6802 HI-SHINE RED</t>
  </si>
  <si>
    <t>TILES NUVOGRES IV 60X60 PEARL JADE H6803 HI-SHINE LT.GREY</t>
  </si>
  <si>
    <t>+TILES ESPANA IV 40X40F 4304 WOOD IVORY</t>
  </si>
  <si>
    <t>+TILES ESPANA IV 40X40F 4749 WOOD STRIPE OAK</t>
  </si>
  <si>
    <t>+TILES ESPANA IV 40X40F 4750 WOOD STRIPE BROWN</t>
  </si>
  <si>
    <t>+TILES ESPANA IV 40X40F 4755 WOOD BROWN</t>
  </si>
  <si>
    <t>+TILES ROMANO LH 30X45W INK JET GP016A ESTILO IVORY</t>
  </si>
  <si>
    <t>+TILES ROMANO LH 30X45W INK JET GP016B ESTILO BEIGE</t>
  </si>
  <si>
    <t>+TILES ROMANO IV 30X45W INK JET B02-044A LUXOR IVORY</t>
  </si>
  <si>
    <t>+TILES ROMANO LH 30X45W INK JET B02-044B LUXOR BEIGE</t>
  </si>
  <si>
    <t>+TILES ROMANO IV 30X45W INK JET B03-A CINZA LT. BROWN BEIGE</t>
  </si>
  <si>
    <t>+TILES ROMANO IV 30X45W INK JET B03-B CINZA BROWN BEIGE</t>
  </si>
  <si>
    <t>+TILES CHINAGRES IV 60X60 SOLOGOSO APJ6072 HI-SHINE</t>
  </si>
  <si>
    <t>+TILES CHINAGRES IV 60X60 SOLOGOSO APJ6071 HI-SHINE</t>
  </si>
  <si>
    <t>+TILES CHINAGRES IV 60X60 SOLOGOSO APJ6073 HI-SHINE</t>
  </si>
  <si>
    <t>TILES NUVOGRES IV 60X60 PEARL JADE H6806 DK.GREY HI-SHINE</t>
  </si>
  <si>
    <t>TILES NUVOGRES IV 60X120 PEARL JADE H12801/H612801 BEIGE HI-SHINE</t>
  </si>
  <si>
    <t>TILES NUVOGRES IV 60X120 PEARL JADE H12802/H612802 RED HI-SHINE</t>
  </si>
  <si>
    <t>TILES NUVOGRES IV 60X120 PEARL JADE H12803/H612803 LT.GREY HI-SHINE</t>
  </si>
  <si>
    <t>TILES NUVOGRES IV 60X120 PEARL JADE H12806/H612806 DK.GREY  HI-SHINE</t>
  </si>
  <si>
    <t>TILES NUVOGRES IV 60X60 D/LOADING H6621 DARK BROWN HI-SHINE</t>
  </si>
  <si>
    <t>TILES NUVOGRES IV 60X60 D/LOADING H6628 PINK HI-SHINE</t>
  </si>
  <si>
    <t>+TILES ESPANA IV 60X60 RUSTIC L6018</t>
  </si>
  <si>
    <t>+TILES ESPANA IV 60X60 RUSTIC L6029</t>
  </si>
  <si>
    <t>+TILES ESPANA IV 40X40F INKJET 4D7D WOOD PARQUET DK. BROWN</t>
  </si>
  <si>
    <t>+TILES ESPANA IV 40X40F INKJET 4D8D WOOD PARQUET BROWN</t>
  </si>
  <si>
    <t>+TILES ESPANA IV 40X40F INKJET 4D9D WOOD DIAGONAL BROWN</t>
  </si>
  <si>
    <t>+TILES ESPANA IV 40X40F INKJET 4D10D CASTELA GRAY</t>
  </si>
  <si>
    <t>+TILES ESPANA CC 40X40F INKJET 4D11 COBBLESTONE TERRACOTTA</t>
  </si>
  <si>
    <t>+TILES ROMANO IV 30X60W INK JET FD36076A INFINITY LT. GRAY</t>
  </si>
  <si>
    <t>+TILES ROMANO IV 30X60W INK JET FD36076 INFINITY GRAY DECORATIVE</t>
  </si>
  <si>
    <t>+TILES ROMANO IV 30X60W INK JET FD36076B INFINITY DK. GRAY</t>
  </si>
  <si>
    <t>+TILES ROMANO IV 30X60W INK JET FD36077A INFINITY LT. GREEN</t>
  </si>
  <si>
    <t>+TILES ROMANO IV 30X60W INK JET FD36077 INFINITY GREEN DECORATIVE</t>
  </si>
  <si>
    <t>+TILES ROMANO IV 30X60W INK JET FD36077B INFINITY DK. GREEN</t>
  </si>
  <si>
    <t>+TILES ROMANO IV 30X60W INK JET FD36078A INFINITY LT. BROWN</t>
  </si>
  <si>
    <t>+TILES ROMANO IV 30X60W INK JET FD36078 INFINITY BROWN DECORATIVE</t>
  </si>
  <si>
    <t>+TILES ROMANO IV 30X60W INK JET FD36078B INFINITY DK. BROWN</t>
  </si>
  <si>
    <t>+TILES ESPANA IV 60X60 KB6601 CORINTO GRAY</t>
  </si>
  <si>
    <t>+TILES ESPANA IV 60X60 KB6602 CORINTO IVORY</t>
  </si>
  <si>
    <t>TILES NUVOGRES IV 60X120 PEARL JADE H12805/H612805 BLACK HI-SHINE</t>
  </si>
  <si>
    <t>+TILES NUVOGRES/AOPENG IV 60X60 AP6CMJ001 PILATES WHITE</t>
  </si>
  <si>
    <t>+TILES NUVOGRES AOPENG IV 60X60 PILATES AP6CMJ003 BEIGE</t>
  </si>
  <si>
    <t>+TILES NUVOGRES AOPENG IV 60X60 PILATES AP6CMJ004 PINK</t>
  </si>
  <si>
    <t>+TILES ROMANO IV 30X60W INK JET FD36079A CIRCLE PLAIN LT. BROWN</t>
  </si>
  <si>
    <t>+TILES ROMANO IV 30X60W INK JET FD36079  CIRCLE PLAIN DECORATIVE BROWN</t>
  </si>
  <si>
    <t>+TILES ROMANO IV 30X60W INK JET FD36080A GEOMETRIC PLAIN LT. BROWN</t>
  </si>
  <si>
    <t>+TILES ROMANO IV 30X60W INK JET FD36080 GEOMETRIC PLAIN DECORATIVE BROWN</t>
  </si>
  <si>
    <t>+TILES ROMANO IV 30X60W INK JET FD36080B GEOMETRIC PLAIN DRK. BROWN</t>
  </si>
  <si>
    <t>+TILES ESPANA IV 40X40F INKJET 4D11D CASTELA BROWN</t>
  </si>
  <si>
    <t>TILES NUVOGRES IV 60X60 D/LOADING H6623 HI-SHINE DARK BROWN</t>
  </si>
  <si>
    <t>+TILES NUVOGRES IV 60X60 SOLOGOSO 6100 SUPER WHITE</t>
  </si>
  <si>
    <t>+NFS-TILES ESPANA PREMIUM IV 60X60 INK JET 66303 ASPEN LT. BROWN WOOD</t>
  </si>
  <si>
    <t>+NFS-TILES ESPANA PREMIUM IV 60X60 INK JET 66305 ASPEN DK. BROWN WOOD</t>
  </si>
  <si>
    <t>+TILES ESPANA CLASSIC CC 60X60 RECT.CER. 6051A/LH6651 NEVADA BEIGE/BROWN</t>
  </si>
  <si>
    <t>+TILES ESPANA CLASSIC CC 60X60 RECT.CER. 66033/LH6633 STA.BARBARA IVORY</t>
  </si>
  <si>
    <t>+TILES ESPANA CLASSIC CC 60X60 RECT.CER. T6082/LH6682 NEVADA GRAY</t>
  </si>
  <si>
    <t>+TILES ESPANA CLASSIC CC 60X60 RECT.CER. 6811/L6811/LH6611 STA.BARBARA TERRACOTTA</t>
  </si>
  <si>
    <t>+TILES ESPANA CLASSIC CC 60X60 RECT.CER. TM6004/LH6604 ROSEWOOD PARQUET BROWN</t>
  </si>
  <si>
    <t>TILES ROMANO PREMIUM IV 20X20W WB20002 WATERPROOF SHINY SUPER WHITE</t>
  </si>
  <si>
    <t>+NFS-TILES ROMANO PREMIUM IV 30X60W INK JET FD36076 INFINITY GRAY DECORATIVE</t>
  </si>
  <si>
    <t>+NFS-TILES ROMANO PREMIUM IV 30X60W INK JET FD36077 INFINITY GREEN DECORATIVE</t>
  </si>
  <si>
    <t>+NFS-TILES ROMANO PREMIUM IV 30X60W INK JET FD36077B INFINITY DK. GREEN</t>
  </si>
  <si>
    <t>+NFS-TILES ROMANO PREMIUM IV 30X60W INK JET FD36078B INFINITY DK. BROWN</t>
  </si>
  <si>
    <t>+NFS-TILES ROMANO PREMIUM IV 30X60W INK JET FD36079A CIRCLE PLAIN LT. BROWN</t>
  </si>
  <si>
    <t>+NFS-TILES ROMANO PREMIUM IV 30X60W INK JET FD36079 CIRCLE PLAIN DECORATIVE BROWN</t>
  </si>
  <si>
    <t>+TILES ROMANO PREMIUM IV 30X60W INK JET FD36079B  CIRCLE PLAIN DRK. BROWN</t>
  </si>
  <si>
    <t>+NFS-TILES ROMANO PREMIUM IV 30X60W INK JET FD36080A GEOMETRIC PLAIN LT. BROWN</t>
  </si>
  <si>
    <t>+TILES ROMANO PREMIUM IV 30X60W INK JET FD36080 GEOMETRIC PLAIN DECORATIVE BROWN</t>
  </si>
  <si>
    <t>+TILES ROMANO PREMIUM IV 30X60W INK JET FD36080B GEOMETRIC PLAIN DRK. BROWN</t>
  </si>
  <si>
    <t>+TILES ESPANA CLASSIC IV 60X60 KB6602 CORINTO IVORY</t>
  </si>
  <si>
    <t>+TILES ESPANA CLASSIC IV 40X40F 4761 SPIDER WEB TERRACOTTA</t>
  </si>
  <si>
    <t>+TILES ESPANA CLASSIC IV 40X40F 4762 SPIDER WEB GREEN</t>
  </si>
  <si>
    <t>+TILES ESPANA CLASSIC IV 40X40F 4223 AZTEC GREEN</t>
  </si>
  <si>
    <t>+TILES ESPANA CLASSIC IV 40X40F 4032 AZTEC TERRACOTTA</t>
  </si>
  <si>
    <t>+TILES ESPANA CLASSIC IV 40X40F 4791 ALPHA IVORY</t>
  </si>
  <si>
    <t>+NFS-TILES ROMANO PREMIUM IV 30X60W INK JET FD36076A INFINITY LT. GRAY</t>
  </si>
  <si>
    <t>+NFS-TILES ROMANO PREMIUM IV 30X60W INK JET FD36076B INFINITY DK. GRAY</t>
  </si>
  <si>
    <t>+TILES ROMANO CLASSIC IV 20X30W EA2002 RIPPLE YELLOW</t>
  </si>
  <si>
    <t>+TILES ROMANO CLASSIC IV 20X30W J2061N STRIPE ORANGE</t>
  </si>
  <si>
    <t>+NFS-TILES ROMANO PREMIUM IV 30X60W INK JET FD36077A INFINITY LT. GREEN</t>
  </si>
  <si>
    <t>+NFS-TILES ROMANO PREMIUM IV 30X60W INK JET FD36078A INFINITY LT. BROWN</t>
  </si>
  <si>
    <t>+NFS-TILES ROMANO PREMIUM IV 30X60W INK JET FD36078 INFINITY BROWN DECORATIVE</t>
  </si>
  <si>
    <t>+LAV SOHO 8888 WHITE</t>
  </si>
  <si>
    <t>+BOWL SOHO 8013 LT.GREEN</t>
  </si>
  <si>
    <t>+BOWL SOHO 8013 LT.BLUE</t>
  </si>
  <si>
    <t>+BOWL SOHO 8013 PINK</t>
  </si>
  <si>
    <t>+TANK SOHO 8013 IVORY</t>
  </si>
  <si>
    <t>+TANK SOHO 8013 LT.GREEN</t>
  </si>
  <si>
    <t>+TANK SOHO 8013 LT.BLUE</t>
  </si>
  <si>
    <t>+TANK SOHO 8013 PINK</t>
  </si>
  <si>
    <t>+LAV SOHO 8013 IVORY</t>
  </si>
  <si>
    <t>+LAV SOHO 8013 LT.GREEN</t>
  </si>
  <si>
    <t>+LAV SOHO 8013 LT.BLUE</t>
  </si>
  <si>
    <t>+LAV SOHO 8013 PINK</t>
  </si>
  <si>
    <t>SOAP HOLDER SOHO/AVIVA CERAMIC IVORY</t>
  </si>
  <si>
    <t>SOAP HOLDER SOHO/AVIVA CERAMIC LT.GREEN</t>
  </si>
  <si>
    <t>SOAP HOLDER SOHO/AVIVA CERAMIC LT.BLUE</t>
  </si>
  <si>
    <t>SOAP HOLDER SOHO/AVIVA CERAMIC PINK</t>
  </si>
  <si>
    <t>PAPER HOLDER SOHO/AVIVA CERAMIC IVORY</t>
  </si>
  <si>
    <t>PAPER HOLDER SOHO/AVIVA CERAMIC LT.GREEN</t>
  </si>
  <si>
    <t>PAPER HOLDER SOHO/AVIVA CERAMIC LT.BLUE</t>
  </si>
  <si>
    <t>PAPER HOLDER SOHO/AVIVA CERAMIC PINK</t>
  </si>
  <si>
    <t>+BOWL SOHO BUHOS 8015I SMALL WHITE</t>
  </si>
  <si>
    <t>+LAV SOHO/AVIVA 8530 WHITE</t>
  </si>
  <si>
    <t>+LAV AVIVA/SOHO 8013SP WHITE</t>
  </si>
  <si>
    <t>+WC AVIVA 8207C FLORAL ORANGE</t>
  </si>
  <si>
    <t>BOWL SOHO BUHOS 8015N SMALL WHITE</t>
  </si>
  <si>
    <t>+BOWL SOHO BUHOS 8015 SMALL WHITE</t>
  </si>
  <si>
    <t>+BOWL SOHO BUHOS 8015 MEDIUM MINA WHITE</t>
  </si>
  <si>
    <t>+BOWL SOHO BUHOS 8015 MEDIUM MINA PINK</t>
  </si>
  <si>
    <t>+BOWL SOHO BUHOS 8015 MEDIUM MINA BLUE</t>
  </si>
  <si>
    <t>+BOWL SOHO BUHOS 8015 MEDIUM MINA IVORY</t>
  </si>
  <si>
    <t>+BOWL SOHO BUHOS 8015 MEDIUM MINA GREEN</t>
  </si>
  <si>
    <t>BOWL SOHO BUHOS 8015N SMALL BLUE</t>
  </si>
  <si>
    <t>BOWL SOHO BUHOS 8015N SMALL IVORY</t>
  </si>
  <si>
    <t>BOWL SOHO BUHOS 8015N SMALL GREEN</t>
  </si>
  <si>
    <t>+NFS- RANGE HOOD BOSTON BAY AE HES30 90CM TEMP.GLASS</t>
  </si>
  <si>
    <t>+RANGE HOOD BOSTON BAY AE HSM102(A-600MM) STAINLESS</t>
  </si>
  <si>
    <t>NFS- RANGE HOOD BOSTON BAY SP HSM102 (1-900MM) CENTRIFUGAL FAN</t>
  </si>
  <si>
    <t>+HOB BOSTON BAY AE PFF930STTGB-E 90CM TEMP.GLASS</t>
  </si>
  <si>
    <t>NFS- HOB BOSTON BAY AE PFA631SX-E 60CM S/S-E 60CM S/S</t>
  </si>
  <si>
    <t>NFS- +HOB BOSTON BAY AE PFA640STX-E 60CM S/S</t>
  </si>
  <si>
    <t>NFS- +RANGE HOOD BOSTON BAY AE HEF30(D-600MM) TEMP.GLASS</t>
  </si>
  <si>
    <t>+NFS- RANGE HOOD BOSTON BAY AE HEF30(L-600MM) TEMP.GLASS</t>
  </si>
  <si>
    <t>+NFS- RANGE HOOD BOSTON BAY AE HEF85(T-900MM)</t>
  </si>
  <si>
    <t>NFS- +HOB BOSTON BAY AE PFM930STTX-E 90CM SS304</t>
  </si>
  <si>
    <t>+HOB BOSTON BAY AE PFH320SX-E 30CM SS304</t>
  </si>
  <si>
    <t>+HOB BOSTON BAY AE PFFA310STGB-E 30CM TEMP.GLASS</t>
  </si>
  <si>
    <t>NFS- +HOB BOSTON BAY AE PFFA320SGB-E 30CM</t>
  </si>
  <si>
    <t>+HOB BOSTON BAY AE CFEB-641-0/0 60CM CERAMIC</t>
  </si>
  <si>
    <t>+NFS- HOB BOSTON BAY AE IFES320 30CM CERAMIC INDUCTION</t>
  </si>
  <si>
    <t>NFS- +OVEN BOSTON BAY AE F80EMR-C70/M70-96</t>
  </si>
  <si>
    <t>HOB BOSTON BAY AE SPAREPARTS THERMAL GENERATOR PFA631SX-E 60CM S/S</t>
  </si>
  <si>
    <t>HOB BOSTON BAY AE SPAREPARTS AUXILIARY BURNER CAP PFA631SX-E/PFA640STX-E</t>
  </si>
  <si>
    <t>HOB BOSTON BAY AE SPAREPARTS SEMI-RAPID BURNER CAP PFA631SX-E/PFA640STX-E</t>
  </si>
  <si>
    <t>HOB BOSTON BAY AE SPAREPARTS ELECTRONIC IGNITION 0027 PFA631SX-E/PFA640STX-E</t>
  </si>
  <si>
    <t>HOB BOSTON BAY AE SPAREPARTS CONTROL KNOB PFA631SX-E/PFA640STX-E/PFM930STTX-E/PFH320SX-E</t>
  </si>
  <si>
    <t>HOB BOSTON BAY AE SPAREPARTS FLAME FAILURE DEVICE PFA631SX-E</t>
  </si>
  <si>
    <t>HOB BOSTON BAY AE SPAREPARTS PAN SUPPORT BIG PFA631SX-E</t>
  </si>
  <si>
    <t>HOB BOSTON BAY AE SPAREPARTS INNER TRP FLAME CAP PFA640STX-E</t>
  </si>
  <si>
    <t>HOB BOSTON BAY AE SPAREPARTS OUTER TRP FLAME CAP PFA640STX-E</t>
  </si>
  <si>
    <t>HOB BOSTON BAY AE ACCS. FLAME FAILURE DEVICE 403A PFA640STX-E</t>
  </si>
  <si>
    <t>HOB BOSTON BAY AE SPAREPARTS FLAME FAILURE DEVICE 550 PFA640STX-E</t>
  </si>
  <si>
    <t>HOB BOSTON BAY AE SPAREPARTS PAN SUPPORT PFA640STX-E</t>
  </si>
  <si>
    <t>HOB BOSTON BAY AE SPAREPARTS INNER TRP FLAME CAP PFF930STTGB-E/PFM930STTX-E/PFFA310STGB-E</t>
  </si>
  <si>
    <t>HOB BOSTON BAY AE SPAREPARTS OUTER TRP FLAME CAP PFF930STTGB-EGB-E</t>
  </si>
  <si>
    <t>HOB BOSTON BAY AE SPAREPARTS SEMI-RAPID FLAME CAP PFF930STTGB-E/PFM930STTX-E</t>
  </si>
  <si>
    <t>HOB BOSTON BAY AE SPAREPARTS ELECTRONIC IGNITION 403A PFF930STTGB-E/PFM930STTX-E</t>
  </si>
  <si>
    <t>HOB BOSTON BAY AE ACCS. ELECTRONIC IGNITION S310T 16 PFF930STTGB-E</t>
  </si>
  <si>
    <t>HOB BOSTON BAY AE SPAREPARTS CONTROL KNOB PFF930STTGB-E</t>
  </si>
  <si>
    <t>HOB BOSTON BAY AE SPAREPARTS FLAME FAILURE DEVICE PFF930STTGB-E/PFM930STTX-E/PFH320SX-E/PFFA320SGB-E</t>
  </si>
  <si>
    <t>HOB BOSTON BAY AE SPAREPARTS PAN SUPPORT PFF930STTGB-E</t>
  </si>
  <si>
    <t>HOB BOSTON BAY AE SPAREPARTS ELECTRONIC IGNITION S310T 15 PFF930STTGB-E</t>
  </si>
  <si>
    <t>HOB BOSTON BAY AE SPAREPARTS ELECTRONIC IGNITION 15 PFM930STTX-E/PFFA310STGB-E</t>
  </si>
  <si>
    <t>HOB BOSTON BAY AE SPAREPARTS PAN SUPPORT 29 PFM930STTX-E</t>
  </si>
  <si>
    <t>HOB BOSTON BAY AE SPAREPARTS RAPID FLAME CAP PFH320SX-E/PFFA320SGB-E</t>
  </si>
  <si>
    <t>HOB BOSTON BAY AE SPAREPARTS AUXILIARY FLAME CAP PFH320SX-E/PFFA320SGB-E</t>
  </si>
  <si>
    <t>HOB BOSTON BAY AE SPAREPARTS ELECTRONIC IGNITION PFH320SX-E</t>
  </si>
  <si>
    <t>HOB BOSTON BAY AE SPAREPARTS CONTROL KNOB PFFA320SGB-E/PFFA310STGB-E</t>
  </si>
  <si>
    <t>HOB BOSTON BAY AE SPAREPARTS PAN SUPPORT PFFA310STGB-E</t>
  </si>
  <si>
    <t>GAS RANGE BOSTON BAY AE ACCS. AUXILIARY  FLAME CAP F664TSG1S1-D</t>
  </si>
  <si>
    <t>GAS RANGE BOSTON BAY AE SPAREPARTS RAPID FLAME CAP F664TSG1S1-D</t>
  </si>
  <si>
    <t>GAS RANGE BOSTON BAY AE SPAREPARTS RAPID BURNER SPREADER SMALL F664TSG1S1-D</t>
  </si>
  <si>
    <t>GAS RANGE BOSTON BAY AE SPAREPARTS ELECTRONIC IGNITION 867MM F664TSG1S1-D</t>
  </si>
  <si>
    <t>GAS RANGE BOSTON BAY AE SPAREPARTS CONTROL KNOB REVERSED F664TSG1S1-D</t>
  </si>
  <si>
    <t>GAS RANGE BOSTON BAY AE SPAREPARTS GLASS DOOR F664TSG1S1-D</t>
  </si>
  <si>
    <t>NFS- RANGE HOOD BOSTON BAY AE CHARCOAL FILTER HSM102(A/C-600MM/900MM)</t>
  </si>
  <si>
    <t>HOB BOSTON BAY AE SPAREPARTS TEMPERED GLASS PFF930STTGB-E</t>
  </si>
  <si>
    <t>+TILES ROMANO KE 20X20W 6801 VANDA BEIGE</t>
  </si>
  <si>
    <t>+TILES ROMANO KE 20X20W 6802 VANDA BLUE</t>
  </si>
  <si>
    <t>+TILES ROMANO KE 20X20W 6804 VANDA PINK</t>
  </si>
  <si>
    <t>+TILES ROMANO KE 20X20W 1015A FLOWER BEIGE</t>
  </si>
  <si>
    <t>+TILES ROMANO KE 20X20W 1015B FLOWER BROWN</t>
  </si>
  <si>
    <t>+TILES ROMANO KE 20X20W 1015D FLOWER PINK</t>
  </si>
  <si>
    <t>+TILES ROMANO KE 20X20W 1015E FLOWER RED</t>
  </si>
  <si>
    <t>+TILES ROMANO KE 20X20W 22129 ORCHID BROWN</t>
  </si>
  <si>
    <t>+TILES ROMANO KE 20X20W 22128 ORCHID WHITE</t>
  </si>
  <si>
    <t>+TILES ROMANO KE 20X20W 012 ORCHID BEIGE</t>
  </si>
  <si>
    <t>+TILES ROMANO KE 20X20W 011 ORCHID PINK</t>
  </si>
  <si>
    <t>+TILES ROMANO KE 20X20W 013 ORCHID BLUE</t>
  </si>
  <si>
    <t>+TILES ROMANO KE 25X50W INK JET 55722 RECTANGLE GRAY</t>
  </si>
  <si>
    <t>+TILES ROMANO KE 25X50W INK JET 55717 MOSAIC BLUE/WHITE/GRAY</t>
  </si>
  <si>
    <t>+TILES ROMANO KE 25X50W INK JET 55721 RECTANGLE BLUE/GRAY</t>
  </si>
  <si>
    <t>+TILES ROMANO KE 25X50W INK JET 55702 MOSAIC OCHRE</t>
  </si>
  <si>
    <t>+TILES ROMANO KE 25X50W INK JET 25501B SEAWAVE DK. BEIGE</t>
  </si>
  <si>
    <t>+TILES ROMANO KE 25X50W INK JET 55707 SEAWAVE TAUPE/BEIGE</t>
  </si>
  <si>
    <t>+TILES ROMANO KE 25X50W INK JET 55720 SEAWAVE LT. BEIGE</t>
  </si>
  <si>
    <t>+TILES ROMANO KE 25X50W 55000 GLOSSY PLAIN WHITE</t>
  </si>
  <si>
    <t>+TILES ROMANO KE 25X50W INK JET 55724 WOOD PARQUET BROWN/GRAY</t>
  </si>
  <si>
    <t>+TILES ROMANO KE 25X50W INK JET 55031 SQUARE MARBLE BROWN</t>
  </si>
  <si>
    <t>+TILES ROMANO KE 25X50W INK JET 55714E CIRCLE LT.GREY/IVORY</t>
  </si>
  <si>
    <t>+TILES ROMANO KE 25X50W INK JET 55714A CIRCLE BEIGE</t>
  </si>
  <si>
    <t>+TILES ROMANO KE 25X50W INK JET 55712 CIRCLE BLUE</t>
  </si>
  <si>
    <t>+TILES ROMANO KE 25X50W INK JET L18L VENICE IVORY</t>
  </si>
  <si>
    <t>+TILES ROMANO KE 25X50W INK JET L18D VENICE BEIGE</t>
  </si>
  <si>
    <t>+TILES ROMANO KE 25X50W INK JET L18C VENICE DECOR.BEIGE</t>
  </si>
  <si>
    <t>+TILES ROMANO KE 25X50W INK JET 5A VENICE LT.GRAY</t>
  </si>
  <si>
    <t>+TILES ROMANO KE 25X50W INK JET 5B VENICE GRAY</t>
  </si>
  <si>
    <t>+TILES ROMANO KE 25X50W INK JET 5C VENICE DECOR.GRAY</t>
  </si>
  <si>
    <t>+TILES ROMANO PREMIUM KE 25X50W INK JET MSD15A</t>
  </si>
  <si>
    <t>+TILES ROMANO PREMIUM KE 25X50W INK JET MSD15C</t>
  </si>
  <si>
    <t>+TILES ESPANA CLASSIC KE 15X60 16602 RUSTIC</t>
  </si>
  <si>
    <t>+TILES ESPANA CLASSIC KE 15X60 16206 RUSTIC</t>
  </si>
  <si>
    <t>+TILES ESPANA CLASSIC KE 15X60 16205 RUSTIC</t>
  </si>
  <si>
    <t>+TILES ESPANA CLASSIC KE 15X60 16200 RUSTIC</t>
  </si>
  <si>
    <t>+TILES ESPANA CLASSIC KE 15X60 16207 RUSTIC</t>
  </si>
  <si>
    <t>+TILES ESPANA CLASSIC KE 15X60 PM16203 RUSTIC</t>
  </si>
  <si>
    <t>+TILES ESPANA CLASSIC KE 15X60 16204 RUSTIC</t>
  </si>
  <si>
    <t>+TILES ROMANO PREMIUM KE 25X50W INK JET NZ25506B</t>
  </si>
  <si>
    <t>+TILES ROMANO PREMIUM KE 25X50W INK JET NZ25506A</t>
  </si>
  <si>
    <t>+TILES ROMANO PREMIUM KE 25X50W INK JET NZ25504A</t>
  </si>
  <si>
    <t>+TILES ROMANO PREMIUM KE 25X50W INK JET NZ25504B</t>
  </si>
  <si>
    <t>+TILES ROMANO PREMIUM KE 25X50W INK JET MSD15B</t>
  </si>
  <si>
    <t>+TILES ROMANO PREMIUM KE 25X50W INK JET 25501B SEAWAVE DK. BEIGE</t>
  </si>
  <si>
    <t>+TILES ROMANO PREMIUM KE 25X50W INK JET 55031 SQUARE MARBLE BROWN</t>
  </si>
  <si>
    <t>+TILES ROMANO PREMIUM KE 25X50W INK JET 55702 MOSAIC OCHRE</t>
  </si>
  <si>
    <t>+TILES ROMANO PREMIUM KE 25X50W INK JET 55707 SEAWAVE TAUPE/BEIGE</t>
  </si>
  <si>
    <t>+TILES ROMANO PREMIUM KE 25X50W INK JET 55712 CIRCLE BLUE</t>
  </si>
  <si>
    <t>+TILES ROMANO PREMIUM KE 25X50W INK JET 55714A CIRCLE BEIGE</t>
  </si>
  <si>
    <t>+TILES ROMANO PREMIUM KE 25X50W INK JET 55714E CIRCLE LT.GREY/IVORY</t>
  </si>
  <si>
    <t>+TILES ROMANO PREMIUM KE 25X50W INK JET 55717 MOSAIC BLUE/WHITE/GRAY</t>
  </si>
  <si>
    <t>+TILES ROMANO PREMIUM KE 25X50W INK JET 55720 SEAWAVE LT. BEIGE</t>
  </si>
  <si>
    <t>+TILES ROMANO PREMIUM KE 25X50W INK JET 55721 RECTANGLE BLUE/GRAY</t>
  </si>
  <si>
    <t>+TILES ROMANO PREMIUM KE 25X50W INK JET 55722 RECTANGLE GRAY</t>
  </si>
  <si>
    <t>+TILES ROMANO PREMIUM KE 25X50W INK JET 55724 WOOD PARQUET BROWN/GRAY</t>
  </si>
  <si>
    <t>+TILES ROMANO PREMIUM KE 25X50W INK JET 5A VENICE LT.GRAY</t>
  </si>
  <si>
    <t>+TILES ROMANO PREMIUM KE 25X50W INK JET 5B VENICE GRAY</t>
  </si>
  <si>
    <t>+TILES ROMANO PREMIUM KE 25X50W INK JET 5C VENICE DECOR.GRAY</t>
  </si>
  <si>
    <t>+TILES ROMANO PREMIUM KE 25X50W INK JET L18C VENICE DECOR.BEIGE</t>
  </si>
  <si>
    <t>+TILES ROMANO PREMIUM KE 25X50W INK JET L18D VENICE BEIGE</t>
  </si>
  <si>
    <t>+TILES ROMANO PREMIUM KE 25X50W INK JET L18L VENICE IVORY</t>
  </si>
  <si>
    <t>+TILES ROMANO PREMIUM KE 25X50W 55000 GLOSSY PLAIN WHITE</t>
  </si>
  <si>
    <t>+GARDEN HOSE GREAT OUTDOOR BO BLG2077 PU COIL 7.5M</t>
  </si>
  <si>
    <t>+GARDEN HOSE GREAT OUTDOOR BO BLG2058A 5/8" 10M</t>
  </si>
  <si>
    <t>+GARDEN HOSE GREAT OUTDOOR BO BLG2059A 5/8" 15M</t>
  </si>
  <si>
    <t>+GARDEN HOSE GREAT OUTDOOR BO BLG2060A 5/8" 20M</t>
  </si>
  <si>
    <t>+GARDEN HOSE GREAT OUTDOOR BO BLG2061A 5/8" 25M</t>
  </si>
  <si>
    <t>+GARDEN HOSE GREAT OUTDOOR BO BLG2062A 5/8" 30M</t>
  </si>
  <si>
    <t>WATER DISPENSER BOSTON BAY AW. SPAREPARTS HC98L OVERLOAD PROTECTOR</t>
  </si>
  <si>
    <t>WATER HEATER SUNTEC/SAHARA ACCS. ELECTROMAGNETIC VALVE</t>
  </si>
  <si>
    <t>WATER HEATER SUNTEC/SAHARA ACCS. TAIL STOCK</t>
  </si>
  <si>
    <t>WATER HEATER SUNTEC ACCS. SOLAR CONTROLLER SA0202/TYY-C/SR-500 NON-PRESSURIZED</t>
  </si>
  <si>
    <t>WATER HEATER SUNTEC ACCS. SOLAR CONTROLLER SM-SS-E/SR-609C PRESSURIZED</t>
  </si>
  <si>
    <t>WATER HEATER SUNTEC/SAHARA ACCS. WATER LEVEL SENSOR</t>
  </si>
  <si>
    <t>WATER HEATER SUNTEC/SAHARA ACCS. ANTI-DUST CIRCLE SILICON</t>
  </si>
  <si>
    <t>SPONGE FLOAT MASTER VI 63030346 280X140X30MM</t>
  </si>
  <si>
    <t>SCOURING PAD MASTER VI 63030340 W/SOFT HANDLE</t>
  </si>
  <si>
    <t>COMBINATION SPREADER MASTER VI 09800528</t>
  </si>
  <si>
    <t>GROUT FLOAT MASTER VI 63030315 280X140X8MM</t>
  </si>
  <si>
    <t>TILE SPACER MASTER VI 3MM SOLID</t>
  </si>
  <si>
    <t>TILE SPACER MASTER VI 5MM SOLID</t>
  </si>
  <si>
    <t>TILE SPACER MASTER VI 8MM SOLID</t>
  </si>
  <si>
    <t>TILE SPACER MASTER VI 10MM SOLID</t>
  </si>
  <si>
    <t>SPONGE HYDRO GROUT MASTER VI 160X110X50MM ROUND POLISHED</t>
  </si>
  <si>
    <t>TILES CHINA GRES YO 60X60 GRES PORCELAIN NT6603</t>
  </si>
  <si>
    <t>+TILES NUVOGRES 60X60 GRES PORCELAIN FT66021</t>
  </si>
  <si>
    <t>+TILES ESPANA YO 30X30 3332 PLAIN IVORY</t>
  </si>
  <si>
    <t>+TILES ESPANA YO 30X30 3208 PLAIN OCHRE</t>
  </si>
  <si>
    <t>+TILES ESPANA YO 30X30 3372 PLAIN TERRACOTTA</t>
  </si>
  <si>
    <t>+TILES ESPANA YO 30X30 3033-1 STONE TERRACOTTA</t>
  </si>
  <si>
    <t>+TILES ESPANA YO 40X40 RECT.CER. 8003/4803 PLAIN RUST</t>
  </si>
  <si>
    <t>+TILES ESPANA YO 40X40 RECT.CER. 8302/4802 PLAIN TERRA</t>
  </si>
  <si>
    <t>+TILES ESPANA YO 40X40 RECT.CER. 8502/4852 GREEN/BEIGE</t>
  </si>
  <si>
    <t>+TILES WALL CLADDING YO 150X500MM 50320 DK.BEIGE</t>
  </si>
  <si>
    <t>+TILES ESPANA YO 30X30 F3039 WOOD BROWN</t>
  </si>
  <si>
    <t>+TILES ESPANA YO 40X40 4863 RUSTIC IVORY</t>
  </si>
  <si>
    <t>+TILES ESPANA YO 40X40 4866 RUSTIC BEIGE</t>
  </si>
  <si>
    <t>+TILES ESPANA YO 40X40 4865 RUSTIC TERRACOTTA</t>
  </si>
  <si>
    <t>+TILES NUVOGRES YO 33.3X50 INK JET GRES PORCE.PM53313 BROWN/GRAY</t>
  </si>
  <si>
    <t>+TILES NUVOGRES YO 17.5X50 INK JET GRES PORCE.PM17501 GRAY/BEIGE</t>
  </si>
  <si>
    <t>+TILES NUVOGRES YO 17.5X50 INK JET GRES PORCE.PM17513 BROWN/GRAY</t>
  </si>
  <si>
    <t>+TILES NUVOGRES YO 17.5X50 INK JET GRES PORCE.PM17514 GRAY/BEIGE</t>
  </si>
  <si>
    <t>+TILES NUVOGRES IV 30X60 GRES POR INK JET 64451 PIZZARA ANTRACITE</t>
  </si>
  <si>
    <t>+TILES NUVOGRES IV 30X60 GRES POR INK JET 64456 PIZZARA BEIGE</t>
  </si>
  <si>
    <t>+TILES NUVOGRES YO 17.5X50 INK JET GRES PORCE.17551 BRICK GREY</t>
  </si>
  <si>
    <t>+TILES NUVOGRES YO 17.5X50 INK JET GRES PORCE.17554 BRICK BROWN</t>
  </si>
  <si>
    <t>+TILES NUVOGRES CC 33.3X50 Q35110 IVORY INK JET</t>
  </si>
  <si>
    <t>+TILES NUVOGRES CC 33.3X50 Q35111 OCHRE INK JET</t>
  </si>
  <si>
    <t>+TILES NUVOGRES CC 30X60 INK JET GRES PORCE.N36721 MOHICA MOSAIC BEIGE/BROWN</t>
  </si>
  <si>
    <t>+TILES NUVOGRES CC 30X60 INK JET GRES PORCE.N36722 MOHICA MOSAIC BROWN</t>
  </si>
  <si>
    <t>+TILES NUVOGRES CC 30X60 F36146 DERIGO GRID IVORY INK JET</t>
  </si>
  <si>
    <t>+TILES NUVOGRES CC 30X60 N36176 DERIGO GRID TAUPE INK JET</t>
  </si>
  <si>
    <t>+TILES NUVOGRES CC 30X60 Q36117 DERIGO GRID TERRACOTTA INK JET</t>
  </si>
  <si>
    <t>+TILES NUVOGRES CC 17.5X50 INK JET GRES PORCE.PM17504</t>
  </si>
  <si>
    <t>+TILES WALL CLADDING ESPANA CLASSIC YO 150X500X6.8MM ES5140/E5281 WHITE</t>
  </si>
  <si>
    <t>+NFS-TILES WALL CLADDING ESPANA CLASSIC YO 150X500X6.8MM ES5175/E5175 TAUPE</t>
  </si>
  <si>
    <t>+TILES ESPANA CLASSIC CC 30X30 33001 SANDY IVORY</t>
  </si>
  <si>
    <t>+TILES ESPANA CLASSIC CC 30X30 33002 SANDY GREEN</t>
  </si>
  <si>
    <t>+TILES ESPANA CLASSIC CC 30X30 33003 SANDY BLUE</t>
  </si>
  <si>
    <t>+TILES WALL CLADDING ESPANA CLASSIC YO 150X500X6.8MM ES5150/E5150 GREEN</t>
  </si>
  <si>
    <t>+TILES WALL CLADDING ESPANA CLASSIC YO 150X500X6.8MM ES5120/E5120/4120 BEIGE</t>
  </si>
  <si>
    <t>+TILES FORZA 20X40W PL1001H IMPRESS GLOSS WHITE</t>
  </si>
  <si>
    <t>NFS-CEMENT BOARD DIAMOND 4X600X1200MM U-GROOVE</t>
  </si>
  <si>
    <t>NFS-CEMENT BOARD DIAMOND 4X600X1200MM VENT</t>
  </si>
  <si>
    <t>+CEMENT BOARD DIAMOND 10X1220X2440MM NON-ASBESTOS</t>
  </si>
  <si>
    <t>NFS-CERAMIC HEAD POLE BANGKOK MOON WHITE</t>
  </si>
  <si>
    <t>NFS-CERAMIC HEAD POLE BANGKOK MOON RED</t>
  </si>
  <si>
    <t>NFS-CERAMIC HEAD POLE BANGKOK MOON PEARL WHITE</t>
  </si>
  <si>
    <t>NFS-CERAMIC HEAD POLE BANGKOK MOON PEARL BROWN</t>
  </si>
  <si>
    <t>+HAND TROLLEY GS HT1823  300kg</t>
  </si>
  <si>
    <t>+DOLLY TROLLEY TT4001CA 57X29CM 200KG</t>
  </si>
  <si>
    <t>+DOLLY TROLLEY TT2030CA 29X29CM 200KG</t>
  </si>
  <si>
    <t>+DOLLY TROLLEY TT2002CA 38CM 200KG</t>
  </si>
  <si>
    <t>(DO NOT USE)+P/TRAP PO PLUG LA FONZA NE 1-1/4" (BLISTER)</t>
  </si>
  <si>
    <t>+P/TRAP PO PLUG LA FONZA NE 1-1/4 (FOR PACKAGE)</t>
  </si>
  <si>
    <t>+DOORMAT GH PVC 1.22MX15MMX1.0M BLACK 5KG/SM</t>
  </si>
  <si>
    <t>+DOORMAT GH PVC 1.22MX8MMX1.0M RED 3KG/SM</t>
  </si>
  <si>
    <t>+DOORMAT GH  PVC 1.22MX8MMX1.0M GREEN 3KG/SM</t>
  </si>
  <si>
    <t>+DOORMAT GH PVC 1.22MX8MMX1.0M GREY 3KG/SM</t>
  </si>
  <si>
    <t>+DOORMAT GH PVC 1.22MX8MMX1.0M BLACK 3KG/SM</t>
  </si>
  <si>
    <t>+KITCHEN ORGANIZER TEKNO TEL MG202 5-HOOKS 60CM</t>
  </si>
  <si>
    <t>+KITCHEN ORGANIZER TEKNO TEL MG204 5-HOOKS 100CM</t>
  </si>
  <si>
    <t>+CORNER BASKET TEKNO TEL DM.257 2-LAYER W/STRONG HOLD SUCTION</t>
  </si>
  <si>
    <t>+SHOWER CADDY TEKNO TEL DM.256 2-LAYER W/STRONG HOLD SUCTION</t>
  </si>
  <si>
    <t>NFS-VACUUM CLEANER VACMASTER SPARE PARTS ARMATURE 20L</t>
  </si>
  <si>
    <t>VACUUM CLEANER VACMASTER SPARE PARTS PCB 20L</t>
  </si>
  <si>
    <t>VACUUM CLEANER VACMASTER SPARE PARTS CARBON BRUSH 23L</t>
  </si>
  <si>
    <t>VACUUM CLEANER VACMASTER SPARE PARTS CARBON BRUSH 20L</t>
  </si>
  <si>
    <t>VACUUM CLEANER VACMASTER SPARE PARTS ARMATURE 23L</t>
  </si>
  <si>
    <t>VACUUM CLEANER VACMASTER SPARE PARTS ARMATURE 53L</t>
  </si>
  <si>
    <t>VACUMM CLEANER VACMASTER SPARE PARTS ON - OFF SWITCH 53L</t>
  </si>
  <si>
    <t>VACUUM CLEANER VACMASTER SPARE PARTS CARBON BRUSH 53L</t>
  </si>
  <si>
    <t>VACUUM CLEANER VACMASTER ACCS. POWER HEAD VQ1220PFC 20L</t>
  </si>
  <si>
    <t>VACUUM CLEANER VACMASTER SPARE PARTS HOSE 53L</t>
  </si>
  <si>
    <t>SANDPAPER TACOMA #60 12"X1M WATERPROOF</t>
  </si>
  <si>
    <t>SANDPAPER TACOMA #80 12"X1M WATERPROOF / METER</t>
  </si>
  <si>
    <t>SANDPAPER TACOMA #100 12"X1M WATERPROOF</t>
  </si>
  <si>
    <t>+SHELF BRACKET HAUSMANN 711112 COAT 300X300MM BLK</t>
  </si>
  <si>
    <t>+SHELF BRACKET HAUSMANN 711114 COAT 350X350MM BLK</t>
  </si>
  <si>
    <t>+SHELF BRACKET HAUSMANN 711116 COAT 400X400MM BLK</t>
  </si>
  <si>
    <t>+SHELF BRACKET HAUSMANN 731112 COAT 300X300MM BLK</t>
  </si>
  <si>
    <t>+SHELF BRACKET HAUSMANN 731114 COAT 350X350MM BLK</t>
  </si>
  <si>
    <t>+SHELF BRACKET HAUSMANN 731116 COAT 400X400MM BLK</t>
  </si>
  <si>
    <t>CERAMIC BLOCK TRISENSA 20X20CM SUNFLOWER YELLOW</t>
  </si>
  <si>
    <t>+CERAMIC BLOCK TRISENSA 20X20CM BUTTERFLY BLUE</t>
  </si>
  <si>
    <t>+CERAMIC BLOCK TRISENSA 20X20CM BUTTERFLY GREEN</t>
  </si>
  <si>
    <t>+CERAMIC BLOCK TRISENSA 20X20CM BUTTERFLY PINK</t>
  </si>
  <si>
    <t>OUTDOOR TENT COLEMAN FG 2P 10932A RED</t>
  </si>
  <si>
    <t>+TILES CHINAGRES IC 60X60 SOLOGOSO I6455 HI-SHINE LINEAR DARK</t>
  </si>
  <si>
    <t>+TILES CHINAGRES IC 30X60 STEP TILE SOLOGOSO I6406 HI-SHINE W/RISER</t>
  </si>
  <si>
    <t>+TILES NUVOGRES IC 60X60 SOLOGOSO I6926C HI-SHINE SUPER BLACK</t>
  </si>
  <si>
    <t>+TILES CHINAGRES IC 60X60 SOLOGOSO I6926D HI-SHINE BLACK</t>
  </si>
  <si>
    <t>+TILES NUVOGRES IC 60X60 PEARL JADE IY6013 HI-SHINE DK.BROWN</t>
  </si>
  <si>
    <t>+TILES NUVOGRES IC 60X60 TRAVERTINO IY6010 BROWN</t>
  </si>
  <si>
    <t>+UMBRELLA GREAT OUTDOOR IC 2.7M D-551/G-735 WDN.TREE-WH/CRM</t>
  </si>
  <si>
    <t>+UMBRELLA GREAT OUTDOOR IC 2.7M D-551/G-735 WDN.TREE-GREEN</t>
  </si>
  <si>
    <t>+UMBRELLA GREAT OUTDOOR IC 2.5X2.5M G-718/XLMA002 ALUM.WH/CRM</t>
  </si>
  <si>
    <t>+UMBRELLA GREAT OUTDOOR IC 2.5X2.5M G-718/XLMA002 ALUM.GREEN</t>
  </si>
  <si>
    <t>NFS-TILES NUVOGRES IC 30X60 STEP TILE I6831A HI-SHINE W/RISER PILATES RED</t>
  </si>
  <si>
    <t>NFS-TILES NUVOGRES IC 30X60 STEP TILE I6831B HI-SHINE W/RISER PILATES BROWN</t>
  </si>
  <si>
    <t>NFS-TILES NUVOGRES IC 30X60 STEP TILE I6838 HI-SHINE W/RISER PILATES BLACK</t>
  </si>
  <si>
    <t>+TILES NUVOGRES IC 30X60 STEP TILE IY6013 HI-SHINE W/RISER PEARL JADE DK.BRN</t>
  </si>
  <si>
    <t>+TILES CHINAGRES IC 60X60 SOLOGOSO I6082 HI-SHINE</t>
  </si>
  <si>
    <t>+TILES CHINAGRES IC 60X60 SOLOGOSO I6055/I6055BP HI-SHINE PLAIN IVORY</t>
  </si>
  <si>
    <t>+TILES CHINAGRES IC 60X60 SOLOGOSO I6087/i6087YG HI-SHINE</t>
  </si>
  <si>
    <t>+TILES NUVOGRES IC 60X60 SOLOGOSO I6915M PREMIUM SUPER WHITE</t>
  </si>
  <si>
    <t>+TILES CHINAGRES IC 60X60 SOLOGOSO I6085 HI-SHINE</t>
  </si>
  <si>
    <t>+TILES NUVOGRES IC 60X60 GRES PORCE. IP6843 METALLIC RUST</t>
  </si>
  <si>
    <t>+TILES NUVOGRES IC 60X60 GRES PORCE. IP6845 METALLIC SILVER</t>
  </si>
  <si>
    <t>+NFS-TILES NUVOGRES IC 60X60 SOLOGOSO I6926B HI-SHINE SUPER SUPER BLACK</t>
  </si>
  <si>
    <t>TILES NUVOGRES IC 60X60 I6827 PILATES WHITE</t>
  </si>
  <si>
    <t>+TILES NUVOGRES IC 60X60 PILATES I6830 PINK</t>
  </si>
  <si>
    <t>TILES NUVOGRES IC 60X60 PILATES I6833 BEIGE</t>
  </si>
  <si>
    <t>+TILES CHINAGRES IC 60X60 SOLOGOSO I6447 HI-SHINE</t>
  </si>
  <si>
    <t>+TILES CHINAGRES IC 60X60 SOLOGOSO I6433 HI-SHINE</t>
  </si>
  <si>
    <t>+TILES NUVOGRES IC 80X80 SOLOGOSO I8915A/I8915XH SUPER WHITE</t>
  </si>
  <si>
    <t>+TILES ALFAGRES IC 60X60 SOLOGOSO I6055/I6055YG HI-SHINE PLAIN IVORY</t>
  </si>
  <si>
    <t>+TILES ALFAGRES IC 60X60 SOLOGOSO I6401 HI-SHINE WHITE</t>
  </si>
  <si>
    <t>+TILES ALFAGRES IC 60X60 SOLOGOSO I6082/I6082YG HI-SHINE</t>
  </si>
  <si>
    <t>+TILES ALFAGRES IC 60X60 SOLOGOSO I6087/I6087YG HI-SHINE</t>
  </si>
  <si>
    <t>+TILES ALFAGRES IC 60X60 SOLOGOSO I6085/I6085YG HI-SHINE</t>
  </si>
  <si>
    <t>+TILES ALFAGRES IC 60X60 SOLOGOSO I6455YG/I6455 HI-SHINE LINEAR DARK</t>
  </si>
  <si>
    <t>+TILES ALFAGRES IC 60X60 SOLOGOSO I6406/I6406YG HI-SHINE LINEAR LIGHT</t>
  </si>
  <si>
    <t>+TILES ALFAGRES IC 60X60 SOLOGOSO I6433/I6433YG HI-SHINE</t>
  </si>
  <si>
    <t>+TILES ALFAGRES IC 60X60 SOLOGOSO I6447 HI-SHINE</t>
  </si>
  <si>
    <t>+PIPE PPRC ACCS. UPLAST PVC SOCKET 20MM WHITE</t>
  </si>
  <si>
    <t>+PIPE PPRC ACCS. UPLAST PVC SOCKET 25MM WHITE</t>
  </si>
  <si>
    <t>+PIPE PPRC ACCS. UPLAST PVC REDUCING SOCKET 25X20MM WHITE</t>
  </si>
  <si>
    <t>+PIPE PPRC ACCS. UPLAST PVC ELBOW 25MMX90DEG WHITE</t>
  </si>
  <si>
    <t>+PIPE PPRC ACCS. UPLAST PVC ELBOW 25MMX45DEG WHITE</t>
  </si>
  <si>
    <t>+PIPE PPRC ACCS. UPLAST PVC TEE 20MM WHITE</t>
  </si>
  <si>
    <t>+PIPE PPRC ACCS. UPLAST PVC TEE 25MM WHITE</t>
  </si>
  <si>
    <t>+PIPE PPRC ACCS. UPLAST PVC UNEQUAL TEE 25X20X20MM WHITE</t>
  </si>
  <si>
    <t>+PIPE PPRC ACCS. UPLAST PVC SHORT BRIDGE 25MM WHITE</t>
  </si>
  <si>
    <t>+PIPE PPRC ACCS. UPLAST PVC CLOSING CAP 20MM WHITE</t>
  </si>
  <si>
    <t>+PIPE PPRC ACCS. UPLAST PVC THREADED CAP 1/2" WHITE</t>
  </si>
  <si>
    <t>+PIPE PPRC ACCS. UPLAST PVC SINGLE CLAMP 25MM WHITE</t>
  </si>
  <si>
    <t>+PIPE PPRC ACCS. UPLAST PVC FEMALE ELBOW 20X1/2" WHITE</t>
  </si>
  <si>
    <t>+PIPE PPRC ACCS. UPLAST PVC MALE ELBOW 25X1/2" WHITE</t>
  </si>
  <si>
    <t>+PIPE PPRC ACCS. UPLAST PVC FEMALE TEE 20X1/2"X20MM WHITE</t>
  </si>
  <si>
    <t>+PIPE PPRC ACCS. UPLAST PVC MALE TEE 25X1/2"X25MM WHITE</t>
  </si>
  <si>
    <t>+PIPE PPRC ACCS. UPLAST PVC FEMALE UNION 20X1/2" WHITE</t>
  </si>
  <si>
    <t>+PIPE PPRC ACCS. UPLAST PVC FEMALE UNION 25X1/2" WHITE</t>
  </si>
  <si>
    <t>+PIPE PPRC ACCS. UPLAST PVC MALE UNION 20X1/2" WHITE</t>
  </si>
  <si>
    <t>+PIPE PPRC ACCS. UPLAST PVC MALE UNION 25X1/2" WHITE</t>
  </si>
  <si>
    <t>+PIPE PPRC ACCS. UPLAST PVC FEMALE THREAD BRASS UNION 25X3/4" WHITE</t>
  </si>
  <si>
    <t>+PIPE PPRC ACCS. UPLAST PVC MALE THRD.BRASS UNION 20X1/2" WH</t>
  </si>
  <si>
    <t>+PIPE PPRC ACCS. UPLAST PVC MALE THRD.BRASS UNION 25X3/4" WH</t>
  </si>
  <si>
    <t>+PIPE PPRC ACCS. UPLAST PVC BALL VALVE 20MM WHITE</t>
  </si>
  <si>
    <t>+PIPE PPRC ACCS. UPLAST PVC BALL VALVE 25MM WHITE</t>
  </si>
  <si>
    <t>+PIPE PPRC ACCS. UPLAST PVC UNION WELDED 20X1/2" WHITE</t>
  </si>
  <si>
    <t>+PIPE PPRC ACCS. UPLAST PVC UNION WELDED 25X3/4" WHITE</t>
  </si>
  <si>
    <t>+PIPE PPRC ACCS. UPLAST PVC CHECK VALVE 20X1/2" WHITE</t>
  </si>
  <si>
    <t>+WATER DISPENSER BOSTON BAY CL LB-TWB0.5-5T1</t>
  </si>
  <si>
    <t>+WATER DISPENSER BOSTON BAY CL LB-LWB1.5-5X7 WHITE</t>
  </si>
  <si>
    <t>WATER DISPENSER BOSTON BAY ACCS. BOTTLE SUPPORTER WHITE HC16L-A</t>
  </si>
  <si>
    <t>+CLOTHES HANGER HAPPY HOME FL FGHS-10E SINGLE CHROME BLACK</t>
  </si>
  <si>
    <t>+LUGGAGE RACK STACK FL FH-4507 W24CMX47.5CM</t>
  </si>
  <si>
    <t>+REFRIGERATOR BOSTON BAY CE BC-230 S/DOOR 8 CU.FT.W/BASE SILVER/GRAY</t>
  </si>
  <si>
    <t>+GAS RANGE BOSTON BAY FE 5050-1 4 BURNERS BLACK</t>
  </si>
  <si>
    <t>+RANGE HOOD BOSTON BAY FE 6001S</t>
  </si>
  <si>
    <t>GAS RANGE BOSTON BAY FE SPAREPARTS BURNER LID BIG 2MM</t>
  </si>
  <si>
    <t>GAS RANGE BOSTON BAY FE SPAREPARTS BURNER LID MEDIUM 2MM</t>
  </si>
  <si>
    <t>GAS RANGE BOSTON BAY FE SPAREPARTS BURNER LID SMALL 2MM</t>
  </si>
  <si>
    <t>GAS RANGE BOSTON BAY FE SPAREPARTS TOP GLASS 6060-1</t>
  </si>
  <si>
    <t>MICROWAVE OVEN SPAREPARTS P90D23ATL-XF MICRO SWITCH BROWN BUTTON</t>
  </si>
  <si>
    <t>MICROWAVE OVEN BOSTON BAY SPAREPARTS MAGNETRON 410A</t>
  </si>
  <si>
    <t>MICROWAVE OVEN SPAREPARTS P90D23ATL-XF MICRO SWITCH BLACK BUTTON</t>
  </si>
  <si>
    <t>MICROWAVE OVEN BOSTON BAY SPAREPARTS MAGNETRON 610A</t>
  </si>
  <si>
    <t>MICROWAVE OVEN SPAREPARTS DOOR HOOK</t>
  </si>
  <si>
    <t>I-MICROWAVE OVEN BOSTON BAY GA P70B20AL-G3 DIGITAL SILVER</t>
  </si>
  <si>
    <t>I-MICROWAVE OVEN BOSTON BAY GA P70H20L-DGD MANUAL WHITE</t>
  </si>
  <si>
    <t>MICROWAVE OVEN SPAREPARTS P90D23AL-DJ PCB</t>
  </si>
  <si>
    <t>MICROWAVE OVEN BOSTON BAY SPAREPARTS LAMP WITH SOCKET</t>
  </si>
  <si>
    <t>MICROWAVE OVEN SPAREPARTS PCB P70B20AL-G3</t>
  </si>
  <si>
    <t>MICROWAVE OVEN BOSTON BAY SPAREPARTS TURNTABLE MOTOR 30V</t>
  </si>
  <si>
    <t>MICROWAVE OVEN BOSTON BAY SPAREPARTS CAPACITOR .75uF</t>
  </si>
  <si>
    <t>MICROWAVE OVEN BOSTON BAY SPAREPARTS H.V. FUSE 5KV/.7A</t>
  </si>
  <si>
    <t>MICROWAVE OVEN SPAREPARTS THIN FILM SWITCH P70B20AL-G3</t>
  </si>
  <si>
    <t>+HAND TRUCK JUMBO HL-120D 170KG</t>
  </si>
  <si>
    <t>+HAND TRUCK JUMBO HL-130S 170KG</t>
  </si>
  <si>
    <t>+HAND TRUCK JUMBO HB-212 300KG</t>
  </si>
  <si>
    <t>+HAND TRUCK JUMBO HB-210C 300KG</t>
  </si>
  <si>
    <t>+MLDG WOODTEK PCW M-17 14.50X38X2440MM (1X2)</t>
  </si>
  <si>
    <t>MLDG WOODTEK PCW M-02 14.50X38X2440MM (1X2)</t>
  </si>
  <si>
    <t>MLDG WOODTEK PCW M-15 17.50X17.50X2440MM (1X1X8)</t>
  </si>
  <si>
    <t>MLDG WOODTEK PCW M-33 17.50X17.50X2440MM (1X1x8)</t>
  </si>
  <si>
    <t>MLDG WOODTEK PCW M-13 18X10X2440MM (1X1)</t>
  </si>
  <si>
    <t>LUMBER WOODTEK 18X182X2440MM PAULOWNIA (1X8X8)</t>
  </si>
  <si>
    <t>LUMBER WOODTEK 18X232X2440MM PAULOWNIA (1X10X8)</t>
  </si>
  <si>
    <t>LUMBER WOODTEK 18X282X2440MM PAULOWNIA (1X12X8)</t>
  </si>
  <si>
    <t>LUMBER WOODTEK 14.5X63X2440MM PAULOWNIA (1X3X8)</t>
  </si>
  <si>
    <t>LUMBER WOODTEK 14.5X84X2440MM PAULOWNIA (1X4X8)</t>
  </si>
  <si>
    <t>LUMBER WOODTEK 14.5X134X2440MM PAULOWNIA (1X6X8)</t>
  </si>
  <si>
    <t>LUMBER WOODTEK 14.5X40X2440MM PAULOWNIA (1X2X8)</t>
  </si>
  <si>
    <t>LUMBER WOODTEK 34.5X40X2440MM PAULOWNIA (2X2X8)</t>
  </si>
  <si>
    <t>LUMBER WOODTEK 34.5X63X2440MM PAULOWNIA (2X3X8)</t>
  </si>
  <si>
    <t>LUMBER WOODTEK 34.5X84X2440MM PAULOWNIA (2X4X8)</t>
  </si>
  <si>
    <t>+TILES PICASSO 30X30F P30VRN+LBG VARIANT WOOD LT.BEIGE</t>
  </si>
  <si>
    <t>+TILES PICASSO 30X30F P30PLO+LBG PAOLO LT.BEIGE</t>
  </si>
  <si>
    <t>+TILES PICASSO 30X30F P30PLO+LBR PAOLO LT.BROWN</t>
  </si>
  <si>
    <t>+TILES PICASSO 30X30F P30PLO+LCC PAOLO LT.CHOCO</t>
  </si>
  <si>
    <t>+TILES PICASSO 30X30F P30VRN+MBG VARIANT WOOD MED BEIGE</t>
  </si>
  <si>
    <t>+TILES PICASSO 30X30F P30648+MGN PMH MED GREEN</t>
  </si>
  <si>
    <t>+TILES PICASSO 40X40F P40GHA+LBG GHANA LT. BEIGE</t>
  </si>
  <si>
    <t>+TILES PICASSO 30X30F P30VRN+MBR VARIANT WOOD MED BROWN</t>
  </si>
  <si>
    <t>+TILES PICASSO 30X30F P30545+LBG PHP LT.BEIGE</t>
  </si>
  <si>
    <t>+TILES PICASSO 30X30F P30SNO+LWH SNOW WHITE</t>
  </si>
  <si>
    <t>+RACK STACK CY CY633393P3 PUNCH.IRON PLATE 67X35X102</t>
  </si>
  <si>
    <t>PANELLING NF PVC PRNTD P-L001 0.25X0.0075X2.95M GLOSSY WHITE</t>
  </si>
  <si>
    <t>+PANELLING NF PVC PRNTD HM-115 0.25X0.0075X2.95M CHERRY</t>
  </si>
  <si>
    <t>+PANELLING NF PVC LAM VP-T-6812 0.25X0.0075X2.95M BEECH</t>
  </si>
  <si>
    <t>+PANELLING NF PVC LAM 98133-13S 0.25X0.0075X2.95M BEIGE</t>
  </si>
  <si>
    <t>PANELLING ACC. NF PVC T8-01 CORNICE</t>
  </si>
  <si>
    <t>PANELLING ACC. NF PVC T8-3001 CORNICE</t>
  </si>
  <si>
    <t>PANELLING ACC. NF PVC T8-6812 CORNICE</t>
  </si>
  <si>
    <t>+PANELLING ACC. NF PVC T8-8098 CORNICE</t>
  </si>
  <si>
    <t>+PANELLING ACC. NF PVC T8-98133 CORNICE</t>
  </si>
  <si>
    <t>+PANELLING ACC. NF PVC U8-3001 END CAP CORNER</t>
  </si>
  <si>
    <t>+PANELLING ACC. NF PVC U8-8098 END CAP CORNER</t>
  </si>
  <si>
    <t>+PANELLING ACC. NF PVC H8-01 DIVIDER MOULDING</t>
  </si>
  <si>
    <t>+PANELLING ACC. NF PVC H8-3001 DIVIDER MOULDING</t>
  </si>
  <si>
    <t>PANELLING ACC. NF PVC H8-6812 DIVIDER MOULDING</t>
  </si>
  <si>
    <t>+PANELLING ACC. NF PVC H8-8098 DIVIDER MOULDING</t>
  </si>
  <si>
    <t>PANELLING ACC. NF PVC H8-98133 DIVIDER MOULDING</t>
  </si>
  <si>
    <t>PANELLING ACC. NF PVC WE8-01 EXTERNAL CORNER</t>
  </si>
  <si>
    <t>PANELLING ACC. NF PVC WE8-3001 EXTERNAL CORNER</t>
  </si>
  <si>
    <t>PANELLING ACC. NF PVC WE8-6812 EXTERNAL CORNER</t>
  </si>
  <si>
    <t>+PANELLING ACC. NF PVC WE8-8098 EXTERNAL CORNER</t>
  </si>
  <si>
    <t>+PANELLING ACC. NF PVC WE8-98133 EXTERNAL CORNER</t>
  </si>
  <si>
    <t>PANELLING ACC. NF PVC WI8-01 INTERNAL CORNER</t>
  </si>
  <si>
    <t>+PANELLING ACC. NF PVC WI8-3001 INTERNAL CORNER</t>
  </si>
  <si>
    <t>PANELLING ACC. NF PVC WI8-6812 INTERNAL CORNER</t>
  </si>
  <si>
    <t>+PANELLING ACC. NF PVC WI8-8098 INTERNAL CORNER</t>
  </si>
  <si>
    <t>PANELLING ACC. NF PVC WI8-98133 INTERNAL CORNER</t>
  </si>
  <si>
    <t>NFS-TARPAULIN UST/SHIELD 3MX4M 70G/SM PE BLUE</t>
  </si>
  <si>
    <t>+NFS-TARPAULIN UST/SHIELD 3MX5M 70G/SM PE BLUE</t>
  </si>
  <si>
    <t>+NFS-TARPAULIN UST/SHIELD 4MX6M 70G/SM PE BLUE</t>
  </si>
  <si>
    <t>+NFS-TARPAULIN UST/SHIELD 2MX3M 70G/SM PE BLUE</t>
  </si>
  <si>
    <t>TARPAULIN UST/SHIELD 2MX3M 150G/SM PE BLUE</t>
  </si>
  <si>
    <t>TARPAULIN UST/SHIELD 3MX4M 150G/SM PE BLUE</t>
  </si>
  <si>
    <t>TARPAULIN UST/SHIELD 3MX5M 150G/SM PE BLUE</t>
  </si>
  <si>
    <t>TARPAULIN UST/SHIELD 4MX6M 150G/SM PE BLUE</t>
  </si>
  <si>
    <t>+DUST BIN DKW HH-228L/P 18L LIME W/LID</t>
  </si>
  <si>
    <t>+DUST BIN DKW HH-228L/P 18L ORANGE W/LID</t>
  </si>
  <si>
    <t>+DUST BIN DKW HH-228L/P 18L PINK W/LID</t>
  </si>
  <si>
    <t>+TRASH BIN DKW HH-228P 18L LIME</t>
  </si>
  <si>
    <t>+TRASH BIN DKW HH-228P 18L ORANGE</t>
  </si>
  <si>
    <t>+TRASH BIN DKW HH-228P 18L PINK</t>
  </si>
  <si>
    <t>+DUST BIN DKW HH-228L/P 18L PURPLE W/LID</t>
  </si>
  <si>
    <t>+STORAGE CONTAINER DKW HH-704 A4 MULTI-PURP. 25L KOII BLUE</t>
  </si>
  <si>
    <t>+STORAGE CONTAINER DKW HH-704 A4 MULTI-PURP. 25L LIME</t>
  </si>
  <si>
    <t>+STORAGE CONTAINER DKW HH-704 A4 MULTI-PURP. 25L DEEP PINK</t>
  </si>
  <si>
    <t>+STORAGE CONTAINER DKW HH-704 A4 MULTI-PURP. 25L WHITE</t>
  </si>
  <si>
    <t>+STORAGE CONTAINER DKW HH-706 A3 MULTI-PURP. 55L KOII BLUE</t>
  </si>
  <si>
    <t>+STORAGE CONTAINER DKW HH-706 A3 MULTI-PURP. 55L LIME</t>
  </si>
  <si>
    <t>+STORAGE CONTAINER DKW HH-706 A3 MULTI-PURP. 55L DEEP PINK</t>
  </si>
  <si>
    <t>+STORAGE CONTAINER DKW HH-706 A3 MULTI-PURP. 55L WHITE</t>
  </si>
  <si>
    <t>+STORAGE CONTAINER DKW HH-707 A4J MULTI-PURP. 12.8L KOII BLUE</t>
  </si>
  <si>
    <t>+STORAGE CONTAINER DKW HH-707 A4J MULTI-PURP. 12.8L LIME</t>
  </si>
  <si>
    <t>+STORAGE CONTAINER DKW HH-707 A4J MULTI-PURP. 12.8L DEEP PINK</t>
  </si>
  <si>
    <t>+STORAGE CONTAINER DKW HH-707 A4J MULTI-PURP. 12.8L WHITE</t>
  </si>
  <si>
    <t>+TRASH BIN DKW HH-204P 9L W/KEEP CLEAN PRINT LIME</t>
  </si>
  <si>
    <t>+TRASH BIN DKW HH-204P 9L W/KEEP CLEAN PRINT DEEP BLUE</t>
  </si>
  <si>
    <t>+TRASH BIN DKW HH-204P 9L W/KEEP CLEAN PRINT ORANGE</t>
  </si>
  <si>
    <t>+TRASH BIN DKW HH-204P 9L W/KEEP CLEAN PRINT WHITE</t>
  </si>
  <si>
    <t>+TRASH BIN DKW HH-204P 9L W/KEEP CLEAN PRINT GREY</t>
  </si>
  <si>
    <t>+TRASH BIN DKW HH-224P SQUARE 11L W/KEEP CLEAN PRINT WHITE</t>
  </si>
  <si>
    <t>+TRASH BIN DKW HH-224P SQUARE 11L W/KEEP CLEAN PRINT LIME</t>
  </si>
  <si>
    <t>+TRASH BIN DKW HH-224P SQUARE 11L W/KEEP CLEAN PRINT DEEP BLUE</t>
  </si>
  <si>
    <t>+TRASH BIN DKW HH-224P SQUARE 11L W/KEEP CLEAN PRINT ORANGE</t>
  </si>
  <si>
    <t>+TRASH BIN DKW HH-224P SQUARE 11L W/KEEP CLEAN PRINT GREY</t>
  </si>
  <si>
    <t>+TRASH BIN DKW HH-222LP BLOCK 5.5L W/KEEP CLEAN PRINT BROWN</t>
  </si>
  <si>
    <t>+TRASH BIN DKW HH-222LP BLOCK 5.5L W/KEEP CLEAN PRINT WHITE</t>
  </si>
  <si>
    <t>+TRASH BIN DKW HH-222LP BLOCK 5.5L W/KEEP CLEAN PRINT DK.GREY</t>
  </si>
  <si>
    <t>+TRASH BIN DKW HH-206P SWING 50L W/KEEP CLEAN PRINT DK.GREY</t>
  </si>
  <si>
    <t>+TRASH BIN DKW HH-206P SWING 50L W/KEEP CLEAN PRINT GREYISH WHITE</t>
  </si>
  <si>
    <t>+TRASH BIN DKW HH-207P SWING 25L W/KEEP CLEAN PRINT DK.GREY</t>
  </si>
  <si>
    <t>+TRASH BIN DKW HH-207P SWING 25L W/KEEP CLEAN PRINT GREYISH WHITE</t>
  </si>
  <si>
    <t>+DRAWER SLIDE HAUSMANN TO SL-1211 300MM WHITE</t>
  </si>
  <si>
    <t>+DRAWER SLIDE HAUSMANN TO SL-1211 350MM WHITE</t>
  </si>
  <si>
    <t>+DRAWER SLIDE HAUSMANN TO SL-1211 400MM WHITE</t>
  </si>
  <si>
    <t>+DRAWER SLIDE HAUSMANN TO SL-1211 450MM WHITE</t>
  </si>
  <si>
    <t>+DRAWER SLIDE HAUSMANN TO SL-1211 500MM WHITE</t>
  </si>
  <si>
    <t>+CONCEALED HINGE HAUSMANN TO CH-3338 SOFT CLOSE HALF</t>
  </si>
  <si>
    <t>+CONCEALED HINGE HAUSMANN TO CH-3337 SOFT CLOSE INSET</t>
  </si>
  <si>
    <t>+CONCEALED HINGE NEO TO CH-2637 TWO WAY INSET 2'S</t>
  </si>
  <si>
    <t>+CONCEALED HINGE NEO TO CH-2638 TWO WAY HALF 2'S</t>
  </si>
  <si>
    <t>+CONCEALED HINGE NEO TO CH-2639 TWO WAY FULL 2'S</t>
  </si>
  <si>
    <t>CABINET BOLT HAUSMANN CF1970 ZINC</t>
  </si>
  <si>
    <t>CF-3730 CABINET CAM + CF1970 BOLT HAUSMANN 4'S</t>
  </si>
  <si>
    <t>+SLABS BANGALORE 600X2400 T-20(or-2MM) MADURA TEAK</t>
  </si>
  <si>
    <t>I-CEILING FAN BOSTON BAY DE XDF-45</t>
  </si>
  <si>
    <t>I-INDUSTRIAL FLOOR FAN BOSTON BAY DE HVF-60L 24" DRUM TYPE BLACK</t>
  </si>
  <si>
    <t>I-NFS-INDUSTRIAL WALL FAN BOSTON BAY DE DFP500-TW 20"</t>
  </si>
  <si>
    <t>I-INDUSTRIAL WALL FAN BOSTON BAY DE DFP600-TW 24"</t>
  </si>
  <si>
    <t>I-WALL FAN BOSTON BAY DE 45T-WP 18"</t>
  </si>
  <si>
    <t>I-NFS-INDUSTRIAL FLOOR FAN BOSTON BAY DE FE2-30 12"</t>
  </si>
  <si>
    <t>I-INDUSTRIAL FLOOR FAN BOSTON BAY DE FE2-40 16"</t>
  </si>
  <si>
    <t>I-INDUSTRIAL FLOOR FAN BOSTON BAY DE FE2-45 18"</t>
  </si>
  <si>
    <t>NFS-INDUSTRIAL FLOOR FAN BOSTON BAY DE HVF-90L 36" DRUM TYPE BLACK</t>
  </si>
  <si>
    <t>+STAND FAN BOSTON BAY DE MISTING MFS-18H 18"</t>
  </si>
  <si>
    <t>+STAND FAN BOSTON BAY DE MISTING MFS-18S 18"</t>
  </si>
  <si>
    <t>I-EXHAUST FAN BOSTON BAY DE LAD25-4 10" BLACK</t>
  </si>
  <si>
    <t>I-NFS-EXHAUST FAN BOSTON BAY DE LAD30-4 12" BLACK</t>
  </si>
  <si>
    <t>I-EXHAUST FAN BOSTON BAY DE LAD35-4 14" BLACK</t>
  </si>
  <si>
    <t>DRUM FAN SPAREPARTS HVF-90L FAN BLADE</t>
  </si>
  <si>
    <t>INDUSTRIAL FAN SPAREPARTS DF500-T/DFP500-TW FAN BLADE</t>
  </si>
  <si>
    <t>INDUSTRIAL STAND FAN SPAREPARTS DF500-T/DFP500-TW MOTOR WINDING</t>
  </si>
  <si>
    <t>INDUSTRIAL STAND FAN SPAREPARTS DF500-T/DFP500-TW CAPACITOR 2.5UF</t>
  </si>
  <si>
    <t>INDUSTRIAL STAND FAN SPAREPARTS DF500-T/DFP500-TW/DF600-T/DFP600-TW/DF650-T/MFS-26 GEAR BOX</t>
  </si>
  <si>
    <t>INDUSTRIAL FAN SPAREPARTS DF600-T/DFP600-TW FAN BLADE</t>
  </si>
  <si>
    <t>INDUSTRIAL STAND FAN SPAREPARTS DF650-T/MFS-26 FAN BLADE</t>
  </si>
  <si>
    <t>WALL FAN ACCS. 45T-WP CAPACITOR 1.5UF</t>
  </si>
  <si>
    <t>STAND FAN SPAREPARTS MISTING MFS-18S/MFS-26 WATER PUMP</t>
  </si>
  <si>
    <t>CEILING FAN BOSTON BAY ACCS. XDF-45 MOTOR</t>
  </si>
  <si>
    <t>INDUSTRIAL FLOOR FAN BOSTON BAY SPAREPARTS FE2-30 CAPACITOR 1.2UF</t>
  </si>
  <si>
    <t>INDUSTRIAL FLOOR FAN SPAREPARTS FE2-30/FE2-40/FE2-45 SPEED SELECTOR</t>
  </si>
  <si>
    <t>INDUSTRIAL FLOOR FAN SPAREPARTS FE2-40/FE2-45/XDF-45/45T-S/MFS-18H/MFS-18S CAPACITOR 2UF</t>
  </si>
  <si>
    <t>STAND FAN BOSTON BAY SPAREPARTS 45T-S/45T-WP MOTOR WINDING</t>
  </si>
  <si>
    <t>STAND FAN SPAREPARTS 45T-S/MFS-18H/MFS-18S SPEED SELECTOR</t>
  </si>
  <si>
    <t>STAND FAN SPAREPARTS 45T-S OSCILLATING MOTOR</t>
  </si>
  <si>
    <t>INDUSTRIAL STAND FAN BOSTON BAY SPAREPARTS DF500-T MOTOR</t>
  </si>
  <si>
    <t>INDUSTRIAL STAND FAN BOSTON BAY SPAREPARTS DFP500-TW MOTOR</t>
  </si>
  <si>
    <t>INDUSTRIAL STAND FAN BOSTON BAY SPAREPARTS DFP600-TW MOTOR</t>
  </si>
  <si>
    <t>INDUSTRIAL STAND FAN SPAREPARTS DF650-T MOTOR</t>
  </si>
  <si>
    <t>WALL FAN ACCS. 45T-WP MOTOR</t>
  </si>
  <si>
    <t>(DO NOT USE)*INDUSTRIAL FLOOR FAN ACCS. FE2-30 MOTOR</t>
  </si>
  <si>
    <t>(DO NOT USE)*INDUSTRIAL FLOOR FAN ACCS. FE2-40 MOTOR</t>
  </si>
  <si>
    <t>INDUSTRIAL FLOOR FAN BOSTON BAY SPAREPARTS FE2-45 MOTOR</t>
  </si>
  <si>
    <t>STAND FAN SPAREPARTS 45T-S/45T-WP/MFS-18H/MFS-18S/FE2-45 FAN BLADE</t>
  </si>
  <si>
    <t>CHAIR GREAT OUTDOOR WK WKY380266 FOLDING</t>
  </si>
  <si>
    <t>STOOL SEVILLE SHE18290 PNEUMATICAL</t>
  </si>
  <si>
    <t>+SHOE RACK SEVILLE SHE15895/15895 3TIER</t>
  </si>
  <si>
    <t>+UTILITY CART SEVILLE SHE99307/99307 HEAVY DUTY</t>
  </si>
  <si>
    <t>+RACK SEVILLE SHE19365 4 TIER STORAGE W/RESIN SLATS</t>
  </si>
  <si>
    <t>+RACK SEVILLE SHE14303 3L MOBILE STORAGE CHROME</t>
  </si>
  <si>
    <t>+RACK SEVILLE SHE14304 4L MOBILE STORAGE CHROME</t>
  </si>
  <si>
    <t>+SHELVES SEVILLE FRN04725 3 TIER LARGE MOCHA</t>
  </si>
  <si>
    <t>+CUBE ORGANIZER SEVILLE CUB95705 MIXED COL. 4-CUBE</t>
  </si>
  <si>
    <t>+CUBE ORGANIZER SEVILLE CUB96804 MIXED COL. 8-CUBE</t>
  </si>
  <si>
    <t>+RACK SEVILLE SHE14305 5L MOBILE STORAGE CHROME</t>
  </si>
  <si>
    <t>+RACK SEVILLE SHE19364/19364 4L STORAGE BRONZE</t>
  </si>
  <si>
    <t>+RACK SEVILLE SHE14302 2L MOBILE STORAGE CHROME</t>
  </si>
  <si>
    <t>+RACK SEVILLE SHE14306 6L MOBILE STORAGE CHROME</t>
  </si>
  <si>
    <t>+TABLE SEVILLE SHE18321 FOR PROFESSIONAL CHEF'S</t>
  </si>
  <si>
    <t>+LAUNDRY SORTER SEVILLE SHE70178/70178 3 BAG CHROME</t>
  </si>
  <si>
    <t>RACK SEVILLE SHE04117 3LR WIDE SHELF WROUGHT IRON GREY</t>
  </si>
  <si>
    <t>+SHELVES SEVILLE SHE04124 3 TIER WROUGHT IRON GREY</t>
  </si>
  <si>
    <t>RACK SEVILLE SHE04125 4L WROUGHT IRON GREY</t>
  </si>
  <si>
    <t>+CUBE ORGANIZER SEVILLE CUB95701 BLACK 4-CUBE</t>
  </si>
  <si>
    <t>+CUBE ORGANIZER SEVILLE CUB96801/96800 BLACK 8-CUBE</t>
  </si>
  <si>
    <t>+SHELVES SEVILLE SHE14049 2L CORNER WROUGHT IRON GREY</t>
  </si>
  <si>
    <t>+SHELVES SEVILLE SHE14051 3L STEP WROUGHT IRON GREY</t>
  </si>
  <si>
    <t>+SHELVES SEVILLE SHE18506RL/173572 6L MOBILE W/LEDGES CHROME</t>
  </si>
  <si>
    <t>+TOWER FAN BOSTON BAY SC RX-36A 36"</t>
  </si>
  <si>
    <t>+DRAWER ORGANIZER SEVILLE 16218 MOBILE 10-S KIDS COLOUR</t>
  </si>
  <si>
    <t>+DRAWER ORGANIZER SEVILLE 16218K MOBILE 10-S BLACK</t>
  </si>
  <si>
    <t>+DRAWER ORGANIZER SEVILLE 16206 MOBILE 6-S WHITE</t>
  </si>
  <si>
    <t>+BIN ORGANIZER SEVILLE 16219 MOBILE 9-S KIDS COLOUR</t>
  </si>
  <si>
    <t>RACK SEVILLE SHE18370Z 5L MOBILE STORAGE ZINC</t>
  </si>
  <si>
    <t>RACK SEVILLE SHE18496NZ/18496NZ 6L MOBILE STORAGE ZINC</t>
  </si>
  <si>
    <t>SHELVES SEVILLE SHE14252 EXPANDABLE WROUGHT GUN METAL</t>
  </si>
  <si>
    <t>TOWER FAN BOSTON BAY SPAREPARTS RX-36A  CAPACITOR</t>
  </si>
  <si>
    <t>TOWER FAN BOSTON BAY SPAREPARTS SYNCRONOUS MOTOR</t>
  </si>
  <si>
    <t>TOWER FAN BOSTON BAY SPAREPARTS CONTROL PANEL</t>
  </si>
  <si>
    <t>TOWER FAN BOSTON BAY SPAREPARTS PCB BOARD</t>
  </si>
  <si>
    <t>TOWER FAN BOSTON BAY SPAREPARTS MOTOR</t>
  </si>
  <si>
    <t>+TRASH CAN SEVILLE UHD20215/20215 STAINLESS STEEL</t>
  </si>
  <si>
    <t>(DO NOT USE)RACK SEVILLE SHE19365/19365 4 TIER STORAGE W/RESIN SLATS</t>
  </si>
  <si>
    <t>+RACK SEVILLE SHE14302Z 2 TIER MOBILE STORAGE ZINC</t>
  </si>
  <si>
    <t>+RACK SEVILLE SHE14303Z 3 TIER MOBILE STORAGE ZINC</t>
  </si>
  <si>
    <t>SHELVES SEVILLE SHE14251 EXPANDABLE 3 TIER STEP SHELF GUN METAL</t>
  </si>
  <si>
    <t>SHELVES SEVILLE SHE14250 COOKIE SHEET GUN METAL</t>
  </si>
  <si>
    <t>SHELVES SEVILLE SHE14249 2 TIER CORNER SHELF GUN METAL</t>
  </si>
  <si>
    <t>KITCHEN SHELVES SEVILLE SHE14109 MESH UNDER THE SINK SHELF SILVER</t>
  </si>
  <si>
    <t>KITCHEN SHELVES SEVILLE SHE14192 MESH 3-COMPARTMENT UTENSIL TRAY SILVER</t>
  </si>
  <si>
    <t>KITCHEN SHELVES SEVILLE SHE14198 3 TIER MESH CORNER SHELF SILVER</t>
  </si>
  <si>
    <t>KITCHEN SHELVES SEVILLE SHE14201 3 TIER MESH STEP SHELF SILVER</t>
  </si>
  <si>
    <t>KITCHEN SHELVES SEVILLE SHE14204 LARGE MESH VERTICAL ORGANIZER SILVER</t>
  </si>
  <si>
    <t>KITCHEN SHELVES SEVILLE SHE14207 LARGE MESH CABINETSHELF SILVER</t>
  </si>
  <si>
    <t>TOWER FAN BOSTON BAY SPAREPARTS METAL PART/ STABILIZER</t>
  </si>
  <si>
    <t>TOWER FAN BOSTON BAY SPAREPARTS PCB BOARD SET (REMOTE &amp; RECEIVER)</t>
  </si>
  <si>
    <t>+BOWL LA FONZA LT-2017A VENETO WHITE</t>
  </si>
  <si>
    <t>+TANK LA FONZA LT-2017A VENETO WHITE</t>
  </si>
  <si>
    <t>+LAV LA FONZA LT-2073 PALERMO WHITE</t>
  </si>
  <si>
    <t>P/TRAP LA FONZA 1-1/4"</t>
  </si>
  <si>
    <t>PO PLUG LA FONZA 1-1/4" BRASS</t>
  </si>
  <si>
    <t>ANGLE VALVE LA FONZA 8102273A 2-WAY BRASS</t>
  </si>
  <si>
    <t>PO PLUG LA FONZA 1-1/2" BRASS</t>
  </si>
  <si>
    <t>P/TRAP LA FONZA 1-1/2"</t>
  </si>
  <si>
    <t>CABINET GOLDEA SM HB2106A-60</t>
  </si>
  <si>
    <t>CABINET GOLDEA SM HB2106A-75</t>
  </si>
  <si>
    <t>CABINET GOLDEA SM HB2106A-90</t>
  </si>
  <si>
    <t>CABINET GOLDEA SM HB6107-60</t>
  </si>
  <si>
    <t>CABINET GOLDEA SM HB6107-75</t>
  </si>
  <si>
    <t>CABINET GOLDEA SM HB6107-90</t>
  </si>
  <si>
    <t>CABINET GOLDEA SM HB2112 TALL</t>
  </si>
  <si>
    <t>CABINET GOLDEA SM HB2106D TALL</t>
  </si>
  <si>
    <t>P/TRAP PO PLUG LA FONZA 1-1/2"</t>
  </si>
  <si>
    <t>P/TRAP PO PLUG LA FONZA 1-1/4"</t>
  </si>
  <si>
    <t>P/TRAP PO PLUG LA FONZA 1-1/2" (FOR PACKAGE)</t>
  </si>
  <si>
    <t>ANGLE VALVE LA FONZA 3-WAY BRASS</t>
  </si>
  <si>
    <t>+ANGLE VALVE FION 3-WAY ZINC ALLOY</t>
  </si>
  <si>
    <t>FLEXIBLE HOSE LA FONZA 1/2X1/2X16" STAINLESS STEEL</t>
  </si>
  <si>
    <t>+MIRROR GOLDEA SM 60 (HB6107-60/HB2106A-60)</t>
  </si>
  <si>
    <t>+MIRROR GOLDEA SM 75 (HB6107-75/HB2106A-75)</t>
  </si>
  <si>
    <t>+MIRROR GOLDEA SM 90 (HB6107-90/HB2106A-90)</t>
  </si>
  <si>
    <t>P/TRAP PO PLUG LA FONZA 1-1/4" W/O OVER FLOW</t>
  </si>
  <si>
    <t>PO PLUG LA FONZA 1-1/4" 3" THREAD ZINC ALLOY</t>
  </si>
  <si>
    <t>P/TRAP PO PLUG LA FONZA 1-1/4" 3" THREAD (PACKAGE)</t>
  </si>
  <si>
    <t>P/TRAP PO PLUG LA FONZA 1-1/4" 3" THREAD</t>
  </si>
  <si>
    <t>P/TRAP PO PLUG LA FONZA SS 1-1/4 (FOR PACKAGE)</t>
  </si>
  <si>
    <t>+CABINET GOLDEA SM HB-530-626 WHITE</t>
  </si>
  <si>
    <t>+NFS-CABINET GOLDEA SM HB-530-695 WOOD</t>
  </si>
  <si>
    <t>+CABINET GOLDEA SM HB-410-695 WOOD</t>
  </si>
  <si>
    <t>+CABINET GOLDEA SM HB-410-626 WHITE</t>
  </si>
  <si>
    <t>P/TRAP PO PLUG PHILIPPINE STANDARD 1-1/4 (FOR PACKAGE)</t>
  </si>
  <si>
    <t>FLEXIBLE HOSE + ANGLE VALVE LA FONZA  (1/2x1/2x12" + 2 way)</t>
  </si>
  <si>
    <t>+CHAIR IDEA #15908 VENERE-COMFORT MID BACK MOKA</t>
  </si>
  <si>
    <t>+TABLE &amp; CHAIR IDEA #11514 MISTRAL SET (1-TBL2-CHR) AQUA</t>
  </si>
  <si>
    <t>+CHAIR IDEA #15809/15509 GIAVA-COMFORT MID BACK BERRY</t>
  </si>
  <si>
    <t>+CHAIR IDEA #15229 GIAVA-COMFORT MID BACK AQUA</t>
  </si>
  <si>
    <t>+CHAIR IDEA #15999 GIAVA-COMFORT MID BACK LIME</t>
  </si>
  <si>
    <t>+CHAIR IDEA #15309 GIAVA-COMFORT MID BACK ORANGE</t>
  </si>
  <si>
    <t>+CHAIR IDEA #15609 GIAVA-COMFORT MID BACK SAND</t>
  </si>
  <si>
    <t>NFS-LOUNGE CHAIR IDEA SUNBED 11573 KAPRICE-MULTIFUNCTION WHITE</t>
  </si>
  <si>
    <t>+CHAIR IDEA #15508 VENERE-COMFORT MID BACK WHITE</t>
  </si>
  <si>
    <t>I-NFS-CHAIR IDEA #13210 KRETA AQUA</t>
  </si>
  <si>
    <t>I-NFS- CHAIR IDEA #13310 KRETA ORANGE</t>
  </si>
  <si>
    <t>I-NFS- CHAIR IDEA #13910/13919 KRETA LIME</t>
  </si>
  <si>
    <t>I-NFS- CHAIR IDEA #13810 KRETA BERRY</t>
  </si>
  <si>
    <t>I-NFS-CHAIR IDEA #13610 KRETA SAND</t>
  </si>
  <si>
    <t>+CHAIR IDEA #13510 KRETA WHITE</t>
  </si>
  <si>
    <t>+BENCH IDEA #11525 PRESIDIO SLATES WHITE</t>
  </si>
  <si>
    <t>+CHAIR IDEA #12516 ELBA BISTRO WHITE</t>
  </si>
  <si>
    <t>+CHAIR IDEA #14510 RIVIERA-MONOBLOCK WHITE</t>
  </si>
  <si>
    <t>+CHAIR IDEA #14010 RIVIERA-MONOBLOCK TAUPE</t>
  </si>
  <si>
    <t>+HANGING CHAIR IDEA 91917 LAGUNA-WICKER EGG</t>
  </si>
  <si>
    <t>+TABLE IDEA 75X75CM MARSALA</t>
  </si>
  <si>
    <t>+TABLE IDEA 60CM COFFEE</t>
  </si>
  <si>
    <t>SINK CM ZENITH 11223 86X50CM S/S SGL.BOWL RIGHT DRAIN</t>
  </si>
  <si>
    <t>SINK CM ZENITH 11223 86X50CM S/S SGL.BOWL LEFT DRAIN</t>
  </si>
  <si>
    <t>SINK CM ZENITH 11224 86X50CM S/S DOUBLE BOWL</t>
  </si>
  <si>
    <t>+SINK CM ZENITH 11225 100X50CM S/S DBL.BOWL RIGHT DRAIN</t>
  </si>
  <si>
    <t>SINK CM ZENITH 11225 100X50CM S/S DBL.BOWL LEFT DRAIN</t>
  </si>
  <si>
    <t>SINK CM ZENITH 11227 116X50CM S/S DBL.BOWL LEFT DRAIN</t>
  </si>
  <si>
    <t>SINK CM ZENITH 11227 116X50CM S/S DBL.BOWL RIGHT DRAIN</t>
  </si>
  <si>
    <t>+SHOVEL YARDSMITH 610006 TEMPERED SQUARE POINT LABEL</t>
  </si>
  <si>
    <t>+SHOVEL YARDSMITH 610308 TEMPERED SQUARE POINT LABEL</t>
  </si>
  <si>
    <t>PAINT ROLLER KING ORIGIN PKO-011 7PCS 4" SET</t>
  </si>
  <si>
    <t>BRUSH PAINT KING ORIGIN PBS-027 SET 2"+3"</t>
  </si>
  <si>
    <t>BRUSH PAINT KING ORIGIN PBS-028 SET 1"+1.5"+A2"+2.5"+3"</t>
  </si>
  <si>
    <t>BRUSH PAINT KING ORIGIN PBS-029 SET 1.5"+A2"</t>
  </si>
  <si>
    <t>BRUSH PAINT KING ORIGIN PBS-030 SET 1"+2"+A3"</t>
  </si>
  <si>
    <t>BRUSH ROLLER COVER KING ORIGIN PRK-041R 4'' FOAM</t>
  </si>
  <si>
    <t>BRUSH ROLLER COVER KING ORIGIN PRK-041R 7'' FOAM</t>
  </si>
  <si>
    <t>BRUSH ROLLER COVER KING ORIGIN PRK-041R 9'' FOAM</t>
  </si>
  <si>
    <t>BRUSH ROLLER COVER KING ORIGIN PRK-041R 7'' 3PCS FOAM SET</t>
  </si>
  <si>
    <t>+BRUSH ROLLER COVER KING ORIGIN PRK-041R 9'' 3PCS FOAM SET</t>
  </si>
  <si>
    <t>BRUSH ROLLER COVER KING ORIGIN 7'' 6PCS FOAM SET</t>
  </si>
  <si>
    <t>BRUSH ROLLER COVER KING ORIGIN 9'' 6PCS FOAM SET</t>
  </si>
  <si>
    <t>FOAM ROLLER KING ORIGIN KO-02769 9PCS SET</t>
  </si>
  <si>
    <t>+BRUSH ROLLER KING ORIGIN PRK-001 SET</t>
  </si>
  <si>
    <t>FOAM ROLLER KING ORIGIN KO-02768 7PCS SET</t>
  </si>
  <si>
    <t>FOAM ROLLER KING ORIGIN KO-A0010 4" 10PCS SET</t>
  </si>
  <si>
    <t>BRUSH ROLLER COVER KING ORIGIN PRK-039R 4'' POLYESTER</t>
  </si>
  <si>
    <t>BRUSH ROLLER COVER KING ORIGIN PRK-039R 7'' POLYESTER</t>
  </si>
  <si>
    <t>BRUSH ROLLER COVER KING ORIGIN PRK-039R 9'' POLYESTER</t>
  </si>
  <si>
    <t>PAINT ROLLER KING ORIGIN PRK-039 4'' W/POLYESTER COVER</t>
  </si>
  <si>
    <t>BRUSH ROLLER KING ORIGIN PRK-039 7'' W/POLYESTER COVER</t>
  </si>
  <si>
    <t>BRUSH ROLLER KING ORIGIN PRK-039 9'' W/POLYESTER COVER</t>
  </si>
  <si>
    <t>BRUSH ROLLER KING ORIGIN PRK-041 4'' W/FOAM COVER</t>
  </si>
  <si>
    <t>BRUSH ROLLER KING ORIGIN PRK-041 7'' W/FOAM COVER</t>
  </si>
  <si>
    <t>BRUSH ROLLER KING ORIGIN PRK-041 9'' W/FOAM COVER</t>
  </si>
  <si>
    <t>BRUSH ROLLER FRAME KING ORIGIN PRK-039F 4''</t>
  </si>
  <si>
    <t>BRUSH ROLLER FRAME KING ORIGIN PRK-039F 7''</t>
  </si>
  <si>
    <t>BRUSH ROLLER FRAME KING ORIGIN PRK-039F 9''</t>
  </si>
  <si>
    <t>BRUSH ROLLER FRAME KING ORIGIN PRK-041F 4''</t>
  </si>
  <si>
    <t>BRUSH ROLLER FRAME KING ORIGIN PRK-041F 7''</t>
  </si>
  <si>
    <t>BRUSH ROLLER FRAME KING ORIGIN PRK-041F 9''</t>
  </si>
  <si>
    <t>TRAY PAINT KING ORIGIN PS-1113-4 WHITE</t>
  </si>
  <si>
    <t>TRAY PAINT KING ORIGIN PS-1114-9 WHITE</t>
  </si>
  <si>
    <t>PAINTERS RAGS KING ORIGIN DY04-8905 500G</t>
  </si>
  <si>
    <t>DROP SHEET KING ORIGIN 140928 2.7X3.6M</t>
  </si>
  <si>
    <t>BRUSH PAINT KING ORIGIN AB-048-5 5PCS FOR ARTIST SET</t>
  </si>
  <si>
    <t>BRUSH ROLLER COVER KING ORIGIN 9012 4" 3PCS FOAM SET</t>
  </si>
  <si>
    <t>BRUSH ROLLER FRAME KING ORIGIN KO-30139 4"</t>
  </si>
  <si>
    <t>PAINTING TAPE KO-3026 24MMX20M GREEN</t>
  </si>
  <si>
    <t>CABINET DOOR WOODTEK SY DA0601-8 CHERRY CDG #1 305X610MM</t>
  </si>
  <si>
    <t>CABINET DOOR WOODTEK SY DK0205-3D RED OAK CDG #1 305X610MM</t>
  </si>
  <si>
    <t>CABINET DOOR WOODTEK SY DA0601-8 CHERRY CDG #1 356X610MM</t>
  </si>
  <si>
    <t>CABINET DOOR WOODTEK SY DK0205-3D RED OAK CDG #1 356X610MM</t>
  </si>
  <si>
    <t>CABINET DOOR WOODTEK SY DA0601-8 CHERRY CDG #1 406X610MM</t>
  </si>
  <si>
    <t>CABINET DOOR WOODTEK SY DK0205-3D RED OAK CDG #1 406X610MM</t>
  </si>
  <si>
    <t>CABINET DOOR WOODTEK SY DA0601-8 CHERRY CDW #1 305X610MM</t>
  </si>
  <si>
    <t>CABINET DOOR WOODTEK SY DK0205-3D RED OAK CDW #1 305X610MM</t>
  </si>
  <si>
    <t>CABINET DOOR WOODTEK SY DA0601-8 CHERRY CDW #1 356X610MM</t>
  </si>
  <si>
    <t>CABINET DOOR WOODTEK SY DK0205-3D RED OAK CDW #1 356X610MM</t>
  </si>
  <si>
    <t>CABINET DOOR WOODTEK SY DA0601-8 CHERRY CDW #1 406X610MM</t>
  </si>
  <si>
    <t>CABINET DOOR WOODTEK SY DK0205-3D RED OAK CDW #1 406X610MM</t>
  </si>
  <si>
    <t>CABINET DOOR WOODTEK SY DA0601-8 CHERRY CDW #7 305X610MM</t>
  </si>
  <si>
    <t>CABINET DOOR WOODTEK SY DK0205-3D RED OAK CDW #7 305X610MM</t>
  </si>
  <si>
    <t>CABINET DOOR WOODTEK SY DA0601-8 CHERRY CDW #7 356X610MM</t>
  </si>
  <si>
    <t>CABINET DOOR WOODTEK SY DK0205-3D RED OAK CDW #7 356X610MM</t>
  </si>
  <si>
    <t>CABINET DOOR WOODTEK SY DA0601-8 CHERRY CDW #7 406X610MM</t>
  </si>
  <si>
    <t>CABINET DOOR WOODTEK SY DK0205-3D RED OAK CDW #7 406X610MM</t>
  </si>
  <si>
    <t>DRAWER FACE WOODTEK SY DA0601-8 CHEERY 203X305MM</t>
  </si>
  <si>
    <t>DRAWER FACE WOODTEK SY DK0205-3D RED OAK 203X305MM</t>
  </si>
  <si>
    <t>DRAWER FACE WOODTEK SY DA0601-8 CHEERY 203X356MM</t>
  </si>
  <si>
    <t>DRAWER FACE WOODTEK SY DK0205-3D RED OAK 203X356MM</t>
  </si>
  <si>
    <t>DRAWER FACE WOODTEK SY DA0601-8 CHEERY 203X406MM</t>
  </si>
  <si>
    <t>DRAWER FACE WOODTEK SY DK0205-3D RED OAK 203X406MM</t>
  </si>
  <si>
    <t>CABINET DOOR WOODTEK SY DA0601-8 CHERRY CDG #1 305X762MM</t>
  </si>
  <si>
    <t>CABINET DOOR WOODTEK SY DK0205-3D RED OAK CDG #1 305X762MM</t>
  </si>
  <si>
    <t>CABINET DOOR WOODTEK SY DA0601-8 CHERRY CDG #1 356X762MM</t>
  </si>
  <si>
    <t>CABINET DOOR WOODTEK SY DK0205-3D RED OAK CDG #1 356X762MM</t>
  </si>
  <si>
    <t>CABINET DOOR WOODTEK SY DA0601-8 CHERRY CDG #1 406X762MM</t>
  </si>
  <si>
    <t>CABINET DOOR WOODTEK SY DK0205-3D RED OAK CDG #1 406X762MM</t>
  </si>
  <si>
    <t>CABINET DOOR WOODTEK SY DA0601-8 CHERRY CDW #1 305X762MM</t>
  </si>
  <si>
    <t>CABINET DOOR WOODTEK SY DK0205-3D RED OAK CDW #1 305X762MM</t>
  </si>
  <si>
    <t>CABINET DOOR WOODTEK SY DA0601-8 CHERRY CDW #1 356X762MM</t>
  </si>
  <si>
    <t>CABINET DOOR WOODTEK SY DK0205-3D RED OAK CDW #1 356X762MM</t>
  </si>
  <si>
    <t>CABINET DOOR WOODTEK SY DA0601-8 CHERRY CDW #1 406X762MM</t>
  </si>
  <si>
    <t>CABINET DOOR WOODTEK SY DK0205-3D RED OAK CDW #1 406X762MM</t>
  </si>
  <si>
    <t>+SHELF BOARD WOODTEK 203X610MM LAMINATED WHITE</t>
  </si>
  <si>
    <t>+SHELF BOARD WOODTEK 203X914MM LAMINATED WHITE</t>
  </si>
  <si>
    <t>+SHELF BOARD WOODTEK 203X1219MM LAMINATED WHITE</t>
  </si>
  <si>
    <t>+SHELF BOARD WOODTEK 254X610MM LAMINATED WHITE</t>
  </si>
  <si>
    <t>+SHELF BOARD WOODTEK 254X914MM LAMINATED WHITE</t>
  </si>
  <si>
    <t>+SHELF BOARD WOODTEK 254X1219MM LAMINATED WHITE</t>
  </si>
  <si>
    <t>+SHELF BOARD WOODTEK 203X610MM DA0601-8 CHERRY</t>
  </si>
  <si>
    <t>+SHELF BOARD WOODTEK 203X914MM DA0601-8 CHERRY</t>
  </si>
  <si>
    <t>+SHELF BOARD WOODTEK 203X1219MM DA0601-8 CHERRY</t>
  </si>
  <si>
    <t>+SHELF BOARD WOODTEK 254X610MM DA0601-8 CHERRY</t>
  </si>
  <si>
    <t>+SHELF BOARD WOODTEK 254X914MM DA0601-8 CHERRY</t>
  </si>
  <si>
    <t>+SHELF BOARD WOODTEK 254X1219MM DA0601-8 CHERRY</t>
  </si>
  <si>
    <t>+SHELF BOARD WOODTEK 203X610MM DK0205-3D RED OAK</t>
  </si>
  <si>
    <t>+SHELF BOARD WOODTEK 203X914MM DK0205-3D RED OAK</t>
  </si>
  <si>
    <t>+SHELF BOARD WOODTEK 203X1219MM DK0205-3D RED OAK</t>
  </si>
  <si>
    <t>+SHELF BOARD WOODTEK 254X610MM DK0205-3D RED OAK</t>
  </si>
  <si>
    <t>+SHELF BOARD WOODTEK 254X914MM DK0205-3D RED OAK</t>
  </si>
  <si>
    <t>+SHELF BOARD WOODTEK 254X1219MM DK0205-3D RED OAK</t>
  </si>
  <si>
    <t>+CABINET DOOR WOODTEK CDW #1 305X305MM (12X12) DA0601-8 CHERRY</t>
  </si>
  <si>
    <t>+CABINET DOOR WOODTEK CDW #1 305X305MM (12X12) DK0205-3D RED OAK</t>
  </si>
  <si>
    <t>+CABINET DOOR WOODTEK CDW #1 356X305MM (14X12) DA0601-8 CHERRY</t>
  </si>
  <si>
    <t>+CABINET DOOR WOODTEK CDW #1 356X305MM (14X12) DK0205-3D RED OAK</t>
  </si>
  <si>
    <t>+CABINET DOOR WOODTEK CDW #1 406X305MM (16X12) DA0601-8 CHERRY</t>
  </si>
  <si>
    <t>+CABINET DOOR WOODTEK CDW #1 406X305MM (16X12) DK0205-3D RED OAK</t>
  </si>
  <si>
    <t>+CABINET DOOR WOODTEK CDW #7 305X305MM (12X12) DA0601-8 CHERRY</t>
  </si>
  <si>
    <t>+CABINET DOOR WOODTEK CDW #7 305X305MM (12X12) DK0205-3D RED OAK</t>
  </si>
  <si>
    <t>+CABINET DOOR WOODTEK CDW #7 356X305MM (14X12) DA0601-8 CHERRY</t>
  </si>
  <si>
    <t>+CABINET DOOR WOODTEK CDW #7 356X305MM (14X12) DK0205-3D RED OAK</t>
  </si>
  <si>
    <t>+CABINET DOOR WOODTEK CDW #7 406X305MM (16X12) DA0601-8 CHERRY</t>
  </si>
  <si>
    <t>+CABINET DOOR WOODTEK CDW #7 406X305MM (16X12) DK0205-3D RED OAK</t>
  </si>
  <si>
    <t>+CABINET DOOR WOODTEK CDW #1 305X1880MM (12X74) DA0601-8 CHERRY</t>
  </si>
  <si>
    <t>+CABINET DOOR WOODTEK CDW #1 305X1880MM (12X74) DK0205-3D RED OAK</t>
  </si>
  <si>
    <t>+CABINET DOOR WOODTEK CDW #1 356X1880MM (14X74) DA0601-8 CHERRY</t>
  </si>
  <si>
    <t>+CABINET DOOR WOODTEK CDW #1 356X1880MM (14X74) DK0205-3D RED OAK</t>
  </si>
  <si>
    <t>+CABINET DOOR WOODTEK CDW #1 406X1880MM (16X74) DA0601-8 CHERRY</t>
  </si>
  <si>
    <t>+CABINET DOOR WOODTEK CDW #1 406X1880MM (16X74) DK0205-3D RED OAK</t>
  </si>
  <si>
    <t>+CABINET DOOR WOODTEK CDW #7 305X1880MM (12X74) DA0601-8 CHERRY</t>
  </si>
  <si>
    <t>+CABINET DOOR WOODTEK CDW #7 305X1880MM (12X74) DK0205-3D RED OAK</t>
  </si>
  <si>
    <t>+CABINET DOOR WOODTEK CDW #7 356X1880MM (14X74) DA0601-8 CHERRY</t>
  </si>
  <si>
    <t>+CABINET DOOR WOODTEK CDW #7 356X1880MM (14X74) DK0205-3D RED OAK</t>
  </si>
  <si>
    <t>+CABINET DOOR WOODTEK CDW #7 406X1880MM (16X74) DA0601-8 CHERRY</t>
  </si>
  <si>
    <t>+CABINET DOOR WOODTEK CDW #7 406X1880MM (16X74) DK0205-3D RED OAK</t>
  </si>
  <si>
    <t>+MDF BOARD WOODTEK 300X1800MM(12"X72") DA0601-8 CHERRY</t>
  </si>
  <si>
    <t>+MDF BOARD WOODTEK 300X1800MM (12"X72") DK0205-3D RED OAK</t>
  </si>
  <si>
    <t>+MDF BOARD WOODTEK 300X1800MM (12"X72") LAMINATED WHITE</t>
  </si>
  <si>
    <t>MDF BOARD WOODTEK 300X2400MM (12"X96") DA0601-8 CHERRY</t>
  </si>
  <si>
    <t>MDF BOARD WOODTEK 300X2400MM (12"X96") DK0205-3D RED OAK</t>
  </si>
  <si>
    <t>+MDF BOARD WOODTEK 300X2400MM (12"X96") LAMINATED WHITE</t>
  </si>
  <si>
    <t>+MDF BOARD WOODTEK 450X1800MM (18"X72") DA0601-8 CHERRY</t>
  </si>
  <si>
    <t>+MDF BOARD WOODTEK 450X1800MM (18"X72") DK0205-3D RED OAK</t>
  </si>
  <si>
    <t>+NFS-MDF BOARD WOODTEK 450X1800MM (18"X72") LAMINATED WHITE</t>
  </si>
  <si>
    <t>MDF BOARD WOODTEK 450X2400MM (18"X96") DA0601-8 CHERRY</t>
  </si>
  <si>
    <t>+MDF BOARD WOODTEK 450X2400MM (18"X96") DK0205-3D RED OAK</t>
  </si>
  <si>
    <t>+MDF BOARD WOODTEK 450X2400MM (18"X96") LAMINATED WHITE</t>
  </si>
  <si>
    <t>+MDF BOARD WOODTEK 600X1800MM (24"X72") DA0601-8 CHERRY</t>
  </si>
  <si>
    <t>+MDF BOARD WOODTEK 600X1800MM (24"X72") DK0205-3D RED OAK</t>
  </si>
  <si>
    <t>MDF BOARD WOODTEK 600X1800MM (24"X72") LAMINATED WHITE</t>
  </si>
  <si>
    <t>+MDF BOARD WOODTEK 600X2400MM (24"X96") DA0601-8 CHERRY</t>
  </si>
  <si>
    <t>+MDF BOARD WOODTEK 600X2400MM (24"X96") DK0205-3D RED OAK</t>
  </si>
  <si>
    <t>MDF BOARD WOODTEK 600X2400MM (24"X96") LAMINATED WHITE</t>
  </si>
  <si>
    <t>CABINET DOOR WOODTEK SY DK0205-3D RED OAK CDW #7 305X762MM</t>
  </si>
  <si>
    <t>CABINET DOOR WOODTEK SY DA0601-8 CHERRY CDW #7 305X762MM</t>
  </si>
  <si>
    <t>CABINET DOOR WOODTEK SY DK0205-3D RED OAK CDW #7 356X762MM</t>
  </si>
  <si>
    <t>CABINET DOOR WOODTEK SY DA0601-8 CHERRY CDW #7 356X762MM</t>
  </si>
  <si>
    <t>CABINET DOOR WOODTEK SY DK0205-3D RED OAK CDW #7 406X762MM</t>
  </si>
  <si>
    <t>CABINET DOOR WOODTEK SY DA0601-8 CHERRY CDW #7 406X762MM</t>
  </si>
  <si>
    <t>NFS-CABINET DOOR WOODTEK SY KX53-1 YELLOW OAK CDG #1 305X610MM</t>
  </si>
  <si>
    <t>NFS-CABINET DOOR WOODTEK SY KW07-1 BLACK WALNUT CDG #1 305X610MM</t>
  </si>
  <si>
    <t>NFS-CABINET DOOR WOODTEK SY KX53-1 YELLOW OAK CDG #1 356X610MM</t>
  </si>
  <si>
    <t>NFS-CABINET DOOR WOODTEK SY KW07-1 BLACK WALNUT CDG #1 356X610MM</t>
  </si>
  <si>
    <t>NFS-CABINET DOOR WOODTEK SYKX53-1  YELLOW OAK CDG #1 406X610MM</t>
  </si>
  <si>
    <t>NFS-CABINET DOOR WOODTEK SY KW07-1 BLACK WALNUT CDG #1 406X610MM</t>
  </si>
  <si>
    <t>NFS-CABINET DOOR WOODTEK SY KX53-1 YELLOW OAK CDW #1 305X610MM</t>
  </si>
  <si>
    <t>NFS-CABINET DOOR WOODTEK SY KW07-1 BLACK WALNUT CDW #1 305X610MM</t>
  </si>
  <si>
    <t>NFS-CABINET DOOR WOODTEK SY KX53-1 YELLOW OAK CDW #1 356X610MM</t>
  </si>
  <si>
    <t>NFS-CABINET DOOR WOODTEK SY KW07-1 BLACK WALNUT CDW #1 356X610MM</t>
  </si>
  <si>
    <t>NFS-CABINET DOOR WOODTEK SY KX53-1 YELLOW OAK CDW #1 406X610MM</t>
  </si>
  <si>
    <t>NFS-CABINET DOOR WOODTEK SY KW07-1 BLACK WALNUT CDW #1 406X610MM</t>
  </si>
  <si>
    <t>NFS-CABINET DOOR WOODTEK SY KX53-1 YELLOW OAK CDW #7 305X610MM</t>
  </si>
  <si>
    <t>NFS-CABINET DOOR WOODTEK SY KW07-1 BLACK WALNUT CDW #7 305X610MM</t>
  </si>
  <si>
    <t>NFS-CABINET DOOR WOODTEK SY KX53-1 YELLOW OAK CDW #7 356X610MM</t>
  </si>
  <si>
    <t>NFS-CABINET DOOR WOODTEK SY KW07-1 BLACK WALNUT CDW #7 356X610MM</t>
  </si>
  <si>
    <t>NFS-CABINET DOOR WOODTEK SY KX53-1 YELLOW OAK CDW #7 406X610MM</t>
  </si>
  <si>
    <t>NFS-CABINET DOOR WOODTEK SY KW07-1 BLACK WALNUT CDW #7 406X610MM</t>
  </si>
  <si>
    <t>NFS-CABINET DOOR WOODTEK SY KX53-1  YELLOW OAK CDG #1 305X762MM</t>
  </si>
  <si>
    <t>NFS-CABINET DOOR WOODTEK SY KW07-1 BLACK WALNUT CDG #1 305X762MM</t>
  </si>
  <si>
    <t>NFS-CABINET DOOR WOODTEK SY KX53-1 YELLOW OAK CDG #1 356X762MM</t>
  </si>
  <si>
    <t>NFS-CABINET DOOR WOODTEK SY KW07-1 BLACK WALNUT CDG #1 356X762MM</t>
  </si>
  <si>
    <t>NFS-CABINET DOOR WOODTEK SY KX53-1 YELLOW OAK CDG #1 406X762MM</t>
  </si>
  <si>
    <t>NFS-CABINET DOOR WOODTEK SY KW07-1 BLACK WALNUT CDG #1 406X762MM</t>
  </si>
  <si>
    <t>NFS-CABINET DOOR WOODTEK SY KX53-1 YELLOW OAK CDW #1 305X762MM</t>
  </si>
  <si>
    <t>NFS-CABINET DOOR WOODTEK SY KW07-1 BLACK WALNUT CDW #1 305X762MM</t>
  </si>
  <si>
    <t>NFS-CABINET DOOR WOODTEK SY KX53-1 YELLOW OAK CDW #1 356X762MM</t>
  </si>
  <si>
    <t>NFS-CABINET DOOR WOODTEK SY KW07-1 BLACK WALNUT CDW #1 356X762MM</t>
  </si>
  <si>
    <t>NFS-CABINET DOOR WOODTEK SY KX53-1 YELLOW OAK CDW #1 406X762MM</t>
  </si>
  <si>
    <t>NFS-CABINET DOOR WOODTEK SY KW07-1 BLACK WALNUT CDW #1 406X762MM</t>
  </si>
  <si>
    <t>NFS-CABINET DOOR WOODTEK SY KX53-1 YELLOW OAK CDW #7 305X762MM</t>
  </si>
  <si>
    <t>NFS-CABINET DOOR WOODTEK SY KW07-1 BLACK WALNUT CDW #7 305X762MM</t>
  </si>
  <si>
    <t>NFS-CABINET DOOR WOODTEK SY KX53-1 YELLOW OAK CDW #7 356X762MM</t>
  </si>
  <si>
    <t>NFS-CABINET DOOR WOODTEK SY KW07-1 BLACK WALNUT CDW #7 356X762MM</t>
  </si>
  <si>
    <t>NFS-CABINET DOOR WOODTEK SY KX53-1 YELLOW OAK CDW #7 406X762MM</t>
  </si>
  <si>
    <t>NFS-CABINET DOOR WOODTEK SY KW07-1 BLACK WALNUT CDW #7 406X762MM</t>
  </si>
  <si>
    <t>+NFS-CABINET DOOR WOODTEK CDW #1 305X305MM (12X12) KX53-1 YELLOW OAK</t>
  </si>
  <si>
    <t>+NFS-CABINET DOOR WOODTEK CDW #1 305X305MM (12X12) KW07-1 BLACK WALNUT</t>
  </si>
  <si>
    <t>+NFS-CABINET DOOR WOODTEK CDW #1 356X305MM (14X12) KX53-1 YELLOW OAK</t>
  </si>
  <si>
    <t>+NFS-CABINET DOOR WOODTEK CDW #1 356X305MM (14X12) KW07-1 BLACK WALNUT</t>
  </si>
  <si>
    <t>+NFS-CABINET DOOR WOODTEK CDW #1 406X305MM (16X12) KX53-1 YELLOW OAK</t>
  </si>
  <si>
    <t>+NFS-CABINET DOOR WOODTEK CDW #1 406X305MM (16X12) KW07-1 BLACK WALNUT</t>
  </si>
  <si>
    <t>+NFS-CABINET DOOR WOODTEK CDW #7 305X305MM (12X12) KX53-1 YELLOW OAK</t>
  </si>
  <si>
    <t>+NFS-CABINET DOOR WOODTEK CDW #7 305X305MM (12X12) KW07-1 BLACK WALNUT</t>
  </si>
  <si>
    <t>+NFS-CABINET DOOR WOODTEK CDW #7 356X305MM (14X12) KX53-1 YELLOW OAK</t>
  </si>
  <si>
    <t>+NFS-CABINET DOOR WOODTEK CDW #7 356X305MM (14X12) KW07-1 BLACK WALNUT</t>
  </si>
  <si>
    <t>+NFS-CABINET DOOR WOODTEK CDW #7 406X305MM (16X12) KX53-1 YELLOW OAK</t>
  </si>
  <si>
    <t>+NFS-CABINET DOOR WOODTEK CDW #7 406X305MM (16X12) KW07-1 BLACK WALNUT</t>
  </si>
  <si>
    <t>+NFS-CABINET DOOR WOODTEK CDW #1 305X1880MM (12X74) KX53-1 YELLOW OAK</t>
  </si>
  <si>
    <t>+NFS-CABINET DOOR WOODTEK CDW #1 305X1880MM (12X74) KW07-1 BLACK WALNUT</t>
  </si>
  <si>
    <t>+NFS-CABINET DOOR WOODTEK CDW #1 356X1880MM (14X74) KX53-1 YELLOW OAK</t>
  </si>
  <si>
    <t>+NFS-CABINET DOOR WOODTEK CDW #1 356X1880MM (14X74) KW07-1 BLACK WALNUT</t>
  </si>
  <si>
    <t>+NFS-CABINET DOOR WOODTEK CDW #1 406X1880MM (16X74) KX53-1 YELLOW OAK</t>
  </si>
  <si>
    <t>+NFS-CABINET DOOR WOODTEK CDW #1 406X1880MM (16X74) KW07-1 BLACK WALNUT</t>
  </si>
  <si>
    <t>+NFS-CABINET DOOR WOODTEK CDW #7 305X1880MM (12X74) KX53-1 YELLOW OAK</t>
  </si>
  <si>
    <t>+NFS-CABINET DOOR WOODTEK CDW #7 305X1880MM (12X74) KW07-1 BLACK WALNUT</t>
  </si>
  <si>
    <t>+NFS-CABINET DOOR WOODTEK CDW #7 356X1880MM (14X74) KX53-1 YELLOW OAK</t>
  </si>
  <si>
    <t>+NFS-CABINET DOOR WOODTEK CDW #7 356X1880MM (14X74) KW07-1 BLACK WALNUT</t>
  </si>
  <si>
    <t>+NFS-CABINET DOOR WOODTEK CDW #7 406X1880MM (16X74) KX53-1 YELLOW OAK</t>
  </si>
  <si>
    <t>+NFS-CABINET DOOR WOODTEK CDW #7 406X1880MM (16X74) KW07-1 BLACK WALNUT</t>
  </si>
  <si>
    <t>DRAWER FACE WOODTEK SY KX53-1 YELLOW OAK 203X305MM</t>
  </si>
  <si>
    <t>DRAWER FACE WOODTEK SY KW07-1 BLACK WALNUT 203X305MM</t>
  </si>
  <si>
    <t>DRAWER FACE WOODTEK SY KX53-1 YELLOW OAK 203X356MM</t>
  </si>
  <si>
    <t>DRAWER FACE WOODTEK SY KW07-1 BLACK WALNUT 203X356MM</t>
  </si>
  <si>
    <t>DRAWER FACE WOODTEK SY KX53-1 YELLOW OAK 203X406MM</t>
  </si>
  <si>
    <t>DRAWER FACE WOODTEK SY KW07-1 BLACK WALNUT 203X406MM</t>
  </si>
  <si>
    <t>+SHELF BOARD WOODTEK 203X610MM KX53-1 YELLOW OAK</t>
  </si>
  <si>
    <t>+SHELF BOARD WOODTEK 203X610MM KW07-1 BLACK WALNUT</t>
  </si>
  <si>
    <t>+SHELF BOARD WOODTEK 203X914MM KX53-1 YELLOW OAK</t>
  </si>
  <si>
    <t>+SHELF BOARD WOODTEK 203X914MM KW07-1 BLACK WALNUT</t>
  </si>
  <si>
    <t>+SHELF BOARD WOODTEK 203X1219MM KX53-1 YELLOW OAK</t>
  </si>
  <si>
    <t>+SHELF BOARD WOODTEK 203X1219MM KW07-1 BLACK WALNUT</t>
  </si>
  <si>
    <t>+SHELF BOARD WOODTEK 254X610MM KX53-1 YELLOW OAK</t>
  </si>
  <si>
    <t>+SHELF BOARD WOODTEK 254X610MM KW07-1 BLACK WALNUT</t>
  </si>
  <si>
    <t>+SHELF BOARD WOODTEK 254X914MM KX53-1 YELLOW OAK</t>
  </si>
  <si>
    <t>+SHELF BOARD WOODTEK 254X914MM KW07-1 BLACK WALNUT</t>
  </si>
  <si>
    <t>+SHELF BOARD WOODTEK 254X1219MM KX53-1 YELLOW OAK</t>
  </si>
  <si>
    <t>+SHELF BOARD WOODTEK 254X1219MM KW07-1 BLACK WALNUT</t>
  </si>
  <si>
    <t>CLOTHES DRYER EK GRANIT 2848 VISTA PLUS</t>
  </si>
  <si>
    <t>CLOTHES DRYER EK GRANIT 9706 CAPELLO 97</t>
  </si>
  <si>
    <t>CLOTHES DRYER EK GRANIT 9711 CAPELLO 18</t>
  </si>
  <si>
    <t>+IRONING BOARD EK GRANIT 9403 CAPITOL</t>
  </si>
  <si>
    <t>+IRONING BOARD EK GRANIT 2400/2232 EKOLINE</t>
  </si>
  <si>
    <t>IRONING BOARD EK GRANIT 2978 PICALLO</t>
  </si>
  <si>
    <t>+BATHTUB RAVONI SA MASSAGE 1812X1200X730 M1812</t>
  </si>
  <si>
    <t>NFS-BATHTUB RAVONI SA MASSAGE 1500X800X550 M1581</t>
  </si>
  <si>
    <t>NFS-BATHTUB RAVONI SA MASSAGE 1710X870X600 M1786</t>
  </si>
  <si>
    <t>SHOWER ENCLOSURE RAVONI SA L2481 900X900X2000MM 6MM W/TRAY</t>
  </si>
  <si>
    <t>SHOWER ENCLOSURE RAVONI SA L0490 950X950X2000MM 6MM W/TRAY</t>
  </si>
  <si>
    <t>NFS-BATHTUB RAVONI SA MASSAGE 1500X1500X710 M3150</t>
  </si>
  <si>
    <t>+BATHTUB RAVONI SA MASSAGE 1800X1200X580 M1899</t>
  </si>
  <si>
    <t>NFS-BATHTUB RAVONI SA MASSAGE 1780X1300X720 M1712 (L)</t>
  </si>
  <si>
    <t>NFS-BATHTUB RAVONI SA MASSAGE 1780X1300X720 M1712 (R)</t>
  </si>
  <si>
    <t>+BATHTUB RAVONI SA SPA MASSAGE 2340X2140X950MM M3211-D/G</t>
  </si>
  <si>
    <t>+STEAM SAUNA ROOM RAVONI SA 1050X1050X2160MM CF2105B</t>
  </si>
  <si>
    <t>+BATHTUB RAVONI SA MASSAGE 1900X1350X840 M1913</t>
  </si>
  <si>
    <t>NFS-BATHTUB RAVONI SA 1800X890X780MM SP1883 WHITE W/DRAIN</t>
  </si>
  <si>
    <t>+BATHTUB RAVONI SA 1700X825X570MM SP1887 WHITE W/DRAIN</t>
  </si>
  <si>
    <t>+BATHTUB RAVONI SA 1700X845X600MM SP1889 WHITE W/DRAIN</t>
  </si>
  <si>
    <t>SHOWER PANEL RAVONI SA P003 WHITE</t>
  </si>
  <si>
    <t>SHOWER PANEL RAVONI SA P010A WHITE</t>
  </si>
  <si>
    <t>+BATHTUB LA FONZA SA 1500X700X400MM S1506 WHITE W/GRAB</t>
  </si>
  <si>
    <t>+BATHTUB LA FONZA SA 1500X700X400MM S1506 IVORY W/GRAB</t>
  </si>
  <si>
    <t>+BATHTUB LA FONZA SA 1700X700X420MM S1709 WHITE W/GRAB</t>
  </si>
  <si>
    <t>+BATHTUB LA FONZA SA 1700X700X420MM S1709 IVORY W/GRAB</t>
  </si>
  <si>
    <t>SHOWER DOOR SLIDING RAVONI SA SNDM0507 1200X1900MM 8MM-T</t>
  </si>
  <si>
    <t>SHOWER DOOR SLIDING RAVONI SA LA24-006 1200X1900MM 6MM-T</t>
  </si>
  <si>
    <t>SHOWER ENCLOSURE RAVONI SA L0490 ACCS. HANDLE</t>
  </si>
  <si>
    <t>SHOWER ENCLOSURE RAVONI ACCS. ROLLER CASTER SNDM0507</t>
  </si>
  <si>
    <t>NFS-SHOWER TRAY RAVONI L2481 ACCS. 900X900X150MM SQUARE</t>
  </si>
  <si>
    <t>NFS-SHOWER TRAY RAVONI L0490 ACCS. 950X950X150MM ARC</t>
  </si>
  <si>
    <t>BATHTUB RAVONI SA ACCS. POWER SWITCH FOR M1712</t>
  </si>
  <si>
    <t>SHOWER PANEL RAVONI SA ACCS. GLASS TRAY P010A</t>
  </si>
  <si>
    <t>+GENERATOR POWERMATE PM0103007 PORTABLE 3000W 60HZ</t>
  </si>
  <si>
    <t>+GENERATOR POWERMATE PM0106507 PORTABLE 6500W 60HZ</t>
  </si>
  <si>
    <t>MLDG WOODTEK PCW M-11 14.5X60X2440MM (1X3)</t>
  </si>
  <si>
    <t>MLDG WOODTEK PCW SS-56 14.5X60X2440MM (1X3)</t>
  </si>
  <si>
    <t>MLDG WOODTEK PCW DC-31 14.5X60X2440MM (1X3)</t>
  </si>
  <si>
    <t>MLDG WOODTEK PCW DC-41 14.5X84X2440MM (1X4x8)</t>
  </si>
  <si>
    <t>MLDG WOODTEK PCW BB422 14.5X84X2440MM (1X4)</t>
  </si>
  <si>
    <t>MLDG WOODTEK PCW M-05 14.5X38X2440MM (1X2)</t>
  </si>
  <si>
    <t>DOOR JAMB KI WOODTEK 2X5X7 LVL PRIMED PINE</t>
  </si>
  <si>
    <t>+DOOR JAMB WOODTEK 34.5X130X2135MM PINE (2X6X7)</t>
  </si>
  <si>
    <t>+SINK KARENO XI XT-8650R 860X500X200MM SATIN W/ STRAINER</t>
  </si>
  <si>
    <t>+SINK KARENO XI XT-3322A 838X558X230MM DBL.SATIN W/ STRAINER</t>
  </si>
  <si>
    <t>SINK KARENO XI XT-P07 590X530X230MM BRUSH W/ STRAINER</t>
  </si>
  <si>
    <t>+SINK KARENO XI XT-2813 886X530X230MM BRUSH W/ STRAINER</t>
  </si>
  <si>
    <t>+SINK KARENO XI XT-8650L 860X500X200MM SATIN W/ STRAINER</t>
  </si>
  <si>
    <t>+ADHESIVE TAPE TACOMA PVC INSULATION 19MMX4M BLACK</t>
  </si>
  <si>
    <t>+ADHESIVE TAPE TACOMA PVC INSULATION 19MMX8M BLACK</t>
  </si>
  <si>
    <t>+TAPE DISPENSER TACOMA 609P-1 FOR 2" TAPE</t>
  </si>
  <si>
    <t>+TAPE DISPENSER TACOMA 614K</t>
  </si>
  <si>
    <t>TAPE DISPENSER TACOMA 609P+PACKAGING TAPE 48MMX50M</t>
  </si>
  <si>
    <t>+(DO NOT USE) STRETCH WRAP FILM TACOMA 0.02MMX500MMX500M</t>
  </si>
  <si>
    <t>TOWEL RAIL LA FONZA L0012824A26-08-DEC 24" ALUM. COMO</t>
  </si>
  <si>
    <t>TOWEL RAIL LA FONZA L0012824B26-08-DEC 24" DOUBLE ALUM. COMO</t>
  </si>
  <si>
    <t>ROBE HOOK LA FONZA L0012853B26-08-DEC DOUBLE STEEL COMO</t>
  </si>
  <si>
    <t>PAPER HOLDER LA FONZA L0012855B26-08-DEC STEEL COMO</t>
  </si>
  <si>
    <t>TUMBLER HOLDER LA FONZA L0012858-26-08-DEC W/CLEAR GLASS COMO</t>
  </si>
  <si>
    <t>SOAP HOLDER LA FONZA L0012859B26-08-DEC W/CLEAR GLASS COMO</t>
  </si>
  <si>
    <t>TOWEL RING LA FONZA L0012860B26-08-DEC ALUMINUM COMO</t>
  </si>
  <si>
    <t>TOWEL RAIL LA FONZA L0003724B26-08-DEC 24" ALUM. AREZZO</t>
  </si>
  <si>
    <t>TOWEL RAIL LA FONZA L0003724C26-08-DEC 24" DOUBLE ALUM. AREZZO</t>
  </si>
  <si>
    <t>TUMBLER HOLDER LA FONZA L0003758-26-08-DEC W/CLEAR GLASS AREZZO</t>
  </si>
  <si>
    <t>SOAP HOLDER LA FONZA L0003759-26-08-DEC AREZZO</t>
  </si>
  <si>
    <t>ROBE HOOK LA FONZA L0004553-26-08-DEC DOUBLE CHROME AREEZO</t>
  </si>
  <si>
    <t>PAPER HOLDER LA FONZA L0004555B26-08-DEC CHROME AREZZO</t>
  </si>
  <si>
    <t>TOWEL RING LA FONZA L0004560E26-08-DEC CHROME AREEZO</t>
  </si>
  <si>
    <t>+WELDED WIRE HEBEI ME 1/2X1/2X3X21M MESH PVC COATED GREEN</t>
  </si>
  <si>
    <t>(DO NOT USE)+WELDED WIRE HEBEI ME 1/2X1/2X4X21M MESH PVC COATED GREEN</t>
  </si>
  <si>
    <t>+WELDED WIRE HEBEI ME 1X1X3X21M MESH PVC COATED GREEN</t>
  </si>
  <si>
    <t>+WELDED WIRE HEBEI ME 1X1X4X21M MESH PVC COATED GREEN</t>
  </si>
  <si>
    <t>NFS-SHELF BOARD NZ WOOD TREATED 18X190X600MM (1X8X2)</t>
  </si>
  <si>
    <t>NFS-SHELF BOARD NZ WOOD TREATED 18X190X900MM (1X8X3)</t>
  </si>
  <si>
    <t>SHELF BOARD NZ WOOD TREATED 18X190X1200MM (1X8X4)</t>
  </si>
  <si>
    <t>SHELF BOARD NZ WOOD TREATED 18X240X600MM (1X10X2)</t>
  </si>
  <si>
    <t>SHELF BOARD NZ WOOD TREATED 18X240X900MM (1X10X3)</t>
  </si>
  <si>
    <t>SHELF BOARD NZ WOOD TREATED 18X240X1200MM (1X10X4)</t>
  </si>
  <si>
    <t>DOOR JAMB NZ WOOD 2X5X7 D4S TREATED RAD.PINE</t>
  </si>
  <si>
    <t>INDOOR LUMBER AMERICAN LUMBER 38X38X2438MM (2X2X8) UNTREATED</t>
  </si>
  <si>
    <t>INDOOR LUMBER AMERICAN LUMBER 38X38X3048MM (2X2X10) UNTREATED</t>
  </si>
  <si>
    <t>INDOOR LUMBER AMERICAN LUMBER 38X63.5X2438MM (2X3X8) UNTREATED</t>
  </si>
  <si>
    <t>INDOOR LUMBER AMERICAN LUMBER 38X63.5X3048MM (2X3X10) UNTREATED</t>
  </si>
  <si>
    <t>INDOOR LUMBER AMERICAN LUMBER 38X89X2438MM (2X4X8) UNTREATED</t>
  </si>
  <si>
    <t>INDOOR LUMBER AMERICAN LUMBER 38X89X3048MM (2X4X10) UNTREATED</t>
  </si>
  <si>
    <t>NFS-PANELLING NZ WOOD T&amp;G 135X18X2440MM(1X6X8) V-WALL RAD.PINE</t>
  </si>
  <si>
    <t>NFS-PANELLING NZ WOOD T&amp;G 135X18X2440MM(1X6X8) FLOOR RAD.PINE</t>
  </si>
  <si>
    <t>+INDOOR LUMBER AMERICAN LUMBER RED GUARD 38X38X2438MM (2X2X8)</t>
  </si>
  <si>
    <t>+INDOOR LUMBER AMERICAN LUMBER RED GUARD 38X63.5X2438MM (2X3X8)</t>
  </si>
  <si>
    <t>+INDOOR LUMBER AMERICAN LUMBER RED GUARD 38X89X2438MM (2X4X8)</t>
  </si>
  <si>
    <t>+OUTDOOR LUMBER NZ WOOD TREATED 240X45X1800MM (2X10X6) RGH</t>
  </si>
  <si>
    <t>INDOOR HANDRAIL NZ WOOD FJ D4S 65X65X2400MM(3X3X8) LADIES WAIST RAD.</t>
  </si>
  <si>
    <t>INDOOR HANDRAIL NZ WOOD FJ D4S 65X65X2400MM(3X3X8) BREADLOAF RAD.</t>
  </si>
  <si>
    <t>+INDOOR LUMBER AMERICAN LUMBER 38X140X2438MM (2X6X8) UNTREATED</t>
  </si>
  <si>
    <t>+INDOOR LUMBER AMERICAN LUMBER 38X140X3048MM (2X6X10) UNTREATED</t>
  </si>
  <si>
    <t>INDOOR LUMBER CANADIAN LUMBER 19X89X2438MM (1X4X8) SPF GORMAN UNTREATED</t>
  </si>
  <si>
    <t>INDOOR LUMBER CANADIAN LUMBER 19X140X2438MM (1X6X8) SPF GORMAN UNTREATED</t>
  </si>
  <si>
    <t>INDOOR LUMBER CANADIAN LUMBER 19X184X2438MM (1X8X8) SPF GORMAN UNTREATED</t>
  </si>
  <si>
    <t>+INDOOR LUMBER CANADIAN LUMBER 19X235X2438MM (1X10X8) SPF GORMAN UNTREATED</t>
  </si>
  <si>
    <t>+INDOOR LUMBER CANADIAN LUMBER 19X89X2438MM (1X4X8) SPF CRAFTSMAN UNTRTD.</t>
  </si>
  <si>
    <t>+INDOOR LUMBER CANADIAN LUMBER 19X140X2438MM (1X6X8) SPF CRAFTSMAN UNTRTD.</t>
  </si>
  <si>
    <t>+INDOOR LUMBER CANADIAN LUMBER 19X184X2438MM (1X8X8) SPF CRAFTSMAN UNTRTD.</t>
  </si>
  <si>
    <t>+INDOOR LUMBER CANADIAN LUMBER 19X235X2438MM (1X10X8) SPF CRAFTSMAN UNTRTD.</t>
  </si>
  <si>
    <t>+INDOOR LUMBER AMERICAN LUMBER BROWN SHIELD 38X38X2438MM (2X2X8)</t>
  </si>
  <si>
    <t>+INDOOR LUMBER AMERICAN LUMBER BROWN SHIELD 38X63.5X2438MM (2X3X8)</t>
  </si>
  <si>
    <t>+INDOOR LUMBER AMERICAN LUMBER BROWN SHIELD 38X89X2438MM (2X4X8)</t>
  </si>
  <si>
    <t>PANELLING NZ WOOD T&amp;G 85X18X2440MM(1X4X8) V-WALL RAD.PINE</t>
  </si>
  <si>
    <t>PANELLING NZ WOOD T&amp;G 85X18X2440MM(1X4X8) FLOOR RAD.PINE</t>
  </si>
  <si>
    <t>+INDOOR LUMBER NZ WOOD DIY PREM. 23X25X2440MM (1X1X8) RADIATA</t>
  </si>
  <si>
    <t>+INDOOR LUMBER AMERICAN LUMBER (2X4X5)  RE-CUT</t>
  </si>
  <si>
    <t>+INDOOR LUMBER AMERICAN LUMBER (2X4X4)  RE-CUT</t>
  </si>
  <si>
    <t>+INDOOR LUMBER AMERICAN LUMBER (2X4X6)  RE-CUT</t>
  </si>
  <si>
    <t>+INDOOR LUMBER AMERICAN LUMBER (2X3X4)  RE-CUT</t>
  </si>
  <si>
    <t>(DO NOT USE)WOOD SCREW HAUSMANN #6X3/4" 1000'S</t>
  </si>
  <si>
    <t>(DO NOT USE)WOOD SCREW HAUSMANN #6X1" 1000'S</t>
  </si>
  <si>
    <t>(DO NOT USE)WOOD SCREW HAUSMANN #7X3/4" 1000'S</t>
  </si>
  <si>
    <t>(DO NOT USE)WOOD SCREW HAUSMANN #7X1" 1000'S</t>
  </si>
  <si>
    <t>(DO NOT USE)WOOD SCREW HAUSMANN #8X3/4" 1000'S</t>
  </si>
  <si>
    <t>(DO NOT USE)WOOD SCREW HAUSMANN #8X1-1/4" 1000'S</t>
  </si>
  <si>
    <t>(DO NOT USE)WOOD SCREW HAUSMANN #10X1" 1000'S</t>
  </si>
  <si>
    <t>(DO NOT USE)WOOD SCREW HAUSMANN #10X1-1/2" 1000'S</t>
  </si>
  <si>
    <t>(DO NOT USE)METAL SCREW HAUSMANN #6X1/2" 1000'S</t>
  </si>
  <si>
    <t>(DO NOT USE)METAL SCREW HAUSMANN #6X1" 1000'S</t>
  </si>
  <si>
    <t>(DO NOT USE)METAL SCREW HAUSMANN #7X1/2" 1000'S</t>
  </si>
  <si>
    <t>(DO NOT USE)METAL SCREW HAUSMANN #8X1" 1000'S</t>
  </si>
  <si>
    <t>(DO NOT USE)METAL SCREW HAUSMANN #10X1-1/2" 1000'S</t>
  </si>
  <si>
    <t>(DO NOT USE)+HEX SCREW HAUSMANN #12X25MM FOR METAL 25'S</t>
  </si>
  <si>
    <t>(DO NOT USE)HEX SCREW HAUSMANN #12X25MM FOR METAL 1000'S</t>
  </si>
  <si>
    <t>(DO NOT USE)+HEX SCREW HAUSMANN #12X35MM FOR METAL 25'S</t>
  </si>
  <si>
    <t>(DO NOT USE)HEX SCREW HAUSMANN #12X35MM FOR METAL 1000'S</t>
  </si>
  <si>
    <t>(DO NOT USE)+HEX SCREW HAUSMANN #12X45MM FOR METAL 25'S</t>
  </si>
  <si>
    <t>(DO NOT USE)HEX SCREW HAUSMANN #12X45MM FOR METAL 1000'S</t>
  </si>
  <si>
    <t>(DO NOT  USE)+HEX SCREW HAUSMANN #12X55MM FOR METAL 25'S</t>
  </si>
  <si>
    <t>(DO NOT USE)HEX SCREW HAUSMANN #12X55MM FOR METAL 1000'S</t>
  </si>
  <si>
    <t>(DO NOT USE)+HEX SCREW HAUSMANN #12X65MM FOR METAL 25'S</t>
  </si>
  <si>
    <t>(DO NOT USE)HEX SCREW HAUSMANN #12X65MM FOR METAL 1000'S</t>
  </si>
  <si>
    <t>(DO NOT USE)+HEX SCREW HAUSMANN #12X25MM FOR WOOD 25'S</t>
  </si>
  <si>
    <t>(DO NOT USE)+HEX SCREW HAUSMANN #12X45MM FOR WOOD 25'S</t>
  </si>
  <si>
    <t>(DO NOT USE)+HEX SCREW HAUSMANN #12X50MM FOR WOOD 25'S</t>
  </si>
  <si>
    <t>(DO NOT USE)+HEX SCREW HAUSMANN #12X65MM FOR WOOD 25'S</t>
  </si>
  <si>
    <t>(DO NOT USE)+HEX SCREW HAUSMANN #12X65MM FOR METAL 100'S</t>
  </si>
  <si>
    <t>(DO NOT USE)+HEX SCREW HAUSMANN #12X55MM FOR METAL 100'S</t>
  </si>
  <si>
    <t>(DO NOT USE)+HEX SCREW HAUSMANN #12X50MM FOR WOOD 100'S</t>
  </si>
  <si>
    <t>(DO NOT USE)+HEX SCREW HAUSMANN #12X45MM FOR WOOD 100'S</t>
  </si>
  <si>
    <t>(DO NOT USE)+HEX SCREW HAUSMANN #12X45MM FOR METAL 100'S</t>
  </si>
  <si>
    <t>(DO NOT USE)+HEX SCREW HAUSMANN #12X35MM FOR METAL 100'S</t>
  </si>
  <si>
    <t>(DO NOT USE)+HEX SCREW HAUSMANN #12X25MM FOR WOOD 100'S</t>
  </si>
  <si>
    <t>(DO NOT USE)+HEX SCREW HAUSMANN #12X25MM FOR METAL 100'S</t>
  </si>
  <si>
    <t>(DO NOT USE)+WOOD SCREW HAUSMANN #8X3/4" 100'S</t>
  </si>
  <si>
    <t>(DO NOT USE)+WOOD SCREW HAUSMANN #8X1-1/4" 100'S</t>
  </si>
  <si>
    <t>(DO NOT USE)+WOOD SCREW HAUSMANN #7X3/4" 100'S</t>
  </si>
  <si>
    <t>(DO NOT USE)+WOOD SCREW HAUSMANN #7X1" 100'S</t>
  </si>
  <si>
    <t>(DO NOT USE)+WOOD SCREW HAUSMANN #6X3/4" 100'S</t>
  </si>
  <si>
    <t>(DO NOT USE)+WOOD SCREW HAUSMANN #6X1" 100'S</t>
  </si>
  <si>
    <t>(DO NOT USE)+WOOD SCREW HAUSMANN #10X1-1/2" 100'S</t>
  </si>
  <si>
    <t>(DO NOT USE)+WOOD SCREW HAUSMANN #10X1" 100'S</t>
  </si>
  <si>
    <t>(DO NOT USE)+METAL SCREW HAUSMANN #8X1" 100'S</t>
  </si>
  <si>
    <t>(DO NOT USE)+METAL SCREW HAUSMANN #7X1/2" 100'S</t>
  </si>
  <si>
    <t>(DO NOT USE)+METAL SCREW HAUSMANN #6X1/2" 100'S</t>
  </si>
  <si>
    <t>(DO NOT USE)+METAL SCREW HAUSMANN #6X1" 100'S</t>
  </si>
  <si>
    <t>SCREW METAL  HAUSMANN #10X1-1/2" 100'S</t>
  </si>
  <si>
    <t>(DO NOT USE)+METAL SCREW HAUSMANN #10X1-1/2" 25'S</t>
  </si>
  <si>
    <t>(DO NOT USE)+METAL SCREW HAUSMANN #6X1" 25'S</t>
  </si>
  <si>
    <t>(DO NOT USE)+METAL SCREW HAUSMANN #6X1/2" 25'S</t>
  </si>
  <si>
    <t>(DO NOT USE)+METAL SCREW HAUSMANN #7X1/2" 25'S</t>
  </si>
  <si>
    <t>(DO NOT USE)+METAL SCREW HAUSMANN #8X1" 25'S</t>
  </si>
  <si>
    <t>(DO NOT USE)+WOOD SCREW HAUSMANN #10X1" 25'S</t>
  </si>
  <si>
    <t>(DO NOT USE)+WOOD SCREW HAUSMANN #10X1-1/2" 25'S</t>
  </si>
  <si>
    <t>(DO NOT USE)+WOOD SCREW HAUSMANN #6X1" 25'S</t>
  </si>
  <si>
    <t>(DO NOT USE)+WOOD SCREW HAUSMANN #6X3/4" 25'S</t>
  </si>
  <si>
    <t>(DO NOT USE)+WOOD SCREW HAUSMANN #7X1" 25'S</t>
  </si>
  <si>
    <t>(DO NOT USE)+WOOD SCREW HAUSMANN #7X3/4" 25'S</t>
  </si>
  <si>
    <t>(DO NOT USE)+WOOD SCREW HAUSMANN #8X1-1/4" 25'S</t>
  </si>
  <si>
    <t>(DO NOT USE)+WOOD SCREW HAUSMANN #8X3/4" 25'S</t>
  </si>
  <si>
    <t>BOLT HEX  HAUSMANN 5/16"X1/2 ZINC PLATED 1000's</t>
  </si>
  <si>
    <t>BOLT HEX  HAUSMANN 5/16"X1 ZINC PLATED 1000's</t>
  </si>
  <si>
    <t>BOLT HEX  HAUSMANN 5/16"X1-1/2 ZINC PLATED 1000's</t>
  </si>
  <si>
    <t>BOLT HEX  HAUSMANN 5/16"X1-3/4 ZINC PLATED 1000's</t>
  </si>
  <si>
    <t>BOLT HEX  HAUSMANN 5/16"X2 ZINC PLATED 1000's</t>
  </si>
  <si>
    <t>BOLT HEX  HAUSMANN 1/4"X1/2 ZINC PLATED 1000's</t>
  </si>
  <si>
    <t>BOLT HEX  HAUSMANN 1/4"X1 ZINC PLATED 1000's</t>
  </si>
  <si>
    <t>BOLT HEX  HAUSMANN 1/4"X1-1/2 ZINC PLATED 1000's</t>
  </si>
  <si>
    <t>BOLT HEX  HAUSMANN 1/4"X1-3/4 ZINC PLATED 1000's</t>
  </si>
  <si>
    <t>BOLT HEX  HAUSMANN 1/4"X2 ZINC PLATED 1000's</t>
  </si>
  <si>
    <t>(DO NOT USE) FLAT WASHER HAUSMANN 1/4" ZINC PLATED 1000's</t>
  </si>
  <si>
    <t>(DO NOT USE) FLAT WASHER HAUSMANN 5/16" ZINC PLATED 1000's</t>
  </si>
  <si>
    <t>+BOLT HEX  HAUSMANN 1/4"X1 ZINC PLATED 4's</t>
  </si>
  <si>
    <t>+BOLT HEX  HAUSMANN 1/4"X1/2 ZINC PLATED 4's</t>
  </si>
  <si>
    <t>+BOLT HEX  HAUSMANN 1/4"X1-1/2 ZINC PLATED 4's</t>
  </si>
  <si>
    <t>+BOLT HEX  HAUSMANN 1/4"X1-3/4 ZINC PLATED 4's</t>
  </si>
  <si>
    <t>+BOLT HEX  HAUSMANN 1/4"X2 ZINC PLATED 4's</t>
  </si>
  <si>
    <t>+BOLT HEX  HAUSMANN 5/16"X1/2 ZINC PLATED 4's</t>
  </si>
  <si>
    <t>+BOLT HEX  HAUSMANN 5/16"X1 ZINC PLATED 4's</t>
  </si>
  <si>
    <t>+BOLT HEX  HAUSMANN 5/16"X1-1/2 ZINC PLATED 4's</t>
  </si>
  <si>
    <t>+BOLT HEX  HAUSMANN 5/16"X1-3/4 ZINC PLATED 4's</t>
  </si>
  <si>
    <t>+BOLT HEX  HAUSMANN 5/16"X2 ZINC PLATED 4's</t>
  </si>
  <si>
    <t>SCREW GYPSUM  HAUSMANN #6X38MM FOR WOOD 1000'S</t>
  </si>
  <si>
    <t>SCREW GYPSUM  HAUSMANN #6X38MM FOR METAL 1000'S</t>
  </si>
  <si>
    <t>SCREW GYPSUM  HAUSMANN #6X25MM FOR WOOD 1000'S</t>
  </si>
  <si>
    <t>SCREW GYPSUM  HAUSMANN #6X25MM FOR METAL 1000'S</t>
  </si>
  <si>
    <t>PERSONAL TABLE LIFETIME 66X46X53CM 8354 GRAY GRANITE</t>
  </si>
  <si>
    <t>+SCREEN PE GREAT OUTDOOR/SHIELD HY 1/2"X3'X30M</t>
  </si>
  <si>
    <t>(DO NOT USE)+SCREEN PE GREAT OUTDOOR/SHIELD HY 1/4"X3'X30M</t>
  </si>
  <si>
    <t>(DO NOT USE)+SCREEN PE GREAT OUTDOOR/SHIELD HY 3/4"X3'X30M</t>
  </si>
  <si>
    <t>(DO NOT USE)+SCREEN PE GREAT OUTDOOR/SHIELD HY 1/8"X3'X30M</t>
  </si>
  <si>
    <t>(DO NOT USE)+SCREEN PE GREAT OUTDOOR/SHIELD HY 3/8"X3'X30M</t>
  </si>
  <si>
    <t>NFS-SCREEN PE GREAT OUTDOOR/SHIELD HY 1/2"X3'X10M</t>
  </si>
  <si>
    <t>NFS-SCREEN PE GREAT OUTDOOR/SHIELD HY 1/4"X3'X10M</t>
  </si>
  <si>
    <t>NFS-SCREEN PE GREAT OUTDOOR/SHIELD HY 1/8"X3'X10M</t>
  </si>
  <si>
    <t>NFS-SCREEN PE GREAT OUTDOOR/SHIELD HY 3/4"X3'X10M</t>
  </si>
  <si>
    <t>NFS-SCREEN PE GREAT OUTDOOR/SHIELD HY 3/8"X3'X10M</t>
  </si>
  <si>
    <t>SCREEN PE SHIELD HY 1/2"X3'X1M MTR.</t>
  </si>
  <si>
    <t>SCREEN PE SHIELD HY 1/4"X3'X1M MTR.</t>
  </si>
  <si>
    <t>SCREEN PE SHIELD HY 1/8"X3'X1M MTR.</t>
  </si>
  <si>
    <t>SCREEN PE SHIELD HY 3/4"X3'X1M MTR.</t>
  </si>
  <si>
    <t>SCREEN PE SHIELD HY 3/8"X3'X1M MTR.</t>
  </si>
  <si>
    <t>WELDED WIRE MESH/HARDWARE CLOTH SHIELD HY 1MX1MX.9MM</t>
  </si>
  <si>
    <t>+TILES ESPANA PT 40X40F 27012 D/LOADING GREEN</t>
  </si>
  <si>
    <t>+TILES ESPANA PT 40X40F 24822 SQUARE GEEN</t>
  </si>
  <si>
    <t>+TILES ESPANA PT 40X40F 24832 SQUARE BROWN</t>
  </si>
  <si>
    <t>+TILES ESPANA PT 40X40F 23042 PLAIN RED</t>
  </si>
  <si>
    <t>+TILES ESPANA PT 40X40F 78042 BEIGE</t>
  </si>
  <si>
    <t>+TILES ESPANA PT 40X40F 78032 BLUE</t>
  </si>
  <si>
    <t>+TILES ESPANA PT 40X40F 23102 SQUARE WOOD BROWN</t>
  </si>
  <si>
    <t>+TILES ESPANA PT 40X40F 7805 STRIPE WOOD LT. BROWN</t>
  </si>
  <si>
    <t>+TILES ESPANA PT 40X40F 7806 STRIPE WOOD BROWN</t>
  </si>
  <si>
    <t>+TILES ESPANA PT 40X40F 7801 PARQUET WOOD BROWN</t>
  </si>
  <si>
    <t>+TILES ESPANA PT 40X40F 7802 PARQUET WOOD RED BROWN</t>
  </si>
  <si>
    <t>+TILES ESPANA PT 40X40F 22012 DIAGONAL WOOD BROWN</t>
  </si>
  <si>
    <t>+TILES ESPANA PT 40X40F 22112 VANDA BEIGE</t>
  </si>
  <si>
    <t>+TILES ESPANA PT 40X40F 22122 VANDA PINK</t>
  </si>
  <si>
    <t>+TILES ESPANA PT 40X40F 22132 VANDA AQUA BLUE</t>
  </si>
  <si>
    <t>+TILES ESPANA PT 40X40F 78072 BLACK</t>
  </si>
  <si>
    <t>+TILES ESPANA PT 30X30F 9131 STONE LT. BROWN</t>
  </si>
  <si>
    <t>+TILES ESPANA PT 40X40F 2213B VANDA AQUA BLUE ECO</t>
  </si>
  <si>
    <t>+TILES ROMANO PT 20X25W 2206 RED</t>
  </si>
  <si>
    <t>+TILES ROMANO PT 20X25W 2073 BLACK</t>
  </si>
  <si>
    <t>+TRASH BAG GURPILSAN 22"X24"X20mu MEDUIM LDPE RECYCLED BLK</t>
  </si>
  <si>
    <t>+TRASH BAG GURPILSAN 24"X32"X30mu LARGE LDPE RECYCLED BLK</t>
  </si>
  <si>
    <t>+TRASH BAG GURPILSAN 30"X37"X30mu  XL LDPE RECYCLED BLK</t>
  </si>
  <si>
    <t>TILES CAIBA 30X60F SAND 36151 LT.GRAY</t>
  </si>
  <si>
    <t>TILES CAIBA 30X60F SAND 36152 TAUPE</t>
  </si>
  <si>
    <t>+TILES ESPANA BT 30X30F MB3005 CITI GREEN</t>
  </si>
  <si>
    <t>TILES ESPANA BT 30X30F MB3002 CITI PINK</t>
  </si>
  <si>
    <t>TILES ESPANA BT 30X30F MB3008 LIGHT GREY/CITI GREY</t>
  </si>
  <si>
    <t>TILES ESPANA BT 30X30F MB3018 CITI DK. GREY</t>
  </si>
  <si>
    <t>TILES ESPANA BT 30X30F MB3001 CITI BEIGE</t>
  </si>
  <si>
    <t>+TILES ESPANA BT 40X40F PT4007 IRIS WHITE</t>
  </si>
  <si>
    <t>+TILES ESPANA BT 30X30F RC3606 ROSE YELLOW</t>
  </si>
  <si>
    <t>+TILES ESPANA BT 30X30F RC3603 ROSE GREEN</t>
  </si>
  <si>
    <t>+TILES ESPANA BT 30X30F RC3605 ROSE BROWN</t>
  </si>
  <si>
    <t>+TILES ESPANA BT 30X30F RC3604 ROSE BLUE</t>
  </si>
  <si>
    <t>+TILES ESPANA BT 30X30F MB3615 GALAXY GREEN</t>
  </si>
  <si>
    <t>+TILES ESPANA BT 30X30F MB3612 GALAXY RED</t>
  </si>
  <si>
    <t>+TILES ESPANA BT 30X30F MB3611 GALAXY BEIGE</t>
  </si>
  <si>
    <t>+TILES BATALIA 30X30F RC3881 LILY BEIGE</t>
  </si>
  <si>
    <t>+TILES BATALIA 30X30F CD3889 CLOUDY MAROON</t>
  </si>
  <si>
    <t>+TILES ESPANA BT 30X30F PQ3401 TEAK DARK</t>
  </si>
  <si>
    <t>TILES ESPANA BT 30X30F PQ3402 TEAK LIGHT</t>
  </si>
  <si>
    <t>TILES ESPANA BT 30X30F PQ3403 MAPLE DARK</t>
  </si>
  <si>
    <t>TILES ESPANA BT 30X30F PQ3404 MAPLE LIGHT</t>
  </si>
  <si>
    <t>+TILES ESPANA BT 30X30F PQ3405 WALNUT</t>
  </si>
  <si>
    <t>TILES ESPANA BT 30X30F PQ3406 PINE</t>
  </si>
  <si>
    <t>TILES ESPANA BT 30X30F PQ3407 OAK</t>
  </si>
  <si>
    <t>+TILES ESPANA BT 30X30F PQ3408 MAHOGANY</t>
  </si>
  <si>
    <t>+TILES ESPANA BT 40X40F LB4719 FRAME WHITE</t>
  </si>
  <si>
    <t>TILES ESPANA BT 30X30F RC3128 BETA BLACK</t>
  </si>
  <si>
    <t>TILES ESPANA BT 30X30F RC3125 BETA BROWN</t>
  </si>
  <si>
    <t>+TILES ESPANA BT 30X30F PW3000 WHITE</t>
  </si>
  <si>
    <t>TILES ESPANA BT 30X30F MB3992 PERLA PINK</t>
  </si>
  <si>
    <t>TILES ESPANA BT 30X30F MB3993 PERLA GREEN</t>
  </si>
  <si>
    <t>TILES ESPANA BT 30X30F MB3994 PERLA BLUE</t>
  </si>
  <si>
    <t>TILES ESPANA BT 30X30F MB3996 PERLA YELLOW</t>
  </si>
  <si>
    <t>+TILES ESPANA BT 40X40F MB4813 CRAZY CUT MARBLE GREEN</t>
  </si>
  <si>
    <t>+TILES ESPANA BT 40X40F MB4816 CRAZY CUT MARBLE YELLOW</t>
  </si>
  <si>
    <t>+TILES ESPANA BT 40X40F MB4003 GIALLO GREEN</t>
  </si>
  <si>
    <t>+TILES ESPANA BT 40X40F MB4001 GIALLO BEIGE</t>
  </si>
  <si>
    <t>+TILES ESPANA BT 40X40F MB4004 GIALLO BLUE</t>
  </si>
  <si>
    <t>+TILES ESPANA BT 40X40F MB4002 GIALLO PINK</t>
  </si>
  <si>
    <t>+TILES ESPANA BT 40X40F MB4009 GIALLO MAROON</t>
  </si>
  <si>
    <t>+TILES ESPANA BT 40X40F PW4000 PLAIN WHITE</t>
  </si>
  <si>
    <t>TILES ESPANA BT 30X30F MB3224 LEDANG BLUE</t>
  </si>
  <si>
    <t>TILES ESPANA BT 30X30F MB3228 LEDANG BLACK</t>
  </si>
  <si>
    <t>TILES ESPANA BT 30X30F MB3223 LEDANG GREEN</t>
  </si>
  <si>
    <t>TILES ESPANA BT 30X30F MB3225 LEDANG BROWN</t>
  </si>
  <si>
    <t>TILES ESPANA BT 30X30F MB3229 LEDANG MAROON</t>
  </si>
  <si>
    <t>+TILES ESPANA BT 40X40F MB4817/KMB4817 CRAZY CUT MARBLE GREY</t>
  </si>
  <si>
    <t>+TILES ESPANA BT 40X40F MB4812 CRAZY CUT MARBLE PINK</t>
  </si>
  <si>
    <t>+TILES ESPANA BT 40X40F CC4333 CROSS CUT GRANITE GREEN</t>
  </si>
  <si>
    <t>+TILES ESPANA BT 40X40F CC4336 CROSS CUT GRANITE YELLOW</t>
  </si>
  <si>
    <t>+TILES ESPANA BT 40X40F CC4337 CROSS CUT GRANITE GREY</t>
  </si>
  <si>
    <t>+TILES ESPANA BT 40X40F CC4332 CROSS CUT GRANITE PINK</t>
  </si>
  <si>
    <t>+TILES ESPANA BT 40X40F VD4551 VANDA BEIGE</t>
  </si>
  <si>
    <t>+TILES ESPANA BT 40X40F VD4552 VANDA PINK</t>
  </si>
  <si>
    <t>+TILES ESPANA BT 40X40F VD4553 VANDA GREEN</t>
  </si>
  <si>
    <t>+TILES ESPANA BT 40X40F VD4554 VANDA BLUE</t>
  </si>
  <si>
    <t>+TILES ESPANA BT 40X40F VD4557 VANDA GREY</t>
  </si>
  <si>
    <t>+TILES ESPANA BT 30X30F RC3357 STONE GREY</t>
  </si>
  <si>
    <t>+TILES ESPANA BT 30X30F RC3355 STONE BROWN</t>
  </si>
  <si>
    <t>+TILES ESPANA BT 40X40F KMU/MU4771 MONACO BEIGE</t>
  </si>
  <si>
    <t>+TILES ESPANA BT 40X40F MU4772 MONACO PINK</t>
  </si>
  <si>
    <t>+TILES ESPANA BT 40X40F KMU/MU4773 MONACO GREEN</t>
  </si>
  <si>
    <t>+TILES ESPANA BT 40X40F KMU/MU4777 MONACO GREY</t>
  </si>
  <si>
    <t>+TILES ESPANA BT 40X40F CC4334 CROSS CUT GRANITE BLUE</t>
  </si>
  <si>
    <t>+TILES ESPANA BT 40X40F KMU/MU4774 MONACO BLUE</t>
  </si>
  <si>
    <t>+TILES ESPANA BT 40X40F VN4404 SQUARE BLUE</t>
  </si>
  <si>
    <t>+TILES ESPANA BT 40X40F VN4400 SQUARE GREEN</t>
  </si>
  <si>
    <t>+TILES ESPANA BT 40X40F VN4402 SQUARE PINK</t>
  </si>
  <si>
    <t>+TILES ESPANA BT 40X40F VN4401 SQUARE BEIGE</t>
  </si>
  <si>
    <t>+TILES ESPANA BT 40X40F PQ4408 ALPINE</t>
  </si>
  <si>
    <t>+TILES ESPANA BT 40X40F PQ4411 JATI LIGHT</t>
  </si>
  <si>
    <t>+TILES ESPANA BT 40X40F PQ4412 JATI DARK</t>
  </si>
  <si>
    <t>+TILES ESPANA BT 50X50F INK JET RB5122/KRB5122 ROXY BROWN</t>
  </si>
  <si>
    <t>+TILES ESPANA BT 50X50F INK JET ZL5288/KZL5288 ZARA LIGHT</t>
  </si>
  <si>
    <t>+TILES ESPANA BT 50X50F INK JET ZD5289/KZD5289 ZARA DARK</t>
  </si>
  <si>
    <t>+TILES ESPANA BT 50X50F INK JET KTK5502 TOKYO</t>
  </si>
  <si>
    <t>+TILES ESPANA BT 50X50F INK JET KTK5503 OSAKA</t>
  </si>
  <si>
    <t>+TILES ESPANA BT 50X50F INK JET KTK5508 SAPPORO</t>
  </si>
  <si>
    <t>+TILES ESPANA BT 50X50F INK JET KTK5509 KOBE</t>
  </si>
  <si>
    <t>NFS-TILES VC 30X30X12MM COTTO TILE DV03L3 LT. RED</t>
  </si>
  <si>
    <t>+LINEN BASKET TATAY 1100601 MILLENIUM WHITE 60L</t>
  </si>
  <si>
    <t>+DUST BIN TATAY 1101400 PEDAL MILLENIUM BLUE 23L</t>
  </si>
  <si>
    <t>+DUST BIN TATAY 1101401 PEDAL MILLENIUM WHITE 23L</t>
  </si>
  <si>
    <t>+DUST BIN TATAY 1101409 PEDAL MILLENIUM RED 23L</t>
  </si>
  <si>
    <t>+DUST BIN TATAY 1101421 PEDAL MILLENIUM LIME 23L</t>
  </si>
  <si>
    <t>SHOWER PLATFORM TATAY 5530100/5530170 80X50CM DARK</t>
  </si>
  <si>
    <t>+STOOL TATAY 4435270 DIABOLO BLUE 120KG.CAP.</t>
  </si>
  <si>
    <t>+STOOL TATAY 4435274 DIABOLO ORANGE 120KG.CAP.</t>
  </si>
  <si>
    <t>+SHELF TATAY 4434001 CORNER KRISTAL GLACE</t>
  </si>
  <si>
    <t>+BATHCUPBOARD TATAY 4433001 GLACE</t>
  </si>
  <si>
    <t>+HANDSHOWER TATAY 3310409 HYDRO.AQUAFRESH CHROME</t>
  </si>
  <si>
    <t>+HANDSHOWER TATAY 3310701 OLYMPIA WHITE</t>
  </si>
  <si>
    <t>+HANDSHOWER TATAY 3312209 FORMENTERA CHROME</t>
  </si>
  <si>
    <t>SHOWER TATAY 3313309 AUTO.POSITION 4P 11CM CHROME</t>
  </si>
  <si>
    <t>SHOWER TATAY 3313409 AUTO.POSITION 4P 14CM CHROME</t>
  </si>
  <si>
    <t>SHOWER TATAY 3313509 WATER COLOR CHROME</t>
  </si>
  <si>
    <t>BRACKET TATAY 3360709 FOR SHOWER HEAD</t>
  </si>
  <si>
    <t>SHOWER HEAD TATAY 3370209 UFO CHROME</t>
  </si>
  <si>
    <t>SHOWER KIT TATAY 3382809 AUTO.POS.SLIDING RAIL 4P 11CM CHROME</t>
  </si>
  <si>
    <t>HOSE CONNECTOR TATAY 0000701 3-WAY COUPLING "Y" TL</t>
  </si>
  <si>
    <t>+HOSE CONNECTOR TATAY 0001202 HOSE MENDER 16-22MM BULK</t>
  </si>
  <si>
    <t>HOSE CONNECTOR TATAY 0007001 COMPLETE KIT TL</t>
  </si>
  <si>
    <t>SPRAY GUN TATAY 0007501 W/HOSE CONNECTORS KIT 7P TL</t>
  </si>
  <si>
    <t>+SPRINKLER TATAY 0021301 OSCILLATING 15T TL</t>
  </si>
  <si>
    <t>+HOSE NOZZLE TATAY 0050102 W/CONNECTOR 16-22MM BULK</t>
  </si>
  <si>
    <t>+SPRAY GUN TATAY 0050901 TL</t>
  </si>
  <si>
    <t>SPRAY GUN TATAY 0051101 7P TL</t>
  </si>
  <si>
    <t>+SPRAY GUN TATAY 0051802 1P CLAMP BULK</t>
  </si>
  <si>
    <t>+SHOWER HOSE TATAY 3320209 1.7M BRASS</t>
  </si>
  <si>
    <t>+SHOWER HOSE TATAY 3320409 1.5M DOUBLE INTERLOCK BRASS</t>
  </si>
  <si>
    <t>SHOWER HOSE TATAY 3320509 1.7M DOUBLE INTERLOCK BRASS</t>
  </si>
  <si>
    <t>SHOWER HOSE TATAY 3320709 1.5-2M EXTENDING DOUBLE BRASS</t>
  </si>
  <si>
    <t>SHOWER PLATFORM TATAY 5530000/5530070 55X55CM DARK</t>
  </si>
  <si>
    <t>SHOWER PLATFORM TATAY 5530002 PISTACHIO GREEN</t>
  </si>
  <si>
    <t>SHOWER PLATFORM TATAY 5530003 PINK</t>
  </si>
  <si>
    <t>SHOWER PLATFORM TATAY 5530004 BLUE</t>
  </si>
  <si>
    <t>+HANDSHOWER TATAY 3313009 MEGA CHROME</t>
  </si>
  <si>
    <t>+DUST BIN TATAY 1101413 PEDAL MILLENIUM PRUNE 23L</t>
  </si>
  <si>
    <t>HOSE CONNECTOR TATAY 0000101 MALE 3/4" TL</t>
  </si>
  <si>
    <t>HOSE CONNECTOR TATAY 0000201 TAP 3/4-1/2" TL</t>
  </si>
  <si>
    <t>HOSE CONNECTOR TATAY 0000601 TW0-WAY MALE COUPLING TL</t>
  </si>
  <si>
    <t>HOSE CONNECTOR TATAY 0001201 HOSE MENDER 16-22MM TL</t>
  </si>
  <si>
    <t>HOSE CONNECTOR TATAY 0001401 QUICK 16-22MM TL</t>
  </si>
  <si>
    <t>SPRINKLER TATAY 0020901 3 ARMS ON BASE TL</t>
  </si>
  <si>
    <t>+SPRAY GUN TATAY 0051701 METALLIC 8P TL</t>
  </si>
  <si>
    <t>+BRACKET TATAY 3360401 FOR SHOWER HEAD CHROME</t>
  </si>
  <si>
    <t>HOSE NOZZLE TATAY 0050101 W/CONNECTOR 16-22MM TL</t>
  </si>
  <si>
    <t>+LINEN BASKET TATAY 1100600 MILLENIUM BLUE 60L</t>
  </si>
  <si>
    <t>+LINEN BASKET TATAY 1100609 MILLENIUM RED 60L</t>
  </si>
  <si>
    <t>+LINEN BASKET TATAY 1100613 MILLENIUM PRUNE 60L</t>
  </si>
  <si>
    <t>+LINEN BASKET TATAY 1100621 MILLENIUM LIME 60L</t>
  </si>
  <si>
    <t>+MOPSTICK + MOP TWISTER TATAY 1103800</t>
  </si>
  <si>
    <t>+BATH MAT TATAY 5510200 70X36 ANTI-SLIP BLUE</t>
  </si>
  <si>
    <t>BATH MAT TATAY 5510201 70X36 ANTI-SLIP WHITE</t>
  </si>
  <si>
    <t>+BATH MAT TATAY 5510203 70X36 ANTI-SLIP TURQUOISE</t>
  </si>
  <si>
    <t>+BATH MAT TATAY 5510205 70X36 ANTI-SLIP AUBERGINE</t>
  </si>
  <si>
    <t>+SOAP DISH TATAY 6140001 AQUA OCEAN</t>
  </si>
  <si>
    <t>+SOAP DISH TATAY 6140002 AQUA GLACE</t>
  </si>
  <si>
    <t>+SOAP DISH TATAY 6140003 AQUA TURQUOISE</t>
  </si>
  <si>
    <t>+SOAP DISH TATAY 6140005 AQUA AUBERGINE</t>
  </si>
  <si>
    <t>+TOOTHBRUSH HOLDER TATAY 6140101 AQUA OCEAN</t>
  </si>
  <si>
    <t>+TOOTHBRUSH HOLDER TATAY 6140102 AQUA GLACE</t>
  </si>
  <si>
    <t>+TOOTHBRUSH HOLDER TATAY 6140103 AQUA TURQUOISE</t>
  </si>
  <si>
    <t>+TOOTHBRUSH HOLDER TATAY 6140105 AQUA AUBERGINE</t>
  </si>
  <si>
    <t>DISPENSER TATAY 6140201 LIQ.SOAP AQUA OCEAN</t>
  </si>
  <si>
    <t>+DISPENSER TATAY 6140202 LIQ.SOAP AQUA GLACE</t>
  </si>
  <si>
    <t>+DISPENSER TATAY 6140203 LIQ.SOAP AQUA TURQUOISE</t>
  </si>
  <si>
    <t>+DISPENSER TATAY 6140205 LIQ.SOAP AQUA AUBERGINE</t>
  </si>
  <si>
    <t>SHOWER CADDY TATAY 4437600</t>
  </si>
  <si>
    <t>SHOWER CADDY TATAY 4437900 BLUE</t>
  </si>
  <si>
    <t>SHOWER CADDY TATAY 4437901 GREEN</t>
  </si>
  <si>
    <t>SHOWER CADDY TATAY 4437902 PINK</t>
  </si>
  <si>
    <t>+SHOWER CADDY TATAY 4437903 WHITE</t>
  </si>
  <si>
    <t>HOSE HANGER TATAY 0042101 50M</t>
  </si>
  <si>
    <t>DISHDRAINER TATAY W/TRAY 1127001 WHITE</t>
  </si>
  <si>
    <t>KITCHEN SHELF TATAY 1129001 20X8.5X11CM WHITE</t>
  </si>
  <si>
    <t>KITCHEN SHELF TATAY 1129101 30X8.5X11CM WHITE</t>
  </si>
  <si>
    <t>SOAP DISH TATAY 6630501 OLYMPIA WHITE</t>
  </si>
  <si>
    <t>PAPER HOLDER TATAY 6630101 OLYMPIA WHITE</t>
  </si>
  <si>
    <t>TOOTHBRUSH HOLDER TATAY 6630601 OLYMPIA WHITE</t>
  </si>
  <si>
    <t>BASKET TATAY 7740101 MULTIPURPOSE BASQUET WHITE</t>
  </si>
  <si>
    <t>SINK MAT TATAY 1128000 WHITE</t>
  </si>
  <si>
    <t>+SINK MAT TATAY 1128001 CRYSTAL</t>
  </si>
  <si>
    <t>TOWEL RING TATAY 6630001 OLYMPIA WHITE</t>
  </si>
  <si>
    <t>TOWEL RAIL TATAY 6630401 OLYMPIA WHITE</t>
  </si>
  <si>
    <t>SHELF TATAY 4432000 CORNER W/DRAWER BLUE KRISTAL</t>
  </si>
  <si>
    <t>SPRINKLER TATAY 0021301 OSCILLATING 17T TL</t>
  </si>
  <si>
    <t>+BRUSH TOILET TATAY 4431613 WC-2000 WHITE-TORQUOISE</t>
  </si>
  <si>
    <t>+TILES NUVOGRES CC 30X60 GRES PORCELAIN NT33605 SPECKLES GRAY</t>
  </si>
  <si>
    <t>+TILES NUVOGRES CC 30X60 GRES PORCELAIN NT33606 SPECKLES BEIGE</t>
  </si>
  <si>
    <t>+TILES NUVOGRES CC 30X60 GRES PORCELAIN NT33607 SPECKLES PINK</t>
  </si>
  <si>
    <t>+TILES NUVOGRES CC 60X60 GRES POR INK JET Q5D01 LT.WOOD</t>
  </si>
  <si>
    <t>+TILES NUVOGRES CC 60X60 GRES POR INK JET Q5D02 WOOD BROWN</t>
  </si>
  <si>
    <t>+TILES NUVOGRES CC 60X60 GRES POR INK JET Q5D03 CHERRY WOOD</t>
  </si>
  <si>
    <t>+TILES DOSSO CC 30X30F DECORATIVE SN32003 DIAMOND RED</t>
  </si>
  <si>
    <t>+TILES DOSSO CC 30X30F DECORATIVE SN32004 DIAMOND MAROON</t>
  </si>
  <si>
    <t>TILES DOSSO CC 30X30F DECORATIVE SN32005 DIAMOND BLUE</t>
  </si>
  <si>
    <t>+TILES DOSSO CC 30X30F DECORATIVE SN32006 CRACK GLASS GOLD</t>
  </si>
  <si>
    <t>+TILES DOSSO CC 30X30F DECORATIVE SN32007 STONE BROWN</t>
  </si>
  <si>
    <t>TILES DOSSO CC 30X30F DECORATIVE SN32008 DIAGONAL RED/BLACK</t>
  </si>
  <si>
    <t>+TILES DOSSO CC 30X30F DECORATIVE SN32010 DIAGONAL BLUE</t>
  </si>
  <si>
    <t>+TILES DOSSO CC 30X30F DECORATIVE SN32011 SQUARE GOLD</t>
  </si>
  <si>
    <t>+TILES DOSSO CC 30X30F DECORATIVE SN32012 STONE BLUE/WHITE</t>
  </si>
  <si>
    <t>+TILES DOSSO CC 30X30F DECORATIVE SN32013 SMALL CIRCLE RED/GOLD</t>
  </si>
  <si>
    <t>TILES DOSSO CC 30X30F DECORATIVE SN32015 BIG CIRCLE GOLD</t>
  </si>
  <si>
    <t>TILES DOSSO CC 30X30F DECORATIVE SN32016 PRINTED BLACK/GOLD</t>
  </si>
  <si>
    <t>+TILES DOSSO CC 30X30F DECORATIVE SN32017 PRINTED RED/GOLD</t>
  </si>
  <si>
    <t>+TILES DOSSO CC 30X30F DECORATIVE SN32018 STONE RED</t>
  </si>
  <si>
    <t>TILES DOSSO CC 30X30F DECORATIVE SN32019 EYELET BLACK/GOLD</t>
  </si>
  <si>
    <t>TILES DOSSO CC 30X30F DECORATIVE SN32020 MIX COLOR SQUARE</t>
  </si>
  <si>
    <t>TILES DOSSO CC 30X30F DECORATIVE SN32021 CIRCLE/SQUARE GOLD</t>
  </si>
  <si>
    <t>+TILES DOSSO CC 30X30F DECORATIVE SN32022 EYELET RED/GOLD</t>
  </si>
  <si>
    <t>+TILES DOSSO CC 30X30F DECORATIVE SN32023 SQUARE FLOWER</t>
  </si>
  <si>
    <t>+TILES DOSSO CC 30X30F DECORATIVE SN32025 BUBBLE BLACK/SILVER</t>
  </si>
  <si>
    <t>+TILES DOSSO CC 30X30F DECORATIVE SN32026 SQUARE BLUE/BROWN</t>
  </si>
  <si>
    <t>+TILES DOSSO CC 30X30F DECORATIVE SN32027 SQUARE BROWN/BEIGE</t>
  </si>
  <si>
    <t>TILES DOSSO CC 30X30F DECORATIVE SN32028 QUARTER ROUND BLUE</t>
  </si>
  <si>
    <t>TILES DOSSO CC 30X30F DECORATIVE SN32029 QUARTER ROUND RED</t>
  </si>
  <si>
    <t>+TILES DOSSO CC 30X30F DECORATIVE SN32030 QUARTER ROUND BROWN</t>
  </si>
  <si>
    <t>+TILES DOSSO CC 30X30F DECORATIVE SN32034 SQUARE GOLD/BEIGE</t>
  </si>
  <si>
    <t>+TILES DOSSO CC 30X30F DECORATIVE SN32035 SQUARE GOLD/RED</t>
  </si>
  <si>
    <t>TILES DOSSO CC 30X30F DECORATIVE SN32041 SMALL CIRCLE GOLD/BLACK</t>
  </si>
  <si>
    <t>TILES DOSSO CC 30X30F DECORATIVE SN32043 MOSAIC GOLD/BROWN</t>
  </si>
  <si>
    <t>TILES DOSSO CC 30X30F DECORATIVE SN32044 MOSAIC GOLD/BEIGE</t>
  </si>
  <si>
    <t>+NFS-TILES NUVOGRES CC 190X190MM PORCELAIN GREY</t>
  </si>
  <si>
    <t>+NFS-TILES NUVOGRES CC 190X190MM PORCELAIN BEIGE</t>
  </si>
  <si>
    <t>+NFS-TILES NUVOGRES CC 190X190MM PORCELAIN BLUE</t>
  </si>
  <si>
    <t>+NFS-TILES NUVOGRES CC 190X190MM PORCELAIN GREEN</t>
  </si>
  <si>
    <t>+NFS-TILES NUVOGRES CC 190X190MM PORCELAIN WHITE</t>
  </si>
  <si>
    <t>+TILES NUVOGRES CC 30X60 GRES PORCELAIN FT33613 WHITE</t>
  </si>
  <si>
    <t>+TILES NUVOGRES CC 30X60 FT33614 CREAM</t>
  </si>
  <si>
    <t>+TILES NUVOGRES CC 30X60 GRES PORCELAIN FT33615 GRAY</t>
  </si>
  <si>
    <t>NFS-TILES CC DOSSO/ARTISTIC 60X60 K6004 4PC SET INK JET</t>
  </si>
  <si>
    <t>NFS-TILES CC DOSSO/ARTISTIC 60X60 K6013 4PC SET INK JET</t>
  </si>
  <si>
    <t>NFS-TILES CC DOSSO/ARTISTIC 60X60 K6089 4PC SET INK JET</t>
  </si>
  <si>
    <t>NFS-TILES CC ARTISTIC 60X60 K6091 4PC SET INK JET</t>
  </si>
  <si>
    <t>NFS-TILES CC ARTISTIC 60X60 K6096 4PC SET INK JET</t>
  </si>
  <si>
    <t>NFS-TILES CC ARTISTIC 60X60 SN60728 4PC SET INK JET</t>
  </si>
  <si>
    <t>NFS-TILES CC ARTISTIC 60X60 K6023 6PC SET INK JET</t>
  </si>
  <si>
    <t>NFS-TILES CC ARTISTIC 60X60 K6100 6PC SET INK JET</t>
  </si>
  <si>
    <t>+TILES NUVOGRES CC 30X30 3DJ30056 INK JET</t>
  </si>
  <si>
    <t>+TILES NUVOGRES CC 30X30 A3902 SAND IVORY INK JET</t>
  </si>
  <si>
    <t>+TILES NUVOGRES CC 30X30 A3903 SAND TERRACOTTA INK JET</t>
  </si>
  <si>
    <t>+TILES NUVOGRES CC 30X30 A3906 SAND OCHRE INK JET</t>
  </si>
  <si>
    <t>+TILES NUVOGRES CC 30X30 A3909 SAND GREEN INK JET</t>
  </si>
  <si>
    <t>+TILES NUVOGRES CC 30X60 SN0020 PRAZA SQUARE BEIGE INK JET</t>
  </si>
  <si>
    <t>+TILES NUVOGRES CC 30X60 SN0021 PRAZA SQUARE GRAY INK JET</t>
  </si>
  <si>
    <t>+TILES NUVOGRES CC 30X60 Q36262 ADMIRA RUSTIC BROWN INK JET</t>
  </si>
  <si>
    <t>+TILES NUVOGRES CC 30X60 Q36264 ADMIRA RUSTIC BEIGE INK JET</t>
  </si>
  <si>
    <t>+TILES ESPANA CC 40X40F INK JET SN44090 DORADO TERRACOT./WHITE</t>
  </si>
  <si>
    <t>+TILES ESPANA CC 40X40 INK JET SN44091 DORADO BEIGE/GRAY</t>
  </si>
  <si>
    <t>+TILES ESPANA CC 40X40 SN44092 DORADO OCHRE/GRAY INK JET</t>
  </si>
  <si>
    <t>+TILES NUVOGRES CC 30X60 INK JET GRES PORCE.SN3602A  PIEDRA STONE MARRONE</t>
  </si>
  <si>
    <t>+TILES NUVOGRES CC 30X60 INK JET GRES PORCE.SN3602B PIEDRA STONE GRIGIO</t>
  </si>
  <si>
    <t>+TILES NUVOGRES CC 30X60 SN3603A BRICK TERRACOTTA INK JET</t>
  </si>
  <si>
    <t>+TILES NUVOGRES CC 30X60 SN3603B BRICK GRAY INK JET</t>
  </si>
  <si>
    <t>+TILES NUVOGRES CC 30X60 INK JET GRES PORCE.Q36131 VARGA BLACK/GRAY</t>
  </si>
  <si>
    <t>+TILES NUVOGRES CC 30X60 Q36129 VARGA BROWN/GRAY INK JET</t>
  </si>
  <si>
    <t>+TILES NUVOGRES CC 30X60 SN3606A LADRILLO TERRACOTTA INK JET</t>
  </si>
  <si>
    <t>+TILES NUVOGRES CC 30X60 SN3606B LADRILLO GRAY INK JET</t>
  </si>
  <si>
    <t>+TILES NUVOGRES CC 30X60 SN3606E LADRILLO BROWN INK JET</t>
  </si>
  <si>
    <t>+TILES NUVOGRES CC 30X60 Q3607A ESCOLLO BROWN INK JET</t>
  </si>
  <si>
    <t>+TILES NUVOGRES CC 30X60 Q3607C ESCOLLO BEIGE INK JET</t>
  </si>
  <si>
    <t>+TILES ESPANA PREMIUM CC 40X40 40703 CROSSCUT STONE TERRACOTTA INK JET</t>
  </si>
  <si>
    <t>+TILES ESPANA PREMIUM CC 40X40 0701 CROSSCUT STONE GRAY INK JET</t>
  </si>
  <si>
    <t>+TILES ESPANA CC 40X40 HJ4411A RANDOM/CROSSCUT WOOD BROWN INK JET</t>
  </si>
  <si>
    <t>+TILES ESPANA CC 40X40 HJ4411B RANDOM/CROSSCUT WOOD GRAY INK JET</t>
  </si>
  <si>
    <t>+NFS-TILES NUVOGRES CC 20X40 2601 STONE TERRACOTTA INK JET</t>
  </si>
  <si>
    <t>+NFS-TILES NUVOGRES CC 20X40 2602 STONE GRAY INK JET</t>
  </si>
  <si>
    <t>+NFS-TILES NUVOGRES CC 20X40 2604 STONE BEIGE INK JET</t>
  </si>
  <si>
    <t>+NFS-TILES NUVOGRES CC 20X40 2101 SLATE TERACOTTA INK JET</t>
  </si>
  <si>
    <t>+NFS-TILES NUVOGRES CC 20X40 2102 INK JET</t>
  </si>
  <si>
    <t>+NFS-TILES NUVOGRES CC 20X40 2103 INK JET</t>
  </si>
  <si>
    <t>+NFS-TILES NUVOGRES CC 20X40 2104 INK JET</t>
  </si>
  <si>
    <t>+TILES NUVOGRES CC 30X60 36010 CROSSCUT STONE BEIGE INK JET</t>
  </si>
  <si>
    <t>+TILES NUVOGRES CC 30X60 36012 CROSSCUT STONE GRAY/BEIGE INK JET</t>
  </si>
  <si>
    <t>+TILES NUVOGRES CC 30X60 36003 CROSSCUT STONE TERRACOTTA/BEIGE INK JET</t>
  </si>
  <si>
    <t>+TILES NUVOGRES CC 40X40F 41801 DIAGONAL WOOD BROWN W/ CENTER PC INK JET</t>
  </si>
  <si>
    <t>+TILES NUVOGRES CC 40X40F 41804 DIAGONAL WOOD DK. W/ CENTER PC BROWN INK JET</t>
  </si>
  <si>
    <t>+TILES ESPANA CC 40X40F INK JET JS334 STONE BLACK/TERRACOTTA</t>
  </si>
  <si>
    <t>+TILES ESPANA CC 40X40 JS338 ESCOLTA BROWN/BEIGE INK JET</t>
  </si>
  <si>
    <t>+TILES ESPANA CC 40X40 JS339 ESCOLTA BROWN/TERRACOTTA INK JET</t>
  </si>
  <si>
    <t>+TILES ESPANA CC 40X40 30056 ROCKY BEIGE/BROWN INK JET</t>
  </si>
  <si>
    <t>+TILES ESPANA CC 40X40F INK JET 30057 ROCKY TERRACOTTA</t>
  </si>
  <si>
    <t>+TILES ESPANA CC 40X40 SN44013 COBBLESTONE FRAMED INK JET</t>
  </si>
  <si>
    <t>+TILES NUVOGRES CC 30X60 6654M VERBENA TAUPE</t>
  </si>
  <si>
    <t>+TILES NUVOGRES CC 30X60 6656M VERBENA BEIGE</t>
  </si>
  <si>
    <t>+TILES NUVOGRES CC 30X60 6657M VERBENA LT. GRAY</t>
  </si>
  <si>
    <t>+TILES NUVOGRES CC 30X60 6658M VERBENA GRAY</t>
  </si>
  <si>
    <t>+TILES NUVOGRES CC 60X60 6DG01 PIEDRA GRAY/BEIGE INK JET</t>
  </si>
  <si>
    <t>+TILES NUVOGRES CC 40X40F 42813 MALAGA TERRACOTTA INK JET</t>
  </si>
  <si>
    <t>+TILES NUVOGRES CC 40X40F 41811 MALAGA TAUPE INK JET</t>
  </si>
  <si>
    <t>+TILES NUVOGRES CC 40X40F INK JET 41810 MALAGA IVORY</t>
  </si>
  <si>
    <t>+TILES NUVOGRES CC 40X40F INK JET 41809 MALAGA BEIGE</t>
  </si>
  <si>
    <t>+TILES NUVOGRES CC 40X40 40812 MALAGA GRAY INK JET</t>
  </si>
  <si>
    <t>+TILES NUVOGRES CC 30X60 Q36128 VARGA TERRACOTTA INK JET</t>
  </si>
  <si>
    <t>+TILES ESPANA CC 60X60 TS60112 RETONA GRAY INK JET</t>
  </si>
  <si>
    <t>+TILES ESPANA CC 60X60 TS60110 RETONA BROWN INK JET</t>
  </si>
  <si>
    <t>+TILES ESPANA CC 60X60 TS60113 RETONA TAUPE INK JET</t>
  </si>
  <si>
    <t>+TILES ESPANA CC 60X60 RC6671 SORENTO GRAY INK JET</t>
  </si>
  <si>
    <t>+TILES ESPANA CC 60X60 RC6672 SORENTO LT. BROWN INK JET</t>
  </si>
  <si>
    <t>+TILES NUVOGRES CC 40X40F INK JET 40703 CROSSCUT STONE TERRACOTTA</t>
  </si>
  <si>
    <t>+TILES NUVOGRES CC 40X40F INK JET 40701 CROSSCUT STONE GRAY</t>
  </si>
  <si>
    <t>+TILES ESPANA CC 60X60 KB6603 CORINTO BROWN</t>
  </si>
  <si>
    <t>+TILES ESPANA CC 60X60 KB6604 CORINTO DK.GRAY</t>
  </si>
  <si>
    <t>+TILES ESPANA CC 60X60 KB6605 CORINTO BEIGE</t>
  </si>
  <si>
    <t>+TILES ESPANA CC 20X100 K210675 ASH GREY INK JET</t>
  </si>
  <si>
    <t>+TILES ESPANA CC 20X100 K210623 WALNUT INK JET</t>
  </si>
  <si>
    <t>+TILES ESPANA CC 20X100T K210624 WENGUE INK JET</t>
  </si>
  <si>
    <t>+TILES ESPANA CC 20X100 K210621 TEAK INK JET</t>
  </si>
  <si>
    <t>+TILES ESPANA CC 20X100 K210681 MAPLE INK JET</t>
  </si>
  <si>
    <t>+TILES ESPANA CC 40X40F INK JET D44025 PARQUET WOOD BROWN</t>
  </si>
  <si>
    <t>+TILES ESPANA CC 40X40 D44024 PARQUET WOOD GRAY INK JET</t>
  </si>
  <si>
    <t>+TILES ESPANA CC 40X40 44019 ARDESIA GRIGIO INK JET</t>
  </si>
  <si>
    <t>+TILES ESPANA CC 40X40 44022 ARDESIA TERRACOTTA INK JET</t>
  </si>
  <si>
    <t>+TILES NUVOGRES CC 40X40F INK JET TS4006 ROCCIA GRIGIO</t>
  </si>
  <si>
    <t>+TILES NUVOGRES CC 40X40F INK JET TS4007 ROCCIA BROWN</t>
  </si>
  <si>
    <t>+TILES NUVOGRES CC 30X60 GRES PORCE P68712 BRICK BROWN</t>
  </si>
  <si>
    <t>+TILES NUVOGRES CC 30X60 P68711 BRICK GRIGIO</t>
  </si>
  <si>
    <t>+TILES NUVOGRES CC 30X60 RC60399 PRAZA TEAK/IVORY</t>
  </si>
  <si>
    <t>+TILES NUVOGRES CC 30X60 RC60398 PRAZA BROWN/BEIGE</t>
  </si>
  <si>
    <t>+TILES NUVOGRES CC 30X60 RC63000 PRAZA MOSS</t>
  </si>
  <si>
    <t>+TILES NUVOGRES CC 30X60 RC63001 PRAZA TERRACOTTA</t>
  </si>
  <si>
    <t>+TILES NUVOGRES CC 30X60 RC63002 PRAZA BROWN</t>
  </si>
  <si>
    <t>+TILES NUVOGRES CC 30X60 RC63003 PRAZA WHITE</t>
  </si>
  <si>
    <t>+TILES NUVOGRES CC 30X60 RC63004 PRAZA GRAY</t>
  </si>
  <si>
    <t>TILES ESPANA PREMIUM CC 60X60 BG6659 VERBENA BROWN</t>
  </si>
  <si>
    <t>TILES ESPANA PREMIUM CC 60X60 BG6660/6660 VERBENA WHITE</t>
  </si>
  <si>
    <t>TILES ESPANA PREMIUM CC 30X60 BG6659M VERBENA BROWN</t>
  </si>
  <si>
    <t>TILES ESPANA PREMIUM CC 30X60 BG6660M VERBENA WHITE</t>
  </si>
  <si>
    <t>+NFS-TILES ESPANA PREMIUM CC 40X40 TS4006 ROCCIA GRIGIO INK JET</t>
  </si>
  <si>
    <t>+NFS-TILES ESPANA PREMIUM CC 40X40 TS4007 ROCCIA BROWN INK JET</t>
  </si>
  <si>
    <t>+TILES ESPANA PREMIUM CC 30X60 36010 CROSSCUT STONE BEIGE INK JET</t>
  </si>
  <si>
    <t>TILES ESPANA PREMIUM CC 30X60 36003 CROSSCUT STONE TERRACOTTA/BEIGE INK JET</t>
  </si>
  <si>
    <t>+NFS-TILES ESPANA PREMIUM CC 60X60 06DG01 PIEDRA GRAY/BEIGE INK JET</t>
  </si>
  <si>
    <t>TILES ESPANA PREMIUM CC 60X60 6DG02 PIEDRA OCHRE INK JET</t>
  </si>
  <si>
    <t>NFS-TILES ESPANA PREMIUM CC 60X60 RC6688 SQUAREWOOD BROWN INK JET</t>
  </si>
  <si>
    <t>NFS-TILES ESPANA PREMIUM CC 30X60 P68712 BRICK BROWN</t>
  </si>
  <si>
    <t>TILES ESPANA PREMIUM CC 40X40F 40812 MALAGA GRAY INK JET</t>
  </si>
  <si>
    <t>TILES ESPANA PREMIUM CC 30X60 Q36128 VARGA TERRACOTTA INK JET</t>
  </si>
  <si>
    <t>TILES ESPANA PREMIUM CC 40X40F 42813 MALAGA TERRACOTTA INK JET</t>
  </si>
  <si>
    <t>+NFS-TILES ESPANA PREMIUM CC 40X40 41801 DIAGONAL WOOD BROWN W/ CENTER PC INK JET</t>
  </si>
  <si>
    <t>TILES ESPANA PREMIUM CC 30X60 Q36131 VARGA BLACK/GRAY INK JET</t>
  </si>
  <si>
    <t>TILES ESPANA PREMIUM CC 30X60 SN3606B LADRILLO GRAY INK JET</t>
  </si>
  <si>
    <t>+TILES ESPANA PREMIUM CC 30X60 SN3602B PIEDRA STONE GRIGIO INK JET</t>
  </si>
  <si>
    <t>+NFS-TILES ESPANA PREMIUM CC 40X40 41804 DIAGONAL WOOD DK. W/ CENTER PC BROWN INK JET</t>
  </si>
  <si>
    <t>TILES ESPANA PREMIUM CC 30X60 SN3603A BRICK TERRACOTTA INK JET</t>
  </si>
  <si>
    <t>TILES ESPANA PREMIUM CC 30X60 Q36129 VARGA BROWN/GRAY INK JET</t>
  </si>
  <si>
    <t>TILES ESPANA PREMIUM CC 40X40F 41811 MALAGA TAUPE INK JET</t>
  </si>
  <si>
    <t>+TILES ESPANA PREMIUM CC 40X40 41809 MALAGA BEIGE INK JET</t>
  </si>
  <si>
    <t>NFS-TILES ESPANA PREMIUM CC 60X60 K6086 CARPET BEIGE INK JET</t>
  </si>
  <si>
    <t>TILES ESPANA PREMIUM CC 40X40F 41810 MALAGA IVORY INK JET</t>
  </si>
  <si>
    <t>TILES ESPANA PREMIUM CC 30X60 SN3606A LADRILLO TERRACOTTA INK JET</t>
  </si>
  <si>
    <t>NFS-TILES ESPANA PREMIUM CC 60X60 K6087 CARPET GRAY INK JET</t>
  </si>
  <si>
    <t>TILES ESPANA PREMIUM CC 30X60 SN3603B BRICK GRAY INK JET</t>
  </si>
  <si>
    <t>+TILES ESPANA CLASSIC CC 40X40 JS334 STONE BLACK/TERRACOTTA INK JET</t>
  </si>
  <si>
    <t>+TILES ESPANA CLASSIC CC 40X40 30057 ROCKY TERRACOTTA INK JET</t>
  </si>
  <si>
    <t>TILES ESPANA CLASSIC CC 40X40F HJ4411B RANDOM/CROSSCUT WOOD GRAY INK JET</t>
  </si>
  <si>
    <t>TILES ESPANA CLASSIC CC 40X40F HJ4411A RANDOM/CROSSCUT WOOD BROWN INK JET</t>
  </si>
  <si>
    <t>TILES ESPANA CLASSIC CC 40X40F SN44091 DORADO BEIGE/GRAY INK JET</t>
  </si>
  <si>
    <t>+TILES ESPANA CLASSIC CC 40X40 SN44090 DORADO TERRACOT./WHITE INK JET</t>
  </si>
  <si>
    <t>TILES ESPANA CLASSIC CC 40X40F SN44092 DORADO OCHRE/GRAY INK JET</t>
  </si>
  <si>
    <t>NFS-TILES ESPANA PREMIUM CC 60X60 6007 GLENWOOD BEIGE INK JET</t>
  </si>
  <si>
    <t>NFS-TILES ESPANA PREMIUM CC 60X60 6006 GLENWOOD BROWN INK JET</t>
  </si>
  <si>
    <t>NFS-TILES ESPANA PREMIUM CC 60X60 6009 GLENWOOD TAUPE  INK JET</t>
  </si>
  <si>
    <t>+TILES ESPANA CLASSIC CC 40X40F INK JET SN44013 COBBLESTONE FRAMED</t>
  </si>
  <si>
    <t>TILES ESPANA CLASSIC CC 40X40F JS339 ESCOLTA BROWN/TERRACOTTA INK JET</t>
  </si>
  <si>
    <t>+TILES ESPANA CLASSIC CC 40X40 30056 ROCKY BEIGE/BROWN INK JET</t>
  </si>
  <si>
    <t>+TILES ESPANA CLASSIC CC 40X40 JS338 ESCOLTA BROWN/BEIGE INK JET</t>
  </si>
  <si>
    <t>NFS-TILES ESPANA CLASSIC CC 40X40F D44025 PARQUET WOOD BROWN INK JET</t>
  </si>
  <si>
    <t>NFS-TILES ESPANA CLASSIC CC 40X40F D44024 PARQUET WOOD GRAY INK JET</t>
  </si>
  <si>
    <t>+NFS-TILES ESPANA CLASSIC CC 40X40 44019 ARDESIA GRIGIO INK JET</t>
  </si>
  <si>
    <t>+NFS-TILES ESPANA CLASSIC CC 40X40 44022 ARDESIA TERRACOTTA INK JET</t>
  </si>
  <si>
    <t>NFS-TILES ESPANA PREMIUM CC 30X60 RC63003 PRAZA WHITE</t>
  </si>
  <si>
    <t>+TILES ESPANA PREMIUM CC 30X30 3DJ30056 INK JET</t>
  </si>
  <si>
    <t>NFS-TILES ESPANA PREMIUM CC 30X60 RC63004 PRAZA GRAY</t>
  </si>
  <si>
    <t>+TILES ESPANA CLASSIC CC 60X60 RECT. CER. B60020 BEIGE</t>
  </si>
  <si>
    <t>+NFS-TILES ESPANA CLASSIC CC 20X100 K210675 ASH GREY INK JET</t>
  </si>
  <si>
    <t>+NFS-TILES ESPANA CLASSIC CC 20X100 K210623 WALNUT INK JET</t>
  </si>
  <si>
    <t>+NFS-TILES ESPANA CLASSIC CC 20X100 K210624 WENGUE INK JET</t>
  </si>
  <si>
    <t>+NFS-TILES ESPANA CLASSIC CC 20X100 K210621 TEAK INK JET</t>
  </si>
  <si>
    <t>+NFS-TILES ESPANA CLASSIC CC 20X100 K210681 MAPLE INK JET</t>
  </si>
  <si>
    <t>NFS-TILES ESPANA PREMIUM CC 60X60 RC6671 SORENTO GRAY INK JET</t>
  </si>
  <si>
    <t>NFS-TILES ESPANA PREMIUM CC 60X60 RC6672 SORENTO LT. BROWN INK JET</t>
  </si>
  <si>
    <t>TILES ESPANA PREMIUM CC 30X60 GRES PORCE 6656M VERBENA BEIGE</t>
  </si>
  <si>
    <t>TILES ESPANA PREMIUM CC 30X60 6657M VERBENA LT. GRAY</t>
  </si>
  <si>
    <t>+TILES ESPANA CLASSIC CC 60X60 KB6601 CORINTO GRAY</t>
  </si>
  <si>
    <t>+TILES ESPANA CLASSIC CC 30X30 33004 SANDY WHITE</t>
  </si>
  <si>
    <t>NFS-TILES ESPANA PREMIUM CC 30X60 370201 GRID WHITE</t>
  </si>
  <si>
    <t>TILES ESPANA PREMIUM CC 30X60 RC63000 PRAZA MOSS</t>
  </si>
  <si>
    <t>TILES ESPANA PREMIUM CC 30X60 RC63001 PRAZA TERRACOTTA</t>
  </si>
  <si>
    <t>TILES ESPANA PREMIUM CC 30X60 RC63002 PRAZA BROWN</t>
  </si>
  <si>
    <t>NFS-TILES ESPANA PREMIUM CC 60X60 TS60113 RETONA TAUPE INK JET</t>
  </si>
  <si>
    <t>NFS-TILES ESPANA PREMIUM CC 60X60 TS60112 RETONA GRAY INK JET</t>
  </si>
  <si>
    <t>+TILES ESPANA CLASSIC CC 60X60 KB6603 CORINTO BROWN</t>
  </si>
  <si>
    <t>NFS-TILES ESPANA PREMIUM CC 30X60 P68711 BRICK GRIGIO</t>
  </si>
  <si>
    <t>NFS-TILES ESPANA PREMIUM CC 60X60 TS60110 RETONA BROWN INK JET</t>
  </si>
  <si>
    <t>TILES ESPANA PREMIUM CC 60X60 F5D01/BG6501 LT.WOOD INK JET</t>
  </si>
  <si>
    <t>TILES ESPANA PREMIUM CC 60X60 F5D02/BG6502 WOOD BROWN INK JET</t>
  </si>
  <si>
    <t>+TILES ESPANA PREMIUM CC 60X60 F5D03/BG6503 CHERRY WOOD INK JET</t>
  </si>
  <si>
    <t>NFS-TILES ESPANA PREMIUM CC 60X60 F5D20/BG6520 COLORADO BEIGE INK JET</t>
  </si>
  <si>
    <t>NFS-TILES ESPANA PREMIUM CC 60X60 F5D21/BG6521 COLORADO GREEN INK JET</t>
  </si>
  <si>
    <t>NFS-TILES ESPANA PREMIUM CC 60X60 Q5D05/BG6505 MONTANA LT.BEIGE INK JET</t>
  </si>
  <si>
    <t>NFS-TILES ESPANA PREMIUM CC 60X60 Q5D06/BG6506 MONTANA BEIGE INK JET</t>
  </si>
  <si>
    <t>TILES ESPANA PREMIUM CC 30X60 RC60399 PRAZA TEAK/IVORY</t>
  </si>
  <si>
    <t>+TILES ESPANA CLASSIC CC 60X60 KB6605 CORINTO BEIGE</t>
  </si>
  <si>
    <t>+TILES ESPANA CLASSIC CC 60X60 KB6604 CORINTO DK.GRAY</t>
  </si>
  <si>
    <t>TILES ESPANA PREMIUM CC 30X60 RC60398 PRAZA BROWN/BEIGE</t>
  </si>
  <si>
    <t>TILES ESPANA PREMIUM CC 30X60 36012 CROSSCUT STONE GRAY/BEIGE INK JET</t>
  </si>
  <si>
    <t>TILES ESPANA PREMIUM CC 40X40F BG4485 MALAGA BROWN INK JET</t>
  </si>
  <si>
    <t>TILES ESPANA PREMIUM CC 40X40F BG4486 MALAGA GREEN INK JET</t>
  </si>
  <si>
    <t>TILES ESPANA PREMIUM CC 40X40F BG4487 MALAGA DK.TERRACOTTA INK JET</t>
  </si>
  <si>
    <t>TILES ESPANA PREMIUM CC 30X60 Q3607A ESCOLLO BROWN INK JET</t>
  </si>
  <si>
    <t>TILES ESPANA PREMIUM CC 30X60 Q3607C ESCOLLO BEIGE INK JET</t>
  </si>
  <si>
    <t>+TILES ESPANA PREMIUM CC 30X60 Q36117 DERIGO GRID  TERRACOTTA INK JET</t>
  </si>
  <si>
    <t>+TILES ESPANA PREMIUM CC 30X60 SN3606E LADRILLO BROWN INK JET</t>
  </si>
  <si>
    <t>+NFS-TILES ESPANA PREMIUM CC 60X60 6DG23 SEDONA LT.GRAY INK JET</t>
  </si>
  <si>
    <t>+NFS-TILES ESPANA PREMIUM CC 60X60 6DG24 SEDONA DK.GRAY INK JET</t>
  </si>
  <si>
    <t>NFS-TILES ESPANA PREMIUM CC 60X60 6DG31 SANDERS  LT.GRAY INK JET</t>
  </si>
  <si>
    <t>NFS-TILES ESPANA PREMIUM CC 60X60 6DG33 SANDERS DR.GRAY INK JET</t>
  </si>
  <si>
    <t>NFS-TILES ESPANA PREMIUM CC 60X60 6DG34 SANDERS BEIGE INK JET</t>
  </si>
  <si>
    <t>TILES ESPANA PREMIUM CC 30X30 A3902 SAND IVORY INK JET</t>
  </si>
  <si>
    <t>TILES ESPANA PREMIUM CC 30X30 A3903 SAND TERRACOTTA INK JET</t>
  </si>
  <si>
    <t>TILES ESPANA PREMIUM CC 30X30 A3906 SAND OCHRE INK JET</t>
  </si>
  <si>
    <t>TILES ESPANA PREMIUM CC 30X30 A3909 SAND GREEN INK JET</t>
  </si>
  <si>
    <t>+BRUSH CUTTER RYKER CG430A/GC-438 4-STROKE W/GX35 ENGINE</t>
  </si>
  <si>
    <t>+TILES ROMANO OC 30X60W EA6356 MARBLE STONE IVORY</t>
  </si>
  <si>
    <t>+TILES ROMANO OC 30X60W OM7419 TRAVERTINO IVORY</t>
  </si>
  <si>
    <t>+TILES ROMANO OC 30X45W OM45103</t>
  </si>
  <si>
    <t>+TILES NUVOGRES JJ 20X100 GRES PORCE. CL210102 WOOD GRAY</t>
  </si>
  <si>
    <t>+TILES NUVOGRES JJ 20X100 GRES PORCE. CL210103 WOOD BROWN</t>
  </si>
  <si>
    <t>+TILES NUVOGRES JJ 20X100 GRES PORCE. CL210104 WOOD BEECH</t>
  </si>
  <si>
    <t>+TILES NUVOGRES JJ 20X100 GRES PORCE. CL210105 WOOD DK.BROWN</t>
  </si>
  <si>
    <t>+TILES NUVOGRES JJ 20X100 GRES PORCE. CL210107 WOOD TEAK</t>
  </si>
  <si>
    <t>(DO NOT USE)+WELDED WIRE GREAT OUTDOOR/SHIELD HA 1/2X1/2X3X21M MESH GALV. 0.74MM DIAM.</t>
  </si>
  <si>
    <t>NFS-(DO NOT USE)+WELDED WIRE GREAT OUTDOOR/SHIELD HA 1/2X1/2X4X21M MESH GALV. 0.74MM DIAM.</t>
  </si>
  <si>
    <t>(DO NOT USE)+WELDED WIRE GREAT OUTDOOR/SHIELD HA 1X1X3X21M MESH GALV. 0.74MM DIAM.</t>
  </si>
  <si>
    <t>NFS-(DO NOT USE)+WELDED WIRE GREAT OUTDOOR/SHIELD HA 1X1X4X21M MESH GALV. 0.74MM DIAM.</t>
  </si>
  <si>
    <t>(DO NOT USE)+WELDED WIRE GREAT OUTDOOR/SHIELD HA 1/2X1/2X3X21M MESH PVC 0.66MM DIAM.GRN</t>
  </si>
  <si>
    <t>NFS-(DO NOT USE)+WELDED WIRE GREAT OUTDOOR/SHIELD HA 1/2X1/2X4X21M MESH PVC 0.66MM DIAM.GRN</t>
  </si>
  <si>
    <t>(DO NOT USE)+WELDED WIRE GREAT OUTDOOR/SHIELD HA 1X1X3X21M MESH PVC 0.66MM DIAM.GRN</t>
  </si>
  <si>
    <t>NFS-(DO NOT USE)+WELDED WIRE GREAT OUTDOOR/SHIELD HA 1X1X4X21M MESH PVC 0.66MM DIAM.GRN</t>
  </si>
  <si>
    <t>WELDED WIRE SHIELD HC 1/2X1/2X3X5M MESH GLV</t>
  </si>
  <si>
    <t>NFS-WELDED WIRE SHIELD HC 1/2X1/2X4X5M MESH GLV</t>
  </si>
  <si>
    <t>WELDED WIRE SHIELD HC 1X1X3X5M MESH GLV</t>
  </si>
  <si>
    <t>NFS-WELDED WIRE SHIELD HC 1X1X4X5M MESH GLV</t>
  </si>
  <si>
    <t>NFS-WELDED WIRE SHIELD HC 1/2X1/2X3X5M MESH PVC GRN</t>
  </si>
  <si>
    <t>NFS-WELDED WIRE SHIELD HC 1/2X1/2X4X5M MESH PVC GRN</t>
  </si>
  <si>
    <t>WELDED WIRE SHIELD HC 1X1X3X5M MESH PVC GRN</t>
  </si>
  <si>
    <t>NFS-WELDED WIRE SHIELD HC 1X1X4X5M MESH PVC GRN</t>
  </si>
  <si>
    <t>+HAND TRUCK CTG CT-HT600 600LBS</t>
  </si>
  <si>
    <t>+HAND TRUCK CTG CT-HT2IN1B 600LBS</t>
  </si>
  <si>
    <t>+HAND TRUCK CTG CT-HT6002N 2 IN 1 W/ 10" SOLID TIRE</t>
  </si>
  <si>
    <t>NFS-OUTDOOR SINK ABS CT-AB1001 L51XW43XH82CM</t>
  </si>
  <si>
    <t>NFS-OUTDOOR SINK ABS CT-PB911 L76.5XW51.5XH83CM</t>
  </si>
  <si>
    <t>+BLINDS SLICK WH ALUMINUM 48X30 HM101 WHITE</t>
  </si>
  <si>
    <t>+BLINDS SLICK WH ALUMINUM 48X48 HM101 WHITE</t>
  </si>
  <si>
    <t>+BLINDS SLICK WH ALUMINUM 50X24 HM101 WHITE</t>
  </si>
  <si>
    <t>BLINDS SLICK WH ALUMINUM 50X36 HM101 WHITE</t>
  </si>
  <si>
    <t>+BLINDS SLICK WH ALUMINUM 60X48 HM101 WHITE</t>
  </si>
  <si>
    <t>+BLINDS SLICK WH ALUMINUM 48X30 HM117 IVORY</t>
  </si>
  <si>
    <t>+BLINDS SLICK WH ALUMINUM 48X48 HM117 IVORY</t>
  </si>
  <si>
    <t>+BLINDS SLICK WH ALUMINUM 50X24 HM117 IVORY</t>
  </si>
  <si>
    <t>+BLINDS SLICK WH ALUMINUM 50X36 HM117 IVORY</t>
  </si>
  <si>
    <t>+BLINDS SLICK WH ALUMINUM 60X48 HM117 IVORY</t>
  </si>
  <si>
    <t>+BLINDS SLICK WH ALUMINUM 48X30 HM211 BLUE</t>
  </si>
  <si>
    <t>+BLINDS SLICK WH ALUMINUM 48X48 HM211 BLUE</t>
  </si>
  <si>
    <t>+BLINDS SLICK WH ALUMINUM 50X24 HM211 BLUE</t>
  </si>
  <si>
    <t>+BLINDS SLICK WH ALUMINUM 50X36 HM211 BLUE</t>
  </si>
  <si>
    <t>+BLINDS SLICK WH ALUMINUM 60X48 HM211 BLUE</t>
  </si>
  <si>
    <t>+BLINDS SLICK WH ALUMINUM 48X30 HM313 GREEN</t>
  </si>
  <si>
    <t>+BLINDS SLICK WH ALUMINUM 48X48 HM313 GREEN</t>
  </si>
  <si>
    <t>+BLINDS SLICK WH ALUMINUM 50X24 HM313 GREEN</t>
  </si>
  <si>
    <t>+BLINDS SLICK WH ALUMINUM 50X36 HM313 GREEN</t>
  </si>
  <si>
    <t>+BLINDS SLICK WH ALUMINUM 60X48 HM313 GREEN</t>
  </si>
  <si>
    <t>PUTTY KNIFE TACOMA 6503 1-1/2" FLEX NYLON HANDLE</t>
  </si>
  <si>
    <t>WALL SCRAPER TACOMA 6506 3" FLEX NYLON HANDLE</t>
  </si>
  <si>
    <t>TAPE KNIFE TACOMA 6508 4" FLEX NYLON HANDLE</t>
  </si>
  <si>
    <t>TAPE KNIFE TACOMA 6510 6" FLEX NYLON HANDLE</t>
  </si>
  <si>
    <t>WALL SCRAPER TACOMA 6707 3" STIFF NYLON HANDLE</t>
  </si>
  <si>
    <t>TAPE KNIFE TACOMA 6709 4" STIFF NYLON HANDLE</t>
  </si>
  <si>
    <t>PUTTY KNIFE TACOMA 6903 1.5" PLASTIC</t>
  </si>
  <si>
    <t>PUTTY KNIFE TACOMA 6906 3" PLASTIC</t>
  </si>
  <si>
    <t>PUTTY KNIFE TACOMA 6908 4" PLASTIC</t>
  </si>
  <si>
    <t>PUTTY KNIFE TACOMA 6909 5" PLASTIC</t>
  </si>
  <si>
    <t>PUTTY KNIFE TACOMA 6910 6" PLASTIC</t>
  </si>
  <si>
    <t>PUTTY KNIFE TACOMA 6912 SET 1.5",3",6" PLASTIC</t>
  </si>
  <si>
    <t>HAND SANDER TACOMA 911 6-1/2" FOR DRYWALL</t>
  </si>
  <si>
    <t>HAND SANDER TACOMA 912 FOR DRYWALL</t>
  </si>
  <si>
    <t>GLASS CUTTER TACOMA 618</t>
  </si>
  <si>
    <t>GROUT CLEANER TACOMA 623</t>
  </si>
  <si>
    <t>PLUMB BOB TACOMA 1020</t>
  </si>
  <si>
    <t>WALLPAPER BRUSH TACOMA 314 SOFTGRIP PP FIBER</t>
  </si>
  <si>
    <t>STEEL BRUSH TACOMA 379 S/S SOFTGRIP MINI SET</t>
  </si>
  <si>
    <t>STEEL BRUSH TACOMA 381 S/S SOFTGRIP MINI SET</t>
  </si>
  <si>
    <t>STEEL BRUSH TACOMA 391 SOFTGRIP WIDE NYLON STRIPPER</t>
  </si>
  <si>
    <t>STEEL BRUSH TACOMA 1639 BI-MATERIAL NYLON-BRASS</t>
  </si>
  <si>
    <t>STEEL BRUSH TACOMA 504 S/S PLASTIC HANDLE MINI SET</t>
  </si>
  <si>
    <t>STEEL BRUSH TACOMA 421 EUROPEAN STYLE WOOD</t>
  </si>
  <si>
    <t>STEEL BRUSH TACOMA 1701 TRIANGLE FOR CORNER PLACE</t>
  </si>
  <si>
    <t>HAND SANDER TACOMA 914 4.5" SMALL RED</t>
  </si>
  <si>
    <t>+CAULKING GUN MASTER 1021 ORANGE</t>
  </si>
  <si>
    <t>+MUD PAN TACOMA 915 RED</t>
  </si>
  <si>
    <t>+SOLAR PANEL SOLARLAND POWABANK SAP-W/200W 600W</t>
  </si>
  <si>
    <t>ROOFING DECRA CORONA SHAKE 83601121 TEXTURED TEAK</t>
  </si>
  <si>
    <t>SINK KARENO XR 8146 DB 810X460X180MM S/S#201 W/STRAINER</t>
  </si>
  <si>
    <t>+SINK KARENO XR CJL7145 SB 710X450X230MM S/S#201 W/STRAINER</t>
  </si>
  <si>
    <t>+SINK KARENO XR 10050FS SB/RD 1000X500X800MM S/S#201 W/STAND &amp; STRAINER</t>
  </si>
  <si>
    <t>+SINK KARENO XR 5642 SB 560X420X200MM S/S#201 W/STRAINER</t>
  </si>
  <si>
    <t>+SINK DRAIN KARENO JP-03 W/JPE STRAINER FOR SGL.BOWL GRY</t>
  </si>
  <si>
    <t>+SINK DRAIN KARENO JP-08 W/JPE STRAINER FOR DBL.BOWL GRY</t>
  </si>
  <si>
    <t>+SINK DRAIN KARENO JP-03 W/JPB STRAINER FOR SGL.BOWL S/S</t>
  </si>
  <si>
    <t>+SINK DRAIN KARENO JP-08 W/JPB STRAINER FOR DBL.BOWL S/S</t>
  </si>
  <si>
    <t>FLOOR DRAIN LA FONZA 100X100MM A02 t-2mm SS201</t>
  </si>
  <si>
    <t>FLOOR DRAIN LA FONZA 100X100MM A03 t-2mm SS201</t>
  </si>
  <si>
    <t>FLOOR DRAIN LA FONZA 100X100MM A08 t-2mm SS201</t>
  </si>
  <si>
    <t>FLOOR DRAIN LA FONZA 150X150MM A93 t-2mm SS201</t>
  </si>
  <si>
    <t>FLOOR DRAIN LA FONZA 150X150MM Q93 t-2mm SS201</t>
  </si>
  <si>
    <t>+SINK KARENO XR 8146D DB 810X460X180MM S/S#201 W/STRAINER</t>
  </si>
  <si>
    <t>+SINK KARENO XR 3838 38X38X15MM S/S #201 W/STRAINER</t>
  </si>
  <si>
    <t>+SINK KARENO XR 4439 44X39X17MM S/S #201 W/STRAINER</t>
  </si>
  <si>
    <t>+SINK KARENO XR 7848 SB/LD 78X48X18MM S/S #201 W/STRAINER</t>
  </si>
  <si>
    <t>+SINK KARENO XR 7848 SB/RD 78X48X18MM S/S #201 W/STRAINER</t>
  </si>
  <si>
    <t>+SINK KARENO XR ST6642L 66X42X18CM S/S #201 W/STRAINER</t>
  </si>
  <si>
    <t>+SINK KARENO XR ST6642R 66X42X18CM S/S #201 W/STRAINER</t>
  </si>
  <si>
    <t>+SINK KARENO XR ST5944 59X44X21CM S/S #201 MATTE W/STRAINER</t>
  </si>
  <si>
    <t>FLOOR DRAIN LA FONZA 4"x4" t-0.7mm SS201</t>
  </si>
  <si>
    <t>+SINK KARENO XR ST6045 60X45X20CM S/S #201 W/STRAINER</t>
  </si>
  <si>
    <t>+SINK KARENO XR ST5238 52X38X19CM S/S #201 W/STRAINER</t>
  </si>
  <si>
    <t>+SINK KARENO XR ST4835 47X36X19CM S/S #201 W/STRAINER</t>
  </si>
  <si>
    <t>+TILES ESPANA TV 40X40F TK-864 BLACK</t>
  </si>
  <si>
    <t>+TILES ESPANA TV 40X40F TK-865 WHITE</t>
  </si>
  <si>
    <t>+TILES ESPANA TV 40X40F TK-828 DECORATIVE GREEN</t>
  </si>
  <si>
    <t>+TILES ESPANA TV 40X40F TK-829 DECORATIVE BROWN</t>
  </si>
  <si>
    <t>+TILES ESPANA TV 40X40F CT-88 COTTO RED</t>
  </si>
  <si>
    <t>+TILES ESPANA TV 40X40F TK-824 GRANITE BLUE</t>
  </si>
  <si>
    <t>+TILES ESPANA TV 40X40F RB-902 GRANITE RED</t>
  </si>
  <si>
    <t>+TILES ESPANA TV 40X40F RB-912 DECORATIVE CIRCLE BROWN</t>
  </si>
  <si>
    <t>+TILES ESPANA TV 40X40F RB-914 DECORATIVE CIRCLE GREEN</t>
  </si>
  <si>
    <t>+TILES ESPANA TV 40X40F RB-918 GRANITE GREEN</t>
  </si>
  <si>
    <t>+TILES ESPANA TV 40X40F TK-868 MARBLE GRAY</t>
  </si>
  <si>
    <t>+TILES ESPANA TV 40X40F TK-869 MARBLE BEIGE</t>
  </si>
  <si>
    <t>+TILES ESPANA TV 40X40F TK-870 MARBLE GREEN</t>
  </si>
  <si>
    <t>+TILES ESPANA TV 40X40F TK-871 MARBLE IVORY</t>
  </si>
  <si>
    <t>+TILES ESPANA TV 40X40F TK-815 GRANITE BEIGE</t>
  </si>
  <si>
    <t>+TILES ESPANA TV 40X40F TK-854 CRAZY CUT OCHRE</t>
  </si>
  <si>
    <t>TILES ESPANA TV 40X40F TK-885 PARQUET WOOD BROWN</t>
  </si>
  <si>
    <t>NFS-TILES ESPANA TV 40X40F 404001/4001 BRICKSTONE BROWN/WHITE INK JET</t>
  </si>
  <si>
    <t>+TILES ESPANA TV 40X40F 4002 STONE BROWN BEIGE INK JET</t>
  </si>
  <si>
    <t>NFS-TILES ESPANA TV 40X40F 404051/4051 WOOD DARK BROWN INK JET</t>
  </si>
  <si>
    <t>+TILES ESPANA TV 40X40F GC-404004 STONE GREY OCHRE INK JET</t>
  </si>
  <si>
    <t>+TILES ESPANA TV 40X40F GC-404052 COBBLESTONE INK JET</t>
  </si>
  <si>
    <t>+TILES ESPANA TV 40X40F GC-404003 STONE GREY BROWN INK JET</t>
  </si>
  <si>
    <t>+TILES ESPANA TV 40X40F GC-404053 STONE BRICK INK JET</t>
  </si>
  <si>
    <t>+TILES ESPANA TV 40X40F KTS4001 WOOD LT.BROWN INK JET</t>
  </si>
  <si>
    <t>+TILES ESPANA TV 40X40F KTS4002 WOOD SMALL STRIPE INK JET</t>
  </si>
  <si>
    <t>+TILES CHINAGRES SB 60X60 SOLOGOSO AK6001 HI-SHINE BLACK</t>
  </si>
  <si>
    <t>+FAUCET FION 2020HC ZINC ALLOY LAV</t>
  </si>
  <si>
    <t>+FAUCET FION 2620 ZINC ALLOY LAV</t>
  </si>
  <si>
    <t>+FAUCET FION 5100C32 ZINC ALLOY WALL</t>
  </si>
  <si>
    <t>+FAUCET FION 5100C32S ZINC ALLOY WALL</t>
  </si>
  <si>
    <t>+FAUCET FION 4600A104 ZINC ALLOY SINK</t>
  </si>
  <si>
    <t>+FAUCET FION 5860A104 ZINC ALLOY WALL</t>
  </si>
  <si>
    <t>+FAUCET FION 2600A104 ZINC ALLOY LAV</t>
  </si>
  <si>
    <t>+FAUCET FION 4180A104 ZINC ALLOY SINK</t>
  </si>
  <si>
    <t>+FAUCET FION 5880A104 ZINC ALLOY WALL</t>
  </si>
  <si>
    <t>+ANGLE VALVE FION 5640A 2-WAY ZINC ALLOY</t>
  </si>
  <si>
    <t>+FAUCET FION 2600A104-W ZINC ALLOY LAV FOR PACKAGE</t>
  </si>
  <si>
    <t>+FAUCET FION 2040C25 ZINC ALLOY LAV</t>
  </si>
  <si>
    <t>+FAUCET FION 5270C25 ZINC ALLOY WALL</t>
  </si>
  <si>
    <t>+FAUCET FION 5100C25 ZINC ALLOY WALL</t>
  </si>
  <si>
    <t>+FAUCET FION 5120C25 ZINC ALLOY WALL</t>
  </si>
  <si>
    <t>+FAUCET FION 4040C25 ZINC ALLOY WALL</t>
  </si>
  <si>
    <t>+FAUCET FION 4070C25 ZINC ALLOY SINK</t>
  </si>
  <si>
    <t>+FAUCET FION 8512R328 ZINC ALLOY LAV</t>
  </si>
  <si>
    <t>+FAUCET FION 1609R328 ZINC ALLOY SINK</t>
  </si>
  <si>
    <t>+BIDET FION PH010-T ABS SPRAY 1.2M HOSE W/HOLDER SET</t>
  </si>
  <si>
    <t>+BIDET FION PH009-T ABS SPRAY 1.2M HOSE W/HOLDER SET</t>
  </si>
  <si>
    <t>+FAUCET FION 2040A95 ZINC ALLOY LAV</t>
  </si>
  <si>
    <t>+FAUCET FION 5270A95 ZINC ALLOY WALL</t>
  </si>
  <si>
    <t>+FAUCET FION 4010C25 ZINC ALLOY WALL</t>
  </si>
  <si>
    <t>+FAUCET FION 4010A95 ZINC ALLOY WALL</t>
  </si>
  <si>
    <t>+FAUCET FION 5100A95 ZINC ALLOY WALL</t>
  </si>
  <si>
    <t>+FAUCET FION 4040A95 ZINC ALLOY WALL</t>
  </si>
  <si>
    <t>+FAUCET FION 4070A95 ZINC ALLOY SINK</t>
  </si>
  <si>
    <t>+SHOWER HEAD FION 605A03 ZINC ALLOY</t>
  </si>
  <si>
    <t>+SHOWER VALVE FION 5160A104 BRASS</t>
  </si>
  <si>
    <t>+FLOOR DRAIN FION 150X150MM 613A17 ZINC ALLOY</t>
  </si>
  <si>
    <t>+FLOOR DRAIN FION 110X110MM 613A07 ZINC ALLOY</t>
  </si>
  <si>
    <t>+FAUCET FION 2520326 ZINC ALLOY LAV</t>
  </si>
  <si>
    <t>+SHOWER COLUMN LA FONZA TS 104C-B IN-WALL SGL.LEVER SQUARE SET</t>
  </si>
  <si>
    <t>+SHOWER COLUMN LA FONZA TS 7968B IN-WALL SGL.LEVER ROUND SET</t>
  </si>
  <si>
    <t>+SHOWER COLUMN LA FONZA TS 7938C IN-WALL SGL.LEVER ROUND SET</t>
  </si>
  <si>
    <t>+SHOWER COLUMN LA FONZA TS JBL824-2 IN-WALL SGL.LEVER SQUARE SET</t>
  </si>
  <si>
    <t>FLOOR DRAIN LA FONZA 110X110MM JK003F t-1mm SS304</t>
  </si>
  <si>
    <t>FLOOR DRAIN LA FONZA 110X110MM JK006F t-1mm SS304</t>
  </si>
  <si>
    <t>FLOOR DRAIN LA FONZA 110X110MM JK010F t-1mm SS304</t>
  </si>
  <si>
    <t>FLOOR DRAIN LA FONZA 150X150MM JK001F t-1mm SS304</t>
  </si>
  <si>
    <t>FLOOR DRAIN LA FONZA 150X150MM JK004F t-1mm SS304</t>
  </si>
  <si>
    <t>FLOOR DRAIN LA FONZA 150X150MM JK007F t-1mm SS304</t>
  </si>
  <si>
    <t>+FAUCET FION 4901A105 ZINC ALLOY WALL</t>
  </si>
  <si>
    <t>NFS-FAUCET RAVONI T1008 SS304 WALL</t>
  </si>
  <si>
    <t>FAUCET RAVONI T1009 SS304 WALL</t>
  </si>
  <si>
    <t>FAUCET SELF CLOSING LA FONZA 908B/SL04/F-41003 LAVATORY</t>
  </si>
  <si>
    <t>+FAUCET RAVONI SA-8101 SUS304 SINK</t>
  </si>
  <si>
    <t>+FAUCET RAVONI SA-8104 SUS304 SINK</t>
  </si>
  <si>
    <t>+FAUCET RAVONI SA-8201 SUS304 LAV</t>
  </si>
  <si>
    <t>FAUCET LA FONZA 2040A95 ZINC ALLOY LAV FOR PACKAGE</t>
  </si>
  <si>
    <t>FAUCET LA FONZA 2600A104 ZINC ALLOY LAV FOR PACKAGE</t>
  </si>
  <si>
    <t>ANGLE VALVE LA FONZA 5640AW ZINC ALLOY (FOR PACKAGE)</t>
  </si>
  <si>
    <t>+BIDET HOSE FION PH0001-1.5M 1.5M S/S</t>
  </si>
  <si>
    <t>+FAUCET LA FONZA 51005 FREE STANDING BRASS</t>
  </si>
  <si>
    <t>FAUCET PHILIPPINE STANDARD 2040A95 ZINC ALLOY LAV FOR PACKAGE</t>
  </si>
  <si>
    <t>ANGLE VALVE PHILIPPINE STANDARD 5640AW ZINC ALLOY (FOR PACKAGE)</t>
  </si>
  <si>
    <t>WELDING MACHINE HAUSMANN MMA-200 INVERTER 200AMP</t>
  </si>
  <si>
    <t>WELDING MACHINE HAUSMANN MMA-160 INVERTER 160AMP</t>
  </si>
  <si>
    <t>+WELDING MACHINE HAUSMANN BX1-200-3 ARC 200AMP ALUMINUM W/ACCS.</t>
  </si>
  <si>
    <t>+WELDING MACHINE HAUSMANN BX1-300-3 ARC 300AMP ALUMINUM W/ACCS.</t>
  </si>
  <si>
    <t>WELDING MACHINE HAUSMANN BX1-200-3 ARC 200AMP COPPER W/ACCS.</t>
  </si>
  <si>
    <t>WELDING MACHINE HAUSMANN BX1-300-3 ARC 300AMP COPPER W/ACCS.</t>
  </si>
  <si>
    <t>WELDING MACHINE HAUSMANN ACCS. PCB BOARD TOP MMA-160</t>
  </si>
  <si>
    <t>WELDING MACHINE HAUSMANN ACCS. PCB BOARD BOTTOM MMA-160</t>
  </si>
  <si>
    <t>WELDING MACHINE HAUSMANN ACCS. PCB BOARD BOTTOM MMA-200</t>
  </si>
  <si>
    <t>WELDING MACHINE HAUSMANN ACCS. PCB BOARD TOP MMA-200</t>
  </si>
  <si>
    <t>GAS STOVE BOSTON BAY CH 2-01SNC DOUBLE BUR S/S</t>
  </si>
  <si>
    <t>GAS STOVE BOSTON BAY CH 1-03SBC SINGLE BUR S/S</t>
  </si>
  <si>
    <t>GAS STOVE BOSTON BAY CH G201NR DOUBLE BURNTEMPERED GLASS</t>
  </si>
  <si>
    <t>+ELECTRIC STOVE BOSTON BAY CH BHP-2 SINGLE WHITE 1000W</t>
  </si>
  <si>
    <t>+ELECTRIC STOVE BOSTON BAY CH BHP-3 DOUBLE WHITE 2500W</t>
  </si>
  <si>
    <t>+GAS STOVE BOSTON BAY CH G302NR 3-BURNER TEMPERED GLASS</t>
  </si>
  <si>
    <t>NFS- GAS STOVE BOSTON BAY CH G401NR 4-BURN TEMPERED GLASS</t>
  </si>
  <si>
    <t>GAS STOVE BOSTON BAY CH G101NR 1-BURNER TERED GLASS</t>
  </si>
  <si>
    <t>+GAS STOVE BOSTON BAY CH 3A-03SNC 3-BURNERS S/S</t>
  </si>
  <si>
    <t>ELECTRIC STOVE BOSTON BAY CH SPAREPARTS BURNER SMALL BHP-2/3</t>
  </si>
  <si>
    <t>ELECTRIC STOVE BOSTON BAY CH SPAREPARTS BURNER BIG BHP-2/3</t>
  </si>
  <si>
    <t>GAS STOVE BOSTON BAY CH SPAREPARTS TEMPERED GLASS G201NR</t>
  </si>
  <si>
    <t>+ELECTRIC STOVE UGA CH BHP-2 SINGLE WHITE 1000W</t>
  </si>
  <si>
    <t>+ELECTRIC STOVE UGA CH BHP-3 DOUBLE WHITE 2500W</t>
  </si>
  <si>
    <t>+GAS STOVE UGA CH 1-03SBC SINGLE BURNER S/S</t>
  </si>
  <si>
    <t>GAS STOVE BOSTON BAY CH SPAREPARTS 2A#/A8 BURNER (BIG) 2-01SNC/3A-03SNC</t>
  </si>
  <si>
    <t>GAS STOVE BOSTON BAY CH SPAREPARTS BURNER CAP (RIGHT) G302NR</t>
  </si>
  <si>
    <t>GAS STOVE BOSTON BAY CH SPAREPARTS BURNER CAP (LEFT) 2-01SNC/3A-03SNC</t>
  </si>
  <si>
    <t>GAS STOVE BOSTON BAY CH SPAREPARTS KNOB 1-03SBC/2-01SNC/3A-03SNC</t>
  </si>
  <si>
    <t>GAS STOVE BOSTON BAY CH SPAREPARTS BURNER RING (LEFT/SMALL) G201NR/G302NR/G401NR</t>
  </si>
  <si>
    <t>GAS STOVE BOSTON BAY CH SPAREPARTS GAS VALVE LEFT AND RIGHT G201NR</t>
  </si>
  <si>
    <t>GAS STOVE BOSTON BAY CH SPAREPARTS KNOB G101NR/G201NR/G302NR</t>
  </si>
  <si>
    <t>RANGE HOOD BOSTON BAY CB F1060WH SGL. MOTOR</t>
  </si>
  <si>
    <t>RANGE HOOD BOSTON BAY CB SPAREPARTS BULB F1060WH/T/BK</t>
  </si>
  <si>
    <t>RANGE HOOD BOSTON BAY CB SPAREPARTS CHARCOAL FILTER MAT F1060WH/T/BK</t>
  </si>
  <si>
    <t>RANGE HOOD BOSTON BAY CB SPAREPARTS VANE F1060WH/T/BK</t>
  </si>
  <si>
    <t>RANGE HOOD BOSTON BAY CB SPAREPARTS LAMP COVER F1060WH/T/BK</t>
  </si>
  <si>
    <t>RANGE HOOD BOSTON BAY CB SPAREPARTS ALUMINUM MAT F1060WH/T/BK</t>
  </si>
  <si>
    <t>RANGE HOOD BOSTON BAY CB SPAREPARTS GLASS PANEL F1060WH/T/BK</t>
  </si>
  <si>
    <t>GAS STOVE BOSTON BAY CH SPAREPARTS BURNER RING (MEDIUM) 2-01SNC/3A-03SNC</t>
  </si>
  <si>
    <t>GAS STOVE BOSTON BAY CH SPAREPARTS BURNER RING (BIG) 3A-03SNC/2-01SNC</t>
  </si>
  <si>
    <t>GAS STOVE BOSTON BAY CH SPAREPARTS BURNER RING (RIGHT,BIG) G101NR/G201NR/G302NR/G401NR</t>
  </si>
  <si>
    <t>GAS STOVE BOSTON BAY CH SPAREPARTS GAS VALVE G101NR</t>
  </si>
  <si>
    <t>GAS STOVE BOSTON BAY CH SPAREPARTS SAUCER (RIGHT,BIG) 2-01SNC</t>
  </si>
  <si>
    <t>GAS STOVE BOSTON BAY CH SPAREPARTS GAS VALVE (MID) 1-03SBC/3A-O3SNC</t>
  </si>
  <si>
    <t>GAS STOVE BOSTON BAY CH SPAREPARTS GAS VALVE (LEFT) 2-01SNC/3A-03SNC</t>
  </si>
  <si>
    <t>GAS STOVE BOSTON BAY CH SPAREPARTS BURNER RING (SMALL) 2-01SNC/3A-03SNC</t>
  </si>
  <si>
    <t>GAS STOVE BOSTON BAY CH SPAREPARTS BURNER AL. (BIG) G101NR/G301NR</t>
  </si>
  <si>
    <t>GAS STOVE BOSTON BAY CH SPAREPARTS PAN SUPPORT (BIG) G201NR/G302NR</t>
  </si>
  <si>
    <t>GAS STOVE BOSTON BAY CH SPAREPARTS PAN SUPPORT 1-03SBC</t>
  </si>
  <si>
    <t>GAS STOVE BOSTON BAY CH SPAREPARTS KNOB SEAT 2-01SNC/3A-03SNC</t>
  </si>
  <si>
    <t>ELECTRIC STOVE BOSTON BAY CH SPAREPARTS KNOB BHP-2/BHP-3</t>
  </si>
  <si>
    <t>ELECTRIC STOVE BOSTON BAY CH SPAREPARTS KNOB SEAT BHP-2/BHP-3</t>
  </si>
  <si>
    <t>ELECTRIC STOVE BOSTON BAY CH SPAREPARTS PLASTIC FOOT BHP-2/BHP-3</t>
  </si>
  <si>
    <t>GAS STOVE BOSTON BAY CH SPAREPARTS GAS PIPE G302NR</t>
  </si>
  <si>
    <t>GAS STOVE BOSTON BAY CH SPAREPARTS SAUCER FIXED (SMALL)  G401NR</t>
  </si>
  <si>
    <t>GAS STOVE BOSTON BAY CH SPAREPARTS SAUCER FIXED (BIG)  G101NR/G401NR</t>
  </si>
  <si>
    <t>GAS STOVE BOSTON BAY CH SPAREPARTS TEMPERED GLASS G101NR</t>
  </si>
  <si>
    <t>GAS STOVE BOSTON BAY CH SPAREPARTS TEMPERED GLASS G302NR</t>
  </si>
  <si>
    <t>GAS STOVE BOSTON BAY CH SPAREPARTS TEMPERED GLASS G401NR</t>
  </si>
  <si>
    <t>(DO NOT  USE)+HANDLE HAUSMANN W2105L 96MM BSN ZINC ALLOY</t>
  </si>
  <si>
    <t>(DO NOT USE)+HANDLE HAUSMANN W2105L 128MM BSN ZINC ALLOY</t>
  </si>
  <si>
    <t>(DO NOT USE)+HANDLE HAUSMANN W5801 96MM AB ZINC ALLOY</t>
  </si>
  <si>
    <t>(DO NOT USE)+HANDLE HAUSMANN W5501 32MM AB ZINC ALLOY</t>
  </si>
  <si>
    <t>HANDLE HAUSMANN W0803 96MM BSN ZINC ALLOY+S/S</t>
  </si>
  <si>
    <t>(DO NOT USE)+HANDLE HAUSMANN W2103 96MM AB ZINC ALLOY</t>
  </si>
  <si>
    <t>(DO NOT USE)+HANDLE HAUSMANN W1206 128MM BSN ZINC ALLOY</t>
  </si>
  <si>
    <t>(DO NOT USE)+HANDLE HAUSMANN W1002 96MM BSN ZINC ALLOY</t>
  </si>
  <si>
    <t>(DO NOT USE)+HANDLE HAUSMANN W2003 96MM BSN ZINC ALLOY</t>
  </si>
  <si>
    <t>(DO NOT USE)+HANDLE HAUSMANN W2003 128MM BSN ZINC ALLOY</t>
  </si>
  <si>
    <t>(DO NOT USE)+HANDLE HAUSMANN W3507E 28MM AB ALUMINUM</t>
  </si>
  <si>
    <t>(DO NOT USE)+HANDLE HAUSMANN W3803 KNOB BSN ZINC ALLOY</t>
  </si>
  <si>
    <t>(DO NOT USE)+HANDLE HAUSMANN W8227 96MM AB ZINC ALLOY</t>
  </si>
  <si>
    <t>(DO NOT USE)+HANDLE HAUSMANN W1158 32MM WHITE+FLOWER CERAMIC</t>
  </si>
  <si>
    <t>(DO NOT USE)+HANDLE HAUSMANN W1153 32MM WHITE+FLOWER CERAMIC</t>
  </si>
  <si>
    <t>(DO NOT USE)+HANDLE HAUSMANN W0604 105MM BSN STAINLESS STEEL</t>
  </si>
  <si>
    <t>(DO NOT USE)+HANDLE HAUSMANN W1106 96MM BSN ZINC ALLOY</t>
  </si>
  <si>
    <t>(DO NOT USE)+HANDLE HAUSMANN W1106 128MM BSN ZINC ALLOY</t>
  </si>
  <si>
    <t>(DO NOT USE)+HANDLE HAUSMANN W1601 128MM BSN ZINC ALLOY</t>
  </si>
  <si>
    <t>(DO NOT USE)+HANDLE HAUSMANN W1149 38MM CERAMIC</t>
  </si>
  <si>
    <t>(DO NOT USE)+HANDLE HAUSMANN W1150 38MM CERAMIC</t>
  </si>
  <si>
    <t>(DO NOT USE)+HANDLE HAUSMANN W1151 32MM CERAMIC</t>
  </si>
  <si>
    <t>(DO NOT USE)+HANDLE HAUSMANN W0403 245X192MM S/S SATIN NICKEL</t>
  </si>
  <si>
    <t>(DO NOT USE)+HANDLE HAUSMANN W0901 160X128MM ZINC ALLOY SATIN NICKEL</t>
  </si>
  <si>
    <t>(DO NOT USE)+HANDLE HAUSMANN W2601 64MM ZINC ALLOY SATIN NICKEL</t>
  </si>
  <si>
    <t>(DO NOT USE)+HANDLE HAUSMANN W8238 128MM ZINC ALLOY SATIN NICKEL</t>
  </si>
  <si>
    <t>(DO NOT USE)+HANDLE HAUSMANN W2003 96MM AB ZINC ALLOY</t>
  </si>
  <si>
    <t>PROFILE PVC SB CB01 23MMX3M CORNER BEAD WHITE</t>
  </si>
  <si>
    <t>PROFILE PVC SB CB4 30MMX3M CORNER BEAD WHITE</t>
  </si>
  <si>
    <t>PROFILE PVC SB D10 10MMX3M END MOULDING WHITE</t>
  </si>
  <si>
    <t>PROFILE PVC SB D15 15MMX3M END MOULDING WHITE</t>
  </si>
  <si>
    <t>PROFILE PVC SB M10 10MMX3M MOVEMENT BEAD WHITE</t>
  </si>
  <si>
    <t>PROFILE PVC SB M15 15MMX3M MOVEMENT BEAD WHITE</t>
  </si>
  <si>
    <t>PROFILE PVC SB CB01 MESH 3M CORNER BEAD WHITE</t>
  </si>
  <si>
    <t>PROFILE PVC SB BN80 3M ROUND CORNER BEAD WHITE</t>
  </si>
  <si>
    <t>PROFILE PVC SB MB38 33MMX3M MOVEMENT BEAD WHITE</t>
  </si>
  <si>
    <t>PROFILE PVC SB PO14/LS01 3M FRAME CONNECTOR WHITE</t>
  </si>
  <si>
    <t>PROFILE PVC SB G636W 3M GUTTER LEAF COVER WHITE</t>
  </si>
  <si>
    <t>PROFILE PVC SB L10/R10 10MMX3M END MOULDING WHITE</t>
  </si>
  <si>
    <t>PROFILE PVC SB L15/R15 15MMX3M END MOULDING WHITE</t>
  </si>
  <si>
    <t>PANELLING YP PVC LAM YA-1/58916-8 0.25X0.008X2.95M WOOD</t>
  </si>
  <si>
    <t>PANELLING YP PVC PRNTD YA-3/10623 0.25X0.008X2.95M GLOSSY WHITE</t>
  </si>
  <si>
    <t>PANELLING YP PVC PRNTD YA-4/10624 0.25X0.008X2.95M LT.WOOD</t>
  </si>
  <si>
    <t>PANELLING ACC. YP PVC DIVIDER WHITE PRINTED</t>
  </si>
  <si>
    <t>PANELLING ACC. YP PVC DIVIDER YELLOW PRINTED</t>
  </si>
  <si>
    <t>PANELLING ACC. YP PVC INTERNAL JOINT YELLOW PRINTED</t>
  </si>
  <si>
    <t>PANELLING ACC. YP PVC EXTERNAL JOINT WHITE PRINTED</t>
  </si>
  <si>
    <t>PANELLING ACC. YP PVC END CAP CORNER YELLOW PRINTED</t>
  </si>
  <si>
    <t>PANELLING ACC. YP PVC TOP JOINT/CORNICE WHITE PRINTED/C</t>
  </si>
  <si>
    <t>PANELLING ACC. YP PVC TOP JOINT/CORNICE YELLOW PRINTED</t>
  </si>
  <si>
    <t>+PANELLING YP PVC PRNTD 88002 0.25X0.008X2.95M CHERRY WOOD</t>
  </si>
  <si>
    <t>PANELLING YP PVC LAM 59056 0.25X0.008X2.95M BEECH WOOD</t>
  </si>
  <si>
    <t>PANELLING YP PVC LAM 58911 0.25X0.008X2.95M OAK WOOD</t>
  </si>
  <si>
    <t>+PANELLING YP PVC LAM 58837 0.25X0.008X2.95M BAMBOO LT.</t>
  </si>
  <si>
    <t>+PANELLING YP PVC LAM 53489 0.25X0.008X2.95M BAMBOO DK.</t>
  </si>
  <si>
    <t>PANELLING ACC. YP PVC 53489 DIVIDER BAMBOO DARK</t>
  </si>
  <si>
    <t>PANELLING ACC. YP PVC 58837 DIVIDER BAMBOO LIGHT</t>
  </si>
  <si>
    <t>PANELLING ACC. YP PVC 59056 DIVIDER BEECH WOOD</t>
  </si>
  <si>
    <t>PANELLING ACC. YP PVC 58911 DIVIDER OAK WOOD</t>
  </si>
  <si>
    <t>PANELLING ACC. YP PVC 88002 DIVIDER CHERRY WOOD</t>
  </si>
  <si>
    <t>+PANELLING ACC. YP PVC 53489 J JOINT/END CAP</t>
  </si>
  <si>
    <t>+PANELLING ACC. YP PVC 58837 J JOINT/END CAP</t>
  </si>
  <si>
    <t>PANELLING ACC. YP PVC 58911 END CAP CORNER OAK WOOD</t>
  </si>
  <si>
    <t>PANELLING ACC. YP PVC 59056 END CAP CORNER BEECH WOOD</t>
  </si>
  <si>
    <t>+PANELLING ACC. YP PVC 88002 J JOINT/END CAP</t>
  </si>
  <si>
    <t>PANELLING ACC. YP PVC 53489 TOP JOINT/CORNICE BAMBOO DARK</t>
  </si>
  <si>
    <t>PANELLING ACC. YP PVC 58837 TOP JOINT/CORNICE BAMBOO LIGHT</t>
  </si>
  <si>
    <t>PANELLING ACC. YP PVC 58911 TOP JOINT/CORNICE OAK WOOD</t>
  </si>
  <si>
    <t>PANELLING ACC. YP PVC 59056 TOP JOINT/CORNICE BEECH WOOD</t>
  </si>
  <si>
    <t>PANELLING ACC. YP PVC 88002 TOP JOINT/CORNICE CHERRY WOOD</t>
  </si>
  <si>
    <t>PANELLING ACC. YP PVC 53489 INTERNAL JOINT</t>
  </si>
  <si>
    <t>PANELLING ACC. YP PVC 53489 EXTERNAL JOINT</t>
  </si>
  <si>
    <t>PANELLING ACC. YP PVC 58837 INTERNAL JOINT</t>
  </si>
  <si>
    <t>PANELLING ACC. YP PVC 58837 EXTERNAL JOINT</t>
  </si>
  <si>
    <t>PANELLING ACC. YP PVC 58911 INTERNAL JOINT</t>
  </si>
  <si>
    <t>PANELLING ACC. YP PVC 58911 EXTERNAL JOINT</t>
  </si>
  <si>
    <t>PANELLING ACC. YP PVC 59056 INTERNAL JOINT</t>
  </si>
  <si>
    <t>PANELLING ACC. YP PVC 59056 EXTERNAL JOINT</t>
  </si>
  <si>
    <t>+PANELLING ACC. YP PVC 88002 INTERNAL JOINT</t>
  </si>
  <si>
    <t>+PANELLING ACC. YP PVC 88002 EXTERNAL JOINT</t>
  </si>
  <si>
    <t>PANELLING ACC. YP PVC INTERNAL JOINT WHITE PRINTED</t>
  </si>
  <si>
    <t>PANELLING ACC. YP PVC EXTERNAL JOINT YELLOW PRINTED</t>
  </si>
  <si>
    <t>PANELLING ACC. YP PVC END CAP CORNER WHITE PRINTED</t>
  </si>
  <si>
    <t>PANELLING YP PVC LAM 69151 0.25X0.008X2.95M LINE IVORY</t>
  </si>
  <si>
    <t>PANELLING YP PVC LAM 67050 0.25X0.008X2.95M CHECKERED WHITE</t>
  </si>
  <si>
    <t>PANELLING YP PVC LAM 58508 0.25X0.008X2.95M TEAK WOOD</t>
  </si>
  <si>
    <t>+PANELLING YP PVC LAM 58218 0.25X0.008X2.95M IVORY WOOD</t>
  </si>
  <si>
    <t>PANELLING ACC. YP PVC 69151 END CAP CORNER LINE IVORY</t>
  </si>
  <si>
    <t>PANELLING ACC. YP PVC 67050 END CAP CORNER CHECKERED WHITE</t>
  </si>
  <si>
    <t>PANELLING ACC. YP PVC 58508 END CAP CORNER TEAK WOOD</t>
  </si>
  <si>
    <t>+PANELLING ACC. YP PVC 58218 J JOINT/END CAP</t>
  </si>
  <si>
    <t>PANELLING ACC. YP PVC 69151 DIVIDER LINE IVORY</t>
  </si>
  <si>
    <t>PANELLING ACC. YP PVC 67050 DIVIDER CHECKERED WHITE</t>
  </si>
  <si>
    <t>PANELLING ACC. YP PVC 58508 DIVIDER TEAK WOOD</t>
  </si>
  <si>
    <t>PANELLING ACC. YP PVC 58218 DIVIDER IVORY WOOD</t>
  </si>
  <si>
    <t>PANELLING ACC. YP PVC 69151 INTERNAL JOINT</t>
  </si>
  <si>
    <t>PANELLING ACC. YP PVC 67050 INTERNAL JOINT CHECKERED WHITE</t>
  </si>
  <si>
    <t>PANELLING ACC. YP PVC 58508 INTERNAL JOINT</t>
  </si>
  <si>
    <t>+PANELLING ACC. YP PVC 58218 INTERNAL JOINT</t>
  </si>
  <si>
    <t>PANELLING ACC. YP PVC 69151 EXTERNAL JOINT</t>
  </si>
  <si>
    <t>PANELLING ACC. YP PVC 58508 EXTERNAL JOINT</t>
  </si>
  <si>
    <t>+PANELLING ACC. YP PVC 58218 EXTERNAL JOINT</t>
  </si>
  <si>
    <t>PANELLING ACC. YP PVC 69151 TOP JOINT/CORNICE LINE IVORY</t>
  </si>
  <si>
    <t>PANELLING ACC. YP PVC 67050 TOP JOINT/CORNICE CHECKERED WHITE</t>
  </si>
  <si>
    <t>PANELLING ACC. YP PVC 58508 TOP JOINT/CORNICE TEAK WOOD</t>
  </si>
  <si>
    <t>PANELLING ACC. YP PVC 58218 TOP JOINT/CORNICE IVORY WOOD</t>
  </si>
  <si>
    <t>NFS-PANELLING YP PVC LAM 53489 0.25X0.008X2.95M WAVE BAMBOO DK.</t>
  </si>
  <si>
    <t>NFS-PANELLING YP PVC LAM 59056 0.25X0.008X2.95M WAVE BEECH WOOD</t>
  </si>
  <si>
    <t>+LOCKSET NEO 578AB ANTIQUE BRASS</t>
  </si>
  <si>
    <t>+LEVERSET NEO 6091SS RIGHT STAINLESS STEEL</t>
  </si>
  <si>
    <t>+LEVERSET NEO 6091AB RIGHT ANTIQUE BRASS</t>
  </si>
  <si>
    <t>+DEADBOLT NEO 7312SS DBL.CYLINDER STAINLESS STEEL</t>
  </si>
  <si>
    <t>+RIM NIGHT LATCH NEO 564GL</t>
  </si>
  <si>
    <t>+RIM NIGHT LATCH NEO 564AB</t>
  </si>
  <si>
    <t>+LEVERSET NEO 6091SS LEFT STAINLESS STEEL</t>
  </si>
  <si>
    <t>+SPRAYER GREAT OUTDOOR OLD-16B-16 KNAPSACK 16L</t>
  </si>
  <si>
    <t>+HANDHELD SPRAYER GREAT OUTDOOR OLD-1.5L-42</t>
  </si>
  <si>
    <t>+HANDHELD SPRAYER GREAT OUTDOOR OLD-2L-42</t>
  </si>
  <si>
    <t>+HANDHELD SPRAYER GREAT OUTDOOR OLD-3L-42</t>
  </si>
  <si>
    <t>+HANDHELD SPRAYER RYKER OLD-2L-42</t>
  </si>
  <si>
    <t>+HANDHELD SPRAYER RYKER OLD-3L-42</t>
  </si>
  <si>
    <t>+AIRCON BOSTON BAY ME MWF-07CM-NB8/A (MANUAL) 3/4 HP</t>
  </si>
  <si>
    <t>+AIRCON BOSTON BAY ME MWF-09CM-NB8 (MANUAL) 1 HP</t>
  </si>
  <si>
    <t>I-AIRCON BOSTON BAY ME MWF-05CM-NB7 (MANUAL) 1/2 HP</t>
  </si>
  <si>
    <t>+AIRCON BOSTON BAY ME MS9A-12CR INVERTER 1.5 HP.</t>
  </si>
  <si>
    <t>+AIRCON BOSTON BAY ME MFJ-36CR-NB4 3 TNR FLR MOUNT</t>
  </si>
  <si>
    <t>+AIRCON BOSTON BAY ME MFE-60CR-DB4W 5 TNR FLR MOUNT</t>
  </si>
  <si>
    <t>+AIRCON BOSTON BAY ME MWF-12CR-NB7/MWF1-12CR-NB7  (REMOTE) 1.5 HP</t>
  </si>
  <si>
    <t>+AIRCON BOSTON BAY ME MWF-18CR-NB9 (REMOTE) 2 HP</t>
  </si>
  <si>
    <t>+REFRIGERATOR BOSTON BAY ME HD-326FW D/DOOR 8.8 CU.FT.SILVER GREY</t>
  </si>
  <si>
    <t>+REFRIGERATOR BOSTON BAY ME HD-366FW D/DOOR 9.9 CU.FT.SILVER GREY</t>
  </si>
  <si>
    <t>+AIRCON BOSTON BAY ME MS12F-09CR INVERTER 1 HP.</t>
  </si>
  <si>
    <t>+AIRCON BOSTON BAY ME MS12F-12CR INVERTER 1.5 HP.</t>
  </si>
  <si>
    <t>+AIRCON BOSTON BAY ME MS12F-18CR INVERTER 2 HP.</t>
  </si>
  <si>
    <t>+WATER HEATER BOSTON BAY ME DSK38Q-28 3800W INSTANT ELEC.W/SHOWER</t>
  </si>
  <si>
    <t>+WASHING MACHINE BOSTON BAY ME MTM60-P1304S 6KG</t>
  </si>
  <si>
    <t>+WASHING MACHINE BOSTON BAY ME MTE90 9KG</t>
  </si>
  <si>
    <t>+REFRIGERATOR BOSTON BAY ME HD-520FW D/DOOR 13.1 CU.FT.SILVER GREY</t>
  </si>
  <si>
    <t>I-NFS-AIRCON BOSTON BAY ME BFA1-96CRN1 FLR MOUNT 8 TONNER (INDOOR AND OUTDOOR)</t>
  </si>
  <si>
    <t>+RICE COOKER BOSTON BAY ME MR-CM18SW 1.8L</t>
  </si>
  <si>
    <t>+CHEST FREEZER BOSTON BAY ME HS-252C 6.8 CU.FT.</t>
  </si>
  <si>
    <t>+REFRIGERATOR BOSTON BAY ME HS-235L 6.4 CU.FT.</t>
  </si>
  <si>
    <t>+NFS-AIRCON BOSTON BAY ME MFGA-36CRDN1 INVERTER 3 TNR FLR MOUNTED</t>
  </si>
  <si>
    <t>+NFS-AIRCON BOSTON BAY ME MFGA-60CRDN1 INVERTER 5 TNR FLR MOUNTED</t>
  </si>
  <si>
    <t>I-NFS-WASHING MACHINE BOSTON BAY ME MTT75-WP2302/IN07 7.5KG</t>
  </si>
  <si>
    <t>+WATER HEATER BOSTON BAY ME DSK45P3 4500W INSTANT ELEC.W/SHOWER</t>
  </si>
  <si>
    <t>+WATER HEATER BOSTON BAY ME DSK45P5 4500W INSTANT ELEC.W/SHOWER</t>
  </si>
  <si>
    <t>+WATER HEATER BOSTON BAY ME DSF65B 6500W MULTI.INSTANT ELEC.W/SHOWER</t>
  </si>
  <si>
    <t>I-WASHING MACHINE BOSTON BAY ME MTT60-WP2403 6KG SINGLE</t>
  </si>
  <si>
    <t>WASHING MACHINE BOSTON BAY ME MAM50-S1103GG AUTO SGL.</t>
  </si>
  <si>
    <t>+WATER HEATER BOSTON BAY ME DSK45Q 4500W INSTANT ELEC.W/SHOWER</t>
  </si>
  <si>
    <t>AIRCON BOSTON BAY SPAREPARTS (MANUAL) 1/2 HP ROTARY SWITCH</t>
  </si>
  <si>
    <t>(DO NOT USE) AIRCON BOSTON BAY ACCS. (MANUAL) 3/4 HP COMPRESSOR CAPACITOR</t>
  </si>
  <si>
    <t>AIRCON BOSTON BAY SPAREPARTS (MANUAL) 1 HP COMPRESSOR CAPACITOR</t>
  </si>
  <si>
    <t>RICE COOKER BOSTON BAY ME MG-GP25A 1.3L</t>
  </si>
  <si>
    <t>RICE COOKER BOSTON BAY ME MG-GP45A 1.8L</t>
  </si>
  <si>
    <t>+WATER HEATER VODA ME DSK68035-J 3500W INSTANT ELEC.W/SHOWER</t>
  </si>
  <si>
    <t>WATER HEATER BOSTON BAY ME ACCS. HEATING ELEMENT WITH TANK 4500W DSK45Q/DSK45P3/DSK45P5</t>
  </si>
  <si>
    <t>(DO NOT USE)*WATER HEATER BOSTON BAY ME ACCS. THERMOSTAT DSK45P3 &amp; DSK45P5</t>
  </si>
  <si>
    <t>WATER HEATER BOSTON BAY ME ACCS. TEMPERATURE SENSOR DSK45P3/DSK45P5</t>
  </si>
  <si>
    <t>WATER HEATER BOSTON BAY ME ACCS. FLOW SENSOR DSK45P3/DSK45P5</t>
  </si>
  <si>
    <t>WATER HEATER BOSTON BAY ME ACCS. SCR DSK45P3/DSK45P5/DSK45Q</t>
  </si>
  <si>
    <t>WATER HEATER BOSTON BAY ME ACCS. FLOW SWITCH DSK45P3/DSK45P5/DSK45Q</t>
  </si>
  <si>
    <t>WATER HEATER BOSTON BAY ME ACCS. KNOB DSK45Q</t>
  </si>
  <si>
    <t>WATER HEATER BOSTON BAY ME ACCS. POTENTIOMETER FOR TEMP W/ PCB DSK45P3/DSK45P5</t>
  </si>
  <si>
    <t>WATER HEATER BOSTON BAY ME ACCS. POTENTIOMETER FOR PUMP DSK45P3</t>
  </si>
  <si>
    <t>WATER HEATER BOSTON BAY ME ACCS. DC PUMP DSK45P3</t>
  </si>
  <si>
    <t>WATER HEATER BOSTON BAY ME ACCS. PUMP PCB DSK45P3</t>
  </si>
  <si>
    <t>WATER HEATER BOSTON BAY ME ACCS. KEY BOARD &amp; LIGHT INDICATOR DSK45P3</t>
  </si>
  <si>
    <t>WATER HEATER BOSTON BAY ME ACCS. HEATING ELEMENT WITH TANK 6500W DSF65B</t>
  </si>
  <si>
    <t>WATER HEATER BOSTON BAY ME ACCS. FLOW SWITCH DSF65B</t>
  </si>
  <si>
    <t>WATER HEATER BOSTON BAY ME ACCS. ROTARY SWITCH DSF65B</t>
  </si>
  <si>
    <t>WATER HEATER BOSTON BAY ME ACCS. TRANSFORMER DSF65B</t>
  </si>
  <si>
    <t>WATER HEATER BOSTON BAY ME ACCS. THERMOSTAT DSF65B</t>
  </si>
  <si>
    <t>WATER HEATER BOSTON BAY ME ACCS. THERMAL CUT OUT DSF65B</t>
  </si>
  <si>
    <t>WATER HEATER BOSTON BAY ME ACCS. MAIN PCB DSF65B</t>
  </si>
  <si>
    <t>*WATER HEATER BOSTON BAY ME ACCS. PRV DSF65B</t>
  </si>
  <si>
    <t>WATER HEATER BOSTON BAY ME ACCS. KEY BOARD WITH LIGHT INDICATOR DSK45P5</t>
  </si>
  <si>
    <t>*WATER HEATER BOSTON BAY ME ACCS. DSK38P_15 ELECTRONIC CONTROL BOARD DSK45P5</t>
  </si>
  <si>
    <t>WATER HEATER BOSTON BAY ME ACCS. MAIN PCB DSK45P3/DSK45P5</t>
  </si>
  <si>
    <t>WATER HEATER BOSTON BAY ME ACCS. POTENTIOMETER DSK45P5/DSK45Q</t>
  </si>
  <si>
    <t>WATER HEATER BOSTON BAY ME ACCS. FLOW SENSOR DSK45Q</t>
  </si>
  <si>
    <t>WATER HEATER BOSTON BAY ME ACCS. TEMPERATURE SENSOR DSK45Q</t>
  </si>
  <si>
    <t>WATER HEATER BOSTON BAY ME ACCS. KEY BOARD WITH LIGHT INDICATOR DSF65B</t>
  </si>
  <si>
    <t>WATER HEATER BOSTON BAY ME ACCS. MAIN PCB DSK45Q</t>
  </si>
  <si>
    <t>WATER HEATER BOSTON BAY ME ACCS. LIGHT PCB DSK45Q</t>
  </si>
  <si>
    <t>WATER HEATER BOSTON BAY ME ACCS. FLOW VALVE DSF65B</t>
  </si>
  <si>
    <t>REFRIGERATOR BOSTON BAY ME SPAREPARTS DEFROST TIMER</t>
  </si>
  <si>
    <t>+REFRIGERATOR BOSTON BAY ME HS-140LN S/DOOR 3.8 CU.FT.SILVER</t>
  </si>
  <si>
    <t>+REFRIGERATOR BOSTON BAY ME HS-196L S/DOOR 5.3 CU.FT.SILVER</t>
  </si>
  <si>
    <t>+REFRIGERATOR BOSTON BAY ME HD-273F D/DOOR 7.3 CU.FT.SILVER</t>
  </si>
  <si>
    <t>+CHEST FREEZER BOSTON BAY ME HS-179C 4.9 CU.FT.WHITE</t>
  </si>
  <si>
    <t>WATER DISPENSER BOSTON BAY ME YL1631S-W TOP LOAD.BLACK</t>
  </si>
  <si>
    <t>WATER DISPENSER BOSTON BAY ME YL1135AS BOTTOM LOAD.</t>
  </si>
  <si>
    <t>AIRCON BOSTON BAY ME SPAREPARTS MWF-05CM-NB7 (MANUAL) TEMPERATURE CONTROLLER</t>
  </si>
  <si>
    <t>AIRCON BOSTON BAY ME SPAREPARTS MWF-05CM-NB7 (MANUAL)  MAIN SWITCH</t>
  </si>
  <si>
    <t>AIRCON BOSTON BAY ME SPAREPARTS MWF-05CM-NB7 (MANUAL)  COMBINED CAPACITOR</t>
  </si>
  <si>
    <t>AIRCON BOSTON BAY ME SPAREPARTS MWF-05CM-NB7 (MANUAL)  CENTRIFUGAL FAN</t>
  </si>
  <si>
    <t>AIRCON BOSTON BAY ME SPAREPARTS MWF-05CM-NB7 (MANUAL)  AXIAL FAN</t>
  </si>
  <si>
    <t>AIRCON BOSTON BAY ME SPAREPARTS MWF-05CM-NB7 (MANUAL)  SINGLE-PHASE ASYNCHRONOUS MOTOR</t>
  </si>
  <si>
    <t>AIRCON BOSTON BAY ME SPAREPARTS MWF-05CM-NB7 (MANUAL)  FIXED SPEED ROTARY COMPRESSOR</t>
  </si>
  <si>
    <t>AIRCON BOSTON BAY ME ACCS. MS12F-09CR INDOOR SINGLE PHASE ASYNCHRONOUS MOTOR</t>
  </si>
  <si>
    <t>AIRCON BOSTON BAY ME SPAREPARTS MS12F-09CR INDOOR MAIN CONTROL BOARD SUBASSEMBLY</t>
  </si>
  <si>
    <t>AIRCON BOSTON BAY ME SPAREPARTS MS12F-09CR/MS12F-12CR/MS12F-18CR/MFGA-36CRDN1 REMOTE CONTROLLER</t>
  </si>
  <si>
    <t>AIRCON BOSTON BAY ME SPAREPARTS MS12F-09CR OUTDOOR MAIN CONTROL BOARD SUBASSEMBLY</t>
  </si>
  <si>
    <t>AIRCON BOSTON BAY ME SPAREPARTS MS12F-12CR INDOOR SINGLE-PHASE ASYNCHRONOUS MOTOR</t>
  </si>
  <si>
    <t>AIRCON BOSTON BAY ME SPAREPARTS MS12F-12CR INDOOR MAIN CONTROL BOARD SUBASSEMBLY</t>
  </si>
  <si>
    <t>AIRCON BOSTON BAY ME SPAREPARTS MS9A-12CR INDOOR PCB BOARD</t>
  </si>
  <si>
    <t>(DO NOT USE) AIRCON BOSTON BAY ME ACCS. MS12F-12CR INDOOR REMOTE CONTROLLER</t>
  </si>
  <si>
    <t>AIRCON BOSTON BAY ME SPAREPARTS MS12F-12CR OUTDOOR SINGLE-PHASE ASYNCHRONOUS MOTOR</t>
  </si>
  <si>
    <t>AIRCON BOSTON BAY ME SPAREPARTS MS12F-12CR OUTDOOR MAIN CONTROL BOARD SUBASSEMBLY</t>
  </si>
  <si>
    <t>AIRCON BOSTON BAY ME SPAREPARTS MS12F-12CR OUTDOOR INVERTER CONTROLLED ROTARY COMPRESSOR</t>
  </si>
  <si>
    <t>AIRCON BOSTON BAY ME SPAREPARTS MS12F-18CR INDOOR MAIN CONTROL BOARD SUBASSEMBLY</t>
  </si>
  <si>
    <t>(DO NOT USE) AIRCON BOSTON BAY ME ACCS. MS12F-18CR INDOOR REMOTE CONTROLLER</t>
  </si>
  <si>
    <t>AIRCON BOSTON BAY ME SPAREPARTS MS12F-18CR OUTDOOR MAIN CONTROL BOARD SUBASSEMBLY</t>
  </si>
  <si>
    <t>AIRCON BOSTON BAY ME SPAREPARTS MS12F-18CR/MWF-18CR-NB9 OUTDOOR PIPE TEMPERATURE SENSOR</t>
  </si>
  <si>
    <t>AIRCON BOSTON BAY ME SPAREPARTS MFGA-60CRDN1 INDOOR MAIN CONTROL BOARD SUBASSEMBLY</t>
  </si>
  <si>
    <t>AIRCON BOSTON BAY ME SPAREPARTS MFGA-60CRDN1 OUTDOOR MAIN CONTROL BOARD SUBASSEMBLY</t>
  </si>
  <si>
    <t>AIRCON BOSTON BAY ME SPAREPARTS MFGA-36CRDN1 INDOOR MAIN CONTROL BOARD SUBASSEMBLY</t>
  </si>
  <si>
    <t>(DO NOT USE) AIRCON BOSTON BAY ME ACCS. MFGA-36CRDN1 OUTDOOR TEMPERATURE SENSOR</t>
  </si>
  <si>
    <t>AIRCON BOSTON BAY ME SPAREPARTS MFGA-36CRDN1 OUTDOOR ROOM TEMPERATURE SENSOR/MWF-18CR-NB9 ROOM TEMPERATURE SENSOR</t>
  </si>
  <si>
    <t>AIRCON BOSTON BAY ME SPAREPARTS MFGA-36CRDN1 OUTDOOR PRESSURE CONTROLLER YK-4.4/3.2-1200</t>
  </si>
  <si>
    <t>AIRCON BOSTON BAY ME SPAREPARTS MFGA-36CRDN1 OUTDOOR MAIN CONTROL BOARD SUBASSEMBLY</t>
  </si>
  <si>
    <t>AIRCON BOSTON BAY ME SPAREPARTS MFGA-36CRDN1 OUTDOOR BRIDGE RECTIFIER</t>
  </si>
  <si>
    <t>AIRCON BOSTON BAY ME SPAREPARTS MWF-07CM-NB8/A FAN MOTOR CAPACITOR</t>
  </si>
  <si>
    <t>AIRCON BOSTON BAY ME SPAREPARTS MWF-07CM-NB8/A (MWF-09CM-NB8) MANUAL MAIN SWITCH</t>
  </si>
  <si>
    <t>AIRCON BOSTON BAY ME SPAREPARTS MWF-07CM-NB8/A (MWF-09CM-NB8) TEMPERATURE CONTROLLER</t>
  </si>
  <si>
    <t>AIRCON BOSTON BAY ME SPAREPARTS MWF-07CM-NB8/A COMPRESSOR CAPACITOR</t>
  </si>
  <si>
    <t>AIRCON BOSTON BAY ME SPAREPARTS MWF-07CM-NB8/A CENTRIFUGAL FAN</t>
  </si>
  <si>
    <t>AIRCON BOSTON BAY ME SPAREPARTS MWF-07CM-NB8/A FIXED SPEED ROTARY COPMRESSOR</t>
  </si>
  <si>
    <t>AIRCON BOSTON BAY ME SPAREPARTS MWF-09CM-NB8 MOTOR CAPACITOR</t>
  </si>
  <si>
    <t>AIRCON BOSTON BAY ME ACCS. MWF-09CM-NB8 MAIN SWITCH</t>
  </si>
  <si>
    <t>AIRCON BOSTON BAY ME SPAREPARTS MWF-09CM-NB8 CENTRIFUGAL FAN</t>
  </si>
  <si>
    <t>AIRCON BOSTON BAY ME SPAREPARTS MWF-09CM-NB8 FIXED SPEED ROTARY COMPRESSOR</t>
  </si>
  <si>
    <t>AIRCON BOSTON BAY ME SPAREPARTS MWF-12CR-NB7 ROOM TEMPERATURE SENSOR</t>
  </si>
  <si>
    <t>AIRCON BOSTON BAY ME SPAREPARTS MWF-12CR-NB7/MWF-18CR-NB9 REMOTE CONTROLLER</t>
  </si>
  <si>
    <t>AIRCON BOSTON BAY ME SPAREPARTS MS9A-09CR INDOOR PCB BOARD</t>
  </si>
  <si>
    <t>AIRCON BOSTON BAY ME SPAREPARTS MS9A-09CR OUTDOOR PCB BOARD</t>
  </si>
  <si>
    <t>AIRCON BOSTON BAY ME SPAREPARTS MS9A-12CR OUTDOOR PCB BOARD</t>
  </si>
  <si>
    <t>AIRCON BOSTON BAY ME SPAREPARTS MS9A-18CR INDOOR PCB BOARD</t>
  </si>
  <si>
    <t>WASHING MACHINE BOSTON BAY ME MTB80-P501S 8KG</t>
  </si>
  <si>
    <t>+WATER HEATER VODA ME DSF65B 6500W MULTI.INSTANT ELEC.W/SHOWER</t>
  </si>
  <si>
    <t>WATER HEATER VODA ME DSK45P3 4500W INSTANT ELEC.W/SHOWER</t>
  </si>
  <si>
    <t>WATER HEATER VODA ME DSK45P5 4500W INSTANT ELEC.W/SHOWER</t>
  </si>
  <si>
    <t>WATER HEATER VODA ME DSK45Q 4500W INSTANT ELEC.W/SHOWER</t>
  </si>
  <si>
    <t>WATER HEATER VODA ME ACCS. THERMAL CUT OUT DSK68035-J</t>
  </si>
  <si>
    <t>WATER HEATER VODA ME ACCS. MICRO SWITCH DSK68035-J</t>
  </si>
  <si>
    <t>WATER HEATER VODA ME ACCS. POWER SWITCH DSK68035-J</t>
  </si>
  <si>
    <t>WATER HEATER VODA ME ACCS. HEATING ELEMENT DSK68035-J</t>
  </si>
  <si>
    <t>WATER HEATER VODA ME ACCS. POWERCORD W/ ELCB DSK68035-J</t>
  </si>
  <si>
    <t>WATER HEATER BOSTON BAY ME ACCS. THERMAL CUT OUT DSK45Q/DSK45P3/DSK45P5</t>
  </si>
  <si>
    <t>+NFS-FILTER BOTTLE BOSTON BAY ME MC-3(1067CB)</t>
  </si>
  <si>
    <t>+NFS-FILTER CARTRIDGE BOSTON BAY ME MLC-1001C</t>
  </si>
  <si>
    <t>AIR PURIFIER BOSTON BAY CE-KJ20FE-BD</t>
  </si>
  <si>
    <t>WATER HEATER BOSTON BAY ME ACCS. FLOW VALVE DSK45P3/DSK45P5/DSK45Q/DSK68035-J</t>
  </si>
  <si>
    <t>WATER DISPENSER BOSTON BAY ME SPAREPARTS PUMP YL1135AS</t>
  </si>
  <si>
    <t>WATER DISPENSER BOSTON BAY ME SPAREPARTS COLD TEMPERATURE SENSOR YL1135AS</t>
  </si>
  <si>
    <t>WATER DISPENSER BOSTON BAY ME SPAREPARTS PUSH BUTTON HOT YL1631S-W</t>
  </si>
  <si>
    <t>WATER DISPENSER BOSTON BAY ME SPAREPARTS PUSH BUTTON NORMAL YL1631S-W</t>
  </si>
  <si>
    <t>WATER DISPENSER BOSTON BAY ME SPAREPARTS PUSH BUTTON COLD YL1631S-W</t>
  </si>
  <si>
    <t>WATER DISPENSER BOSTON BAY ME ACCS. SEAL RING YL1631S-W</t>
  </si>
  <si>
    <t>WATER DISPENSER BOSTON BAY ME SPAREPARTS COOLING THERMOSTAT YL1631S-W</t>
  </si>
  <si>
    <t>WATER DISPENSER BOSTON BAY ME SPAREPARTS COMPRESSOR YL1631S-W/YL1135AS</t>
  </si>
  <si>
    <t>AIRCON BOSTON BAY  ME SPAREPARTS BFA1-96CRN1 OUTDOOR PCB (BOARD)</t>
  </si>
  <si>
    <t>AIRCON BOSTON BAY  ME SPAREPARTS BFA1-96CRN1 OUTDOOR FAN MOTOR</t>
  </si>
  <si>
    <t>+POT STEWART PVC 4832014 5"X5PCS MULTI TERRACOTTA PROPAGATION</t>
  </si>
  <si>
    <t>+POT STEWART PVC 4833014 6"X3PCS MULTI TERRACOTTA PROPAGATION</t>
  </si>
  <si>
    <t>+POT STEWART PVC 4833004 6"X3PCS MULTI DK.GREEN PROPAGATION</t>
  </si>
  <si>
    <t>+POT STEWART PVC 4832005 5"X5's MULTI BLACK PROPAGATION</t>
  </si>
  <si>
    <t>+POT STEWART PVC 4833005 6"X3PCS MULTI BLACK PROPAGATION</t>
  </si>
  <si>
    <t>+POT STEWART PVC 2137034 21CM MULTI-PURPOSE SAUCER S.TERRA</t>
  </si>
  <si>
    <t>+POT STEWART PVC 2138034 25CM MULTI-PURPOSE SAUCER S.TERRA</t>
  </si>
  <si>
    <t>+POT STEWART PVC 2137019 21CM MULTI-PURPOSE SAUCER GREEN</t>
  </si>
  <si>
    <t>+POT STEWART PVC 2138019 25CM MULTI-PURPOSE SAUCER GREEN</t>
  </si>
  <si>
    <t>+POT STEWART PVC 2138005 25CM MULTI-PURPOSE SAUCER BLACK</t>
  </si>
  <si>
    <t>+POT STEWART PVC 2137005 21CM MULTI-PURPOSE SAUCER BLACK</t>
  </si>
  <si>
    <t>RECTANGLE TABLE GREAT OUTDOOR BF BSH-XC183 183X76X74CM RECT.</t>
  </si>
  <si>
    <t>LADDER WERNER ALUMINUM L234R-150/L234R-5 STEP LADDER 150KG 4STEP</t>
  </si>
  <si>
    <t>+CEILING BOARD ART DECO DECORATIVE QXDC-005 180CM</t>
  </si>
  <si>
    <t>+CEILING BOARD ART DECO DECORATIVE QXDC-068 120X180CM</t>
  </si>
  <si>
    <t>+BASKET HAPPY HOME MM S/S ML060E 5-LAYERS PANTRY</t>
  </si>
  <si>
    <t>STORAGE BIN LIVINBOX MHB-3741 STACK &amp; NEST 22L BLUE</t>
  </si>
  <si>
    <t>+STORAGE BIN LIVINBOX MHB-3741 STACK &amp; NEST 22L PINK</t>
  </si>
  <si>
    <t>STORAGE BIN LIVINBOX MHB-3741 STACK &amp; NEST 22L GREEN</t>
  </si>
  <si>
    <t>+CHAIR BIN LIVINBOX CB-16L LA CHATTE YELLOW</t>
  </si>
  <si>
    <t>+TRASH BIN YP YY-D066-2 33L GREEN</t>
  </si>
  <si>
    <t>+TRASH BIN YP YY-D066-2 33L BLUE</t>
  </si>
  <si>
    <t>+TRASH BIN YP YY-D066-2 33L RED</t>
  </si>
  <si>
    <t>+TRASH BIN YP YY-D063-2 35L YELLOW</t>
  </si>
  <si>
    <t>+TRASH BIN YP YY-D063-2 35L GREEN</t>
  </si>
  <si>
    <t>+TRASH BIN YP YY-D063-2 35L BLUE</t>
  </si>
  <si>
    <t>SOAP DISPENSER LA FONZA 9201</t>
  </si>
  <si>
    <t>SOAP DISPENSER LA FONZA 9201-2</t>
  </si>
  <si>
    <t>SOAP DISPENSER LA FONZA 9050</t>
  </si>
  <si>
    <t>SOAP DISPENSER LA FONZA 9050C</t>
  </si>
  <si>
    <t>SOAP DISPENSER LA FONZA 9050-2</t>
  </si>
  <si>
    <t>SOAP DISPENSER LA FONZA 9050C-2</t>
  </si>
  <si>
    <t>SOAP DISPENSER LA FONZA 9301</t>
  </si>
  <si>
    <t>SOAP DISPENSER LA FONZA 9302</t>
  </si>
  <si>
    <t>NFS- STEPS STAND PIONEER PN999/1A 2STEPS PLASTIC</t>
  </si>
  <si>
    <t>AIR COMPRESSOR HAUSMANN SD-21/Z-1051 1/2HP 36L</t>
  </si>
  <si>
    <t>+AIR COMPRESSOR HAUSMANN SD-23/V-2051 1/2HP 58L</t>
  </si>
  <si>
    <t>AIR COMPRESSOR HAUSMANN SD-29/V-2051A 1HP 88L</t>
  </si>
  <si>
    <t>+AIR COMPRESSOR HAUSMANN SD-30/JV2065 2HP 95L</t>
  </si>
  <si>
    <t>+WELDING MACHINE HAUSMANN CT-200A ARC 200AMP ALUMINUM W/ACCS.</t>
  </si>
  <si>
    <t>+WELDING MACHINE HAUSMANN CT-300A ARC 300AMP ALUMINUM W/ACCS.</t>
  </si>
  <si>
    <t>+WELDING MACHINE HAUSMANN CT-300A ARC 300AMP COPPER W/ACCS.</t>
  </si>
  <si>
    <t>AIR COMPRESSOR HAUSMANN ACCS. MOTOR 1/2HP</t>
  </si>
  <si>
    <t>AIR COMPRESSOR HAUSMANN ACCS. MOTOR 1HP</t>
  </si>
  <si>
    <t>AIR COMPRESSOR HAUSMANN ACCS. MOTOR 2HP</t>
  </si>
  <si>
    <t>AIR COMPRESSOR HAUSMANN ACCS. ONE WAY VALVE</t>
  </si>
  <si>
    <t>AIR COMPRESSOR HAUSMANN ACCS. PRESSURE SWITCH</t>
  </si>
  <si>
    <t>AIR COMPRESSOR HAUSMANN ACCS. STARTING CAPACITOR 30uF/450VAC</t>
  </si>
  <si>
    <t>AIR COMPRESSOR HAUSMANN ACCS. RUNNING CAPACITOR 200uF/250VAC</t>
  </si>
  <si>
    <t>AIR COMPRESSOR HAUSMANN ACCS. THERMAL SWITCH</t>
  </si>
  <si>
    <t>SECURITY CAMERA SOTER STR-ST1601A-1K 1000TVL 16-CHANNELS (8-DOME 8-BULLET)</t>
  </si>
  <si>
    <t>SECURITY CAMERA SOTER STR-ST401A 700TVL ACCS. CAMERA</t>
  </si>
  <si>
    <t>SHELVES LM 90X35X120CM LM-WS90354A-BL 4LAYERS BLUE</t>
  </si>
  <si>
    <t>SHELVES LM 90X35X120CM LM-WS90354A-YW 4LAYERS YELLOW</t>
  </si>
  <si>
    <t>SHELVES LM 90X35X120CM LM-WS90354A-PK 4LAYERS PINK</t>
  </si>
  <si>
    <t>SHELVES LM 90X35X90CM LM-WS90353A-RD 3LAYERS RED</t>
  </si>
  <si>
    <t>SHELVES LM 90X35X90CM LM-WS90353A-BL 3LAYERS BLUE</t>
  </si>
  <si>
    <t>SHELVES LM 90X35X90CM LM-WS90353A-YW 3LAYERS YELLOW</t>
  </si>
  <si>
    <t>SHELVES LM 90X35X90CM LM-WS90353A-GN 3LAYERS GREEN</t>
  </si>
  <si>
    <t>SHELVES LM 90X35X90CM LM-WS90353A-PK 3LAYERS PINK</t>
  </si>
  <si>
    <t>SCREW CAP HAUSMANN BROWN</t>
  </si>
  <si>
    <t>SCREW CAP HAUSMANN RED</t>
  </si>
  <si>
    <t>SCREW CAP HAUSMANN GREEN</t>
  </si>
  <si>
    <t>BOARD CAUTION SOTER S-1631 62X30CM</t>
  </si>
  <si>
    <t>BOARD CAUTION SOTER S-1632 47X26CM</t>
  </si>
  <si>
    <t>+DOOR JAMB STEEL SUPERIGID 80X210 880X2165X47X130MM LEFT</t>
  </si>
  <si>
    <t>+DOOR JAMB STEEL SUPERIGID 80X210 880X2165X47X130MM RIGHT</t>
  </si>
  <si>
    <t>+DOOR JAMB STEEL SUPERIGID 90X210 980X2165X47X130MM LEFT</t>
  </si>
  <si>
    <t>+DOOR JAMB STEEL SUPERIGID 90X210 980X2165X47X130MM RIGHT</t>
  </si>
  <si>
    <t>+DOOR JAMB STEEL SUPERIGID 80X210 880X2165X47X150MM LEFT</t>
  </si>
  <si>
    <t>+DOOR JAMB STEEL SUPERIGID 80X210 880X2165X47X150MM RIGHT</t>
  </si>
  <si>
    <t>+DOOR JAMB STEEL SUPERIGID 90X210 980X2165X47X150MM LEFT</t>
  </si>
  <si>
    <t>+DOOR JAMB STEEL SUPERIGID 90X210 980X2165X47X150MM RIGHT</t>
  </si>
  <si>
    <t>DOORS WOODTEK SH 70X210 SEMI-SOLID WHITE PRIMER 2P</t>
  </si>
  <si>
    <t>DOORS WOODTEK SH 80X210 SEMI-SOLID WHITE PRIMER 2P</t>
  </si>
  <si>
    <t>DOORS WOODTEK SH 90X210 SEMI-SOLID WHITE PRIMER 2P</t>
  </si>
  <si>
    <t>DOORS WOODTEK SH 70X210 SEMI-SOLID WHITE PRIMER 4P</t>
  </si>
  <si>
    <t>DOORS WOODTEK SH 80X210 SEMI-SOLID WHITE PRIMER 4P</t>
  </si>
  <si>
    <t>+DOORS WOODTEK SH 90X210 SEMI-SOLID WHITE PRIMER 4P</t>
  </si>
  <si>
    <t>DOOR JAMB IRON FORGE GJ  80X210CMX0.6X108MM LEFT STEEL</t>
  </si>
  <si>
    <t>+HAND DRYER BOSTON BAY JI B1800W PLASTIC AUTO. 1800W</t>
  </si>
  <si>
    <t>+HAND DRYER BOSTON BAY JI B1650W PLASTIC AUTO. 1650W</t>
  </si>
  <si>
    <t>+HAND DRYER BOSTON BAY IS HSD-904 RATING.1800W MAX.2000W</t>
  </si>
  <si>
    <t>+SAFETY VAULT FIRST ALERT  2096F-BD 2.10CU.FT. FIRERATED&amp;WATERPROOF 500X342X352MM</t>
  </si>
  <si>
    <t>+DECKING NZ WOOD TREATED 21X90X2400MM (1X4X8) PRM.GRADE RADIATA PINE CLEAR</t>
  </si>
  <si>
    <t>NFS-DECKING NZ WOOD TREATED 22X90X2400MM (1X4X8) PRM.GRADE RADIATA PINE GREEN</t>
  </si>
  <si>
    <t>+NFS-DECKING NZ WOOD TREATED 22X90X2400MM (1X4X8) STD.GRADE RADIATA PINE</t>
  </si>
  <si>
    <t>+BARBED WIRE GREAT OUTDOOR/SHIELD JM #15 11KG 2.75MM ELECTRO GALV.</t>
  </si>
  <si>
    <t>+BARBED WIRE GREAT OUTDOOR/SHIELD JM #20 16KG 2.75MM ELECTRO GALV.</t>
  </si>
  <si>
    <t>+BARBED WIRE GREAT OUTDOOR/SHIELD JM #25 21KG 2.75MM ELECTRO GALV.</t>
  </si>
  <si>
    <t>+BARBED WIRE GREAT OUTDOOR/SHIELD JM #30 26KG 2.75MM ELECTRO GALV.</t>
  </si>
  <si>
    <t>TIE WIRE GREAT OUTDOOR/SHIELD JM #16 ELECTRO GALVANIZED</t>
  </si>
  <si>
    <t>WINDOW SCREEN SHIELD HC .23MMX1MX1M ALUM. ALOY MTR.</t>
  </si>
  <si>
    <t>WIRE MESH SHIELD HC .22MMX1MX1M SS MTR.</t>
  </si>
  <si>
    <t>+RAZOR BARBED WIRE SHIELD BT0-22 5KG 2.5MM</t>
  </si>
  <si>
    <t>+SHELVING STACK GM SFN3618 914X457X1830MM 5LAYERS W/MDF SHELVES</t>
  </si>
  <si>
    <t>+SHELVING STACK GM SFN055 914X406X1830MM 5LAYERS W/MDF SHELVES</t>
  </si>
  <si>
    <t>+SHELVING STACK GM SFN047 1830X406X406MM CORNER 5LAYERS W/MDF SHELVES</t>
  </si>
  <si>
    <t>+SHELVING STACK GM SFN095 1830X910X400MM 5LAYERS W/WIRE SHELVES</t>
  </si>
  <si>
    <t>+SUCTION HOOKS PERMA #3 MEDIUM 4PCS</t>
  </si>
  <si>
    <t>+SUCTION HOOKS PERMA #4 SMALL 5PCS</t>
  </si>
  <si>
    <t>+SAFETY MARKERS PERMA #53 FOR GLASS</t>
  </si>
  <si>
    <t>+PROTECTOR PAD PERMA #61 18</t>
  </si>
  <si>
    <t>+SCRATCHGUARD PERMA #63 36X15MM DIAMETER</t>
  </si>
  <si>
    <t>+MAGNETIC CLIPS PERMA #315 2PCS</t>
  </si>
  <si>
    <t>+SCRATCH PROTECTOR PERMA #350 16MM</t>
  </si>
  <si>
    <t>+SCRATCH PROTECTOR PERMA #352 22MM</t>
  </si>
  <si>
    <t>+SCRATCH PROTECTOR PERMA #354 26MM</t>
  </si>
  <si>
    <t>+SCRATCH PROTECTOR PERMA #356 32MM</t>
  </si>
  <si>
    <t>+SCRATCH PROTECTOR PERMA #358 38MM</t>
  </si>
  <si>
    <t>+DOOR WEDGE PERMA #398 CLEAR 2PCS</t>
  </si>
  <si>
    <t>+PROTECTOR PERMA #400 FOR GLASS TOP</t>
  </si>
  <si>
    <t>+CABLE TIES PERMA #404 NYLON</t>
  </si>
  <si>
    <t>+PROTECTOR PERMA #704 FOR CORNER 4PCS</t>
  </si>
  <si>
    <t>DOOR LOCK PERMA #705 ADJUSTABLE 2PCS</t>
  </si>
  <si>
    <t>+DOOR CUSHION PERMA #706 2PCS</t>
  </si>
  <si>
    <t>+OUTLET COVERS PERMA #707 24PCS</t>
  </si>
  <si>
    <t>+FLEXI-LOCK PERMA #714 18CM UNIVERSAL 2PCS</t>
  </si>
  <si>
    <t>+CABINET LATCH PERMA #715</t>
  </si>
  <si>
    <t>+FLEXI-LOCK PERMA #716 12CM UNIVERSAL 2PCS</t>
  </si>
  <si>
    <t>+PROTECTOR PERMA #717 FOR LARGE CORNER 4PCS</t>
  </si>
  <si>
    <t>+PROTECTOR PERMA #776 FOR FOAM CORNER 4PCS</t>
  </si>
  <si>
    <t>+REMOVABLE HOOK PERMA #800 LARGE</t>
  </si>
  <si>
    <t>+REMOVABLE HOOK PERMA #801 MEDIUM</t>
  </si>
  <si>
    <t>+REMOVABLE HOOK PERMA #802 SMALL</t>
  </si>
  <si>
    <t>+PICTURE HOOK PERMA #806 FOR WIRE OR SAWTOOTH</t>
  </si>
  <si>
    <t>+REMOVABLE HOOKS PERMA #810 FOR KITCHEN 4PCS</t>
  </si>
  <si>
    <t>+PICTURE HOOK PERMA #842 LARGE</t>
  </si>
  <si>
    <t>+PICTURE HOOKS PERMA #843 BULK 6PCS</t>
  </si>
  <si>
    <t>+HOOKS PERMA #874 FOR KITCHEN BULK CLEAR 10PCS</t>
  </si>
  <si>
    <t>+HOOKS PERMA #880 FOR MUG BULK</t>
  </si>
  <si>
    <t>+HOOKS PERMA #881 FOR UTILITY BULK</t>
  </si>
  <si>
    <t>+SLIDERS PERMA #1559 25MM EASY CIRCLE ADHESIVE</t>
  </si>
  <si>
    <t>+SLIDERS PERMA #1561 25MM EASY SQUARE ADHESIVE</t>
  </si>
  <si>
    <t>+SLIDERS PERMA #1562 50MM EASY CIRCLE ADHESIVE</t>
  </si>
  <si>
    <t>+SLIDERS PERMA #1563 50MM EASY SQUARE ADHESIVE</t>
  </si>
  <si>
    <t>+HOOKS PERMA #451 NAIL-IN SMALL</t>
  </si>
  <si>
    <t>+HOOKS PERMA #452 NAIL-IN MEDIUM</t>
  </si>
  <si>
    <t>+HOOKS PERMA #453 NAIL-IN LARGE</t>
  </si>
  <si>
    <t>+PICTURE HOOKS PERMA #803 SMALL 4PCS</t>
  </si>
  <si>
    <t>+ANGLE DRIVES PERMA #482 NICKEL PLATED 10KG</t>
  </si>
  <si>
    <t>+ANGLE DRIVES PERMA #483 NICKEL PLATED 20KG</t>
  </si>
  <si>
    <t>+OUTLET COVERS PERMA #709 12PCS</t>
  </si>
  <si>
    <t>+CORD HOLDERS PERMA #830 REMOVABLE LARGE</t>
  </si>
  <si>
    <t>+CLIPS WIRE HOLDERS PERMA #872 REMOVABLE</t>
  </si>
  <si>
    <t>+CLIPS CABLE HOLDERS PERMA #873 REMOVABLE</t>
  </si>
  <si>
    <t>+ROBE HOOK PERMA #827 FOR CLEAR HUMIDITY REMOVABLE</t>
  </si>
  <si>
    <t>+CLIPS PERMA #833 FOR CLEAR HUMIDITY REMOVABLE</t>
  </si>
  <si>
    <t>+HOOKS PERMA #847 FOR KITCHEN BULK VALUE 10PCS</t>
  </si>
  <si>
    <t>+MOUNT REEL PERMA #59 12MMX1.93M DOUBLE</t>
  </si>
  <si>
    <t>+MOUNT REEL PERMA #60 24MMX1.93M DOUBLE</t>
  </si>
  <si>
    <t>+WIRE HOLDERS PERMA #832 9PCS</t>
  </si>
  <si>
    <t>+PICTURE STRIPS PERMA #848 SMALL BULK VALUE 12PCS</t>
  </si>
  <si>
    <t>+PICTURE STRIPS PERMA #849 MEDIUM BULK VALUE 12PCS</t>
  </si>
  <si>
    <t>+FELT PROTECTOR PERMA #221/1067 MEDIUM W/NAIL 26MM</t>
  </si>
  <si>
    <t>+FELT PROTECTOR PERMA #222/1068 SMALL W/NAIL 16MM</t>
  </si>
  <si>
    <t>+FELT PROTECTOR PERMA #223/1069 LARGE W/NAIL 32MM</t>
  </si>
  <si>
    <t>+NYLON PROTECTOR PERMA #224/1072 MEDIUM W/NAIL 26MM</t>
  </si>
  <si>
    <t>+NYLON PROTECTOR PERMA #225/1073 SMALL W/NAIL 16MM</t>
  </si>
  <si>
    <t>SKID PROTECTOR PERMA #227/1099 MEDIUM W/NAIL 26MM</t>
  </si>
  <si>
    <t>+SKID PROTECTOR PERMA #228/1100 LARGE W/NAIL 32MM</t>
  </si>
  <si>
    <t>+ADHESIVE TAPE PERMA #48 VHB 32MMX1M</t>
  </si>
  <si>
    <t>+HOOKS PERMA #823 MEDIUM MODERN WHITE 2PCS</t>
  </si>
  <si>
    <t>+HOOKS PERMA #824 SMALL URBAN WHITE 3PCS</t>
  </si>
  <si>
    <t>+HOOKS PERMA #825 MEDIUM URBAN CLEAR HUMIDITY RESISTANT 2PCS</t>
  </si>
  <si>
    <t>+HOOKS PERMA #844 VOGUE MEDIUM BULK VALUE 6PCS</t>
  </si>
  <si>
    <t>+HOOKS PERMA #845 UTILITY MEDIUM BULK VALUE 6PCS</t>
  </si>
  <si>
    <t>+HOOKS PERMA #846 VOGUE SMALL BULK VALUE 10PCS</t>
  </si>
  <si>
    <t>+GARDEN HOSE GREAT OUTDOOR WG 5201 1/2'' 10M LT.DUTY</t>
  </si>
  <si>
    <t>+GARDEN HOSE GREAT OUTDOOR WG 5222 1/2'' 15M LT.DUTY</t>
  </si>
  <si>
    <t>+GARDEN HOSE GREAT OUTDOOR WG 5220 1/2'' 20M LT.DUTY</t>
  </si>
  <si>
    <t>+GARDEN HOSE GREAT OUTDOOR WG 5224 1/2'' 25M LT.DUTY</t>
  </si>
  <si>
    <t>+GARDEN HOSE GREAT OUTDOOR WG 5280 1/2'' 30M LT.DUTY</t>
  </si>
  <si>
    <t>+GARDEN HOSE GREAT OUTDOOR WG 5281 5/8'' 10M LT.DUTY</t>
  </si>
  <si>
    <t>+GARDEN HOSE GREAT OUTDOOR WG 5238 5/8'' 15M LT.DUTY</t>
  </si>
  <si>
    <t>+GARDEN HOSE GREAT OUTDOOR WG 5214 5/8'' 20M LT.DUTY</t>
  </si>
  <si>
    <t>+GARDEN HOSE GREAT OUTDOOR WG 5287 5/8'' 25M LT.DUTY</t>
  </si>
  <si>
    <t>+GARDEN HOSE GREAT OUTDOOR WG 5232 5/8'' 30M LT.DUTY</t>
  </si>
  <si>
    <t>+GARDEN HOSE GREAT OUTDOOR WG 5248 1/2'' 10M MED.DUTY</t>
  </si>
  <si>
    <t>+GARDEN HOSE GREAT OUTDOOR WG 5244 1/2'' 15M MED.DUTY</t>
  </si>
  <si>
    <t>+GARDEN HOSE GREAT OUTDOOR WG 5245 1/2'' 20M MED.DUTY</t>
  </si>
  <si>
    <t>+GARDEN HOSE GREAT OUTDOOR WG 5296 1/2'' 25M MED.DUTY</t>
  </si>
  <si>
    <t>+GARDEN HOSE GREAT OUTDOOR WG 5246 1/2'' 30M MED.DUTY</t>
  </si>
  <si>
    <t>(DO NOT USE)+BLIND RIVETS HAUSMANN 1/8X1/4 100's ALU+STEEL ZINC PLATED</t>
  </si>
  <si>
    <t>(DO NOT USE)+BLIND RIVETS HAUSMANN 1/8X5/16 100'sALU+STEEL ZINC PLATED</t>
  </si>
  <si>
    <t>(DO NOT USE)+BLIND RIVETS HAUSMANN 1/8X3/8 100's ALU+STEEL ZINC PLATED</t>
  </si>
  <si>
    <t>(DO NOT USE)+BLIND RIVETS HAUSMANN 1/8X7/16 100's ALU+STEEL ZINC PLATED</t>
  </si>
  <si>
    <t>(DO NOT USE)+BLIND RIVETS HAUSMANN 1/8X1/2 100's ALU+STEEL ZINC PLATED</t>
  </si>
  <si>
    <t>(DO NOT USE)+BLIND RIVETS HAUSMANN 1/8X9/16 100's ALU+STEEL ZINC PLATED</t>
  </si>
  <si>
    <t>(DO NOT USE)+BLIND RIVETS HAUSMANN 1/8X5/8 100's ALU+STEEL ZINC PLATED</t>
  </si>
  <si>
    <t>(DO NOT USE)+BLIND RIVETS HAUSMANN 5/32X7/16 100's ALU+STEEL ZINC PLATED</t>
  </si>
  <si>
    <t>(DO NOT USE)+BLIND RIVETS HAUSMANN 5/32X1/2 100's ALU+STEEL ZINC PLATED</t>
  </si>
  <si>
    <t>(DO NOT USE)+BLIND RIVETS HAUSMANN 3/16X1/2 100's ALU+STEEL ZINC PLATED</t>
  </si>
  <si>
    <t>BOLT EXPANSION  HAUSMANN 10MMX75MM(3/8"X3") (PACKAGE)</t>
  </si>
  <si>
    <t>BOLT EXPANSION  HAUSMANN 10MMX75MM(3/8"X3") CARBON STEEL 2's</t>
  </si>
  <si>
    <t>BOLT EXPANSION  HAUSMANN 6MMX50MM(1/4"X2") CARBON STEEL</t>
  </si>
  <si>
    <t>BOLT EXPANSION  HAUSMANN 8MMX65MM(5/16"X2.5") CARBON STEEL</t>
  </si>
  <si>
    <t>BOLT EXPANSION  HAUSMANN 8MMX65MM(5/16"X2.5") CARBON STEEL 2's</t>
  </si>
  <si>
    <t>BOLT EXPANSION  HAUSMANN 6MMX50MM(1/4"X2") CARBON STEEL 2's</t>
  </si>
  <si>
    <t>RIVET BLIND HAUSMANN 1/8X1/2 1000's ALU+STEEL ZINC PLATED</t>
  </si>
  <si>
    <t>+CHAIR ADAMS SK24 REALCOMFORT 30IN BARSTOOL WHITE</t>
  </si>
  <si>
    <t>+TABLE ADAMS CP4 QUIK FOLD 40 BISTRO WHITE</t>
  </si>
  <si>
    <t>+INSECT KILLER BOSTON BAY GL GP-4 1X4W ELEC.TUBE BLACK</t>
  </si>
  <si>
    <t>+INSECT KILLER BOSTON BAY GL GP2-4 1X4W ELEC.TUBE BLACK</t>
  </si>
  <si>
    <t>+INSECT KILLER BOSTON BAY GL GP-6 1X6W ELEC.TUBE BLACK</t>
  </si>
  <si>
    <t>+INSECT KILLER BOSTON BAY GL GH-6 1X6W ELEC.TUBE BLACK</t>
  </si>
  <si>
    <t>+NFS-DECKING WOODTEK YU YT-003 25X140X2200MM BOARD CHOCOLATE</t>
  </si>
  <si>
    <t>+NFS-DECKING WOODTEK YU YT-003 25X140X2200MM BOARD LT.RED</t>
  </si>
  <si>
    <t>+NFS-DECKING WOODTEK YU YT-A03 45X45X2200MM EDGE CHOCOLATE</t>
  </si>
  <si>
    <t>+NFS-DECKING WOODTEK YU YT-A03 45X45X2200MM EDGE LT.RED</t>
  </si>
  <si>
    <t>+NFS-DECKING WOODTEK YU YT-A04 30X50X2200MM HOLLOW KEEL CHOCOLATE/BROWN</t>
  </si>
  <si>
    <t>+NFS-DECKING WOODTEK YU YT-A04 30X50X2200MM HOLLOW KEEL LT.RED</t>
  </si>
  <si>
    <t>+NFS-PANELLING WOODTEK YU WPC 12X164X2200MM YT-016 WALL WHITE</t>
  </si>
  <si>
    <t>+NFS-PANELLING WOODTEK YU WPC 12X164X2200MM YT-016 WALL BROWN</t>
  </si>
  <si>
    <t>+NFS-WALL CLADDING EVO WOOD YU WPC 18.5X151X2200MM YT-017 WHITE</t>
  </si>
  <si>
    <t>+NFS-WALL CLADDING WOODTEK YU WPC 18.5X151X2200MM YT-017 BROWN</t>
  </si>
  <si>
    <t>+NFS-DECKING WOODTEK YU YT-003 25X140X2200MM BOARD TEAK</t>
  </si>
  <si>
    <t>+NFS-DECKING WOODTEK YU YT-A03 45X45X2200MM EDGE TEAK</t>
  </si>
  <si>
    <t>+NFS-DECKING WOODTEK YU YT-A04 30X50X2200MM HOLLOW KEEL TEAK</t>
  </si>
  <si>
    <t>SCREWS YU YT-A09 S/S W/PLASTIC EXPANSION PIPE</t>
  </si>
  <si>
    <t>+GLUE MASTER 196NH1 CONTACT CEMENT GAL.</t>
  </si>
  <si>
    <t>+GLUE MASTER POWER LIQUID NAILS TUBE 300CC/ML</t>
  </si>
  <si>
    <t>+WOOD SCREW HAUSMANN #7X3/4" 24'S</t>
  </si>
  <si>
    <t>+WOOD SCREW HAUSMANN #7X1" 24'S</t>
  </si>
  <si>
    <t>+WOOD SCREW HAUSMANN #8X3/4" 24'S</t>
  </si>
  <si>
    <t>+WOOD SCREW HAUSMANN #10X1-1/2" 24'S</t>
  </si>
  <si>
    <t>GLUE MASTER T-PR5007H WOOD PARQUET GAL.</t>
  </si>
  <si>
    <t>+SOLAR LED TUBE LAMPS SOLARLAND BSS-01006LJ 10W</t>
  </si>
  <si>
    <t>+TRAFFIC CONE NEO/SOTER S-1243 45CM RETRACTABLE</t>
  </si>
  <si>
    <t>+TRAFFIC CONE NEO/SOTER S-1245 60CM RETRACTABLE</t>
  </si>
  <si>
    <t>TRAFFIC CONE NEO/SOTER S-1206 30CM</t>
  </si>
  <si>
    <t>+HANDLE HAUSMANN CL0702 37.5X25.5MM PLASTIC BLACK</t>
  </si>
  <si>
    <t>+HANDLE HAUSMANN CL0702 37.5X25.5MM PLASTIC WHITE</t>
  </si>
  <si>
    <t>HANDLE HAUSMANN MF27 27X27MM PLASTIC GRAY</t>
  </si>
  <si>
    <t>+HANDLE HAUSMANN MF27 27X27MM PLASTIC GOLD</t>
  </si>
  <si>
    <t>HANDLE HAUSMANN 8096-64 64MM PLASTIC</t>
  </si>
  <si>
    <t>HANDLE HAUSMANN 8096-96 96MM PLASTIC</t>
  </si>
  <si>
    <t>HANDLE HAUSMANN 8096-128 128MM PLASTIC</t>
  </si>
  <si>
    <t>HANDLE HAUSMANN 306WG/306L 96MM PLASTIC</t>
  </si>
  <si>
    <t>HANDLE HAUSMANN 377996 96MM PLASTIC</t>
  </si>
  <si>
    <t>HANDLE HAUSMANN 230195 96MM PLASTIC</t>
  </si>
  <si>
    <t>HANDLE HAUSMANN 44600 96MM PLASTIC</t>
  </si>
  <si>
    <t>+MOP HAPPY HOME WH 20031 PVA</t>
  </si>
  <si>
    <t>+MOP HAPPY HOME WH 21140RI REFILL COTTON</t>
  </si>
  <si>
    <t>+AUTOMATIC VOLTAGE REGULATOR SOTER SVC-1500VA</t>
  </si>
  <si>
    <t>+AUTOMATIC VOLTAGE REGULATOR SOTER SVC-500VA</t>
  </si>
  <si>
    <t>+HANDLE HAUSMANN W0708 160MM ZINC ALLOY BSN</t>
  </si>
  <si>
    <t>+HANDLE HAUSMANN W0708 192MM ZINC ALLOY BSN</t>
  </si>
  <si>
    <t>+HANDLE HAUSMANN W0708 224MM ZINC ALLOY BSN</t>
  </si>
  <si>
    <t>+HANDLE HAUSMANN W0708 256MM ZINC ALLOY BSN</t>
  </si>
  <si>
    <t>+HANDLE HAUSMANN W0708 288MM ZINC ALLOY BSN</t>
  </si>
  <si>
    <t>+HANDLE HAUSMANN W0708 320MM ZINC ALLOY BSN</t>
  </si>
  <si>
    <t>+HANDLE HAUSMANN W6403 64MM ZINC ALLOY ANTIQUE BRASS</t>
  </si>
  <si>
    <t>+AUTOMATIC VOLTAGE REGULATOR SOTER SVC-1000VA</t>
  </si>
  <si>
    <t>+AUTOMATIC VOLTAGE REGULATOR SOTER SVC-2000VA</t>
  </si>
  <si>
    <t>HANDLE HAUSMANN 355L-WG 102MM PLASTIC</t>
  </si>
  <si>
    <t>HANDLE HAUSMANN 3096 96MM PLASTIC</t>
  </si>
  <si>
    <t>(DO NOT USE)SMOKE ALARM SOTER KD-127C</t>
  </si>
  <si>
    <t>+SAFETY HELMET HAUSMANN DH-8106 ORANGE</t>
  </si>
  <si>
    <t>+BBQ GRILL KEYO KY1815 48X31CM</t>
  </si>
  <si>
    <t>+BBQ GRILL KEYO KY1816  60X31CM</t>
  </si>
  <si>
    <t>+SHELF BRACKET HAUSMANN/TE 75X100MM 20KG WHITE W/SCREWS</t>
  </si>
  <si>
    <t>+SHELF BRACKET HAUSMANN/TE 75X100MM 20KG BLACK W/SCREWS</t>
  </si>
  <si>
    <t>+SHELF BRACKET HAUSMANN/TE 100X125MM 20KG WHITE W/SCREWS</t>
  </si>
  <si>
    <t>+SHELF BRACKET HAUSMANN/TE 100X125MM 20KG BLACK W/SCREWS</t>
  </si>
  <si>
    <t>+SHELF BRACKET HAUSMANN/TE 125X150MM 25KG WHITE W/SCREWS</t>
  </si>
  <si>
    <t>+SHELF BRACKET HAUSMANN/TE 125X150MM 25KG BLACK W/SCREWS</t>
  </si>
  <si>
    <t>+SHELF BRACKET HAUSMANN/TE 150X200MM 25KG WHITE W/SCREWS</t>
  </si>
  <si>
    <t>+SHELF BRACKET HAUSMANN/TE 150X200MM 25KG BLACK W/SCREWS</t>
  </si>
  <si>
    <t>+SHELF BRACKET HAUSMANN/TE 200X250MM 30KG WHITE W/SCREWS</t>
  </si>
  <si>
    <t>+SHELF BRACKET HAUSMANN/TE 200X250MM 30KG BLACK W/SCREWS</t>
  </si>
  <si>
    <t>+SHELF BRACKET HAUSMANN/TE 250X300MM 40KG WHITE W/SCREWS</t>
  </si>
  <si>
    <t>+SHELF BRACKET HAUSMANN/TE 250X300MM 40KG BLACK W/SCREWS</t>
  </si>
  <si>
    <t>+SHELF BRACKET HAUSMANN/TE 300X350MM 40KG WHITE W/SCREWS</t>
  </si>
  <si>
    <t>+SHELF BRACKET HAUSMANN/TE 300X350MM 40KG BLACK W/SCREWS</t>
  </si>
  <si>
    <t>+NFS- WHEEL BARROW PARKER 80L PLASTIC</t>
  </si>
  <si>
    <t>+PANELLING JS PVC LAM 83503-J 0.25X0.008X2.95M</t>
  </si>
  <si>
    <t>+PANELLING JS PVC LAM 81903-7 0.25X0.008X2.95M</t>
  </si>
  <si>
    <t>+NFS-PANELLING JS PVC LAM 83308-2 0.25X0.008X2.95M MAPLE</t>
  </si>
  <si>
    <t>+NFS-PANELLING JS PVC LAM 93805-13S 0.25X0.008X2.95M SILK</t>
  </si>
  <si>
    <t>+NFS-PANELLING JS PVC LAM 98133-13S 0.25X0.008X2.95M SILK</t>
  </si>
  <si>
    <t>+PANELLING JS PVC LAM 97001-19S 0.25X0.008X2.95M WOVE EMBOSSING</t>
  </si>
  <si>
    <t>+PANELLING ACC. JS PVC C-01 83308-2 CORNICE MAPLE</t>
  </si>
  <si>
    <t>+PANELLING ACC. JS PVC I-01 83308-2 INTERNAL MAPLE</t>
  </si>
  <si>
    <t>+PANELLING ACC. JS PVC E-01 83308-2 EXTERNAL MAPLE</t>
  </si>
  <si>
    <t>+PANELLING ACC. JS PVC J-01 83308-2 END CAP MAPLE</t>
  </si>
  <si>
    <t>+PANELLING ACC. JS PVC D-01 83308-2 DIVIDER MAPLE</t>
  </si>
  <si>
    <t>+PANELLING ACC. JS PVC C-01 93805-13S CORNICE SILK</t>
  </si>
  <si>
    <t>+PANELLING ACC. JS PVC C-01 97001-19S CORNICE WOVE EMBOSSING</t>
  </si>
  <si>
    <t>+PANELLING ACC. JS PVC C-01 98133-13S CORNICE SILK</t>
  </si>
  <si>
    <t>PANELLING ACC. JS PVC D-01 93805-13S DIVIDER SILK WHITE</t>
  </si>
  <si>
    <t>+PANELLING ACC. JS PVC D-01 97001-19S DIVIDER WOVE EMBOSSING</t>
  </si>
  <si>
    <t>+PANELLING ACC. JS PVC D-01 98133-13S DIVIDER SILK IVORY</t>
  </si>
  <si>
    <t>+PANELLING ACC. JS PVC I-01 93805-13S INTERNAL SILK</t>
  </si>
  <si>
    <t>+PANELLING ACC. JS PVC I-01 97001-19S INTERNAL WOVE EMBOSSING</t>
  </si>
  <si>
    <t>+PANELLING ACC. JS PVC I-01 98133-13S INTERNAL SILK</t>
  </si>
  <si>
    <t>+PANELLING ACC. JS PVC E-01 93805-13S EXTERNAL SILK</t>
  </si>
  <si>
    <t>+PANELLING ACC. JS PVC E-01 97001-19S EXTERNAL WOVE EMBOSSING</t>
  </si>
  <si>
    <t>+PANELLING ACC. JS PVC E-01 98133-13S EXTERNAL SILK</t>
  </si>
  <si>
    <t>+PANELLING ACC. JS PVC J-01 93805-13S END CAP SILK</t>
  </si>
  <si>
    <t>+PANELLING ACC. JS PVC J-01 97001-19S END CAP WOVE EMBOSSING</t>
  </si>
  <si>
    <t>+PANELLING ACC. JS PVC J-01 98133-13S END CAP SILK</t>
  </si>
  <si>
    <t>+TILES ROMANO LH 20X30W INK JET LP2013/P2013 MARBLE BEIGE</t>
  </si>
  <si>
    <t>+TILES ROMANO LH 20X30W INK JET LP2015 MARBLE LT.BROWN</t>
  </si>
  <si>
    <t>+TILES ROMANO LH 20X30W INK JET LP2021/P2021 MARBLE BROWN</t>
  </si>
  <si>
    <t>+TILES ROMANO LH 20X30W INK JET GP2033B MOSAIC BLUE</t>
  </si>
  <si>
    <t>+TILES ROMANO LH 20X30W INK JET GP2033D MOSAIC GREY</t>
  </si>
  <si>
    <t>+TILES ROMANO LH 20X30W INK JET GP2033E MOSAIC GREEN</t>
  </si>
  <si>
    <t>+TILES ROMANO LH 20X30W INK JET GP2033C MOSAIC BROWN</t>
  </si>
  <si>
    <t>+TILES ROMANO LH 20X30W INK JET GP2042 DK. BEIGE</t>
  </si>
  <si>
    <t>+TILES ROMANO LH 20X30W INK JET GP2042-1 SQUARE DK. BEIGE</t>
  </si>
  <si>
    <t>+TILES ROMANO LH 30X45W INK JET 617 MADERA BROWN</t>
  </si>
  <si>
    <t>+TILES ROMANO LH 30X45W INK JET 618 MADERA GRAY</t>
  </si>
  <si>
    <t>+TILES ROMANO LH 30X45W INK JET 602 MARBLE CUT BROWN</t>
  </si>
  <si>
    <t>+TILES ROMANO LH 30X45W INK JET 603 MARBLE CUT LT. BROWN</t>
  </si>
  <si>
    <t>+TILES ROMANO LH 30X45W 4516 MOSAIC SUPER WHITE</t>
  </si>
  <si>
    <t>+TILES ROMANO LH 30X45W 4561A DIAGONAL SUPER WHITE</t>
  </si>
  <si>
    <t>+TILES ROMANO LH 30X45W 36211 LINEAR SUPER WHITE</t>
  </si>
  <si>
    <t>+TILES ROMANO LH 20X30W INK JET P23101A STRIPE LT. GRAY</t>
  </si>
  <si>
    <t>+TILES ROMANO LH 20X30W INK JET P23102A STRIPE LT. BEIGE</t>
  </si>
  <si>
    <t>+TILES ROMANO LH 20X30W INK JET L23077 CLOUDY GREEN</t>
  </si>
  <si>
    <t>+TILES ROMANO LH 20X30W INK JET N6045 CLOUDY BEIGE</t>
  </si>
  <si>
    <t>+TILES ROMANO LH 20X30W INK JET DES025D MARBLE GREY</t>
  </si>
  <si>
    <t>+TILES ROMANO LH 20X30W INK JET DES025C MARBLE BEIGE</t>
  </si>
  <si>
    <t>+TILES ROMANO LH 20X30W 204211 RECTANGULAR WHITE</t>
  </si>
  <si>
    <t>+TILES ROMANO LH 20X30W 204212 WHITE LEAF</t>
  </si>
  <si>
    <t>+TILES ROMANO LH 20X30W INK JET X0266D STRIPE GRAY</t>
  </si>
  <si>
    <t>+TILES ROMANO LH 20X30W INK JET X0266B STRIPE BLUE</t>
  </si>
  <si>
    <t>+TILES ROMANO LH 20X30W INK JET X0266C STRIPE BEIGE</t>
  </si>
  <si>
    <t>+TILES ROMANO LH 20X30W INK JET X0266E STRIPE GREEN</t>
  </si>
  <si>
    <t>+TILES ROMANO LH 20X30W INK JET X0156B CIRCLE BLUE/PINK</t>
  </si>
  <si>
    <t>+TILES ROMANO LH 20X30W INK JET X0156E CIRCLE GREEN/YELLOW</t>
  </si>
  <si>
    <t>+TILES ROMANO LH 20X30W INK JET X0156C CIRCLE ORANGE</t>
  </si>
  <si>
    <t>+TILES ROMANO LH 30X60W G3600 SUPER WHITE</t>
  </si>
  <si>
    <t>+TILES ROMANO LH 30X60W 36211 SUPER WHITE</t>
  </si>
  <si>
    <t>+TILES ROMANO LH 30X45W G4000 SUPER WHITE</t>
  </si>
  <si>
    <t>+TILES ROMANO LH 20X30W INK JET LP2072B DIAMOND BLUE</t>
  </si>
  <si>
    <t>+TILES ROMANO LH 20X30W INK JET LP2072C DIAMOND BROWN</t>
  </si>
  <si>
    <t>+TILES ROMANO LH 20X30W INK JET LP2072D DIAMOND GRAY</t>
  </si>
  <si>
    <t>+TILES ROMANO LH 20X30W INK JET LP2072E DIAMOND GREEN</t>
  </si>
  <si>
    <t>+TILES ROMANO LH 20X30W INK JET LP2077-2 DK. WOOD</t>
  </si>
  <si>
    <t>+TILES ROMANO LH 20X30W INK JET LP2077-1 LT. WOOD</t>
  </si>
  <si>
    <t>+TILES ROMANO LH 20X30W INK JET 204242B RETTA BLUE</t>
  </si>
  <si>
    <t>+TILES ROMANO LH 20X30W INK JET 204242C RETTA CREAM</t>
  </si>
  <si>
    <t>+TILES ROMANO LH 20X30W INK JET 204242E RETTA GREEN</t>
  </si>
  <si>
    <t>+TILES ROMANO LH 20X30W INK JET 204242D RETTA GRAY</t>
  </si>
  <si>
    <t>+TILES ROMANO LH 20X30W 3116W WHITE</t>
  </si>
  <si>
    <t>+TILES ROMANO LH 20X30W 3121W DIAGONAL WHITE</t>
  </si>
  <si>
    <t>+TILES ROMANO LH 20X30W SD23001A LOFT IVORY INK JET</t>
  </si>
  <si>
    <t>+TILES ROMANO LH 20X30W INK JET SD23001B LOFT BEIGE</t>
  </si>
  <si>
    <t>+TILES ROMANO LH 20X30W INK JET X0261B MAGNOLIA LT. BLUE</t>
  </si>
  <si>
    <t>+TILES ROMANO LH 20X30W INK JET X0261C MAGNOLIA LT. BEIGE</t>
  </si>
  <si>
    <t>+TILES ROMANO LH 20X30W INK JET X0261D MAGNOLIA LT. GREY</t>
  </si>
  <si>
    <t>+TILES ROMANO LH 20X30W INK JET X0261E MAGNOLIA LT. GREEN</t>
  </si>
  <si>
    <t>+TILES ROMANO LH 20X30W INK JET X0262B MAGNOLIA BLUE</t>
  </si>
  <si>
    <t>+TILES ROMANO LH 20X30W INK JET X0262C MAGNOLIA BEIGE</t>
  </si>
  <si>
    <t>+TILES ROMANO LH 20X30W INK JET X0262D MAGNOLIA GREY</t>
  </si>
  <si>
    <t>+TILES ROMANO LH 20X30W INK JET X0262E MAGNOLIA GREEN</t>
  </si>
  <si>
    <t>+TILES ROMANO LH 20X30W INK JET 204243S-B CHECKERED BLUE</t>
  </si>
  <si>
    <t>+TILES ROMANO LH 20X30W INK JET 204243S-C CHECKERED BEIGE</t>
  </si>
  <si>
    <t>+TILES ROMANO LH 20X30W INK JET 204243S-E CHECKERED GREEN</t>
  </si>
  <si>
    <t>+TILES ROMANO LH 20X30W INK JET LP3142E PARROT GREEN</t>
  </si>
  <si>
    <t>+TILES ROMANO LH 20X30W INK JET LP3142B PARROT BLUE</t>
  </si>
  <si>
    <t>+TILES ROMANO LH 20X30W INK JET LP3142C PARROT RED-BEIGE</t>
  </si>
  <si>
    <t>TILES ROMANO CLASSIC LH 20X30W 3120W MAZE WHITE</t>
  </si>
  <si>
    <t>TILES ESPANA PREMIUM LH 60X60 INK JET FD0062 RANDOM CEMENT</t>
  </si>
  <si>
    <t>+TILES ESPANA CLASSIC LH 40X40 INK JET RK406K1</t>
  </si>
  <si>
    <t>+TILES ESPANA CLASSIC LH 40X40 INK JET RK406N1</t>
  </si>
  <si>
    <t>TILES ESPANA CLASSIC LH 40X40 INK JET IK404</t>
  </si>
  <si>
    <t>TILES ESPANA CLASSIC LH 40X40 INK JET IK408</t>
  </si>
  <si>
    <t>TILES ROMANO CLASSIC LH 20X30W INK JET X0368B MAT MOSAIC BLUE</t>
  </si>
  <si>
    <t>TILES ROMANO CLASSIC LH 20X30W INK JET X0368C MAT MOSAIC BEIGE</t>
  </si>
  <si>
    <t>TILES ROMANO CLASSIC LH 20X30W INK JET X0368D MAT MOSAIC GREY</t>
  </si>
  <si>
    <t>TILES ROMANO CLASSIC LH 20X30W INK JET X0368E MAT MOSAIC GREEN</t>
  </si>
  <si>
    <t>TILES ESPANA CLASSIC LH 40X40 INK JET IK409</t>
  </si>
  <si>
    <t>TILES ESPANA CLASSIC LH 30X30F F3300 MISTY WHITE</t>
  </si>
  <si>
    <t>TILES ESPANA CLASSIC LH 30X30F F3301 MISTY BEIGE</t>
  </si>
  <si>
    <t>TILES ESPANA CLASSIC LH 30X30F F3302 MISTY PINK</t>
  </si>
  <si>
    <t>TILES ESPANA CLASSIC LH 30X30F F3303 MISTY GREEN</t>
  </si>
  <si>
    <t>TILES ESPANA CLASSIC LH 30X30F F3304 MISTY BLUE</t>
  </si>
  <si>
    <t>TILES ROMANO CLASSIC LH 20X30W INK JET DES025D MARBLE GREY</t>
  </si>
  <si>
    <t>TILES ROMANO CLASSIC LH 20X30W INK JET DES025C MARBLE BEIGE</t>
  </si>
  <si>
    <t>+TILES ROMANO CLASSIC LH 20X30W INK JET N6045 CLOUDY BEIGE</t>
  </si>
  <si>
    <t>TILES ROMANO CLASSIC LH 20X30W INK JET LP2013/P2013 MARBLE BEIGE</t>
  </si>
  <si>
    <t>+TILES ROMANO CLASSIC LH 20X30W INK JET LP2015 MARBLE LT.BROWN</t>
  </si>
  <si>
    <t>+TILES ROMANO CLASSIC LH 20X30W INK JET LP2021/P2021 MARBLE BROWN</t>
  </si>
  <si>
    <t>+TILES ROMANO GI 30X45W AB3408L DAMA LT. BEIGE INK JET</t>
  </si>
  <si>
    <t>+TILES ROMANO GI 30X45W INK JET AB3408D DAMA BEIGE</t>
  </si>
  <si>
    <t>+TILES ROMANO GI 30X45W B04-B INK JET</t>
  </si>
  <si>
    <t>+TILES ROMANO GI 30X45W INK JET B04-A</t>
  </si>
  <si>
    <t>+TILES ROMANO GI 20X30W XF23023 MARBLE BEIGE INK JET</t>
  </si>
  <si>
    <t>+TILES ROMANO GI 20X30W XF23016 CLOUDY IVORY INK JET</t>
  </si>
  <si>
    <t>+TILES ROMANO GI 20X30W XFE23038/OM90609 VIMARN BEIGE INK JET</t>
  </si>
  <si>
    <t>+TILES ROMANO GI 20X30W INK JET XF2309-D TRAVERTINO GREEN/IVORY</t>
  </si>
  <si>
    <t>+TILES ROMANO GI 20X30W  XFE23027/OM90046 WOOD BEIGE INK JET</t>
  </si>
  <si>
    <t>+TILES ROMANO IV 30X45W INK JET BOE0029-B/B02-0029-B CLASSE MARBLE BROWN</t>
  </si>
  <si>
    <t>+TILES ROMANO IV 30X45W INK JET BOE0029-A/B02-0029-A CLASSE MARBLE LT. BROWN</t>
  </si>
  <si>
    <t>+TILES ROMANO 30X45W INK JET GL5A8B-B/GLA8B-B CLASSE MARBLE BEIGE</t>
  </si>
  <si>
    <t>+TILES ROMANO GI 30X45W GL5A8B-A/GLA8B-A CLASSE MARBLE LT. BEIGE INK JET</t>
  </si>
  <si>
    <t>+TILES ROMANO GI 30X45W INK JET GP006D-1 PEROBA TAUPE GRAY/ BROWN</t>
  </si>
  <si>
    <t>+TILES ROMANO GI 30X45W INK JET GP006L-1 PEROBA LT. TAUPE GRAY/ BROWN</t>
  </si>
  <si>
    <t>+TILES ROMANO GI 20X30W INK JET XF1761B/OM129B MAGNA DARK</t>
  </si>
  <si>
    <t>+TILES ROMANO GI 20X30W  XF1761A/OM129A MAGNA LIGHT INK JET</t>
  </si>
  <si>
    <t>TILES ROMANO CLASSIC GI 20X30W INK JET XF1761B/OM129B MAGNA DARK</t>
  </si>
  <si>
    <t>+TILES ROMANO CLASSIC GI 20X30W INK JET XF1761A/OM129A MAGNA LT. GREEN</t>
  </si>
  <si>
    <t>+TILES ROMANO CLASSIC GI 20X30W INK JET XFE23038/OM90609 VIMARN BEIGE</t>
  </si>
  <si>
    <t>CONNECTOR LUMBER  HAUSMANN TI JH-KF-4420 40x20x40mm STEEL</t>
  </si>
  <si>
    <t>CONNECTOR LUMBER  HAUSMANN TI JH-KF-444 40x40x40mm STEEL</t>
  </si>
  <si>
    <t>CONNECTOR LUMBER  HAUSMANN TI JH-PP-4080 40X80MM STEEL</t>
  </si>
  <si>
    <t>CONNECTOR LUMBER  HAUSMANN TI JH-PP-60100/PP610 60x100MM STEEL</t>
  </si>
  <si>
    <t>CONNECTOR LUMBER  HAUSMANN TI JH-SP-210 35x210MM STEEL</t>
  </si>
  <si>
    <t>CONNECTOR LUMBER  HAUSMANN TI JH-SP-250 35x250MM STEEL</t>
  </si>
  <si>
    <t>CONNECTOR LUMBER  HAUSMANN TI JH-KF-554 50x50x40MM STEEL</t>
  </si>
  <si>
    <t>CONNECTOR LUMBER  HAUSMANN TI JH-KF-448 40X40X80MM STEEL</t>
  </si>
  <si>
    <t>CONNECTOR LUMBER  HAUSMANN TI JH-KF-6610 60X60X100 STEEL</t>
  </si>
  <si>
    <t>CONNECTOR LUMBER  HAUSMANN TI JH-KF-44200 40X40X200MM STEEL</t>
  </si>
  <si>
    <t>CONNECTOR LUMBER  HAUSMANN TI JH-KF-884 80X80X40MM STEEL</t>
  </si>
  <si>
    <t>CONNECTOR LUMBER  HAUSMANN TI JH-PP-412 40X120MM STEEL</t>
  </si>
  <si>
    <t>CONNECTOR LUMBER  HAUSMANN TI JH-PP-416  40X160MM STEEL</t>
  </si>
  <si>
    <t>CONNECTOR LUMBER  HAUSMANN TI JH-PP-614 60X140MM STEEL</t>
  </si>
  <si>
    <t>CONNECTOR LUMBER  HAUSMANN TI JH-PP-616 60X160MM STEEL</t>
  </si>
  <si>
    <t>CONNECTOR LUMBER  HAUSMANN TI JH-PP-620 60X200MM STEEL</t>
  </si>
  <si>
    <t>CONNECTOR LUMBER  HAUSMANN TI JH-WD314L 30X140MM</t>
  </si>
  <si>
    <t>CONNECTOR LUMBER  HAUSMANN TI JH-WD314R 30X140MM</t>
  </si>
  <si>
    <t>CONNECTOR LUMBER  HAUSMANN TI JH-WD316L 30X160MM</t>
  </si>
  <si>
    <t>CONNECTOR LUMBER  HAUSMANN TI JH-WD316R 30X160MM</t>
  </si>
  <si>
    <t>CONNECTOR LUMBER  HAUSMANN TI JH-PP814 80X140</t>
  </si>
  <si>
    <t>CONNECTOR LUMBER  HAUSMANN TI JH-PP816 80X160</t>
  </si>
  <si>
    <t>CONNECTOR LUMBER  HAUSMANN TI JH-PP820 80X200</t>
  </si>
  <si>
    <t>CONNECTOR LUMBER  HAUSMANN TI JH-PP826 80X260</t>
  </si>
  <si>
    <t>CONNECTOR LUMBER  HAUSMANN TI JH-KN-6610 60X60X10MM</t>
  </si>
  <si>
    <t>CONNECTOR LUMBER  HAUSMANN TI JH-KN15025 150X150X25MM</t>
  </si>
  <si>
    <t>CONNECTOR LUMBER  HAUSMANN TI JH-KN-200 200X200X30MM</t>
  </si>
  <si>
    <t>CONNECTOR LUMBER  HAUSMANN TI JH-KT7516 70X50X16</t>
  </si>
  <si>
    <t>CONNECTOR LUMBER  HAUSMANN TI JH-KB-1075 100X75X50</t>
  </si>
  <si>
    <t>CONNECTOR LUMBER  HAUSMANN TI JH-ZK-15090 150X90X59</t>
  </si>
  <si>
    <t>CONNECTOR LUMBER  HAUSMANN TI JH-ZK-150150 150X150X60X2.0</t>
  </si>
  <si>
    <t>CONNECTOR LUMBER  HAUSMANN TI JH-ZK-12546 125X125X46</t>
  </si>
  <si>
    <t>+TILES ESPANA GY 40X40F LINEA V4328 BEIGE</t>
  </si>
  <si>
    <t>+TILES ESPANA GY 40X40F LINEA 4027 OCHRE</t>
  </si>
  <si>
    <t>+TILES ESPANA GY 40X40F LINEA 4025 BROWN</t>
  </si>
  <si>
    <t>+TILES ESPANA GY 40X40F 4722 SALT &amp; PEPPER</t>
  </si>
  <si>
    <t>MAGNETIC STOPPER HAUSMANN IA40L 45.5X36MM WHITE</t>
  </si>
  <si>
    <t>NFS-CABLE OUTLET HAUSMANN MA02 DESK 80X21MM BLACK</t>
  </si>
  <si>
    <t>TUBE HOLDER HAUSMANN HA11 ROUND NICKEL</t>
  </si>
  <si>
    <t>TUBE HOLDER HAUSMANN HA04 OVAL NICKEL</t>
  </si>
  <si>
    <t>TUBE HOLDER HAUSMANN HA26 OVAL NICKEL</t>
  </si>
  <si>
    <t>(DO NOT USE) NFS-TABLE LEG HAUSMANN AN LA29 60X0.90X710MM CHROME</t>
  </si>
  <si>
    <t>TOOL DRILL HAUSMANN SK DZ131/HED13</t>
  </si>
  <si>
    <t>ANGLE GRINDER HAUSMANN SK JM1002 100MM 720W</t>
  </si>
  <si>
    <t>+TOOL CUT-OFF SAW HAUSMANN SK J1G-HW03-355 355MM 2300W</t>
  </si>
  <si>
    <t>TOOL CIRCULAR SAW HAUSMANN SK M1Y-HW01-190 190MM 1300W</t>
  </si>
  <si>
    <t>TOOL DRILL HAUSMANN SK 1201/C2-1201SRECN-420/35 420W CROSS ROTARY HAMMER</t>
  </si>
  <si>
    <t>ANGLE GRINDER HAUSMANN SK ACCS. JM1002 CARBON BRUSH</t>
  </si>
  <si>
    <t>TOOL DRILL HAUSMANN ACCS. CARBON BRUSH SK DZ131</t>
  </si>
  <si>
    <t>TOOL DRILL HAUSMANN ACCS. SWITCH SK DZ131</t>
  </si>
  <si>
    <t>TOOL DRILL HAUSMANN ACCS. ROTOR SK DZ131</t>
  </si>
  <si>
    <t>TOOL DRILL HAUSMANN ACCS. STATOR SK DZ131</t>
  </si>
  <si>
    <t>ANGLE GRINDER HAUSMANN SK ACCS. JM1002 ROTOR</t>
  </si>
  <si>
    <t>ANGLE GRINDER HAUSMANN SK ACCS. JM1002 STATOR</t>
  </si>
  <si>
    <t>ANGLE GRINDER HAUSMANN SK ACCS. JM1002 SWITCH</t>
  </si>
  <si>
    <t>ANGLE GRINDER HAUSMANN SK ACCS. JM1002 GEAR (BIG)</t>
  </si>
  <si>
    <t>ANGLE GRINDER HAUSMANN SK ACCS. JM1002 PINION GEAR (SMALL)</t>
  </si>
  <si>
    <t>ANGLE GRINDER HAUSMANN SK ACCS. JM1002 OUTPUT SHAFT</t>
  </si>
  <si>
    <t>TOOL CIRCULAR SAW HAUSMANN SK ACCS. ROTOR M1Y-HW01-190</t>
  </si>
  <si>
    <t>TOOL CIRCULAR SAW HAUSMANN SK ACCS. STATOR M1Y-HW01-190</t>
  </si>
  <si>
    <t>TOOL CIRCULAR SAW HAUSMANN SK ACCS. SWITCH M1Y-HW01-190</t>
  </si>
  <si>
    <t>TOOL CIRCULAR SAW HAUSMANN SK ACCS. OUTPUT SHAFT M1Y-HW01-190</t>
  </si>
  <si>
    <t>TOOL CIRCULAR SAW HAUSMANN SK ACCS. BIG GEAR M1Y-HW01-190</t>
  </si>
  <si>
    <t>TOOL DRILL HAUSMANN ACCS. SHELL/CASING DZ131</t>
  </si>
  <si>
    <t>TOOL DRILL HAUSMANN ACCS. CHUCK W/ KEY DZ131</t>
  </si>
  <si>
    <t>TOOL DRILL HAUSMANN ACCS. OUTPUT AXIS DZ131</t>
  </si>
  <si>
    <t>TOOL DRILL HAUSMANN ACCS. OUTPUT AXIS GEAR DZ131</t>
  </si>
  <si>
    <t>TOOL DRILL HAUSMANN ACCS. OUTPUT AXIS GEAR BEARING DZ131</t>
  </si>
  <si>
    <t>TOOL DRILL HAUSMANN ACCS. SHAFT DZ131</t>
  </si>
  <si>
    <t>TOOL DRILL HAUSMANN ACCS. SHAFT GEAR DZ131</t>
  </si>
  <si>
    <t>TOOL DRILL HAUSMANN ACCS. SHAFT GEAR BEARING DZ131</t>
  </si>
  <si>
    <t>TOOL DRILL HAUSMANN ACCS. SHAFT BEARING DZ131</t>
  </si>
  <si>
    <t>TOOL DRILL HAUSMANN ACCS. CARBON BRUSH HOLDER DZ131</t>
  </si>
  <si>
    <t>+TILES NUVOGRES GD 60X60 BB6229 RED PILATES POLISHED</t>
  </si>
  <si>
    <t>+TILES CHINAGRES GD 60X60 BA6134 PLAIN IVORY SOLOGOSO</t>
  </si>
  <si>
    <t>+TILES NUVOGRES GD 80X80 BB8226 WHITE LT.PILATES</t>
  </si>
  <si>
    <t>+TILES NUVOGRES GD 80X80 BB8223 BEIGE LT.PILATES</t>
  </si>
  <si>
    <t>+TILES NUVOGRES GD 80X80 BB8227 PINK LT.PILATES</t>
  </si>
  <si>
    <t>+TILES NUVOGRES GD 80X80 BG8611 WHITE CRYSTAL</t>
  </si>
  <si>
    <t>+TILES NUVOGRES GD 80X80 BG86882 BEIGE CRYSTAL</t>
  </si>
  <si>
    <t>+TILES NUVOGRES GD 80X80 BG8688 PINK CRYSTAL</t>
  </si>
  <si>
    <t>+TILES NUVOGRES GD 60x60 BV6266 WHITE TRAVERTINO</t>
  </si>
  <si>
    <t>+TILES NUVOGRES GD 60X60 LF6801 SUPER WHITE SOLOGOSO</t>
  </si>
  <si>
    <t>+TILES ALFAGRES GD 60X60 BA6134 PLAIN IVORY SOLOGOSO</t>
  </si>
  <si>
    <t>+TILES ALFAGRES GD 60X60 BA6127 SOLOGOSO</t>
  </si>
  <si>
    <t>+TILES ALFAGRES GD 60X60 BA6135 SOLOGOSO</t>
  </si>
  <si>
    <t>+TILES ALFAGRES GD 60X60 BA6136 SOLOGOSO</t>
  </si>
  <si>
    <t>+TILES ALFAGRES GD 60X60 BA6230 SOLOGOSO</t>
  </si>
  <si>
    <t>+TILES NUVOGRES GD 60X60 BM6809 BROWN PEARL JADE HI-SHINE</t>
  </si>
  <si>
    <t>+TILES NUVOGRES GD 60X60 BM6806 WHITE PEARL JADE HI-SHINE</t>
  </si>
  <si>
    <t>+TILES NUVOGRES GD 60X60 BM6808 PINK PEARL JADE HI-SHINE</t>
  </si>
  <si>
    <t>+TILES NUVOGRES GD 60X60 BB6221 BROWN PILATES</t>
  </si>
  <si>
    <t>+TILES NUVOGRES GD 60X60 BB6229 RED PILATES</t>
  </si>
  <si>
    <t>+TILES NUVOGRES GD 60X60 BB6230 BLACK PILATES</t>
  </si>
  <si>
    <t>TILE TRIM MASTER DD 8MMX2.5M ALUMINUM YJ-3/Z05 GOLD</t>
  </si>
  <si>
    <t>TILE TRIM MASTER DD 8MMX2.5M ALUMINUM YJ-3/Z05 SILVER</t>
  </si>
  <si>
    <t>TILE TRIM MASTER DD 10MMX2.5M ALUMINUM YJ-3/Z06 SILVER</t>
  </si>
  <si>
    <t>TILE TRIM MASTER DD 10MMX2.5M ALUMINUM YJ-3/Z06 GOLD</t>
  </si>
  <si>
    <t>TILE TRIM MASTER DD 13MMX2.5M ALUMINUM YJ-3/Z04 SILVER</t>
  </si>
  <si>
    <t>TILE TRIM MASTER DD 13MMX2.5M ALUMINUM YJ-3/Z04 GOLD</t>
  </si>
  <si>
    <t>TILE TRIM MASTER DD ALUMINUM AT-6 2.5M GOLD MATT</t>
  </si>
  <si>
    <t>TILE TRIM MASTER DD ALUMINUM AT-6 2.5M SILVER MATT</t>
  </si>
  <si>
    <t>+STEP TRIM MASTER DD ALUMINUM TJ-7 2.5M GOLD MATT</t>
  </si>
  <si>
    <t>STEP TRIM MASTER DD ALUMINUM TJ-7 2.5M SILVER MATT</t>
  </si>
  <si>
    <t>TRANSITION PROFILE MASTER DD ALUMINUM Q13 2.5M GOLD MATT</t>
  </si>
  <si>
    <t>TRANSITION PROFILE MASTER DD ALUMINUM Q13 2.5M SILVER MATT</t>
  </si>
  <si>
    <t>TILE TRIM MASTER DD ALUMINUM YJ-10 2.5M GOLD MATT</t>
  </si>
  <si>
    <t>TILE TRIM MASTER DD ALUMINUM YJ-10 2.5M SILVER MATT</t>
  </si>
  <si>
    <t>TILE TRIM MASTER DD ALUMINUM YJ-14 2.5M GOLD MATT</t>
  </si>
  <si>
    <t>TILE TRIM MASTER DD ALUMINUM YJ-14 2.5M SILVER MATT</t>
  </si>
  <si>
    <t>TRANSITION PROFILE MASTER DD ALUMINUM XB-1 2.5M GOLD MATT</t>
  </si>
  <si>
    <t>TRANSITION PROFILE MASTER DD ALUMINUM XB-1 2.5M SILVER MATT</t>
  </si>
  <si>
    <t>STEP TRIM MASTER DD ALUMINUM PT-1 2.5M GOLD MATT</t>
  </si>
  <si>
    <t>+STEP TRIM MASTER DD ALUMINUM PT-1 2.5M SILVER MATT</t>
  </si>
  <si>
    <t>+STEP TRIM MASTER DD ALUMINUM PT-2 2.5M GOLD MATT</t>
  </si>
  <si>
    <t>STEP TRIM MASTER DD ALUMINUM PT-2 2.5M SILVER MATT</t>
  </si>
  <si>
    <t>+STEP TRIM MASTER DD ALUMINUM DC-1 2.5M GOLD MATT</t>
  </si>
  <si>
    <t>+STEP TRIM MASTER DD ALUMINUM DC-1 2.5M SILVER MATT</t>
  </si>
  <si>
    <t>+STEP TRIM MASTER DD ALUMINUM DC-2 2.5M GOLD MATT</t>
  </si>
  <si>
    <t>+STEP TRIM MASTER DD ALUMINUM DC-2 2.5M SILVER MATT</t>
  </si>
  <si>
    <t>+STEP TRIM MASTER DD ALUMINUM DC-3 2.5M GOLD MATT</t>
  </si>
  <si>
    <t>+STEP TRIM MASTER DD ALUMINUM DC-3 2.5M SILVER MATT</t>
  </si>
  <si>
    <t>STEP TRIM MASTER DD ALUMINUM DC-4 2.5M GOLD MATT</t>
  </si>
  <si>
    <t>STEP TRIM MASTER DD ALUMINUM DC-4 2.5M SILVER MATT</t>
  </si>
  <si>
    <t>STEP TRIM MASTER DD ALUMINUM CJ-11 2.5M GOLD MATT</t>
  </si>
  <si>
    <t>STEP TRIM MASTER DD ALUMINUM CJ-11 2.5M SILVER MATT</t>
  </si>
  <si>
    <t>STEP TRIM MASTER DD ALUMINUM CJ-11 2.5M TEAKWOOD</t>
  </si>
  <si>
    <t>+STEP TRIM MASTER DD ALUMINUM CJ-11 2.5M WHITE MAPLE</t>
  </si>
  <si>
    <t>+STEP TRIM MASTER DD ALUMINUM CJ-11 2.5M RED WALNUT</t>
  </si>
  <si>
    <t>STEP TRIM MASTER DD ALUMINUM XBJ-5 2.5M GOLD MATT</t>
  </si>
  <si>
    <t>STEP TRIM MASTER DD ALUMINUM XBJ-5 2.5M SILVER MATT</t>
  </si>
  <si>
    <t>STEP TRIM MASTER DD ALUMINUM XBJ-5 2.5M TEAKWOOD</t>
  </si>
  <si>
    <t>STEP TRIM MASTER DD ALUMINUM XBJ-5 2.5M WHITE MAPLE</t>
  </si>
  <si>
    <t>STEP TRIM MASTER DD ALUMINUM XBJ-5 2.5M RED WALNUT</t>
  </si>
  <si>
    <t>+STEP TRIM MASTER DD ALUMINUM MW-12 2.5M TEAKWOOD</t>
  </si>
  <si>
    <t>+STEP TRIM MASTER DD ALUMINUM MW-12 2.5M WHITE MAPLE</t>
  </si>
  <si>
    <t>+STEP TRIM MASTER DD ALUMINUM MW-12 2.5M RED WALNUT</t>
  </si>
  <si>
    <t>STEP TRIM MASTER DD ALUMINUM STH40/SN40 2.44M SILVER</t>
  </si>
  <si>
    <t>STEP TRIM MASTER DD ALUMINUM STH50/SN50 2.44M SILVER</t>
  </si>
  <si>
    <t>STAIR NOSING BRASS MASTER DD BSN-37 37MMX3.0M</t>
  </si>
  <si>
    <t>STAIR NOSING BRASS MASTER DD BSN-50 50MM X 3.0MM</t>
  </si>
  <si>
    <t>STEP TRIM MASTER DD ALUMINUM SN40 1.20M SILVER</t>
  </si>
  <si>
    <t>STEP TRIM MASTER DD ALUMINUM SN50 1.20M SILVER</t>
  </si>
  <si>
    <t>+STEP TRIM MASTER DD ALUMINUM ZJ-1 2.5M GOLD MATT</t>
  </si>
  <si>
    <t>+STEP TRIM MASTER DD ALUMINUM ZJ-1 2.5M SILVER MATT</t>
  </si>
  <si>
    <t>STEP TRIM MASTER DD ALUMINUM ZJ-2 2.5M GOLD MATT</t>
  </si>
  <si>
    <t>STEP TRIM MASTER DD ALUMINUM ZJ-2 2.5M SILVER MATT</t>
  </si>
  <si>
    <t>STEP TRIM MASTER DD ALUMINUM CJ-4 2.5M GOLD MATT</t>
  </si>
  <si>
    <t>+STEP TRIM MASTER DD ALUMINUM CJ-4 2.5M SILVER MATT</t>
  </si>
  <si>
    <t>STEP TRIM MASTER DD ALUMINUM CJ-6 2.5M GOLD MATT</t>
  </si>
  <si>
    <t>STEP TRIM MASTER DD ALUMINUM CJ-6 2.5M SILVER MATT</t>
  </si>
  <si>
    <t>CANOPY RAVAK RI M1200A-S ALUMINUM SILVER W/5MM POLYCARB. LT.GREY</t>
  </si>
  <si>
    <t>NFS-CANOPY RAVAK RI M1500A-S ALUMINUM SILVER W/5MM POLYCARB. LT.GREY</t>
  </si>
  <si>
    <t>CANOPY RAVAK RI M1200A-S ALUM. PC BLK/LT.GRAY</t>
  </si>
  <si>
    <t>NFS-CANOPY RAVAK RI M1500A-S ALUM. PC BLK/LT.GRAY</t>
  </si>
  <si>
    <t>I-CEILING FAN BOSTON BAY KM BS1601 16"</t>
  </si>
  <si>
    <t>NFS-CEILING FAN BOSTON BAY KM BS1801 18"</t>
  </si>
  <si>
    <t>CEILING FAN BOSTON BAY KM BS605H 60"</t>
  </si>
  <si>
    <t>I-STAND FAN BOSTON BAY KM BS1625 16" WINTER GREY</t>
  </si>
  <si>
    <t>I-WALL FAN BOSTON BAY KM BSW1611 16"</t>
  </si>
  <si>
    <t>CEILING FAN BOSTON BAY KM SPAREPARTS BS1601 MOTOR</t>
  </si>
  <si>
    <t>CEILING FAN BOSTON BAY KM SPAREPARTS BS1601 FAN BLADE</t>
  </si>
  <si>
    <t>WALL FAN BOSTON BAY KM ACCS. BSW1611 FAN BLADE</t>
  </si>
  <si>
    <t>WALL FAN BOSTON BAY KM SPAREPARTS BSW1611 MOTOR</t>
  </si>
  <si>
    <t>UNINTERRUPTIBLE POWER SUPPLY SOTER SINE WAVE 1200VA</t>
  </si>
  <si>
    <t>SILICONE TUBE SEALANT MASTER A11 ACETIC CLEAR</t>
  </si>
  <si>
    <t>+DOOR GUARD HAUSMANN C909 SC 107X62MM</t>
  </si>
  <si>
    <t>+BARREL BOLT HAUSMANN C605-2 SC 32X62MM</t>
  </si>
  <si>
    <t>+BARREL BOLT HAUSMANN C605-2.5 SC 33X74MM</t>
  </si>
  <si>
    <t>+BARREL BOLT HAUSMANN C605-3 SC 33X87MM</t>
  </si>
  <si>
    <t>+BARREL BOLT HAUSMANN C605-4 SC 33X112MM</t>
  </si>
  <si>
    <t>+BARREL BOLT HAUSMANN C605-6 SC 33X162MM</t>
  </si>
  <si>
    <t>+BARREL BOLT HAUSMANN C646-1.5 SC 33X58MM</t>
  </si>
  <si>
    <t>+DOOR STOPPER HAUSMANN C884 SC 45X27MM</t>
  </si>
  <si>
    <t>+DOOR STOPPER HAUSMANN C885 SC 79X39MM</t>
  </si>
  <si>
    <t>+MAGNETIC DOOR CATCH HAUSMANN C5312 SC 40X73MM</t>
  </si>
  <si>
    <t>SHELF BRACKET HAUSMANN 1.5X500MM DOUBLE SLOT UPRIGHT WHITE</t>
  </si>
  <si>
    <t>SHELF BRACKET HAUSMANN 1.5X1000MM DOUBLE SLOT UPRIGHT WHITE</t>
  </si>
  <si>
    <t>SHELF BRACKET HAUSMANN 1.1X170MM DOUBLE SLOT WHITE</t>
  </si>
  <si>
    <t>SHELF BRACKET HAUSMANN 1.2X220MM DOUBLE SLOT WHITE</t>
  </si>
  <si>
    <t>SHELF BRACKET HAUSMANN 1.2X270MM DOUBLE SLOT WHITE</t>
  </si>
  <si>
    <t>SHELF BRACKET HAUSMANN 1.5X500MM SINGLE SLOT UPRIGHT WHITE</t>
  </si>
  <si>
    <t>SHELF BRACKET HAUSMANN 1.5X1000MM SINGLE SLOT UPRIGHT WHITE</t>
  </si>
  <si>
    <t>SHELF BRACKET HAUSMANN 2X200MM SINGLE SLOT WHITE</t>
  </si>
  <si>
    <t>SHELF BRACKET HAUSMANN 2.4X250MM SINGLE SLOT WHITE</t>
  </si>
  <si>
    <t>SHELF BRACKET HAUSMANN 2.4X300MM SINGLE SLOT WHITE</t>
  </si>
  <si>
    <t>+ELECTRONIC GATE OPENER UH MK1102(BZ)(F51B)/230V SWING</t>
  </si>
  <si>
    <t>ELECTRIC LOCK HAUSMANN LM149</t>
  </si>
  <si>
    <t>ELECTRONIC GATE OPENER UH ACCS. LM902/BZ230V CONTROL BOARD</t>
  </si>
  <si>
    <t>ELECTRONIC GATE OPENER UH ACCS. MK1102(BZ)(F51B)/230V CONTROL BOARD</t>
  </si>
  <si>
    <t>ELECTRONIC GATE OPENER UH ACCS. LIMIT SWITCH</t>
  </si>
  <si>
    <t>ELECTRONIC GATE OPENER UH ACCS. LM902 RIGHT - LEFT HOUSING</t>
  </si>
  <si>
    <t>ELECTRONIC GATE OPENER UH ACCS. MK1102 RIGHT - LEFT HOUSING</t>
  </si>
  <si>
    <t>ELECTRONIC GATE OPENER UH ACCS. CLUTCH (A)</t>
  </si>
  <si>
    <t>ELECTRONIC GATE OPENER UH ACCS. CLUTCH (B)</t>
  </si>
  <si>
    <t>ELECTRONIC GATE OPENER UH ACCS. LM902 RIGHT - LEFT MOTOR</t>
  </si>
  <si>
    <t>ELECTRONIC GATE OPENER UH ACCS. MK1102 RIGHT - LEFT MOTOR</t>
  </si>
  <si>
    <t>ELECTRONIC GATE OPENER UH ACCS. REMOTE</t>
  </si>
  <si>
    <t>CASTER SWIVEL  HAUSMANN 24030NY FC NYLON 1.25"</t>
  </si>
  <si>
    <t>CASTER SWIVEL  HAUSMANN 24040NY FC NYLON 1.5"</t>
  </si>
  <si>
    <t>CASTER SWIVEL  HAUSMANN 24050NY FC NYLON 2"</t>
  </si>
  <si>
    <t>CASTER FIXED  HAUSMANN 24030NYF FC NYLON 1.25"</t>
  </si>
  <si>
    <t>CASTER FIXED  HAUSMANN 24040NYF FC NYLON 1.5"</t>
  </si>
  <si>
    <t>CASTER FIXED  HAUSMANN 24050NYF FC NYLON 2"</t>
  </si>
  <si>
    <t>CASTER SWIVEL  HAUSMANN 24040NYB FC NYLON W/BRAKE 1.5"</t>
  </si>
  <si>
    <t>CASTER SWIVEL  HAUSMANN 24050NYB FC NYLON W/BRAKE 2"</t>
  </si>
  <si>
    <t>CASTER SWIVEL  HAUSMANN 24050 FC RUBBER 2"</t>
  </si>
  <si>
    <t>CASTER SWIVEL  HAUSMANN 24065 FC RUBBER 2.5"</t>
  </si>
  <si>
    <t>CASTER SWIVEL  HAUSMANN 24075 FC RUBBER 3"</t>
  </si>
  <si>
    <t>CASTER FIXED  HAUSMANN 24050F FC RUBBER 2"</t>
  </si>
  <si>
    <t>CASTER FIXED  HAUSMANN 24065F FC RUBBER 2.5"</t>
  </si>
  <si>
    <t>CASTER FIXED  HAUSMANN 24075F FC RUBBER 3"</t>
  </si>
  <si>
    <t>CASTER SWIVEL  HAUSMANN 24050B FC RUBBER W/BRAKE 2"</t>
  </si>
  <si>
    <t>CASTER SWIVEL  HAUSMANN 24065B FC RUBBER W/BRAKE 2.5"</t>
  </si>
  <si>
    <t>CASTER SWIVEL  HAUSMANN 24075B FC RUBBER W/BRAKE 3"</t>
  </si>
  <si>
    <t>CASTER SWIVEL  HAUSMANN 24025NY FC NYLON 1"</t>
  </si>
  <si>
    <t>CASTER SWIVEL  HAUSMANN 24065NY FC NYLON 2.5"</t>
  </si>
  <si>
    <t>CASTER SWIVEL  HAUSMANN 24075NY FC NYLON 3"</t>
  </si>
  <si>
    <t>CASTER FIXED  HAUSMANN 24065NYF FC NYLON 2.5"</t>
  </si>
  <si>
    <t>CASTER FIXED  HAUSMANN 24075NYF FC NYLON 3"</t>
  </si>
  <si>
    <t>CASTER SWIVEL  HAUSMANN 24065NYB FC NYLON W/BRAKE 2.5"</t>
  </si>
  <si>
    <t>CASTER SWIVEL  HAUSMANN 24075NYB FC NYLON W/BRAKE 3"</t>
  </si>
  <si>
    <t>CASTER SWIVEL  HAUSMANN 24040 FC RUBBER 1.5"</t>
  </si>
  <si>
    <t>WHEEL SWIVEL  HAUSMANN  TWP-40 FC TWIN PLATE TYPE NYLON 1.5"</t>
  </si>
  <si>
    <t>WHEEL SWIVEL  HAUSMANN TWP-50 FC TWIN PLATE TYPE NYLON 2"</t>
  </si>
  <si>
    <t>WHEEL SWIVEL  HAUSMANN TWT-40 FC TWIN SCREW TYPE NYLON 1.5"</t>
  </si>
  <si>
    <t>WHEEL SWIVEL  HAUSMANN TWT-50 FC TWIN SCREW TYPE NYLON 2"</t>
  </si>
  <si>
    <t>WHEEL SWIVEL  HAUSMANN TWG-50 FC PIN TYPE WHEEL NYLON 2"</t>
  </si>
  <si>
    <t>WHEEL SWIVEL  HAUSMANN TWG-40 FC PIN TYPE WHEEL NYLON 1.5"</t>
  </si>
  <si>
    <t>CASTER SWIVEL  HAUSMANN 24040B FC RUBBER W/BRAKE 1.5"</t>
  </si>
  <si>
    <t>CASTER SWIVEL  HAUSMANN 11100 FC INDUSTRIAL RUBBER 4"</t>
  </si>
  <si>
    <t>CASTER SWIVEL  HAUSMANN 11125 FC INDUSTRIAL RUBBER 5"</t>
  </si>
  <si>
    <t>CASTER SWIVEL  HAUSMANN 11160 FC INDUSTRIAL RUBBER 6"</t>
  </si>
  <si>
    <t>CASTER FIXED  HAUSMANN 11100F FC INDUSTRIAL RUBBER 4"</t>
  </si>
  <si>
    <t>CASTER FIXED  HAUSMANN 11125F FC INDUSTRIAL RUBBER 5"</t>
  </si>
  <si>
    <t>CASTER FIXED  HAUSMANN 11160F FC INDUSTRIAL RUBBER 6"</t>
  </si>
  <si>
    <t>CASTER SWIVEL  HAUSMANN 11100B FC INDUSTRIAL RUBBER W/BRAKE 4"</t>
  </si>
  <si>
    <t>CASTER SWIVEL  HAUSMANN 11125B FC INDUSTRIAL RUBBER W/BRAKE 5"</t>
  </si>
  <si>
    <t>CASTER SWIVEL  HAUSMANN 11160B FC INDUSTRIAL RUBBER W/BRAKE 6"</t>
  </si>
  <si>
    <t>WHEEL SWIVEL  HAUSMANN TWPB-40 FC TWIN PLATE TYPE NYLON W/BRAKE 1.5"</t>
  </si>
  <si>
    <t>WHEEL SWIVEL  HAUSMANN TWPB-50 FC TWIN PLATE TYPE NYLON W/BRAKE 2"</t>
  </si>
  <si>
    <t>WHEEL SWIVEL  HAUSMANN TWTB-40 FC TWIN SCREW TYPE NYLON W/BRAKE 1.5"</t>
  </si>
  <si>
    <t>WHEEL SWIVEL  HAUSMANN TWTB-50 FC TWIN SCREW TYPE NYLON W/BRAKE 2"</t>
  </si>
  <si>
    <t>WHEEL SWIVEL HAUSMANN FC PIN TYPE WHEEL NYLON W/BRAKE 2" TWGB-50</t>
  </si>
  <si>
    <t>WHEEL SWIVEL  HAUSMANN FC PIN TYPE WHEEL NYLON W/BRAKE 1.5"</t>
  </si>
  <si>
    <t>I-NFS-LAV LA FONZA PS K198 ROUND 400X120MM WHITE</t>
  </si>
  <si>
    <t>I-NFS-LAV LA FONZA PS K237 RECTANGLE 400X295X115MM WHITE</t>
  </si>
  <si>
    <t>I-NFS-LAV LA FONZA PS K300 RECTANGLE 360X250X105MM WHITE</t>
  </si>
  <si>
    <t>I-NFS-LAV LA FONZA PS K340 RECTANGLE 405X220X100MM WHITE</t>
  </si>
  <si>
    <t>I-NFS-LAV LA FONZA PS K57 SQUARE 415X415X115MM WHITE</t>
  </si>
  <si>
    <t>I-LAV LA FONZA PS K58 RECTANGLE 480X370X130MM  WHITE</t>
  </si>
  <si>
    <t>I-NFS-LAV LA FONZA PS K55 SQUARE 470X470X155MM WHITE</t>
  </si>
  <si>
    <t>I-LAV LA FONZA PS K151 RECTANGLE 580X355X130MM  WHITE</t>
  </si>
  <si>
    <t>I-NFS-LAV LA FONZA PS K220 RECTANGLE 540X360X140MM  WHITE</t>
  </si>
  <si>
    <t>I-NFS-LAV LA FONZA PS K49A SQUARE 400X400X140MM WHITE</t>
  </si>
  <si>
    <t>+NFS-LAV LA FONZA PS 3060C RECTANGLE 600X460X180MM WHITE</t>
  </si>
  <si>
    <t>+NFS-LAV LA FONZA PS 3075C RECTANGLE 750X460X180MM WHITE</t>
  </si>
  <si>
    <t>+NFS-LAV LA FONZA PS 3090C RETANGLE 900X460X180MM WHITE</t>
  </si>
  <si>
    <t>SHOWER ENCLOSURE KADANLI RUBBER ACCS. 4's</t>
  </si>
  <si>
    <t>+NFS-WASHING MACHINE BOSTON BAY IW E3608L/E3S610L 6KG</t>
  </si>
  <si>
    <t>+NFS-WASHING MACHINE BOSTON BAY IW E3M12D/NE3M12D 10.5KG</t>
  </si>
  <si>
    <t>WASHING MACHINE BOSTON BAY IW ACCS. WASH/DRUM MOTOR 60/22 10.5KG</t>
  </si>
  <si>
    <t>WASHING MACHINE BOSTON BAY IW SPAREPARTS ELECTRO VALVE</t>
  </si>
  <si>
    <t>WASHING MACHINE BOSTON BAY IW ACCS. PRESSURE SWITCH</t>
  </si>
  <si>
    <t>WASHING MACHINE BOSTON BAY IW ACCS. TRANSMISSION BELT 1194 H265/15</t>
  </si>
  <si>
    <t>WASHING MACHINE BOSTON BAY IW ACCS. TRANSMISSION BELT 5P JE1256 J292</t>
  </si>
  <si>
    <t>WASHING MACHINE BOSTON BAY IW SPAREPARTS DRUM PUMP BELLOWS SMALL</t>
  </si>
  <si>
    <t>WASHING MACHINE BOSTON BAY IW SPAREPARTS POWER BOARD 6KG</t>
  </si>
  <si>
    <t>WASHING MACHINE BOSTON BAY IW SPAREPARTS POWER BOARD 10.5KG</t>
  </si>
  <si>
    <t>WASHING MACHINE BOSTON BAY IW SPAREPARTS DRAIN PUMP MOTOR 25W</t>
  </si>
  <si>
    <t>WASHING MACHINE BOSTON BAY IW SPAREPARTS HEATING ELEMENT 2050W 10.5KG</t>
  </si>
  <si>
    <t>WASHING MACHINE BOSTON BAY IW SPAREPARTS CARBON BRUSH</t>
  </si>
  <si>
    <t>MIRROR SIMEX SS 60X45 SLT-202</t>
  </si>
  <si>
    <t>MIRROR SIMEX SS 60X45 SLT-208</t>
  </si>
  <si>
    <t>MIRROR SIMEX SS 60X45 SLT-210</t>
  </si>
  <si>
    <t>MIRROR SIMEX SS 60X45 SLT-216</t>
  </si>
  <si>
    <t>MIRROR SIMEX SS 60X45 SLT-501</t>
  </si>
  <si>
    <t>NFS-MIRROR SIMEX SS 145X40 SLT-7003</t>
  </si>
  <si>
    <t>MIRROR SIMEX SS 145X40 SLT-7004</t>
  </si>
  <si>
    <t>MIRROR SIMEX SS 80X60 SLT-438</t>
  </si>
  <si>
    <t>MIRROR SIMEX SS 80X60 SLT-439</t>
  </si>
  <si>
    <t>NFS-MIRROR SIMEX SS 80X60 SLT-463</t>
  </si>
  <si>
    <t>MIRROR SIMEX SS 80X60 SLT-479</t>
  </si>
  <si>
    <t>NFS-MIRROR SIMEX SS 80X60 SLT-524</t>
  </si>
  <si>
    <t>MIRROR SIMEX SS 60X45 SLT-203</t>
  </si>
  <si>
    <t>MIRROR SIMEX SS 60X45 SLT-212</t>
  </si>
  <si>
    <t>NFS-MIRROR SIMEX SS 60X45 SLT-506</t>
  </si>
  <si>
    <t>PLYWOOD MARINE WOODTEK 4X1220X2440MM PREM. (SILVER)</t>
  </si>
  <si>
    <t>PLYWOOD MARINE WOODTEK 5X1220X2440MM PREM. (SILVER)</t>
  </si>
  <si>
    <t>PLYWOOD MARINE WOODTEK 18X1220X2440MM PREM. (SILVER)</t>
  </si>
  <si>
    <t>+PLYWOOD MARINE WOODTEK 10X1220X2440MM PREM. (SILVER)</t>
  </si>
  <si>
    <t>PLYWOOD ORDINARY WOODTEK 4X1220X2440MM PREM. (SILVER)</t>
  </si>
  <si>
    <t>PLYWOOD ORDINARY WOODTEK 5X1220X2440MM PREM. (SILVER)</t>
  </si>
  <si>
    <t>+PLYWOOD ORDINARY WOODTEK 10X1220X2440MM PREM. (SILVER)</t>
  </si>
  <si>
    <t>PLYWOOD ORDINARY WOODTEK 18X1220X2440MM PREM. (SILVER)</t>
  </si>
  <si>
    <t>+BULB ZIGMA WL CFL LAMP 8W 6500K DL T3-FS9W-E27</t>
  </si>
  <si>
    <t>+BULB ZIGMA WL CFL LAMP 8W 2700K WW T3-FS9W-E27</t>
  </si>
  <si>
    <t>+BULB ZIGMA WL CFL LAMP 12W 6500K DL T3-FS15W-E27</t>
  </si>
  <si>
    <t>+BULB ZIGMA WL CFL LAMP 12W 2700K WW T3-FS15W-E27</t>
  </si>
  <si>
    <t>+BULB ZIGMA WL CFL LAMP 20W 6500K DL T4-FS20W-E27</t>
  </si>
  <si>
    <t>+BULB ZIGMA WL CFL LAMP 20W 2700K WW T4-FS20W-E27</t>
  </si>
  <si>
    <t>+BULB ZIGMA WL CFL LAMP 25W 6500K DL T4-FS25W-E27</t>
  </si>
  <si>
    <t>+BULB ZIGMA WL CFL LAMP 25W 2700K WW T4-FS25W-E27</t>
  </si>
  <si>
    <t>+BULB ZIGMA WL CFL LAMP 65W 6500K DL T6-FSP65W-E27</t>
  </si>
  <si>
    <t>+BULB ZIGMA WL CFL LAMP 4W 6500K DL T3-2U3W-E27</t>
  </si>
  <si>
    <t>+BULB ZIGMA WL CFL LAMP 4W 2700K WW T3-2U3W-E27</t>
  </si>
  <si>
    <t>+BULB ZIGMA WL CFL LAMP 5W 6500K DL T3-2U5W-E27</t>
  </si>
  <si>
    <t>+BULB ZIGMA WL CFL LAMP 5W 2700K WW T3-2U5W-E27</t>
  </si>
  <si>
    <t>+BULB ZIGMA WL CFL LAMP 5W 6500K DL T4-2U7W-E27</t>
  </si>
  <si>
    <t>+BULB ZIGMA WL CFL LAMP 5W 2700K WW T4-2U7W-E27</t>
  </si>
  <si>
    <t>+BULB ZIGMA WL CFL LAMP 6W 6500K DL T4-2U9W-E27</t>
  </si>
  <si>
    <t>+BULB ZIGMA WL CFL LAMP 6W 2700K WW T4-2U9W-E27</t>
  </si>
  <si>
    <t>+BULB ZIGMA WL CFL LAMP 6W 6500K DL T4-2U11W-E27</t>
  </si>
  <si>
    <t>+BULB ZIGMA WL CFL LAMP 6W 2700K WW T4-2U11W-E27</t>
  </si>
  <si>
    <t>+BULB ZIGMA WL CFL LAMP 9W 6500K DL T4-2U13W-E27</t>
  </si>
  <si>
    <t>+BULB ZIGMA WL CFL LAMP 9W 2700K WW T4-2U13W-E27</t>
  </si>
  <si>
    <t>+BULB ZIGMA WL CFL LAMP 12W 6500K DL T4-2U15W-E27</t>
  </si>
  <si>
    <t>+BULB ZIGMA WL CFL LAMP 12W 2700K WW T4-2U15W-E27</t>
  </si>
  <si>
    <t>+BULB ZIGMA WL CFL LAMP 8W 6500K DL T3-3U9W-E27</t>
  </si>
  <si>
    <t>+BULB ZIGMA WL CFL LAMP 8W 2700K WW T3-3U9W-E27</t>
  </si>
  <si>
    <t>+BULB ZIGMA WL CFL LAMP 12W 6500K DL T4-3U15W-E27</t>
  </si>
  <si>
    <t>+BULB ZIGMA WL CFL LAMP 12W 2700K WW T4-3U15W-E27</t>
  </si>
  <si>
    <t>+BULB ZIGMA WL CFL LAMP 18W 6500K DL T4-3U18W-E27</t>
  </si>
  <si>
    <t>+BULB ZIGMA WL CFL LAMP 18W 2700K WW T4-3U18W-E27</t>
  </si>
  <si>
    <t>+BULB ZIGMA WL CFL LAMP 20W 6500K DL T4-3U23W-E27</t>
  </si>
  <si>
    <t>+BULB ZIGMA WL CFL LAMP 20W 2700K WW T4-3U23W-E27</t>
  </si>
  <si>
    <t>I-BULB ZIGMA WL LED LAMP 1W 6500K DL G45/A45  E27</t>
  </si>
  <si>
    <t>I-BULB ZIGMA WL LED LAMP 1W 2700K WW G45/A45 E27</t>
  </si>
  <si>
    <t>+BULB ZIGMA WL LED LAMP 3W 6500K DL G45 E27</t>
  </si>
  <si>
    <t>+BULB ZIGMA WL LED LAMP 3W 2700K WW G45 E27</t>
  </si>
  <si>
    <t>+BULB ZIGMA WL LED LAMP 5W 6500K DL A60 E27</t>
  </si>
  <si>
    <t>+BULB ZIGMA WL LED LAMP 5W 2700K WW A60 E27</t>
  </si>
  <si>
    <t>+BULB ZIGMA WL LED LAMP 7W 6500K DL A60 E27</t>
  </si>
  <si>
    <t>+BULB ZIGMA WL LED LAMP 7W 2700K WW A60 E27</t>
  </si>
  <si>
    <t>+BULB ZIGMA WL LED LAMP 9W 6500K DL A60 E27</t>
  </si>
  <si>
    <t>+BULB ZIGMA WL LED LAMP 9W 2700K WW A60 E27</t>
  </si>
  <si>
    <t>+BULB ZIGMA WL LED LAMP 11W 6500K DL A60 E27</t>
  </si>
  <si>
    <t>+BULB ZIGMA WL LED LAMP 11W 2700K WW A60 E27</t>
  </si>
  <si>
    <t>I-BULB ZIGMA WL LED CANDLE 3W 6500K DL C37 E14 CLEAR</t>
  </si>
  <si>
    <t>I-BULB ZIGMA WL LED CANDLE 3W 2700K WW C37 E14 CLEAR</t>
  </si>
  <si>
    <t>+BULB ZIGMA WL LED 13W 6500K DL A60 E27</t>
  </si>
  <si>
    <t>+BULB ZIGMA WL LED 13W 2700K WW A60 E27</t>
  </si>
  <si>
    <t>I-BULB ZIGMA WL LED 10W 3000K WW DIMMABLE A60 E27</t>
  </si>
  <si>
    <t>I-BULB ZIGMA WL LED 10W 6500K DL DIMMABLE A60 E27</t>
  </si>
  <si>
    <t>I-BULB ZIGMA WL LED BULB 4W 6500K DL 8-24V A55 E27</t>
  </si>
  <si>
    <t>I-BULB ZIGMA WL LED BULB 4W 2700K WW 8-24V A55 E27</t>
  </si>
  <si>
    <t>I-BULB ZIGMA HT LED CANDLE 3W 2700K WW FROSTED TP-C37-3 E14</t>
  </si>
  <si>
    <t>I-BULB ZIGMA WL LED 7W 6500K DL DIMMABLE A60 E27</t>
  </si>
  <si>
    <t>I-BULB ZIGMA WL LED 7W 2700K WW DIMMABLE A60 E27</t>
  </si>
  <si>
    <t>I-BULB ZIGMA WL LED GLOBE 12W 6500K DL G120/G95 E27</t>
  </si>
  <si>
    <t>I-BULB ZIGMA WL LED GLOBE 12W 2700K/3000K WW G120/G95 E27</t>
  </si>
  <si>
    <t>I-BULB ZIGMA WL LED GLOBE 17W 6500K DL G120 E27</t>
  </si>
  <si>
    <t>I-BULB ZIGMA WL LED GLOBE 17W 2700K WW G120 E27</t>
  </si>
  <si>
    <t>+BULB ZIGMA WL LED CANDLE 3W 6500K DL C37 E14</t>
  </si>
  <si>
    <t>+BULB ZIGMA WL LED CANDLE 3W 2700K WW C37 E14</t>
  </si>
  <si>
    <t>+BULB ZIGMA WL LED 13W 2700K WW A70 E27</t>
  </si>
  <si>
    <t>+BULB ZIGMA WL LED 15W 6500K DL A70 E27</t>
  </si>
  <si>
    <t>+BULB ZIGMA WL LED 13W 6500K DL A70 E27</t>
  </si>
  <si>
    <t>CIRCULAR LAMP ZIGMA WL LED 2-WAY 12W 6500K DL</t>
  </si>
  <si>
    <t>+CIRCULAR LAMP ZIGMA WL LED 2-WAY 12W 2700K WW</t>
  </si>
  <si>
    <t>CIRCULAR LAMP ZIGMA WL LED 2-WAY 18W 6500K DL</t>
  </si>
  <si>
    <t>+CIRCULAR LAMP ZIGMA WL LED 2-WAY 18W 2700K WW</t>
  </si>
  <si>
    <t>+BULB ZIGMA WL CFL LAMP 4W 2700K WW T3-2U3W-E27 (3+1 BUNDLE)</t>
  </si>
  <si>
    <t>+BULB ZIGMA WL CFL LAMP 4W 6500K DL T3-2U3W-E27 (3+1 BUNDLE)</t>
  </si>
  <si>
    <t>+BULB ZIGMA WL CFL LAMP 5W 2700K WW T4-2U7W-E27 (3+1 BUNDLE)</t>
  </si>
  <si>
    <t>+BULB ZIGMA WL CFL LAMP 5W 6500K DL T3-2U5W-E27 (3+1 BUNDLE)</t>
  </si>
  <si>
    <t>+BULB ZIGMA WL CFL LAMP 5W 6500K DL T4-2U7W-E27 (3+1 BUNDLE)</t>
  </si>
  <si>
    <t>+BULB ZIGMA WL CFL LAMP 5W 2700K WW T3-2U5W-E27 (3+1 BUNDLE)</t>
  </si>
  <si>
    <t>+BULB ZIGMA WL CFL LAMP 6W 2700K WW T4-2U9W-E27 (3+1 BUNDLE)</t>
  </si>
  <si>
    <t>+BULB ZIGMA WL CFL LAMP 6W 2700K WW T4-2U11W-E27 (3+1 BUNDLE)</t>
  </si>
  <si>
    <t>+BULB ZIGMA WL CFL LAMP 6W 6500K DL T4-2U9W-E27 (3+1 BUNDLE)</t>
  </si>
  <si>
    <t>+BULB ZIGMA WL CFL LAMP 6W 6500K DL T4-2U11W-E27 (3+1 BUNDLE)</t>
  </si>
  <si>
    <t>+BULB ZIGMA WL CFL LAMP 8W 6500K DL T3-3U9W-E27 (3+1 BUNDLE)</t>
  </si>
  <si>
    <t>+BULB ZIGMA WL CFL LAMP 9W 2700K WW T4-2U13W-E27  (3+1 BUNDLE)</t>
  </si>
  <si>
    <t>+BULB ZIGMA WL CFL LAMP 9W 6500K DL T4-2U13W-E27  (3+1 BUNDLE)</t>
  </si>
  <si>
    <t>+BULB ZIGMA WL CFL LAMP 12W 2700K WW T4-2U15W-E27  (3+1 BUNDLE)</t>
  </si>
  <si>
    <t>+BULB ZIGMA WL CFL LAMP 12W 6500K DL T4-2U15W-E27  (3+1 BUNDLE)</t>
  </si>
  <si>
    <t>+BULB ZIGMA WL CFL LAMP 12W 2700K WW T4-3U15W-E27  (3+1 BUNDLE)</t>
  </si>
  <si>
    <t>+BULB ZIGMA WL CFL LAMP 12W 6500K DL T4-3U15W-E27  (3+1 BUNDLE)</t>
  </si>
  <si>
    <t>+BULB ZIGMA WL CFL LAMP 18W 6500K DL T4-3U18W-E27 (3+1 BUNDLE)</t>
  </si>
  <si>
    <t>+BULB ZIGMA WL CFL LAMP 20W 6500K DL T4-3U23W-E27 (3+1 BUNDLE)</t>
  </si>
  <si>
    <t>+BULB ZIGMA WL CFL LAMP 18W 2700K WW T4-3U18W-E27 (3+1 BUNDLE)</t>
  </si>
  <si>
    <t>+BULB ZIGMA WL CFL LAMP 8W 6500K DL T3-FS9W-E27 (3+1 BUNDLE)</t>
  </si>
  <si>
    <t>+BULB ZIGMA WL CFL LAMP 8W 2700K WW T3-FS9W-E27 (3+1 BUNDLE)</t>
  </si>
  <si>
    <t>+BULB ZIGMA WL CFL LAMP 12W 2700K WW T3-FS15W-E27 (3+1 BUNDLE)</t>
  </si>
  <si>
    <t>+BULB ZIGMA WL CFL LAMP 12W 6500K DL T3-FS15W-E27 (3+1 BUNDLE)</t>
  </si>
  <si>
    <t>+BULB ZIGMA WL CFL LAMP 25W 6500K DL T4-FS25W-E27 (3+1 BUNDLE)</t>
  </si>
  <si>
    <t>+BULB ZIGMA WL CFL LAMP 20W 2700K WW T4-3U23W-E27 (3+1 BUNDLE)</t>
  </si>
  <si>
    <t>+BULB ZIGMA WL CFL LAMP 8W 2700K WW T3-3U9W-E27 (3+1 BUNDLE)</t>
  </si>
  <si>
    <t>+BULB ZIGMA WL CFL LAMP 20W 6500K DL T4-FS20W-E27 (3+1 BUNDLE)</t>
  </si>
  <si>
    <t>+BULB ZIGMA WL CFL LAMP 20W 2700K WW T4-FS20W-E27 (3+1 BUNDLE)</t>
  </si>
  <si>
    <t>+BULB ZIGMA WL CFL LAMP 25W 2700K WW T4-FS25W-E27 (3+1 BUNDLE)</t>
  </si>
  <si>
    <t>+GENERATOR HAUSMANN RP R1800P RATED 1.5KW MAX 1.8KW 60HZ</t>
  </si>
  <si>
    <t>+GENERATOR HAUSMANN RP R12000D RATED 11KW MAX 12KW 60HZ</t>
  </si>
  <si>
    <t>+GENERATOR HAUSMANN RP R3100P RATED 2.8KW MAX 3.1KW 60HZ</t>
  </si>
  <si>
    <t>+GENERATOR HAUSMANN RP R7100DP RATED 6.5KW MAX 7.1KW 60HZ</t>
  </si>
  <si>
    <t>GENERATOR HAUSMANN RP R800-A RATED 750W MAX 800W 60HZ</t>
  </si>
  <si>
    <t>NFS-WELDING GENERATOR HAUSMANN RP 190A 3.5KVA ELEC.START W/WHEEL KITS</t>
  </si>
  <si>
    <t>NFS-PUMP VODA RT80ZB28-3.6Q W/R210 ENGINE RECOIL START</t>
  </si>
  <si>
    <t>GENERATOR HAUSMANN RP R12000DP-A RATED 11KW MAX 12.5KW 60HZ</t>
  </si>
  <si>
    <t>GENERATOR HAUSMANN RP ACCS. CARBURETOR R7100DP</t>
  </si>
  <si>
    <t>GENERATOR HAUSMANN RP ACCS. SPARK PLUG R7100DP</t>
  </si>
  <si>
    <t>GENERATOR HAUSMANN RP ACCS. ENGINE OIL SENSOR R7100DP</t>
  </si>
  <si>
    <t>GENERATOR HAUSMANN RP ACCS. OIL PROTECTOR R7100DP</t>
  </si>
  <si>
    <t>GENERATOR HAUSMANN RP ACCS. OIL SEAL R7100DP</t>
  </si>
  <si>
    <t>GENERATOR HAUSMANN RP ACCS. OIL RING SET R7100DP</t>
  </si>
  <si>
    <t>GENERATOR HAUSMANN RP ACCS. THE FIRST RING R7100DP</t>
  </si>
  <si>
    <t>GENERATOR HAUSMANN RP ACCS. THE SECOND RING R7100DP</t>
  </si>
  <si>
    <t>GENERATOR HAUSMANN RP ACCS. INTAKE VALVE R7100DP</t>
  </si>
  <si>
    <t>GENERATOR HAUSMANN RP ACCS. EXHAUST VALVE R7100DP</t>
  </si>
  <si>
    <t>GENERATOR HAUSMANN RP ACCS. VALVE SPRING SEAT R7100DP</t>
  </si>
  <si>
    <t>GENERATOR HAUSMANN RP ACCS. VALVE SPRING R7100DP</t>
  </si>
  <si>
    <t>GENERATOR HAUSMANN RP ACCS. VALVE ROCKER R7100DP</t>
  </si>
  <si>
    <t>GENERATOR HAUSMANN RP ACCS. VALVE TAPPET R7100DP</t>
  </si>
  <si>
    <t>GENERATOR HAUSMANN RP ACCS. RECOIL STARTER ASSY  R7100DP</t>
  </si>
  <si>
    <t>GENERATOR HAUSMANN RP ACCS. CARBURETOR ASSY R7100DP</t>
  </si>
  <si>
    <t>GENERATOR HAUSMANN RP ACCS. IGNITION COIL R7100DP</t>
  </si>
  <si>
    <t>GENERATOR HAUSMANN RP ACCS. CHARGER COIL SUBASSEMBLY R7100DP</t>
  </si>
  <si>
    <t>GENERATOR HAUSMANN RP ACCS. STARTING MOTOR R7100DP</t>
  </si>
  <si>
    <t>GENERATOR HAUSMANN RP ACCS. FUEL COCK ASSY R7100DP</t>
  </si>
  <si>
    <t>GENERATOR HAUSMANN RP ACCS. OIL LEVELER ASSY R7100DP</t>
  </si>
  <si>
    <t>GENERATOR HAUSMANN RP ACCS. STARTING RELAY R7100DP</t>
  </si>
  <si>
    <t>GENERATOR HAUSMANN RP ACCS. CONTROL PANEL SUBASSEMBLY R7100DP</t>
  </si>
  <si>
    <t>GENERATOR HAUSMANN RP ACCS. VOLTMETER R7100DP</t>
  </si>
  <si>
    <t>GENERATOR HAUSMANN RP ACCS. RECTIFICATION BRIDGE R7100DP</t>
  </si>
  <si>
    <t>GENERATOR HAUSMANN RP ACCS. STOP ENGINE SWITCH KEY R7100DP</t>
  </si>
  <si>
    <t>GENERATOR HAUSMANN RP ACCS. SWITCH SUBASSEMBLY R7100DP</t>
  </si>
  <si>
    <t>GENERATOR HAUSMANN RP ACCS. VOLTAGE REGULATOR R7100DP</t>
  </si>
  <si>
    <t>GENERATOR HAUSMANN RP ACCS. CARBON BRUSH SUBASSEMBLY R7100DP</t>
  </si>
  <si>
    <t>GENERATOR HAUSMANN RP ACCS. RING SET R7100DP</t>
  </si>
  <si>
    <t>GENERATOR HAUSMANN RP ACCS. SPARK PLUG R1800P</t>
  </si>
  <si>
    <t>GENERATOR HAUSMANN RP ACCS. ENGINE OIL SENSOR R1800P</t>
  </si>
  <si>
    <t>GENERATOR HAUSMANN RP ACCS. OIL SEAL R1800P</t>
  </si>
  <si>
    <t>GENERATOR HAUSMANN RP ACCS. OIL RING SET R1800P</t>
  </si>
  <si>
    <t>GENERATOR HAUSMANN RP ACCS. THE FIRST RING R1800P</t>
  </si>
  <si>
    <t>GENERATOR HAUSMANN RP ACCS. THE SECOND RING R1800P</t>
  </si>
  <si>
    <t>GENERATOR HAUSMANN RP ACCS. EXHAUST VALVE R1800P</t>
  </si>
  <si>
    <t>GENERATOR HAUSMANN RP ACCS. INTAKE VALVE R1800P</t>
  </si>
  <si>
    <t>GENERATOR HAUSMANN RP ACCS. VALVE SPRING SEAT R1800P</t>
  </si>
  <si>
    <t>GENERATOR HAUSMANN RP ACCS. EXHAUST VALVE RETAINER R1800P</t>
  </si>
  <si>
    <t>GENERATOR HAUSMANN RP ACCS. VALVE ROTATOR R1800P</t>
  </si>
  <si>
    <t>GENERATOR HAUSMANN RP ACCS. VALVE TAPPET R1800P</t>
  </si>
  <si>
    <t>GENERATOR HAUSMANN RP ACCS. VALVE LIFTER R1800P</t>
  </si>
  <si>
    <t>GENERATOR HAUSMANN RP ACCS. VALVE ROCKER R1800P</t>
  </si>
  <si>
    <t>GENERATOR HAUSMANN RP ACCS. VALVE SPRING R1800P</t>
  </si>
  <si>
    <t>GENERATOR HAUSMANN RP ACCS. RECOIL STARTER ASSY R1800P</t>
  </si>
  <si>
    <t>GENERATOR HAUSMANN RP ACCS. CARBURETOR ASSY R1800P</t>
  </si>
  <si>
    <t>GENERATOR HAUSMANN RP ACCS. IGNITION COIL R1800P</t>
  </si>
  <si>
    <t>GENERATOR HAUSMANN RP ACCS. OIL LEVELER ASSY R1800P</t>
  </si>
  <si>
    <t>GENERATOR HAUSMANN RP ACCS. FUEL COCK ASSY R1800P</t>
  </si>
  <si>
    <t>GENERATOR HAUSMANN RP ACCS. SWITCH SUBASSEMBLY R1800P</t>
  </si>
  <si>
    <t>GENERATOR HAUSMANN RP ACCS. VOLTMETER R1800P</t>
  </si>
  <si>
    <t>GENERATOR HAUSMANN RP ACCS. BREAKER PROTECTOR R1800P</t>
  </si>
  <si>
    <t>GENERATOR HAUSMANN RP ACCS. OVERCURRENT SOCKET PROTECTOR R1800P</t>
  </si>
  <si>
    <t>GENERATOR HAUSMANN RP ACCS. POWER SUPPLY SUBASSEMBLY R1800P</t>
  </si>
  <si>
    <t>GENERATOR HAUSMANN RP ACCS. RECTIFICATION BRIDGE R1800P</t>
  </si>
  <si>
    <t>GENERATOR HAUSMANN RP ACCS. VOLTAGE REGULATOR R1800P</t>
  </si>
  <si>
    <t>(DO NOT USE)+GENERATOR HAUSMANN RP ACCS. CARBON BRUSH SUBASSEMBLY R1800P</t>
  </si>
  <si>
    <t>GENERATOR HAUSMANN RP ACCS. CARBURETOR R3100P</t>
  </si>
  <si>
    <t>GENERATOR HAUSMANN RP ACCS. SPARK PLUG R3100P</t>
  </si>
  <si>
    <t>GENERATOR HAUSMANN RP ACCS. ENGINE OIL SENSOR R3100P</t>
  </si>
  <si>
    <t>GENERATOR HAUSMANN RP ACCS. OIL SEAL R3100P</t>
  </si>
  <si>
    <t>GENERATOR HAUSMANN RP ACCS. OIL RING SET R3100P</t>
  </si>
  <si>
    <t>GENERATOR HAUSMANN RP ACCS. THE FIRST RING R3100P</t>
  </si>
  <si>
    <t>GENERATOR HAUSMANN RP ACCS. THE SECOND RING R3100P</t>
  </si>
  <si>
    <t>GENERATOR HAUSMANN RP ACCS. EXHAUST VALVE R3100P</t>
  </si>
  <si>
    <t>GENERATOR HAUSMANN RP ACCS. INTAKE VALVE R3100P</t>
  </si>
  <si>
    <t>GENERATOR HAUSMANN RP ACCS. VALVE SPRING SEAT R3100P</t>
  </si>
  <si>
    <t>GENERATOR HAUSMANN RP ACCS. EXHAUST VALVE RETAINER R3100P</t>
  </si>
  <si>
    <t>GENERATOR HAUSMANN RP ACCS. VALVE ROTATOR R3100P</t>
  </si>
  <si>
    <t>GENERATOR HAUSMANN RP ACCS. VALVE TAPPET R3100P</t>
  </si>
  <si>
    <t>GENERATOR HAUSMANN RP ACCS. VALVE LIFTER R3100P</t>
  </si>
  <si>
    <t>GENERATOR HAUSMANN RP ACCS. VALVE ROCKER R3100P</t>
  </si>
  <si>
    <t>GENERATOR HAUSMANN RP ACCS. VALVE SPRING R3100P</t>
  </si>
  <si>
    <t>GENERATOR HAUSMANN RP ACCS. IGNITION COIL R3100P</t>
  </si>
  <si>
    <t>GENERATOR HAUSMANN RP ACCS. OIL LEVELER ASSY R3100P</t>
  </si>
  <si>
    <t>GENERATOR HAUSMANN RP ACCS. FUEL COCK ASSY R3100P</t>
  </si>
  <si>
    <t>GENERATOR HAUSMANN RP ACCS. SWITCH SUBASSEMBLY R3100P</t>
  </si>
  <si>
    <t>GENERATOR HAUSMANN RP ACCS. VOLTMETER R3100P</t>
  </si>
  <si>
    <t>GENERATOR HAUSMANN RP ACCS. BREAKER R3100P</t>
  </si>
  <si>
    <t>GENERATOR HAUSMANN RP ACCS. OVERCURRENT SOCKET PROTECTOR R3100P</t>
  </si>
  <si>
    <t>GENERATOR HAUSMANN RP ACCS. POWER SUPPLY SUBASSEMBLY R3100P</t>
  </si>
  <si>
    <t>GENERATOR HAUSMANN RP ACCS. RECTIFICATION BRIDGE R3100P</t>
  </si>
  <si>
    <t>GENERATOR HAUSMANN RP ACCS. VOLTAGE REGULATOR R3100P</t>
  </si>
  <si>
    <t>GENERATOR HAUSMANN RP ACCS. RECOIL STARTER ASSY R3100P</t>
  </si>
  <si>
    <t>GENERATOR HAUSMANN RP ACCS. CARBON BRUSH SUBASSEMBLY RTAXQ1-190-6</t>
  </si>
  <si>
    <t>GENERATOR HAUSMANN RP ACCS. CARBURETOR R12000DP-A</t>
  </si>
  <si>
    <t>GENERATOR HAUSMANN RP ACCS. VOLTAGE REGULATOR R12000DP-A</t>
  </si>
  <si>
    <t>GENERATOR HAUSMANN RP ACCS. RECOIL STARTER ASSY R12000DP-A</t>
  </si>
  <si>
    <t>GENERATOR HAUSMANN RP ACCS. CARBON BRUSH SUBASSEMBLY R12000DP-A</t>
  </si>
  <si>
    <t>GENERATOR HAUSMANN RP ACCS. SPARK PLUG R12000DP-A</t>
  </si>
  <si>
    <t>GENERATOR HAUSMANN RP ACCS. OIL SEAL-A R12000DP-A</t>
  </si>
  <si>
    <t>GENERATOR HAUSMANN RP ACCS. GASOLINE PUMP ASSY R12000DP-A</t>
  </si>
  <si>
    <t>GENERATOR HAUSMANN RP ACCS. FUEL STRAINER R12000DP-A</t>
  </si>
  <si>
    <t>GENERATOR HAUSMANN RP ACCS. GAS AND OIL SEPARATOR R12000DP-A</t>
  </si>
  <si>
    <t>GENERATOR HAUSMANN RP ACCS. ENGINE OIL SENSOR R12000DP-A</t>
  </si>
  <si>
    <t>GENERATOR HAUSMANN RP ACCS. SUNCTION OIL TUBE R12000DP-A</t>
  </si>
  <si>
    <t>GENERATOR HAUSMANN RP ACCS. OIL PUMP ASSY R12000DP-A</t>
  </si>
  <si>
    <t>GENERATOR HAUSMANN RP ACCS. PRESSURE RELIEF VALVE SPRING R12000DP-A</t>
  </si>
  <si>
    <t>GENERATOR HAUSMANN RP ACCS. VALVE ROCKET SUBASSEMBLY R12000DP-A</t>
  </si>
  <si>
    <t>GENERATOR HAUSMANN RP ACCS. VALVE LIFTER SUBASSEMBLY R12000DP-A</t>
  </si>
  <si>
    <t>GENERATOR HAUSMANN RP ACCS. VALVE TAPPET R12000DP-A</t>
  </si>
  <si>
    <t>GENERATOR HAUSMANN RP ACCS. VALVE SPRING SEAT R12000DP-A</t>
  </si>
  <si>
    <t>GENERATOR HAUSMANN RP ACCS. VALVE SPRING R12000DP-A</t>
  </si>
  <si>
    <t>GENERATOR HAUSMANN RP ACCS. VALVE SPRING RETAINER R12000DP-A</t>
  </si>
  <si>
    <t>GENERATOR HAUSMANN RP ACCS. VALVE R12000DP-A</t>
  </si>
  <si>
    <t>GENERATOR HAUSMANN RP ACCS. OIL FILTER SUBASSEMBLY R12000DP-A</t>
  </si>
  <si>
    <t>GENERATOR HAUSMANN RP ACCS. LINE SOLINOID VALVE AC R12000DP-A</t>
  </si>
  <si>
    <t>GENERATOR HAUSMANN RP ACCS. IGNITION COIL A R12000DP-A</t>
  </si>
  <si>
    <t>GENERATOR HAUSMANN RP ACCS. CHARGE COIL SUBASSEMBLY R12000DP-A</t>
  </si>
  <si>
    <t>GENERATOR HAUSMANN RP ACCS. OIL PROTECTOR R12000DP-A</t>
  </si>
  <si>
    <t>GENERATOR HAUSMANN RP ACCS. OIL LEVELER ASSY R12000DP-A</t>
  </si>
  <si>
    <t>GENERATOR HAUSMANN RP ACCS. FUEL COCK ASSY R12000DP-A</t>
  </si>
  <si>
    <t>GENERATOR HAUSMANN RP ACCS. ANODE WIRE R12000DP-A</t>
  </si>
  <si>
    <t>GENERATOR HAUSMANN RP ACCS. CATHODE WIRE R12000DP-A</t>
  </si>
  <si>
    <t>GENERATOR HAUSMANN RP ACCS. STARTING MOTOR ASSY R12000DP-A</t>
  </si>
  <si>
    <t>GENERATOR HAUSMANN RP ACCS. SWITCH KEY R12000DP-A</t>
  </si>
  <si>
    <t>GENERATOR HAUSMANN RP ACCS. SWITCH COMPONENT R12000DP-A</t>
  </si>
  <si>
    <t>GENERATOR HAUSMANN RP ACCS. CHOKE LOCK ASSEMBLY R12000DP-A</t>
  </si>
  <si>
    <t>GENERATOR HAUSMANN RP ACCS. BREAKER R12000DP-A</t>
  </si>
  <si>
    <t>GENERATOR HAUSMANN RP ACCS. OVERCURRENT PROTECTOR R12000DP-A</t>
  </si>
  <si>
    <t>GENERATOR HAUSMANN RP ACCS. RING SET R800-A</t>
  </si>
  <si>
    <t>GENERATOR HAUSMANN RP ACCS. VALVE TAPPET R800-A</t>
  </si>
  <si>
    <t>GENERATOR HAUSMANN RP ACCS. VALVE ROTATOR R800-A</t>
  </si>
  <si>
    <t>GENERATOR HAUSMANN RP ACCS. VALVE SPRING SEAT R800-A</t>
  </si>
  <si>
    <t>GENERATOR HAUSMANN RP ACCS. VALVE SPRING R800-A</t>
  </si>
  <si>
    <t>GENERATOR HAUSMANN RP ACCS. VALVE ASSEMBLY R800-A</t>
  </si>
  <si>
    <t>GENERATOR HAUSMANN RP ACCS. IGNITION COIL R800-A</t>
  </si>
  <si>
    <t>GENERATOR HAUSMANN RP ACCS. SWITCH SUBASSEMBLY R800-A</t>
  </si>
  <si>
    <t>GENERATOR HAUSMANN RP ACCS. OVERCURRENT SOCKET PROTECTOR R800-A</t>
  </si>
  <si>
    <t>GENERATOR HAUSMANN RP ACCS. POWER SUPPLY SUBASSEMBLY R800-A</t>
  </si>
  <si>
    <t>GENERATOR HAUSMANN RP ACCS. OIL JET R800-A</t>
  </si>
  <si>
    <t>GENERATOR HAUSMANN RP ACCS. CARBURETOR R800-A</t>
  </si>
  <si>
    <t>GENERATOR HAUSMANN RP ACCS. VOLTAGE REGULATOR R800-A</t>
  </si>
  <si>
    <t>GENERATOR HAUSMANN RP ACCS. RECOIL STARTER ASSY R800-A</t>
  </si>
  <si>
    <t>GENERATOR HAUSMANN RP ACCS. CARBON BRUSH SUBASSEMBLY R800-A/R1800P/R3100</t>
  </si>
  <si>
    <t>GENERATOR HAUSMANN RP ACCS. SPARK PLUG R800-A</t>
  </si>
  <si>
    <t>WELDING GENERATOR HAUSMANN RP ACCS. CARBURETOR 190A 3.5KVA</t>
  </si>
  <si>
    <t>WELDING GENERATOR HAUSMANN RP ACCS. VOLTAGE REGULATOR 190A 3.5KVA</t>
  </si>
  <si>
    <t>WELDING GENERATOR HAUSMANN RP ACCS. RECOIL STARTER ASSY 190A 3.5KVA</t>
  </si>
  <si>
    <t>WELDING GENERATOR HAUSMANN RP ACCS. CARBON BRUSH SUBASSEMBLY 190A 3.5KVA</t>
  </si>
  <si>
    <t>WELDING GENERATOR HAUSMANN RP ACCS. SPARK PLUG 190A 3.5KVA</t>
  </si>
  <si>
    <t>WELDING GENERATOR HAUSMANN RP ACCS. FUEL VALVE 190A 3.5KVA</t>
  </si>
  <si>
    <t>GENERATOR HAUSMANN RP ACCS. OIL SEAL-B R12000DP-A</t>
  </si>
  <si>
    <t>GENERATOR HAUSMANN RP ACCS. OIL STRAINER R12000DP-A</t>
  </si>
  <si>
    <t>GENERATOR HAUSMANN RP ACCS. IGNITION COIL B R12000DP-A</t>
  </si>
  <si>
    <t>GENERATOR HAUSMANN RP ACCS. VOLT METER R12000DP-A</t>
  </si>
  <si>
    <t>WELDING GENERATOR HAUSMANN RP ACCS. BREAKER 190A 3.5KVA</t>
  </si>
  <si>
    <t>+FAUCET FION HY-C225W ABS WALL WHITE</t>
  </si>
  <si>
    <t>+FAUCET FION HY-C290W ABS WALL WHITE</t>
  </si>
  <si>
    <t>+FAUCET FION HY-C290-1 ABS WALL CHROME</t>
  </si>
  <si>
    <t>+FAUCET FION HY-C290-1W ABS WALL WHITE</t>
  </si>
  <si>
    <t>+FAUCET FION HY-C240W ABS WALL WHITE</t>
  </si>
  <si>
    <t>+ANGLE VALVE FION HY-C270W ABS WHITE</t>
  </si>
  <si>
    <t>+SPRAYER GREAT OUTDOOR WS120 12L</t>
  </si>
  <si>
    <t>+SPRAYER GREAT OUTDOOR 50DW 5L</t>
  </si>
  <si>
    <t>+SPRAYER GREAT OUTDOOR 40Q 4L</t>
  </si>
  <si>
    <t>+SPRAYER RYKER 40Q 4L</t>
  </si>
  <si>
    <t>+SPRAYER RYKER WS120 12L</t>
  </si>
  <si>
    <t>TURNBUCKLE HAUSMANN 1/2" EYE/HOOK ZP COMMERCIAL</t>
  </si>
  <si>
    <t>TURNBUCKLE HAUSMANN 3/4" EYE/HOOK ZP COMMERCIAL</t>
  </si>
  <si>
    <t>TURNBUCKLE HAUSMANN 5/32" EYE/HOOK 1391 ZDC</t>
  </si>
  <si>
    <t>TURNBUCKLE HAUSMANN 3/16" EYE/HOOK 1391 ZDC</t>
  </si>
  <si>
    <t>TURNBUCKLE HAUSMANN 7/32" EYE/HOOK 1391 ZDC</t>
  </si>
  <si>
    <t>TURNBUCKLE HAUSMANN 1/4" EYE/HOOK 1391 ZDC</t>
  </si>
  <si>
    <t>TURNBUCKLE HAUSMANN 5/16" EYE/HOOK 1391 ZDC</t>
  </si>
  <si>
    <t>TURNBUCKLE HAUSMANN 3/8" EYE/HOOK 1391 ZDC</t>
  </si>
  <si>
    <t>HINGE HAUSMANN 37X30X1.0MM NARROW BUTT STEEL BRASS 2's</t>
  </si>
  <si>
    <t>HINGE HAUSMANN 64X40X1.0MM NARROW BUTT STEEL BRASS 2's</t>
  </si>
  <si>
    <t>HINGE HAUSMANN 50X37X1.0MM NARROW BUTT STEEL BRASS 2's</t>
  </si>
  <si>
    <t>+RECHARGEABLE LIGHT ZIGMA KE KN-6631LSMD</t>
  </si>
  <si>
    <t>+RECHARGEABLE LIGHT ZIGMA KE KN-9912LA</t>
  </si>
  <si>
    <t>+RECHARGEABLE LIGHT ZIGMA KE KN-9930L</t>
  </si>
  <si>
    <t>+RECHARGEABLE LIGHT ZIGMA KE KN-8160LA</t>
  </si>
  <si>
    <t>RECHARGEABLE LIGHT ZIGMA KE GE-6835L</t>
  </si>
  <si>
    <t>RECHARGEABLE LIGHT ZIGMA KE ACCS. KN-6156 TORCH COVER</t>
  </si>
  <si>
    <t>RECHARGEABLE LIGHT ZIGMA KE ACCS. KN-6156 LED</t>
  </si>
  <si>
    <t>RECHARGEABLE LIGHT ZIGMA KE ACCS. KN-6156 PCB</t>
  </si>
  <si>
    <t>RECHARGEABLE LIGHT ZIGMA KE ACCS. KN-6136 TORCH COVER</t>
  </si>
  <si>
    <t>RECHARGEABLE LIGHT ZIGMA KE ACCS. KN-6136 LED</t>
  </si>
  <si>
    <t>RECHARGEABLE LIGHT ZIGMA KE ACCS. KN-6136 PCB</t>
  </si>
  <si>
    <t>RECHARGEABLE LIGHT ZIGMA KE ACCS. KN-6116 PCB</t>
  </si>
  <si>
    <t>RECHARGEABLE LIGHT ZIGMA KE ACCS. KN-6116 LED</t>
  </si>
  <si>
    <t>RECHARGEABLE LIGHT ZIGMA KE ACCS. KN-6631LSMD TRANSPARENT COVER</t>
  </si>
  <si>
    <t>RECHARGEABLE LIGHT ZIGMA KE ACCS. KN-6631LSMD LED</t>
  </si>
  <si>
    <t>RECHARGEABLE LIGHT ZIGMA KE ACCS. KN-6631LSMD PCB</t>
  </si>
  <si>
    <t>RECHARGEABLE LIGHT ZIGMA KE ACCS. KN-9912LA LED</t>
  </si>
  <si>
    <t>RECHARGEABLE LIGHT ZIGMA KE ACCS. KN-9930L TRANSPARENT COVER</t>
  </si>
  <si>
    <t>RECHARGEABLE LIGHT ZIGMA KE ACCS. KN-9930L LED</t>
  </si>
  <si>
    <t>RECHARGEABLE LIGHT ZIGMA KE ACCS. KN-9930L PCB</t>
  </si>
  <si>
    <t>RECHARGEABLE LIGHT ZIGMA KE ACCS. KN-8160LA TRANSPARENT COVER</t>
  </si>
  <si>
    <t>RECHARGEABLE LIGHT ZIGMA KE ACCS. KN-8160LA LED</t>
  </si>
  <si>
    <t>RECHARGEABLE LIGHT ZIGMA KE ACCS. GE-6835L TORCH COVER</t>
  </si>
  <si>
    <t>RECHARGEABLE LIGHT ZIGMA KE ACCS. GE-6835L LED</t>
  </si>
  <si>
    <t>RECHARGEABLE LIGHT ZIGMA KE ACCS. GE-6835L PCB</t>
  </si>
  <si>
    <t>(DO NOT USE)RECHARGEABLE FAN ZIGMA KE KN-3708RD 8"</t>
  </si>
  <si>
    <t>RECHARGEABLE LIGHT ZIGMA KE ACCS. KN-9912LA PCB</t>
  </si>
  <si>
    <t>RECHARGEABLE LIGHT ZIGMA KE ACCS. KN-9912LA TRANSPARENT COVER</t>
  </si>
  <si>
    <t>RECHARGEABLE FAN ZIGMA KE ACCS. KN-3708RD TRANSPARENT COVER</t>
  </si>
  <si>
    <t>RECHARGEABLE FAN ZIGMA KE ACCS. KN-3708RD BLADE</t>
  </si>
  <si>
    <t>(DO NOT USE) RECHARGEABLE FAN ZIGMA KE ACCS. KN-3708RD BATTERY</t>
  </si>
  <si>
    <t>(DO NOT USE) RECHARGEABLE FAN ZIGMA KE ACCS. KN-3708RD PCB</t>
  </si>
  <si>
    <t>RECHARGEABLE FAN ZIGMA KE ACCS. KN-3708RD MOTOR</t>
  </si>
  <si>
    <t>RECHARGEABLE FAN ZIGMA KE ACCS. KN-3708RD BATTERY COVER</t>
  </si>
  <si>
    <t>(DO NOT USE) RECHARGEABLE FAN ZIGMA KE ACCS. KN-3708RD COLOR BOX</t>
  </si>
  <si>
    <t>(DO NOT USE) RECHARGEABLE FAN ZIGMA KE KN-3712RD 12"</t>
  </si>
  <si>
    <t>RECHARGEABLE FAN ZIGMA KE KN-3712RD 12" MOTOR ACCS.</t>
  </si>
  <si>
    <t>RECHARGEABLE FAN ZIGMA KE KN-3712RD 12" BLADE ACCS.</t>
  </si>
  <si>
    <t>RECHARGEABLE FAN ZIGMA KE KN-3708RD/KN-3712RD 12" BATTERY ACCS.</t>
  </si>
  <si>
    <t>RECHARGEABLE FAN ZIGMA KE KN-3712RD 12" PCB ACCS.</t>
  </si>
  <si>
    <t>+BOWL PHILIPPINE STANDARD N-950 PAIL FLUSH LARGE WHITE W/SEAT COVER</t>
  </si>
  <si>
    <t>+BOWL PHILIPPINE STANDARD N-102 SQUAT WHITE</t>
  </si>
  <si>
    <t>MOP TUB LA FONZA T-001</t>
  </si>
  <si>
    <t>+SEAT COVER PHILIPPINE STANDARD N-950 PAIL FLUSH WHITE</t>
  </si>
  <si>
    <t>+BOWL PHILIPPINE STANDARD N-950 PAIL FLUSH LARGE WHITE W/O SEAT COVER</t>
  </si>
  <si>
    <t>+BENCH VISE HAUSMANN 9834 4" SWIVEL W/ANVIL</t>
  </si>
  <si>
    <t>+BENCH VISE HAUSMANN 9835 5" SWIVEL W/ANVIL</t>
  </si>
  <si>
    <t>+BENCH VISE HAUSMANN 9836 6" SWIVEL W/ANVIL</t>
  </si>
  <si>
    <t>+BULB ZIGMA ZL LED LAMP 1W 6500K DL ZNQP01D</t>
  </si>
  <si>
    <t>+BULB ZIGMA ZL LED LAMP 1W 2700K WW ZNQP01D</t>
  </si>
  <si>
    <t>+BULB ZIGMA ZL LED LAMP 3W 2700K WW ZNQP03D</t>
  </si>
  <si>
    <t>+BULB ZIGMA ZL LED LAMP 5W 2700K WW ZNQP05D</t>
  </si>
  <si>
    <t>+BULB ZIGMA ZL LED LAMP 7W 6500K DL ZNQP07D</t>
  </si>
  <si>
    <t>+BULB ZIGMA ZL LED LAMP 7W 2700K WW ZNQP07D</t>
  </si>
  <si>
    <t>+BULB ZIGMA ZL LED LAMP 9W 6500K DL ZNQP09D</t>
  </si>
  <si>
    <t>+BULB ZIGMA ZL LED LAMP 9W 2700K WW ZNQP09D</t>
  </si>
  <si>
    <t>+BULB ZIGMA HT CFL LAMP 5W 6500K DL TP230 T4/T3 2U E27</t>
  </si>
  <si>
    <t>+BULB ZIGMA HT CFL LAMP 5W 2700K WW TP230 T4/T3 2U E27</t>
  </si>
  <si>
    <t>+BULB ZIGMA HT CFL LAMP 8W 6500K DL TP230 T4 2U  E27</t>
  </si>
  <si>
    <t>+BULB ZIGMA HT CFL LAMP 8W 2700K WW TP230 T4 2U E27</t>
  </si>
  <si>
    <t>+BULB ZIGMA HT CFL LAMP 11W 6500K DL TP230 T4 2U E27</t>
  </si>
  <si>
    <t>+BULB ZIGMA HT CFL LAMP 11W 2700K WW TP230 T4 2U E27</t>
  </si>
  <si>
    <t>+BULB ZIGMA HT CFL LAMP 14W 6500K DL TP230 T4 3U E27</t>
  </si>
  <si>
    <t>+BULB ZIGMA HT CFL LAMP 14W 2700K WW TP230 T4 3U E27</t>
  </si>
  <si>
    <t>+BULB ZIGMA HT CFL LAMP 18W 6500K DL TP230 T4 3U E27</t>
  </si>
  <si>
    <t>+BULB ZIGMA HT CFL LAMP 18W 2700K WW TP230 T4 3U E27</t>
  </si>
  <si>
    <t>+BULB ZIGMA HT CFL LAMP 23W 6500K DL TP230 T4 3U E27</t>
  </si>
  <si>
    <t>+BULB ZIGMA HT CFL LAMP 23W 2700K WW TP230 T4 3U E27</t>
  </si>
  <si>
    <t>+BULB ZIGMA HT CFL LAMP 8W 6500K DL TP230 T2 HFS E27</t>
  </si>
  <si>
    <t>+BULB ZIGMA HT CFL LAMP 8W 2700K WW TP230 T2 HFS E27</t>
  </si>
  <si>
    <t>+BULB ZIGMA HT CFL LAMP 12W 6500K DL TP230 T2 HFS E27</t>
  </si>
  <si>
    <t>+BULB ZIGMA HT CFL LAMP 12W 2700K WW TP230 T2 HFS E27</t>
  </si>
  <si>
    <t>+BULB ZIGMA HT CFL LAMP 15W 6500K DL TP230 T2 HFS E27</t>
  </si>
  <si>
    <t>+BULB ZIGMA HT CFL LAMP 15W 2700K WW TP230 T2 HFS E27</t>
  </si>
  <si>
    <t>+BULB ZIGMA HT CFL LAMP 20W 6500K DL TP230 T2 HFS E27</t>
  </si>
  <si>
    <t>+BULB ZIGMA HT CFL LAMP 20W 2700K WW TP230 T2 HFS E27</t>
  </si>
  <si>
    <t>+BULB ZIGMA HT CFL LAMP 24W 6500K DL TP230 T2 HFS E27</t>
  </si>
  <si>
    <t>+BULB ZIGMA HT CFL LAMP 24W 2700K WW TP230 T2 HFS E27</t>
  </si>
  <si>
    <t>+BULB ZIGMA HT LED 3W 6500K DL G5 A55 TP-E-LED3-D</t>
  </si>
  <si>
    <t>+BULB ZIGMA HT LED 3W 2700K WW G5 A55 TP-E-LED3-W</t>
  </si>
  <si>
    <t>+BULB ZIGMA HT LED 5W 2700K WW G5 A55 TP-E-LED5-W</t>
  </si>
  <si>
    <t>+BULB ZIGMA HT LED 5W 6500K DL G5 A55 TP-E-LED5-D</t>
  </si>
  <si>
    <t>+BULB ZIGMA HT LED 7W 6500K DL G5 A60 TP-E-LED7-D</t>
  </si>
  <si>
    <t>+BULB ZIGMA HT LED 7W 2700K WW G5 A60 TP-E-LED7-W</t>
  </si>
  <si>
    <t>+FLOOD LIGHT ZIGMA HT LED TP6-TA010-D 10W 6000K DL</t>
  </si>
  <si>
    <t>+FLOODLIGHT ZIGMA HT LED TP6-TA010-CW 10W 4000K CW</t>
  </si>
  <si>
    <t>+FLOODLIGHT ZIGMA HT LED TP6-TA020-CW 20W 4000K CW</t>
  </si>
  <si>
    <t>+FLOODLIGHT ZIGMA HT LED TP6-TA032-CW 30W 4000K CW</t>
  </si>
  <si>
    <t>+FLOODLIGHT ZIGMA HT LED TP6-TA048-CW 50W 4000K CW</t>
  </si>
  <si>
    <t>+FLOODLIGHT ZIGMA HT LED TP6-TA020-D 20W 6000K DL</t>
  </si>
  <si>
    <t>+FLOODLIGHT ZIGMA HT LED TP6-TA032-D 30W 6000K DL</t>
  </si>
  <si>
    <t>+FLOODLIGHT ZIGMA HT LED TP6-TA048D 50W 6000K DL</t>
  </si>
  <si>
    <t>+I-BULB CTX HT LED TP-ECO-LED3 G5 A55 3W 6500K DL</t>
  </si>
  <si>
    <t>+I-BULB CTX HT LED TP-ECO-LED3 G5 A55 3W 2700K WW</t>
  </si>
  <si>
    <t>+I-BULB CTX HT LED TP-ECO-LED5 G5 A55 5W 6500K DL</t>
  </si>
  <si>
    <t>+I-BULB CTX HT LED TP-ECO-LED5 G5 A55 5W 2700K WW</t>
  </si>
  <si>
    <t>I-+BULB CTX HT LED TP-ECO-LED7 G5 A60 7W 2700K WW</t>
  </si>
  <si>
    <t>I-+BULB CTX HT LED TP-ECO-LED7 G5 A60 7W 6500K DL</t>
  </si>
  <si>
    <t>SPOTLIGHT ZIGMA HT LED TP-MR16-4W 6500K DL</t>
  </si>
  <si>
    <t>SPOTLIGHT ZIGMA HT LED TP-MR16-4W 3000K WW</t>
  </si>
  <si>
    <t>SPOTLIGHT ZIGMA HT LED TP-GU10-4W 6500K DL</t>
  </si>
  <si>
    <t>SPOTLIGHT ZIGMA HT LED TP-GU10-4W 3000K WW</t>
  </si>
  <si>
    <t>I-BULB ZIGMA HT LED CANDLE 5W 6500K DL FROSTED TP-C37-5 E14</t>
  </si>
  <si>
    <t>I-BULB ZIGMA HT LED CANDLE 5W 2700K WW FROSTED TP-C37-5 E14</t>
  </si>
  <si>
    <t>+DOWNLIGHT LED ZIGMA HT TP-5W 6500K DL</t>
  </si>
  <si>
    <t>(DO NOT USE) DOWNLIGHT LED ZIGMA HT TP-5W 3000K DL</t>
  </si>
  <si>
    <t>+DOWNLIGHT LED ZIGMA HT TP-8W 6500K DL</t>
  </si>
  <si>
    <t>(DO NOT USE) +DOWNLIGHT LED ZIGMA HT TP-8W 3000K DL</t>
  </si>
  <si>
    <t>I-BULB ZIGMA HT LED CANDLE 3W 6500K DL FROSTED TP-C37-3 E14</t>
  </si>
  <si>
    <t>+CIRCULAR LAMP ZIGMA HT LED TP-T9-12W-DL 12W 6500K DL</t>
  </si>
  <si>
    <t>+CIRCULAR LAMP ZIGMA HT LED TP-T9-15W-DL 15W 6500K DL</t>
  </si>
  <si>
    <t>+I-BULB CTX HT LED TP-ECO-LED3X4 G5 A55 3W 6500K DL (PACK)</t>
  </si>
  <si>
    <t>+I-BULB CTX HT LED TP-ECO-LED5X4 G5 A55 5W 6500K DL (PACK)</t>
  </si>
  <si>
    <t>+I-BULB CTX HT LED TP-ECO-LED7X4 G5 A60 7W 6500K DL (PACK)</t>
  </si>
  <si>
    <t>+BULB ZIGMA HT CFL LAMP 5W 2700K WW TP230 T4/T3 2U E27 (3+1 BUNDLE)</t>
  </si>
  <si>
    <t>+BULB ZIGMA HT CFL LAMP 5W 6500K DL TP230 T4/T3 2U E27 (3+1 BUNDLE)</t>
  </si>
  <si>
    <t>+BULB ZIGMA HT CFL LAMP 8W 2700K WW TP230 T4 2U E27 (3+1 BUNDLE)</t>
  </si>
  <si>
    <t>+BULB ZIGMA HT CFL LAMP 8W 6500K DL TP230 T4 2U  E27 (3+1 BUNDLE)</t>
  </si>
  <si>
    <t>+BULB ZIGMA HT CFL LAMP 11W 2700K WW TP230 T4 2U E27  (3+1 BUNDLE)</t>
  </si>
  <si>
    <t>+BULB ZIGMA HT CFL LAMP 11W 6500K DL TP230 T4 2U E27  (3+1 BUNDLE)</t>
  </si>
  <si>
    <t>+BULB ZIGMA HT CFL LAMP 14W 2700K WW TP230 T4 3U E27 (3+1 BUNDLE)</t>
  </si>
  <si>
    <t>+BULB ZIGMA HT CFL LAMP 14W 6500K DL TP230 T4 3U E27 (3+1 BUNDLE)</t>
  </si>
  <si>
    <t>+BULB ZIGMA HT CFL LAMP 18W 2700K WW TP230 T4 3U E27 (3+1 BUNDLE)</t>
  </si>
  <si>
    <t>+BULB ZIGMA HT CFL LAMP 18W 6500K DL TP230 T4 3U E27 (3+1 BUNDLE)</t>
  </si>
  <si>
    <t>+BULB ZIGMA HT CFL LAMP 23W 6500K DL TP230 T4 3U E27 (3+1 BUNDLE)</t>
  </si>
  <si>
    <t>+BULB ZIGMA HT CFL LAMP 23W 2700K WW TP230 T4 3U E27 (3+1 BUNDLE)</t>
  </si>
  <si>
    <t>+BULB ZIGMA HT CFL LAMP 8W 2700K WW TP230 T2 HFS E27 (3+1 BUNDLE)</t>
  </si>
  <si>
    <t>+BULB ZIGMA HT CFL LAMP 12W 2700K WW TP230 T2 HFS E27 (3+1 BUNDLE)</t>
  </si>
  <si>
    <t>+BULB ZIGMA HT CFL LAMP 8W 6500K DL TP230 T2 HFS E27 (3+1 BUNDLE)</t>
  </si>
  <si>
    <t>+BULB ZIGMA HT CFL LAMP 12W 6500K DL TP230 T2 HFS E27 (3+1 BUNDLE)</t>
  </si>
  <si>
    <t>+BULB ZIGMA HT CFL LAMP 15W 2700K WW TP230 T2 HFS E27 (3+1 BUNDLE)</t>
  </si>
  <si>
    <t>+BULB ZIGMA HT CFL LAMP 20W 2700K WW TP230 T2 HFS E27 (3+1 BUNDLE)</t>
  </si>
  <si>
    <t>+BULB ZIGMA HT CFL LAMP 15W 6500K DL TP230 T2 HFS E27 (3+1 BUNDLE)</t>
  </si>
  <si>
    <t>+BULB ZIGMA HT CFL LAMP 20W 6500K DL TP230 T2 HFS E27 (3+1 BUNDLE)</t>
  </si>
  <si>
    <t>+BULB ZIGMA HT CFL LAMP 24W 2700K WW TP230 T2 HFS E27 (3+1 BUNDLE)</t>
  </si>
  <si>
    <t>+BULB ZIGMA HT CFL LAMP 24W 6500K DL TP230 T2 HFS E27 (3+1 BUNDLE)</t>
  </si>
  <si>
    <t>+STORAGE BOX DEA HOME Z163R025/321779 WOOD LINE WARM GREY</t>
  </si>
  <si>
    <t>PUMP AQUASTRONG PERIPHERAL EKM60-1 BRASS IMP.COPPER WINDING</t>
  </si>
  <si>
    <t>PUMP AQUASTRONG PERIPHERAL EKM70-1 BRASS IMP.COPPER WINDING</t>
  </si>
  <si>
    <t>PUMP AQUASTRONG PERIPHERAL EKM80-1 BRASS IMP.COPPER WINDING</t>
  </si>
  <si>
    <t>PUMP AQUASTRONG SHALLOW WELL JET EJM60LB PLASTIC IMP.COPPER WINDING</t>
  </si>
  <si>
    <t>PUMP AQUASTRONG SHALLOW WELL JET EJM100LB PLASTIC IMP.COPPER WINDING</t>
  </si>
  <si>
    <t>PUMP AQUASTRONG SUBMERSIBLE ESP18-12/0.75I IRON IMP.COPPER WINDING</t>
  </si>
  <si>
    <t>PUMP AQUASTRONG SHALLOW WELL JET EJM80LB PLASTIC IMP.COPPER WINDING</t>
  </si>
  <si>
    <t>+PRESSURE TANK AQUASTRONG 8VT N.R MEMBRANE 8L VERTICAL</t>
  </si>
  <si>
    <t>+PRESSURE TANK AQUASTRONG 24VT EPDM MEMBRANE 24L VERTICAL</t>
  </si>
  <si>
    <t>NFS-+PRESSURE TANK AQUASTRONG 24CT1 EPDM MEMBRANE 24L HORIZONTAL</t>
  </si>
  <si>
    <t>NFS-PRESSURE TANK AQUASTRONG 36CTT1 EPDM MEMBRANE 36L HORIZONTAL</t>
  </si>
  <si>
    <t>NFS-PRESSURE TANK AQUASTRONG 60CTT1 EPDM MEMBRANE 60L HORIZONTAL</t>
  </si>
  <si>
    <t>PUMP AQUASTRONG ACCS. EKM60-1 IMPELLER BRASS</t>
  </si>
  <si>
    <t>PUMP AQUASTRONG ACCS. EKM60-1/EKM70-1/EKM80-1/EJM60LB MECHANICAL SEAL 301-12</t>
  </si>
  <si>
    <t>PUMP AQUASTRONG ACCS. EKM60-1 O-RING 58X2.65 NBR</t>
  </si>
  <si>
    <t>PUMP AQUASTRONG ACCS. EKM60-1/EJM60LB/ESP18-12 BALL BEARING 6201-ZZ/Z2</t>
  </si>
  <si>
    <t>PUMP AQUASTRONG ACCS. EKM60-1 CAPACITOR 8UF</t>
  </si>
  <si>
    <t>PUMP AQUASTRONG ACCS. EKM70-1 IMPELLER BRASS</t>
  </si>
  <si>
    <t>PUMP AQUASTRONG ACCS. EKM70-1 O-RING 68.8X3.1 NBR</t>
  </si>
  <si>
    <t>PUMP AQUASTRONG ACCS. EKM70-1/EJM80LB CAPACITOR 12UF</t>
  </si>
  <si>
    <t>PUMP AQUASTRONG ACCS. EKM80-1 IMPELLER BRASS</t>
  </si>
  <si>
    <t>PUMP AQUASTRONG ACCS. EKM80-1 O-RING 73.8X3.1 NBR</t>
  </si>
  <si>
    <t>PUMP AQUASTRONG ACCS. EKM80-1 CAPACITOR 16UF</t>
  </si>
  <si>
    <t>PUMP AQUASTRONG ACCS. EJM60LB IMPELLER</t>
  </si>
  <si>
    <t>PUMP AQUASTRONG ACCS. EJM60LB O-RING 163X3.55 NBR</t>
  </si>
  <si>
    <t>PUMP AQUASTRONG ACCS. EJM60LB CAPACITOR 10UF</t>
  </si>
  <si>
    <t>PUMP AQUASTRONG ACCS. EJM80LB IMPELLER PPO</t>
  </si>
  <si>
    <t>PUMP AQUASTRONG ACCS. EJM80LB/EJM100LB MECHANICAL SEAL 301-14</t>
  </si>
  <si>
    <t>PUMP AQUASTRONG ACCS. EJM80LB O-RING 163X3.55 NBR</t>
  </si>
  <si>
    <t>PUMP AQUASTRONG ACCS. EJM80LB/EJM100LB/EKM80-1/EKM70-1 BALL BEARING 6202</t>
  </si>
  <si>
    <t>PUMP AQUASTRONG ACCS. EJM80LB/EJM100LB/ESP18-12 BALL BEARING 6203</t>
  </si>
  <si>
    <t>PUMP AQUASTRONG ACCS. EJM100LB IMPELLER PPO</t>
  </si>
  <si>
    <t>PUMP AQUASTRONG ACCS. EJM100LB O-RING 163X3.55 NBR</t>
  </si>
  <si>
    <t>PUMP AQUASTRONG ACCS. EJM100LB CAPACITOR 20UF</t>
  </si>
  <si>
    <t>PUMP AQUASTRONG ACCS. ESP18-12/0.75I MECHANICAL SEAL CERAMIC/CARBON</t>
  </si>
  <si>
    <t>PUMP AQUASTRONG ACCS. ESP18-12/0.75I FLOAT SWITCH PP</t>
  </si>
  <si>
    <t>PUMP AQUASTRONG ACCS. ESP18-12/0.75I OIL SEAL NBR</t>
  </si>
  <si>
    <t>PUMP AQUASTRONG ACCS. ESP18-12/0.75I CAPACITOR 20UF</t>
  </si>
  <si>
    <t>HAMMER CLAW HAUSMANN TT TL151 8 OZ WOODEN HANDLE</t>
  </si>
  <si>
    <t>HAMMER CLAW HAUSMANN TT TL151 16 OZ WOODEN HANDLE</t>
  </si>
  <si>
    <t>HAMMER CLAW HAUSMANN TT TL121 8 OZ FIBERGLASS HANDLE</t>
  </si>
  <si>
    <t>HAMMER CLAW HAUSMANN TT TL121 16 OZ FIBERGLASS HANDLE</t>
  </si>
  <si>
    <t>HAMMER  SLEDGE HAUSMANN TT TL325 2LB WOODEN HANDLE</t>
  </si>
  <si>
    <t>HAMMER  SLEDGE HAUSMANN TT TL325 3LB WOODEN HANDLE</t>
  </si>
  <si>
    <t>MALLET RUBBER HAUSMANN TT TL1803 12 OZ WOODEN HANDLE</t>
  </si>
  <si>
    <t>MALLET RUBBER HAUSMANN TT TL1803 16 OZ WOODEN HANDLE</t>
  </si>
  <si>
    <t>MALLET RUBBER HAUSMANN TT TL1803 24 OZ WOODEN HANDLE</t>
  </si>
  <si>
    <t>AXE HAUSMANN TT TL211 PP+TPR-COATED 1.5LBx14' FIBERGLASS HANDLE</t>
  </si>
  <si>
    <t>AXE HAUSMANN TT TL211 PP+TPR-COATED 2LBx14' FIBERGLASS HANDLE</t>
  </si>
  <si>
    <t>+SHED WEATHERFAST 103-0606 6'X6'X6' GARDEN</t>
  </si>
  <si>
    <t>SHED WEATHERFAST 103-1112 10'X10' ATV SHELTER</t>
  </si>
  <si>
    <t>+SHED WEATHERFAST 103-1105 10'X20'X8' CAR GARAGE</t>
  </si>
  <si>
    <t>WAX RING LA FONZA M60005</t>
  </si>
  <si>
    <t>WC FLANGE LA FONZA S10001 ABS BLUE SET</t>
  </si>
  <si>
    <t>BALLUSTRADE TI TK-0300 870MM SS304 SATIN DOUBLE</t>
  </si>
  <si>
    <t>BALLUSTRADE TI TK-0300 870MM SS304 SATIN SINGLE</t>
  </si>
  <si>
    <t>BALLUSTRADE TI TK-0308 870MM SS304 SATIN</t>
  </si>
  <si>
    <t>PIPE ACCS. DH 50.8MM ELBOW CONNECTOR 90D SS304</t>
  </si>
  <si>
    <t>PIPE ACCS. DH 50.8MM 3-WAY HANDRAIL FITTING SS304</t>
  </si>
  <si>
    <t>PIPE ACCS. DH 50.8MM EXTENSION CONNECTOR SS304</t>
  </si>
  <si>
    <t>PIPE ACCS. DH 60X60MM ADJUSTABLE HANDRAIL BRACKET SS304</t>
  </si>
  <si>
    <t>PIPE ACCS. DH 50.8MM FLANGE SS304</t>
  </si>
  <si>
    <t>PIPE ACCS. DH 50.8MM DOMED END CAP SS304</t>
  </si>
  <si>
    <t>DISC CUTTING GOLD ELEPHANT 41A1051216 105X1.2X16MM FOR STEEL&amp;S/S</t>
  </si>
  <si>
    <t>DISC CUTTING GOLD ELEPHANT 41A1251022 125X1.0X22MM FOR STEEL&amp;S/S</t>
  </si>
  <si>
    <t>DISC CUTTING GOLD ELEPHANT 41AA1051016 105X1.0X16MM FOR S/S&amp;METAL</t>
  </si>
  <si>
    <t>DISC CUTTING GOLD ELEPHANT 41A1002516EA 100X2.5X16MM FOR METAL</t>
  </si>
  <si>
    <t>DISC CUTTING GOLD ELEPHANT 41A1803022EA 180X3.0X22MM FOR METAL</t>
  </si>
  <si>
    <t>DISC CUTTING GOLD ELEPHANT 41A3503025EA 350X3.0X25MM FOR METAL</t>
  </si>
  <si>
    <t>DISC CUTTING GOLD ELEPHANT 41AA1002016EA 100X2.0X16MM FOR STEEL&amp;S/S</t>
  </si>
  <si>
    <t>+DISC GRINDING  GOLD ELEPHANT 27A1006016 100X6.0X16MM FOR METAL</t>
  </si>
  <si>
    <t>DISC GRINDING GOLD ELEPHANT 27AA1004016EA 100X4.0X16MM FOR S/S</t>
  </si>
  <si>
    <t>DISC FLAP GOLD ELEPHANT 27A10016Y #40D 100X16MM</t>
  </si>
  <si>
    <t>DISC FLAP GOLD ELEPHANT 27A10016Y #60D 100X16MM</t>
  </si>
  <si>
    <t>DISC FLAP GOLD ELEPHANT 27A10016Y #80D 100X16MM</t>
  </si>
  <si>
    <t>DISC FLAP GOLD ELEPHANT 27A10016Y #120D 100X16MM</t>
  </si>
  <si>
    <t>DISC GRINDING GOLD ELEPHANT 27A1006016R 100X6.0X16MM FOR METAL</t>
  </si>
  <si>
    <t>+BLADE DIAMOND HAUSMANN WT 105X1.0/1.4X7.5X20MM  SUPER THIN</t>
  </si>
  <si>
    <t>+BLADE DIAMOND HAUSMANN WT 105X1.2/2.2X7.5X20MM  DE LUXE</t>
  </si>
  <si>
    <t>+BLADE DIAMOND HAUSMANN WT 105X1.2/2.2X7X20MM  TURBO</t>
  </si>
  <si>
    <t>+BLADE DIAMOND HAUSMANN WT 105X1.2/1.7X7.5X20MM   SEGMENTED</t>
  </si>
  <si>
    <t>+BLADE DIAMOND HAUSMANN WT 105X1.2/1.7X5X16MM CONTINUOUS RIM</t>
  </si>
  <si>
    <t>SILICONE TUBE SEALANT MASTER N33 NEUTRAL CLEAR</t>
  </si>
  <si>
    <t>+DOORBELL SOTER HI WIRELESS HFG107T1R1 315MHz 25-85dB</t>
  </si>
  <si>
    <t>+DOORBELL SOTER HI WIRELESS HFG206T1R1 315MHz 25-85dB</t>
  </si>
  <si>
    <t>+DOORBELL SOTER HI WIRELESS HFG305T1R1 315MHz 25-85dB</t>
  </si>
  <si>
    <t>+UTILITY CART HAUL EXPERT RA-808A 850X480X1000MM 3 SHELF</t>
  </si>
  <si>
    <t>+NFS-UTILITY CART HAUL EXPERT RA-808E 850X480X950MM 2 SHELF</t>
  </si>
  <si>
    <t>NFS-WASTE BIN HS RA-808U 350X240X470MM BLACK</t>
  </si>
  <si>
    <t>NFS-DISHES BIN HS RA-808V 550X390X180MM BLACK</t>
  </si>
  <si>
    <t>+UMBRELLA GREAT OUTDOOR IL 23.5" AUTO STICK</t>
  </si>
  <si>
    <t>+UMBRELLA GREAT OUTDOOR IL 30" GOLF</t>
  </si>
  <si>
    <t>+UMBRELLA CITI IL 60CM AUTO STICK W/SILVER-UV COATING</t>
  </si>
  <si>
    <t>+UMBRELLA CITI IL 76CM GOLF W/SILVER-UV COATING</t>
  </si>
  <si>
    <t>UMBRELLA CITI IL 91CMX8K BEACH</t>
  </si>
  <si>
    <t>+UMBRELLA GREAT OUTDOOR IL BU-03 36"X8K COLORED</t>
  </si>
  <si>
    <t>DOWEL AMERICAN LUMBER 1.3X125"X8' LAMINATED</t>
  </si>
  <si>
    <t>+DOORMAT HAPPY HOME NP PVC 1.20MX1.0M FMS7000 RED</t>
  </si>
  <si>
    <t>DOORMAT HAPPY HOME NP PVC 1.20MX1.0M FMS7000 GREEN</t>
  </si>
  <si>
    <t>+DOORMAT HAPPY HOME NP PVC 1.20MX1.0M FMS7000 GREY</t>
  </si>
  <si>
    <t>+DOORMAT HAPPY HOME NP PVC 40CMX60CM FMS7000 AQUA SAFETY RED</t>
  </si>
  <si>
    <t>+DOORMAT HAPPY HOME NP PVC 40CMX60CM FMS7000 AQUA SAFETY GREEN</t>
  </si>
  <si>
    <t>+DOORMAT HAPPY HOME NP PVC 40CMX60CM FMS7000 AQUA SAFETY GREY</t>
  </si>
  <si>
    <t>+DOORMAT HAPPY HOME NP PVC 40CMX60CM FMS7000 AQUA SAFETY BLUE</t>
  </si>
  <si>
    <t>+DOORMAT HAPPY HOME NP PVC 50CMX70CM FMS7000 AQUA SAFETY RED</t>
  </si>
  <si>
    <t>+DOORMAT HAPPY HOME NP PVC 50CMX70CM FMS7000 AQUA SAFETY GREEN</t>
  </si>
  <si>
    <t>+DOORMAT HAPPY HOME NP PVC 50CMX70CM FMS7000 AQUA SAFETY GREY</t>
  </si>
  <si>
    <t>+DOORMAT HAPPY HOME NP PVC 50CMX70CM FMS7000 AQUA SAFETY BLUE</t>
  </si>
  <si>
    <t>+GRASS MAT HAPPY HOME NW VINYL PGM9100 40X60CM RED</t>
  </si>
  <si>
    <t>+GRASS MAT HAPPY HOME NW VINYL PGM9100 40X60CM GREEN</t>
  </si>
  <si>
    <t>+GRASS MAT HAPPY HOME NW VINYL PGM9100 40X60CM BLUE</t>
  </si>
  <si>
    <t>+GRASS MAT HAPPY HOME NW VINYL PGM9100 40X60CM GREY</t>
  </si>
  <si>
    <t>+GRASS MAT HAPPY HOME NW VINYL PGM9100 50X70CM GREY</t>
  </si>
  <si>
    <t>+GRASS MAT HAPPY HOME NW VINYL PGM9100 50X70CM RED</t>
  </si>
  <si>
    <t>+GRASS MAT HAPPY HOME NW VINYL PGM9100 50X70CM GREEN</t>
  </si>
  <si>
    <t>+GRASS MAT HAPPY HOME NW VINYL PGM9100 50X70CM BLUE</t>
  </si>
  <si>
    <t>+GRASS MAT NW VINYL 90CMX1M PGM9100 RED</t>
  </si>
  <si>
    <t>+GRASS MAT NW VINYL 90CMX1M GREEN</t>
  </si>
  <si>
    <t>+GRASS MAT NW VINYL 90CMX800CM BLUE</t>
  </si>
  <si>
    <t>+GRASS MAT NW VINYL 90CMX1M PGM9100 GREY</t>
  </si>
  <si>
    <t>+DUST BIN HAPPY HOME GI 36X36XH64CM 40L MATTE S/S</t>
  </si>
  <si>
    <t>+DOOR HOLDER HAUSMANN ZH C898L SC</t>
  </si>
  <si>
    <t>+FLUSH BOLT HAUSMANN ZH C711-6" SC</t>
  </si>
  <si>
    <t>+FLUSH BOLT HAUSMANN ZH C711-8" SC</t>
  </si>
  <si>
    <t>+FLUSH BOLT HAUSMANN ZH C711-10" SC</t>
  </si>
  <si>
    <t>+WINDOW LATCH HAUSMANN ZH C720D SC</t>
  </si>
  <si>
    <t>NFS-STEEL DOOR JF 90X210 LEFT WHITE</t>
  </si>
  <si>
    <t>NFS-STEEL DOOR JF 90X210 RIGHT WHITE</t>
  </si>
  <si>
    <t>NFS-STEEL DOOR JF 100X210 LEFT WHITE</t>
  </si>
  <si>
    <t>NFS-STEEL DOOR JF 100X210 RIGHT WHITE</t>
  </si>
  <si>
    <t>(DO NOT USE) SECURITY CAMERA SOTER IN11C DUMMY</t>
  </si>
  <si>
    <t>(DO NOT USE) SECURITY CAMERA SOTER IN11D DUMMY</t>
  </si>
  <si>
    <t>SECURITY ALARM SOTER VIBRATION/SHOCK WINDOW &amp; DOOR IN03A</t>
  </si>
  <si>
    <t>(DO NOT USE) SECURITY ALARM SOTER DOOR &amp; WINDOW IN03C MINI</t>
  </si>
  <si>
    <t>SECURITY ALARM SOTER DOOR STOP IN03E</t>
  </si>
  <si>
    <t>SECURITY PANIC ALARM SOTER IN06D PERSONAL MINI</t>
  </si>
  <si>
    <t>SECURITY ALARM SOTER FLOOD ALERT IN07A</t>
  </si>
  <si>
    <t>I-OUTLET ZIGMA CI ZWO1 WIDE</t>
  </si>
  <si>
    <t>PLATE ZIGMA CI ZWP1 WIDE 1-GANG</t>
  </si>
  <si>
    <t>PLATE ZIGMA CI ZWP2 WIDE 2-GANG</t>
  </si>
  <si>
    <t>PLATE ZIGMA CI ZWP3 WIDE 3-GANG</t>
  </si>
  <si>
    <t>PLATE ZIGMA CI ZWP4 WIDE BLANK</t>
  </si>
  <si>
    <t>I-SWITCH ZIGMA CI ZWS1-A WIDE 1-WAY W/FLUORESCENT LINE</t>
  </si>
  <si>
    <t>I-SWITCH ZIGMA CI ZWS1-B WIDE 1-WAY W/FLUORESCENT LINE</t>
  </si>
  <si>
    <t>I-SWITCH ZIGMA CI ZWS1-C WIDE 1-WAY W/FLUORESCENT LINE</t>
  </si>
  <si>
    <t>I-OUTLET ZIGMA CI ZWD101 WD 1-GANG SET</t>
  </si>
  <si>
    <t>I-OUTLET ZIGMA CI ZWD102 WD 2-GANG SET</t>
  </si>
  <si>
    <t>I-OUTLET ZIGMA CI ZWD103 WD 3-GANG SET</t>
  </si>
  <si>
    <t>I-OUTLET ZIGMA CI ZWD104 WD FOR AIRCON SET</t>
  </si>
  <si>
    <t>I-OUTLET ZIGMA CI ZWD105 WD 1-GANG TEL.MOD JACK SET</t>
  </si>
  <si>
    <t>I-OUTLET ZIGMA CI ZWD106 WD 1-GANG TV TERMINAL SET</t>
  </si>
  <si>
    <t>I-SWITCH ZIGMA CI ZWD201 WD 1-GANG 1-WAY SET</t>
  </si>
  <si>
    <t>I-SWITCH ZIGMA CI ZWD202 WD 2-GANG 1-WAY SET</t>
  </si>
  <si>
    <t>I-SWITCH ZIGMA CI ZWD203 WD 3-GANG 1-WAY SET</t>
  </si>
  <si>
    <t>(DO NOT USE)SWITCH ZIGMA CI ZWD204 WD 1-GANG W/LED SET</t>
  </si>
  <si>
    <t>(DO NOT USE)SWITCH ZIGMA CI ZWD205 WD 2-GANG W/LED SET</t>
  </si>
  <si>
    <t>(DO NOT USE)SWITCH ZIGMA CI ZWD206 WD 3-GANG W/LED SET</t>
  </si>
  <si>
    <t>I-SWITCH ZIGMA CI ZWD207 WD 1-GANG 2-WAY SET</t>
  </si>
  <si>
    <t>I-SWITCH ZIGMA CI ZWD208 WD 2-GANG 2-WAY SET</t>
  </si>
  <si>
    <t>+CABINET PVC NOVITA QBIK LINE-90.2.TP UTILITY W/1 SHELF BLACK/GREY</t>
  </si>
  <si>
    <t>+CABINET PVC NOVITA QBIK LINE-170.2.TP UTILITY W/3 SHELVES BLACK/GREY</t>
  </si>
  <si>
    <t>+CABINET PVC NOVITA QBIK LINE-170.2.PS UTILITY W/3 SHELVES BLACK/GREY</t>
  </si>
  <si>
    <t>SCALE HAUSMANN SP-10KG SMALL PAN 10KG BLUE</t>
  </si>
  <si>
    <t>SCALE HAUSMANN SP-60KG FLAT PLATE 60KG BLUE</t>
  </si>
  <si>
    <t>SCALE HAUSMANN SP-120KG FLAT PAN 120KG</t>
  </si>
  <si>
    <t>SCALE HAUSMANN SP-2KG ROUND PAN 2KG</t>
  </si>
  <si>
    <t>SCALE HAUSMANN ACS-30-JE41 DIGITAL 30KG</t>
  </si>
  <si>
    <t>NFS-SCALE HAPPY HOME BR9016 BODY/BATHROOM</t>
  </si>
  <si>
    <t>NFS-SCALE HAPPY HOME EB9460 5MM-TG MAX.150KG</t>
  </si>
  <si>
    <t>+NFS-SCALE HAPPY HOME EB9154 6MM-TG MAX.150KG MOUNT ON THE WALL FUNCT.</t>
  </si>
  <si>
    <t>+STORAGE CONTAINER HAPPY HOME/FONTAL SP SL90016 16L GREEN</t>
  </si>
  <si>
    <t>+STORAGE CONTAINER HAPPY HOME/FONTAL SP SL90016 16L BLUE</t>
  </si>
  <si>
    <t>+STORAGE CONTAINER HAPPY HOME/FONTAL SP SL90016 16L RED</t>
  </si>
  <si>
    <t>+STORAGE CONTAINER HAPPY HOME/FONTAL SP SL90015 30L GREEN</t>
  </si>
  <si>
    <t>+STORAGE CONTAINER HAPPY HOME/FONTAL SP SL90015 30L BLUE</t>
  </si>
  <si>
    <t>+STORAGE CONTAINER HAPPY HOME/FONTAL SP SL90015 30L RED</t>
  </si>
  <si>
    <t>+DUST BIN HAPPY HOME/FONTAL SP SL110004 12L SWING COVER GREEN</t>
  </si>
  <si>
    <t>+DUST BIN HAPPY HOME/FONTAL SP SL110004 12L SWING COVER BLUE</t>
  </si>
  <si>
    <t>+DUST BIN HAPPY HOME/FONTAL SP SL110004 12L SWING COVER RED</t>
  </si>
  <si>
    <t>+DUST BIN HAPPY HOME/FONTAL SP SL110003 5L SWING COVER GREEN</t>
  </si>
  <si>
    <t>+DUST BIN HAPPY HOME/FONTAL SP SL110003 5L SWING COVER BLUE</t>
  </si>
  <si>
    <t>+DUST BIN HAPPY HOME/FONTAL SP SL110003 5L SWING COVER RED</t>
  </si>
  <si>
    <t>+TUBE ZIGMA RI LED T5 XL03C22JJ 5W 6000K DL</t>
  </si>
  <si>
    <t>+TUBE ZIGMA RI LED T5 XL03C22JJ 5W 3000K WW</t>
  </si>
  <si>
    <t>+TUBE ZIGMA RI LED T5 XL06C44JJ 8W 6000K DL</t>
  </si>
  <si>
    <t>+TUBE ZIGMA RI LED T5 XL06C44JJ 8W 3000K WW</t>
  </si>
  <si>
    <t>+TUBE ZIGMA RI LED T5 XL09C64JJ 12W 6000K DL</t>
  </si>
  <si>
    <t>+TUBE ZIGMA RI LED T5 XL09C64JJ 12W 3000K WW</t>
  </si>
  <si>
    <t>+TUBE ZIGMA RI LED T5 XL12C86JJ 16W 6000K DL</t>
  </si>
  <si>
    <t>+TUBE ZIGMA RI LED T5 XL12C86JJ 16W 3000K WW</t>
  </si>
  <si>
    <t>+TUBE ZIGMA FE LED T8 9W-ESG 9W 6500K DL</t>
  </si>
  <si>
    <t>+TUBE ZIGMA RI LED T8 XF06C44J 9W 6000K DL</t>
  </si>
  <si>
    <t>+TUBE ZIGMA RI LED T8 XF06C44J 9W 3000K WW</t>
  </si>
  <si>
    <t>+TUBE ZIGMA RI LED T8 XF12C87JJ 18W 6000K DL</t>
  </si>
  <si>
    <t>+TUBE ZIGMA RI LED T8 XF12C87JJ 18W 3000K WW</t>
  </si>
  <si>
    <t>+TUBE ZIGMA RI LED T5 XL12C120JJ 20W 6000K DL</t>
  </si>
  <si>
    <t>+TUBE ZIGMA RI LED T5 XL12C120JJ 20W 3000K WW</t>
  </si>
  <si>
    <t>+TUBE ZIGMA RI LED T5  T5-XL06C44JJ 8W RED</t>
  </si>
  <si>
    <t>+COLORED TUBE ZIGMA RI LED T5  T5-XL06C44JJ 8W BLUE</t>
  </si>
  <si>
    <t>+COLORED TUBE ZIGMA RI LED T5  T5-XL06C44JJ 8W GREEN</t>
  </si>
  <si>
    <t>+COLORED TUBE ZIGMA RI LED T5  T5-XL12C86JJ 16W RED</t>
  </si>
  <si>
    <t>+COLORED TUBE ZIGMA RI LED T5  T5-XL12C86JJ 16W BLUE</t>
  </si>
  <si>
    <t>+COLORED TUBE ZIGMA RI LED T5  T5-XL12C86JJ 16W GREEN</t>
  </si>
  <si>
    <t>+SPRAYER GREAT OUTDOOR MA KS-1 KNAPSACK 17.5L</t>
  </si>
  <si>
    <t>+SPRAYER GREAT OUTDOOR MA KSP-1 KNAPSACK 17.5L</t>
  </si>
  <si>
    <t>+FLOORMAT PVC EMB#9 YP307 1830X27430X0.40MM WOOD SQUARE</t>
  </si>
  <si>
    <t>+FLOORMAT PVC EMB#9 YP902 1830X27430X0.40MM WOOD DIAMOND</t>
  </si>
  <si>
    <t>+FLOORMAT PVC EMB#9 YP12909 1830X27430X0.40MM WOOD PARQUET</t>
  </si>
  <si>
    <t>+FLOORMAT PVC EMB#9 YP4302 1830X27430X0.40MM BROWN</t>
  </si>
  <si>
    <t>+FLOORMAT PVC EMB#9 YP2208 1830X27430X0.40MM PURPLE</t>
  </si>
  <si>
    <t>+FLOORMAT PVC EMB#9 YP12816 1830X27430X0.40MM BLUE</t>
  </si>
  <si>
    <t>+FLOORMAT PVC EMB#9 YP12401 1830X27430X0.40MM  BLK&amp;WT</t>
  </si>
  <si>
    <t>+FLOORMAT PVC EMB#9 YP4306 1830X27430X0.40MM GREEN</t>
  </si>
  <si>
    <t>+FLOORMAT PVC EMB#9 YP12502 1830X27430X0.40MM</t>
  </si>
  <si>
    <t>+FLOORMAT PVC EMB#9 YP1912 1830X27430X0.40MM</t>
  </si>
  <si>
    <t>I-EXTENSION CORD ZIGMA ME MTS-G241U 4-GANG 2M</t>
  </si>
  <si>
    <t>I-EXTENSION CORD ZIGMA ME MTS-G251U 5-GANG 2M</t>
  </si>
  <si>
    <t>I-EXTENSION CORD ZIGMA ME MTS-G261U 6-GANG 2M</t>
  </si>
  <si>
    <t>+BENCH PC008K001A 72.5X12X17.5" WHITE</t>
  </si>
  <si>
    <t>+PERSONAL TABLE BT024X002A 30X19.5X28" ERIKA WHITE</t>
  </si>
  <si>
    <t>+SQUARE TABLE BT036X001A 36X36X29.25" XXL90 SQUARE WHITE</t>
  </si>
  <si>
    <t>(DO NOT USE) +TABLE CTX BT004X001AWHT 121X60X74CM RECT. WHITE</t>
  </si>
  <si>
    <t>+BENCH CTX FOLDING PC008K001A936B 72.5X12X17.5"</t>
  </si>
  <si>
    <t>TABLE CTX BT024X002A 76X49X71CM PERSONAL</t>
  </si>
  <si>
    <t>TABLE CTX BT036X001A 91X91X74CM SQUARE</t>
  </si>
  <si>
    <t>TABLE CTX BT004X001AWHT 121X60X74CM RECT. WHITE</t>
  </si>
  <si>
    <t>TABLE CTX BT006X001BWHT 182X76X74CM RECT. WHITE</t>
  </si>
  <si>
    <t>TABLE CTX BT048X001A 121CM ROUND</t>
  </si>
  <si>
    <t>TABLE CTX BT060X001A 152CM ROUND</t>
  </si>
  <si>
    <t>TABLE CTX BT022X001A 180X50X72CM TRAINING</t>
  </si>
  <si>
    <t>CHAIR CTX PC001X002AWHT FOLDING WHITE</t>
  </si>
  <si>
    <t>TABLE CTX BT006X001BBLK TABLE RECT. 182X76X74CM RECT. BLACK</t>
  </si>
  <si>
    <t>CHAIR CTX PC001X002ABLK FOLDING BLACK</t>
  </si>
  <si>
    <t>TABLE KIDS CTX 102PT041X002AWHT PLASTIC WHITE</t>
  </si>
  <si>
    <t>CHAIR KIDS CTX 101SK016I001AGRN PLASTIC GREEN</t>
  </si>
  <si>
    <t>CHAIR KIDS CTX 101SK016I001AWHT WHITE PLASTIC</t>
  </si>
  <si>
    <t>CHAIR KIDS CTX 101SK016I001ABLU PLASTIC BLUE</t>
  </si>
  <si>
    <t>CHAIR KIDS CTX 101SK016I001APNK PLASTIC PINK</t>
  </si>
  <si>
    <t>PINLIGHT FIXTURE ZIGMA SI XM2282(W) 108MM ROUND WHITE</t>
  </si>
  <si>
    <t>PINLIGHT FIXTURE ZIGMA SI XM2282(NM) 108MM ROUND NICKEL MATTE</t>
  </si>
  <si>
    <t>PINLIGHT FIXTURE ZIGMA SI XM2283(W) 123MM ROUND WHITE</t>
  </si>
  <si>
    <t>PINLIGHT FIXTURE ZIGMA SI XM2283(NM) 123MM ROUND NICKEL MATTE</t>
  </si>
  <si>
    <t>+DOWNLIGHT LED ZIGMA SI LXM2208(W+CW) 85MM 3W DL ROUND</t>
  </si>
  <si>
    <t>+DOWNLIGHT LED ZIGMA SI LXM2209(W+CW) 120MM 6W DL ROUND</t>
  </si>
  <si>
    <t>+DOWNLIGHT LED ZIGMA SI LXM2209F(W+CW) 120X120MM 6W DL SQUARE</t>
  </si>
  <si>
    <t>+DOWNLIGHT LED ZIGMA SI LXM2210(W+CW) 150MM 9W DL ROUND</t>
  </si>
  <si>
    <t>+DOWNLIGHT LED ZIGMA SI LXM2210F(W+CW) 150X150MM 9W DL SQUARE</t>
  </si>
  <si>
    <t>+DOWNLIGHT LED ZIGMA SI LXM2208(W+WW) 85MM 3W WW ROUND</t>
  </si>
  <si>
    <t>+DOWNLIGHT LED ZIGMA SI LXM2209(W+WW) 120MM 6W WW ROUND</t>
  </si>
  <si>
    <t>+DOWNLIGHT LED ZIGMA SI LXM2209F(W+WW) 120X120MM 6W WW SQUARE</t>
  </si>
  <si>
    <t>+DOWNLIGHT LED ZIGMA SI LXM2210(W+WW) 150MM 9W WW ROUND</t>
  </si>
  <si>
    <t>+DOWNLIGHT LED ZIGMA SI LXM2210F(W+WW) 150X150MM 9W WW SQUARE</t>
  </si>
  <si>
    <t>PINLIGHT FIXTURE ZIGMA SI XM2284(W) 140MM ROUND WHITE</t>
  </si>
  <si>
    <t>PINLIGHT FIXTURE ZIGMA SI XM2284(NM) 140MM ROUND NICKEL MATTE</t>
  </si>
  <si>
    <t>PINLIGHT FIXTURE ZIGMA SI XM2283W(NM) 120MM ROUND NICKEL MATTE W/GLASS</t>
  </si>
  <si>
    <t>PINLIGHT FIXTURE ZIGMA SI XM2283W(W) 120MM ROUND WHITE W/GLASS</t>
  </si>
  <si>
    <t>PINLIGHT FIXTURE ZIGMA SI XM2282F(W) 96X96MM WHITE</t>
  </si>
  <si>
    <t>PINLIGHT FIXTURE ZIGMA SI XM2282F(NM) 96x96MM NICKEL MATTE</t>
  </si>
  <si>
    <t>PINLIGHT FIXTURE ZIGMA SI XM2283F(W) 113X113MM WHITE</t>
  </si>
  <si>
    <t>PINLIGHT FIXTURE ZIGMA SI XM2283F(NM) 113X113MM NICKEL MATTE</t>
  </si>
  <si>
    <t>PINLIGHT FIXTURE ZIGMA SI XM2284W(W) 140MM ROUND WHITE W/GLASS</t>
  </si>
  <si>
    <t>PINLIGHT FIXTURE ZIGMA SI XM2284W(NM) 140MM ROUND NICKEL MATTE W/GLASS</t>
  </si>
  <si>
    <t>PINLIGHT FIXTURE ZIGMA SI SURFACE MOUNTED XM2832(W) 3.5" ROUND</t>
  </si>
  <si>
    <t>PINLIGHT FIXTURE ZIGMA SI SURFACE MOUNTED XM2832(B) 3.5" ROUND</t>
  </si>
  <si>
    <t>PINLIGHT FIXTURE ZIGMA SI SURFACE MOUNTED XM2841(W) 4" ROUND</t>
  </si>
  <si>
    <t>PINLIGHT FIXTURE ZIGMA SI SURFACE MOUNTED XM2841(B) 4" ROUND</t>
  </si>
  <si>
    <t>PINLIGHT FIXTURE ZIGMA SI SURFACE MOUNTED XM2831H(W) 3.5" SQUARE</t>
  </si>
  <si>
    <t>PINLIGHT FIXTURE ZIGMA SI SURFACE MOUNTED XM2831H(B) 3.5" SQUARE</t>
  </si>
  <si>
    <t>PINLIGHT FIXTURE ZIGMA SI SURFACE MOUNTED XM2841H(W) 4" SQUARE</t>
  </si>
  <si>
    <t>PINLIGHT FIXTURE ZIGMA SI SURFACE MOUNTED XM2841H(B) 4" SQUARE</t>
  </si>
  <si>
    <t>VENTILATING FAN GRID BOSTON BAY VS MV100BVS</t>
  </si>
  <si>
    <t>I-VENTILATING FAN GRID BOSTON BAY VS MV150BVS</t>
  </si>
  <si>
    <t>I-NFS- VENTILATING FAN GRID BOSTON BAY VS MV150BVRD</t>
  </si>
  <si>
    <t>I-VENTILATING FAN BOSTON BAY VS VENTS100D</t>
  </si>
  <si>
    <t>I-VENTILATING FAN BOSTON BAY VS VENTS150D</t>
  </si>
  <si>
    <t>I-NFS- VENTILATING FAN BOSTON BAY VS VENTS100LD</t>
  </si>
  <si>
    <t>I-NFS- VENTILATING FAN BOSTON BAY VS VENTS150LD</t>
  </si>
  <si>
    <t>I-NFS- VENTILATING FAN MOTOR BOSTON BAY VS VENTSTT100</t>
  </si>
  <si>
    <t>VENTILATING FAN DUCT BOSTON BAY VS ALUVENTM100/1 ALUM.FLEXIBLE</t>
  </si>
  <si>
    <t>VENTILATING FAN DUCT BOSTON BAY VS ALUVENTM150/2.5 ALUM.FLEXIBLE</t>
  </si>
  <si>
    <t>VENTILATING FAN CLAMP BOSTON BAY VS C100ZN SPEED</t>
  </si>
  <si>
    <t>VENTILATING FAN CLAMP BOSTON BAY VS C150ZN SPEED</t>
  </si>
  <si>
    <t>SANDPAPER TACOMA #36 12"X1M WATERPROOF</t>
  </si>
  <si>
    <t>+SHELF BRACKET HAUSMANN 7416 150X150MM POWDER COATED BLK</t>
  </si>
  <si>
    <t>+SHELF BRACKET HAUSMANN 7418 200X200MM POWDER COATED BLK</t>
  </si>
  <si>
    <t>+SHELF BRACKET HAUSMANN 7410 250X250MM POWDER COATED BLK</t>
  </si>
  <si>
    <t>+HOUSE NUMBER HAUSMANN WNS100B #0 1.5MM S/S BLACK</t>
  </si>
  <si>
    <t>+HOUSE NUMBER HAUSMANN WNS101B #1 1.5MM S/S BLACK</t>
  </si>
  <si>
    <t>+HOUSE NUMBER HAUSMANN WNS102B #2 1.5MM S/S BLACK</t>
  </si>
  <si>
    <t>+HOUSE NUMBER HAUSMANN WNS103B #3 1.5MM S/S BLACK</t>
  </si>
  <si>
    <t>+HOUSE NUMBER HAUSMANN WNS104B #4 1.5MM S/S BLACK</t>
  </si>
  <si>
    <t>+HOUSE NUMBER HAUSMANN WNS105B #5 1.5MM S/S BLACK</t>
  </si>
  <si>
    <t>+HOUSE NUMBER HAUSMANN WNS106B #6 1.5MM S/S BLACK</t>
  </si>
  <si>
    <t>+HOUSE NUMBER HAUSMANN WNS107B #7 1.5MM S/S BLACK</t>
  </si>
  <si>
    <t>+HOUSE NUMBER HAUSMANN WNS108B #8 1.5MM S/S BLACK</t>
  </si>
  <si>
    <t>+HOUSE NUMBER HAUSMANN WNS109B #9 1.5MM S/S BLACK</t>
  </si>
  <si>
    <t>(DO NOT USE)CABLE TIE LINK NF NYLON 2.5X100MM WHITE 100'S</t>
  </si>
  <si>
    <t>(DO NOT USE)CABLE TIE LINK NF NYLON 2.5X150MM WHITE 100'S</t>
  </si>
  <si>
    <t>(DO NOT USE)CABLE TIE LINK NF NYLON 2.5X200MM WHITE 100'S</t>
  </si>
  <si>
    <t>(DO NOT USE)CABLE TIE LINK NF NYLON 3.6X150MM WHITE 100'S</t>
  </si>
  <si>
    <t>(DO NOT USE)CABLE TIE LINK NF NYLON 3.6X200MM WHITE 100'S</t>
  </si>
  <si>
    <t>(DO NOT USE)CABLE TIE LINK NF NYLON 3.6X250MM WHITE 100'S</t>
  </si>
  <si>
    <t>(DO NOT USE)CABLE TIE LINK NF NYLON 4.8X200MM WHITE 100'S</t>
  </si>
  <si>
    <t>(DO NOT USE)CABLE TIE LINK NF NYLON 4.8X250MM WHITE 100'S</t>
  </si>
  <si>
    <t>(DO NOT USE)CABLE TIE LINK NF NYLON 4.8X300MM WHITE 100'S</t>
  </si>
  <si>
    <t>(DO NOT USE)CABLE TIE LINK NF NYLON 5.8X200MM WHITE 100'S</t>
  </si>
  <si>
    <t>(DO NOT USE)CABLE TIE LINK NF NYLON 5.8X250MM WHITE 100'S</t>
  </si>
  <si>
    <t>(DO NOT USE)CABLE TIE LINK NF NYLON 5.8X300MM WHITE 100'S</t>
  </si>
  <si>
    <t>(DO NOT USE) CABLE TIE LINK NF NYLON 2.5X100MM WHITE 25'S</t>
  </si>
  <si>
    <t>(DO NOT USE) CABLE TIE LINK NF NYLON 2.5X150MM WHITE 25'S</t>
  </si>
  <si>
    <t>(DO NOT USE) CABLE TIE LINK NF NYLON 2.5X200MM WHITE 25'S</t>
  </si>
  <si>
    <t>(DO NOT USE)CABLE TIE LINK NF NYLON 3.6X150MM WHITE 25'S</t>
  </si>
  <si>
    <t>(DO NOT USE)CABLE TIE LINK NF NYLON 3.6X200MM WHITE 25'S</t>
  </si>
  <si>
    <t>(DO NOT USE)CABLE TIE LINK NF NYLON 3.6X250MM WHITE 25'S</t>
  </si>
  <si>
    <t>(DO NOT USE)CABLE TIE LINK NF NYLON 4.8X200MM WHITE 25'S</t>
  </si>
  <si>
    <t>(DO NOT USE)CABLE TIE LINK NF NYLON 4.8X250MM WHITE 25'S</t>
  </si>
  <si>
    <t>(DO NOT USE)CABLE TIE LINK NF NYLON 4.8X300MM WHITE 25'S</t>
  </si>
  <si>
    <t>(DO NOT USE)CABLE TIE LINK NF NYLON 5.8X200MM WHITE 25'S</t>
  </si>
  <si>
    <t>(DO NOT USE)CABLE TIE LINK NF NYLON 5.8X250MM WHITE 25'S</t>
  </si>
  <si>
    <t>(DO NOT USE)CABLE TIE LINK NF NYLON 5.8X300MM WHITE 25'S</t>
  </si>
  <si>
    <t>(DO NOT USE)CABLE TIE LINK NF NYLON 2.5X100MM BLACK 100'S</t>
  </si>
  <si>
    <t>(DO NOT USE)CABLE TIE LINK NF NYLON 2.5X150MM BLACK 100'S</t>
  </si>
  <si>
    <t>(DO NOT USE)CABLE TIE LINK NF NYLON 2.5X200MM BLACK 100'S</t>
  </si>
  <si>
    <t>(DO NOT USE)CABLE TIE LINK NF NYLON 3.6X150MM BLACK 100'S</t>
  </si>
  <si>
    <t>(DO NOT USE)CABLE TIE LINK NF NYLON 4.8X200MM BLACK 100'S</t>
  </si>
  <si>
    <t>(DO NOT USE)CABLE TIE LINK NF NYLON 5.8X250MM BLACK 100'S</t>
  </si>
  <si>
    <t>(DO NOT USE)CABLE TIE LINK NF NYLON 2.5X100MM BLACK 25'S</t>
  </si>
  <si>
    <t>(DO NOT USE)CABLE TIE LINK NF NYLON 2.5X150MM BLACK 25'S</t>
  </si>
  <si>
    <t>(DO NOT USE)CABLE TIE LINK NF NYLON 2.5X200MM BLACK 25'S</t>
  </si>
  <si>
    <t>(DO NOT USE)CABLE TIE LINK NF NYLON 3.6X150MM BLACK 25'S</t>
  </si>
  <si>
    <t>(DO NOT USE)CABLE TIE LINK NF NYLON 4.8X200MM BLACK 25'S</t>
  </si>
  <si>
    <t>(DO NOT USE)CABLE TIE LINK NF NYLON 5.8X250MM BLACK 25'S</t>
  </si>
  <si>
    <t>(DO NOT USE)PE SPIRAL CABLE WRAP  ZIGMA NF W/CLAMP 15MMX3M BLACK</t>
  </si>
  <si>
    <t>(DO NOT USE)PE SPIRAL CABLE WRAP  ZIGMA NF W/CLAMP 25MMX1.5M BLACK</t>
  </si>
  <si>
    <t>SPRAY PAINT TACOMA RED 400ML</t>
  </si>
  <si>
    <t>SPRAY PAINT TACOMA BLACK 400ML</t>
  </si>
  <si>
    <t>SPRAY PAINT TACOMA WHITE 400ML</t>
  </si>
  <si>
    <t>SPRAY PAINT TACOMA GREEN 400ML</t>
  </si>
  <si>
    <t>SPRAY PAINT TACOMA YELLOW 400ML</t>
  </si>
  <si>
    <t>SPRAY PAINT TACOMA LACQUER CLEAR 400ML</t>
  </si>
  <si>
    <t>SPRAY PAINT TACOMA PRIMER GREY 400ML</t>
  </si>
  <si>
    <t>SPRAY PAINT TACOMA SILVER MATTE 400ML</t>
  </si>
  <si>
    <t>SPRAY PAINT TACOMA BRIGHT CHROME 400ML</t>
  </si>
  <si>
    <t>SPRAY PAINT TACOMA BRIGHT GOLD 400ML</t>
  </si>
  <si>
    <t>SPRAY PAINT TACOMA BLUE 400ML</t>
  </si>
  <si>
    <t>(DO NOT USE) +WALL PLUGS HAUSMANN M5 5X25MM GREY</t>
  </si>
  <si>
    <t>(DO NOT USE) +WALL PLUGS HAUSMANN M6 6X30MM GREY</t>
  </si>
  <si>
    <t>(DO NOT USE) +WALL PLUGS HAUSMANN M8 8X40MM GREY</t>
  </si>
  <si>
    <t>+WALL PLUGS HAUSMANN M5 5X25MM GREY 25'S</t>
  </si>
  <si>
    <t>+WALL PLUGS HAUSMANN M5 5X25MM GREY 100'S</t>
  </si>
  <si>
    <t>+WALL PLUGS HAUSMANN M6 6X30MM GREY 25'S</t>
  </si>
  <si>
    <t>+WALL PLUGS HAUSMANN M6 6X30MM GREY 100'S</t>
  </si>
  <si>
    <t>+WALL PLUGS HAUSMANN M8 8X40MM GREY 25'S</t>
  </si>
  <si>
    <t>+WALL PLUGS HAUSMANN M8 8X40MM GREY 100'S</t>
  </si>
  <si>
    <t>+SCREWS+WALL PLUGS HAUSMANN #6X25+M6 GREY 25'S</t>
  </si>
  <si>
    <t>+SCREWS+WALL PLUGS HAUSMANN #10X37.5+M8 GREY 25'S</t>
  </si>
  <si>
    <t>+SCREWS+WALL PLUGS HAUSMANN #6X25+M6 GREY 100'S</t>
  </si>
  <si>
    <t>+SCREWS+WALL PLUGS HAUSMANN #10X37.5+M8 GREY 100'S</t>
  </si>
  <si>
    <t>+SHOWER CURTAIN HAPPY HOME BI 820012 180X180CM POLYESTER SQUARE BLUE</t>
  </si>
  <si>
    <t>+NFS-SHOWER CURTAIN HAPPY HOME BI 820678 180X180CM POLYESTER DOTTED GRAY/BLUE</t>
  </si>
  <si>
    <t>+NFS-SHOWER CURTAIN HAPPY HOME BI 820751 180X180CM POLYESTER BUBBLE GREEN</t>
  </si>
  <si>
    <t>+SHOWER CURTAIN HAPPY HOME BI 820871 180X180CM POLYESTER BUBBLE ORANGE</t>
  </si>
  <si>
    <t>+NFS-SHOWER CURTAIN HAPPY HOME BI 820873 180X180CM POLYESTER BUBBLE BLACK</t>
  </si>
  <si>
    <t>+SHOWER CURTAIN HAPPY HOME BI 821005 180X180CM POLYESTER STRIPE GREEN</t>
  </si>
  <si>
    <t>+SHOWER CURTAIN HAPPY HOME BI 821015 180X180CM POLYESTER WHITE</t>
  </si>
  <si>
    <t>+SHOWER CURTAIN HAPPY HOME BI 810046 180X180CM PVC STRIPE WHITE</t>
  </si>
  <si>
    <t>+SHOWER CURTAIN HAPPY HOME BI 810295 180X180CM PVC FLOWER RED/BLUE</t>
  </si>
  <si>
    <t>+SHOWER CURTAIN HAPPY HOME BI 810287 180X180CM PEVA MOSAIC PINK/PURPLE</t>
  </si>
  <si>
    <t>+SHOWER CURTAIN HAPPY HOME BI 810589 180X180CM PEVA DOTTED BLUE/PURPLE</t>
  </si>
  <si>
    <t>+SHOWER CURTAIN HAPPY HOME BI ACCS. C-HOOK WHITE</t>
  </si>
  <si>
    <t>+SHOWER CURTAIN HAPPY HOME BI ACCS. C-HOOK CLEAR</t>
  </si>
  <si>
    <t>+INDUSTRIAL FLOOR FAN BOSTON BAY OI HV-14S180 INTERNAL OSCILLATING</t>
  </si>
  <si>
    <t>+INDUSTRIAL FLOOR FAN BOSTON BAY OI HV-14S WITH SHROUD</t>
  </si>
  <si>
    <t>+INDUSTRIAL FLOOR FAN BOSTON BAY OI HV-20S WITH SHROUD</t>
  </si>
  <si>
    <t>+INDUSTRIAL STAND FAN BOSTON BAY OI HVOSF-20S OSCILLATING PED. WITH SHROUD</t>
  </si>
  <si>
    <t>INDUSTRIAL STAND FAN BOSTON BAY OI SPAREPARTS MOTOR HVOSF-20S</t>
  </si>
  <si>
    <t>INDUSTRIAL FLOOR FAN BOSTON BAY OI ACCS. HV-20S MOTOR</t>
  </si>
  <si>
    <t>INDUSTRIAL FLOOR FAN BOSTON BAY SPAREPARTS HV-20S/HVOSF-20S FAN BLADE 20"</t>
  </si>
  <si>
    <t>(DO NOT USE)INDUSTRIAL STAND FAN BOSTON BAY ACCS. HVOSF-20S FAN BLADE</t>
  </si>
  <si>
    <t>INDUSTRIAL FLOOR FAN BOSTON BAY OI SPAREPARTS SWITCH HV-20S</t>
  </si>
  <si>
    <t>INDUSTRIAL FLOOR FAN BOSTON BAY OI SPAREPARTS MOTOR HV-14S</t>
  </si>
  <si>
    <t>INDUSTRIAL FLOOR FAN BOSTON BAY OI SPAREPARTS MOTOR HV-14S180</t>
  </si>
  <si>
    <t>INDUSTRIAL FLOOR FAN BOSTON BAY OI SPAREPARTS FAN BLADE HV-14S</t>
  </si>
  <si>
    <t>INDUSTRIAL FLOOR FAN BOSTON BAY OI SPAREPARTS FAN BLADE HV-14S180</t>
  </si>
  <si>
    <t>INDUSTRIAL FLOOR FAN BOSTON BAY OI SPAREPARTS SWITCH HV-14S</t>
  </si>
  <si>
    <t>INDUSTRIAL FLOOR FAN BOSTON BAY OI SPAREPARTS SWITCH HV-14S180</t>
  </si>
  <si>
    <t>INDUSTRIAL FLOOR FAN BOSTON BAY OI SPAREPARTS OSCILLATING MOTOT HV-14S180</t>
  </si>
  <si>
    <t>INDUSTRIAL STAND FAN BOSTON BAY OI SPAREPARTS SWITCH HVOSF-20S</t>
  </si>
  <si>
    <t>INDUSTRIAL STAND FAN BOSTON BAY OI SPAREPARTS OSCILLATING MOTOR HVOSF-20S</t>
  </si>
  <si>
    <t>+LED EMERGENCY LIGHT ZIGMA HB EXL-660LW-W 2W</t>
  </si>
  <si>
    <t>+LED EMERGENCY LIGHT ZIGMA HB EXL-660LW-HO-W 4W</t>
  </si>
  <si>
    <t>(DO NOT USE)LED EMERGENCY LIGHT ZIGMA HB EMD/3H/MT/NM/S/W 6W</t>
  </si>
  <si>
    <t>(DO NOT USE)+LED EMERGENCY LIGHT ZIGMA HB EMD/3H/MT/RS/W 6W</t>
  </si>
  <si>
    <t>+FLOORMAT PVC EMB#3 XH5701 1830X27430X0.40MM</t>
  </si>
  <si>
    <t>+FLOORMAT PVC EMB#3 XH11516 1830X27430X0.40MM</t>
  </si>
  <si>
    <t>+FLOORMAT PVC EMB#3 XH11307 1830X27430X0.40MM</t>
  </si>
  <si>
    <t>+FLOORMAT PVC EMB#3 XH9903 1830X27430X0.40MM</t>
  </si>
  <si>
    <t>+FLOORMAT PVC EMB#3 XH202 1830X27430X0.40MM</t>
  </si>
  <si>
    <t>+FLOORMAT PVC EMB#3 XH9106 1830X27430X0.40MM</t>
  </si>
  <si>
    <t>+STAPLE GUN HAUSMANN JY821 (3WAY)</t>
  </si>
  <si>
    <t>+STAPLE GUN HAUSMANN JY802 (2WAY)</t>
  </si>
  <si>
    <t>(DO NOT USE)RECHARGEABLE LED FLASHLIGHT ZIGMA TP YG-3882</t>
  </si>
  <si>
    <t>(DO NOT USE)RECHARGEABLE LED FLASHLIGHT ZIGMA TP YG-5813</t>
  </si>
  <si>
    <t>(DO NOT USE)RECHARGEABLE LED FLASHLIGHT ZIGMA TP YG-3888 1W</t>
  </si>
  <si>
    <t>(DO NOT USE)RECHARGEABLE LED FLASHLIGHT ZIGMA TP YG-3898 1.5W</t>
  </si>
  <si>
    <t>(DO NOT USE)RECHARGEABLE LED FLASHLIGHT ZIGMA TP YG-3714 W/RADIO (6LED+12LED)</t>
  </si>
  <si>
    <t>(DO NOT USE)RECHARGEABLE LED LAMP ZIGMA TP YG-5816 (24 SMD LED)</t>
  </si>
  <si>
    <t>(DO NOT USE)RECHARGEABLE LED READING LAMP ZIGMA TP YG-5930 (22 SMD LED)</t>
  </si>
  <si>
    <t>+RECHARGEABLE LED PORTABLE LAMP ZIGMA TP YG-5715 2W (19 SMD LED)</t>
  </si>
  <si>
    <t>(DO NOT USE)RECHARGEABLE LED CAMPING LAMP ZIGMA TP YG-5713 W/SOLAR PANEL (40 SMD LED)</t>
  </si>
  <si>
    <t>(DO NOT USE)RECHARGEABLE LED EMERGENCY LAMP ZIGMA TP YG-5554 (60 SMD LED)</t>
  </si>
  <si>
    <t>(DO NOT USE) NIGHT LIGHT ZIGMA OT LED SBD11 220VAC 0.5W</t>
  </si>
  <si>
    <t>(DO NOT USE) NIGHT LIGHT ZIGMA OT LED ZLU03033 220VAC 0.5W</t>
  </si>
  <si>
    <t>(DO NOT USE) NIGHT LIGHT ZIGMA OT LED ZLU03026 220VAC 0.5W</t>
  </si>
  <si>
    <t>+CEILING LAMP ZIGMA FE LED LEDCL 14W 3000K WW</t>
  </si>
  <si>
    <t>+CEILING LAMP ZIGMA FE LED LEDCL 14W 6500K DL</t>
  </si>
  <si>
    <t>+CEILING LAMP ZIGMA FE LED LEDCL 18W 3000K WW</t>
  </si>
  <si>
    <t>+CEILING LAMP ZIGMA FE LED LEDCL 18W 6500K DL</t>
  </si>
  <si>
    <t>+TUBE ZIGMA FE GLASS LED T8 10W/E-P 3000K WW</t>
  </si>
  <si>
    <t>+TUBE ZIGMA FE GLASS LED T8 10W/E-P 6500K DL</t>
  </si>
  <si>
    <t>+TUBE ZIGMA FE GLASS LED T8 20W/E-P 6500K DL</t>
  </si>
  <si>
    <t>+TUBE ZIGMA FE GLASS LED T8 20W/E-P 3000K WW</t>
  </si>
  <si>
    <t>TARPAULIN PE BLUE/SILVER 66gsm 2.44MX100m 2SIDE LAMINATED MTR</t>
  </si>
  <si>
    <t>TARPAULIN HDPE STRIPE RED/BLUE/WHITE 90gsm 2.44mX100m 2SIDE LAMINATED MTR</t>
  </si>
  <si>
    <t>TARPAULIN PE BLUE/ORANGE 90gsm 2.44MX100m 2SIDE LAMINATED MTR</t>
  </si>
  <si>
    <t>PU FOAM MASTER 300ML</t>
  </si>
  <si>
    <t>PU FOAM MASTER 500ML</t>
  </si>
  <si>
    <t>+GRASS CARPET VG 2MX1M E625218GDQ12041 12000DTEX MONOFILAMENT PE</t>
  </si>
  <si>
    <t>+GRASS CARPET VG 2MX1M E625218CDQ107641 7600D TEX MONOFILAMENT PE</t>
  </si>
  <si>
    <t>SAUCER GREAT OUTDOOR PVC LM5 TERRACOTTA</t>
  </si>
  <si>
    <t>SAUCER GREAT OUTDOOR PVC LM6 TERRACOTTA</t>
  </si>
  <si>
    <t>SAUCER GREAT OUTDOOR PVC LM8 TERRACOTTA</t>
  </si>
  <si>
    <t>SAUCER GREAT OUTDOOR PVC LM10 TERRACOTTA</t>
  </si>
  <si>
    <t>SAUCER GREAT OUTDOOR PVC LM12 TERRACOTTA</t>
  </si>
  <si>
    <t>+POT GREAT OUTDOOR JP PVC XS-80/RB-80 TERRACOTTA</t>
  </si>
  <si>
    <t>+POT GREAT OUTDOOR JP PVC XS-90/RB-90 TERRACOTTA</t>
  </si>
  <si>
    <t>+POT GREAT OUTDOOR JP PVC XS-100/RB-100 TERRACOTTA</t>
  </si>
  <si>
    <t>+POT GREAT OUTDOOR JP PVC XS-110/RB-110 TERRACOTTA</t>
  </si>
  <si>
    <t>+POT GREAT OUTDOOR JP PVC XS-120/RB-120 TERRACOTTA</t>
  </si>
  <si>
    <t>+POT GREAT OUTDOOR JP PVC XS-130/RB-130 TERRACOTTA</t>
  </si>
  <si>
    <t>POT GREAT OUTDOOR PVC XS-150/RB-150 TERRACOTTA</t>
  </si>
  <si>
    <t>+POT GREAT OUTDOOR JP PVC XS-170/RB-170 TERRACOTTA</t>
  </si>
  <si>
    <t>POT GREAT OUTDOOR PVC XS-180/RB-180 TERRACOTTA</t>
  </si>
  <si>
    <t>POT GREAT OUTDOOR PVC XS-210/RB-210 TERRACOTTA</t>
  </si>
  <si>
    <t>POT GREAT OUTDOOR PVC AA140 TERRACOTTA</t>
  </si>
  <si>
    <t>POT GREAT OUTDOOR PVC AA200 TERRACOTTA</t>
  </si>
  <si>
    <t>POT GREAT OUTDOOR PVC AA220 TERRACOTTA</t>
  </si>
  <si>
    <t>POT GREAT OUTDOOR PVC AA160 TERRACOTTA</t>
  </si>
  <si>
    <t>CURTAIN ROD SLICK GS T1935 1.15MX2.1M GOLD</t>
  </si>
  <si>
    <t>CURTAIN ROD SLICK GS T1935 1.15MX2.1M CHROME</t>
  </si>
  <si>
    <t>CURTAIN ROD SLICK GS T1921 1.15MX2.1M GOLD</t>
  </si>
  <si>
    <t>CURTAIN ROD SLICK GS T1921 1.15MX2.1M CHROME</t>
  </si>
  <si>
    <t>CURTAIN ROD SLICK GS T1944 1.15MX2.1M GOLD</t>
  </si>
  <si>
    <t>CURTAIN ROD SLICK GS T1944 1.15MX2.1M CHROME</t>
  </si>
  <si>
    <t>CURTAIN ROD SLICK GS T1920 1.15MX2.1M GOLD</t>
  </si>
  <si>
    <t>CURTAIN ROD SLICK GS T1920 1.15MX2.1M CHROME</t>
  </si>
  <si>
    <t>CURTAIN ACCS SLICK GS TM-C 19MM BRACKET CHROME 2's</t>
  </si>
  <si>
    <t>CURTAIN ACCS SLICK GS TM-C 19MM BRACKET GOLD 2's</t>
  </si>
  <si>
    <t>CURTAIN ACCS SLICK GS TM-SC 19MM BRACKET GOLD 2's</t>
  </si>
  <si>
    <t>CURTAIN ACCS SLICK GS TM-SC 19MM BRACKET CHROME 2's</t>
  </si>
  <si>
    <t>(DO NOT USE) PIPE PPRC AQUAPA DUZ-200020 PN20 WATER 3.4X20MM</t>
  </si>
  <si>
    <t>(DO NOT USE) PIPE PPRC AQUAPA DUZ-250020 PN20 WATER 4.2X25MM</t>
  </si>
  <si>
    <t>(DO NOT USE) PIPE PPRC AQUAPA DUZ-320020 PN20 WATER 5.4X32MM</t>
  </si>
  <si>
    <t>(DO NOT USE) PIPE PPRC ACCS. AQUAPA SOCKET MAN-200000 PN25 20MM</t>
  </si>
  <si>
    <t>(DO NOT USE) PIPE PPRC ACCS. AQUAPA SOCKET MAN-250000 PN25 25MM</t>
  </si>
  <si>
    <t>(DO NOT USE) PIPE PPRC ACCS. AQUAPA SOCKET MAN-320000 PN25 32MM</t>
  </si>
  <si>
    <t>(DO NOT USE) PIPE PPRC ACCS. AQUAPA REDUCER RDS-252000 PN25  20-25MM</t>
  </si>
  <si>
    <t>(DO NOT USE) PIPE PPRC ACCS. AQUAPA ELBOW90  DIR200090 PN25 20MM</t>
  </si>
  <si>
    <t>(DO NOT USE) PIPE PPRC ACCS. AQUAPA ELBOW90  DIR250090 PN25 25MM</t>
  </si>
  <si>
    <t>(DO NOT USE) PIPE PPRC ACCS. AQUAPA ELBOW90  DIR320090 PN25 32MM</t>
  </si>
  <si>
    <t>(DO NOT USE) PIPE PPRC ACCS. AQUAPA ELBOW45  DIR200045 PN25 20MM</t>
  </si>
  <si>
    <t>(DO NOT USE) PIPE PPRC ACCS. AQUAPA ELBOW45  DIR250045 PN25 25MM</t>
  </si>
  <si>
    <t>(DO NOT USE) PIPE PPRC ACCS. AQUAPA ELBOW45  DIR320045 PN25 32MM</t>
  </si>
  <si>
    <t>(DO NOT USE) PIPE PPRC ACCS. AQUAPA T-PIECE TEE200000 PN25 20MM</t>
  </si>
  <si>
    <t>(DO NOT USE) PIPE PPRC ACCS. AQUAPA T-PIECE TEE250000 PN25 25MM</t>
  </si>
  <si>
    <t>(DO NOT USE) PIPE PPRC ACCS. AQUAPA T-PIECE TEE320000 PN25 32MM</t>
  </si>
  <si>
    <t>(DO NOT USE) CPIPE PPRC ACCS. AQUAPA REDUCER-T ITE322020 PN25 32-20-20MM</t>
  </si>
  <si>
    <t>(DO NOT USE) PIPE PPRC ACCS. AQUAPA STOPEND KPB200000 PN25 20MM</t>
  </si>
  <si>
    <t>(DO NOT USE) PIPE PPRC ACCS. AQUAPA STOPEND KPB320000 PN25 32MM</t>
  </si>
  <si>
    <t>(DO NOT USE) PIPE PPRC ACCS. AQUAPA CROSSOVER SHORT MKK200000 PN25 20MM</t>
  </si>
  <si>
    <t>(DO NOT USE) PIPE PPRC ACCS. AQUAPA CROSSOVER SHORT MKK250000 PN25 25MM</t>
  </si>
  <si>
    <t>(DO NOT USE) PIPE PPRC ACCS. AQUAPA CROSSOVER SHORT MKK320000 PN25 32MM</t>
  </si>
  <si>
    <t>(DO NOT USE) PIPE PPRC ACCS. AQUAPA END PLUG KTP200012 PN25 20 1/2"</t>
  </si>
  <si>
    <t>(DO NOT USE) PIPE PPRC ACCS. AQUAPA SINGLE CLAMP TKP200000 PN25 20MM</t>
  </si>
  <si>
    <t>(DO NOT USE) PIPE PPRC ACCS. AQUAPA SINGLE CLAMP TKP250000 PN25 25MM</t>
  </si>
  <si>
    <t>(DO NOT USE) PIPE PPRC ACCS. AQUAPA SINGLE CLAMP TKP320000 PN25 32MM</t>
  </si>
  <si>
    <t>(DO NOT USE) PIPE PPRC ACCS. AQUAPA TAILED FEMALE NIPPLE DNK200012 PN25 20 1/2"</t>
  </si>
  <si>
    <t>(DO NOT USE) PIPE PPRC ACCS. AQUAPA TAILED FEMALE NIPPLE DNK250012 PN25 25 1/2"</t>
  </si>
  <si>
    <t>(DO NOT USE) PIPE PPRC ACCS. AQUAPA ELBOW FEMALE DDR200012 PN25 20 1/2"</t>
  </si>
  <si>
    <t>(DO NOT USE) PIPE PPRC ACCS. AQUAPA ELBOW FEMALE DDR250012 PN25 25 1/2"</t>
  </si>
  <si>
    <t>(DO NOT USE) PIPE PPRC ACCS. AQUAPA ELBOW FEMALE DDR320012 PN25 32 1/2"</t>
  </si>
  <si>
    <t>(DO NOT USE) PIPE PPRC ACCS. AQUAPA ELBOW FEMALE DDR320034 PN25 32X3/4"</t>
  </si>
  <si>
    <t>(DO NOT USE) PIPE PPRC ACCS. AQUAPA FEMALE BATTERY 2DB250034 PN25 25 3/4"</t>
  </si>
  <si>
    <t>(DO NOT USE) PIPE PPRC ACCS. AQUAPA DOUBLE BATT.CONNECTION FEMALE-SLAB DBU200012 PN25 20 1/2"</t>
  </si>
  <si>
    <t>(DO NOT USE) PIPE PPRC ACCS. AQUAPA T-PIECE FEMALE DTE200012 PN25 20 1/2"</t>
  </si>
  <si>
    <t>(DO NOT USE) PIPE PPRC ACCS. AQUAPA T-PIECE FEMALE DTE250012 PN25 25 1/2"</t>
  </si>
  <si>
    <t>(DO NOT USE) PIPE PPRC ACCS. AQUAPA T-PIECE FEMALE DTE320012 PN25 32 1/2"</t>
  </si>
  <si>
    <t>(DO NOT USE) PIPE PPRC ACCS. AQUAPA T-PIECE FEMALE DTE320034 PN25 32 3/4"</t>
  </si>
  <si>
    <t>(DO NOT USE) PIPE PPRC ACCS. AQUAPA TAILED MALE NIPPLE ENK200012 PN25 20 1/2"</t>
  </si>
  <si>
    <t>(DO NOT USE) PIPE PPRC ACCS. AQUAPA TAILED MALE NIPPLE ENK250012 PN25 25 1/2"</t>
  </si>
  <si>
    <t>(DO NOT USE) PIPE PPRC ACCS. AQUAPA ELBOW MALE EDR200012 PN25 20 1/2"</t>
  </si>
  <si>
    <t>(DO NOT USE) PIPE PPRC ACCS. AQUAPA ELBOW MALE EDR250012 PN25 25 1/2"</t>
  </si>
  <si>
    <t>(DO NOT USE) PIPE PPRC ACCS. AQUAPA ELBOW MALE EDR320012 PN25 32 1/2"</t>
  </si>
  <si>
    <t>(DO NOT USE) PIPE PPRC ACCS. AQUAPA ELBOW MALE EDR320034 PN25 32 3/4"</t>
  </si>
  <si>
    <t>(DO NOT USE) PIPE PPRC ACCS. AQUAPA T-PIECE MALE ETE200012 PN25 20 1/2"</t>
  </si>
  <si>
    <t>(DO NOT USE) PIPE PPRC ACCS. AQUAPA T-PIECE MALE ETE250012 PN25 25 1/2"</t>
  </si>
  <si>
    <t>(DO NOT USE) PIPE PPRC ACCS. AQUAPA T-PIECE MALE ETE320012 PN25 32 1/2"</t>
  </si>
  <si>
    <t>(DO NOT USE) PIPE PPRC ACCS. AQUAPA T-PIECE MALE ETE320034 PN25 32 3/4"</t>
  </si>
  <si>
    <t>(DO NOT USE) PIPE PPRC ACCS. AQUAPA BUTTERFLY VALVE KBV200012 PN25 20MM</t>
  </si>
  <si>
    <t>(DO NOT USE) PIPE PPRC ACCS. AQUAPA BUTTERFLY VALVE KBV250034 PN25 25MM</t>
  </si>
  <si>
    <t>(DO NOT USE) PIPE PPRC ACCS. AQUAPA BUTTERFLY VALVE KBV320100 PN25 32MM</t>
  </si>
  <si>
    <t>(DO NOT USE) PIPE PPRC ACCS. AQUAPA BALL VALVE KSV200012 PN25 20MM</t>
  </si>
  <si>
    <t>(DO NOT USE) PIPE PPRC ACCS. AQUAPA BALL VALVE KSV250034 PN25 25MM</t>
  </si>
  <si>
    <t>(DO NOT USE) PIPE PPRC ACCS. AQUAPA BALL VALVE KSV320100 PN25 32MM</t>
  </si>
  <si>
    <t>(DO NOT USE) PIPE PPRC ACCS. AQUAPA TRANSITION UNION FEMALE MOD200012 PN25 20 1/2"</t>
  </si>
  <si>
    <t>(DO NOT USE) PIPE PPRC ACCS. AQUAPA TRANSITION UNION FEMALE MOD250012 PN25 25X1/2"</t>
  </si>
  <si>
    <t>(DO NOT USE) PIPE PPRC ACCS. AQUAPA TRANSITION UNION MALE MOE200012 PN25 20 1/2"</t>
  </si>
  <si>
    <t>(DO NOT USE) PIPE PPRC ACCS. AQUAPA TRANSITION UNION MALE MOE250012 PN25 25X1/2"</t>
  </si>
  <si>
    <t>PARTITION TOILET HAUSMANN ACCS.  TP DOOR LOCK  S/S 304 BRUSHED FINISH</t>
  </si>
  <si>
    <t>PARTITION TOILET HAUSMANN ACCS.  TP SUPPORT LEG  S/S 304 BRUSHED FINISH</t>
  </si>
  <si>
    <t>PARTITION TOILET HAUSMANN ACCS.  TP HINGE S/S 304  LEFT 2's BRUSHED FINISH  AUTO RETURN</t>
  </si>
  <si>
    <t>PARTITION TOILET HAUSMANN ACCS.  TP CORNER FASTENER  S/S 304 BRUSHED FINISH</t>
  </si>
  <si>
    <t>PARTITION TOILET HAUSMANN ACCS.  TP CLOTHES HANGER  S/S 304 BRUSHED FINISH</t>
  </si>
  <si>
    <t>PARTITION TOILET HAUSMANN ACCS.  TP OVAL DRAW BAR  ALUM.0.9MMX3M BLACK</t>
  </si>
  <si>
    <t>PARTITION TOILET HAUSMANN ACCS.  TP HINGE S/S 304 RIGHT 2's BRUSHED FINISH  AUTO RETURN</t>
  </si>
  <si>
    <t>(DO NOT USE) PARTITION ACCS. HAUSMANN TP HINGE  NYLON  LEFT 2'S JM001 BLACK</t>
  </si>
  <si>
    <t>(DO NOT USE) PARTITION ACCS. HAUSMANN TP HINGE NYLON RIGHT 2'S JM001 BLACK</t>
  </si>
  <si>
    <t>(DO NOT USE) PARTITION ACCS.HAUSMANN TP SUPPORT LEG  NYLON  JM001 BLACK</t>
  </si>
  <si>
    <t>(DO NOT USE) PARTITION ACCS. HAUSMANN TP DOOR LOCK  NYLON JM001 BLACK</t>
  </si>
  <si>
    <t>(DO NOT USE) PARTITION ACCS. HAUSMANN TP DOOR KNOB  NYLON  JM001 BLACK</t>
  </si>
  <si>
    <t>(DO NOT USE) PARTITION ACCS. HAUSMANN TP HOOK NYLON JM001 BLACK</t>
  </si>
  <si>
    <t>(DO NOT USE) PARTITION ACCS. HAUSMANN TP CORNER FASTENER  NYLON  JM001 BLACK 2'S</t>
  </si>
  <si>
    <t>+BULB ZIGMA NA LED 12W 3000K WW HTL-PAR30-WP</t>
  </si>
  <si>
    <t>+BULB ZIGMA NA LED 12W 6500K DL HTL-PAR30-WP</t>
  </si>
  <si>
    <t>+BULB ZIGMA NA LED 16W 3000K WW HTL-PAR38-WP</t>
  </si>
  <si>
    <t>+BULB ZIGMA NA LED 16W 6500K DL HTL-PAR38-WP</t>
  </si>
  <si>
    <t>+BULB ZIGMA NA LED 12W 6500K DL HTL-PAR30-WP YELLOW</t>
  </si>
  <si>
    <t>KEROSENE LAMP XL ART NO.235</t>
  </si>
  <si>
    <t>KEROSENE LAMP XL ART NO.255/215</t>
  </si>
  <si>
    <t>+CHAIN WELDING  LINK WL40Z125KBA 4MM GALVANIZED</t>
  </si>
  <si>
    <t>+CHAIN WELDING  LINK WL50Z125KBA 5MM GALVANIZED</t>
  </si>
  <si>
    <t>+CHAIN WELDING  LINK WL60Z125KBA 6MM GALVANIZED</t>
  </si>
  <si>
    <t>+AIRCON BOSTON BAY GR GJC09AF-D6DRNC6A INVERTER 1HP WINDOW TYPE</t>
  </si>
  <si>
    <t>+AIRCON BOSTON BAY GR GJC12AG-D6DRNC6A  INVERTER 1.5HP WINDOW TYPE</t>
  </si>
  <si>
    <t>AIRCON BOSTON BAY GR GJC09AF-D6DRNC6A ACCS. MAIN BOARD 30132148</t>
  </si>
  <si>
    <t>AIRCON BOSTON BAY GR GJC09AF-D6DRNC6A ACCS. DISPLAY BOARD 30562092</t>
  </si>
  <si>
    <t>+ELECTRICAL OUTLET ZIGMA SE SY2022N 2-GANG</t>
  </si>
  <si>
    <t>+ELECTRICAL OUTLET ZIGMA SE SY2033N 3-GANG</t>
  </si>
  <si>
    <t>+EXTENSION CORD ZIGMA SE SY2022N 2-G 3M-WIRE SURFACED</t>
  </si>
  <si>
    <t>EXTENSION CORD ZIGMA SE SY2033N 3-G 3M-WIRE SURFACED</t>
  </si>
  <si>
    <t>UTILITY BOX ZIGMA UB06P SURFACED TYPE</t>
  </si>
  <si>
    <t>EDGE BANDING WOODTEK GH DM-903-911 1X22MMX1M BLACK</t>
  </si>
  <si>
    <t>+EDGE BANDING WOODTEK GH DM-3328 1X22MMX1M BLUE</t>
  </si>
  <si>
    <t>+EDGE BANDING WOODTEK GH DM-301-911 1X22MMX1M RED</t>
  </si>
  <si>
    <t>+EDGE BANDING WOODTEK GH DM-818 1X22MMX1M ORANGE</t>
  </si>
  <si>
    <t>EDGE BANDING WOODTEK GH DM-2902-911 1X22MMX1M WHITE</t>
  </si>
  <si>
    <t>EDGE BANDING WOODTEK GH DM-806-911 1X22MMX1M GRAY</t>
  </si>
  <si>
    <t>EDGE BANDING WOODTEK GH DM-2378S 1X22MMX1M TEAK</t>
  </si>
  <si>
    <t>EDGE BANDING WOODTEK GH DM-PA02 1X22MMX1M OAK</t>
  </si>
  <si>
    <t>EDGE BANDING WOODTEK GH DM-AE02 1X22MMX1M MAPLE</t>
  </si>
  <si>
    <t>EDGE BANDING WOODTEK GH DM-3870P 1X22MMX1M BEECH</t>
  </si>
  <si>
    <t>EDGE BANDING WOODTEK GH DM-C30P 1X22MMX1M CHERRY</t>
  </si>
  <si>
    <t>EDGE BANDING WOODTEK GH DM-657-2N 1X22MMX1M WENGUE</t>
  </si>
  <si>
    <t>EDGE BANDING WOODTEK GH DM-TD12N 1X22MMX1M WALNUT</t>
  </si>
  <si>
    <t>NFS-GAS RANGE BOSTON BAY FE 504GW 4 BURNERS S.GLASS 50CM WHITE</t>
  </si>
  <si>
    <t>GAS RANGE BOSTON BAY FE 604GW 4 BURNERS D.GLASS 60CM WHITE</t>
  </si>
  <si>
    <t>GAS RANGE BOSTON BAY FE 604GB 4 BURNERS D.GLASS 60CM BLACK</t>
  </si>
  <si>
    <t>GAS RANGE BOSTON BAY FE 603GS 3 BURNERS/1H.PLATE D.GLASS 60CM SS</t>
  </si>
  <si>
    <t>LUMINAIRE ZIGMA TL TQRT8136 1200X185X75MM 1X36W RECESSED GRID</t>
  </si>
  <si>
    <t>LUMINAIRE ZIGMA TL TQRT8236 1200X300X75MM 2X36W RECESSED GRID</t>
  </si>
  <si>
    <t>LUMINAIRE ZIGMA TL TQRT8118 600X185X75MM 1X18W RECESSED GRID</t>
  </si>
  <si>
    <t>LUMINAIRE ZIGMA TL TQRT8218 600X300X75MM 2X18W RECESSED GRID</t>
  </si>
  <si>
    <t>+LUMINAIRE TL TQ99-1818 620X50X40MM 1X18W LED FIXTURE</t>
  </si>
  <si>
    <t>LUMINAIRE TL TQ99-1836 1230X50X40MM 1X36W LED FIXTURE</t>
  </si>
  <si>
    <t>HANDSAW HAUSMANN SC YU-4040-16 16" ABS &amp; TPR HANDLE</t>
  </si>
  <si>
    <t>HANDSAW HAUSMANN SC YU-4040-18 18" ABS &amp; TPR HANDLE</t>
  </si>
  <si>
    <t>HANDSAW HAUSMANN SC YU-4040-20 20" ABS &amp; TPR HANDLE</t>
  </si>
  <si>
    <t>NFS- LOCK INSTALLATION KIT HAUSMANN SC YU-9298 3PCS SET (HOLE SAW, FLAT DRILL, MANDREL)</t>
  </si>
  <si>
    <t>CEMENT BOARD SHERA 3.5X1220X2440MM</t>
  </si>
  <si>
    <t>CEMENT BOARD SHERA 4.5X1220X2440MM</t>
  </si>
  <si>
    <t>PORTABLE GAS STOVE CTX MS-2500 BLACK</t>
  </si>
  <si>
    <t>+GAS CARTRIDGE CTX BUTANE (220G)</t>
  </si>
  <si>
    <t>ROPE LINK PE 4MMX1M GOLDEN BROWN</t>
  </si>
  <si>
    <t>ROPE LINK PE 6MMX1M GOLDEN BROWN</t>
  </si>
  <si>
    <t>ROPE LINK PE 8MMX1M GOLDEN BROWN</t>
  </si>
  <si>
    <t>+ROPE LINK PE 10MMX1M GOLDEN BROWN</t>
  </si>
  <si>
    <t>ROPE LINK PE 12MMX1M GOLDEN BROWN</t>
  </si>
  <si>
    <t>ROPE LINK PE 5MMX1M ORANGE</t>
  </si>
  <si>
    <t>ROPE LINK PE 7MMX1M ORANGE</t>
  </si>
  <si>
    <t>+ROPE LINK PE 3MMX1M ORANGE</t>
  </si>
  <si>
    <t>(DO NOT USE)+NFS- BRUSH MIGO 98302M DOUBLE WOODEN</t>
  </si>
  <si>
    <t>(DO NOT USE)+NFS- COMB MIGO 9652L DOUBLE SIDED WOODEN HANDLE</t>
  </si>
  <si>
    <t>(DO NOT USE)+NFS- COMB MIGO 9640 FINE TOOTHED WOODEN HANDLE</t>
  </si>
  <si>
    <t>(DO NOT USE)+NFS- SLICKER BRUSH MIGO 9502M WOODEN</t>
  </si>
  <si>
    <t>(DO NOT USE)+NFS- NAIL CLIPPERS MIGO 621S</t>
  </si>
  <si>
    <t>(DO NOT USE)+NFS- NAIL CLIPPERS MIGO 621L</t>
  </si>
  <si>
    <t>(DO NOT USE)+NFS- DRINKING VESSELS MIGO L540</t>
  </si>
  <si>
    <t>(DO NOT USE)PET FEEDER MIGO XL2041</t>
  </si>
  <si>
    <t>(DO NOT USE)PET FEEDER MIGO XL2042</t>
  </si>
  <si>
    <t>(DO NOT USE)PET FEEDER MIGO XL2043</t>
  </si>
  <si>
    <t>(DO NOT USE)+NFS- TOYS MIGO V-1079 VINYL</t>
  </si>
  <si>
    <t>(DO NOT USE)TOYS MIGO RT-1046 RUBBER</t>
  </si>
  <si>
    <t>(DO NOT USE)TOYS MIGO RT-1051 RUBBER</t>
  </si>
  <si>
    <t>(DO NOT USE)+NFS- DOG LEAD MIGO PS SLSC 2.0X1220MM CHAIN</t>
  </si>
  <si>
    <t>(DO NOT USE)+NFS- TOYS MIGO RT-1021 RUBBER</t>
  </si>
  <si>
    <t>(DO NOT USE)+NFS- TOYS MIGO RT-1072 TPR LARGE</t>
  </si>
  <si>
    <t>(DO NOT USE)+NFS- TOYS MIGO RT-1067 TPR SMALL</t>
  </si>
  <si>
    <t>(DO NOT USE)+NFS- DOG LEAD MIGO PS SLSC 2.5X1220MM CHAIN</t>
  </si>
  <si>
    <t>(DO NOT USE)+NFS- DOG LEAD MIGO PS SLSC 3.0X1220MM CHAIN</t>
  </si>
  <si>
    <t>(DO NOT USE)+NFS- DOG LEAD MIGO PS SLSC 3.5X1220MM CHAIN</t>
  </si>
  <si>
    <t>(DO NOT USE)+NFS- DOG LEAD MIGO PS SLSC 4.0X1220MM CHAIN</t>
  </si>
  <si>
    <t>(DO NOT USE)+NFS- CHOKE CHAIN MIGO PS SLSE 2MMX40CM</t>
  </si>
  <si>
    <t>(DO NOT USE)+NFS- CHOKE CHAIN MIGO PS SLSE 2.5MMX50CM</t>
  </si>
  <si>
    <t>(DO NOT USE)+NFS- CHOKE CHAIN MIGO PS SLSE 3MMX55CM</t>
  </si>
  <si>
    <t>(DO NOT USE)+NFS- CHOKE CHAIN MIGO PS SLSE 3MMX60CM</t>
  </si>
  <si>
    <t>(DO NOT USE)+NFS- CHOKE CHAIN MIGO PS SLSE 3.5MMX60CM</t>
  </si>
  <si>
    <t>(DO NOT USE)+NFS- CHOKE CHAIN MIGO PS SLSE 4MMX65CM</t>
  </si>
  <si>
    <t>(DO NOT USE)+NFS- DOG LEAD MIGO PS SLS 1CMX120CM NYLON</t>
  </si>
  <si>
    <t>(DO NOT USE)+NFS- DOG LEAD MIGO PS SLS 1.3CMX120CM NYLON</t>
  </si>
  <si>
    <t>(DO NOT USE)+NFS- DOG MUZZLE MIGO PS SL5 #4</t>
  </si>
  <si>
    <t>(DO NOT USE)+NFS- DOG MUZZLE MIGO PS SL5 #5</t>
  </si>
  <si>
    <t>(DO NOT USE)+NFS- DOG MUZZLE MIGO PS SL5 #6</t>
  </si>
  <si>
    <t>(DO NOT USE)+NFS- DOG MUZZLE MIGO PS SL5 #7</t>
  </si>
  <si>
    <t>+SCREWDRIVER HAUSMANN TL SLOT TIP CL-102-03 5MMX75MM VANADIUM STEEL CHROME FINISH</t>
  </si>
  <si>
    <t>+SCREWDRIVER HAUSMANN TL SLOT TIP CL-102-04 5MMX100MM VANADIUM STEEL CHROME FINISH</t>
  </si>
  <si>
    <t>+SCREWDRIVER HAUSMANN TL SLOT TIP CL-102-06 5MMX150MM VANADIUM STEEL CHROME FINISH</t>
  </si>
  <si>
    <t>+SCREWDRIVER HAUSMANN TL SLOT TIP CL-107-04 6MMX100MM VANADIUM STEEL CHROME FINISH</t>
  </si>
  <si>
    <t>+SCREWDRIVER HAUSMANN TL SLOT TIP CL-107-05 6MMX125MM VANADIUM STEEL CHROME FINISH</t>
  </si>
  <si>
    <t>+SCREWDRIVER HAUSMANN TL SLOT TIP CL-107-06 6MMX150MM VANADIUM STEEL CHROME FINISH</t>
  </si>
  <si>
    <t>+SCREWDRIVER HAUSMANN TL PHILLIPS TIP CL-102-31 5MMX75MMX#PH1 VANADIUM STEEL CHROME FINISH</t>
  </si>
  <si>
    <t>+SCREWDRIVER HAUSMANN TL PHILLIPS TIP CL-102-41 5MMX100MMX#PH1 VANADIUM STEEL CHROME FINISH</t>
  </si>
  <si>
    <t>+SCREWDRIVER HAUSMANN TL PHILLIPS TIP CL-102-61 5MMX150MMX#PH1 VANADIUM STEEL CHROME FINISH</t>
  </si>
  <si>
    <t>+SCREWDRIVER HAUSMANN TL PHILLIPS TIP CL-107-42 6MMX100MMX#PH2 VANADIUM STEEL CHROME FINISH</t>
  </si>
  <si>
    <t>+SCREWDRIVER HAUSMANN TL PHILLIPS TIP CL-107-52 6MMX125MMX#PH2 VANADIUM STEEL CHROME FINISH</t>
  </si>
  <si>
    <t>+SCREWDRIVER HAUSMANN TL PHILLIPS TIP CL-107-62 6MMX150MMX#PH2 VANADIUM STEEL CHROME FINISH</t>
  </si>
  <si>
    <t>+SCREWDRIVER HAUSMANN TL PRO-GRIP SLOT TIP HB-04A 5MMX100MM VANADIUM STEEL SATIN FINISH BLACK TIP</t>
  </si>
  <si>
    <t>+SCREWDRIVER HAUSMANN TL PRO-GRIP SLOT TIP HB-06A 5MMX150MM VANADIUM STEEL SATIN FINISH BLACK TIP</t>
  </si>
  <si>
    <t>+SCREWDRIVER HAUSMANN TL PRO-GRIP SLOT TIP HB-1.5 6MMX38MM VANADIUM STEEL SATIN FINISH BLACK TIP</t>
  </si>
  <si>
    <t>+SCREWDRIVER HAUSMANN TL PRO-GRIP SLOT TIP HB-04 6MMX100MM VANADIUM STEEL SATIN FINISH BLACK TIP</t>
  </si>
  <si>
    <t>+SCREWDRIVER HAUSMANN TL PRO-GRIP SLOT TIP HB-06B 6MMX150MM VANADIUM STEEL SATIN FINISH BLACK TIP</t>
  </si>
  <si>
    <t>+SCREWDRIVER HAUSMANN TL PRO-GRIP PHILLIPS TIP HB-41 5MMX100MMX#PH1 VANADIUM STEEL SATIN FINISH BLACK TIP</t>
  </si>
  <si>
    <t>+SCREWDRIVER HAUSMANN TL PRO-GRIP PHILLIPS TIP HB-61 5MMX150MMX#PH1 VANADIUM STEEL SATIN FINISH BLACK TIP</t>
  </si>
  <si>
    <t>+SCREWDRIVER HAUSMANN TL PRO-GRIP PHILLIPS TIP HB-1.52 6MMX38MMX#PH2 VANADIUM STEEL SATIN FINISH BLACK TIP</t>
  </si>
  <si>
    <t>+SCREWDRIVER HAUSMANN TL PRO-GRIP PHILLIPS TIP HB-42 6MMX100MMX#PH2 VANADIUM STEEL SATIN FINISH BLACK TIP</t>
  </si>
  <si>
    <t>+SCREWDRIVER HAUSMANN TL PRO-GRIP PHILLIPS TIP HB-62 6MMX150MMX#PH2 VANADIUM STEEL SATIN FINISH BLACK TIP</t>
  </si>
  <si>
    <t>I-ELECTRICAL TAPE ZIGMA ST HE7KT .17MMX19MMX4M BLACK</t>
  </si>
  <si>
    <t>I-ELECTRICAL TAPE ZIGMA ST HE7WT .17MMX19MMX4M BLUE</t>
  </si>
  <si>
    <t>I-ELECTRICAL TAPE ZIGMA ST HE7GT .17MMX19MMX4M GREEN</t>
  </si>
  <si>
    <t>I-ELECTRICAL TAPE ZIGMA ST HE7RT .17MMX19MMX4M RED</t>
  </si>
  <si>
    <t>I-ELECTRICAL TAPE ZIGMA ST HE7HT .17MMX19MMX4M WHITE</t>
  </si>
  <si>
    <t>I-ELECTRICAL TAPE ZIGMA ST HE7YT .17MMX19MMX4M YELLOW</t>
  </si>
  <si>
    <t>I-ELECTRICAL TAPE ZIGMA ST HE7KT .17MMX19MMX8M BLACK</t>
  </si>
  <si>
    <t>I-ELECTRICAL TAPE ZIGMA ST HE7WT .17MMX19MMX8M BLUE</t>
  </si>
  <si>
    <t>I-ELECTRICAL TAPE ZIGMA ST HE7GT .17MMX19MMX8M GREEN</t>
  </si>
  <si>
    <t>I-ELECTRICAL TAPE ZIGMA ST HE7RT .17MMX19MMX8M RED</t>
  </si>
  <si>
    <t>I-ELECTRICAL TAPE ZIGMA ST HE7HT .17MMX19MMX8M WHITE</t>
  </si>
  <si>
    <t>I-ELECTRICAL TAPE ZIGMA ST HE7YT .17MMX19MMX8M YELLOW</t>
  </si>
  <si>
    <t>I-ELECTRICAL TAPE ZIGMA ST IE7KT .17MMX19MMX16M BLACK</t>
  </si>
  <si>
    <t>I-ELECTRICAL TAPE ZIGMA ST IE7WT .17MMX19MMX16M BLUE</t>
  </si>
  <si>
    <t>I-ELECTRICAL TAPE ZIGMA ST IE7GT .17MMX19MMX16M GREEN</t>
  </si>
  <si>
    <t>I-ELECTRICAL TAPE ZIGMA ST IE7RT .17MMX19MMX16M RED</t>
  </si>
  <si>
    <t>I-ELECTRICAL TAPE ZIGMA ST IE7HT .17MMX19MMX16M WHITE</t>
  </si>
  <si>
    <t>I-ELECTRICAL TAPE ZIGMA ST IE7YT .17MMX19MMX16M YELLOW</t>
  </si>
  <si>
    <t>GASOLINE CONTAINER HAUSMANN 2005A-103 5L</t>
  </si>
  <si>
    <t>GASOLINE CONTAINER HAUSMANN 2010A-102 10L</t>
  </si>
  <si>
    <t>GASOLINE CONTAINER HAUSMANN 2020A-102 20L</t>
  </si>
  <si>
    <t>+TILES GRAND ROYAL 40X40F (M) INK JET ANNON/NEW ANNON YELLOWISH</t>
  </si>
  <si>
    <t>+TILES GRAND ROYAL 40X40F(M) INK JET ANNON GREYISH</t>
  </si>
  <si>
    <t>+TILES GRAND ROYAL 40X40F (M) INK JET DAMEA YELLOWISH</t>
  </si>
  <si>
    <t>+TILES GRAND ROYAL 40X40F (M) INK JET PALERMO GREYISH</t>
  </si>
  <si>
    <t>+TILES GRAND ROYAL 40X40F(M) INK JET BONAI GREYISH</t>
  </si>
  <si>
    <t>+TILES GRAND ROYAL 40X40F(M) INK JET PALERMO YELLOWISH</t>
  </si>
  <si>
    <t>+TILES GRAND ROYAL 40X40F (M) INK JET KERINCI BROWNISH</t>
  </si>
  <si>
    <t>+TILES GRAND ROYAL 40X40F (M) INK JET KERINCI STONE</t>
  </si>
  <si>
    <t>+TILES GRAND ROYAL 40X40F (M) INK JET BENFICA YELLOWISH</t>
  </si>
  <si>
    <t>+TILES GRAND ROYAL 40X40F (M) INK JET DONGGALA BROWNISH</t>
  </si>
  <si>
    <t>+TILES GRAND ROYAL 40X40F (M) INK JET DONGGALA GREYISH</t>
  </si>
  <si>
    <t>+TILES GRAND ROYAL 40X40F (M) INK JET BORNEO BROWNISH</t>
  </si>
  <si>
    <t>+TILES GRAND ROYAL 40X40F (M) INK JET BENFICA GREYISH</t>
  </si>
  <si>
    <t>+TILES NUVOGRES CV 60X60 SW6001LH SUPER WHITE SOLOGOSO</t>
  </si>
  <si>
    <t>+TILES CHINAGRES CV 60X60 SH6001/SH6001JSJ PLAIN IVORY SOLOGOSO</t>
  </si>
  <si>
    <t>+TILES ALFAGRES CV 60X60 YG6143 LINEAR DARK SOLOGOSO HI-SHINE</t>
  </si>
  <si>
    <t>+TILES ALFAGRES CV 60X60 YG6833 SOLOGOSO HI-SHINE</t>
  </si>
  <si>
    <t>(DO NOT USE)+REFLECTIVE LEASH MIGO SH301 10MMX120CM RED/BLUE</t>
  </si>
  <si>
    <t>(DO NOT USE)+REFLECTIVE LEASH MIGO SH302 15MMX120CM RED/BLUE</t>
  </si>
  <si>
    <t>(DO NOT USE)+REFLECTIVE LEASH MIGO SH303 20MMX120CM RED/BLUE</t>
  </si>
  <si>
    <t>(DO NOT USE)+REFLECTIVE COLLAR MIGO SH326-1 10MMX20/30CM RED/BLUE</t>
  </si>
  <si>
    <t>(DO NOT USE)+REFLECTIVE COLLAR MIGO SH327 15MMX33/40CM RED/BLUE</t>
  </si>
  <si>
    <t>(DO NOT USE)+REFLECTIVE COLLAR MIGO SH328 20MMX40/55CM RED/BLUE</t>
  </si>
  <si>
    <t>(DO NOT USE)+REFLECTIVE HARNESS MIGO SH334 10MMX20/40CM RED/BLUE</t>
  </si>
  <si>
    <t>(DO NOT USE)+REFLECTIVE HARNESS MIGO SH335 15MMX30/50CM RED/BLUE</t>
  </si>
  <si>
    <t>(DO NOT USE)+REFLECTIVE HARNESS MIGO SH336 20MMX40/70CM RED/BLUE</t>
  </si>
  <si>
    <t>(DO NOT USE)+NFS- PET BOTTLE MIGO SH3674 500ML</t>
  </si>
  <si>
    <t>(DO NOT USE)+REFLECTIVE LEASH MIGO SH4665 6MMX120CM RED/BLUE</t>
  </si>
  <si>
    <t>PRUNER BYPASS LOPPER RYKER 021CNE 60CM</t>
  </si>
  <si>
    <t>HEDGE SHEAR RYKER 023-6AWA STRAIGHT BLADE</t>
  </si>
  <si>
    <t>PRUNER BYPASS RYKER GL 417C 7"</t>
  </si>
  <si>
    <t>PRUNER TRIMMER RYKER 417CA 7"</t>
  </si>
  <si>
    <t>PRUNER TRIMMER RYKER 417Q2LG 7-3/4"</t>
  </si>
  <si>
    <t>PRUNER BYPASS RYKER 417QLG 8" DELUXE</t>
  </si>
  <si>
    <t>PRUNER MINI RYKER 438H3 7"</t>
  </si>
  <si>
    <t>PRUNER SHEAR RYKER GL 438H4 7-1/2" FLORAL</t>
  </si>
  <si>
    <t>GARDEN TROWEL RYKER GL 633B8 PLASTIC</t>
  </si>
  <si>
    <t>GARDEN DELUXE CULTIVATOR RYKER 635NA</t>
  </si>
  <si>
    <t>GARDEN TROWEL RYKER 635NBA</t>
  </si>
  <si>
    <t>GARDEN TRANSPLANTER RYKER 635NCA</t>
  </si>
  <si>
    <t>GARDEN FORK RYKER 635NE1</t>
  </si>
  <si>
    <t>PRUNING SAW RYKER F2AD2 2 TONE FOLDING</t>
  </si>
  <si>
    <t>GARDEN HOSE HANGER RYKER M15B6</t>
  </si>
  <si>
    <t>GARDEN TIE WIRE RYKER X4RB1</t>
  </si>
  <si>
    <t>PRUNER RYKER GL 428E 7"</t>
  </si>
  <si>
    <t>+DOWNLIGHT LED ZIGMA RL YG-R80 3W DL</t>
  </si>
  <si>
    <t>+DOWNLIGHT LED ZIGMA RL YG-R80 3W WW</t>
  </si>
  <si>
    <t>+DOWNLIGHT LED ZIGMA RL YG-R120 6W DL</t>
  </si>
  <si>
    <t>+DOWNLIGHT LED ZIGMA RL YG-R120 6W WW</t>
  </si>
  <si>
    <t>+DOWNLIGHT LED ZIGMA RL YG-R146 9W DL</t>
  </si>
  <si>
    <t>+DOWNLIGHT LED ZIGMA RL YG-R146 9W WW</t>
  </si>
  <si>
    <t>+DOWNLIGHT LED ZIGMA RL YG-S80 3W DL</t>
  </si>
  <si>
    <t>+DOWNLIGHT LED ZIGMA RL YG-S80 3W WW</t>
  </si>
  <si>
    <t>+DOWNLIGHT LED ZIGMA RL YG-S120 6W DL</t>
  </si>
  <si>
    <t>+DOWNLIGHT LED ZIGMA RL YG-S120 6W WW</t>
  </si>
  <si>
    <t>+DOWNLIGHT LED ZIGMA RL YG-S146 9W DL</t>
  </si>
  <si>
    <t>+DOWNLIGHT LED ZIGMA RL YG-S146 9W WW</t>
  </si>
  <si>
    <t>NFS-HAND DRYER BOSTON BAY IS HSD-3200 RATING.950W MAX.1000W</t>
  </si>
  <si>
    <t>SAFETY NET SHIELD AH 2MX1M HDPE DARK GREEN</t>
  </si>
  <si>
    <t>SHADE NET SHIELD AH 3M HDPE DARK GREEN</t>
  </si>
  <si>
    <t>SAFETY FENCE SHIELD AH 1MX1M HDPE ORANGE</t>
  </si>
  <si>
    <t>SAFETY NET SHIELD AH 54"(1.37)X1M HDPE BLACK</t>
  </si>
  <si>
    <t>NFS-SAFETY NET SHIELD AH 108"(2.74)X1M HDPE BLACK</t>
  </si>
  <si>
    <t>PLASTIC HANGER HAPPY HOME GL 686335A-5 5'S WHITE</t>
  </si>
  <si>
    <t>PLASTIC HANGER HAPPY HOME GL 686335A-5 5'S BLUE</t>
  </si>
  <si>
    <t>PLASTIC HANGER HAPPY HOME GL 686335A-5 5'S RED</t>
  </si>
  <si>
    <t>PLASTIC HANGER HAPPY HOME GL 686335A-5 5'S BLACK</t>
  </si>
  <si>
    <t>I-CEILING FAN BOSTON BAY LI 6UFO30BP+LK ABERDEEN 30"</t>
  </si>
  <si>
    <t>+CEILING FAN BOSTON BAY LI 5BD52RB+LK210 52"</t>
  </si>
  <si>
    <t>I-NFS-CEILING FAN BOSTON BAY LI 5BD52BN MARQUETTE 52"</t>
  </si>
  <si>
    <t>+CEILING FAN BOSTON BAY LI 4PH42RB+OLK221 42"</t>
  </si>
  <si>
    <t>I-NFS-CEILING FAN BOSTON BAY LI 3AT52BN+LK FAIRBANKS 52"</t>
  </si>
  <si>
    <t>CEILING FAN BOSTON BAY SPAREPARTS LI 5BD52RB+LK210 52" GLASS</t>
  </si>
  <si>
    <t>CEILING FAN BOSTON BAY SPAREPARTS LI 6UFO30BP 30" GLASS</t>
  </si>
  <si>
    <t>CEILING FAN BOSTON BAY SPAREPARTS LI 4PH42RB+OLK221 42" GLASS</t>
  </si>
  <si>
    <t>CEILING FAN BOSTON BAY SPAREPARTS LI 3AT52BN+LK 52" GLASS</t>
  </si>
  <si>
    <t>CEILING FAN BOSTON BAY SPAREPARTS LI 5BD52BN/WH 52" CAPACITOR</t>
  </si>
  <si>
    <t>CEILING FAN BOSTON BAY SPAREPARTS LI 5BD52RB+LK210 52" 3-PULL CHAIN SWITCH</t>
  </si>
  <si>
    <t>CEILING FAN BOSTON BAY SPAREPARTS LI 5BD52BN/WH 52" 3-PULL CHAIN SWITCH</t>
  </si>
  <si>
    <t>CEILING FAN BOSTON BAY SPAREPARTS LI 5BD52RB+LK210 52" LIGHT SWITCH</t>
  </si>
  <si>
    <t>CEILING FAN BOSTON BAY SPAREPARTS LI 5BD52RB+LK210 52" BLADE HOLDERS</t>
  </si>
  <si>
    <t>CEILING FAN BOSTON BAY SPAREPARTS LI 3AT52BN+LK 52" BLADE HOLDERS</t>
  </si>
  <si>
    <t>CEILING FAN BOSTON BAY SPAREPARTS LI 5BD52RB+LK210 52" BLADES</t>
  </si>
  <si>
    <t>CEILING FAN BOSTON BAY SPAREPARTS LI 5BD52BN 52" BLADES</t>
  </si>
  <si>
    <t>CEILING FAN BOSTON BAY SPAREPARTS LI 6UFO30BP 30" BLADES</t>
  </si>
  <si>
    <t>CEILING FAN BOSTON BAY SPAREPARTS LI 3AT52BN+LK 52" BLADES</t>
  </si>
  <si>
    <t>INLET HOSE BOSTON BAY FP FOR WASHING MACHINE 1.5M</t>
  </si>
  <si>
    <t>DRAIN HOSE BOSTON BAY FP FOR WASHING MACHINE 2.0M</t>
  </si>
  <si>
    <t>CEILING LAMP FIXTURE LUXE KG 48160-1Y 23.5CM</t>
  </si>
  <si>
    <t>CEILING LAMP FIXTURE LUXE KG 48160-2Y 31.5CM</t>
  </si>
  <si>
    <t>(DO NOT USE)CEILING LAMP FIXTURE LUXE KG 48500-1Y 23.5CM</t>
  </si>
  <si>
    <t>(DO NOT USE)CEILING LAMP FIXTURE LUXE KG 48500-2Y 31.5CM</t>
  </si>
  <si>
    <t>(DO NOT USE)CEILING LAMP FIXTURE LUXE KG 48500-1F 23.5X23.5CM</t>
  </si>
  <si>
    <t>(DO NOT USE)CEILING LAMP FIXTURE LUXE KG 48500-2F 31.5X31.5CM</t>
  </si>
  <si>
    <t>+WALL LAMP FIXTURE LUXE 93224BR.1W.WT</t>
  </si>
  <si>
    <t>+CEILING LAMP FIXTURE EXOR KG 48160-1F 23.5CM SQUARE GLASS</t>
  </si>
  <si>
    <t>+CEILING LAMP FIXTURE EXOR KG 48160-2F 31.5CM SQUARE GLASS</t>
  </si>
  <si>
    <t>+CEILING LAMP FIXTURE EXOR KG 48160-3F 42CM SQUARE GLASS</t>
  </si>
  <si>
    <t>+CEILING LAMP FIXTURE EXOR KG 48160-3Y 42CM ROUND GLASS</t>
  </si>
  <si>
    <t>(DO NOT USE)CEILING LAMP FIXTURE EXOR KG 48500-3Y 42CM ROUND GLASS W/CRYSTAL</t>
  </si>
  <si>
    <t>(DO NOT USE)CEILING LAMP FIXTURE EXOR KG 48500-3F 42CM SQUARE GLASS W/CRYSTAL</t>
  </si>
  <si>
    <t>+CEILING LAMP FIXTURE EXOR KG BL350-2Y 350MM 2XE27 60W ROUND</t>
  </si>
  <si>
    <t>+CEILING LAMP FIXTURE EXOR KG BL400-3Y 400MM 3XE27 60W ROUND</t>
  </si>
  <si>
    <t>NFS-WIRE MESH SHIELD HC 1MX1M FIBERGLASS MTR.</t>
  </si>
  <si>
    <t>+HANGING LAMP FIXTURE LUXE 93224BR.3H.WT</t>
  </si>
  <si>
    <t>+HANGING LAMP FIXTURE LUXE 93224BR.5H.WT</t>
  </si>
  <si>
    <t>+WALL LAMP FIXTURE LUXE 93278BR.1W.WT+BR</t>
  </si>
  <si>
    <t>+HANGING LAMP FIXTURE LUXE 93278BR.3P.WT+BR</t>
  </si>
  <si>
    <t>+HANGING LAMP FIXTURE LUXE 93278BR.5P.WT+BR</t>
  </si>
  <si>
    <t>+CEILING LAMP FIXTURE LUXE 94293CR.1C.WT</t>
  </si>
  <si>
    <t>+CEILING LAMP FIXTURE LUXE 94328CR.2C.WT</t>
  </si>
  <si>
    <t>+CEILING LAMP FIXTURE LUXE 94332WT.2C.WT</t>
  </si>
  <si>
    <t>+CEILING LAMP FIXTURE LUXE 94343CR.2C.WT</t>
  </si>
  <si>
    <t>WALL LAMP FIXTURE ACCS. GLASS COVER 93224BR.1W/3H/5H.WT</t>
  </si>
  <si>
    <t>WALL LAMP FIXTURE ACCS. GLASS COVER 93278BR.1W/3P/5P.WT+BR</t>
  </si>
  <si>
    <t>CLOTHES PLASTIC PEGS HAPPY HOME YC PPG343 PCK 24'S MULTI-COLOR</t>
  </si>
  <si>
    <t>HOSE REEL RYKER W/HOSE 5/16"X10M &amp; PR1075A ACCS.</t>
  </si>
  <si>
    <t>NFS-TV BRACKET LOCTEK FIXED MPSW698SSF 200X200MM</t>
  </si>
  <si>
    <t>NFS-TV BRACKET LOCTEK FIXED MPSW698SF 400X400MM</t>
  </si>
  <si>
    <t>NFS-TV BRACKET LOCTEK TILT PSW598ST 400X400MM</t>
  </si>
  <si>
    <t>NFS-HIGH PRESSURE BOARD WOODTEK 1530X1830X12MM 902 GRAY</t>
  </si>
  <si>
    <t>+NFS-HIGH PRESSURE BOARD WOODTEK 1530X1830X12MM 906 BEIGE</t>
  </si>
  <si>
    <t>NFS-HIGH PRESSURE BOARD WOODTEK 1530X1830X12MM 919 WOOD</t>
  </si>
  <si>
    <t>(DO NOT USE)POST LAMP EXOR BL BT0001F STICK TYPE SOLAR</t>
  </si>
  <si>
    <t>(DO NOT USE)POST LAMP EXOR BL BT0023A SS STICK TYPE SOLAR</t>
  </si>
  <si>
    <t>(DO NOT USE)POST LAMP EXOR BL BT0001A STICK TYPE SOLAR</t>
  </si>
  <si>
    <t>(DO NOT USE)WALL LAMP EXOR BL BT0131 W/MOTION SENSOR SOLAR</t>
  </si>
  <si>
    <t>(DO NOT USE)WALL LAMP EXOR BL BT1540B W/MOTION SENSOR SOLAR</t>
  </si>
  <si>
    <t>(DO NOT USE)WALL LAMP EXOR BL BT1538-1 W/MOTION SENSOR SOLAR</t>
  </si>
  <si>
    <t>FLOOD LIGHT LED ZIGMA BL F0085-20W W/MOTION SENSOR</t>
  </si>
  <si>
    <t>(DO NOT USE)POST LAMP EXOR BL BT9005C SOLAR</t>
  </si>
  <si>
    <t>I-FLAT IRON BOSTON BAY NH HG-2015A 1200W STEAM/SPRAY</t>
  </si>
  <si>
    <t>I-FLAT IRON BOSTON BAY NH DHG-1 1000W</t>
  </si>
  <si>
    <t>SHARPENING STONE CTX 8"</t>
  </si>
  <si>
    <t>MOP HAPPY HOME NN 10-5509-41 COTTON FLAT BLUE-YELLOW</t>
  </si>
  <si>
    <t>MOP HAPPY HOME NN 15-5509-11 43CM COTTON FLAT REFILL</t>
  </si>
  <si>
    <t>NFS- PLASTICWARES HAPPY HOME 50-0082-15 BUCKET 14L BLUE</t>
  </si>
  <si>
    <t>NFS- PLASTICWARES HAPPY HOME 50-0083-15 BUCKET 10.2L BLUE-YELLOW</t>
  </si>
  <si>
    <t>MOP HAPPY HOME NN 10-3665-11 PVA SET BLUE-YELLOW</t>
  </si>
  <si>
    <t>MOP HAPPY HOME NN 13-1065-11 REFILL PVA BLUE</t>
  </si>
  <si>
    <t>NFS- MOP HAPPY HOME NN 10-1046-11 COTTON WATER SET BLUE</t>
  </si>
  <si>
    <t>NFS- MOP HAPPY HOME NN 13-1021-11 COTTON WATER REFILL</t>
  </si>
  <si>
    <t>MOP HAPPY HOME NN 10-1021-11 120CM COTTON WATER</t>
  </si>
  <si>
    <t>MOP HAPPY HOME NN 10-3063-41 MICROFIBER WATER 120CM</t>
  </si>
  <si>
    <t>MOP HAPPY HOME NN 13-3063-41 REFILL MICROFIBER</t>
  </si>
  <si>
    <t>MOP HAPPY HOME NN 13-4063-11 REFILL MICROFIBER</t>
  </si>
  <si>
    <t>MOP HAPPY HOME NN 10-4063-11 MICROFIBER WATER 120CM</t>
  </si>
  <si>
    <t>WINDOW SQUEEGEE HAPPY HOME 20-1433-11 20CM BLUE-YELLOW</t>
  </si>
  <si>
    <t>WINDOW SQUEEGEE HAPPY HOME 20-3001-11 30CM BLUE</t>
  </si>
  <si>
    <t>DUST PAN W/ BROOM HAPPY HOME NN 30-1164-15 DARK</t>
  </si>
  <si>
    <t>DUST PAN W/ BROOM HAPPY HOME NN 30-0115-11 BLUE-WHITE</t>
  </si>
  <si>
    <t>DUSTER PP HAPPY HOME NN 61-0169-11 BLUE-YELLOW</t>
  </si>
  <si>
    <t>SCRUBBER W/ SPONGE BRUSH HAPPY HOME NN 20-0187-11 BLUE</t>
  </si>
  <si>
    <t>TOILET PLUNGER HAPPY HOME NN 60-0176-13 BLU-WHT</t>
  </si>
  <si>
    <t>TOILET BRUSH HAPPY HOME NN 20-0225-11 BLU-WHT</t>
  </si>
  <si>
    <t>TOILET BRUSH HAPPY HOME NN 20-0325-11 WHT</t>
  </si>
  <si>
    <t>MOP HAPPY HOME NN 10-8021-71 13CM COTTON FLAT</t>
  </si>
  <si>
    <t>MOP HAPPY HOME NN 15-8021-71 COTTON FLAT REFILL</t>
  </si>
  <si>
    <t>STORAGE BIN EZY FBA31729 50L HEAVY DUTY</t>
  </si>
  <si>
    <t>STORAGE BIN EZY FBA31730 80L HEAVY DUTY</t>
  </si>
  <si>
    <t>STORAGE BIN EZY FBA31731 120L HEAVY DUTY</t>
  </si>
  <si>
    <t>BASKET HIP HUGGER EZY FBA30874 55L BUSHEL</t>
  </si>
  <si>
    <t>+HAMPER LAUNDRY W/ LID FI FBA30658 65L</t>
  </si>
  <si>
    <t>CADDY FBA30661 WHITE</t>
  </si>
  <si>
    <t>+BUCKET FI FBA30887 12L COLOURED</t>
  </si>
  <si>
    <t>+BUCKET FI FBA30684 12L WHITE</t>
  </si>
  <si>
    <t>TRASH BIN EZY ID FBA30932 W/ SWING TOP LID</t>
  </si>
  <si>
    <t>+BASIN FI FBA30426 12L ROUND</t>
  </si>
  <si>
    <t>NFS-FAUCET LA FONZA LF0401-CH SGL.LEVER</t>
  </si>
  <si>
    <t>NFS-BATH SHOWER MIXER LA FONZA BF0406-CH</t>
  </si>
  <si>
    <t>NFS-RISER RAIL LA FONZA BF0615-CH W/O HANDSHOWER</t>
  </si>
  <si>
    <t>NFS-RISER RAIL LA FONZA BF0715-CH W/O HANDSHOWER</t>
  </si>
  <si>
    <t>NFS-FAUCET LA FONZA LF0201-CH SGL.LEVER</t>
  </si>
  <si>
    <t>NFS-FAUCET LA FONZA LF0205-CH TOP SGL.LEVER</t>
  </si>
  <si>
    <t>NFS-BATH SHOWER MIXER LA FONZA BF0206-CH</t>
  </si>
  <si>
    <t>(DO NOT USE)POST LAMP FIXTURE EXOR HO 8131-200G BK OUTDOOR</t>
  </si>
  <si>
    <t>(DO NOT USE)POST LAMP FIXTURE EXOR HO 8131-200G GB OUTDOOR</t>
  </si>
  <si>
    <t>(DO NOT USE)POST LAMP FIXTURE EXOR HO 8131/250G BK OUTDOOR</t>
  </si>
  <si>
    <t>(DO NOT USE)POST LAMP FIXTURE EXOR HO 8131/250G GB OUTDOOR</t>
  </si>
  <si>
    <t>(DO NOT USE)+POST LAMP FIXTURE EXOR HO 8177-2GL RAB OUTDOOR</t>
  </si>
  <si>
    <t>(DO NOT USE)+WALL LAMP FIXTURE EXOR HO 8159-1WS RAB OUTDOOR</t>
  </si>
  <si>
    <t>(DO NOT USE)WALL LAMP FIXTURE EXOR HO 8356-1WS RAB OUTDOOR</t>
  </si>
  <si>
    <t>(DO NOT USE)POST LAMP FIXTURE EXOR HO 8356-200G RAB OUTDOOR</t>
  </si>
  <si>
    <t>(DO NOT USE) INSULATION NAILS CTX 1/2"</t>
  </si>
  <si>
    <t>(DO NOT USE) INSULATION NAILS CTX 3/4"</t>
  </si>
  <si>
    <t>(DO NOT USE) INSULATION NAILS CTX 1"</t>
  </si>
  <si>
    <t>(DO NOT USE) NIGHT LIGHT ZIGMA GE LED FG-22006 1W W/SENSOR 220VAC CW</t>
  </si>
  <si>
    <t>(DO NOT USE) NIGHT LIGHT ZIGMA GE LED FG-12011 0.4W W/SENSOR 220VAC CW</t>
  </si>
  <si>
    <t>I-CORDLESS KETTLE BOSTON BAY FE FK-0907M 1.0L</t>
  </si>
  <si>
    <t>+CORDLESS KETTLE BOSTON BAY FE FK-1505 1.7L</t>
  </si>
  <si>
    <t>CORDLESS KETTLE  BOSTON BAY FE SPAREPARTS LID BOTTOM FK-1505</t>
  </si>
  <si>
    <t>CORDLESS KETTLE  BOSTON BAY FE SPAREPARTS FILTER FK-1505</t>
  </si>
  <si>
    <t>CORDLESS KETTLE  BOSTON BAY FE SPAREPARTS LID COVER FK-1505</t>
  </si>
  <si>
    <t>CORDLESS KETTLE  BOSTON BAY FE SPAREPARTS THERMAL CONTROL FK-1505</t>
  </si>
  <si>
    <t>CORDLESS KETTLE  BOSTON BAY FE SPAREPARTS CONNECTOR FK-1505/FK-0907M</t>
  </si>
  <si>
    <t>CORDLESS KETTLE  BOSTON BAY FE SPAREPARTS HEATING DISC FK-1505</t>
  </si>
  <si>
    <t>CORDLESS KETTLE  BOSTON BAY FE SPAREPARTS LID COVER FK-0907M</t>
  </si>
  <si>
    <t>+CORDLESS KETTLE  BOSTON BAY FE ACCS. BUTTON FK-0907M</t>
  </si>
  <si>
    <t>CORDLESS KETTLE  BOSTON BAY FE SPAREPARTS LID BOTTOM FK-0907M</t>
  </si>
  <si>
    <t>+CORDLESS KETTLE  BOSTON BAY FE ACCS. BASE FK-0907M</t>
  </si>
  <si>
    <t>+CORDLESS KETTLE  BOSTON BAY FE ACCS. CORDLESS INTERFACE FK-0907M</t>
  </si>
  <si>
    <t>CORDLESS KETTLE  BOSTON BAY FE SPAREPARTS STEAM SWITCH FK-0907M</t>
  </si>
  <si>
    <t>CORDLESS KETTLE  BOSTON BAY FE SPAREPARTS THERMAL CONTROL FK-0907M</t>
  </si>
  <si>
    <t>CORDLESS KETTLE  BOSTON BAY FE SPAREPARTS FILTER FK-0907M</t>
  </si>
  <si>
    <t>CORDLESS KETTLE  BOSTON BAY FE SPAREPARTS HEATING DISC FK-0907M</t>
  </si>
  <si>
    <t>I-TOWER FAN BOSTON BAY CH X01B INCLINED GLIDING GRILLE</t>
  </si>
  <si>
    <t>I-TOWER FAN BOSTON BAY CH F01A BREEZE</t>
  </si>
  <si>
    <t>DOOR JAMB IRON FORGE GJ 90X210CM0.6X108MM LEFT STEEL</t>
  </si>
  <si>
    <t>DOOR JAMB IRON FORGE GJ 80X210CMX0.6X108MM RIGHT STEEL</t>
  </si>
  <si>
    <t>DOOR JAMB IRON FORGE GJ 90X210CM0.6X108MM RIGHT STEEL</t>
  </si>
  <si>
    <t>+MLDG PS II JC124-W1 MAROON 18X95X2400MM CORNICE</t>
  </si>
  <si>
    <t>+MLDG PS II JC124-W1 OAK 18X95X2400MM CORNICE</t>
  </si>
  <si>
    <t>+MLDG PS II JC124-W1 CHERRY 18X95X2400MM CORNICE</t>
  </si>
  <si>
    <t>+MLDG PS II JC124-W1 SADDLE BROWN 18X95X2400MM  CORNICE</t>
  </si>
  <si>
    <t>+MLDG PS II JC124-W1 DK.WALNUT 18X95X2400MM CORNICE</t>
  </si>
  <si>
    <t>+MLDG PS II JC53-W1 MAROON 21X108X2400MM CORNICE</t>
  </si>
  <si>
    <t>+MLDG PS II JC53-W1 OAK 21X108X2400MM CORNICE</t>
  </si>
  <si>
    <t>+MLDG PS II JC53-W1 CHERRY 21X108X2400MM CORNICE</t>
  </si>
  <si>
    <t>+MLDG PS II JC53-W1 SADDLE BROWN 21X108X2400MM CORNICE</t>
  </si>
  <si>
    <t>+MLDG PS II JC53-W1 DK.WALNUT 21X108X2400MM CORNICE</t>
  </si>
  <si>
    <t>+MLDG PS II JC496-IN OAK 16X67X2400MM CORNICE</t>
  </si>
  <si>
    <t>+MLDG PS II JC496-IN MAROON 16X67X2400MM  CORNICE</t>
  </si>
  <si>
    <t>+MLDG PS II JC496-IN CHERRY 16X67X2400MM CORNICE</t>
  </si>
  <si>
    <t>+MLDG PS II JC496-IN SADDLE BROWN 16X67X2400MM CORNICE</t>
  </si>
  <si>
    <t>+MLDG PS II JC496-IN DK.WALNUT 16X67X2400MM CORNICE</t>
  </si>
  <si>
    <t>+MLDG PS II JC493-IN DK.WALNUT 9X70X2400MM BASEBOARD</t>
  </si>
  <si>
    <t>+MLDG PS II JC493-IN SADDLE BROWN 9X70X2400MM  BASEBOARD</t>
  </si>
  <si>
    <t>+MLDG PS II JC493-IN CHERRY 9X70X2400MM BASEBOARD</t>
  </si>
  <si>
    <t>+MLDG PS II JC493-IN MAROON 9X70X2400MM BASEBOARD</t>
  </si>
  <si>
    <t>+MLDG PS II JC493-IN OAK 9X70X2400MM BASEBOARD</t>
  </si>
  <si>
    <t>+MLDG PS II JC124-W1 WHITE 18X95X2400MM CORNICE</t>
  </si>
  <si>
    <t>+MLDG PS II JC53-W1 WHITE 21X108X2400MM CORNICE</t>
  </si>
  <si>
    <t>+MLDG PS II JC496-IN WHITE 16X67X2400MM CORNICE</t>
  </si>
  <si>
    <t>+MLDG PS II JC493-IN WHITE 9X70X2400MM BASEBOARD</t>
  </si>
  <si>
    <t>CRATE FOLD FLAT TONTARELLI 8031015599N BLACK/RED 32L</t>
  </si>
  <si>
    <t>+CRATE FOLD FLAT TONTARELLI 8031015799N BLACK/BLUE 32L</t>
  </si>
  <si>
    <t>CRATE FOLD FLAT TONTARELLI 8031165599 BLACK/RED 45L</t>
  </si>
  <si>
    <t>+CRATE FOLD FLAT TONTARELLI 8031165799 BLACK/BLUE 45L</t>
  </si>
  <si>
    <t>+CUBE STORAGE UNIT TONTARELLI 8035253BA9 1X18</t>
  </si>
  <si>
    <t>+SOAP DISH BAMA 70350 TRANSPARENT</t>
  </si>
  <si>
    <t>+SOAP DISH BAMA 70351 WHITE</t>
  </si>
  <si>
    <t>+PAPER HOLDER BAMA 70355 TRANSPARENT</t>
  </si>
  <si>
    <t>+PAPER HOLDER BAMA 70356 WHITE</t>
  </si>
  <si>
    <t>+TOWEL HOLDER BAMA 70370 TRANSPARENT</t>
  </si>
  <si>
    <t>+TOWEL HOLDER BAMA 70371 WHITE</t>
  </si>
  <si>
    <t>+HOOK SET (2) BAMA 70375 TRANSPARENT</t>
  </si>
  <si>
    <t>+HOOK SET (2) BAMA 70376 WHITE</t>
  </si>
  <si>
    <t>+SHOWER CORNER BAMA 70010 WHITE</t>
  </si>
  <si>
    <t>+TOWEL BAR BAMA 70365 TRANSPARENT</t>
  </si>
  <si>
    <t>+TOWEL BAR BAMA 70366 WHITE</t>
  </si>
  <si>
    <t>+POT TULIPANO BAMA 30512 WHITE</t>
  </si>
  <si>
    <t>+POT TULIPANO BAMA 30511 CAPPUCCINO</t>
  </si>
  <si>
    <t>+OVEN TOASTER BOSTON BAY HE HK-09 800W</t>
  </si>
  <si>
    <t>+GLASS BLOCK MG 19X19 QUADRA 80MM</t>
  </si>
  <si>
    <t>+GLASS BLOCK MG 19X19 WAVE 80MM</t>
  </si>
  <si>
    <t>+NFS- SHELF BRACKET RML-120BI BIANCO WHITE  90 DEG.</t>
  </si>
  <si>
    <t>+NFS- SHELF BRACKET RML-120NE NERO BLACK 90 DEG.</t>
  </si>
  <si>
    <t>+NFS- SHELF BRACKET RML-120MC MARR. CL. CLASSIC BRWN  90 DEG.</t>
  </si>
  <si>
    <t>+NFS- SHELF BRACKET RML-120MTM MARR. DK BROWN TM. 90 DEG.</t>
  </si>
  <si>
    <t>+RECHARGEABLE EMERGENCY LIGHT ZIGMA DP DP-7118 60LED</t>
  </si>
  <si>
    <t>+RECHARGEABLE EMERGENCY LIGHT ZIGMA DP LED-726 16LED</t>
  </si>
  <si>
    <t>+RECHARGEABLE EMERGENCY LIGHT ZIGMA DP LED-7507 81LED</t>
  </si>
  <si>
    <t>+RECHARGEABLE DESK LAMP ZIGMA DP DP-7109  61LED</t>
  </si>
  <si>
    <t>(DO NOT USE)RECHARGEABLE TORCH ZIGMA DP DP-7089 30LED</t>
  </si>
  <si>
    <t>(DO NOT USE)RECHARGEABLE TORCH ZIGMA DP DP-7102B 51LED</t>
  </si>
  <si>
    <t>SOLUTION FILA DETERDEK 1L 60400012ING ACID DETERGENT</t>
  </si>
  <si>
    <t>SOLUTION FILA PS87 1L 53000012ING STAIN REMOVING DETERGENT</t>
  </si>
  <si>
    <t>SOLUTION FILA FILACLEANER 1L 60500012ING NEUTRAL DETERGENT</t>
  </si>
  <si>
    <t>SOLUTION FILA FUGANET 500ML 61005012ING GROUT CLEANER FOR GROUT JOINTS</t>
  </si>
  <si>
    <t>SOLUTION FILA MP90 ECO PLUS 1L 61300006ING STAIN PROTECTOR</t>
  </si>
  <si>
    <t>SOLUTION FILA  STONEPLUS ECO 1L 62300006ING COLOUR ENHANCING PROTECTOR</t>
  </si>
  <si>
    <t>SOLUTION FILA MP90 1L 60100006ING STAIN PROTECTOR FOR POLISHED SURFACES</t>
  </si>
  <si>
    <t>SOLUTION FILA CR10 1L 53001012ING CLEANER FOR EPOXY RESIDUES</t>
  </si>
  <si>
    <t>DOORS WOODTEK 80X210 FLUSH ORDINARY</t>
  </si>
  <si>
    <t>+DOORS WOODTEK 90X210 FLUSH ORDINARY</t>
  </si>
  <si>
    <t>DOOR FLUSH WOODTEK QF KANSAS 700X2100X41MM MARINE</t>
  </si>
  <si>
    <t>DOOR FLUSH WOODTEK QF KANSAS 800X2100X41MM MARINE</t>
  </si>
  <si>
    <t>DOOR FLUSH WOODTEK QF KANSAS 900X2100X41MM MARINE</t>
  </si>
  <si>
    <t>+TILES TASA 50X50 01.5719 GLAZED</t>
  </si>
  <si>
    <t>+TILES TASA 50X50 02.5720 GLAZED</t>
  </si>
  <si>
    <t>+TILES TASA 50X50 01.5022 GLAZED</t>
  </si>
  <si>
    <t>(DO NOT USE)+STAINLESS STEEL DOG BOWL 15CM (S)</t>
  </si>
  <si>
    <t>(DO NOT USE)+NFS- STAINLESS STEEL DOG BOWL 18CM (M)</t>
  </si>
  <si>
    <t>(DO NOT USE)+NFS- STAINLESS STEEL DOG BOWL 22CM (L)</t>
  </si>
  <si>
    <t>(DO NOT USE)+NFS- STAINLESS STEEL DOG BOWL 26CM (XL)</t>
  </si>
  <si>
    <t>(DO NOT USE)+NFS- STAINLESS STEEL DOG BOWL 30CM (XXL)</t>
  </si>
  <si>
    <t>+CEMENT BOARD EKABOARD 3.5X1220X2440MM</t>
  </si>
  <si>
    <t>+CEMENT BOARD EKABOARD 4.5X1220X2440MM</t>
  </si>
  <si>
    <t>+CEMENT BOARD EKABOARD 6.0X1220X2440MM</t>
  </si>
  <si>
    <t>IRONING BOARD GS LEO GREEN BI MIX S4</t>
  </si>
  <si>
    <t>IRONING BOARD GS TRIM 2016 BI MIX S2</t>
  </si>
  <si>
    <t>NFS-CEILING TILE WD 603X603X0.6MM PLAIN ALUMINUM LAY-IN</t>
  </si>
  <si>
    <t>NFS-CEILING TILE WD 603X603X0.6MM PERFORATED ALUMINUM LAY-IN</t>
  </si>
  <si>
    <t>NFS-WALL ACCENT ART DECO BLADET WAT1119 500X500MM  3D DECORATIVE</t>
  </si>
  <si>
    <t>NFS-WALL ACCENT ART DECO RUBIK WAT1119  500X500MM  3D DECORATIVE</t>
  </si>
  <si>
    <t>+DUST BIN CURVER FROG BIN 12L</t>
  </si>
  <si>
    <t>+DUST BIN CURVER PIG BIN 12L</t>
  </si>
  <si>
    <t>+DUST BIN CURVER PANDA BIN 12L</t>
  </si>
  <si>
    <t>+DUST BIN CURVER TIGER BIN 12L</t>
  </si>
  <si>
    <t>(DO NOT USE)POST LAMP FIXTURE EXOR PY JL001-200WH+BK 200X95MM OUTDOOR</t>
  </si>
  <si>
    <t>(DO NOT USE)POST LAMP FIXTURE EXOR PY JL001-200CRP+BK 200X95MM OUTDOOR</t>
  </si>
  <si>
    <t>(DO NOT USE)POST LAMP  FIXTURE EXOR PY JL001-250WH+BK 250X120MM OUTDOOR</t>
  </si>
  <si>
    <t>(DO NOT USE)POST LAMP FIXTURE EXOR PY JL001-250CRP+BK 250X120MM OUTDOOR</t>
  </si>
  <si>
    <t>(DO NOT USE)WALL LAMP FIXTURE EXOR PY JL008-200WH+BK 200X85MM OUTDOOR</t>
  </si>
  <si>
    <t>(DO NOT USE)WALL LAMP FIXTURE EXOR PY JL008-200CRP+BK 200X85MM OUTDOOR</t>
  </si>
  <si>
    <t>(DO NOT USE)+NFS- DOG CAGE MIGO WELDED MESH GY0702102 61X44.5X51.5 BLACK</t>
  </si>
  <si>
    <t>(DO NOT USE)+NFS- DOG CAGE MIGO WELDED MESH GY0702104 92X57.5X65 BLACK</t>
  </si>
  <si>
    <t>(DO NOT USE)+NFS- DOG CAGE MIGO 6 PANELS EXERCISE PEN GY-R6060 60X60CM BLACK</t>
  </si>
  <si>
    <t>NFS-FOAM BOARD PVC 10MMX1220X2440</t>
  </si>
  <si>
    <t>NFS-FOAM BOARD PVC 12MMX1220X2440</t>
  </si>
  <si>
    <t>NFS-FOAM BOARD PVC 18MMX1220X2440</t>
  </si>
  <si>
    <t>+NFS-MLDG PU JA VA-0303 60x60x2400mm WHITE</t>
  </si>
  <si>
    <t>+NFS-MLDG PU JA VA-0304 240X6.5X6.5CM WHITE</t>
  </si>
  <si>
    <t>NFS-MLDG PU JA VA-0205 55x60x2400mm WHITE</t>
  </si>
  <si>
    <t>+NFS-MLDG PU JA VA-0902 240X7X9CM WHITE</t>
  </si>
  <si>
    <t>+NFS-MLDG PU JA VA-1305 240X9.4X9.4CM WHITE</t>
  </si>
  <si>
    <t>NFS-MLDG PU JA VB-0305 60x60x2400mm WHITE</t>
  </si>
  <si>
    <t>GLUE GUN HAUSMANN FE FL-005 W/2 PCS STICK 10W</t>
  </si>
  <si>
    <t>GLUE GUN HAUSMANN FE FL-007 W/2 PCS STICK 40W</t>
  </si>
  <si>
    <t>GLUE STICK HAUSMANN 11MMX200MM 8's TRANSPARENT</t>
  </si>
  <si>
    <t>GLUE STICK HAUSMANN 7MMX200MM 15's TRANSPARENT</t>
  </si>
  <si>
    <t>AIR SPRAY GUN HAUSMANN RW K-3A 100CC</t>
  </si>
  <si>
    <t>AIR SPRAY GUN HAUSMANN RW W-77G 350CC</t>
  </si>
  <si>
    <t>AIR SPRAY GUN HAUSMANN RW W-77S 1000CC</t>
  </si>
  <si>
    <t>AIR SPRAY GUN HAUSMANN RW F-75S 850CC</t>
  </si>
  <si>
    <t>+BOWL LA FONZA TZ-0420 DAVENPORT ROUND TOILET</t>
  </si>
  <si>
    <t>+LAVATORY LA FONZA TP-4B DAVENPORT</t>
  </si>
  <si>
    <t>+TANK LA FONZA TZ-0420 DAVENPORT ROUND TOILET</t>
  </si>
  <si>
    <t>+PEDESTAL LA FONZA TP-4B DAVENPORT</t>
  </si>
  <si>
    <t>SINK DRAIN BREMEN XK178 S/S 304</t>
  </si>
  <si>
    <t>SINK DRAIN BREMEN XK277 S/S 304</t>
  </si>
  <si>
    <t>SINK DRAIN BREMEN XK269 S/S 304</t>
  </si>
  <si>
    <t>P-TRAP BREMEN GF028 1-1/4 PP-PVC</t>
  </si>
  <si>
    <t>SINK DRAIN BREMEN XK136 S/S 430</t>
  </si>
  <si>
    <t>BOTTLE TRAP BREMEN W/DB. DRAIN GR009 1-1/2 PP-PVC</t>
  </si>
  <si>
    <t>BOTTLE TRAP BREMEN W/DB. DRAIN GR015 1-1/2 PP-PVC</t>
  </si>
  <si>
    <t>+TILE TRIM PVC EI P0107 7MM GREY</t>
  </si>
  <si>
    <t>+TILE TRIM PVC EI P0107 7MM WHITE</t>
  </si>
  <si>
    <t>+TILE TRIM PVC EI P0107 7MM BEIGE</t>
  </si>
  <si>
    <t>+TILE TRIM PVC EI P0107 7MM BROWN</t>
  </si>
  <si>
    <t>+TILE TRIM PVC EI P0107 7MM LT.BLUE</t>
  </si>
  <si>
    <t>+TILE TRIM PVC EI P0107 7MM DK.BLUE</t>
  </si>
  <si>
    <t>+TILE TRIM PVC EI P0107 7MM LT.BEIGE</t>
  </si>
  <si>
    <t>+TILE TRIM PVC EI P0107 7MM BLACK</t>
  </si>
  <si>
    <t>+TILE TRIM PVC EI P0109 9MM PINK</t>
  </si>
  <si>
    <t>+TILE TRIM PVC EI P0109 9MM GREY</t>
  </si>
  <si>
    <t>+TILE TRIM PVC EI P0109 9MM WHITE</t>
  </si>
  <si>
    <t>+TILE TRIM PVC EI P0109 9MM BEIGE</t>
  </si>
  <si>
    <t>+TILE TRIM PVC EI P0109 9MM BROWN</t>
  </si>
  <si>
    <t>+TILE TRIM PVC EI P0109 9MM LT.BLUE</t>
  </si>
  <si>
    <t>+TILE TRIM PVC EI P0109 9MM DK.BLUE</t>
  </si>
  <si>
    <t>+TILE TRIM PVC EI P0109 9MM LT.BEIGE</t>
  </si>
  <si>
    <t>+TILE TRIM PVC EI P0109 9MM BLACK</t>
  </si>
  <si>
    <t>CART HB HBE-Y1522 1300X545X1000MM MULTI-FUNCTIONAL  W/ LID BLACK</t>
  </si>
  <si>
    <t>DISH PAN PLASTICFORTE 1149101 10 L RECTANGULAR WHITE</t>
  </si>
  <si>
    <t>DISH PAN PLASTICFORTE 1149136 10 L RECTANGULAR LIGHT GREY</t>
  </si>
  <si>
    <t>DISH PAN PLASTICFORTE 1149107 10 L RECTANGULAR RED</t>
  </si>
  <si>
    <t>DISH PAN PLASTICFORTE 1149123 10 L RECTANGULAR TOPO</t>
  </si>
  <si>
    <t>DISH DRAINER PLASTICFORTE 1152201 LARGE RECTANGULAR WHITE</t>
  </si>
  <si>
    <t>DISH DRAINER PLASTICFORTE 1152236 LARGE RECTANGULAR LIGHT GREY</t>
  </si>
  <si>
    <t>CUTLERY TRAY PLASTICFORTE 1159736  LIGHT GREY</t>
  </si>
  <si>
    <t>CUTLERY TRAY PLASTICFORTE 1159701  WHITE</t>
  </si>
  <si>
    <t>CUTLERY TRAY PLASTICFORTE 1159707  RED</t>
  </si>
  <si>
    <t>CUTLERY TRAY  PLASTICFORTE 1159723 TOPO</t>
  </si>
  <si>
    <t>DISHWASHING DISPENSER PLASTICFORTE 1154307 RED</t>
  </si>
  <si>
    <t>DISHWASHING DISPENSER PLASTICFORTE  1154301 WHITE</t>
  </si>
  <si>
    <t>DISHWASHING DISPENSER PLASTICFORTE  1154336 LIGHT GREY</t>
  </si>
  <si>
    <t>DISHWASHING DISPENSER PLASTICFORTE 1154317 TURQUOISE</t>
  </si>
  <si>
    <t>DISHWASHING DISPENSER PLASTICFORTE  1154321 VIOLET</t>
  </si>
  <si>
    <t>(DO NOT USE)CONDUIT HP EMT-050P EMT 1/2"X17.93MMX1.07MMX3.05M PRE-GALVANIZED</t>
  </si>
  <si>
    <t>(DO NOT USE)CONDUIT HP EMT-075P EMT 3/4"X23.42MMX1.24MMX3.05M PRE-GALVANIZED</t>
  </si>
  <si>
    <t>(DO NOT USE)SET SCREW CONNECTOR HP SSCN-050 EMT 1/2" ZINC DIE CAST</t>
  </si>
  <si>
    <t>(DO NOT USE)SET SCREW CONNECTOR HP SSCN-075 EMT 3/4" ZINC DIE CAST</t>
  </si>
  <si>
    <t>(DO NOT USE)SET SCREW COUPLING HP SSCP-050 EMT 1/2" ZINC DIE CAST</t>
  </si>
  <si>
    <t>(DO NOT USE)SET SCREW COUPLING HP SSCP-075 EMT 3/4" ZINC DIE CAST</t>
  </si>
  <si>
    <t>(DO NOT USE)ELBOW HP 8300 EMT 1/2"X90DEG PRE-GALVANIZED</t>
  </si>
  <si>
    <t>(DO NOT USE)ELBOW HP 8301 EMT 3/4"X90DEG PRE-GALVANIZED</t>
  </si>
  <si>
    <t>(DO NOT USE)LOCKNUT HP ZLN-050 1/2" ZINC</t>
  </si>
  <si>
    <t>(DO NOT USE)LOCKNUT HP ZLN-075 3/4" ZINC</t>
  </si>
  <si>
    <t>(DO NOT USE)ONE HOLE STRAP HP OSP-050 EMT 1/2"X1.8MM GALVANIZED STEEL</t>
  </si>
  <si>
    <t>(DO NOT USE)ONE HOLE STRAP HP OSP-075 EMT 3/4"X1.8MM GALVANIZED STEEL</t>
  </si>
  <si>
    <t>(DO NOT USE)TWO HOLE STRAP HP TSP-050 EMT 1/2"X1.0MM GALVANIZED STEEL</t>
  </si>
  <si>
    <t>(DO NOT USE)TWO HOLE STRAP HP TSP-075 EMT 3/4"X1.0MM GALVANIZED STEEL</t>
  </si>
  <si>
    <t>(DO NOT USE)OCTAGON DRAWN BOX HP 54151-1/2 4" W/ 1/2"K.O.</t>
  </si>
  <si>
    <t>(DO NOT USE)OCTAGON DRAWN BOX HP 54151-3/4 4" W/ 3/4"K.O.</t>
  </si>
  <si>
    <t>(DO NOT USE)OCTAGON DRAWN BOX HP 54151-1/2&amp;3/4 4" W/ 1/2"&amp;3/4"K.O.</t>
  </si>
  <si>
    <t>(DO NOT USE)SQUARE DRAWN BOX HP 52171-1/2 4X4" W/1/2"K.O.</t>
  </si>
  <si>
    <t>(DO NOT USE)SQUARE DRAWN BOX HP 52171-3/4 4X4" W/3/4"K.O.</t>
  </si>
  <si>
    <t>(DO NOT USE)SQUARE DRAWN BOX HP 52171-1/2&amp;3/4 4X4" W/1/2"&amp;3/4"K.O.</t>
  </si>
  <si>
    <t>CURTAIN ACCS SLICK JD-B001 13X53MM (1/2'') 22G CENTER POST CHROME</t>
  </si>
  <si>
    <t>CURTAIN ACCS SLICK JD-B04 19X70MM (3/4'') 41G CENTER POST CHROME</t>
  </si>
  <si>
    <t>CURTAIN ACCS SLICK JD-B08 25X86MM (1'') 71G CENTER POST CHROME</t>
  </si>
  <si>
    <t>CURTAIN ACCS SLICK JD-B01 13X53MM (1/2'') 30G END POST CHROME</t>
  </si>
  <si>
    <t>CURTAIN ACCS SLICK JD-B05 19X70MM (3/4'') 44G END POST CHROME</t>
  </si>
  <si>
    <t>CURTAIN ACCS SLICK JD-B09 25X86MM (1'') 77G END POST CHROME</t>
  </si>
  <si>
    <t>CHROME TUBE PIPE 1X16'</t>
  </si>
  <si>
    <t>+TILES LISTELLO FIESTA 7X20 S-7</t>
  </si>
  <si>
    <t>SINK DIAMOND W/O STAND DM072A/C W/ STRAINER</t>
  </si>
  <si>
    <t>+TILES LISTELLO FIESTA 7X20 E-142</t>
  </si>
  <si>
    <t>SINK DIAMOND W/O STAND DM090A/C W/ STRAINER</t>
  </si>
  <si>
    <t>+SINK DIAMOND W/O STAND DM060/1D/C W/ STRAINER</t>
  </si>
  <si>
    <t>+TILES ARKO 1.3MMX12X12 Z0209</t>
  </si>
  <si>
    <t>+TILES ARKO 1.3MMX12X12 Z1213</t>
  </si>
  <si>
    <t>+TILES ARKO 1.3MMX12X12 Z1419</t>
  </si>
  <si>
    <t>+TILES ARKO 1.3MMX12X12 Z1509</t>
  </si>
  <si>
    <t>+TILES ARKO 1.3MMX12X12 Z1611</t>
  </si>
  <si>
    <t>I-LAV LA FONZA P03/P16 WHITE</t>
  </si>
  <si>
    <t>+TILES LISTELLO CLASSICO 7X20 C-172 GF</t>
  </si>
  <si>
    <t>+TILES LISTELLO CLASSICO 7X20 C-252 GF</t>
  </si>
  <si>
    <t>+TILES LISTELLO CLASSICO 7X20 C-331 GF</t>
  </si>
  <si>
    <t>+TILES LISTELLO FIESTA 7X20 E-10</t>
  </si>
  <si>
    <t>+TILES LISTELLO FIESTA 7X20 C-85W</t>
  </si>
  <si>
    <t>+TILES ARKO 1.3MMX12X12 Z0106</t>
  </si>
  <si>
    <t>+TILES ARKO 1.3MMX12X12 Z1307</t>
  </si>
  <si>
    <t>+TOOL BOX ZIM-ZEEM #08</t>
  </si>
  <si>
    <t>+TOOL BOX ZIM-ZEEM #15</t>
  </si>
  <si>
    <t>+WC LA FONZA 822/228 ALBA KIDS WHITE</t>
  </si>
  <si>
    <t>+TILES XIAMEN 600X600X20MM L.T.RED</t>
  </si>
  <si>
    <t>I-LAV LA FONZA PL08 WHITE</t>
  </si>
  <si>
    <t>+BATH SET LCM L009005C26-10 5PCS(9024/53/56/57C/59)</t>
  </si>
  <si>
    <t>+PAPER HOLDER LCM #1097V THREE PAPER ROLLS</t>
  </si>
  <si>
    <t>+TILES ARKO 1.5MMX12X12 TC18263 EMBOSSED</t>
  </si>
  <si>
    <t>+SINK KARENO NW KL715-3737A W/ STRAINER</t>
  </si>
  <si>
    <t>ANGLE VALVE LA FONZA 8102273A BRASS (FOR PACKAGE)</t>
  </si>
  <si>
    <t>+WC LA FONZA 032 VENEZIA IVORY</t>
  </si>
  <si>
    <t>+TILES LISTELLO CLASSICO 7X20 C-1257A</t>
  </si>
  <si>
    <t>+TILES LISTELLO CLASSICO 7X20 C-1260</t>
  </si>
  <si>
    <t>+TILES LISTELLO CLASSICO 7X20 C-1263</t>
  </si>
  <si>
    <t>+TILES LISTELLO CLASSICO 7X20 C-1254</t>
  </si>
  <si>
    <t>+TILES ROMANO 30X30F SEMI-GLOSS 3301/311 BEIGE</t>
  </si>
  <si>
    <t>I-LAV LA FONZA P21 WHITE</t>
  </si>
  <si>
    <t>+TILES LISTELLO FIESTA 7X20 E-190</t>
  </si>
  <si>
    <t>+BLINDS SLICK ZE PVC 50X39 139RT WHITE</t>
  </si>
  <si>
    <t>+BLINDS SLICK ZE PVC 50X39 206RT IVORY</t>
  </si>
  <si>
    <t>+BLINDS SLICK ZE PVC 50X39 509A BLUE</t>
  </si>
  <si>
    <t>+BLINDS SLICK ZE PVC 50X39 606RT GREEN</t>
  </si>
  <si>
    <t>+TILES LISTELLO FIESTA 7X20 C-411W</t>
  </si>
  <si>
    <t>+TILES LISTELLO CLASSICO 7X20 EC-36A</t>
  </si>
  <si>
    <t>+MIRROR SIMEX 80X60 A038</t>
  </si>
  <si>
    <t>+MIRROR SIMEX 144X40 T100</t>
  </si>
  <si>
    <t>+MIRROR SIMEX 80X60 D031</t>
  </si>
  <si>
    <t>(DO NOT USE)+LAV GOLDEA (LA FONZA) T-80-90 WHITE W/CABINET</t>
  </si>
  <si>
    <t>(DO NOT USE)+ACC. BOARD TIANYU 600X600X15MM ACC. GYPSUM BRD 66</t>
  </si>
  <si>
    <t>+LAV GUANYU 80X55 GY2007 GLASS BASIN</t>
  </si>
  <si>
    <t>+LAV GUANYU 100X55 GY2012 GLASS BASIN</t>
  </si>
  <si>
    <t>+TILES XIAMEN LI 600X600X20MM LG401 MOSS GREEN</t>
  </si>
  <si>
    <t>SHOWER HEAD LEIGEER LGE430</t>
  </si>
  <si>
    <t>SHOWER HEAD LEIGEER LGE432</t>
  </si>
  <si>
    <t>+WOODPLANKS NOVARLOC 1288X192X8MM NATURAL OAK</t>
  </si>
  <si>
    <t>P/TRAP LA FONZA F-8006</t>
  </si>
  <si>
    <t>+BATHTUB RAVONI SZ MASSAGE 1500X1500X600 A111B</t>
  </si>
  <si>
    <t>+BATHTUB RAVONI SZ MASSAGE 1500X1500X600 A111A</t>
  </si>
  <si>
    <t>+STEAM SAUNA ROOM RAVONI 1380X1380X2200 B305A</t>
  </si>
  <si>
    <t>+STEAM SAUNA ROOM RAVONI 1080X1080X2200 B303A</t>
  </si>
  <si>
    <t>+STEAM SAUNA ROOM RAVONI 950X950X2200 B106A</t>
  </si>
  <si>
    <t>+SHOWER ENCLOSURE RAVONI 950X950X1950 W0705</t>
  </si>
  <si>
    <t>+SHOWER ENCLOSURE RAVONI 1020X1020X2040 W0711</t>
  </si>
  <si>
    <t>+BATHTUB LA FONZA SZ 1500X750X375 H103A WHITE</t>
  </si>
  <si>
    <t>+GRAB BAR LCM LB001524-26-02 7/8X24 STRAIGHT</t>
  </si>
  <si>
    <t>+GRAB BAR LCM LBF01516E10-02 1-1/2 CONCEALED</t>
  </si>
  <si>
    <t>+GRAB BAR LCM LBT01524E10-02 1-1/2 CONCEALED</t>
  </si>
  <si>
    <t>+WINDOWS ALUMINUM XINHE 1.20X1.20 OAKWOOD W/SCREEN</t>
  </si>
  <si>
    <t>I-LAV LA FONZA WMB300A WHITE</t>
  </si>
  <si>
    <t>+TILES ARKO 1.3MMX12X12 Z0806</t>
  </si>
  <si>
    <t>+WINDOWS ALUMINUM XINHE 1.20X1.20 OAKWOOD FRENCH T.</t>
  </si>
  <si>
    <t>+INSULATION M-PE 10MMX.90X400CM CEILING</t>
  </si>
  <si>
    <t>+PANELLING DECOWOOD ML PVC C5392007 8' HEVEA SOLID</t>
  </si>
  <si>
    <t>+PANELLING DECOWOOD ML PVC C5409011 8' NYATOH SOLID</t>
  </si>
  <si>
    <t>I-WC LA FONZA K368/K18 SICILY WHITE</t>
  </si>
  <si>
    <t>+SINK KING ROCKA 180CM LEFT IVORY</t>
  </si>
  <si>
    <t>+WINDOWS ALUMINUM XINHE .90X1.20 SWING OAKWOOD</t>
  </si>
  <si>
    <t>+WINDOWS ALUMINUM XINHE .60X.60 SWING OAKWOOD</t>
  </si>
  <si>
    <t>PEDESTAL LA FONZA PL25 WHITE</t>
  </si>
  <si>
    <t>I-LAV LA FONZA PL25 WHITE</t>
  </si>
  <si>
    <t>+TILES JUNJING 60X60 SOLOGOSO AP676/AP6076</t>
  </si>
  <si>
    <t>+WINDOWS ALUMINUM XINHE .90X1.20 DOUBLE SWING OAK</t>
  </si>
  <si>
    <t>+TILES DIAMOND 40X40F TEAKWOOD BROWN</t>
  </si>
  <si>
    <t>+TILES DIAMOND 40X40F LEOPOLDA LEAF</t>
  </si>
  <si>
    <t>+TILES ARKO 1.5MMX4X36 PLANKS YH5262</t>
  </si>
  <si>
    <t>+TILES COTTO 33X33F GRES PORCE.NAPLES RUST A.S.</t>
  </si>
  <si>
    <t>+WINDOWS PVC GUOFENG 1.20X1.20 SLIDING WHITE</t>
  </si>
  <si>
    <t>+WINDOWS PVC GUOFENG .60X.60 AWNING WHITE</t>
  </si>
  <si>
    <t>+GLASS BLOCK DE 20X20 CLOUDY CLEAR</t>
  </si>
  <si>
    <t>BATH SET LCM L0004904A26K10 4 PCS GOLD CHROME</t>
  </si>
  <si>
    <t>STEEL WINDOW RAPID FORMING 1.20MX2.00M WHITE</t>
  </si>
  <si>
    <t>+WOODPLANKS NOVARLOC 1288X192X8MM FERN MAPLE</t>
  </si>
  <si>
    <t>+WOODPLANKS NOVARLOC 1288X192X8MM ROSETTE MAPLE</t>
  </si>
  <si>
    <t>+WOODPLANKS NOVARLOC 1288X192X8MM BROOKLYN MAPLE</t>
  </si>
  <si>
    <t>+MLDG PVC DECOWOOD HCN-0401F RW01 TEAK CHINA</t>
  </si>
  <si>
    <t>+MLDG PVC DECOWOOD HMM-0413T RW01 TEAK CHINA</t>
  </si>
  <si>
    <t>COUNTER DOOR QUEEN LILY DOUBLE IVORY</t>
  </si>
  <si>
    <t>COUNTER DOOR QUEEN FREESIA DOUBLE IVORY</t>
  </si>
  <si>
    <t>COUNTER DOOR QUEEN JASMIN DOUBLE IVORY/OFF-WHITE</t>
  </si>
  <si>
    <t>+TILES COTTO 20X20W FRUITY</t>
  </si>
  <si>
    <t>+GLASS BLOCK KIG 19X19 K-8019/01 LINELITE</t>
  </si>
  <si>
    <t>+TILES JUNJING 80X80 SOLOGOSO AP8000 SUPER WHITE</t>
  </si>
  <si>
    <t>+TILES COTTO 20X20W PHUKET PYRENEES WH-LILAC BORDER</t>
  </si>
  <si>
    <t>+TILES COTTO 20X20W PHUKET PYRENEES WHT-BLUE SPOT</t>
  </si>
  <si>
    <t>+TILES COTTO 20X20W PHUKET PYRENEES WHT-BLUE BORDER</t>
  </si>
  <si>
    <t>+TILES COTTO 20X20W GLACIER TENNESSEE BORDER</t>
  </si>
  <si>
    <t>+TILES COTTO 20X20W GLACIER TENNESSEE SPOT</t>
  </si>
  <si>
    <t>+BATHTUB RAVONI SZ MASSAGE 1500X850X540 A101A (L)</t>
  </si>
  <si>
    <t>+BATHTUB RAVONI SZ MASSAGE 1720X850X530 A104 (L)</t>
  </si>
  <si>
    <t>+BATHTUB RAVONI SZ MASSAGE 1500X850X540 A101A (R)</t>
  </si>
  <si>
    <t>+BATHTUB RAVONI SZ MASSAGE 1720X850X530 A104 (R)</t>
  </si>
  <si>
    <t>+BATHTUB RAVONI SZ MASSAGE 1730X1200X680 A304 (L)</t>
  </si>
  <si>
    <t>+SINK KING ROCKA 180CM RIGHT IVORY</t>
  </si>
  <si>
    <t>RUBBER MAT KERALA 40X60CM HOLLOW 16MM</t>
  </si>
  <si>
    <t>RUBBER MAT KERALA 40X60CM HOLLOW 22MM</t>
  </si>
  <si>
    <t>RUBBER MAT KERALA GRILL 45X75CM #6</t>
  </si>
  <si>
    <t>RUBBER MAT KERALA GRILL 45X75CM #14</t>
  </si>
  <si>
    <t>NFS-CEILING BOARD ART DECO DECORATIVE JB120160-010/BR1216-S073</t>
  </si>
  <si>
    <t>NFS-CEILING BOARD ART DECO DECORATIVE JB120120-017/BR1212-S089</t>
  </si>
  <si>
    <t>+CEILING BOARD ART DECO DECORATIVE JB110-012(G)</t>
  </si>
  <si>
    <t>NFS-CEILING BOARD ART DECO DECORATIVE JB120180-012/BR1218-088</t>
  </si>
  <si>
    <t>+TILES LISTELLO CLASSICO 7X20 BR-69</t>
  </si>
  <si>
    <t>+TILES LISTELLO CLASSICO 7X20 AC-1368 PINK</t>
  </si>
  <si>
    <t>+TILES LISTELLO CLASSICO 7X20 SOMATRA GREEN</t>
  </si>
  <si>
    <t>+TILES LISTELLO CLASSICO 7X20 AC-1521 BLUE</t>
  </si>
  <si>
    <t>+TILES LISTELLO CLASSICO 7X20 AC-1360</t>
  </si>
  <si>
    <t>+TILES LISTELLO CLASSICO 7X20 AG-199A</t>
  </si>
  <si>
    <t>+TILES LISTELLO CLASSICO 7X20 AG-199B</t>
  </si>
  <si>
    <t>SEAT COVER LA FONZA K368/K18 SICILY WHITE</t>
  </si>
  <si>
    <t>SEAT COVER LA FONZA K050B SIENA WHITE</t>
  </si>
  <si>
    <t>+BOWL LA FONZA 816 TOSCANA WHITE</t>
  </si>
  <si>
    <t>+BATHTUB LA FONZA SZ 1500X750X375 H103A IVORY</t>
  </si>
  <si>
    <t>+TOOL TILE CUTTER RUBI TS-60 26'' 66CM #18960</t>
  </si>
  <si>
    <t>+TOOL SCORING WHEEL PLUS RUBI 8MM #01959</t>
  </si>
  <si>
    <t>+TOOL TILE CUTTER RUBI DU-200 220V-60HZ #55951</t>
  </si>
  <si>
    <t>+TILES LISTELLO CLASSICO 7X20 C-1931</t>
  </si>
  <si>
    <t>+TILES LISTELLO CLASSICO 7X20 C-1974</t>
  </si>
  <si>
    <t>+TILES LISTELLO CLASSICO 7X20 C-1990/AC-1990</t>
  </si>
  <si>
    <t>+TILES LISTELLO CLASSICO 7X20 CB-124</t>
  </si>
  <si>
    <t>+TILES LISTELLO CLASSICO 7X20 C-1371</t>
  </si>
  <si>
    <t>+TILES LISTELLO CLASSICO 7X20 C-1588</t>
  </si>
  <si>
    <t>+TILES LISTELLO CLASSICO 7X20 C-1925</t>
  </si>
  <si>
    <t>+TILES LISTELLO CLASSICO 7X20 CDP-811</t>
  </si>
  <si>
    <t>+TILES LISTELLO CLASSICO 7X20 C-1564</t>
  </si>
  <si>
    <t>+TILES ROMANO 30X30F ANTI-SLIP UNPOL.C-802 GREEN</t>
  </si>
  <si>
    <t>I-LAV LA FONZA P25 WHITE</t>
  </si>
  <si>
    <t>+SHOWER CURTAIN ROD HAPPY HOME XC 77390 U-STYLE</t>
  </si>
  <si>
    <t>+TANK LA FONZA 816 TOSCANA WHITE</t>
  </si>
  <si>
    <t>+MIRROR CAB. GOLDEA (FROMART) PCA-007 45X45X12CM</t>
  </si>
  <si>
    <t>+MIRROR CAB. GOLDEA (FROMART) PCA-011 45X45X15CM</t>
  </si>
  <si>
    <t>+SEAT COVER LA FONZA 816 TOSCANA WHITE</t>
  </si>
  <si>
    <t>+TILES JUNJING 80X80 SOLOGOSO AP8075 IVORY</t>
  </si>
  <si>
    <t>+TILES JUNJING 80X80 SOLOGOSO AP8055 PLAIN IVORY</t>
  </si>
  <si>
    <t>DRAWER BASKET HAPPY HOME GG SL009N MULTIFUNC.</t>
  </si>
  <si>
    <t>DRAWER BASKET HAPPY HOME GG SL009J MULTIFUNC.</t>
  </si>
  <si>
    <t>+DRAWER BASKET HAPPY HOME GG SL009H-1 MULTIFUNC.</t>
  </si>
  <si>
    <t>DRAWER BASKET HAPPY HOME GG SL017C MULTIFUNC.</t>
  </si>
  <si>
    <t>DRAWER BASKET HAPPY HOME GG GA388B MULTIFUNC.</t>
  </si>
  <si>
    <t>DRAWER BASKET HAPPY HOME GG SL007E1</t>
  </si>
  <si>
    <t>DRAWER BASKET HAPPY HOME GG SL007G1</t>
  </si>
  <si>
    <t>RACK HAPPY HOME GG SL668C MULTIFUNC.DISH-BOWL</t>
  </si>
  <si>
    <t>RACK HAPPY HOME GG SL668B MULTIFUNC.DISH-BOWL</t>
  </si>
  <si>
    <t>RACK HAPPY HOME GG SL223B DISH-BOWL</t>
  </si>
  <si>
    <t>+TILES JUNJING 60X60 SOLOGOSO APJ0671/6075/6056</t>
  </si>
  <si>
    <t>+WINDOWS PVC GUOFENG 1.20X1.60 SLIDING WHITE</t>
  </si>
  <si>
    <t>+WINDOWS PVC GUOFENG .80X1.60 SLIDING WHITE</t>
  </si>
  <si>
    <t>NFS-CEILING BOARD ART DECO DECOR. JB/JS120160-052/BR1216-S088</t>
  </si>
  <si>
    <t>+CEILING BOARD ART DECO DECOR. JBD/JB120180-042(G)</t>
  </si>
  <si>
    <t>+CEILING BOARD ART DECO DECORATIVE JB120180-053(G)</t>
  </si>
  <si>
    <t>+TANK COVER LA FONZA 816 TOSCANA WHITE</t>
  </si>
  <si>
    <t>+DUSTBIN HAPPY HOME FT 905567 PEDAL S/S 30L WHITE</t>
  </si>
  <si>
    <t>SEAT COVER LA FONZA K052 ROMA WHITE</t>
  </si>
  <si>
    <t>+TABLE GREAT OUTDOOR JU T3131 .80X1.20M COFFEE</t>
  </si>
  <si>
    <t>I-URINAL LA FONZA D01 PESARO WHITE</t>
  </si>
  <si>
    <t>+TILES DIAMOND 20X20F RODEO BLUE</t>
  </si>
  <si>
    <t>+TILES JUNJING 50X50 RECTIFIED LB-5556 WOOD DK.BRN</t>
  </si>
  <si>
    <t>+UMBRELLA GREAT OUTDOOR JU M33 BROWN/GREEN 3.0M</t>
  </si>
  <si>
    <t>+UMBRELLA GREAT OUTDOOR JU M47 MAROON/BROWN 3.0M</t>
  </si>
  <si>
    <t>+TILES ARKO 1.5MMX6X36 PLANKS 5190</t>
  </si>
  <si>
    <t>+TILES LISTELLO CLASSICO 7X20 AC-1547B</t>
  </si>
  <si>
    <t>+TILES LISTELLO CLASSICO 7X20 C1 GREEN</t>
  </si>
  <si>
    <t>+WINDOWS PVC GUOFENG 1.20X1.60 SLIDING WOOD GRAIN</t>
  </si>
  <si>
    <t>+WINDOWS PVC GUOFENG .80X1.60 SLIDING WOOD GRAIN</t>
  </si>
  <si>
    <t>TRASH BIN RYKER ID XDL-110A-1 110L SWING BULLET</t>
  </si>
  <si>
    <t>TRASH BIN RYKER ID XDL-80A-1 80L SWING BULLET</t>
  </si>
  <si>
    <t>TRASH BIN RYKER ID XDL-30A-4 30L SWING</t>
  </si>
  <si>
    <t>TRASH BIN RYKER ID XDL-20A1 20L SWING</t>
  </si>
  <si>
    <t>+WINDOWS PVC GUOFENG 1.20X1.40 SLIDING WOOD GRAIN</t>
  </si>
  <si>
    <t>+MDF BOARD GAG 12MMX4X8 2SIDE LAMINATED</t>
  </si>
  <si>
    <t>+WINDOWS PVC GUOFENG 1.20X1.40 SLIDING WHITE</t>
  </si>
  <si>
    <t>+TILES ROMANO 30X30F STEP TILE ST3201+ST3201A GREEN</t>
  </si>
  <si>
    <t>+TILES ROMANO 30X30F STEP TILE ST3101+ST3101A PINK</t>
  </si>
  <si>
    <t>+SINK JOMOLA JS5238 520MMX380MM W/ STRAINER</t>
  </si>
  <si>
    <t>+SINK JOMOLA JS6045 600MMX450MM W/ STRAINER</t>
  </si>
  <si>
    <t>+MIRROR CAB. GOLDEA (SHINE-MALL) W39-153050-01TPO</t>
  </si>
  <si>
    <t>+SHOWER ENCLOSURE RAVONI 1200X1850MM AP2B</t>
  </si>
  <si>
    <t>+SHOWER ENCLOSURE RAVONI 1200X1850MM AP2E</t>
  </si>
  <si>
    <t>+STEEL DOOR GUANGDONG 90X210 WJ816 LT.GRAY</t>
  </si>
  <si>
    <t>+STEEL DOOR GUANGDONG 100X210 WJ816 LT.GRAY</t>
  </si>
  <si>
    <t>+STEEL DOOR GUANGDONG 100X210 WJ606 LT.GRAY</t>
  </si>
  <si>
    <t>+STEEL DOOR GUANGDONG 100X210 WJ816 WOOD BROWN</t>
  </si>
  <si>
    <t>+TILE GROUT MFE KERACOLOR FF #132 BEIGE</t>
  </si>
  <si>
    <t>+TILE GROUT MFE KERACOLOR FF #114 ANTHRACITE</t>
  </si>
  <si>
    <t>+TILES MULIA 33X33F SIERRA CIMARON</t>
  </si>
  <si>
    <t>WOODPLANKS VANATUR VF2071 JAVA TEAK</t>
  </si>
  <si>
    <t>+STEEL DOOR GUANGDONG 90X210 JX-05 W/EYE VIEWER WB</t>
  </si>
  <si>
    <t>+TILES ROMANO 20X20F QI TC2296 FERRO BLUE</t>
  </si>
  <si>
    <t>+TILES ROMANO 20X20F QI TC2297 FERRO PINK</t>
  </si>
  <si>
    <t>+TILES ROMANO 20X20F QI TC2318 FERRO WHITE</t>
  </si>
  <si>
    <t>+ROOFING ONDULINE CORRUGATED .44MX.90M VALLEY RED</t>
  </si>
  <si>
    <t>+ROOFING ONDULINE CORRUGATED .44MX.90M VALLEY GREEN</t>
  </si>
  <si>
    <t>ROOFING ONDULINE SCREW W/SAFE TOP WASHER RED FOR METAL</t>
  </si>
  <si>
    <t>ROOFING ONDULINE SCREW W/SAFE TOP WASHER BROWN FOR METAL</t>
  </si>
  <si>
    <t>ROOFING ONDULINE SCREW W/SAFE TOP WASHER GREEN FOR METAL</t>
  </si>
  <si>
    <t>+SKIRTING STARFLOOR PVC COVE 150MMX2.0MM CB-2332</t>
  </si>
  <si>
    <t>+SKIRTING STARFLOOR PVC COVE 150MMX2.0MM CB-3517</t>
  </si>
  <si>
    <t>+WOODPLANKS SDF BAMBOO 960X96X15MM CVM</t>
  </si>
  <si>
    <t>+WOODPLANKS SDF BAMBOO 960X96X15MM NHM</t>
  </si>
  <si>
    <t>+WOODPLANKS SDF BAMBOO 960X96X15MM NVM</t>
  </si>
  <si>
    <t>+WINDOWS ALUMINUM GUOFENG 1.20X1.20 SLIDING WHITE</t>
  </si>
  <si>
    <t>+SKIRTING STARFLOOR PVC COVE 150MMX2.0MM CB-9640</t>
  </si>
  <si>
    <t>+SKIRTING STARFLOOR PVC COVE 150MMX2.0MM CB-9650</t>
  </si>
  <si>
    <t>+PLASTICWARES DUYTAN STORAGE CONT. 85L MIXED COLORS</t>
  </si>
  <si>
    <t>+SKIRTING STARFLOOR PVC COVE 150MMX2.0MM CB-9540</t>
  </si>
  <si>
    <t>+SKIRTING STARFLOOR PVC COVE 150MMX2.0MM CB-9580</t>
  </si>
  <si>
    <t>+SKIRTING STARFLOOR PVC COVE 150MMX2.0MM CB-9610</t>
  </si>
  <si>
    <t>+TILES MULIA 40X40F LUCKY PINK</t>
  </si>
  <si>
    <t>Y</t>
  </si>
  <si>
    <t>+WINDOWS PVC GUOFENG 1.60X.80 SLIDING WHITE</t>
  </si>
  <si>
    <t>+WINDOWS PVC GUOFENG 1.60X.80 SLIDING WOOD GRAIN</t>
  </si>
  <si>
    <t>+WINDOWS PVC GUOFENG 1.60X1.20 SLIDING WOOD GRAIN</t>
  </si>
  <si>
    <t>+TILES LISTELLO CLASSICO 7X20 AC-2561F</t>
  </si>
  <si>
    <t>+BLINDS SLICK ZE BAMBOO 48X30 ROMAN SHADE BROWN</t>
  </si>
  <si>
    <t>+BLINDS SLICK ZE BAMBOO 50X36 ROMAN SHADE BROWN</t>
  </si>
  <si>
    <t>+BLINDS SLICK ZE BAMBOO 60X48 ROMAN SHADE BROWN</t>
  </si>
  <si>
    <t>+BLINDS SLICK ZE BAMBOO 50X48 ROMAN SHADE BROWN</t>
  </si>
  <si>
    <t>+BLINDS SLICK ZE BAMBOO 60X30 ROMAN SHADE BROWN</t>
  </si>
  <si>
    <t>+BLINDS SLICK ZE BAMBOO 48X30 ROMAN SHADE NATURAL</t>
  </si>
  <si>
    <t>+BLINDS SLICK ZE BAMBOO 50X36 ROMAN SHADE NATURAL</t>
  </si>
  <si>
    <t>+BLINDS SLICK ZE BAMBOO 50X48 ROMAN SHADE NATURAL</t>
  </si>
  <si>
    <t>+BLINDS SLICK ZE BAMBOO 60X30 ROMAN SHADE NATURAL</t>
  </si>
  <si>
    <t>+BLINDS SLICK ZE BAMBOO 60X48 ROMAN SHADE NATURAL</t>
  </si>
  <si>
    <t>DRAINAGE RELN STORM DRAIN 1M BLACK GRATE 003101</t>
  </si>
  <si>
    <t>DRAINAGE RELN STORM DRAIN GARAGE PACK 003141</t>
  </si>
  <si>
    <t>DRAINAGE RELN JOINING CLIPS 003005</t>
  </si>
  <si>
    <t>DRAINAGE RELN STORM DRAIN SLIMLINE PIT 003430</t>
  </si>
  <si>
    <t>DRAINAGE RELN STORM DRAIN 90 DEG.CORNER 003401</t>
  </si>
  <si>
    <t>DRAINAGE RELN STORM DRAIN TEE PIECE BLACK 003121</t>
  </si>
  <si>
    <t>DRAINAGE RELN STORM DRAIN END CAPS 003407</t>
  </si>
  <si>
    <t>DRAINAGE RELN STORM DRAIN END OUTLET 003408</t>
  </si>
  <si>
    <t>DRAINAGE RELN STORM DRAIN ATRIUM 003410</t>
  </si>
  <si>
    <t>DRAINAGE RELN STORM DRAIN CIVIL 1M 003108</t>
  </si>
  <si>
    <t>DRAINAGE RELN STORM DRAIN CIVIL 90 DEG.COR. 003411</t>
  </si>
  <si>
    <t>DRAINAGE RELN STORM DRAIN CIVIL SLIMLINE 002465</t>
  </si>
  <si>
    <t>+WOODPLANKS SDF ENGINEERED OAK 1.82 SQM.</t>
  </si>
  <si>
    <t>+WOODPLANKS SDF ENGINEERED SAPELE 1.82 SQM.</t>
  </si>
  <si>
    <t>+OVEN BOMPANI BO246SB/E MULTIFUNCTION 60CM</t>
  </si>
  <si>
    <t>+HOB BOMPANI BO233JA/L 4 BURNERS</t>
  </si>
  <si>
    <t>+HOB BOMPANI BO216HE/N 4 BURNERS</t>
  </si>
  <si>
    <t>+HOB BOMPANI BO210HE/N 4 BURNERS</t>
  </si>
  <si>
    <t>+HOB BOMPANI BO293MG/N/L 5 BURNERS</t>
  </si>
  <si>
    <t>+HOB BOMPANI BO293JE/N/L 5 BURNERS</t>
  </si>
  <si>
    <t>+HOB BOMPANI BO210JG/N 4 BURNERS</t>
  </si>
  <si>
    <t>+HOB BOMPANI BO263EB/E 2 ELECTRIC PLATE</t>
  </si>
  <si>
    <t>+HOB BOMPANI BO297VD/N/L 5 BURNER</t>
  </si>
  <si>
    <t>+RANGE HOOD BOMPANI BO0H700/704/E 60CM</t>
  </si>
  <si>
    <t>+RANGE HOOD BOMPANI BO0H701/E MEZZOGIORNO 90CM</t>
  </si>
  <si>
    <t>+RANGE HOOD BOMPANI BO0H823/E/BO0H848/E 60CM</t>
  </si>
  <si>
    <t>+GAS RANGE BOMPANI BO510NA/L 4 BURNERS</t>
  </si>
  <si>
    <t>+OVEN BOMPANI BO243XE/E MULTIFUNCTION 60CM STAINLESS</t>
  </si>
  <si>
    <t>+BBQ GRILL GREAT OUTDOOR JU 52018A/22018BS 18'' WHT</t>
  </si>
  <si>
    <t>+BBQ GRILL GREAT OUTDOOR JU 22022A/22022B 22'' BLK</t>
  </si>
  <si>
    <t>+WOODPLANKS SDF ENGINEERED MAPLE 1.82 SQM.</t>
  </si>
  <si>
    <t>SOLUTION RUBI CLEANER 1L #20959</t>
  </si>
  <si>
    <t>+BATHROOM CAB. GOLDEA (FUJIAN) LC-8120 64X16.5X66CM</t>
  </si>
  <si>
    <t>+BATHROOM CAB. GOLDEA (FUJIAN) LC-8123 40X16X63.7CM</t>
  </si>
  <si>
    <t>+SHOWER CURTAIN HAPPY HOME KH 180X180CM GEOMETRIC</t>
  </si>
  <si>
    <t>+SHOWER CURTAIN HAPPY HOME KH 180X180CM LEAVES PINK</t>
  </si>
  <si>
    <t>+SHOWER CURTAIN HAPPY HOME KH 180X180CM WAVES</t>
  </si>
  <si>
    <t>+SHOWER CURTAIN HAPPY HOME KH 180X180CM SEAPORT BLK</t>
  </si>
  <si>
    <t>+SHOWER CURTAIN HAPPY HOME KH 180X180CM PEVA BUTTERFLY</t>
  </si>
  <si>
    <t>+SHOWER CURTAIN HAPPY HOME KH 180X180CM UMBRELLA</t>
  </si>
  <si>
    <t>+SHOWER CURTAIN HAPPY HOME KH 180X180CM BLUE SQUARE</t>
  </si>
  <si>
    <t>+BATH MAT HAPPY HOME KH 45X65CM WAVES</t>
  </si>
  <si>
    <t>+BATH MAT HAPPY HOME KH 45X65CM GEOMETRIC</t>
  </si>
  <si>
    <t>+BATH MAT HAPPY HOME KH 45X65CM LEAVES PINK</t>
  </si>
  <si>
    <t>+BATH MAT HAPPY HOME KH 45X65CM LEAVES GREEN</t>
  </si>
  <si>
    <t>+BATH MAT HAPPY HOME KH 45X65CM TULIP</t>
  </si>
  <si>
    <t>+BATH MAT HAPPY HOME KH 45X65CM SEAPORT BLACK</t>
  </si>
  <si>
    <t>+TILES ROMANO 40X40F SEMI-GLOSS 4011 BEIGE</t>
  </si>
  <si>
    <t>+TILES JUNJING 30X30F DECORATIVE KC30-986G</t>
  </si>
  <si>
    <t>+TILES JUNJING 30X30F DECORATIVE KS30-2S BLUE</t>
  </si>
  <si>
    <t>+TILES JUNJING 30X30F DECORATIVE KC95G BLACK</t>
  </si>
  <si>
    <t>+TILES JUNJING 30X30F DECORATIVE KD30-8 WHITE</t>
  </si>
  <si>
    <t>+SINK JOMOLA JS4835 480MMX350MM W/ STRAINER</t>
  </si>
  <si>
    <t>NFS-CEILING BOARD ART DECO DECOR. BRJD18-S022/CY18-022S</t>
  </si>
  <si>
    <t>(DO NOT USE)+CEILING BOARD ART DECO DECOR.BR1218-S022/CY1218-022</t>
  </si>
  <si>
    <t>NFS-CEILING BOARD ART DECO DECOR. BR1218-019S/CY1218-019</t>
  </si>
  <si>
    <t>+BATHTUB LA FONZA XU 1500X750X400MM 1035 (TS003) WH</t>
  </si>
  <si>
    <t>+BATHTUB LA FONZA XU 1700X750X400MM 1035 (TS003) WH</t>
  </si>
  <si>
    <t>+TOOL BOX ZIM-ZEEM #01</t>
  </si>
  <si>
    <t>SHELVING ZIM-ZEEM STEEL TG-410/5 BLACK 5 LAYERS</t>
  </si>
  <si>
    <t>SHELVING ZIM-ZEEM STEEL TG-410/4 BLACK 4 LAYERS</t>
  </si>
  <si>
    <t>SHELVING ZIM-ZEEM STEEL TG-410/3 BLACK 3 LAYERS</t>
  </si>
  <si>
    <t>SHELVING ZIM-ZEEM STEEL BF-410/5 CREAM 5 LAYERS</t>
  </si>
  <si>
    <t>SHELVING ZIM-ZEEM STEEL BF-410/4 CREAM 4 LAYERS</t>
  </si>
  <si>
    <t>SHELVING ZIM-ZEEM STEEL BF-410/3 CREAM 3 LAYERS</t>
  </si>
  <si>
    <t>SHELVING ZIM-ZEEM STEEL CP7030/5LB/WH 5 LAYERS</t>
  </si>
  <si>
    <t>+WOODPLANKS NOVARLOC 1288X192X8MM MF869 BALINESE T.</t>
  </si>
  <si>
    <t>+WOODPLANKS NOVARLOC 1288X192X8MM MF993 MAPLE</t>
  </si>
  <si>
    <t>+WOODPLANKS NOVARLOC 1288X192X8MM MF991 OAK</t>
  </si>
  <si>
    <t>+WOODPLANKS NOVARLOC 1288X192X8MM MF992 BEECH</t>
  </si>
  <si>
    <t>LADDER XTEND ALUMINUM ST. LCS260SAL1 8 STEPS</t>
  </si>
  <si>
    <t>LADDER XTEND ALUMINUM ST. LCS320SAL1 10 STEPS</t>
  </si>
  <si>
    <t>LADDER XTEND ALUMINUM ST. LCS380SAL1/LCS20AL 12 STEPS</t>
  </si>
  <si>
    <t>+LADDER XTEND ALUMINUM SA210AL1/AM21-1061 6.S</t>
  </si>
  <si>
    <t>+LADDER XTEND ALUMINUM SA270ALIA/AM21-1081A 8.S</t>
  </si>
  <si>
    <t>+LADDER XTEND ALUMINUM SA300ALIA/AM21-1091A 9.S</t>
  </si>
  <si>
    <t>+BATHTUB LA FONZA SZ 1700X770X395 H104A IVORY W/GRB</t>
  </si>
  <si>
    <t>+BATHTUB LA FONZA SZ 1700X770X395 H104A WHITE W/GRB</t>
  </si>
  <si>
    <t>+BATHTUB LA FONZA SZ 1500X750X375 H103A IVORY W/GRB</t>
  </si>
  <si>
    <t>+BATHTUB LA FONZA SZ 1500X750X375 H103A WHITE W/GRB</t>
  </si>
  <si>
    <t>+BLINDS SLICK ZE POLYESTER 1.6X0.7 ZT-076 ROLLER BLUE</t>
  </si>
  <si>
    <t>+BLINDS SLICK ZE POLYESTER 1.6X0.7 ZT-077 ROLLER IVORY</t>
  </si>
  <si>
    <t>+BLINDS SLICK ZE POLYESTER 1.6X0.7 ZT-092 ROLLER PEACH</t>
  </si>
  <si>
    <t>+GAS RANGE BOMPANI BO780YA/L 6 BURNERS W/O SAFE.DEV</t>
  </si>
  <si>
    <t>+GAS RANGE BOMPANI BO781/BI781YA/L 6 BURNER</t>
  </si>
  <si>
    <t>+GAS RANGE BOMPANI BO960YF/L 4 BURNERS</t>
  </si>
  <si>
    <t>+TILES DIAMOND 40X40F NEVADA PINK</t>
  </si>
  <si>
    <t>+TOOL TILE CUTTER RUBI KIT-30 #12918</t>
  </si>
  <si>
    <t>+TOOL TILE CUTTER RUBI SPEED-92 #13992</t>
  </si>
  <si>
    <t>+TILES DIAMOND 40X40F PLATINUM PINK</t>
  </si>
  <si>
    <t>+TILES DIAMOND 40X40F ORGANIC BEIGE</t>
  </si>
  <si>
    <t>+TILES DIAMOND 40X40F ORGANIC PINK</t>
  </si>
  <si>
    <t>+TILES DIAMOND 40X40F ORGANIC GREEN</t>
  </si>
  <si>
    <t>+TILES DIAMOND 40X40F BELAGIO AMBAR</t>
  </si>
  <si>
    <t>+TILES DYNASTY 40X40F TS0048 WARINYA GOLD</t>
  </si>
  <si>
    <t>+WOODPLANKS SDF BAMBOO ACC. TRANSIT. 703 NATUR. HOR</t>
  </si>
  <si>
    <t>+WOODPLANKS SDF BAMBOO ACC. STAIRNOSE 707 NATUR.HOR</t>
  </si>
  <si>
    <t>+WASHING MACHINE BOSTON BAY XI XPB70-2006S 7KG</t>
  </si>
  <si>
    <t>GARDEN EDGING NZ WOOD TREATED RADIATA PINE</t>
  </si>
  <si>
    <t>+TILES MULIA 20X20F CALGARY BLUE</t>
  </si>
  <si>
    <t>+TILES VENUS 30X30F RUSTIC VHS 303 DGN GREEN</t>
  </si>
  <si>
    <t>+TILES VENUS 30X30F RUSTIC VHS 302 DGN FNSTNE GREEN</t>
  </si>
  <si>
    <t>+OVEN BOMPANI BO247SD/EI MULTIFUNCTION 60CM</t>
  </si>
  <si>
    <t>+OVEN BOMPANI BO240ZA/E MULTIFUNCTION 60CM</t>
  </si>
  <si>
    <t>+OVEN BOMPANI BO243YA/N/L MULTIFUNCTION 90CM</t>
  </si>
  <si>
    <t>+RANGE HOOD BOMPANI BO0H733/873/E LEVANTE 90CM</t>
  </si>
  <si>
    <t>+GAS RANGE BOMPANI BO613KA/N/L 4 BURNERS</t>
  </si>
  <si>
    <t>+GAS RANGE BOMPANI BO683SA/L 5 BURNERS</t>
  </si>
  <si>
    <t>+GLASS BLOCK KIG 19X19 K-8019/09 CRYSTANTIC</t>
  </si>
  <si>
    <t>GAS RANGE BOMPANI BO910YF/YA/N 4 BURNERS</t>
  </si>
  <si>
    <t>+OUTDOOR LUMBER NZ WOOD TREATED 70X35X2400MM RGH</t>
  </si>
  <si>
    <t>+TILES DYNASTY 30X30F DC0332 YOTHIN GREEN</t>
  </si>
  <si>
    <t>+TILES DYNASTY 30X30F DC0370 YOTHIN LT.BLUE</t>
  </si>
  <si>
    <t>+TILES NUVOGRES TI 60X60 CRYSTAL V6A08A/V6B08A LT.BEIGE</t>
  </si>
  <si>
    <t>+OVEN BOMPANI BO243GB/L MULTIFUNCTION 60CM</t>
  </si>
  <si>
    <t>+OVEN BOMPANI BO247GB/L MULTIFUNCTION 60CM</t>
  </si>
  <si>
    <t>+GAS RANGE BOMPANI BO917YA/L 4 BURNERS</t>
  </si>
  <si>
    <t>+TILES NUVOGRES TI 100X100 CRYSTAL V1B00A WHITE</t>
  </si>
  <si>
    <t>+TILES PLATINUM 30X30F ETNA GREEN</t>
  </si>
  <si>
    <t>+TILES PLATINUM 30X30F ETNA GREY</t>
  </si>
  <si>
    <t>+BLINDS SLICK ZE VERTICAL 60X64 #6502-014</t>
  </si>
  <si>
    <t>+BLINDS SLICK ZE VERTICAL 60X64 #6502(D)016</t>
  </si>
  <si>
    <t>+BLINDS SLICK ZE VERTICAL 60X76 #012</t>
  </si>
  <si>
    <t>+BLINDS SLICK ZE VERTICAL 60X76 #6502-014</t>
  </si>
  <si>
    <t>+BLINDS SLICK ZE VERTICAL 60X76 #6502(D)016</t>
  </si>
  <si>
    <t>+BLINDS SLICK ZE VERTICAL 84X76 #012</t>
  </si>
  <si>
    <t>+BLINDS SLICK ZE VERTICAL 84X64 #012</t>
  </si>
  <si>
    <t>+BLINDS SLICK ZE VERTICAL 84X64 #6502(D)016</t>
  </si>
  <si>
    <t>+BLINDS SLICK ZE VERTICAL 84X52 #012</t>
  </si>
  <si>
    <t>+BLINDS SLICK ZE ALUMINUM 48X27 CP-102</t>
  </si>
  <si>
    <t>+BLINDS SLICK ZE ALUMINUM 48X27 CP-118</t>
  </si>
  <si>
    <t>+BLINDS SLICK ZE ALUMINUM 48X27 CP-534</t>
  </si>
  <si>
    <t>+BLINDS SLICK ZE ALUMINUM 48X27 CP-615</t>
  </si>
  <si>
    <t>+BLINDS SLICK ZE ALUMINUM 48X30 CP-102</t>
  </si>
  <si>
    <t>+BLINDS SLICK ZE ALUMINUM 48X30 CP-118</t>
  </si>
  <si>
    <t>+BLINDS SLICK ZE ALUMINUM 48X30 CP-534</t>
  </si>
  <si>
    <t>+BLINDS SLICK ZE ALUMINUM 48X30 CP-615</t>
  </si>
  <si>
    <t>+BLINDS SLICK ZE ALUMINUM 48X48 CP-102</t>
  </si>
  <si>
    <t>+BLINDS SLICK ZE ALUMINUM 48X48 CP-118</t>
  </si>
  <si>
    <t>+BLINDS SLICK ZE ALUMINUM 48X48 CP-534</t>
  </si>
  <si>
    <t>+BLINDS SLICK ZE ALUMINUM 48X48 CP-615</t>
  </si>
  <si>
    <t>+BLINDS SLICK ZE ALUMINUM 50X24 CP-102</t>
  </si>
  <si>
    <t>+BLINDS SLICK ZE ALUMINUM 50X24 CP-118</t>
  </si>
  <si>
    <t>+BLINDS SLICK ZE ALUMINUM 50X24 CP-534</t>
  </si>
  <si>
    <t>+BLINDS SLICK ZE ALUMINUM 50X24 CP-615</t>
  </si>
  <si>
    <t>+BLINDS SLICK ZE ALUMINUM 50X36 CP-102</t>
  </si>
  <si>
    <t>+BLINDS SLICK ZE ALUMINUM 50X36 CP-118</t>
  </si>
  <si>
    <t>+BLINDS SLICK ZE ALUMINUM 50X36 CP-534</t>
  </si>
  <si>
    <t>+BLINDS SLICK ZE ALUMINUM 50X36 CP-615</t>
  </si>
  <si>
    <t>+BLINDS SLICK ZE ALUMINUM 50X39 CP-102</t>
  </si>
  <si>
    <t>+BLINDS SLICK ZE ALUMINUM 50X39 CP-118</t>
  </si>
  <si>
    <t>+BLINDS SLICK ZE ALUMINUM 50X39 CP-534</t>
  </si>
  <si>
    <t>+BLINDS SLICK ZE ALUMINUM 50X39 CP-615</t>
  </si>
  <si>
    <t>+BLINDS SLICK ZE ALUMINUM 50X48 CP-102</t>
  </si>
  <si>
    <t>+BLINDS SLICK ZE ALUMINUM 50X48 CP-118</t>
  </si>
  <si>
    <t>+BLINDS SLICK ZE ALUMINUM 50X48 CP-534</t>
  </si>
  <si>
    <t>+BLINDS SLICK ZE ALUMINUM 50X48 CP-615</t>
  </si>
  <si>
    <t>+BLINDS SLICK ZE ALUMINUM 60X48 CP-102</t>
  </si>
  <si>
    <t>+BLINDS SLICK ZE ALUMINUM 60X48 CP-118</t>
  </si>
  <si>
    <t>+BLINDS SLICK ZE ALUMINUM 60X48 CP-534</t>
  </si>
  <si>
    <t>+BLINDS SLICK ZE ALUMINUM 60X48 CP-615</t>
  </si>
  <si>
    <t>+SHELF BOARD NZ WOOD TREATED 18X240X1800MM (1X10X6)</t>
  </si>
  <si>
    <t>+SHELF BOARD NZ WOOD TREATED 18X290X1800MM (1X12X6)</t>
  </si>
  <si>
    <t>+TILES JUNJING 50X50F SOLOGOSO ED001</t>
  </si>
  <si>
    <t>+TILES JUNJING 50X50F SOLOGOSO P5601</t>
  </si>
  <si>
    <t>+TILES DIAMOND 20X25W GRACIA BLUE</t>
  </si>
  <si>
    <t>+SINK KING ROCKA 230CM LEFT IVORY</t>
  </si>
  <si>
    <t>+COUNTER TOP KING 180CM IVORY</t>
  </si>
  <si>
    <t>+OUTDOOR LUMBER NZ WOOD TREATED 190X35X3000MM RGH</t>
  </si>
  <si>
    <t>+TILES DYNASTY 20X20W WNA020 VERDE</t>
  </si>
  <si>
    <t>SINK DIAMOND DML-060 W/ALUMINUM STAND &amp; STRAINER</t>
  </si>
  <si>
    <t>+SINK DIAMOND DML-090 W/ALUMINUM STAND &amp; STRAINER</t>
  </si>
  <si>
    <t>GAS RANGE BOMPANI BO693AG/L 5 BURNERS</t>
  </si>
  <si>
    <t>+GAS RANGE BOMPANI BO943/BI940PB/L 4 BURNER 2 ELECTRIC</t>
  </si>
  <si>
    <t>+ELECTRIC RANGE BOMPANI 666-935XPR 4 CER.HOB</t>
  </si>
  <si>
    <t>+TILES MULIA 20X20W PASTEL BEIGE</t>
  </si>
  <si>
    <t>+TILES PLATINUM 40X40F OCRA BLACK</t>
  </si>
  <si>
    <t>+TILES PLATINUM 20X20F TITAN RED</t>
  </si>
  <si>
    <t>+TILES PLATINUM 20X20F TITAN MAROON</t>
  </si>
  <si>
    <t>+TILES DYNASTY 30X30F TT0423 JINTANA BLACK</t>
  </si>
  <si>
    <t>ACCESSORIES BOMPANI M00466013 LIQ.GAS ADAPTOR</t>
  </si>
  <si>
    <t>ACCESSORIES BOMPANI FAB6093016 CHARCOAL FILTER</t>
  </si>
  <si>
    <t>+GLASS BLOCK BANGKOK/SCT 19X19 PEANUT</t>
  </si>
  <si>
    <t>+GLASS BLOCK BANGKOK/SCT 20X20 PHALAENOPSIS</t>
  </si>
  <si>
    <t>+GLASS BLOCK BANGKOK/SCT 20X20 BIRD OF PARADISE</t>
  </si>
  <si>
    <t>+TILES LISTELLO MY DECOR 5X60 ME6008A</t>
  </si>
  <si>
    <t>+TILES LISTELLO MY DECOR 5X60 ME6010A</t>
  </si>
  <si>
    <t>+TILES LISTELLO MY DECOR 5X60 ME6011A</t>
  </si>
  <si>
    <t>+TILES LISTELLO MY DECOR 5X60 ME6012A</t>
  </si>
  <si>
    <t>+TILES VENUS 30X60F VERBENA VPM 36004 GREY</t>
  </si>
  <si>
    <t>WC LA FONZA K14 NEW VENEZIA WHITE</t>
  </si>
  <si>
    <t>+SINK KING ROCKA 140CM RIGHT IVORY</t>
  </si>
  <si>
    <t>+SINK KING ROCKA 230CM RIGHT IVORY</t>
  </si>
  <si>
    <t>+LADDER XTEND STEEL LFD85TA 3 STEPS</t>
  </si>
  <si>
    <t>LADDER XTEND STEEL LFD107TA 4 STEPS</t>
  </si>
  <si>
    <t>LADDER XTEND STEEL LFD129TA 5 STEPS</t>
  </si>
  <si>
    <t>VANITY KIT</t>
  </si>
  <si>
    <t>+TILES MY DECOR CHP6001A 598X598MM ARTISTIC</t>
  </si>
  <si>
    <t>+TILES MY DECOR CHB3001A 147X297MM ARTISTIC</t>
  </si>
  <si>
    <t>+TILES MY DECOR CHP6002A 598X598MM ARTISTIC</t>
  </si>
  <si>
    <t>+TILES MY DECOR CHS1502A 147X147MM ARTISTIC</t>
  </si>
  <si>
    <t>+TILES VENUS 30X30F RUSTIC VHS 303 DBK BLACK</t>
  </si>
  <si>
    <t>+TILES VENUS 30X30F RUSTIC VHS 303 LBE LT.BEIGE</t>
  </si>
  <si>
    <t>+WOODPLANKS GALLIANT 1288X192X8MM GL993 ECO MAPLE</t>
  </si>
  <si>
    <t>+TILES DIAMOND 20X25W DIAMOND BEIGE</t>
  </si>
  <si>
    <t>MLDG CITI/PRETTY PVC BASEBOARD 100MMX8' #100 BROWN</t>
  </si>
  <si>
    <t>MLDG CITI/PRETTY PVC BASEBOARD 100MMX8' #105 FLESH</t>
  </si>
  <si>
    <t>MLDG CITI/PRETTY PVC BASEBOARD 100MMX8' #106 BURG.</t>
  </si>
  <si>
    <t>MLDG CITI/PRETTY PVC BASEBOARD 100MMX8' #107 C.BRN</t>
  </si>
  <si>
    <t>+TILES JUNJING TB 30X45F TY45071AR ZIRCLE</t>
  </si>
  <si>
    <t>+GAS RANGE BOMPANI BO743/733WB/N/L 3 BURNER 1 ELECTRIC</t>
  </si>
  <si>
    <t>(DO NOT USE)BATH SET LCM L0014505A26-10-DEC</t>
  </si>
  <si>
    <t>(DO NOT USE)+BATH SET LCM L0021805A26-10-DEC</t>
  </si>
  <si>
    <t>LADDER XTEND ALUMINUM FOLDING LFD132AL 5 STEPS</t>
  </si>
  <si>
    <t>+INDOOR LUMBER NZ WOOD TREATED 40X35X1200MM (2X2X4) RADIATA</t>
  </si>
  <si>
    <t>+RANGE HOOD BOMPANI BO0H331/E/BOCF331/E PONENTE 90CM</t>
  </si>
  <si>
    <t>+WC AMERICAN STANDARD ELLA SUITE #5 WHITE</t>
  </si>
  <si>
    <t>+OVEN BOMPANI BO243XC/243XI/E MULTIFUNCTION 90CM</t>
  </si>
  <si>
    <t>+WOODPLANKS SDF BAMBOO ACC. TRANSIT. 703 CARBO. VER</t>
  </si>
  <si>
    <t>I-WC LA FONZA K4/K11 MONZA WHITE</t>
  </si>
  <si>
    <t>+TILES DIAMOND 20X25W ALENA BROWN</t>
  </si>
  <si>
    <t>+COUNTER TOP KING 180CM BLACK</t>
  </si>
  <si>
    <t>+TILES DYNASTY 30X30F JG0215 VISA GREEN</t>
  </si>
  <si>
    <t>+TILES ROMANO IV 20X20W 20911 MOSAIC BEIGE</t>
  </si>
  <si>
    <t>+SINK KING ROCKA 93CM RIGHT BLACK</t>
  </si>
  <si>
    <t>+SINK KING ROCKA 230CM LEFT BLACK</t>
  </si>
  <si>
    <t>+SINK KING ROCKA 230CM RIGHT BLACK</t>
  </si>
  <si>
    <t>+TILES ROMANO 20X20W 2000/2200 SHINY WHITE</t>
  </si>
  <si>
    <t>LADDER XTEND ALUMINUM EXT. LCS260AL 8 STEPS</t>
  </si>
  <si>
    <t>LADDER XTEND ALUMINUM EXT. LCS380AL1 12 STEPS</t>
  </si>
  <si>
    <t>+TILES CHINAGRES TI 60X60 SOLOGOSO H-SHINE V6596</t>
  </si>
  <si>
    <t>+TILES LISTELLO 8X30 AC2464</t>
  </si>
  <si>
    <t>+TILES LISTELLO 8X30 AC2584</t>
  </si>
  <si>
    <t>+TILES LISTELLO 8X30 AC3325</t>
  </si>
  <si>
    <t>+TILES LISTELLO 7X20 C1378</t>
  </si>
  <si>
    <t>+TILES LISTELLO 7X20 C1785</t>
  </si>
  <si>
    <t>+POT IDEL PVC CIOTSSAP20 CIOTOLA 20 +SOTT.APPENDINO</t>
  </si>
  <si>
    <t>+POT IDEL PVC CIOTSSAP30 CIOTOLA 30 +SOTT.APPENDINO</t>
  </si>
  <si>
    <t>+POT IDEL PVC TBOLSB40 OLIVETA 40+SOTT.</t>
  </si>
  <si>
    <t>+POT IDEL PVC CLVQ1616 VASO LIVING 16X16 MIXED COL.</t>
  </si>
  <si>
    <t>I-LAV LA FONZA P23 WHITE</t>
  </si>
  <si>
    <t>LADDER XTEND ALUMINUM FOLDING AO51/AO56-403</t>
  </si>
  <si>
    <t>+TILES DIAMOND 20X25W ALENA VERDE</t>
  </si>
  <si>
    <t>+TILES CHINA GRES 30X30F XL30505 LT.GREEN</t>
  </si>
  <si>
    <t>+TILES ESPANA ST 20X20F DY15 GREEN</t>
  </si>
  <si>
    <t>+TILES ROMANO ST 20X20W 2237 RED</t>
  </si>
  <si>
    <t>+TILES ROMANO ST 20X30W 2302 SEAWAVE PINK</t>
  </si>
  <si>
    <t>+TILES ROMANO ST 20X30W 2304 SEAWAVE BEIGE</t>
  </si>
  <si>
    <t>+TILES PLATINUM 40X40F CYRCA BROWN</t>
  </si>
  <si>
    <t>+LADDER KINGKONG FIBERGLASS FA21-107 7 STEPS</t>
  </si>
  <si>
    <t>+TILES DOSSO ST 30X30X4MM MOSAIC A016</t>
  </si>
  <si>
    <t>+TILES DOSSO ST 30X30X8MM MOSAIC A1901</t>
  </si>
  <si>
    <t>+TILES ROMANO IV 20X20W 2035 RIPPLE IVORY</t>
  </si>
  <si>
    <t>+TILES ROMANO IV 20X20W 20232 RIPPLE OCHRE</t>
  </si>
  <si>
    <t>+GLASS BLOCK BANGKOK/SCT 20X20 GEOMETRY/STAIN GLASS</t>
  </si>
  <si>
    <t>NFS-WALL CLADDING DIAMOND 8X200X3000MM NATURAL</t>
  </si>
  <si>
    <t>+WALL CLADDING DIAMOND 8X200X3000MM DAWNY YELLOW/PROSPEROUS YELLOW</t>
  </si>
  <si>
    <t>NFS-WALL CLADDING DIAMOND 8X200X3000MM GOLDEN TEAK/GOLDEN TEAK BROWN</t>
  </si>
  <si>
    <t>+BOWL LA FONZA 202 NEW GENOVA WHITE</t>
  </si>
  <si>
    <t>+TANK LA FONZA 202 NEW GENOVA WHITE</t>
  </si>
  <si>
    <t>+TILES PLATINUM 20X20F PETRA TERRACOTTA</t>
  </si>
  <si>
    <t>+TILES PLATINUM 20X33W OZONE GREY</t>
  </si>
  <si>
    <t>+TILES ROMANO KE 20X20W C218 MARBLE OCHRE</t>
  </si>
  <si>
    <t>+MIRROR CAB.GOLDEA (FULSUN) 1418SS-SM 356X457X130MM</t>
  </si>
  <si>
    <t>NFS-HANG CABINET DIAMOND LEC-1045 CHERRY 45CM</t>
  </si>
  <si>
    <t>NFS-HANG CABINET DIAMOND LEC-1090 CHERRY 90CM</t>
  </si>
  <si>
    <t>NFS-COUNTER CABINET DIAMOND LEB-1045-D3 CHERRY 45CM</t>
  </si>
  <si>
    <t>NFS-COUNTER CABINET DIAMOND LEB-1090 CHERRY 90CM</t>
  </si>
  <si>
    <t>NFS-COUNTER CABINET DIAMOND LEB-1045-G CHERRY 45CM</t>
  </si>
  <si>
    <t>NFS-CABINET DIAMOND LES-1100L W/SINK CHERRY 100CM</t>
  </si>
  <si>
    <t>NFS-CABINET DIAMOND LES-1100R W/SINK CHERRY 100CM</t>
  </si>
  <si>
    <t>+TILES LISTELLO CLASSICO 7X20 AC-3456 OCHRE</t>
  </si>
  <si>
    <t>+TILES LISTELLO CLASSICO 7X20 AC-3456C BLUE</t>
  </si>
  <si>
    <t>+TILES ESPANA YO 40X40 RECT.CER. 4043 TERRACOTTA</t>
  </si>
  <si>
    <t>+TILES CHINA GRES ST 60X60 RECT.CER.LM60911 MET.GRY</t>
  </si>
  <si>
    <t>+TILES CHINA GRES ST 15X60 RECT.CER.DF6051 WOOD GRY</t>
  </si>
  <si>
    <t>+TILES CHINA GRES ST 15X60 RECT.CER.DF6052 WOOD BRN</t>
  </si>
  <si>
    <t>+TILES CHINA GRES ST 15X60 RECT.CER.LM60910 MET.G/B</t>
  </si>
  <si>
    <t>+TILES CHINA GRES ST 7.5X60 RECT.CER.LM60911 MET.GY</t>
  </si>
  <si>
    <t>+TILES CHINA GRES ST 7.5X60 RECT.CER.LM60910 METAL.</t>
  </si>
  <si>
    <t>+LAV LA FONZA HCB-1345 GEORGIA WHITE</t>
  </si>
  <si>
    <t>+TILES JUNJING RS 30X45F RW43119E BEIGE</t>
  </si>
  <si>
    <t>+TILES JUNJING TB 30X45F TRX45144 MOSAIC RED</t>
  </si>
  <si>
    <t>+PLASTICWARES PRINCEWARE 3406 S.CHILLER COOLER BOX</t>
  </si>
  <si>
    <t>PLASTICWARES PRINCEWARE 3414 S.CHILLER COOLER BOX</t>
  </si>
  <si>
    <t>PLASTICWARES PRINCEWARE 3525 ICEBERG COOLER BOX</t>
  </si>
  <si>
    <t>PLASTICWARES PRINCEWARE 3590 ICEBERG COOLER BOX</t>
  </si>
  <si>
    <t>+BLINDS SLICK ZE BAMBOO 48X30 SY-10-22</t>
  </si>
  <si>
    <t>+BLINDS SLICK ZE BAMBOO 50X36 SY-10-22</t>
  </si>
  <si>
    <t>+BLINDS SLICK ZE BAMBOO 50X48 SY-10-22</t>
  </si>
  <si>
    <t>+BLINDS SLICK ZE BAMBOO 60X30 SY-10-22</t>
  </si>
  <si>
    <t>+BLINDS SLICK ZE BAMBOO 60X48 SY-10-22</t>
  </si>
  <si>
    <t>+BLINDS SLICK ZE BAMBOO 48X30 SY-10-33</t>
  </si>
  <si>
    <t>+BLINDS SLICK ZE BAMBOO 50X36 SY-10-33</t>
  </si>
  <si>
    <t>+BLINDS SLICK ZE BAMBOO 60X30 SY-10-33</t>
  </si>
  <si>
    <t>+BLINDS SLICK ZE BAMBOO 60X48 SY-10-33</t>
  </si>
  <si>
    <t>I-WC LA FONZA K27 PISA WHITE</t>
  </si>
  <si>
    <t>I-LAV LA FONZA WMB400/400A WHITE</t>
  </si>
  <si>
    <t>+TILES JUNJING 40X40F PCT4069D SALT &amp; PEPPER BLACK</t>
  </si>
  <si>
    <t>+RUBBER COIR MAT KERALA RCP33 45X75CM PRINTED</t>
  </si>
  <si>
    <t>+RUBBER COIR MAT KERALA ST81 45X75CM</t>
  </si>
  <si>
    <t>+RUBBER COIR MAT KERALA ST177 45X75CM</t>
  </si>
  <si>
    <t>+RUBBER COIR MAT KERALA ST483 45X75CM</t>
  </si>
  <si>
    <t>RUBBER MAT KERALA ACM518 40X60CM (ASSORTED)</t>
  </si>
  <si>
    <t>+ROPE MASTER POLYESTER TWISTED 15MX12.7MM WHITE</t>
  </si>
  <si>
    <t>+UMBRELLA GREAT OUTDOOR SC VS270R8382 NAT-01 2.7M</t>
  </si>
  <si>
    <t>+UMBRELLA GREAT OUTDOOR SC VS270R8382 GRN-01 2.7M</t>
  </si>
  <si>
    <t>+WHEEL BARROW GS WB5044 160KG</t>
  </si>
  <si>
    <t>+CHAIR IRAK HK-340 W/ARM GREEN</t>
  </si>
  <si>
    <t>+TABLE IRAK SQUARE HM-210 GREEN</t>
  </si>
  <si>
    <t>PANELLING DECOWOOD ML PVC S-2406202 RUSTIC TEAK SOLID</t>
  </si>
  <si>
    <t>PANELLING DECOWOOD ML PVC C5409202 8' THIN CHERRY SOLID</t>
  </si>
  <si>
    <t>PANELLING DECOWOOD ML PVC 8' WHITE SOLID</t>
  </si>
  <si>
    <t>+BBQ GRILL CHAR-BROIL CB-2150/D 21.5''</t>
  </si>
  <si>
    <t>+TILES ROMANO KE 20X20W 2063D SEAWAVE PINK</t>
  </si>
  <si>
    <t>+TILES ROMANO KE 20X20W 1001 STRIPE PINK</t>
  </si>
  <si>
    <t>+TILES ROMANO KE 20X20W 1003 STRIPE BROWN</t>
  </si>
  <si>
    <t>+TILES ESPANA KE 20X20F DY22 PINK</t>
  </si>
  <si>
    <t>+TILES ESPANA KE 20X20F DY25 BEIGE</t>
  </si>
  <si>
    <t>+TILES DOSSO KE 30X30F DECORATIVE #13 CHECKERED BRN</t>
  </si>
  <si>
    <t>+TILES DOSSO KE 30X30F DECORATIVE #23 BROWN</t>
  </si>
  <si>
    <t>+TILES DYNASTY 40X40F PTS028 FONO BROWN</t>
  </si>
  <si>
    <t>+TILES ROMANO 20X30W 3000 SHINY WHITE</t>
  </si>
  <si>
    <t>VACUUM CLEANER VACMASTER WET/DRY VQ1220PFC 20L</t>
  </si>
  <si>
    <t>VACUUM CLEANER VACMASTER WET/DRY VQ1423SWDC 23L</t>
  </si>
  <si>
    <t>VACUUM CLEANER VACMASTER ACCS. CARTRIDGE FILTER</t>
  </si>
  <si>
    <t>SEAT COVER LA FONZA K27 PISA WHITE</t>
  </si>
  <si>
    <t>+TILES ESPANA YO 38X38 RECT.CER. 3811 PLAIN IVORY</t>
  </si>
  <si>
    <t>+TILES ESPANA YO 38X38 RECT.CER. 8302 PLAIN TERRA</t>
  </si>
  <si>
    <t>+WASHING MACHINE BOSTON BAY XI XPB60-518 6KG</t>
  </si>
  <si>
    <t>+TILES DIAMOND 40X40F NATURA GREEN</t>
  </si>
  <si>
    <t>+TILES DIAMOND 40X40F NATURA BROWN</t>
  </si>
  <si>
    <t>SEAT COVER LA FONZA K1/K7 LIVORNO WHITE</t>
  </si>
  <si>
    <t>+GLASS BLOCK DE 20X20 P-7 BAG</t>
  </si>
  <si>
    <t>+GLASS BLOCK DE 20X20 P-9 RED</t>
  </si>
  <si>
    <t>+BBQ GRILL CHAR-BROIL CBR-1850/D 18.5'' ROUND</t>
  </si>
  <si>
    <t>+TILES LISTELLO 8X30 AC3584</t>
  </si>
  <si>
    <t>+TILES LISTELLO 8X30 DJE044</t>
  </si>
  <si>
    <t>+TILES LISTELLO 3X60 60R920LP SILVER</t>
  </si>
  <si>
    <t>+TILES VENUS 30X60F VPM 36036 LT.GREY</t>
  </si>
  <si>
    <t>+TILES ROMANO KE 20X30W 2309B ASPEN BLUE</t>
  </si>
  <si>
    <t>SEAT COVER LA FONZA K11 MONZA WHITE</t>
  </si>
  <si>
    <t>+STEP TRIM POP ALUMINUM STH-40 2M</t>
  </si>
  <si>
    <t>+TILES CHINA GRES YO 60X60 RECT.CER. N6605 WOOD</t>
  </si>
  <si>
    <t>+BOWL LA FONZA HC-1630BHT-1630B GEORGIA WHITE</t>
  </si>
  <si>
    <t>+TANK LA FONZA HC-1630BHT-1630B GEORGIA WHITE</t>
  </si>
  <si>
    <t>+DECKING NZ WOOD TREATED 32X140X3000MM (2X6X10) RADIATA PINE</t>
  </si>
  <si>
    <t>+AIR COOLER BOSTON BAY TA TJ-HBK08Y3 220V/60H</t>
  </si>
  <si>
    <t>+TILES CHINAGRES YO 15X60 CERAMIC F11602</t>
  </si>
  <si>
    <t>+TILES CHINAGRES YO 15X60 CERAMIC F11603</t>
  </si>
  <si>
    <t>+TILES CHINAGRES YO 15X60 CERAMIC F11607</t>
  </si>
  <si>
    <t>+TILES NUVOGRES AOPENG IV 60X60 AP6CSJ001 TRAVERTINO  WHITE</t>
  </si>
  <si>
    <t>+TILES NUVOGRES AOPENG IV 60X60 AP6CSJ002 TRAVERTINO  GRAY</t>
  </si>
  <si>
    <t>+TILES NUVOGRES AOPENG IV 60X60 AP6CSJ003 TRAVERTINO BEIGE</t>
  </si>
  <si>
    <t>+TILES NUVOGRES AOPENG IV 60X60 AP6CSJ004 TRAVERTINO  PINK</t>
  </si>
  <si>
    <t>+PLASTICWARES PRINCEWARE 3487 GLACIER COOLER BOX</t>
  </si>
  <si>
    <t>+SINK JOMOLA JSA6153 610X530X230MM W/ STRAINER</t>
  </si>
  <si>
    <t>+SINK JOMOLA JDA8346 840X460X230MM W/ STRAINER</t>
  </si>
  <si>
    <t>+TILES TAIXING 30X30 DECORATIVE DJ253</t>
  </si>
  <si>
    <t>+TILES TAIXING 30X30 DECORATIVE DJ666-M</t>
  </si>
  <si>
    <t>+TILES TAIXING 30X30 DECORATIVE DJ685-M</t>
  </si>
  <si>
    <t>BOWL LA FONZA HC-1730HT-1730 VERMONT WHITE</t>
  </si>
  <si>
    <t>+TANK LA FONZA HC-1730HT-1730 VERMONT WHITE</t>
  </si>
  <si>
    <t>PLASTICWARES HAIXIN 8148 LAUNDRY BASKET 45L MIXED</t>
  </si>
  <si>
    <t>+PLASTICWARES HAIXIN 222PB WASTE BASKET MIXED COLOR</t>
  </si>
  <si>
    <t>+DOORMAT GH PVC FD1 40X60CM BLU W/O LOGO 2KG/SM</t>
  </si>
  <si>
    <t>+DOORMAT GH PVC FD1 40X60CM RED W/O LOGO 2KG/SM</t>
  </si>
  <si>
    <t>+RUBBER COIR MAT KERALA ST599 45X75CM</t>
  </si>
  <si>
    <t>+RUBBER COIR MAT KERALA ST255 45X75CM</t>
  </si>
  <si>
    <t>RUBBER MAT KERALA RBP57 45X75CM PANAMA</t>
  </si>
  <si>
    <t>+RUBBER MAT KERALA RBP62 45X75CM PANAMA</t>
  </si>
  <si>
    <t>+TILES PLATINUM 20X33W CLARIN DK.BROWN</t>
  </si>
  <si>
    <t>+SHOWER CURTAIN HAPPY HOME CD 180X180 SUMMER GARDEN</t>
  </si>
  <si>
    <t>+BATH MAT HAPPY HOME CD 45X65CM ORANGE LEAVES</t>
  </si>
  <si>
    <t>+BATH MAT HAPPY HOME CD 45X65CM FRANCE BLUE</t>
  </si>
  <si>
    <t>+BATH MAT HAPPY HOME CD 45X65CM SUMMER GARDEN</t>
  </si>
  <si>
    <t>+BATH MAT HAPPY HOME CD 45X65CM SHADOW</t>
  </si>
  <si>
    <t>(DO NOT USE)+SEAT COVER LA FONZA HC-1630BHT-1630B GEORGIA WHITE</t>
  </si>
  <si>
    <t>(DO NOT USE)+TANK FITTINGS LA FONZA HC-1630BHT-1630B GEORGIA</t>
  </si>
  <si>
    <t>(DO NOT USE)+SEAT COVER LA FONZA HC-1740HT-1630 AUSTIN WHITE</t>
  </si>
  <si>
    <t>(DO NOT USE)+TANK FITTINGS LA FONZA HC-1730HT-1730 VERMONT</t>
  </si>
  <si>
    <t>+TILES LISTELLO 5X30 K026 GLASS BORDER</t>
  </si>
  <si>
    <t>+TILES LISTELLO 5X30 K021 GLASS BORDER</t>
  </si>
  <si>
    <t>+TILES LISTELLO 5X30 K007 GLASS BORDER</t>
  </si>
  <si>
    <t>+WATER HEATER SUNTEC SOLAR TZ47 18C 150L PRESSURE</t>
  </si>
  <si>
    <t>+COUNTER TOP KING 140CM BLACK</t>
  </si>
  <si>
    <t>+LAV LA FONZA YC 7008 ROUND 405X150MM WHITE</t>
  </si>
  <si>
    <t>+LAV LA FONZA YC 7029 SQUARE 460X460X160MM WHITE</t>
  </si>
  <si>
    <t>(DO NOT USE)+LAV LA FONZA HL-1530HP-1530 VERMONT WHITE</t>
  </si>
  <si>
    <t>(DO NOT USE)+PEDESTAL LA FONZA HL-1530HP-1530 VERMONT WHITE</t>
  </si>
  <si>
    <t>POT IDEL PVC ITALIA32 30x25.8 15L TERRACOTTA</t>
  </si>
  <si>
    <t>+POT IDEL PVC SVQ00037 SQUARE SAUCER 37CM</t>
  </si>
  <si>
    <t>+POT IDEL PVC SVQ00045 SQUARE SAUCER 45CM</t>
  </si>
  <si>
    <t>+POT IDEL PVC VQ373732 SQUARE POT 37CM</t>
  </si>
  <si>
    <t>+POT IDEL PVC VQ454539 SQUARE POT 45CM</t>
  </si>
  <si>
    <t>+DECKING TECHWOOD TE TW30-49H1 49X30X2200MM SUBSTRUCTURE</t>
  </si>
  <si>
    <t>+DECKING ACCS. TECHWOOD TE CL-TW23-146H1 MOUNTING CLIP</t>
  </si>
  <si>
    <t>+GAS RANGE BOMPANI BI780YD/L 6 BURNERS W/ SAFE.DEV.</t>
  </si>
  <si>
    <t>+SINK JOMOLA JSB8650R 800X600X220MM W/ STRAINER</t>
  </si>
  <si>
    <t>NFS-SINK DIAMOND DMSN-072/DMS-072A W/STAINLESS STAND &amp; STRAINER</t>
  </si>
  <si>
    <t>NFS-SINK DIAMOND DMSN-120/DMS-120A W/STAINLESS STAND &amp; STRAINER</t>
  </si>
  <si>
    <t>+TILES PLATINUM 30X30F BINTAN BONE</t>
  </si>
  <si>
    <t>+TILES TAIXING 30X45 DECORATIVE DJ124</t>
  </si>
  <si>
    <t>+DOORS PVC CHINA 70X210 J26 FLOWER WHITE</t>
  </si>
  <si>
    <t>+DOORS PVC CHINA 70X210 J26 FLOWER W/LOUVER WHITE</t>
  </si>
  <si>
    <t>+DECKING ACCS. TECHWOOD TE CL-TW23-146H1 STARTING CLIP</t>
  </si>
  <si>
    <t>MIRROR CABINET QUEEN STEP</t>
  </si>
  <si>
    <t>MIRROR CABINET QUEEN SENSE</t>
  </si>
  <si>
    <t>MIRROR CABINET QUEEN CLICK</t>
  </si>
  <si>
    <t>+SINK GIUSEPPE LIVING 450 86X50CM DBL. T.D. FRANCIA</t>
  </si>
  <si>
    <t>NFS-SINK CM MONDIAL 11503 86X50CM STAINLESS SGL. LEFT</t>
  </si>
  <si>
    <t>NFS-SINK CM MONDIAL 11503 86X50CM STAINLESS SGL. RIGHT</t>
  </si>
  <si>
    <t>NFS-SINK CM MONDIAL 11504 86X50CM STAINLESS DOUBLE</t>
  </si>
  <si>
    <t>NFS-SINK CM MONDIAL 11507 116X50CM STAINLESS DBL. LEFT</t>
  </si>
  <si>
    <t>NFS-SINK CM MONDIAL 11507 116X50CM STAINLESS DBL.RIGHT</t>
  </si>
  <si>
    <t>+RANGE HOOD BOMPANI BO0H843/E GRECALE 60CM</t>
  </si>
  <si>
    <t>+TILES PLATINUM 40X40F DUCATI GREY</t>
  </si>
  <si>
    <t>(DO NOT USE)+SEAT COVER LA FONZA K14 NEW VENEZIA WHITE</t>
  </si>
  <si>
    <t>SEAT COVER LA FONZA K29 VERONA WHITE</t>
  </si>
  <si>
    <t>+WOODPLANKS SDF ENGINEERED NATURAL 1.82 SQM.</t>
  </si>
  <si>
    <t>+TILES DOSSO VI 30X30F DECORATIVE MB30A1851</t>
  </si>
  <si>
    <t>+TILES NUVOGRES CC 60X60 GRES PORCE. M60107 PLAIN LT.GRAY</t>
  </si>
  <si>
    <t>+TILES NUVOGRES ST 60X60 GRES PORCE. M60108 PLAIN BROWN</t>
  </si>
  <si>
    <t>+TILES NUVOGRES ST 60X60 GRES PORCE. M60109 PLAIN DK.GRAY</t>
  </si>
  <si>
    <t>+AIR COOLER BOSTON BAY TA TJ-XKL11D 220V/60H</t>
  </si>
  <si>
    <t>WOODEN PEGS NZ WOOD TREATED 42X32X450MM CCA</t>
  </si>
  <si>
    <t>NFS-WOODPLANKS WOODTEK PW  2.275SM. ENGRD.SAPELE SAPELE 910X125X15X1.2MM</t>
  </si>
  <si>
    <t>NFS-WOODPLANKS WOODTEK PW  2.275SM. ENGRD.SAPELE BLACK WALNUT 910X125X15X1.2MM</t>
  </si>
  <si>
    <t>NFS-WOODPLANKS WOODTEK PW  2.275SM. ENGRD.AFROMOSIA AFROMOSIA 910X125X15X1.2MM</t>
  </si>
  <si>
    <t>NFS-WOODPLANKS WOODTEK PW  2.275SM. ENGRD.AFROMOSIA BLACK WALNUT 910X125X15X1.2MM</t>
  </si>
  <si>
    <t>+BAR CUTTER ZIM-ZEEM BC22 22MM</t>
  </si>
  <si>
    <t>+BAR CUTTER ZIM-ZEEM BC28 28MM</t>
  </si>
  <si>
    <t>+TILES DYNASTY 30X30F VL0178 DONJAI RED/FLOWER</t>
  </si>
  <si>
    <t>ADHESIVE TAPE TACOMA PACKAGING 48MMX25M</t>
  </si>
  <si>
    <t>ADHESIVE TAPE TACOMA PACKAGING 48MMX50M</t>
  </si>
  <si>
    <t>ADHESIVE TAPE TACOMA PACKAGING 48MMX100M</t>
  </si>
  <si>
    <t>ADHESIVE TAPE TACOMA MASKING 48MMX25M</t>
  </si>
  <si>
    <t>ADHESIVE TAPE TACOMA MASKING 48MMX15M</t>
  </si>
  <si>
    <t>ADHESIVE TAPE TACOMA MASKING 36MMX25M</t>
  </si>
  <si>
    <t>ADHESIVE TAPE TACOMA MASKING 36MMX15M</t>
  </si>
  <si>
    <t>ADHESIVE TAPE TACOMA MASKING 24MMX25M</t>
  </si>
  <si>
    <t>ADHESIVE TAPE TACOMA MASKING 24MMX15M</t>
  </si>
  <si>
    <t>ADHESIVE TAPE TACOMA MASKING 18MMX25M</t>
  </si>
  <si>
    <t>ADHESIVE TAPE TACOMA MASKING 18MMX15M</t>
  </si>
  <si>
    <t>ADHESIVE TAPE TACOMA TRANSPARENT 24MMX50M</t>
  </si>
  <si>
    <t>ADHESIVE TAPE TACOMA TRANSPARENT 18MMX50M</t>
  </si>
  <si>
    <t>ADHESIVE TAPE TACOMA ALUMINUM 48MMX10M SILVER</t>
  </si>
  <si>
    <t>ADHESIVE TAPE TACOMA ALUMINUM 48MMX20M SILVER</t>
  </si>
  <si>
    <t>ADHESIVE TAPE TACOMA WARNING 48MMX25M BLK/YLW</t>
  </si>
  <si>
    <t>+ADHESIVE TAPE TACOMA ANTI-SLIP 50MMX5M BLACK</t>
  </si>
  <si>
    <t>ADHESIVE TAPE TACOMA ANTI-SLIP 50MMX10M BLACK</t>
  </si>
  <si>
    <t>+LUMBER WOODTEK 14.5X84X2134MM PAULOWNIA (1X4X7)</t>
  </si>
  <si>
    <t>NFS-+CABINET KING KB1-85 NUVO</t>
  </si>
  <si>
    <t>NFS-+CABINET KING KB1H-125 NUVO</t>
  </si>
  <si>
    <t>NFS-+CABINET KING KB2-140 NUVO</t>
  </si>
  <si>
    <t>NFS-+CABINET KING KB2H-180 NUVO</t>
  </si>
  <si>
    <t>NFS-+CABINET KING KB1-85 ZEN</t>
  </si>
  <si>
    <t>NFS-+CABINET KING KB1H-125 ZEN</t>
  </si>
  <si>
    <t>NFS-+CABINET KING KB2-140 ZEN</t>
  </si>
  <si>
    <t>NFS-+CABINET KING KB2H-180 ZEN</t>
  </si>
  <si>
    <t>NFS-COUNTER CABINET DIAMOND LEB-1090-G CHERRY 90CM</t>
  </si>
  <si>
    <t>NFS-SINK DIAMOND S/S W/STAND DMHS062C W/STRAINER</t>
  </si>
  <si>
    <t>+TILES DYNASTY 40X40F TS0145 LUCKYSTONE GREEN</t>
  </si>
  <si>
    <t>+SHOWER ENCLOSURE RAVONI 900X900X2000 W0710</t>
  </si>
  <si>
    <t>ARMCHAIR GREAT OUTDOOR IV GARDENIA IVN00023</t>
  </si>
  <si>
    <t>+TILES ESPANA KE 20X20F 2029 LEATHER RED</t>
  </si>
  <si>
    <t>TOOL BOX MERIDIAN #320100A 50CM</t>
  </si>
  <si>
    <t>TOOL BOX MERIDIAN #320111 41CM</t>
  </si>
  <si>
    <t>+WOODPLANKS NOVARLOC 1288X192X8MM MF502 ESKIMO</t>
  </si>
  <si>
    <t>+WOODPLANKS NOVARLOC 1288X192X8MM MF331 AUGUSTA OAK</t>
  </si>
  <si>
    <t>+TANK AVIVA 8013 WHITE</t>
  </si>
  <si>
    <t>+COOLER FAN BOSTON BAY GU HERS-08A1 220V/60HZ</t>
  </si>
  <si>
    <t>I-WC LA FONZA 065 NEW MILANO WHITE</t>
  </si>
  <si>
    <t>I-LAV LA FONZA P28 WHITE</t>
  </si>
  <si>
    <t>MOP TUB LA FONZA MT09</t>
  </si>
  <si>
    <t>I-URINAL LA FONZA D22 NEW LAZIO WHITE</t>
  </si>
  <si>
    <t>+BOWL PHILIPPINE STANDARD 817 MACTAN/LUCCA WHITE</t>
  </si>
  <si>
    <t>+TANK PHILIPPINE STANDARD 817 MACTAN/LUCCA WHITE</t>
  </si>
  <si>
    <t>I-LAV PHILIPPINE STANDARD P03 WHITE</t>
  </si>
  <si>
    <t>+BOWL PHILIPPINE STANDARD 816 TOSCANA WHITE</t>
  </si>
  <si>
    <t>+TANK PHILIPPINE STANDARD 816 TOSCANA WHITE</t>
  </si>
  <si>
    <t>+WC LA FONZA 063 BASSANO WHITE</t>
  </si>
  <si>
    <t>I-TANK PHILIPPINE STANDARD 819 PANGLAO WHITE</t>
  </si>
  <si>
    <t>I-NFS-WC LA FONZA 065 NEW MILANO RED DECOR</t>
  </si>
  <si>
    <t>I-NFS-WC LA FONZA 065 NEW MILANO BLUE DECOR</t>
  </si>
  <si>
    <t>I-NFS-LAV LA FONZA P28 RED DECOR</t>
  </si>
  <si>
    <t>I-NFS-LAV LA FONZA P28 BLUE DECOR</t>
  </si>
  <si>
    <t>+TANK COVER PHILIPPINE STANDARD 817 MACTAN/LUCCA WHITE</t>
  </si>
  <si>
    <t>+TANK COVER PHILIPPINE STANDARD 816 TOSCANA WHITE</t>
  </si>
  <si>
    <t>+TANK FITTINGS PHILIPPINE STANDARD 817 MACTAN/LUCCA WHITE</t>
  </si>
  <si>
    <t>SEAT COVER PHILIPPINE STANDARD 819 PANGLAO WHITE</t>
  </si>
  <si>
    <t>I-BOWL PHILIPPINE STANDARD 825 SIARGAO WHITE</t>
  </si>
  <si>
    <t>I-TANK PHILIPPINE STANDARD 825 SIARGAO WHITE</t>
  </si>
  <si>
    <t>SEAT COVER PHILIPPINE STANDARD 825 SIARGAO WHITE</t>
  </si>
  <si>
    <t>I-BOWL PHILIPPINE STANDARD 017 PAIL FLUSH SMALL WHITE</t>
  </si>
  <si>
    <t>+PROFILE LEVEL REDUCER AKTEKNIK ALUM. R10 10MM GOLD MATT</t>
  </si>
  <si>
    <t>+PROFILE JOINT COVER STRIP AKTEKNIK ALUM.1177 2.44M SILVER MATT</t>
  </si>
  <si>
    <t>+STEP TRIM AKTEKNIK ALUMINUM #5934 1.2M GOLD MATT</t>
  </si>
  <si>
    <t>+WINDOWS PVC GUOFENG 0.58X0.58 AWNING WOOD GRAIN</t>
  </si>
  <si>
    <t>DOOR ENGINEERED DESIGNCRAFT AT ENGINEERED MILTON 700X2100X35MM  4P LAOS CHERRY</t>
  </si>
  <si>
    <t>DOOR ENGINEERED DESIGNCRAFT AT ENGINEERED MILTON 800X2100X35MM  4P LAOS CHERRY</t>
  </si>
  <si>
    <t>DOOR ENGINEERED DESIGNCRAFT AT ENGINEERED MILTON 900X2100X35MM  4P LAOS CHERRY</t>
  </si>
  <si>
    <t>S.O. BLADE BAR CUTTER  ZIM-ZEEM BC28 28MM</t>
  </si>
  <si>
    <t>+POLYSTYRENE BOARD 12X1200X2400MM SS003 MATTE WHITE</t>
  </si>
  <si>
    <t>+POLYSTYRENE BOARD 12X1200X2400MM SS001 GLOSSY CREAM</t>
  </si>
  <si>
    <t>+POLYSTYRENE BOARD 12X1200X2400MM GR-GL GLOSSY GRAY</t>
  </si>
  <si>
    <t>+GLASS BLOCK DE 20X20 P-11 VINE</t>
  </si>
  <si>
    <t>NFS-SINK DIAMOND DMS060/3A W/SS STAND &amp; STRAINER</t>
  </si>
  <si>
    <t>+TILES DYNASTY 30X30F TT0526 BROWN GOLDEN STONE</t>
  </si>
  <si>
    <t>+TILES DYNASTY 30X30F TT0523 BEIGE GOLDEN STONE</t>
  </si>
  <si>
    <t>+TILES DYNASTY 20X25W WAA292 SANTA WHITE</t>
  </si>
  <si>
    <t>+TILES DYNASTY 20X25W JGW066 PISAE LT.BLUE</t>
  </si>
  <si>
    <t>+TILES DYNASTY 20X25W WAA027 LA-ONG LT.BLUE</t>
  </si>
  <si>
    <t>+TILES DYNASTY 20X25W WAA209 PAYOM BEIGE</t>
  </si>
  <si>
    <t>+TILES ESPANA CLASSIC IV 40X40F 4197 DUBAI WOOD</t>
  </si>
  <si>
    <t>+TILES ESPANA CLASSIC IV 40X40F SF4121 DUBAI WOOD BROWN</t>
  </si>
  <si>
    <t>+SLABS BANGALORE 600X1800 T-20(+or-2MM) LAKHA RED</t>
  </si>
  <si>
    <t>+TILES ROMANO ST 20X30W YM0802A PINK</t>
  </si>
  <si>
    <t>+TILES ROMANO ST 20X30W YM0802C BEIGE</t>
  </si>
  <si>
    <t>+TILES ROMANO ST 20X30W YM0802D/E GREEN</t>
  </si>
  <si>
    <t>+TILES DOSSO ST 30X30F DECORATIVE F3134</t>
  </si>
  <si>
    <t>+TILES DOSSO ST 30X30F DECORATIVE F3012</t>
  </si>
  <si>
    <t>+TILES DOSSO ST 30X30F DECORATIVE F3005</t>
  </si>
  <si>
    <t>+TILES DOSSO ST 30X30F DECORATIVE F3020</t>
  </si>
  <si>
    <t>+TILES DOSSO ST 30X30F DECORATIVE F3029</t>
  </si>
  <si>
    <t>+TILES DOSSO ST 30X30F DECORATIVE F3135</t>
  </si>
  <si>
    <t>+TILES NUVOGRES CC 60X60 GRES PORCE. 6008 TERRACOTTA</t>
  </si>
  <si>
    <t>+TILES ROMANO ST 20X30W 168-C CIRCLE BLUE</t>
  </si>
  <si>
    <t>+TILES LISTELLO ST CLASSICO 8X30 AC4245-G GREEN</t>
  </si>
  <si>
    <t>+TILES ROMANO ST 20X30W E201 ADENIA PINK</t>
  </si>
  <si>
    <t>+TILES ROMANO ST 20X30W E202 ADENIA BLUE</t>
  </si>
  <si>
    <t>+TILES ROMANO ST 20X30W 485 CARNATION RED</t>
  </si>
  <si>
    <t>+TILES ROMANO ST 20X30W 487 CARNATION YELLOW</t>
  </si>
  <si>
    <t>+TILES ROMANO ST 20X30W 488 CARNATION GREEN</t>
  </si>
  <si>
    <t>+TILES ROMANO ST 20X30W 489 CARNATION WHITE</t>
  </si>
  <si>
    <t>+TILES ROMANO ST 20X30W 650/YT650 MOSAIC/CIRCLE PINK</t>
  </si>
  <si>
    <t>+TILES ROMANO ST 20X30W 653/YT653 MOSAIC/CIRCLE YELLOW</t>
  </si>
  <si>
    <t>+TILES ROMANO ST 20X30W 655/YT655 MOSAIC/CIRCLE WHITE</t>
  </si>
  <si>
    <t>+TILES DOSSO ST 30X30F DECORATIVE F3301 SQUARE PINK/WHITE</t>
  </si>
  <si>
    <t>+TILES DOSSO ST 30X30F DECORATIVE F3304 SQUARE GREEN/WHITE</t>
  </si>
  <si>
    <t>+TILES DOSSO ST 30X30F DECORATIVE F3305 ROUND GREEN/WHITE</t>
  </si>
  <si>
    <t>+TILES DOSSO ST 30X30F DECORATIVE F3306 ROUND BLUE/WHITE</t>
  </si>
  <si>
    <t>+TILES DOSSO ST 30X30F DECORATIVE F3307 ROUND BROWN/WHITE</t>
  </si>
  <si>
    <t>+TILES DOSSO ST 30X30F DECORATIVE F3309 ROUND RED/</t>
  </si>
  <si>
    <t>+TILES DOSSO ST 30X30F DECORATIVE F3310 ROUND YELLOW/WHITE</t>
  </si>
  <si>
    <t>+TILES DOSSO ST 30X30F DECORATIVE B3304-3 MOSAIC RUST/BEIGE</t>
  </si>
  <si>
    <t>+TILES ROMANO ST 20X20W YT868 IVANA LT.GREEN</t>
  </si>
  <si>
    <t>+TILES ROMANO ST 20X20W 621M ASTER BLUE</t>
  </si>
  <si>
    <t>+TILES ROMANO ST 20X20W 625M ASTER WHITE</t>
  </si>
  <si>
    <t>+TILES LISTELLO ST CLASSICO 7X20 D1307-270A4</t>
  </si>
  <si>
    <t>+TILES LISTELLO ST CLASSICO 7X20 D1307-270B3</t>
  </si>
  <si>
    <t>+TILES LISTELLO ST CLASSICO 7X20 D1307-270D1</t>
  </si>
  <si>
    <t>+TILES LISTELLO ST CLASSICO 7X20 D1307-270F1</t>
  </si>
  <si>
    <t>+TILES LISTELLO ST CLASSICO 7X20 D1307-270G1</t>
  </si>
  <si>
    <t>+TILES LISTELLO ST CLASSICO 7X20 D1307-270I1</t>
  </si>
  <si>
    <t>+TILES LISTELLO ST CLASSICO 7X20 D1307-270J3</t>
  </si>
  <si>
    <t>+TILES LISTELLO ST CLASSICO 7X20 D1307-270J4</t>
  </si>
  <si>
    <t>+TILES LISTELLO ST CLASSICO 8X30 8D191 BROWN</t>
  </si>
  <si>
    <t>+TILES NUVOGRES CC 60X60 GRES POR INK JET A68085/68085 ARIZONA LT.BROWN</t>
  </si>
  <si>
    <t>+TILES NUVOGRES CC 60X60 GRES POR INK JET A68086/68086 ARIZONA OCHRE/GRAY</t>
  </si>
  <si>
    <t>+TILES NUVOGRES CC 60X60 GRES POR INK JET A68087/68087 ARIZONA TERRACOTTA</t>
  </si>
  <si>
    <t>+TILES NUVOGRES LH 60X60 GRES POR  TT6001 CEMENTO TAUPE</t>
  </si>
  <si>
    <t>+TILES NUVOGRES LH 60X60 GRES POR  TT6003 CEMENTO GREY</t>
  </si>
  <si>
    <t>+TILES NUVOGRES LH 60X60 GRES POR  TT6002 CEMENTO WHITE</t>
  </si>
  <si>
    <t>+TILES NUVOGRES LH 60X60 GRES POR  TT6006 CEMENTO BLACK</t>
  </si>
  <si>
    <t>TILES ESPANA PREMIUM CC 30X60 370401 SLATE WHITE</t>
  </si>
  <si>
    <t>TILES ESPANA PREMIUM LH 60X60 GRES POR  TT6007 CEMENTO RED</t>
  </si>
  <si>
    <t>TILES ESPANA PREMIUM CC 30X60 370411 SLATE BLACK</t>
  </si>
  <si>
    <t>NFS-TILES ESPANA PREMIUM CC 30X60 370211 GRID BLACK</t>
  </si>
  <si>
    <t>TILES ESPANA PREMIUM CC 30X60 370405 SLATE SALT &amp; PEPPER</t>
  </si>
  <si>
    <t>NFS-TILES ESPANA PREMIUM CC 30X60 370205 GRID SALT &amp; PEPPER</t>
  </si>
  <si>
    <t>NFS-TILES ESPANA PREMIUM CC 30X60 370208 GRID GRAY</t>
  </si>
  <si>
    <t>+TILES ESPANA PREMIUM CC 30X60 370406 SLATE GREEN</t>
  </si>
  <si>
    <t>TILES ESPANA PREMIUM CC 30X60 370408 SLATE GRAY</t>
  </si>
  <si>
    <t>TILES ESPANA PREMIUM CC 30X60 370409 SLATE BEIGE</t>
  </si>
  <si>
    <t>+NFS-TILES ESPANA PREMIUM CC 30X60 370203 GRID TAUPE</t>
  </si>
  <si>
    <t>+NFS-TILES ESPANA PREMIUM CC 30X60 370206 GRID GREEN</t>
  </si>
  <si>
    <t>NFS-TILES ESPANA PREMIUM CC 30X60 370209 GRID BEIGE</t>
  </si>
  <si>
    <t>WC HCG OSIRIS CS402B</t>
  </si>
  <si>
    <t>(DO NOT USE)+WC HCG CEZANNE CS995PB</t>
  </si>
  <si>
    <t>BATHTUB RAVONI ACCS. JET NOZZLE RAVONI SMALL</t>
  </si>
  <si>
    <t>BATHTUB RAVONI ACCS. CIRCUIT BREAKER WIRE RAVONI</t>
  </si>
  <si>
    <t>+POT IDEL PVC TBOLSB25-100 OLIVETA 25+SOTT. TERRA</t>
  </si>
  <si>
    <t>(DO NOT USE)+LAV LA FONZA WMB300A BLUE</t>
  </si>
  <si>
    <t>(DO NOT USE)+PEDESTAL LA FONZA WMB300A BLUE</t>
  </si>
  <si>
    <t>(DO NOT USE)+PEDESTAL LA FONZA WMB300A GREEN</t>
  </si>
  <si>
    <t>I-LAV LA FONZA PL30 WHITE</t>
  </si>
  <si>
    <t>I-LAV LA FONZA PL31 WHITE</t>
  </si>
  <si>
    <t>SEAT COVER LA FONZA K106D NEW FIRENZE WHITE</t>
  </si>
  <si>
    <t>I-WC LA FONZA BT01 ALBA KIDS WHITE</t>
  </si>
  <si>
    <t>SOAP HOLDER CERAMIC WHITE</t>
  </si>
  <si>
    <t>PAPER HOLDER CERAMIC WHITE</t>
  </si>
  <si>
    <t>(DO NOT USE)+WC LA FONZA K21 MILANO WHITE</t>
  </si>
  <si>
    <t>SEAT COVER LA FONZA K21 MILANO WHITE</t>
  </si>
  <si>
    <t>TANK COVER LA FONZA K21 MILANO WHITE</t>
  </si>
  <si>
    <t>+FAUCET LA FONZA LF001153-26-02-DEC 6" WALL MOUNTED CHROME</t>
  </si>
  <si>
    <t>+BATH SET LA FONZA L009005C26-10 5PCS(9024/53/56/57C/59)</t>
  </si>
  <si>
    <t>RUBBER MAT KERALA PIN 40X60CM CLASSIC WELCOME</t>
  </si>
  <si>
    <t>RUBBER MAT KERALA PIN 40X60CM BOARDER STRIPES</t>
  </si>
  <si>
    <t>RUBBER MAT KERALA PIN 40X60CM SMALL DIAMOND</t>
  </si>
  <si>
    <t>RUBBER MAT KERALA GRILL 45X75CM MVJRDM1602</t>
  </si>
  <si>
    <t>+RUBBER MAT KERALA GRILL 45X75CM MVJRDM1675</t>
  </si>
  <si>
    <t>+RUBBER MAT KERALA 40X70CM MVJ202 MOULDED CREEL</t>
  </si>
  <si>
    <t>+RUBBER MAT KERALA 40X70CM MVJRMB1360 MOULDED CREEL</t>
  </si>
  <si>
    <t>RUBBER COIR MAT KERALA MVJ101 40X70CM MOULDED PANAMA</t>
  </si>
  <si>
    <t>RUBBER COIR MAT KERALA MVJ110 40X70CM MOULDED PANAMA</t>
  </si>
  <si>
    <t>RUBBER COIR MAT KERALA MVJ119 40X70CM MOULDED PANAMA</t>
  </si>
  <si>
    <t>RUBBER MAT KERALA RBP61 45X75CM PANAMA</t>
  </si>
  <si>
    <t>ROOFING ONDULINE SCREW W/SAFE TOP WASHER BROWN FOR WOOD</t>
  </si>
  <si>
    <t>+TILES DIAMOND 40X40F KHASMIR MED CREMA</t>
  </si>
  <si>
    <t>+TILES DIAMOND 40X40F CASABLANCA MED CREMA</t>
  </si>
  <si>
    <t>+TILES DIAMOND 40X40F CASABLANCA MED GREEN</t>
  </si>
  <si>
    <t>TILES DIAMOND 40X40F URANUS GREEN CLASS (P)</t>
  </si>
  <si>
    <t>TILES DIAMOND 40X40F URANUS BEIGE CLASS (P)</t>
  </si>
  <si>
    <t>TILES DIAMOND 40X40F SAVORI BEIGE CLASS (P)</t>
  </si>
  <si>
    <t>TILES DIAMOND 40X40F SAVORI GREY CLASS (P)</t>
  </si>
  <si>
    <t>+TILES DIAMOND 40X40F SUPER WHITE (CLASS P)</t>
  </si>
  <si>
    <t>+TILES DIAMOND 40X40F PUTIH KILLAP CLASS (P)</t>
  </si>
  <si>
    <t>+TILES MULIA 40X40F DREAMY BEIGE</t>
  </si>
  <si>
    <t>+NFS-COUNTER TOP KING 60X225CM BLACK</t>
  </si>
  <si>
    <t>+NFS-COUNTER TOP KING 60X180CM BLACK</t>
  </si>
  <si>
    <t>+COUNTER TOP KING 60X225CM IVORY</t>
  </si>
  <si>
    <t>+COUNTER TOP KING 60X180CM IVORY</t>
  </si>
  <si>
    <t>+SINK KING ROCKA 60X225CM LEFT IVORY</t>
  </si>
  <si>
    <t>+SINK KING ROCKA 60X225CM RIGHT IVORY</t>
  </si>
  <si>
    <t>+SINK KING ROCKA 60X180CM LEFT IVORY</t>
  </si>
  <si>
    <t>+SINK KING ROCKA 60X180CM RIGHT IVORY</t>
  </si>
  <si>
    <t>HANG CABINET KING PLATINUM PEARL S/DOOR</t>
  </si>
  <si>
    <t>HANG CABINET KING PLATINUM ZIRCON S/DOOR WHITE</t>
  </si>
  <si>
    <t>HANG CABINET KING PLATINUM PEARL D/DOOR</t>
  </si>
  <si>
    <t>HANG CABINET KING PLATINUM ZIRCON D/DOOR WHITE</t>
  </si>
  <si>
    <t>HALF CABINET KING PLATINUM ZIRCON WHITE</t>
  </si>
  <si>
    <t>COUNTER CABINET KING PLATINUM PEARL S/DOOR</t>
  </si>
  <si>
    <t>COUNTER CABINET KING PLATINUM PEARL D/DOOR</t>
  </si>
  <si>
    <t>DRAWER KING ROCKA PLATINUM</t>
  </si>
  <si>
    <t>NFS-HANG CABINET KING PLATINUM PEARL S/DOOR DK.OAK</t>
  </si>
  <si>
    <t>HANG CABINET KING PLATINUM ZIRCON S/DOOR DK.OAK</t>
  </si>
  <si>
    <t>NFS-HANG CABINET KING PLATINUM PEARL D/DOOR DK.OAK</t>
  </si>
  <si>
    <t>HANG CABINET KING PLATINUM ZIRCON D/DOOR DK.OAK</t>
  </si>
  <si>
    <t>HALF CABINET KING PLATINUM ZIRCON DK.OAK</t>
  </si>
  <si>
    <t>COUNTER CABINET KING PLATINUM PEARL S/DOOR DK.OAK</t>
  </si>
  <si>
    <t>COUNTER CABINET KING PLATINUM PEARL D/DOOR DK.OAK</t>
  </si>
  <si>
    <t>DRAWER KING ROCKA PLATINUM DK.OAK</t>
  </si>
  <si>
    <t>NFS-SINK ROCKA GARCIA W/ABS CABINET</t>
  </si>
  <si>
    <t>NFS-SINK ROCKA KRYSTAL W/ABS CABINET</t>
  </si>
  <si>
    <t>+SINK KING ROCKA 60X180CM RIGHT BLACK</t>
  </si>
  <si>
    <t>NFS-COUNTER DOOR QUEEN LILY DOUBLE CHOCOLATE</t>
  </si>
  <si>
    <t>NFS-COUNTER DOOR QUEEN LOUVER2(CARNATION) DOUBLE CHOCOLATE</t>
  </si>
  <si>
    <t>+SINK KING ROCKA 60X180CM LEFT BLACK</t>
  </si>
  <si>
    <t>COUNTER DOOR SUPER DOUBLE WHITE</t>
  </si>
  <si>
    <t>COUNTER DOOR SUPER SINGLE WHITE</t>
  </si>
  <si>
    <t>+FLOOR DRAIN FION 100X100MM ABS SW-FD-WT</t>
  </si>
  <si>
    <t>+FLOOR DRAIN FION 100X100MM SW-FD-ST W/STAINLESS GRILL</t>
  </si>
  <si>
    <t>+BOTTLE TRAP FION SW-BT-8 ABS 8" WHITE</t>
  </si>
  <si>
    <t>+BOTTLE TRAP &amp; WASTE BASIN DRAIN FION SW-BTSET-12 ABS 8" WHITE</t>
  </si>
  <si>
    <t>COUNTER DOOR QUEEN JASMIN SINGLE IVORY/OFF-WHITE</t>
  </si>
  <si>
    <t>NFS-COUNTER DOOR QUEEN LILY SINGLE CHOCOLATE</t>
  </si>
  <si>
    <t>COUNTER DOOR QUEEN LILY SINGLE IVORY</t>
  </si>
  <si>
    <t>+TILES NUVOGRES TI 60X60 SOLOGOSO L6000 SUPER SUPER WHITE</t>
  </si>
  <si>
    <t>+TILES LISTELLO CLASSICO 7X20 AC3100-5</t>
  </si>
  <si>
    <t>+TILES LISTELLO CLASSICO 7X20 AC3939-2</t>
  </si>
  <si>
    <t>+TILES LISTELLO CLASSICO 7X20 AC3939-3</t>
  </si>
  <si>
    <t>+TILES LISTELLO CLASSICO 7X20 AC3939-4</t>
  </si>
  <si>
    <t>+TILES LISTELLO CLASSICO 5X30 AC4105 RED</t>
  </si>
  <si>
    <t>+TILES LISTELLO CLASSICO 5X30 AC4105 BEIGE</t>
  </si>
  <si>
    <t>+TILES LISTELLO CLASSICO 5X30 AC4241 YELLOW</t>
  </si>
  <si>
    <t>+TILES LISTELLO CLASSICO 5X30 AC4241 RED</t>
  </si>
  <si>
    <t>(DO NOT USE) JOINT FILLER/FINISH 45 (20Kgs)</t>
  </si>
  <si>
    <t>JOINT FILLER/GYPSUM PUTTY GYPROC (20Kgs)</t>
  </si>
  <si>
    <t>WOODPLANKS VANATUR VF1067 CANYON BARNWOOD OAK</t>
  </si>
  <si>
    <t>WOODPLANKS VANATUR VF3011 ALDER COUNTRY</t>
  </si>
  <si>
    <t>WOODPLANKS VANATUR VF3024 BEECH SCHIFFSBODEN</t>
  </si>
  <si>
    <t>WOODPLANKS VANATUR VF3073/30730 TEAK SELECT</t>
  </si>
  <si>
    <t>WOODPLANKS VANATUR VF30719 TROPICAL TEAK</t>
  </si>
  <si>
    <t>WOODPLANKS VANATUR VF3012 SMART ALDER</t>
  </si>
  <si>
    <t>WOODPLANKS VANATUR VF10745 ROYAL TEAK</t>
  </si>
  <si>
    <t>WOODPLANKS VANATUR VF10654 DARK GREY SALINAS OAK</t>
  </si>
  <si>
    <t>WOODPLANKS VANATUR VF20659 SOUTH OAK 2 BOARD II</t>
  </si>
  <si>
    <t>WOODPLANKS VANATUR VF10628 CANYON ESPERANZA OAK</t>
  </si>
  <si>
    <t>+RANGE HOOD ACC. NOYA ALUMINUM DUCT 100MMX4M</t>
  </si>
  <si>
    <t>SLABS XIAMEN 600X1800 T-20(+or-2MM) XG484</t>
  </si>
  <si>
    <t>SLABS XIAMEN 600X2400 T-20(+or-2MM) XG484</t>
  </si>
  <si>
    <t>LADDER XTEND STEEL LFD70TA 2 STEPS</t>
  </si>
  <si>
    <t>LADDER XTEND STEEL LFD90TA 3 STEPS</t>
  </si>
  <si>
    <t>LADDER XTEND STEEL LFD173TA 7 STEPS</t>
  </si>
  <si>
    <t>LADDER XTEND ALUMINUM ST. LCS440SAL1 14 STEPS</t>
  </si>
  <si>
    <t>LADDER XTEND ALUMINUM ST. LCS500SAL1 16 STEPS</t>
  </si>
  <si>
    <t>LADDER XTEND ALUM.COMBINATION CE2X14 2X14</t>
  </si>
  <si>
    <t>LADDER XTEND ALUMINUM FOLDING AO52-404 4X4</t>
  </si>
  <si>
    <t>LADDER XTEND ALUMINUM LFD60AL10 PLATFORM</t>
  </si>
  <si>
    <t>LADDER XTEND ALUMINUM LFD60AL12 PLATFORM</t>
  </si>
  <si>
    <t>LADDER XTEND ALUMINUM LFD60AL06X PLATFORM</t>
  </si>
  <si>
    <t>DRAINAGE RELN 000502 STRETCH DRAIN 100MM-16M SOLID</t>
  </si>
  <si>
    <t>SPAREPARTS BOSTON BAY XQB55-6589 CLUTCH</t>
  </si>
  <si>
    <t>SPAREPARTS BOSTON BAY XQB55/XQB70 120W WASH MOTOR</t>
  </si>
  <si>
    <t>SPAREPARTS BOSTON BAY XQB55-6589/XQB70 COMPUTER PLATE/MOTHER BOARD</t>
  </si>
  <si>
    <t>(DO NOT USE)ACCESSORIES BOSTON BAY XQB70-6629 WASH MOTOR</t>
  </si>
  <si>
    <t>SPAREPARTS BOSTON BAY XQB70-6629 CLUTCH</t>
  </si>
  <si>
    <t>(DO NOT USE)ACCESSORIES BOSTON BAY XPB70-8188S WASH MOTOR</t>
  </si>
  <si>
    <t>(DO NOT USE)ACCESSORIES BOSTON BAY XPB60-8116S WASH MOTOR</t>
  </si>
  <si>
    <t>(DO NOT USE)ACCESSORIES BOSTON BAY XPB60/XPB70 SPIN MOTOR</t>
  </si>
  <si>
    <t>ACCESSORIES BOSTON BAY XPB50/XPB60/XPB70/XPB80 135W WASH MOTOR</t>
  </si>
  <si>
    <t>ACCESSORIES BOSTON BAY XPB50/XPB60/XPB70 45W SPIN MOTOR</t>
  </si>
  <si>
    <t>(DO NOT USE)ACCESSORIES BOSTON BAY XPB60-518 WASH MOTOR</t>
  </si>
  <si>
    <t>(DO NOT USE)ACCESSORIES BOSTON BAY XPB80-368 WASH MOTOR</t>
  </si>
  <si>
    <t>HOB BOMPANI BO213JP/L/NB</t>
  </si>
  <si>
    <t>OVEN BOMPANI BO247EA/E 60CM BLACK</t>
  </si>
  <si>
    <t>OVEN BOMPANI BO247ZD/E 60CM BLACK</t>
  </si>
  <si>
    <t>+OVEN BOMPANI BO243CA/E 60CM STAINLESS</t>
  </si>
  <si>
    <t>+RANGE HOOD BOMPANI BOCF330/E MEZZOGIORNO 90CM</t>
  </si>
  <si>
    <t>RANGE HOOD BOMPANI BOCF230/E 60CM</t>
  </si>
  <si>
    <t>RANGE HOOD BOMPANI BOCF233/E GRECALE 60CM</t>
  </si>
  <si>
    <t>RANGE HOOD BOMPANI BOCF247/237E GRECALE 60CM BLACK</t>
  </si>
  <si>
    <t>GAS RANGE BOMPANI ACCS. PROLINE COOKER GAS TAP BO463</t>
  </si>
  <si>
    <t>OVEN BOMPAN BO247EA/E ACCS. CAPACITOR</t>
  </si>
  <si>
    <t>+OUTDOOR HANDRAIL NZ WOOD SOLID D4S 42X66X2400MM(2X3X8) LADIES WAIST RAD.</t>
  </si>
  <si>
    <t>+OUTDOOR HANDRAIL NZ WOOD SOLID D4S 65X65X2400MM(3X3X8) LADIES WAIST RAD.</t>
  </si>
  <si>
    <t>+DOOR JAMB NZ WOOD HEADER 32X90X1050MM</t>
  </si>
  <si>
    <t>DOOR JAMB NZ WOOD POST 32X90X2150MM</t>
  </si>
  <si>
    <t>+SHOWER CURTAIN HAPPY HOME XC A0056 180X180CM POLY.</t>
  </si>
  <si>
    <t>+SHOWER CURTAIN HAPPY HOME XC A0057B 180X180CM POLY.</t>
  </si>
  <si>
    <t>+SHOWER CURTAIN HAPPY HOME XC F0061 180X180CM POLY.</t>
  </si>
  <si>
    <t>RACK STACK  ZC CJ-C1035 300X300X800MM CHROME</t>
  </si>
  <si>
    <t>+RACK STACK ZC CJ-C1036 450X250X700MM CHROME</t>
  </si>
  <si>
    <t>RACK STACK ZC CJ-B1022 750X350X850MM CHROME</t>
  </si>
  <si>
    <t>+RACK STACK  ZC CJ-B1089 600X350X1200MM CHROME</t>
  </si>
  <si>
    <t>+TILES PLATINUM 30X60F CLASSY GREY BASIC</t>
  </si>
  <si>
    <t>+TILES PLATINUM 30X60F CRETA GREY BASIC</t>
  </si>
  <si>
    <t>+TILES PLATINUM 30X60F SICILIA GREY</t>
  </si>
  <si>
    <t>(DO NOT USE)AIR COOLER BOSTON BAY KO ACCS. MOTOR HLB-15B</t>
  </si>
  <si>
    <t>AIR COOLER BOSTON BAY KO SPAREPARTS PCB HLB-15B</t>
  </si>
  <si>
    <t>(DO NOT USE)AIR COOLER BOSTON BAY KO ACCS. SYNCHRONOUS MOTOR HLB-15B</t>
  </si>
  <si>
    <t>AIR COOLER BOSTON BAY KO SPAREPARTS SYNCHRONOUS MOTOR BRACKET HLB-15B</t>
  </si>
  <si>
    <t>AIR COOLER BOSTON BAY KO SPAREPARTS SYNCHRONOUS MOTOR WHEEL HLB-15B</t>
  </si>
  <si>
    <t>(DO NOT USE)AIR COOLER BOSTON BAY KO ACCS. WATER PUMP HLB-15B</t>
  </si>
  <si>
    <t>AIR COOLER BOSTON BAY KO SPAREPARTS CONTROL PANEL HLB-15B</t>
  </si>
  <si>
    <t>(DO NOT USE)AIR COOLER BOSTON BAY KO ACCS. REMOTE CONTROLLER HLB-15B</t>
  </si>
  <si>
    <t>AIR COOLER BOSTON BAY KO ACCS. HORIZONTAL BLADE HLB-15B</t>
  </si>
  <si>
    <t>AIR COOLER BOSTON BAY KO ACCS. VERTICAL BLADE HLB-15B</t>
  </si>
  <si>
    <t>AIR COOLER BOSTON BAY KO ACCS. VERTICAL BLADE CONNECTING ROD HLB-15B</t>
  </si>
  <si>
    <t>AIR COOLER BOSTON BAY KO ACCS. HORIZONTAL BLADE CONNECTING ROD HLB-15B</t>
  </si>
  <si>
    <t>AIR COOLER BOSTON BAY KO ACCS. HORIZONTAL BLADE CLAMP HLB-15B</t>
  </si>
  <si>
    <t>AIR COOLER BOSTON BAY KO ACCS. COLOR BOX HLB-15B</t>
  </si>
  <si>
    <t>AIR COOLER BOSTON BAY KO SPAREPARTS ANION GENERATOR HLB</t>
  </si>
  <si>
    <t>AIR COOLER BOSTON BAY KO ACCS. CASTER HLB-15B</t>
  </si>
  <si>
    <t>AIR COOLER BOSTON BAY KO ACCS. CASTER WITH BRAKE HLB-15B</t>
  </si>
  <si>
    <t>AIR COOLER BOSTON BAY KO ACCS. PLASTIC BAG HLB-15B</t>
  </si>
  <si>
    <t>AIR COOLER BOSTON BAY KO ACCS. USER MANUAL HLB-15B</t>
  </si>
  <si>
    <t>AIR COOLER BOSTON BAY KO ACCS. PACKING FOAM HLB-15B</t>
  </si>
  <si>
    <t>AIR COOLER BOSTON BAY KO ACCS. EVAPORATOR FIX BOX HLB-15B</t>
  </si>
  <si>
    <t>AIR COOLER BOSTON BAY KO ACCS. EVAPORATOR HLB-15B</t>
  </si>
  <si>
    <t>AIR COOLER BOSTON BAY KO ACCS. WATER TANK HLB-15B</t>
  </si>
  <si>
    <t>AIR COOLER BOSTON BAY KO ACCS. WATER TANK COVER HLB-15B</t>
  </si>
  <si>
    <t>GLASS BLOCK BANGKOK/SCT 190X190X90MM SMALL SQUARE</t>
  </si>
  <si>
    <t>+NFS-GLASS BLOCK BANGKOK/SCT 190X190X90MM ICE</t>
  </si>
  <si>
    <t>GLASS BLOCK BANGKOK/SCT 190X190X90MM BIG GEM</t>
  </si>
  <si>
    <t>GLASS BLOCK BANGKOK/SCT 190X190X90MM OCEAN WAVE</t>
  </si>
  <si>
    <t>AIRCONDITION DUCT PVC POP W/ ACCS. 75MM BEIGE</t>
  </si>
  <si>
    <t>TILES ANTICA 30.50X61F INK JET #002649 ASSISI BEIGE</t>
  </si>
  <si>
    <t>TILES ANTICA 30.50X61F INK JET #002648 ASSISI GRIGIO</t>
  </si>
  <si>
    <t>TILES ANTICA 31X62F INK JET #002645 GRANITO GRIGIO</t>
  </si>
  <si>
    <t>TILES ANTICA 31X62F INK JET #002644 GRANITO CARRARA</t>
  </si>
  <si>
    <t>TILES ANTICA 31X62F INK JET #002614 SELCE</t>
  </si>
  <si>
    <t>TILES ANTICA 31X62F INK JET #002616 FOCAIA</t>
  </si>
  <si>
    <t>TILES ANTICA 31X62F INK JET #002617 CROMITE</t>
  </si>
  <si>
    <t>TILES ANTICA 31X62F INK JET #002647 GRANITO MARRONE</t>
  </si>
  <si>
    <t>+TILES ROMANO IV 28X30F STEP TILE 3812 WHITE</t>
  </si>
  <si>
    <t>+TILES ROMANO IV 17X30F RISER 3712 WHITE</t>
  </si>
  <si>
    <t>+TILES ESPANA IV 60X60 RECT.CER. 6051A/LH6651 NEVADA BEIGE/BROWN</t>
  </si>
  <si>
    <t>+TILES NEO IV 40X40F GLOSSY L4000 WHITE</t>
  </si>
  <si>
    <t>+TILES ROMANO IV 30X60F STEP TILE 6309+6709 MATTE BEIGE W/RISER</t>
  </si>
  <si>
    <t>+TILES ROMANO IV 30X60F STEP TILE 6312+6712 MATTE WHITE W/RISER</t>
  </si>
  <si>
    <t>+TILES ROMANO IV 20X30W 23010E FLOWER GREEN</t>
  </si>
  <si>
    <t>+TILES ESPANA IV 30X30F 3011 STONE LT.BEIGE</t>
  </si>
  <si>
    <t>+TILES ESPANA IV 30X30F 3031 SQUARE OCHRE</t>
  </si>
  <si>
    <t>+TILES ESPANA IV 30X30F 3703 PLAIN IVORY</t>
  </si>
  <si>
    <t>+TILES ESPANA IV 30X30F A307 PEBBLE WHITE</t>
  </si>
  <si>
    <t>+TILES ESPANA IV 40X40F 44103 CASTELA IVORY</t>
  </si>
  <si>
    <t>+TILES ESPANA IV 40X40F 4751 VELASCO TERRACOTTA</t>
  </si>
  <si>
    <t>+TILES ESPANA IV 60X60 RECT.CER. T6061 IVORY</t>
  </si>
  <si>
    <t>+TILES ESPANA IV 30X30F A304 PEBBLE BLUE</t>
  </si>
  <si>
    <t>+TILES ESPANA IV 30X30F A306 PEBBLE BLACK</t>
  </si>
  <si>
    <t>+TILES ESPANA IV 30X30F A308 PEBBLE BROWN</t>
  </si>
  <si>
    <t>+TILES ESPANA IV 30X30F 3011-1 STONE GREEN</t>
  </si>
  <si>
    <t>+TILES ESPANA IV 30X30F F411 STONE LT.BROWN</t>
  </si>
  <si>
    <t>+TILES ESPANA IV 40X40F 4088-1 ROCKY BEIGE</t>
  </si>
  <si>
    <t>+TILES ESPANA IV 60X60 RECT.CER. 6811/L6811/LH6611 STA.BARBARA TERRACOTTA</t>
  </si>
  <si>
    <t>+TILES ESPANA IV 60X60 RECT.CER. 66033/LH6633 STA.BARBARA IVORY</t>
  </si>
  <si>
    <t>+TILES ESPANA IV 60X60 RECT.CER. TM6004/LH6604 ROSEWOOD PARQUET BROWN</t>
  </si>
  <si>
    <t>+TILES ESPANA IV 30X60 T3606 BLACK</t>
  </si>
  <si>
    <t>+TILES ESPANA IV 40X40F 44061 STONE BEIGE</t>
  </si>
  <si>
    <t>+TILES ESPANA IV 40X40F 44063 STONE BROWN/GREEN</t>
  </si>
  <si>
    <t>+TILES ROMANO IV 20X30W 23153 WHITE LINE WAVY</t>
  </si>
  <si>
    <t>+TILES NUVOGRES IV 33.3X50 INK JET GRES PORCE.PM53341 BEIGE/BROWN</t>
  </si>
  <si>
    <t>+TILES ESPANA IV 60X60 RECT.CER. T6082/LH6682 NEVADA GRAY</t>
  </si>
  <si>
    <t>+TILES ESPANA IV 60X60 RECT.CER. L6880 IVORY</t>
  </si>
  <si>
    <t>+TILES ESPANA IV 40X40F 4750 VELASCO BROWN/GREY</t>
  </si>
  <si>
    <t>+TILES ESPANA IV 40X40F 4779 BRIX GREEN</t>
  </si>
  <si>
    <t>+TILES NUVOGRES IV 20X100 GRES POR INK JET PM12051 WOOD BROWN</t>
  </si>
  <si>
    <t>+TILES NUVOGRES IV 20X100 GRES POR INK JET PM12052 WOOD DK.BROWN</t>
  </si>
  <si>
    <t>+TILES NUVOGRES IV 20X100 GRES POR INK JET PM12610 WOOD GRAY</t>
  </si>
  <si>
    <t>+TILES NUVOGRES IV 20X100 GRES POR INK JET PM12611 WOOD BEECH</t>
  </si>
  <si>
    <t>+TILES NUVOGRES IV 20X100 GRES POR INK JET PM12612 WOOD TEAK</t>
  </si>
  <si>
    <t>+NFS-TILES ESPANA CLASSIC IV 20X100 INKJET PM12612 WOOD TEAK</t>
  </si>
  <si>
    <t>+NFS-TILES ESPANA CLASSIC IV 20X100 INKJET PM12610 WOOD GRAY</t>
  </si>
  <si>
    <t>+NFS-TILES ESPANA CLASSIC IV 20X100 INKJET PM12611 WOOD BEECH</t>
  </si>
  <si>
    <t>+NFS-TILES ESPANA CLASSIC IV 20X100 INKJET PM12051 WOOD BROWN</t>
  </si>
  <si>
    <t>+NFS-TILES ESPANA CLASSIC IV 20X100 INKJET PM12052 WOOD DK.BROWN</t>
  </si>
  <si>
    <t>+TILES NUVOGRES GD 60X60 BK6655  CRYSTAL BLACK HI-SHINE</t>
  </si>
  <si>
    <t>+TILES ROMANO CLASSIC IV 20X30W INK JET PMCPP23012/23012 BRISSA BLUE/GRAY</t>
  </si>
  <si>
    <t>+TILES ROMANO CLASSIC IV 20X30W INK JET 0012A RISCA LT.BROWN</t>
  </si>
  <si>
    <t>TILES NEO IV 60X60 RECT.CER. 6058 MAPLE WOOD BROWN</t>
  </si>
  <si>
    <t>TILES NEO IV 60X60 RECT.CER. 6059 MAPLE WOOD ROSSO</t>
  </si>
  <si>
    <t>NFS-TILES ESPANA PREMIUM IV 30X30F INK JET GRES PORCE.8D24 LINE STONE BROWN</t>
  </si>
  <si>
    <t>NFS-TILES ESPANA PREMIUM IV 30X30F INK JET GRES PORCE.33D21 BIG STONE BROWN</t>
  </si>
  <si>
    <t>+NFS-TILES ESPANA PREMIUM IV 30X30F INK JET GRES PORCE.8D22 LINE STONE GRAY</t>
  </si>
  <si>
    <t>+NFS-TILES ESPANA PREMIUM IV 30X30F INK JET GRES PORCE.8D11 CRACK STONE GRAY</t>
  </si>
  <si>
    <t>TILES ROMANO CLASSIC IV 20X20W E2000 SHINY WHITE ENGOBE</t>
  </si>
  <si>
    <t>+TILES ESPANA CLASSIC IV 30X30F 3364 MALAGA TERRACOTTA</t>
  </si>
  <si>
    <t>+TILES ESPANA CLASSIC IV 30X30F 3604 MALAGA GREEN</t>
  </si>
  <si>
    <t>+TILES ESPANA CLASSIC IV 30X30F 3605 MALAGA BLUE</t>
  </si>
  <si>
    <t>+TILES ESPANA CLASSIC IV 30X30F 3227 MALAGA OCHRE</t>
  </si>
  <si>
    <t>+TILES ESPANA CLASSIC IV 40X40F 4A009 DUBAI WOOD PLAIN BROWN</t>
  </si>
  <si>
    <t>+TILES ESPANA CLASSIC IV 40X40F SANTA FE SF4187 OCHRE</t>
  </si>
  <si>
    <t>+TILES ESPANA CLASSIC IV 40X40F SANTA FE SF4192 GREEN</t>
  </si>
  <si>
    <t>+TILES ESPANA CLASSIC IV 40X40F SANTA FE SF4191 BLUE</t>
  </si>
  <si>
    <t>+TILES ESPANA CLASSIC IV 40X40F 4749 WOOD STRIPE OAK</t>
  </si>
  <si>
    <t>+TILES ESPANA CLASSIC IV 40X40F 4750 WOOD STRIPE BROWN</t>
  </si>
  <si>
    <t>TILES ROMANO CLASSIC IV 20X30W E2300 GLOSSY WHITE ENGOBE</t>
  </si>
  <si>
    <t>+TILES ROMANO CLASSIC IV 20X30W EA2001 RIPPLE WHITE</t>
  </si>
  <si>
    <t>+TILES ROMANO PREMIUM IV 30X45W INK JET BOE0029-A/B02-0029-A CLASSE MARBLE LT. BROWN</t>
  </si>
  <si>
    <t>+TILES ROMANO PREMIUM IV 30X45W INK JET BOE0029-B/B02-0029-B CLASSE MARBLE BROWN</t>
  </si>
  <si>
    <t>+TILES ROMANO PREMIUM IV 30X45W INK JET B03-A CINZA LT. BROWN BEIGE</t>
  </si>
  <si>
    <t>+TILES ROMANO PREMIUM IV 30X45W INK JET B03-B CINZA BROWN BEIGE</t>
  </si>
  <si>
    <t>+TILES ROMANO PREMIUM IV 30X45W INK JET B02-044A LUXOR IVORY</t>
  </si>
  <si>
    <t>+BOWL SOHO 8013 IVORY</t>
  </si>
  <si>
    <t>+BOWL SOHO/AVIVA 8530 WHITE</t>
  </si>
  <si>
    <t>+TANK SOHO/AVIVA 8530 WHITE</t>
  </si>
  <si>
    <t>+BOWL AVIVA/SOHO 8013SP WHITE</t>
  </si>
  <si>
    <t>+TANK AVIVA/SOHO 8013SP WHITE</t>
  </si>
  <si>
    <t>+WC AVIVA 8207B FLORAL GREEN</t>
  </si>
  <si>
    <t>+LAV PHLIPPINES STANDARD 9999-I WHITE</t>
  </si>
  <si>
    <t>I-BOWL PHILIPPINE STANDARD BUHOS 8015 MEDIUM WHITE</t>
  </si>
  <si>
    <t>+TANK SOHO 8014 BLUE</t>
  </si>
  <si>
    <t>+RANGE HOOD BOSTON BAY AE HEF30(D-900MM) 90CM TEMP.GLASS</t>
  </si>
  <si>
    <t>+NFS- RANGE HOOD BOSTON BAY AE HSM102 (C-600MM) WHITE DB. MOTOR</t>
  </si>
  <si>
    <t>NFS- RANGE HOOD BOSTON BAY AE HSM102 (C-90) WHITE DB. MOTOR</t>
  </si>
  <si>
    <t>NFS- RANGE HOOD BOSTON BAY AE HSM102 (C-90) BLACK DB. MOTOR</t>
  </si>
  <si>
    <t>RANGE HOOD BOSTON BAY AE SPAREPARTS HSM-102 MOTOR</t>
  </si>
  <si>
    <t>+TILES ROMANO KE 20X20W 6803 VANDA GREEN</t>
  </si>
  <si>
    <t>+TILES ROMANO KE 20X25W KL002 COOKIE GREEN</t>
  </si>
  <si>
    <t>+TILES ROMANO KE 20X25W KL003 COOKIE PINK</t>
  </si>
  <si>
    <t>+TILES ROMANO KE 20X25W KL004 COOKIE BEIGE</t>
  </si>
  <si>
    <t>+TILES ROMANO PREMIUM IV 25X50W INK JET 55716 SQUARE BLUE/WHITE</t>
  </si>
  <si>
    <t>WATER DISPENSER BOSTON BAY AW ACCS. HC66L DRAIN PLUG</t>
  </si>
  <si>
    <t>WATER DISPENSER BOSTON BAY AW ACCS. PUSH TYPE FAUCET FEMALE (HOT)</t>
  </si>
  <si>
    <t>WATER DISPENSER BOSTON BAY AW ACCS. PUSH TYPE FEMALE FAUCET (COLD)</t>
  </si>
  <si>
    <t>WATER DISPENSER BOSTON BAY AW SPAREPARTS HC98L HEAT TANK</t>
  </si>
  <si>
    <t>WATER DISPENSER BOSTON BAY AW SPAREPARTS HC58L HEAT TANK</t>
  </si>
  <si>
    <t>+WATER HEATER SUNTEC/SAHARA SOLAR TZ58/1800-15E 150L PRESSURE</t>
  </si>
  <si>
    <t>+TILES NUVOGRES YO 60X60 GRES PORCELAIN QJ6079</t>
  </si>
  <si>
    <t>+TILES ESPANA YO 37.40X37.40 RECT.CER. 8003 PLAIN RUST</t>
  </si>
  <si>
    <t>+TILES ESPANA YO 30X30 S3011 BAMBOO GRAY</t>
  </si>
  <si>
    <t>+TILES ESPANA YO 30X30 S3012 BAMBOO LT.BROWN</t>
  </si>
  <si>
    <t>+TILES ESPANA YO 30X30 S3383/3383 BAMBOO BROWN</t>
  </si>
  <si>
    <t>+TILES ESPANA YO 40X40 RECT.CER. 3811/4811 PLAIN IVORY</t>
  </si>
  <si>
    <t>+TILES ESPANA YO 40X40 RECT.CER. 8503/4853 TERRACOTTA</t>
  </si>
  <si>
    <t>+TILES ESPANA YO 40X40 RECT.CER. 8505/4855 BEIGE</t>
  </si>
  <si>
    <t>+TILES ESPANA YO 30X30 33001 SANDY IVORY</t>
  </si>
  <si>
    <t>+TILES ESPANA YO 30X30 33002 SANDY GREEN</t>
  </si>
  <si>
    <t>+TILES ESPANA YO 30X30 33003 SANDY BLUE</t>
  </si>
  <si>
    <t>+TILES ESPANA YO 30X30 33004 SANDY WHITE</t>
  </si>
  <si>
    <t>+TILES NUVOGRES YO 33.3X50 INK JET GRES PORCE.PM53301 GRAY/BEIGE</t>
  </si>
  <si>
    <t>+TILES NUVOGRES YO 33.3X50 INK JET GRES PORCE.PM53314 GRAY/BEIGE</t>
  </si>
  <si>
    <t>TILES NUVOGRES YO 17.5X50 INK JET GRES PORCE.PM17502 BROWN/GRAY</t>
  </si>
  <si>
    <t>+TILES NUVOGRES YO 30X60 GRES POR INK JET 6331 OAK WOOD GRAY</t>
  </si>
  <si>
    <t>+TILES NUVOGRES YO 30X60 GRES POR INK JET 6332 OAK WOOD BROWN</t>
  </si>
  <si>
    <t>+TILES NUVOGRES YO 30X60 GRES POR INK JET 6333 OAK WOOD GRAY/BROWN</t>
  </si>
  <si>
    <t>+TILES NUVOGRES YO 30X60 GRES PORCE. 3610 WOOD BROWN</t>
  </si>
  <si>
    <t>+TILES NUVOGRES YO 30X60 GRES PORCE. 3611 WOOD LT.GREY</t>
  </si>
  <si>
    <t>+TILES NUVOGRES YO 30X60 GRES PORCE. 3612 WOOD DK.BROWN</t>
  </si>
  <si>
    <t>+NFS-TILES ESPANA PREMIUM YO 30X60 GRES POR INK JET 6332 OAK WOOD BROWN</t>
  </si>
  <si>
    <t>+TILES ESPANA CLASSIC YO 30X30 S3011 BAMBOO GRAY</t>
  </si>
  <si>
    <t>+TILES ESPANA CLASSIC YO 30X30 S3012 BAMBOO LT.BROWN</t>
  </si>
  <si>
    <t>+TILES ESPANA CLASSIC YO 30X30 S3383/3383 BAMBOO BROWN</t>
  </si>
  <si>
    <t>+NFS-TILES ESPANA PREMIUM YO 30X60 GRES POR INK JET 6331 OAK WOOD GRAY</t>
  </si>
  <si>
    <t>+NFS-TILES ESPANA PREMIUM YO 30X60 GRES POR INK JET 6333 OAK WOOD GRAY/BROWN</t>
  </si>
  <si>
    <t>+NFS-TILES ESPANA PREMIUM YO 30X60 GRES PORCE. 3610 WOOD BROWN</t>
  </si>
  <si>
    <t>+NFS-TILES ESPANA PREMIUM YO 30X60 GRES PORCE. 3611 WOOD LT.GREY</t>
  </si>
  <si>
    <t>+NFS-TILES ESPANA PREMIUM YO 30X60 GRES PORCE. 3612 WOOD DK.BROWN</t>
  </si>
  <si>
    <t>NFS-WALL CLADDING DIAMOND 8X200X3000MM OAK/BLACK WALNUT</t>
  </si>
  <si>
    <t>+UMBRELLA GREAT OUTDOOR SC VS270R8382 KHAKI-01 2.7M</t>
  </si>
  <si>
    <t>+WOODEN WORKING TABLE SC WKB-11 113X43.5X83CM</t>
  </si>
  <si>
    <t>+WOODEN WORKING TABLE SC WKB-12 136X49.8X85.4CM</t>
  </si>
  <si>
    <t>+FLOOR DRAIN FION 100X100MM A03 t-2mm SS201</t>
  </si>
  <si>
    <t>+TABLE GREAT OUTDOOR JL A1153-1 80CM SQUARE BROWN</t>
  </si>
  <si>
    <t>VACUUM CLEANER VACMASTER WET/DRY VBV1553PWT 53L</t>
  </si>
  <si>
    <t>+RUBBER COIR MAT KERALA ST1148 45X75CM</t>
  </si>
  <si>
    <t>+RUBBER COIR MAT KERALA ST1038 45X75CM</t>
  </si>
  <si>
    <t>+RUBBER COIR MAT KERALA ST1165 45X75CM</t>
  </si>
  <si>
    <t>+RUBBER COIR MAT KERALA ST1036 45X75CM</t>
  </si>
  <si>
    <t>+RUBBER COIR MAT KERALA ST907 45X75CM</t>
  </si>
  <si>
    <t>(DO NOT USE)CERAMIC BLOCK TRISENSA 20X20CM CONTINENTA CTN (12)</t>
  </si>
  <si>
    <t>(DO NOT USE)CERAMIC BLOCK TRISENSA 20X20CM DIAMOND MA CTN (12)</t>
  </si>
  <si>
    <t>(DO NOT USE)CERAMIC BLOCK TRISENSA 20X20CM DIAMOND WH CTN (12)</t>
  </si>
  <si>
    <t>(DO NOT USE)CERAMIC BLOCK TRISENSA 20X20CM URANUS MAR CTN (12)</t>
  </si>
  <si>
    <t>(DO NOT USE)CERAMIC BLOCK TRISENSA 20X20CM URANUS WHI CTN (12)</t>
  </si>
  <si>
    <t>(DO NOT USE)CERAMIC BLOCK TRISENSA 20X20CM SUNFLOWER YELLOW CTN (12)</t>
  </si>
  <si>
    <t>(DO NOT USE)CERAMIC BLOCK TRISENSA 20X20CM BUTTERFLY BLUE CTN (12)</t>
  </si>
  <si>
    <t>(DO NOT USE)CERAMIC BLOCK TRISENSA 20X20CM BUTTERFLY GREEN CTN (12)</t>
  </si>
  <si>
    <t>(DO NOT USE)CERAMIC BLOCK TRISENSA 20X20CM BUTTERFLY PINK CTN (12)</t>
  </si>
  <si>
    <t>+TILES CHINAGRES IC 80X80 SOLOGOSO I8401 HI-SHINE WHITE</t>
  </si>
  <si>
    <t>+TILES CHINAGRES IC 80X80 SOLOGOSO I8406 HI-SHINE IVORY</t>
  </si>
  <si>
    <t>+TILES NUVOGRES IC 80X80 LT.PILATES I8830 PINK</t>
  </si>
  <si>
    <t>+TILES NUVOGRES IC 80X80 LT.PILATES I8833 BEIGE</t>
  </si>
  <si>
    <t>+TILES CHINAGRES IC 60X60 SOLOGOSO I64001JSJ HI-SHINE WHITE</t>
  </si>
  <si>
    <t>+TILES CHINAGRES IC 60X60 SOLOGOSO I6005JSJ HI-SHINE IVORY</t>
  </si>
  <si>
    <t>+TILES NUVOGRES IC 60X60 SOLOGOSO I6915LH SUPER WHITE</t>
  </si>
  <si>
    <t>+PIPE PPRC UPLAST PVC PN20 WATER IN-HOUSE 25MMX4M WHITE</t>
  </si>
  <si>
    <t>+PIPE PPRC ACCS. UPLAST PVC ELBOW 20MMX45DEG WHITE</t>
  </si>
  <si>
    <t>+PIPE PPRC ACCS. UPLAST PVC SHORT BRIDGE 20MM WHITE</t>
  </si>
  <si>
    <t>+PIPE PPRC ACCS. UPLAST PVC SINGLE CLAMP 20MM WHITE</t>
  </si>
  <si>
    <t>+PIPE PPRC ACCS. UPLAST PVC FEMALE ELBOW 25X1/2" WHITE</t>
  </si>
  <si>
    <t>+PIPE PPRC ACCS. UPLAST PVC MALE ELBOW 20X1/2" WHITE</t>
  </si>
  <si>
    <t>+PIPE PPRC ACCS. UPLAST PVC FEMALE TEE 25X1/2"X25MM WHITE</t>
  </si>
  <si>
    <t>+PIPE PPRC ACCS. UPLAST PVC MALE TEE 20X1/2"X20MM WHITE</t>
  </si>
  <si>
    <t>+PIPE PPRC ACCS. UPLAST PVC FEMALE THRD.BRASS UNION 20X1/2" WH</t>
  </si>
  <si>
    <t>+PIPE PPRC ACCS. UPLAST PVC BATT. CONN. 20X1/2" WHITE</t>
  </si>
  <si>
    <t>+PIPE PPRC ACCS. UPLAST PVC DBL.BATT.CONN. 20X1/2" WHITE</t>
  </si>
  <si>
    <t>+PIPE PPRC ACCS. UPLAST PVC RED TOP VALVE 20MM WHITE</t>
  </si>
  <si>
    <t>+PIPE PPRC ACCS. UPLAST PVC RED TOP VALVE 25MM WHITE</t>
  </si>
  <si>
    <t>FUSION MACHINE UPLAST FOR PIPE &amp; ACCS. PPRC PVC</t>
  </si>
  <si>
    <t>+GUTTER ACCS. UPLAST METAL 150'' GUTTER CLAMP</t>
  </si>
  <si>
    <t>+PIPE PPRC ACCS. UPLAST PVC CHECK VALVE 25X3/4" WHITE</t>
  </si>
  <si>
    <t>+LUGGAGE RACK HAPPY HOME FL FH-4507 W24CMX47.5CM</t>
  </si>
  <si>
    <t>(DO NOT USE)+SECURITY CAMERA VANGOLD VG-H7316LK 480TVL W/HDD 16-CHANNELS</t>
  </si>
  <si>
    <t>SECURITY CAMERA VANGOLD VG-H8016BK 700TVL ACCS. DVR</t>
  </si>
  <si>
    <t>VACUUM CLEANER SPAREPARTS BOSTON BAY FU DUST BAG FOR FD2002</t>
  </si>
  <si>
    <t>+TRAY TROLLEY JUMBO TT3-4006 200KG 3-TIER</t>
  </si>
  <si>
    <t>+TRAY TROLLEY JUMBO TT3-5007 200KG 3-TIER</t>
  </si>
  <si>
    <t>+BBQ GRILL GREAT OUTDOOR GW 1803B2-C</t>
  </si>
  <si>
    <t>+BBQ GRILL GREAT OUTDOOR GW 11632F2</t>
  </si>
  <si>
    <t>+TILES PICASSO 30X30F P30645+MBG PMH MED BEIGE</t>
  </si>
  <si>
    <t>+TILES PICASSO 40X40F P40MIA+LBR MIAMI LT. BROWN</t>
  </si>
  <si>
    <t>+TILES PICASSO 40X40F P40GHA+LGS GHANA LT. GRISS</t>
  </si>
  <si>
    <t>NFS-DECKING TILE WOODTEK 30X30X2.2MM IVN00640 OTELLO GARDEN OILED</t>
  </si>
  <si>
    <t>+BENCH GREAT OUTDOOR IV CAEN 3-SEATER IVNX6337 FOLDING</t>
  </si>
  <si>
    <t>+PANELLING NF PVC PRNTD YS0825-4 0.25X0.0075X2.95M LT.WOOD</t>
  </si>
  <si>
    <t>+PANELLING NF PVC LAM VP-T-3001 0.25X0.0075X2.95M WOOD</t>
  </si>
  <si>
    <t>+PANELLING NF PVC LAM VP-T-8098 0.25X0.0075X2.95M OAK</t>
  </si>
  <si>
    <t>+PANELLING ACC. NF PVC U8-98133 END CAP CORNER</t>
  </si>
  <si>
    <t>+DRAWER SLIDE HAUSMANN TO SL3451 BALL BEARING 300MM BK</t>
  </si>
  <si>
    <t>+DRAWER SLIDE HAUSMANN TO SL3451 BALL BEARING 350MM BK</t>
  </si>
  <si>
    <t>+DRAWER SLIDE HAUSMANN TO SL3451 BALL BEARING 400MM BK</t>
  </si>
  <si>
    <t>+DRAWER SLIDE HAUSMANN TO SL3451 BALL BEARING 450MM BK</t>
  </si>
  <si>
    <t>+DRAWER SLIDE HAUSMANN TO SL3451 BALL BEARING 500MM BK</t>
  </si>
  <si>
    <t>+CONCEALED HINGE HAUSMANN TO CH-3339 SOFT CLOSE FULL</t>
  </si>
  <si>
    <t>CONCEALED HINGE HAUSMANN TO CH-2638 TWO WAY HALF</t>
  </si>
  <si>
    <t>(DO NOT USE) CONCEALED HINGE HAUSMANN TO CH-2637 TWO WAY INSET</t>
  </si>
  <si>
    <t>WOODEN DOWEL PIN CTX 5X30MM</t>
  </si>
  <si>
    <t>WOODEN DOWEL PIN CTX 8X40MM</t>
  </si>
  <si>
    <t>WOODEN DOWEL PIN CTX 10X40MM</t>
  </si>
  <si>
    <t>CONCEALED HINGE CTX TO CH-2639 TWO WAY FULL</t>
  </si>
  <si>
    <t>CONCEALED HINGE CTX TO CH-2638 TWO WAY HALF</t>
  </si>
  <si>
    <t>CONCEALED HINGE CTX TO CH-2637 TWO WAY INSET</t>
  </si>
  <si>
    <t>WOODEN DOWEL PIN CTX FF.3110 5X30MM 25'S</t>
  </si>
  <si>
    <t>+WOODEN DOWEL PIN CTX 5X30MM 100'S</t>
  </si>
  <si>
    <t>WOODEN DOWEL PIN CTX FF.3110 8X40MM 25'S</t>
  </si>
  <si>
    <t>+WOODEN DOWEL PIN CTX 8X40MM 100'S</t>
  </si>
  <si>
    <t>WOODEN DOWEL PIN CTX FF.3110 10X40MM 25'S</t>
  </si>
  <si>
    <t>+WOODEN DOWEL PIN CTX 10X40MM 100'S</t>
  </si>
  <si>
    <t>SLABS BANGALORE 600X2400 T-20(+or-2MM) TROPICAL GREEN</t>
  </si>
  <si>
    <t>NFS-SLABS BANGALORE 600X2400 T-20(+or-2MM) TAN BROWN</t>
  </si>
  <si>
    <t>NFS-SLABS BANGALORE 600X2400 T-20(+or-2MM) ECO. MULTI RED</t>
  </si>
  <si>
    <t>NFS-SLABS BANGALORE 600X2400 T-20(+or-2MM) VISCON WHITE</t>
  </si>
  <si>
    <t>NFS-+SLABS BANGALORE 600X2400 T-20(+or-2MM) MISTIC YELLOW</t>
  </si>
  <si>
    <t>+NFS-SLABS BANGALORE 600X2400 T-20(+or-2MM) MISTRAL BROWN</t>
  </si>
  <si>
    <t>RACK SEVILLE SHE14304Z 4L MOBILE STORAGE ZINC</t>
  </si>
  <si>
    <t>+LAV LA FONZA LT-205B WHITE</t>
  </si>
  <si>
    <t>+PEDESTAL LA FONZA LT-205B WHITE</t>
  </si>
  <si>
    <t>(DO NOT USE)+WC LA FONZA LT-1010A PALERMO WHITE</t>
  </si>
  <si>
    <t>NIPPLE EXTENSION VODA BRASS 60MM</t>
  </si>
  <si>
    <t>NIPPLE EXTENSION VODA BRASS 70MM</t>
  </si>
  <si>
    <t>NIPPLE EXTENSION VODA BRASS 80MM</t>
  </si>
  <si>
    <t>NIPPLE EXTENSION VODA BRASS 90MM</t>
  </si>
  <si>
    <t>FLEXIBLE HOSE LA FONZA 1/2X1/2X18" STAINLESS STEEL</t>
  </si>
  <si>
    <t>FLEXIBLE HOSE LA FONZA 1/2X1/2X12" STAINLESS STEEL</t>
  </si>
  <si>
    <t>FLEXIBLE HOSE 1/2X1/2X12" STAINLESS for Water Heater (PACKAGE)</t>
  </si>
  <si>
    <t>P/TRAP PO PLUG 1-1/4 for RAVONI PVC Cabinet (PACKAGE)</t>
  </si>
  <si>
    <t>BRUSH ROLLER TACOMA 7'' RW5070 HD FOAM W/O HANDLE</t>
  </si>
  <si>
    <t>BRUSH ROLLER TACOMA 7'' RW738A POLYESTER W/O HANDLE</t>
  </si>
  <si>
    <t>BRUSH ROLLER TACOMA 9'' RW938A POLYESTER W/O HANDLE</t>
  </si>
  <si>
    <t>BRUSH ROLLER HANDLE TACOMA 964 FOR 9'' FRAME 4 WIRES</t>
  </si>
  <si>
    <t>BRUSH ROLLER HANDLE TACOMA 960 FOR 9'' SIMPLE FRAME</t>
  </si>
  <si>
    <t>BRUSH ROLLER EXTENSION HANDLE TACOMA A202E01 ALUM. 2M</t>
  </si>
  <si>
    <t>BRUSH ROLLER TACOMA T7 7'' W/ TRAY &amp; BRUSHES SET</t>
  </si>
  <si>
    <t>BRUSH ROLLER TACOMA T9 9'' W/ TRAY &amp; BRUSHES SET</t>
  </si>
  <si>
    <t>+SINK CM FILO QUADRA MIX 12960 86X50CM S/S SGL.BOWL LEFT DRAIN</t>
  </si>
  <si>
    <t>NFS-SINK CM PIZZICA 011343SNLSX 86X50CM S/S SGL.BOWL RIGHT DRAIN</t>
  </si>
  <si>
    <t>NFS-SINK CM PIZZICA 011343DNLSX 86X50CM S/S SGL.BOWL LEFT DRAIN</t>
  </si>
  <si>
    <t>NFS-SINK CM 011344XNLSX 86X50CM S/S DOUBLE BOWL</t>
  </si>
  <si>
    <t>NFS-SINK CM PIZZICA 011347DNLSX 116X50CM S/S DBL.BOWL LEFT DRAIN</t>
  </si>
  <si>
    <t>NFS-SINK CM PIZZICA 011347SNLSX 116X50CM S/S DBL.BOWL RIGHT DRAIN</t>
  </si>
  <si>
    <t>NFS-SINK CM PIZZICA 011345DNLSP 100X50CM S/S DBL.BOWL LEFT DRAIN</t>
  </si>
  <si>
    <t>NFS-SINK CM PIZZICA 011345SNLSP 100X50CM S/S DBL.BOWL RIGHT DRAIN</t>
  </si>
  <si>
    <t>+SINK CM RIO 042986RCSSP 100X52CM STAINLESS</t>
  </si>
  <si>
    <t>+SHOVEL YARDSMITH 610003 TEMPERED ROUND POINT LABEL</t>
  </si>
  <si>
    <t>+SHOVEL YARDSMITH 610303 TEMPERED ROUND POINT LABEL</t>
  </si>
  <si>
    <t>BRUSH PAINT KING ORIGIN 2130 1''</t>
  </si>
  <si>
    <t>BRUSH PAINT KING ORIGIN 2130 1.5''</t>
  </si>
  <si>
    <t>BRUSH PAINT KING ORIGIN 2130 2''</t>
  </si>
  <si>
    <t>BRUSH PAINT KING ORIGIN 2130 2.5''</t>
  </si>
  <si>
    <t>BRUSH PAINT KING ORIGIN 2130 3''</t>
  </si>
  <si>
    <t>BRUSH PAINT KING ORIGIN 2130 4''</t>
  </si>
  <si>
    <t>BRUSH PAINT KING ORIGIN WOODCARE 3/4"</t>
  </si>
  <si>
    <t>BRUSH PAINT KING ORIGIN WOODCARE 1"</t>
  </si>
  <si>
    <t>BRUSH PAINT KING ORIGIN WOODCARE 1.5"</t>
  </si>
  <si>
    <t>BRUSH PAINT KING ORIGIN WOODCARE 2"</t>
  </si>
  <si>
    <t>BRUSH PAINT KING ORIGIN WOODCARE 2.5"</t>
  </si>
  <si>
    <t>BRUSH PAINT KING ORIGIN WOODCARE 3"</t>
  </si>
  <si>
    <t>BRUSH PAINT KING ORIGIN WOODCARE 4"</t>
  </si>
  <si>
    <t>+BRUSH PAINT KING ORIGIN 09-1"</t>
  </si>
  <si>
    <t>+BRUSH PAINT KING ORIGIN 09-1.5"</t>
  </si>
  <si>
    <t>+BRUSH PAINT KING ORIGIN 09-2"</t>
  </si>
  <si>
    <t>+BRUSH PAINT KING ORIGIN 09-2.5"</t>
  </si>
  <si>
    <t>+BRUSH PAINT KING ORIGIN 09-3"</t>
  </si>
  <si>
    <t>+BRUSH PAINT KING ORIGIN 09-4"</t>
  </si>
  <si>
    <t>BRUSH PAINT KING ORIGIN PB037-1"</t>
  </si>
  <si>
    <t>BRUSH PAINT KING ORIGIN PB037-1.5"</t>
  </si>
  <si>
    <t>BRUSH PAINT KING ORIGIN PB037-2"</t>
  </si>
  <si>
    <t>BRUSH PAINT KING ORIGIN PB037-2.5"</t>
  </si>
  <si>
    <t>BRUSH PAINT KING ORIGIN PB037-3"</t>
  </si>
  <si>
    <t>BRUSH PAINT KING ORIGIN PB037-4"</t>
  </si>
  <si>
    <t>IRONING BOARD EK GRANIT 2845/2823 GINGER/ARAMIS</t>
  </si>
  <si>
    <t>IRONING BOARD FOAM EK GRANIT GINGER 5MM</t>
  </si>
  <si>
    <t>IRONING BOARD EK GRANIT 2935 TINY</t>
  </si>
  <si>
    <t>IRONING BOARD FOAM EK GRANIT PICALLO 5MM</t>
  </si>
  <si>
    <t>IRONING BOARD FOAM EK GRANIT TINY 5MM</t>
  </si>
  <si>
    <t>S.O. SHOWER ENCLOSURE RAVONI SA L2481 GLASS DOOR</t>
  </si>
  <si>
    <t>ADHESIVE TAPE TACOMA WINDOW SCREEN 48MMX7.6M SILVER</t>
  </si>
  <si>
    <t>ADHESIVE TAPE TACOMA FIBERGLASS MESH 48MMX30M WHITE</t>
  </si>
  <si>
    <t>ADHESIVE TAPE TACOMA DOUBLE SIDED 24MMX10M WHITE</t>
  </si>
  <si>
    <t>ADHESIVE TAPE TACOMA DOUBLE SIDED 24MMX5M WHITE</t>
  </si>
  <si>
    <t>ADHESIVE TAPE TACOMA DOUBLE SIDED 18MMX5M WHITE</t>
  </si>
  <si>
    <t>ADHESIVE TAPE TACOMA DOUBLE SIDED 18MMX10M WHITE</t>
  </si>
  <si>
    <t>+ADHESIVE TAPE TACOMA REINFORCED KRAFT PAPER 50MMX10M</t>
  </si>
  <si>
    <t>ADHESIVE TAPE TACOMA LUMINISCENT ANTI-SLIP 50MMX4.5M</t>
  </si>
  <si>
    <t>+ADHESIVE TAPE TACOMA RETRO REFLECTIVE 48MMX5M RED/WHT</t>
  </si>
  <si>
    <t>+ADHESIVE TAPE TACOMA ANTI-SLIP 48MMX5M YELLOW/BLACK</t>
  </si>
  <si>
    <t>+ADHESIVE TAPE TACOMA LUMINISCENT ANTI-SLIP 48MMX5M LT.YELLOW</t>
  </si>
  <si>
    <t>ADHESIVE TAPE TACOMA PE WARNING 72MMX200M YLW/BLK</t>
  </si>
  <si>
    <t>+TEFLON TAPE TACOMA PTFE 0.075MMX12MMX10M</t>
  </si>
  <si>
    <t>+TEFLON TAPE TACOMA PTFE 0.075MMX25MMX10M</t>
  </si>
  <si>
    <t>ADHESIVE TAPE TACOMA DOUBLE SIDED FOAM 18MMX2.6M DO1826-FB WHITE</t>
  </si>
  <si>
    <t>ADHESIVE TAPE TACOMA PACKAGING 48MMX50M TAN</t>
  </si>
  <si>
    <t>+TAPE MEASURE HAUSMANN 3G11W 3MX16MM</t>
  </si>
  <si>
    <t>+TAPE MEASURE HAUSMANN 5G11E 5MX19MM</t>
  </si>
  <si>
    <t>+TAPE MEASURE HAUSMANN 8G11X 8MX25MM</t>
  </si>
  <si>
    <t>+TAPE MEASURE HAUSMANN 3G38W 3MX16MM</t>
  </si>
  <si>
    <t>+TAPE MEASURE HAUSMANN 5G38E 5MX19MM</t>
  </si>
  <si>
    <t>+TAPE MEASURE HAUSMANN 8G38X 8MX25MM</t>
  </si>
  <si>
    <t>TAPE MEASURE HAUSMANN 3G53W 3MX16MM</t>
  </si>
  <si>
    <t>TAPE MEASURE HAUSMANN 5G53E 5MX19MM</t>
  </si>
  <si>
    <t>TAPE MEASURE HAUSMANN 8G53X 8MX25MM</t>
  </si>
  <si>
    <t>+TAPE MEASURE HAUSMANN 30G50 30M</t>
  </si>
  <si>
    <t>CUTTER PIPE HAUSMANN PC-225 42MM</t>
  </si>
  <si>
    <t>CUTTER PIPE HAUSMANN PC-201S/PCH090-N 42MM</t>
  </si>
  <si>
    <t>CUTTER PIPE HAUSMANN PC-211-N 6-35MM</t>
  </si>
  <si>
    <t>FENCE HEBEI 1.2X10MX9.5KG CHAIN LINK PVC COATED</t>
  </si>
  <si>
    <t>FENCE HEBEI 1.2X20MX10.5KG PROMO KIT PVC COATED</t>
  </si>
  <si>
    <t>HINGE HAUSMANN HI 3"X3"X2MM STEEL LOOSE PIN BRASS</t>
  </si>
  <si>
    <t>HINGE HAUSMANN HI 3.5"X3.5"X2MM STEEL LOOSE PIN BRASS</t>
  </si>
  <si>
    <t>HINGE HAUSMANN HI 4"X4"X2.2MM STEEL LOOSE PIN BRASS</t>
  </si>
  <si>
    <t>HINGE HAUSMANN HI 3"X3"X2MM STEEL LOOSE PIN  ANTIQUE BRASS</t>
  </si>
  <si>
    <t>HINGE HAUSMANN HI 3"X3"X2MM STEEL LOOSE PIN  SATIN CHROME</t>
  </si>
  <si>
    <t>HINGE HAUSMANN HI 3.5"X3.5"X2MM STEEL LOOSE PIN  ANTIQUE BRASS</t>
  </si>
  <si>
    <t>HINGE HAUSMANN HI 3.5"X3.5"X2MM STEEL LOOSE PIN  SATIN CHROME</t>
  </si>
  <si>
    <t>HINGE HAUSMANN HI 4"X4"X2.2MM STEEL LOOSE PIN  ANTIQUE BRASS</t>
  </si>
  <si>
    <t>HINGE HAUSMANN HI 4"X4"X2.2MM STEEL LOOSE PIN  SATIN CHROME</t>
  </si>
  <si>
    <t>HINGE HAUSMANN HI 3"X3"X2MM STEEL LOOSE PIN BRASS (BOX)</t>
  </si>
  <si>
    <t>HINGE HAUSMANN HI 3.5"X3.5"X2MM STEEL LOOSE PIN BRASS (BOX)</t>
  </si>
  <si>
    <t>HINGE HAUSMANN HI 4"X4"X2.2MM STEEL LOOSE PIN BRASS (BOX)</t>
  </si>
  <si>
    <t>HINGE HAUSMANN HI 3"X3"X2MM STEEL LOOSE PIN  ANTIQUE BRASS (BOX)</t>
  </si>
  <si>
    <t>HINGE HAUSMANN HI 3.5"X3.5"X2MM STEEL LOOSE PIN  ANTIQUE BRASS (BOX)</t>
  </si>
  <si>
    <t>HINGE HAUSMANN HI 4"X4"X2.2MM STEEL LOOSE PIN  ANTIQUE BRASS (BOX)</t>
  </si>
  <si>
    <t>HINGE HAUSMANN HI 3"X3"X2MM STEEL LOOSE PIN  SATIN CHROME (BOX)</t>
  </si>
  <si>
    <t>HINGE HAUSMANN HI 3.5"X3.5"X2MM STEEL LOOSE PIN  SATIN CHROME (BOX)</t>
  </si>
  <si>
    <t>HINGE HAUSMANN HI 4"X4"X2.2MM STEEL LOOSE PIN  SATIN CHROME (BOX)</t>
  </si>
  <si>
    <t>+PICNIC TABLE W/ BENCH  OS708  WHITE WOOD UNTREATED 68"</t>
  </si>
  <si>
    <t>+WORKBENCH KITSET FOLD OUT UNTREATED 72</t>
  </si>
  <si>
    <t>+INDOOR LUMBER AMERICAN LUMBER (2X3X6)  RE-CUT</t>
  </si>
  <si>
    <t>+OUTDOOR HANDRAIL NZ WOOD SOLID D4S 65X65X2400MM(3X3X8) BREADLOAF RAD.</t>
  </si>
  <si>
    <t>RECTANGLE TABLE LIFETIME 183X76X74CM 2924 FOLD. GRAY GRANITE</t>
  </si>
  <si>
    <t>ROUND TABLE LIFETIME 22127  W/BENCH 44"</t>
  </si>
  <si>
    <t>+ROUND TABLE LIFETIME 80064 ROUND 48"</t>
  </si>
  <si>
    <t>CHAIR LIFETIME FOLDING 2810 GRANITE GRAY</t>
  </si>
  <si>
    <t>BENCH LIFETIME 80305 6FT</t>
  </si>
  <si>
    <t>ROUND TABLE LIFETIME 80230 ROUND 33"</t>
  </si>
  <si>
    <t>+SQUARE TABLE LIFETIME 80273 SQUARE 34"</t>
  </si>
  <si>
    <t>+TILES ESPANA PT 40X40F 27572 WOOD BROWN</t>
  </si>
  <si>
    <t>+TILES ESPANA PT 40X40F 27022 D/LOADING PINK</t>
  </si>
  <si>
    <t>+TILES ESPANA PT 40X40F 20272 PLAIN BEIGE</t>
  </si>
  <si>
    <t>+TILES ESPANA PT 40X40F 22142 VANDA GRAY</t>
  </si>
  <si>
    <t>+TILES CAIBA 30X60F SLATE 36051 LT.GRAY</t>
  </si>
  <si>
    <t>+TILES CAIBA 30X60F SLATE 36052 DK.GRAY</t>
  </si>
  <si>
    <t>+TILES CAIBA 30X60F SAND 36153 DK.GRAY</t>
  </si>
  <si>
    <t>+TILES BATALIA 30X30F RC3886 LILY YELLOW</t>
  </si>
  <si>
    <t>+TILES BATALIA 30X30F RC3885 LILY BROWN</t>
  </si>
  <si>
    <t>+TILES ESPANA BT 40X40F MB4890 GRANITE WHITE</t>
  </si>
  <si>
    <t>+TILES ESPANA BT 40X40F MB4897 GRANITE GREY</t>
  </si>
  <si>
    <t>+TILES ESPANA BT 40X40F PT4662 FLOWER WHITE</t>
  </si>
  <si>
    <t>+TILES ESPANA BT 40X40F PT4663 FLOWER BROWN</t>
  </si>
  <si>
    <t>+TILES VC 30X30X13MM COTTO STEP LT. RED</t>
  </si>
  <si>
    <t>+BRUSH TOILET TATAY 4431601 WC-2000 WHITE</t>
  </si>
  <si>
    <t>+BRUSH TOILET TATAY 4431612 WC-2000 WHITE-BLUE</t>
  </si>
  <si>
    <t>+BRUSH TOILET TATAY 4431613 WC-2000 WHITE-LIME</t>
  </si>
  <si>
    <t>+BRUSH TOILET TATAY 4431614 WC-2000 WHITE-ORANGE</t>
  </si>
  <si>
    <t>BATHROOM BIN TATAY 4434900 DIABOLO BLUE 5L</t>
  </si>
  <si>
    <t>BATHROOM BIN TATAY 4434901 DIABOLO WHITE 5L</t>
  </si>
  <si>
    <t>+BATHROOM BIN TATAY 4434913 DIABOLO LIME 5L</t>
  </si>
  <si>
    <t>+STOOL TATAY 4435201 DIABOLO WHITE 120KG.CAP.</t>
  </si>
  <si>
    <t>+STOOL TATAY 4435273 DIABOLO LIME 120KG.CAP.</t>
  </si>
  <si>
    <t>+BATHROOM ACCS.TATAY 4438001 SGL.BASE PAPERHOLD+TOILET BRUSH WHT SET</t>
  </si>
  <si>
    <t>HANDSHOWER TATAY 3311009 PACIFIC CHROME</t>
  </si>
  <si>
    <t>+SHOWER HEAD TATAY 3370309 CROMO</t>
  </si>
  <si>
    <t>BIDET TATAY 3380909 SHATTAFA CHROME</t>
  </si>
  <si>
    <t>SHOWER HOSE TATAY 3320109 1.5M BRASS</t>
  </si>
  <si>
    <t>BATHROOM BIN TATAY 4434914 DIABOLO ORANGE 5L</t>
  </si>
  <si>
    <t>+GARDEN HOSE TATAY 9935005 10M REINFORCED STANDARD</t>
  </si>
  <si>
    <t>+GARDEN HOSE TATAY 9935105 15M REINFORCED STANDARD</t>
  </si>
  <si>
    <t>+GARDEN HOSE TATAY 9935205 20M REINFORCED STANDARD</t>
  </si>
  <si>
    <t>+GARDEN HOSE TATAY 9935305 25M REINFORCED STANDARD</t>
  </si>
  <si>
    <t>HANDSHOWER TATAY 3311001 PACIFIC WHITE</t>
  </si>
  <si>
    <t>SHOWER KIT TATAY 3380109 COMPLETE VANITY 1 CHROME</t>
  </si>
  <si>
    <t>SHOWER KIT TATAY 3381409 IBIZA</t>
  </si>
  <si>
    <t>+HOSE BRUSH TATAY 0056001 TL</t>
  </si>
  <si>
    <t>SHOWER HOSE TATAY 3320309 2M BRASS</t>
  </si>
  <si>
    <t>BRUSH TOILET TATAY 4431401 WC-STANDARD WHITE</t>
  </si>
  <si>
    <t>BRUSH TOILET TATAY 4431414 WC-STANDARD ANTRACITE GREY</t>
  </si>
  <si>
    <t>BRUSH TOILET TATAY 4431415 WC-STANDARD TAUPE</t>
  </si>
  <si>
    <t>BRUSH TOILET TATAY 4431404 WC-STANDARD TURQUOISE</t>
  </si>
  <si>
    <t>BRUSH TOILET TATAY 4431421 WC-STANDARD LIME</t>
  </si>
  <si>
    <t>BATHROOM BIN TATAY 4434906 DIABOLO ANTHRACITE GREY 5L</t>
  </si>
  <si>
    <t>BATHROOM BIN TATAY 4434915 DIABOLO MINK/TAUPE COLOUR 5L</t>
  </si>
  <si>
    <t>HANDSHOWER TATAY 3313709 MIRROR FINISHED</t>
  </si>
  <si>
    <t>SHOWER KIT TATAY 3382209 PACIFIC</t>
  </si>
  <si>
    <t>SHOWER KIT TATAY 3383209 MARINA</t>
  </si>
  <si>
    <t>SHOWER KIT TATAY 3383309 CALMA</t>
  </si>
  <si>
    <t>SHOWER KIT TATAY 3383509 MIRROR</t>
  </si>
  <si>
    <t>SHOWER KIT TATAY 3383609 MARINA SLIDING RAIL</t>
  </si>
  <si>
    <t>SHOWER KIT TATAY 3383709 CALMA SLIDING RAIL</t>
  </si>
  <si>
    <t>SHOWER KIT TATAY 3383909 MIRROR SLIDING RAIL</t>
  </si>
  <si>
    <t>HANDSHOWER TATAY 3310209 MARINA</t>
  </si>
  <si>
    <t>BIDET TATAY 3381709 SHATTAFA PVC CHROME</t>
  </si>
  <si>
    <t>+BATHROOM BIN TATAY 4434914 DIABOLO AUBERGINE 5L</t>
  </si>
  <si>
    <t>+BRUSH TOILET TATAY 4431614 WC-2000 AUBERGINE</t>
  </si>
  <si>
    <t>+BIDET TATAY 3381809 SHATTAFA MED CHROME</t>
  </si>
  <si>
    <t>BRUSH TOILET TATAY 4431419 WC-STANDARD BLUE</t>
  </si>
  <si>
    <t>+BATHROOM BIN TATAY 4434913 DIABOLO TURQUOISE 5L</t>
  </si>
  <si>
    <t>TRASH BIN TATAY ID 11017.00 25L PEDAL OPTIMIST BLUE</t>
  </si>
  <si>
    <t>TRASH BIN TATAY ID 11017.01 25L PEDAL OPTIMIST WHITE</t>
  </si>
  <si>
    <t>TRASH BIN TATAY ID 11017.02 25L PEDAL OPTIMIST AUBERGINE</t>
  </si>
  <si>
    <t>+TILES NUVOGRES CC 60X60 GRES POR INK JET F5D01/BG6501 LT.WOOD</t>
  </si>
  <si>
    <t>+TILES NUVOGRES CC 60X60 GRES POR INK JET F5D02/BG6502 WOOD BROWN</t>
  </si>
  <si>
    <t>+TILES NUVOGRES CC 60X60 GRES POR INK JET F5D03/BG6503 CHERRY WOOD</t>
  </si>
  <si>
    <t>+TILES DOSSO CC 30X30F DECORATIVE SN32001 DIAMOND ORANGE</t>
  </si>
  <si>
    <t>+TILES NUVOGRES CC 30X30 INK JET GRES PORCE.3DJ30058</t>
  </si>
  <si>
    <t>+TILES NUVOGRES CC 60X60 Q5D05/BG6505 MONTANA LT.BEIGE INK JET</t>
  </si>
  <si>
    <t>+TILES NUVOGRES CC 60X60 Q5D06/BG6506 MONTANA BEIGE INK JET</t>
  </si>
  <si>
    <t>+TILES NUVOGRES CC 60X60 F5D20/BG6520 COLORADO BEIGE INK JET</t>
  </si>
  <si>
    <t>+TILES NUVOGRES CC 60X60 F5D21/BG6521 COLORADO GREEN INK JET</t>
  </si>
  <si>
    <t>+TILES NUVOGRES CC 60X60 RC6688 SQUAREWOOD BROWN INK JET</t>
  </si>
  <si>
    <t>+TILES NUVOGRES CC 60X60 6654 VERBENA TAUPE</t>
  </si>
  <si>
    <t>+TILES NUVOGRES CC 60X60 6656 VERBENA BEIGE</t>
  </si>
  <si>
    <t>+TILES NUVOGRES CC 60X60 6657 VERBENA LT. GRAY</t>
  </si>
  <si>
    <t>+TILES NUVOGRES CC 60X60 6658 VERBENA GRAY</t>
  </si>
  <si>
    <t>+TILES NUVOGRES CC 60X60 6DG02 PIEDRA OCHRE INK JET</t>
  </si>
  <si>
    <t>+TILES NUVOGRES CC 60X60 GRES POR INK JET K6086 CARPET BEIGE</t>
  </si>
  <si>
    <t>+TILES NUVOGRES CC 60X60 K6087 CARPET GRAY INK JET</t>
  </si>
  <si>
    <t>TILES ESPANA CLASSIC CC 40X40F INKJET 4D11 COBBLESTONE TERRACOTTA</t>
  </si>
  <si>
    <t>+TILES ESPANA PREMIUM CC 30X60 F36146 DERIGO GRID IVORY INK JET</t>
  </si>
  <si>
    <t>+TILES ESPANA CLASSIC CC 60X60 L6001D MIAMI PLAIN WHITE</t>
  </si>
  <si>
    <t>+TILES ESPANA CLASSIC CC 60X60 KB6606 CORINTO RED</t>
  </si>
  <si>
    <t>TILES ESPANA PREMIUM CC 30X60 6654M VERBENA TAUPE</t>
  </si>
  <si>
    <t>TILES ESPANA PREMIUM CC 30X60 6658M VERBENA GRAY</t>
  </si>
  <si>
    <t>+POWER SPRAYER WX22A-2 W/ROBIN ENGINE EY20</t>
  </si>
  <si>
    <t>+TILES ROMANO OC 30X45W EA4368 MARBLE GRAY</t>
  </si>
  <si>
    <t>+TILES NUVOGRES OC 45X90W GDYMA901013</t>
  </si>
  <si>
    <t>+TILES NUVOGRES OC 45X90W GDYMA901014</t>
  </si>
  <si>
    <t>+TILES ROMANO OC 30X45W YC4697</t>
  </si>
  <si>
    <t>+TILES ROMANO OC 30X45W EAM43109</t>
  </si>
  <si>
    <t>+TILES ROMANO OC 30X45W EAM43110</t>
  </si>
  <si>
    <t>+TILES NUVOGRES OC 45X90W GDYMA901002</t>
  </si>
  <si>
    <t>+TILES NUVOGRES OC 45X90W GDYMA901005</t>
  </si>
  <si>
    <t>+TILES NUVOGRES JJ 15X60 GRES PORCE. CL156102/156102 WOOD GRAY</t>
  </si>
  <si>
    <t>+TILES NUVOGRES JJ 15X60 CL156103/156103 WOOD BROWN GRES PORCE.</t>
  </si>
  <si>
    <t>+TILES NUVOGRES JJ 15X60 GRES PORCE. CL156104/156104 WOOD BEECH</t>
  </si>
  <si>
    <t>+TILES NUVOGRES JJ 15X60 GRES PORCE. CL156105 WOOD DK.BROWN</t>
  </si>
  <si>
    <t>+TILES NUVOGRES JJ 15X60 GRES PORCE. CL156107 WOOD TEAK</t>
  </si>
  <si>
    <t>+FENCE QYM 2X2.5MX4MM WELDED MESH DK.GREEN</t>
  </si>
  <si>
    <t>+POST QYM 60X60X1.5MMX2.5M SQUARE</t>
  </si>
  <si>
    <t>+FENCE QYM 1.8X9MX2.5MM CHAIN LINK</t>
  </si>
  <si>
    <t>+POST QYM 60X1.5MMX2.3M ROUND</t>
  </si>
  <si>
    <t>+ACCS. QYM TIE WIRE 3.5MMX0.30M</t>
  </si>
  <si>
    <t>+FENCE QYM 1.5X9MX3MM CHAIN LINK</t>
  </si>
  <si>
    <t>+FENCE QYM 1.63X2.5MX4MM WELDED MESH DK.GREEN</t>
  </si>
  <si>
    <t>+POST QYM 60X1.5MMX2M ROUND</t>
  </si>
  <si>
    <t>+POST QYM 60X60X1.5MMX2.2M SQUARE</t>
  </si>
  <si>
    <t>+FENCE QYM 1.25X2M TEMPORARY</t>
  </si>
  <si>
    <t>+ACCS. QYM TENSION WIRE 4.6MMX10M</t>
  </si>
  <si>
    <t>+HAND TROLLEY CTG CT-AP550S 700LBS</t>
  </si>
  <si>
    <t>(DO NOT USE)+SOLAR LED TUBE LAMP SOLARLAND BSS-00504LH 5W W/5M CABLES</t>
  </si>
  <si>
    <t>+SOLAR PANEL SOLARLAND POWABANK SAP-W/100W 300W</t>
  </si>
  <si>
    <t>+SOLAR PANEL SOLARLAND POWABANK SAP-W/500W 1000W</t>
  </si>
  <si>
    <t>ROOFING ACCS.DECRA FLAT SHEET 81245121 2X0.4 TEXTURED TEAK</t>
  </si>
  <si>
    <t>ROOFING ACCS.DECRA ANGLE TRIM 82625121 TEAK</t>
  </si>
  <si>
    <t>+ROOFING DECRA CORONA SHAKE 83601111 TEXTURED SABLE</t>
  </si>
  <si>
    <t>ROOFING ACCS.DECRA FLAT SHEET 81245111 2X0.4 TEXTURED CHARCOAL</t>
  </si>
  <si>
    <t>ROOFING ACCS.DECRA ANGLE TRIM 82625111 CHARCOAL</t>
  </si>
  <si>
    <t>+ROOFING DECRA MILANO TILE 82101231 TEXTURED GARNET</t>
  </si>
  <si>
    <t>ROOFING ACCS.DECRA FASTENER 1.5 866411 SABLE/ECLIPSE</t>
  </si>
  <si>
    <t>+FLOOR DRAIN FION 150X150MM A93 t-2mm SS201</t>
  </si>
  <si>
    <t>+FLOOR DRAIN FION 150X150MM Q93 t-2mm SS201</t>
  </si>
  <si>
    <t>TILES ESPANA TV 40X40F TK-719 SQUARE WOOD</t>
  </si>
  <si>
    <t>TILES ESPANA TV 40X40F TK-811 WOOD BROWN</t>
  </si>
  <si>
    <t>TILES ESPANA TV 40X40F TK-838 DIAMOND WOOD</t>
  </si>
  <si>
    <t>TILES ESPANA TV 40X40F TK-810 WOOD LT.BROWN</t>
  </si>
  <si>
    <t>TILES ESPANA TV 40X40F TK-867 PLAIN WOOD</t>
  </si>
  <si>
    <t>+TILES ESPANA TV 40X40F TK-846 CRAZY CUT GRAY</t>
  </si>
  <si>
    <t>TILES ESPANA TV 40X40F TTN-406 WOOD STRIPE LT.BROWN</t>
  </si>
  <si>
    <t>TILES ESPANA TV 50X50F TK-531 PLAIN WOOD BROWN</t>
  </si>
  <si>
    <t>+TILES ESPANA TV 50X50F TTN-508 PARQUET WOOD LT.BROWN</t>
  </si>
  <si>
    <t>TILES ESPANA TV 50X50F RB-5514 WOOD STRIPE BROWN</t>
  </si>
  <si>
    <t>+TILES ESPANA TV 50X50F RB-552 PARQUET WOOD DK.BROWN</t>
  </si>
  <si>
    <t>+TILES NUVOGRES 60X60 SOLOGOSO AK6002 HI-SHINE SUPER BLACK</t>
  </si>
  <si>
    <t>+TILES NUVOGRES SB 60X60 BIG GRAIN AK6602 HI-SHINE RED</t>
  </si>
  <si>
    <t>+TILES CHINAGRES 60X60 SOLOGOSO AK6002 HI-SHINE SUPER BLACK</t>
  </si>
  <si>
    <t>TILES NUVOGRES 60X60 SOLOGOSO AK6001 HI-SHINE BLACK</t>
  </si>
  <si>
    <t>ANGLE VALVE 5640A-W ZINC ALLOY FOR PACKAGE</t>
  </si>
  <si>
    <t>+FAUCET FION 8516R328 ZINC ALLOY WALL</t>
  </si>
  <si>
    <t>+FLOOR DRAIN FION 150X150MM JK007F t-1mm SS304</t>
  </si>
  <si>
    <t>+FLOOR DRAIN FION 150X150MM JK001F t-1mm SS304</t>
  </si>
  <si>
    <t>+FLOOR DRAIN FION 150X150MM JK004F t-1mm SS304</t>
  </si>
  <si>
    <t>+FLOOR DRAIN FION 110X110MM JK006F t-1mm SS304</t>
  </si>
  <si>
    <t>+FLOOR DRAIN FION 110X110MM JK003F t-1mm SS304</t>
  </si>
  <si>
    <t>+FLOOR DRAIN FION 110X110MM JK010F t-1mm SS304</t>
  </si>
  <si>
    <t>+FAUCET FION 2040A95-W ZINC ALLOY LAV FOR PACKAGE</t>
  </si>
  <si>
    <t>+FAUCET LA FONZA 908B LAVATORY</t>
  </si>
  <si>
    <t>RANGE HOOD BOSTON BAY CB SPAREPARTS PUSH BUTTON F1060WH/T/BK</t>
  </si>
  <si>
    <t>RANGE HOOD BOSTON BAY CB F1060BK SGL. MOTOR</t>
  </si>
  <si>
    <t>RANGE HOOD BOSTON BAY CB F1060SS SGL. MOTOR</t>
  </si>
  <si>
    <t>DOOR ROLLER HAUSMANN QD-932 120-150KG/PAIR W/LOCK CLIP</t>
  </si>
  <si>
    <t>DOOR ROLLER HAUSMANN QD-033 80-100KG/PAIR W/LOCK CLIP</t>
  </si>
  <si>
    <t>HANGING RAIL HAUSMANN QD-033 THICKEN SILVER 2M</t>
  </si>
  <si>
    <t>HANGING RAIL HAUSMANN QD-932 OBLIQUE SILVER 2M</t>
  </si>
  <si>
    <t>HANGING RAIL HAUSMANN QD-033 THICKEN SILVER 3M</t>
  </si>
  <si>
    <t>HANGING RAIL HAUSMANN QD-932 OBLIQUE SILVER 3M</t>
  </si>
  <si>
    <t>HANGING RAIL ACCS. HAUSMANN CONNECTOR CLAMPS</t>
  </si>
  <si>
    <t>HANGING RAIL ACCS. HAUSMANN SCREWS</t>
  </si>
  <si>
    <t>HANGING RAIL ACCS. HAUSMANN BOLTS &amp; NUTS</t>
  </si>
  <si>
    <t>DOOR ROLLER HAUSMANN QD-338 40KG/PAIR W/LOCK CLIP</t>
  </si>
  <si>
    <t>HANGING RAIL HAUSMANN QD-338 SQUARENESS SILVER 2M</t>
  </si>
  <si>
    <t>HANGING RAIL HAUSMANN QD-338 SQUARENESS SILVER 3M</t>
  </si>
  <si>
    <t>+DOOR ROLLER HAUSMANN QD-016 120KG HYDRAULIC SOFT-CLOSING</t>
  </si>
  <si>
    <t>+HANGING RAIL HAUSMANN QD-016 AUXILIARY HYCRANE 2M</t>
  </si>
  <si>
    <t>+HANGING RAIL HAUSMANN QD-016 AUXILIARY HYCRANE 3M</t>
  </si>
  <si>
    <t>FLOOR RAIL HAUSMANN 2M</t>
  </si>
  <si>
    <t>FLOOR GUIDE HAUSMANN</t>
  </si>
  <si>
    <t>PIPE GS JR-2P1 T-0.30X12.7X3100MM SS201 ROUND (1/2"X10')</t>
  </si>
  <si>
    <t>PIPE GS JR-2P2 T-0.30X19.1X3100MM  SS201 ROUND (3/4"X10')</t>
  </si>
  <si>
    <t>PIPE GS JR-2P3 T-0.30X25.4X3100MM  SS201 ROUND (1"X10')</t>
  </si>
  <si>
    <t>FILL VALVE LA FONZA A1260</t>
  </si>
  <si>
    <t>FILL VALVE LA FONZA A1250</t>
  </si>
  <si>
    <t>FILL VALVE LA FONZA A1220</t>
  </si>
  <si>
    <t>FLUSH VALVE LA FONZA A24151</t>
  </si>
  <si>
    <t>FLUSH VALVE LA FONZA A24152</t>
  </si>
  <si>
    <t>FLUSH VALVE LA FONZA A2420</t>
  </si>
  <si>
    <t>FLUSH VALVE LA FONZA A2417</t>
  </si>
  <si>
    <t>PUSH BUTTON LA FONZA A36082</t>
  </si>
  <si>
    <t>PUSH BUTTON LA FONZA A36021</t>
  </si>
  <si>
    <t>PUSH BUTTON LA FONZA A36023</t>
  </si>
  <si>
    <t>CONNECTING BOLTS LA FONZA A6102 PLASTIC</t>
  </si>
  <si>
    <t>CONNECTING BOLTS LA FONZA A61081 BRASS</t>
  </si>
  <si>
    <t>BOWL GASKET LA FONZA R610111 85X78X55X32MM</t>
  </si>
  <si>
    <t>BOWL GASKET LA FONZA R610116 90X60X20MM</t>
  </si>
  <si>
    <t>BOWL GASKET LA FONZA R610112 85.5X78.3X55X30MM</t>
  </si>
  <si>
    <t>TANK LEVER LA FONZA A5214</t>
  </si>
  <si>
    <t>TANK LEVER LA FONZA A5122</t>
  </si>
  <si>
    <t>FLUSH VALVE LA FONZA A21025</t>
  </si>
  <si>
    <t>PUSH BUTTON LA FONZA A36102</t>
  </si>
  <si>
    <t>FLUSH VALVE LA FONZA A2101</t>
  </si>
  <si>
    <t>PUSH BUTTON LA FONZA A3401</t>
  </si>
  <si>
    <t>+LOCKSET NEO 578SS STAINLESS</t>
  </si>
  <si>
    <t>+LEVERSET NEO 6051SS STAINLESS STEEL</t>
  </si>
  <si>
    <t>+LEVERSET NEO 6051AB ANTIQUE BRASS</t>
  </si>
  <si>
    <t>+DEADBOLT NEO 7301SS SGL.CYLINDER STAINLESS STEEL</t>
  </si>
  <si>
    <t>+DEADBOLT NEO 7301AB SGL.CYLINDER ANTIQUE BRASS</t>
  </si>
  <si>
    <t>+DEADBOLT NEO 7312AB DBL.CYLINDER ANTIQUE BRASS</t>
  </si>
  <si>
    <t>+LEVERSET NEO 6091AB LEFT ANTIQUE BRASS</t>
  </si>
  <si>
    <t>LOCKSET NEO 587AB ANTIQUE BRASS</t>
  </si>
  <si>
    <t>LOCKSET NEO 587SS STAINLESS</t>
  </si>
  <si>
    <t>+LOCKSET NEO 587PB POLISHED BRASS</t>
  </si>
  <si>
    <t>+LOCKSET NEO 578PB POLISHED BRASS</t>
  </si>
  <si>
    <t>+FLAG HINGE NEO SSH-FG 83X80X2MM  STAINLESS 201 2'S</t>
  </si>
  <si>
    <t>+FLAG HINGE NEO SSH-FG 101X95X2.5MM  STAINLESS 201 2'S</t>
  </si>
  <si>
    <t>+FLUSH HINGE NEO SSH-TH 99X74X2.3MM STAINLESS 201 2'S</t>
  </si>
  <si>
    <t>+DOUBLE ACTION HINGE NEO SSH-DASH 3"/ 77.5X129.5X1.5MM STAINLESS 201 2'S</t>
  </si>
  <si>
    <t>+DOUBLE ACTION HINGE NEO SSH-DASH 4"/ 102X130X1.5MM STAINLESS 201 2'S</t>
  </si>
  <si>
    <t>+T-SHAPE HINGE NEO 109X90X2.0MM STAINLESS 201</t>
  </si>
  <si>
    <t>+T-SHAPE HINGE NEO 153X103X2.8MM STAINLESS 201</t>
  </si>
  <si>
    <t>+T-SHAPE HINGE NEO 203X103X2.8MM STAINLESS 201</t>
  </si>
  <si>
    <t>+LOCKSET CTX 578AB ANTIQUE BRASS</t>
  </si>
  <si>
    <t>LEVERSET CTX 6091SS RIGHT STAINLESS STEEL</t>
  </si>
  <si>
    <t>LEVERSET CTX 6091SS LEFT STAINLESS STEEL</t>
  </si>
  <si>
    <t>LEVERSET CTX 6091AB RIGHT ANTIQUE BRASS</t>
  </si>
  <si>
    <t>LEVERSET CTX 6091AB LEFT ANTIQUE BRASS</t>
  </si>
  <si>
    <t>DEADBOLT CTX 7312SS DBL.CYLINDER STAINLESS STEEL</t>
  </si>
  <si>
    <t>RIM NIGHT LATCH CTX 564GL</t>
  </si>
  <si>
    <t>RIM NIGHT LATCH CTX 564AB</t>
  </si>
  <si>
    <t>JIMMY PROOF LOCK CTX K102GL</t>
  </si>
  <si>
    <t>JIMMY PROOF LOCK CTX K102AB</t>
  </si>
  <si>
    <t>+LOCKSET CTX 578SS STAINLESS</t>
  </si>
  <si>
    <t>+LOCKSET CTX 578PB POLISHED BRASS</t>
  </si>
  <si>
    <t>+LOCKSET CTX 587SS STAINLESS</t>
  </si>
  <si>
    <t>+LOCKSET CTX 587AB ANTIQUE BRASS</t>
  </si>
  <si>
    <t>+LOCKSET CTX 587PB POLISHED BRASS</t>
  </si>
  <si>
    <t>LEVERSET CTX 6051SS STAINLESS STEEL</t>
  </si>
  <si>
    <t>LEVERSET CTX 6051AB ANTIQUE BRASS</t>
  </si>
  <si>
    <t>DEADBOLT CTX 7312AB DBL.CYLINDER ANTIQUE BRASS</t>
  </si>
  <si>
    <t>FLAG HINGE HAUSMANN SSH-FG 83X80X2MM  STAINLESS 201 2'S</t>
  </si>
  <si>
    <t>FLAG HINGE HAUSMANN SSH-FG 101X95X2.5MM  STAINLESS 201 2'S</t>
  </si>
  <si>
    <t>DOUBLE ACTION HINGE HAUSMANN SSH-DASH 102X130X1.5MM STAINLESS 201 2'S</t>
  </si>
  <si>
    <t>DOUBLE ACTION HINGE HAUSMANN SSH-DASH 77.5X129.5X1.5MM STAINLESS 201 2'S</t>
  </si>
  <si>
    <t>T-SHAPE HINGE HAUSMANN 109X90X2.0MM STAINLESS 201</t>
  </si>
  <si>
    <t>T-SHAPE HINGE HAUSMANN 153X103X2.8MM STAINLESS 201</t>
  </si>
  <si>
    <t>T-SHAPE HINGE HAUSMANN 203X103X2.8MM STAINLESS 201</t>
  </si>
  <si>
    <t>FLUSH HINGE HAUSMANN SSH-TH 99X74X2.3MM STAINLESS 201 2'S</t>
  </si>
  <si>
    <t>+HANDHELD SPRAYER GREAT OUTDOOR OLD-1.5L-46</t>
  </si>
  <si>
    <t>+AIRCON BOSTON BAY ME MS9A-09CR INVERTER 1 HP.</t>
  </si>
  <si>
    <t>+POT STEWART PVC 4832004 5"X5PCS MULTI DK.GREEN PROPOAGATION</t>
  </si>
  <si>
    <t>+POT STEWART PVC 2001034 27CM ESSENTIAL PLANTER S.TERRA</t>
  </si>
  <si>
    <t>+POT STEWART PVC 2001019 27CM ESSENTIAL PLANTER GREEN</t>
  </si>
  <si>
    <t>+POT STEWART PVC 2001005 27CM ESSENTIAL PLANTER BLACK</t>
  </si>
  <si>
    <t>+POT STEWART PVC 2002034 33CM ESSENTIAL PLANTER S.TERRA</t>
  </si>
  <si>
    <t>+POT STEWART PVC 2002005 33CM ESSENTIAL PLANTER BLACK</t>
  </si>
  <si>
    <t>+POT STEWART PVC 2149034 40CM BALCONNIERE SQUARE PLANTER S.TERRA</t>
  </si>
  <si>
    <t>+POT STEWART PVC 2149019 40CM BALCONNIERE SQUARE PLANTER DK.GREEN</t>
  </si>
  <si>
    <t>+POT STEWART PVC 2147005 35CM BALCONNIERE SQUARE PLANTER BLACK</t>
  </si>
  <si>
    <t>+POT STEWART PVC 2149005 40CM BALCONNIERE SQUARE PLANTER BLACK</t>
  </si>
  <si>
    <t>+POT STEWART PVC 2148034 35CM BALCONNIERE SQUARE TRAY S.TERRA</t>
  </si>
  <si>
    <t>+POT STEWART PVC 2150034 40CM BALCONNIERE SQUARE TRAY S.TERRA</t>
  </si>
  <si>
    <t>+POT STEWART PVC 2148019 35CM BALCONNIERE SQUARE TRAY DK.GREEN</t>
  </si>
  <si>
    <t>+POT STEWART PVC 2150019 40CM BALCONNIERE SQUARE TRAY DK.GREEN</t>
  </si>
  <si>
    <t>+POT STEWART PVC 2148005 35CM BALCONNIERE SQUARE TRAY BLACK</t>
  </si>
  <si>
    <t>+POT STEWART PVC 2150005 40CM BALCONNIERE SQUARE TRAY BLACK</t>
  </si>
  <si>
    <t>+POT STEWART PVC 2271019 WALL BASKET DK.GREEN</t>
  </si>
  <si>
    <t>+POT STEWART PVC 2271034 WALL BASKET S.TERRACOTTA</t>
  </si>
  <si>
    <t>+POT STEWART PVC 2272019 HANGING BASKET DK.GREEN</t>
  </si>
  <si>
    <t>+POT STEWART PVC 2272034 HANGING BASKET S.TERRACOTTA</t>
  </si>
  <si>
    <t>+ROUND TABLE GREAT OUTDOOR BF BSH-Y122 122X74CM</t>
  </si>
  <si>
    <t>CHAIR GREAT OUTDOOR BF FOLDING BSH-X53 FOLDING</t>
  </si>
  <si>
    <t>+BENCH GREAT OUTDOOR BF BSH-XZD183 183X28X43CM</t>
  </si>
  <si>
    <t>+TOOL BOX HAUSMANN MJ20022B 320X180X130MM</t>
  </si>
  <si>
    <t>+TOOL BOX HAUSMANN MJ3097 420X215X195MM</t>
  </si>
  <si>
    <t>+TOOL BOX HAUSMANN MJ20011B 395X223X165MM</t>
  </si>
  <si>
    <t>+TOOL BOX HAUSMANN MJ20322B 500X250X255MM</t>
  </si>
  <si>
    <t>+TOOL BOX HAUSMANN MJ3098 495X240X255MM</t>
  </si>
  <si>
    <t>+TOOL BOX HAUSMANN MJ3099 595X298X330MM</t>
  </si>
  <si>
    <t>NFS-SAFETY BOX HAUSMANN MJ-5018 W/FOAM</t>
  </si>
  <si>
    <t>LADDER WERNER ALUMINUM AH2210B FOR ATTIC</t>
  </si>
  <si>
    <t>LADDER WERNER FIBERGLASS D5916-2 16' 225LBS EXTENSION</t>
  </si>
  <si>
    <t>LADDER WERNER FIBERGLASS D5920-2 20' 225LBS EXTENSION</t>
  </si>
  <si>
    <t>LADDER WERNER FIBERGLASS 5906AS 6' 225LBS</t>
  </si>
  <si>
    <t>LADDER WERNER FIBERGLASS 5908AS 8' 225LBS</t>
  </si>
  <si>
    <t>NFS-LADDER WERNER FIBERGLASS 6210AS 10' 300LBS</t>
  </si>
  <si>
    <t>NFS-LADDER WERNER FIBERGLASS 6212AS 12' 300LBS</t>
  </si>
  <si>
    <t>NFS-LADDER WERNER ALUMINUM AP-20 225LBS WORK PLATFORM</t>
  </si>
  <si>
    <t>NFS-LADDER WERNER FIBERGLASS PS6305AZ PLATFORM STEPLADDER 150KG 5 STEP</t>
  </si>
  <si>
    <t>+CEILING BOARD ART DECO DECORATIVE QXDC-009 190CM</t>
  </si>
  <si>
    <t>+CEILING BOARD ART DECO DECORATIVE QXDC-067 120X180CM</t>
  </si>
  <si>
    <t>+CEILING BOARD ART DECO QXDC-101-XB-003 60CM ROUND</t>
  </si>
  <si>
    <t>+CEILING BOARD ART DECO QXDC-101-XB-024 60CM ROUND</t>
  </si>
  <si>
    <t>+CEILING BOARD ART DECO QXDC-101-XB-038 60CM ROUND</t>
  </si>
  <si>
    <t>+CEILING BOARD ART DECO QXDC-102-XB-032 60CM SQUARE</t>
  </si>
  <si>
    <t>+CEILING BOARD ART DECO QXDC-102-XB-024 60CM SQUARE</t>
  </si>
  <si>
    <t>+CEILING BOARD ART DECO QXDC-102-XB-038 60CM SQUARE</t>
  </si>
  <si>
    <t>TILE TRIM MASTER SF ALUMINUM 10MMX8FT. LARGE</t>
  </si>
  <si>
    <t>CHAIR BIN LIVINBOX CB-16L LA CHATTE PINK</t>
  </si>
  <si>
    <t>CHAIR BIN LIVINBOX CB-16L LA CHATTE BLUE</t>
  </si>
  <si>
    <t>+CHAIR BIN LIVINBOX CB-16L LA CHATTE GREEN</t>
  </si>
  <si>
    <t>TRASH BIN YP YY-D066-2 33L YELLOW</t>
  </si>
  <si>
    <t>TRASH BIN RYKER OD YP YY-D063-1 45L YELLOW</t>
  </si>
  <si>
    <t>TRASH BIN RYKER OD YP YY-D063-1 45L GREEN</t>
  </si>
  <si>
    <t>TRASH BIN RYKER OD YP YY-D063-1 45L BLUE</t>
  </si>
  <si>
    <t>TRASH BIN RYKER OD YP YY-D063-1 45L RED</t>
  </si>
  <si>
    <t>+TRASH BIN YP YY-D063-2 35L RED</t>
  </si>
  <si>
    <t>+TRASH BIN MOBILE YP YY-120A 120L DK.GREEN</t>
  </si>
  <si>
    <t>+TRASH BIN MOBILE YP YY-240T-3 240L DK.GREEN</t>
  </si>
  <si>
    <t>CHAIR PIONEER PN9054 W/ARM WHITE</t>
  </si>
  <si>
    <t>CHAIR PIONEER PN9054 W/ARM GREEN</t>
  </si>
  <si>
    <t>CHAIR PIONEER PN9054 W/ARM AQUA BLUE</t>
  </si>
  <si>
    <t>+WELDING MACHINE HAUSMANN BX1-G-200A ARC 200AMP ALUMINUM</t>
  </si>
  <si>
    <t>+WELDING MACHINE HAUSMANN BX1-G-300A ARC 300AMP ALUMINUM</t>
  </si>
  <si>
    <t>+WELDING MACHINE HAUSMANN BX1-G-200A(PS-200) ARC 200AMP COPPER</t>
  </si>
  <si>
    <t>+WELDING MACHINE HAUSMANN BX1-G-300A(PS-300) ARC 300AMP COPPER</t>
  </si>
  <si>
    <t>+WELDING MACHINE HAUSMANN CT-200A ARC 200AMP COPPER W/ACCS.</t>
  </si>
  <si>
    <t>AIR COMPRESSOR HAUSMANN ACCS. COMPRESSOR MUFFLER</t>
  </si>
  <si>
    <t>SECURITY CAMERA SOTER ACCS. DVR 4-CHANNEL 1000TVL</t>
  </si>
  <si>
    <t>+SHELVES LM 90X35X120CM LM-WS90354A-GN 4LAYERS GREEN</t>
  </si>
  <si>
    <t>+SHELVES LM 90X35X120CM LM-WS90354A-GP 4LAYERS GRAPE</t>
  </si>
  <si>
    <t>+SHELVES LM 90X35X90CM LM-WS90353A-GP 3LAYERS GRAPE</t>
  </si>
  <si>
    <t>+SAFETY VAULT FIRST ALERT  2087F-BD 0.94CU.FT. FIRERATED&amp;WATERPROOF 327X263X311MM</t>
  </si>
  <si>
    <t>+SAFETY VAULT FIRST ALERT  2092F-BD 1.31CU.FT. FIRERATED&amp;WATERPROOF 346X336X317MM</t>
  </si>
  <si>
    <t>+SAFETY CHEST FIRST ALERT 2030F 0.39CU.FT. FIRERATED&amp;WATERPROOF 324X413X228MM</t>
  </si>
  <si>
    <t>+PRESSURE WASHER HAUSMANN 2110T 60HZ 220V</t>
  </si>
  <si>
    <t>+PRESSURE WASHER HAUSMANN 4111T 60HZ 220V</t>
  </si>
  <si>
    <t>PRESSURE WASHER HAUSMANN ACCS. BEARING</t>
  </si>
  <si>
    <t>PRESSURE WASHER HAUSMANN ACCS. O-RING BLACK</t>
  </si>
  <si>
    <t>PRESSURE WASHER HAUSMANN ACCS. HOSE</t>
  </si>
  <si>
    <t>PRESSURE WASHER HAUSMANN ACCS. PUMP</t>
  </si>
  <si>
    <t>PRESSURE WASHER HAUSMANN ACCS. MOTOR</t>
  </si>
  <si>
    <t>PRESSURE WASHER HAUSMANN ACCS. GUN</t>
  </si>
  <si>
    <t>PRESSURE WASHER HAUSMANN ACCS. O-RING BROWN</t>
  </si>
  <si>
    <t>TUBE STAINLESS SLICK SQ 19X0.5X3000MM RND.CHROME</t>
  </si>
  <si>
    <t>TUBE STAINLESS SLICK SQ 25X.5X3000MM RND.CHROME</t>
  </si>
  <si>
    <t>TUBE STAINLESS SLICK SQ 15X30X.5X3000MM OVAL CHROME</t>
  </si>
  <si>
    <t>TUBE STAINLESS SLICK GG 12.7X0.5X3100M SS201 ROUND</t>
  </si>
  <si>
    <t>TUBE STAINLESS SLICK GG 19.1X0.5X3100M SS201 ROUND</t>
  </si>
  <si>
    <t>TUBE STAINLESS SLICK GG 25.4X0.5X3100M SS201 ROUND</t>
  </si>
  <si>
    <t>TUBE STAINLESS SLICK GG 1/2"X1/2"X10' SQUARE JR-5P4</t>
  </si>
  <si>
    <t>TUBE STAINLESS SLICK GG 3/4"X3/4"X10' SQUARE JR-5P5</t>
  </si>
  <si>
    <t>TUBE STAINLESS SLICK GG 1"X1"X10' SQUARE JR-5P6</t>
  </si>
  <si>
    <t>+SHELVING HAPPY HOME GM GRZ6-3618-5GDI 914X457X1830MM 5LAYERS W/MDF SHELVES</t>
  </si>
  <si>
    <t>+SHELVING HAPPY HOME GM HS5MDF 914X406X1830MM 5LAYERS W/MDF SHELVES</t>
  </si>
  <si>
    <t>+SHELVING HAPPY HOME GM SFN047 1830X406X406MM CORNER 5LAYERS W/MDF SHELVES</t>
  </si>
  <si>
    <t>+GLOBEL SHELF CABINET HAPPY HOME GM 900X400X870MM</t>
  </si>
  <si>
    <t>+HANGERS PERMA #450 EASY</t>
  </si>
  <si>
    <t>+REEL MOWER WORTH 1360 HAND PUSH 300MM</t>
  </si>
  <si>
    <t>+REEL MOWER WORTH 1954 HAND PUSH 400MM</t>
  </si>
  <si>
    <t>(DO NOT USE)CEMENT BOARD SCREW HAUSMANN 4.2X20MM ZINC PLATED 70's</t>
  </si>
  <si>
    <t>SCREW CEMENT BOARD HAUSMANN 3.9X25MM ZINC PLATED 30's</t>
  </si>
  <si>
    <t>SCREW CEMENT BOARD HAUSMANN 4.2X20MM ZINC PLATED 30's</t>
  </si>
  <si>
    <t>BOLT EXPANSION  HAUSMANN 8MMX65MM(5/16"X2.5") (PACKAGE)</t>
  </si>
  <si>
    <t>NFS-+INSECT KILLER BOSTON BAY GL GC-16 2X8W ELEC.TUBE MAGNETIC TRANSFORMER</t>
  </si>
  <si>
    <t>+INSECT KILLER BOSTON BAY GL GC-20 2X10W ELEC.TUBE MAGNETIC TRANSFORMER</t>
  </si>
  <si>
    <t>+INSECT KILLER BOSTON BAY GL GH-4N 1X4W TUBE BLACK</t>
  </si>
  <si>
    <t>+INSECT KILLER BOSTON BAY GL GH-6N 1X6W TUBE BLACK</t>
  </si>
  <si>
    <t>+INSECT KILLER BOSTON BAY GL GH-7N 1X7W U-TUBE BLACK</t>
  </si>
  <si>
    <t>+INSECT KILLER BOSTON BAY GL GE2-4 1X8W TUBE 2-FANS SILVER</t>
  </si>
  <si>
    <t>INSECT KILLER BOSTON BAY GL SPAREPARTS TUBE GH-4N 4W</t>
  </si>
  <si>
    <t>INSECT KILLER BOSTON BAY GL SPAREPARTS TUBE GH-6N 6W</t>
  </si>
  <si>
    <t>INSECT KILLER BOSTON BAY GL SPAREPARTS TUBE GH-7N 7W</t>
  </si>
  <si>
    <t>INSECT KILLER BOSTON BAY GL SPAREPARTS TUBE GC-16 8W</t>
  </si>
  <si>
    <t>(DO NOT USE)INSECT KILLER BOSTON BAY GL ACCS. TUBE GE2-4 8W</t>
  </si>
  <si>
    <t>INSECT KILLER BOSTON BAY GL SPAREPARTS TUBE GC-20 10W</t>
  </si>
  <si>
    <t>(DO NOT USE)INSECT KILLER BOSTON BAY GL ACCS. BULB GP-4</t>
  </si>
  <si>
    <t>(DO NOT USE)INSECT KILLER BOSTON BAY GL ACCS. BULB GP-2</t>
  </si>
  <si>
    <t>(DO NOT USE)INSECT KILLER BOSTON BAY GL ACCS. BULB GP-6</t>
  </si>
  <si>
    <t>(DO NOT USE)INSECT KILLER BOSTON BAY GL ACCS. BULB GH-6</t>
  </si>
  <si>
    <t>INSECT KILLER BOSTON BAY GL SPAREPARTS TRANSFORMER GL2000</t>
  </si>
  <si>
    <t>INSECT KILLER BOSTON BAY GL SPAREPARTS BALLAST GL-16</t>
  </si>
  <si>
    <t>INSECT KILLER BOSTON BAY GL SPAREPARTS BALLAST GL-20</t>
  </si>
  <si>
    <t>(DO NOT USE)INSECT KILLER CTX GL GC-16 2X8W ELEC.TUBE MAGNETIC TRANSFORMER</t>
  </si>
  <si>
    <t>(DO NOT USE)NFS-INSECT KILLER CTX GL GC-20 2X10W ELEC.TUBE MAGNETIC TRANSFORMER</t>
  </si>
  <si>
    <t>(DO NOT USE)INSECT KILLER CTX GL GH1F DIRECT PLUG-IN FOR MOSQUITO</t>
  </si>
  <si>
    <t>(DO NOT USE)INSECT KILLER CTX GL GH-4N 1X4W TUBE BLACK</t>
  </si>
  <si>
    <t>(DO NOT USE)INSECT KILLER CTX GL GH-6N 1X6W TUBE BLACK</t>
  </si>
  <si>
    <t>PANELLING YU YT-A04 30X50X2200MM HOLLOW KEEL BROWN</t>
  </si>
  <si>
    <t>NFS-ROOF VENTILATOR SS 430X400X300MM STAINLESS 304</t>
  </si>
  <si>
    <t>NFS-ROOF VENTILATOR SS 620X600X490MM STAINLESS 304</t>
  </si>
  <si>
    <t>HANDLE HAUSMANN W0401 12X35X64X100MM SS304 S/S</t>
  </si>
  <si>
    <t>HANDLE HAUSMANN W0401 12X35X96X136MM SS304 S/S</t>
  </si>
  <si>
    <t>HANDLE HAUSMANN W0401 12X35X128X168MM SS304 S/S</t>
  </si>
  <si>
    <t>HANDLE HAUSMANN W0401 12X35X288X328MM SS304 S/S</t>
  </si>
  <si>
    <t>HANDLE HAUSMANN W2105L 96MM BSN ZINC ALLOY</t>
  </si>
  <si>
    <t>HANDLE HAUSMANN W2105L 128MM BSN ZINC ALLOY</t>
  </si>
  <si>
    <t>HANDLE HAUSMANN W5801 96MM AB ZINC ALLOY</t>
  </si>
  <si>
    <t>HANDLE HAUSMANN W5801 128MM AB ZINC ALLOY</t>
  </si>
  <si>
    <t>HANDLE HAUSMANN W5501 96MM AB ZINC ALLOY</t>
  </si>
  <si>
    <t>HANDLE HAUSMANN W5501 32MM AB ZINC ALLOY</t>
  </si>
  <si>
    <t>HANDLE HAUSMANN W3307 30MM AB ZINC ALLOY</t>
  </si>
  <si>
    <t>HANDLE HAUSMANN W3307 30MM BSN ZINC ALLOY</t>
  </si>
  <si>
    <t>HANDLE HAUSMANN W2303 96MM BSN ZINC ALLOY</t>
  </si>
  <si>
    <t>HANDLE HAUSMANN W2303 128MM BSN ZINC ALLOY</t>
  </si>
  <si>
    <t>METAL SCREW HAUSMANN #6X1/2" 24'S</t>
  </si>
  <si>
    <t>SCREW HEX  HAUSMANN #12X25MM FOR METAL 25'S</t>
  </si>
  <si>
    <t>HEX SCREW HAUSMANN #12X35MM FOR METAL 25'S</t>
  </si>
  <si>
    <t>SCREW HEX  HAUSMANN #12X45MM FOR METAL 25'S</t>
  </si>
  <si>
    <t>HEX SCREW HAUSMANN #12X55MM FOR METAL 25'S</t>
  </si>
  <si>
    <t>SCREW HEX  HAUSMANN #12X65MM FOR METAL 25'S</t>
  </si>
  <si>
    <t>HEX SCREW HAUSMANN #12X25MM FOR WOOD 25'S</t>
  </si>
  <si>
    <t>HEX SCREW HAUSMANN #12X45MM FOR WOOD 25'S</t>
  </si>
  <si>
    <t>HEX SCREW HAUSMANN #12X50MM FOR WOOD 25'S</t>
  </si>
  <si>
    <t>SCREW HEX  HAUSMANN #12X65MM FOR WOOD 25'S</t>
  </si>
  <si>
    <t>SCREW HEX  HAUSMANN #12X65MM FOR WOOD 100'S</t>
  </si>
  <si>
    <t>SCREW HEX  HAUSMANN #12X65MM FOR METAL 100'S</t>
  </si>
  <si>
    <t>SCREW HEX  HAUSMANN #12X55MM FOR METAL 100'S</t>
  </si>
  <si>
    <t>SCREW HEX  HAUSMANN #12X50MM FOR WOOD 100'S</t>
  </si>
  <si>
    <t>SCREW HEX  HAUSMANN #12X45MM FOR WOOD 100'S</t>
  </si>
  <si>
    <t>SCREW HEX  HAUSMANN #12X45MM FOR METAL 100'S</t>
  </si>
  <si>
    <t>SCREW HEX  HAUSMANN #12X35MM FOR METAL 100'S</t>
  </si>
  <si>
    <t>SCREW HEX  HAUSMANN #12X25MM FOR WOOD 100'S</t>
  </si>
  <si>
    <t>SCREW HEX  HAUSMANN #12X25MM FOR METAL 100'S</t>
  </si>
  <si>
    <t>SCREW WOOD  HAUSMANN #8X3/4" 100'S</t>
  </si>
  <si>
    <t>SCREW WOOD  HAUSMANN #8X1-1/4" 100'S</t>
  </si>
  <si>
    <t>SCREW WOOD  HAUSMANN #7X3/4" 100'SA</t>
  </si>
  <si>
    <t>SCREW WOOD  HAUSMANN #7X1" 100'S</t>
  </si>
  <si>
    <t>SCREW WOOD  HAUSMANN #6X3/4" 100'S</t>
  </si>
  <si>
    <t>SCREW WOOD  HAUSMANN #6X1" 100'S</t>
  </si>
  <si>
    <t>SCREW WOOD  HAUSMANN #10X1-1/2" 100'S</t>
  </si>
  <si>
    <t>SCREW WOOD  HAUSMANN #10X1" 100'S</t>
  </si>
  <si>
    <t>SCREW METAL  HAUSMANN #8X1" 100'S</t>
  </si>
  <si>
    <t>SCREW METAL  HAUSMANN #7X1/2" 100'S</t>
  </si>
  <si>
    <t>SCREW METAL  HAUSMANN #6X1/2" 100'S</t>
  </si>
  <si>
    <t>SCREW METAL  HAUSMANN #6X1" 100'S</t>
  </si>
  <si>
    <t>SCREW GYPSUM  HAUSMANN #6X38MM FOR WOOD 100'S</t>
  </si>
  <si>
    <t>SCREW GYPSUM  HAUSMANN #6X38MM FOR METAL 100'S</t>
  </si>
  <si>
    <t>SCREW GYPSUM  HAUSMANN #6X25MM FOR WOOD 100'S</t>
  </si>
  <si>
    <t>SCREW GYPSUM  HAUSMANN #6X25MM FOR METAL 100'S</t>
  </si>
  <si>
    <t>SECURITY CAMERA VANGOLD VG-H7404LK 480TVL W/HDD 4-</t>
  </si>
  <si>
    <t>SECURITY CAMERA VANGOLD VG-H7408LK 480TVL W/HDD 8-</t>
  </si>
  <si>
    <t>SECURITY CAMERA VANGOLD SE-RD624D-C13 12D 4-CHANNELS</t>
  </si>
  <si>
    <t>SECURITY CAMERA VANGOLD VG-H7316LK 480TVL W/HDD 16</t>
  </si>
  <si>
    <t>+SCRUB BRUSH HAIXIN 9084 MIXED COLOR PLASTICWARES</t>
  </si>
  <si>
    <t>+SPRAYER HAIXIN 3001 MIXED COLOR .60L PLASTICWARES</t>
  </si>
  <si>
    <t>+SPRAYER HAIXIN 3003 MIXED COLOR 1L PLASTICWARES</t>
  </si>
  <si>
    <t>SECURITY CAMERA XUNDAO XD-ST401A 700TVL 4-CAMERA(2-IND.&amp;2-OUTD.)</t>
  </si>
  <si>
    <t>SECURITY CAMERA XUNDAO XD-ST801A 700TVL 8-CAMERA(4-IND.&amp;4-OUTD.)</t>
  </si>
  <si>
    <t>WOOD SCREW HAUSMANN #6X3/4'' 25'S</t>
  </si>
  <si>
    <t>METAL SCREW HAUSMANN #6X1/2'' 25'S</t>
  </si>
  <si>
    <t>METAL SCREW HAUSMANN #7X1/2'' 25'S</t>
  </si>
  <si>
    <t>HANDLE HAUSMANN W2103 96MM AB ZINC ALLOY</t>
  </si>
  <si>
    <t>HANDLE HAUSMANN W2103 96MM BSN ZINC ALLOY</t>
  </si>
  <si>
    <t>HANDLE HAUSMANN W0803 128MM BSN ZINC ALLOY+S/S</t>
  </si>
  <si>
    <t>HANDLE HAUSMANN W1006 96MM BSN ZINC ALLOY</t>
  </si>
  <si>
    <t>HANDLE HAUSMANN W1006 128MM BSN ZINC ALLOY</t>
  </si>
  <si>
    <t>+HANDLE HAUSMANN W1158 32MM WHT+FLOWER CERAMIC</t>
  </si>
  <si>
    <t>+HANDLE HAUSMANN W1158 38MM WHT+FLOWER CERAMIC</t>
  </si>
  <si>
    <t>+HANDLE HAUSMANN W1153 32MM WHT+FLOWER CERAMIC</t>
  </si>
  <si>
    <t>+HANDLE HAUSMANN W1153 38MM WHT+FLOWER CERAMIC</t>
  </si>
  <si>
    <t>HANDLE HAUSMANN W1149 32MM CERAMIC</t>
  </si>
  <si>
    <t>HANDLE HAUSMANN W1149 38MM CERAMIC</t>
  </si>
  <si>
    <t>HANDLE HAUSMANN W1150 32MM CERAMIC</t>
  </si>
  <si>
    <t>HANDLE HAUSMANN W1150 38MM CERAMIC</t>
  </si>
  <si>
    <t>HANDLE HAUSMANN W1151 32MM CERAMIC</t>
  </si>
  <si>
    <t>HANDLE HAUSMANN W1151 38MM CERAMIC</t>
  </si>
  <si>
    <t>+HANDLE HAUSMANN W8223 96MM AB ZINC ALLOY</t>
  </si>
  <si>
    <t>+HANDLE HAUSMANN W8223 128MM AB ZINC ALLOY</t>
  </si>
  <si>
    <t>+HANDLE HAUSMANN W8240 96MM AB ZINC ALLOY</t>
  </si>
  <si>
    <t>+HANDLE HAUSMANN W8240 128MM AB ZINC ALLOY</t>
  </si>
  <si>
    <t>+HANDLE HAUSMANN W8226 96MM AB ZINC ALLOY</t>
  </si>
  <si>
    <t>+HANDLE HAUSMANN W8226 128MM AB ZINC ALLOY</t>
  </si>
  <si>
    <t>+HANDLE HAUSMANN W8227 96MM AB ZINC ALLOY</t>
  </si>
  <si>
    <t>+HANDLE HAUSMANN W8227 128MM AB ZINC ALLOY</t>
  </si>
  <si>
    <t>+HANDLE HAUSMANN W5006N 96MM AB+WHT ZINC ALLOY+CERAMIC</t>
  </si>
  <si>
    <t>HANDLE HAUSMANN W2003 96MM BSN ZINC ALLOY</t>
  </si>
  <si>
    <t>HANDLE HAUSMANN W2003 128MM BSN ZINC ALLOY</t>
  </si>
  <si>
    <t>HANDLE HAUSMANN W1002 96MM BSN ZINC ALLOY</t>
  </si>
  <si>
    <t>HANDLE HAUSMANN W1002 128MM BSN ZINC ALLOY</t>
  </si>
  <si>
    <t>HANDLE HAUSMANN W0801 96MM BSN ZINC ALLOY</t>
  </si>
  <si>
    <t>HANDLE HAUSMANN W0801 128MM BSN ZINC ALLOY</t>
  </si>
  <si>
    <t>HANDLE HAUSMANN W1206 96MM BSN ZINC ALLOY</t>
  </si>
  <si>
    <t>HANDLE HAUSMANN W1206 128MM BSN ZINC ALLOY</t>
  </si>
  <si>
    <t>HANDLE HAUSMANN W3507E 28MM BSN ALUM.</t>
  </si>
  <si>
    <t>HANDLE HAUSMANN W3507E 28MM AB ALUM.</t>
  </si>
  <si>
    <t>HANDLE HAUSMANN W3803 KNOB BSN ZINC ALLOY</t>
  </si>
  <si>
    <t>HANDLE HAUSMANN W3803 KNOB AB ZINC ALLOY</t>
  </si>
  <si>
    <t>HANDLE HAUSMANN W0604 120-105MM BSN SS</t>
  </si>
  <si>
    <t>HANDLE HAUSMANN W1106 96MM BSN ZINC ALLOY</t>
  </si>
  <si>
    <t>HANDLE HAUSMANN W1106 128MM BSN ZINC ALLOY</t>
  </si>
  <si>
    <t>HANDLE HAUSMANN W1601 96MM BSN ZINC ALLOY</t>
  </si>
  <si>
    <t>HANDLE HAUSMANN W1601 128MM BSN ZINC ALLOY</t>
  </si>
  <si>
    <t>SECURITY CAMERA VANGOLD VG-H7004VK-A 600TVL W/HDD 4-CH</t>
  </si>
  <si>
    <t>SECURITY CAMERA VANGOLD VG-H7408VK-A 600TVL W/HDD 8-CH</t>
  </si>
  <si>
    <t>SECURITY CAMERA VANGOLD VG-H7316VK-A 600TVL W/HDD 16CH</t>
  </si>
  <si>
    <t>+HANDLE HAUSMANN TUR96 96MM PLASTIC MAROON</t>
  </si>
  <si>
    <t>+HANDLE HAUSMANN TUR96 96MM PLASTIC GRAY</t>
  </si>
  <si>
    <t>+HANDLE HAUSMANN TUR64 64MM PLASTIC MAROON</t>
  </si>
  <si>
    <t>+HANDLE HAUSMANN TUR64 64MM PLASTIC GRAY</t>
  </si>
  <si>
    <t>HANDLE HAUSMANN US40 40X25MM PLASTIC BLACK</t>
  </si>
  <si>
    <t>HANDLE HAUSMANN US40 40X25MM PLASTIC WHITE</t>
  </si>
  <si>
    <t>HANDLE HAUSMANN US35 33X21.5MM PLASTIC BLACK</t>
  </si>
  <si>
    <t>HANDLE HAUSMANN US35 33X21.5MM PLASTIC WHITE</t>
  </si>
  <si>
    <t>HANDLE HAUSMANN P141 90MM PLASTIC</t>
  </si>
  <si>
    <t>HANDLE HAUSMANN TIR40050 128MM PLASTIC</t>
  </si>
  <si>
    <t>+HANDLE HAUSMANN GL30 30X30MM PLASTIC</t>
  </si>
  <si>
    <t>+HANDLE HAUSMANN TUR64 64MM PLASTIC BROWN</t>
  </si>
  <si>
    <t>+HANDLE HAUSMANN TUR96 96MM PLASTIC BROWN</t>
  </si>
  <si>
    <t>PROTECTION SET NEO DS-8201</t>
  </si>
  <si>
    <t>GYPSUM SCREW HAUSMANN #6X38MM FOR METAL 25'S</t>
  </si>
  <si>
    <t>GYPSUM SCREW HAUSMANN #6X25MM FOR METAL 25'S</t>
  </si>
  <si>
    <t>GYPSUM SCREW HAUSMANN #6X38MM FOR WOOD 25'S</t>
  </si>
  <si>
    <t>WOOD SCREW HAUSMANN #6X1'' 25'S</t>
  </si>
  <si>
    <t>WOOD SCREW HAUSMANN #7X3/4'' 25'S</t>
  </si>
  <si>
    <t>WOOD SCREW HAUSMANN #7X1'' 25'S</t>
  </si>
  <si>
    <t>SCREW WOOD  HAUSMANN #8X3/4'' 25'S</t>
  </si>
  <si>
    <t>WOOD SCREW HAUSMANN #8X1-1/4'' 25'S</t>
  </si>
  <si>
    <t>WOOD SCREW HAUSMANN #10X1'' 25'S</t>
  </si>
  <si>
    <t>WOOD SCREW HAUSMANN #10X1-1/2'' 25'S</t>
  </si>
  <si>
    <t>METAL SCREW HAUSMANN #6X1'' 25'S</t>
  </si>
  <si>
    <t>SCREW METAL  HAUSMANN #10X1-1/2'' 25'S</t>
  </si>
  <si>
    <t>GYPSUM SCREW HAUSMANN #6X25MM FOR WOOD 25'S</t>
  </si>
  <si>
    <t>RIVET BLIND HAUSMANN 1/8X1/4 100's ALU+STEEL ZINC PLATED</t>
  </si>
  <si>
    <t>RIVET BLIND HAUSMANN 1/8X5/16 100's ALU+STEEL ZINC PLATED</t>
  </si>
  <si>
    <t>RIVET BLIND HAUSMANN 1/8X3/8 100's ALU+STEEL ZINC PLATED</t>
  </si>
  <si>
    <t>RIVET BLIND HAUSMANN 1/8X7/16 100's ALU+STEEL ZINC PLATED</t>
  </si>
  <si>
    <t>RIVET BLIND HAUSMANN 1/8X1/2 100's ALU+STEEL ZINC PLATED</t>
  </si>
  <si>
    <t>RIVET BLIND HAUSMANN 1/8X9/16 100's ALU+STEEL ZINC PLATED</t>
  </si>
  <si>
    <t>RIVET BLIND HAUSMANN 1/8X5/8 100's ALU+STEEL ZINC PLATED</t>
  </si>
  <si>
    <t>RIVET BLIND HAUSMANN 5/32X7/16 100's ALU+STEEL ZINC PLATED</t>
  </si>
  <si>
    <t>RIVET BLIND HAUSMANN 5/32X1/2 100's ALU+STEEL ZINC PLATED</t>
  </si>
  <si>
    <t>RIVET BLIND HAUSMANN 3/16X1/2 100's ALU+STEEL ZINC PLATED</t>
  </si>
  <si>
    <t>SECURITY CAMERA SOTER STR-ST401A 700TVL 4-CHANNELS (4-OUTD.CAM.)</t>
  </si>
  <si>
    <t>HANDLE HAUSMANN UF89-96-WG 96MM WOOD PLASTIC</t>
  </si>
  <si>
    <t>+HANDLE HAUSMANN UK30-0128 128MM ACRYLIC PLASTIC</t>
  </si>
  <si>
    <t>NFS-WATER HEATER VODA SOLAR TZ58/1800-20E 200L PRESSURE</t>
  </si>
  <si>
    <t>NFS-WATER HEATER VODA SOLAR TZ58/1800-15E 150L PRESSURE</t>
  </si>
  <si>
    <t>SECURITY CAMERA SOTER STR-ST801A 700TVL 8-CHANNELS (8-OUTD.CAM.)</t>
  </si>
  <si>
    <t>HANDLE HAUSMANN W2003 128MM AB ZINC ALOY</t>
  </si>
  <si>
    <t>HANDLE HAUSMANN W2003 96MM AB ZINC ALOY</t>
  </si>
  <si>
    <t>+DECKING SCREW HAUSMANN 5X60MM 316 STAINLESS STEEL 600's</t>
  </si>
  <si>
    <t>(DO NOT USE) METAL SCREW HAUSMANN #8X1" 25'S</t>
  </si>
  <si>
    <t>GLASS HOLDER HAUSMANN FA33 CHROME</t>
  </si>
  <si>
    <t>GLASS HOLDER HAUSMANN FA60 CHROME</t>
  </si>
  <si>
    <t>GLASS HOLDER HAUSMANN FA61 CHROME</t>
  </si>
  <si>
    <t>NFS-BRACKET HAUSMANN KA24 CORNER 47X38MM ZINC PLATED</t>
  </si>
  <si>
    <t>NFS-BRACKET HAUSMANN KA26 CORNER 47X20MM ZINC PLATED</t>
  </si>
  <si>
    <t>NFS-BRACKET HAUSMANN KA27 CORNER 13X40MM ZINC PLATED</t>
  </si>
  <si>
    <t>NFS-BRACKET HAUSMANN KA25 CORNER 47X30MM ZINC PLATED</t>
  </si>
  <si>
    <t>NFS-BRACKET HAUSMANN KA29 CORNER 24X30MM ZINC PLATED</t>
  </si>
  <si>
    <t>NFS-BRACKET HAUSMANN KA28 CORNER 13X26MM ZINC PLATED</t>
  </si>
  <si>
    <t>SECURITY CAMERA SOTER STR-ST401A-1K 1000TVL 4-CHANNELS (2-DOME 2-BULLET)</t>
  </si>
  <si>
    <t>NFS-GAS SPRING HAUSMANN IA35E 60N SILVER</t>
  </si>
  <si>
    <t>GAS SPRING HAUSMANN IA35E 80N SILVER</t>
  </si>
  <si>
    <t>NFS-BRACKET HAUSMANN KA22 CORNER 210X85.5MM ZINC PLATED</t>
  </si>
  <si>
    <t>NFS-BRACKET HAUSMANN KA23 CORNER 120X44MM ZINC PLATED</t>
  </si>
  <si>
    <t>CABLE OUTLET HAUSMANN MA02 DESK 60X21MM BLACK</t>
  </si>
  <si>
    <t>HANDLE HAUSMANN W0403 95X64MM S/S SATIN NICKEL</t>
  </si>
  <si>
    <t>HANDLE HAUSMANN W0403 125X96MM S/S SATIN NICKEL</t>
  </si>
  <si>
    <t>+HANDLE HAUSMANN W1407 64MM ZINC ALLOY BSN</t>
  </si>
  <si>
    <t>HANDLE HAUSMANN W0403 160X128MM S/S SATIN NICKEL</t>
  </si>
  <si>
    <t>HANDLE HAUSMANN W0403 195X160MM S/S SATIN NICKEL</t>
  </si>
  <si>
    <t>+HANDLE HAUSMANN W0403 245X192MM S/S SATIN NICKEL</t>
  </si>
  <si>
    <t>+HANDLE HAUSMANN W0403 295X224MM S/S SATIN NICKEL</t>
  </si>
  <si>
    <t>HANDLE HAUSMANN W0901 128X96MM ZINC ALLOY BSN</t>
  </si>
  <si>
    <t>+HANDLE HAUSMANN W1407 64MM ZINC ALLOY ANTIQUE BRASS</t>
  </si>
  <si>
    <t>HANDLE HAUSMANN W2601 64MM ZINC ALLOY BSN</t>
  </si>
  <si>
    <t>HANDLE HAUSMANN W2601 96MM ZINC ALLOY BSN</t>
  </si>
  <si>
    <t>HANDLE HAUSMANN W0901 160X128MM ZINC ALLOY BSN</t>
  </si>
  <si>
    <t>HANDLE HAUSMANN W2601 128MM ZINC ALLOY BSN</t>
  </si>
  <si>
    <t>HANDLE HAUSMANN W8804 32MM ZINC ALLOY+ALUMINUM WHITE</t>
  </si>
  <si>
    <t>HANDLE HAUSMANN W8804 32MM ZINC ALLOY+ALUMINUM BLACK</t>
  </si>
  <si>
    <t>HANDLE HAUSMANN W0901 192X160MM ZINC ALLOY BSN</t>
  </si>
  <si>
    <t>HANDLE HAUSMANN W3503 38MM ZINC ALLOY ANTIQUE BRASS</t>
  </si>
  <si>
    <t>+HANDLE HAUSMANN W3707 51MM ZINC ALLOY BSN</t>
  </si>
  <si>
    <t>HANDLE HAUSMANN W8238 64MM ZINC ALLOY BSN</t>
  </si>
  <si>
    <t>HANDLE HAUSMANN W8238 96MM ZINC ALLOY BSN</t>
  </si>
  <si>
    <t>+HANDLE HAUSMANN W0901 224X192MM ZINC ALLOY BSN</t>
  </si>
  <si>
    <t>HANDLE HAUSMANN W8238 128MM ZINC ALLOY BSN</t>
  </si>
  <si>
    <t>HANDLE HAUSMANN W0901 256X224MM ZINC ALLOY BSN</t>
  </si>
  <si>
    <t>HANDLE HAUSMANN W9304 ZINC ALLOY ANTIQUE BRASS</t>
  </si>
  <si>
    <t>HANDLE HAUSMANN W9305 ZINC ALLOY ANTIQUE BRASS</t>
  </si>
  <si>
    <t>HANDLE HAUSMANN W0508 96MM S/S SATIN NICKEL</t>
  </si>
  <si>
    <t>+HANDLE HAUSMANN W0607 89MM S/S SATIN NICKEL</t>
  </si>
  <si>
    <t>HANDLE HAUSMANN W0603 64MM S/S SATIN NICKEL</t>
  </si>
  <si>
    <t>HANDLE HAUSMANN W0603 96MM S/S SATIN NICKEL</t>
  </si>
  <si>
    <t>HANDLE HAUSMANN W0603 128MM S/S SATIN NICKEL</t>
  </si>
  <si>
    <t>HANDLE HAUSMANN W1605 128MM S/S BSN</t>
  </si>
  <si>
    <t>HANDLE HAUSMANN W1605 160MM S/S BSN</t>
  </si>
  <si>
    <t>+HANDLE HAUSMANN W1605 192MM S/S BSN</t>
  </si>
  <si>
    <t>+HANDLE HAUSMANN W1605 256MM S/S BSN</t>
  </si>
  <si>
    <t>HANDLE HAUSMANN W1605 128MM ZINC ALLOY ANTIQUE BRASS</t>
  </si>
  <si>
    <t>HANDLE HAUSMANN W1605 160MM ZINC ALLOY ANTIQUE BRASS</t>
  </si>
  <si>
    <t>+HANDLE HAUSMANN W1605 192MM ZINC ALLOY ANTIQUE BRASS</t>
  </si>
  <si>
    <t>+HANDLE HAUSMANN W1605 256MM ZINC ALLOY ANTIQUE BRASS</t>
  </si>
  <si>
    <t>HANDLE HAUSMANN W1405 128MM ZINC ALLOY ANTIQUE BRASS</t>
  </si>
  <si>
    <t>HANDLE HAUSMANN W3008 32MM ZINC ALLOY BSN</t>
  </si>
  <si>
    <t>+HANDLE HAUSMANN W3008 64MM ZINC ALLOY BSN</t>
  </si>
  <si>
    <t>HANDLE HAUSMANN W3008 32MM ZINC ALLOY ANTIQUE BRASS</t>
  </si>
  <si>
    <t>+HANDLE HAUSMANN W3008 64MM ZINC ALLOY ANTIQUE BRASS</t>
  </si>
  <si>
    <t>+HANDLE HAUSMANN OZ-241 96MM AB ZINC ALLOY W/ LEATHER</t>
  </si>
  <si>
    <t>HANDLE HAUSMANN OL-856 224MM CHROME ZINC ALLOY</t>
  </si>
  <si>
    <t>+HANDLE HAUSMANN OL-08 96MM ALUMINUM</t>
  </si>
  <si>
    <t>+HANDLE HAUSMANN OL-08 128MM ALUMINUM</t>
  </si>
  <si>
    <t>+HANDLE HAUSMANN OL-08 160MM ALUMINUM</t>
  </si>
  <si>
    <t>+HANDLE HAUSMANN OL-862 128MM ALUMINUM</t>
  </si>
  <si>
    <t>+HANDLE HAUSMANN OL-862 160MM ALUMINUM</t>
  </si>
  <si>
    <t>+HANDLE HAUSMANN OL-862 192MM ALUMINUM</t>
  </si>
  <si>
    <t>+SECURITY CAMERA VANGOLD VG-D8016FK 800TVL W/HDD 16-CHANNELS</t>
  </si>
  <si>
    <t>HEX SCREW HAUSMANN #12X65MM FOR METAL 270'S</t>
  </si>
  <si>
    <t>HANDLE HAUSMANN UF89-128-WG 128MM WOOD PLASTIC</t>
  </si>
  <si>
    <t>CHARCOAL STARTER CTX KM YH1903 53X44X29CM</t>
  </si>
  <si>
    <t>+BBQ GRILL CTX KM KY1815 48X31CM</t>
  </si>
  <si>
    <t>+BBQ GRILL CTX KM KY1816  60X31CM</t>
  </si>
  <si>
    <t>+BBQ GRILL CTX KM YH23016B 46X9.6X46.5CM</t>
  </si>
  <si>
    <t>DOOR CLOSER HAUSMANN OS #602 25-45KG SILVER</t>
  </si>
  <si>
    <t>DOOR CLOSER HAUSMANN OS #603 40-65KG SILVER</t>
  </si>
  <si>
    <t>DOOR CLOSER HAUSMANN OS #604 60-85KG SILVER</t>
  </si>
  <si>
    <t>FLOOR HINGE HAUSMANN OS FR45</t>
  </si>
  <si>
    <t>+PANIC BAR ALARM HAUSMANN JI 301-S STAINLESS</t>
  </si>
  <si>
    <t>+PANIC BAR ALARM HAUSMANN JI 301 STEEL</t>
  </si>
  <si>
    <t>+HOSE REEL GREAT OUTDOOR CH SCW-04A CONVENIENT</t>
  </si>
  <si>
    <t>+HOSE REEL GREAT OUTDOOR CH SCW-11A DELUXE PORTABLE</t>
  </si>
  <si>
    <t>+GARDEN HOSE CONNECTOR CH SG-P-20 1/2"X2FT W/ACCS.</t>
  </si>
  <si>
    <t>TILES ROMANO PREMIUM LH 30X60W G3600 PLAIN SUPER WHITE</t>
  </si>
  <si>
    <t>TILES ROMANO PREMIUM LH 30X60W 36211 LINEAR SUPER WHITE</t>
  </si>
  <si>
    <t>TILES ROMANO CLASSIC LH 20X30W INK JET 204242D RETTA GRAY</t>
  </si>
  <si>
    <t>TILES ROMANO CLASSIC LH 20X30W INK JET GP2033E MOSAIC GREEN</t>
  </si>
  <si>
    <t>+TILES ROMANO CLASSIC LH 20X30W INK JET P23102A STRIPE LT. BEIGE</t>
  </si>
  <si>
    <t>TILES ESPANA CLASSIC LH 40X40F F4400 MISTY WHITE</t>
  </si>
  <si>
    <t>TILES ESPANA CLASSIC LH 40X40F F4401 MISTY BEIGE</t>
  </si>
  <si>
    <t>TILES ESPANA CLASSIC LH 40X40F F4402 MISTY PINK</t>
  </si>
  <si>
    <t>TILES ESPANA CLASSIC LH 40X40F F4403 MISTY GREEN</t>
  </si>
  <si>
    <t>TILES ESPANA CLASSIC LH 40X40F F4404 MISTY BLUE</t>
  </si>
  <si>
    <t>TILES ROMANO CLASSIC LH 20X30W INK JET GP2033B MOSAIC BLUE</t>
  </si>
  <si>
    <t>TILES ROMANO CLASSIC LH 20X30W INK JET GP2033C MOSAIC BROWN</t>
  </si>
  <si>
    <t>+TILES ROMANO CLASSIC LH 20X30W INK JET GP2042-1 SQUARE DK. BEIGE</t>
  </si>
  <si>
    <t>+TILES ROMANO CLASSIC LH 20X30W INK JET X0261E MAGNOLIA LT. GREEN</t>
  </si>
  <si>
    <t>+TILES ROMANO CLASSIC LH 20X30W INK JET 204242B RETTA BLUE</t>
  </si>
  <si>
    <t>TILES ROMANO CLASSIC LH 20X30W INK JET GP2033D MOSAIC GREY</t>
  </si>
  <si>
    <t>+TILES ROMANO PREMIUM LH 30X45W INK JET 603 MARBLE CUT LT. BROWN</t>
  </si>
  <si>
    <t>+TILES ROMANO PREMIUM LH 30X45W INK JET 602 MARBLE CUT BROWN</t>
  </si>
  <si>
    <t>+TILES ROMANO PREMIUM LH 30X45W INK JET 617 MADERA BROWN</t>
  </si>
  <si>
    <t>+TILES ROMANO PREMIUM LH 30X45W 36211 LINEAR SUPER WHITE</t>
  </si>
  <si>
    <t>TILES ROMANO CLASSIC GI 20X30W INK JET XFE23027/OM90046 WOOD BEIGE</t>
  </si>
  <si>
    <t>+TILES ROMANO PREMIUM GI 30X45W INK JET GL5A8B-A/GLA8B-A CLASSE MARBLE LT. BEIGE</t>
  </si>
  <si>
    <t>+TILES ROMANO PREMIUM GI 30X45W INK JET AB3408L DAMA LT. BEIGE</t>
  </si>
  <si>
    <t>+TILES ROMANO PREMIUM GI 30X45W INK JET GP006D-1 PEROBA TAUPE GRAY/ BROWN</t>
  </si>
  <si>
    <t>+TILES ROMANO PREMIUM GI 30X45W INK JET GP006L-1 PEROBA LT. TAUPE GRAY/ BROWN</t>
  </si>
  <si>
    <t>CORNER COUNTER CABINET DEMA KBH12001110 KIT BASE ANG.C/RIP L110</t>
  </si>
  <si>
    <t>CORNER HANG CABINET DEMA KPA12004065 PENSILE ANG.1A DIAG.L65X65</t>
  </si>
  <si>
    <t>(DO NOT USE)SINK BASE DEMA KBSL12001090  LAVELLO L90</t>
  </si>
  <si>
    <t>(DO NOT USE)SINK BASE DEMA KBSL12001045  ANTA L45</t>
  </si>
  <si>
    <t>(DO NOT USE) OVEN BASE DEMA KBNS1201060 L60 60CM</t>
  </si>
  <si>
    <t>+TILES ESPANA CLASSIC GY 40X40F LINEA V4328 BEIGE</t>
  </si>
  <si>
    <t>+TILES ESPANA CLASSIC GY 40X40F LINEA 4025 BROWN</t>
  </si>
  <si>
    <t>+TILES ESPANA CLASSIC GY 40X40F 4722 SALT &amp; PEPPER</t>
  </si>
  <si>
    <t>TILES ESPANA CLASSIC GY 40X40F LINEA 4027 OCHRE</t>
  </si>
  <si>
    <t>CONCEALED HINGE HAUSMANN AN RA35432 SOFT CLOSE INSET</t>
  </si>
  <si>
    <t>CONCEALED HINGE HAUSMANN AN RA35412 SOFT CLOSE FULL</t>
  </si>
  <si>
    <t>CONCEALED HINGE HAUSMANN AN RA35422 SOFT CLOSE HALF</t>
  </si>
  <si>
    <t>DRAWER SLIDE HAUSMANN AN QA45123/QA45103-12 BALL BEARING 300MM FULL EXT.</t>
  </si>
  <si>
    <t>DRAWER SLIDE HAUSMANN AN QA45123/QA45103-14 BALL BEARING 350MM FULL EXT.</t>
  </si>
  <si>
    <t>DRAWER SLIDE HAUSMANN AN QA45123/QA45103-16 BALL BEARING 400MM FULL EXT.</t>
  </si>
  <si>
    <t>DRAWER SLIDE HAUSMANN AN QA45123/QA45103-18 BALL BEARING 450MM FULL EXT.</t>
  </si>
  <si>
    <t>DRAWER SLIDE HAUSMANN AN QA45123/QA45103-20 BALL BEARING 500MM FULL EXT.</t>
  </si>
  <si>
    <t>DRAWER SLIDE HAUSMANN AN QA45123A-12 BALL BEARING 300MM SOFT CLOSE FULL EXT.</t>
  </si>
  <si>
    <t>DRAWER SLIDE HAUSMANN AN QA45123A-14 BALL BEARING 350MM SOFT CLOSE FULL EXT.</t>
  </si>
  <si>
    <t>DRAWER SLIDE HAUSMANN AN QA45123A-16 BALL BEARING 400MM SOFT CLOSE FULL EXT.</t>
  </si>
  <si>
    <t>DRAWER SLIDE HAUSMANN AN QA45123A-18 BALL BEARING 450MM SOFT CLOSE FULL EXT.</t>
  </si>
  <si>
    <t>DRAWER SLIDE HAUSMANN AN QA45123A-20 BALL BEARING 500MM SOFT CLOSE FULL EXT.</t>
  </si>
  <si>
    <t>(DO NOT USE)+TUBE HOLDER HAUSMANN HA33 CENTER NICKEL</t>
  </si>
  <si>
    <t>DRAWER SLIDE HAUSMANN AN QA45123B-12 BALL BEARING 300MM FULL EXT. PUSH OPEN</t>
  </si>
  <si>
    <t>DRAWER SLIDE HAUSMANN AN QA45123B-14 BALL BEARING 350MM FULL EXT. PUSH OPEN</t>
  </si>
  <si>
    <t>DRAWER SLIDE HAUSMANN AN QA45123B-16 BALL BEARING 400MM FULL EXT. PUSH OPEN</t>
  </si>
  <si>
    <t>DRAWER SLIDE HAUSMANN AN QA45123B-18 BALL BEARING 450MM FULL EXT. PUSH OPEN</t>
  </si>
  <si>
    <t>DRAWER SLIDE HAUSMANN AN QA45123B-20 BALL BEARING 500MM FULL EXT. PUSH OPEN</t>
  </si>
  <si>
    <t>ADJUSTABLE LEG HAUSMANN AN IA01 H95-120MM BLACK PLASTIC</t>
  </si>
  <si>
    <t>ADJUSTABLE LEG HAUSMANN AN IA01 H115-140MM BLACK PLASTIC</t>
  </si>
  <si>
    <t>(DO NOT USE) PLINTH CLIP HAUSMANN AN IA02 H27MM BLACK PLASTIC</t>
  </si>
  <si>
    <t>ADJUSTABLE LEG SCREW HAUSMANN AN IA03 M10X35MM ZINC PLATED</t>
  </si>
  <si>
    <t>CONCEALED HINGE HAUSMANN AN INSET SOFT CLOSE RA165S-034  165 DEG.</t>
  </si>
  <si>
    <t>CONCEALED HINGE HAUSMANN AN  HALF OVERLAY SOFT CLOSE RA165S-024  165 DEG.</t>
  </si>
  <si>
    <t>CONCEALED HINGE HAUSMANN AN FULL OVERLAY SOFT CLOSE RA165S-014   165 DEG.</t>
  </si>
  <si>
    <t>+CONCEALED HINGE HAUSMANN AN FULL OVERLAY REGULAR RA165R-014  165 DEG.</t>
  </si>
  <si>
    <t>+CONCEALED HINGE HAUSMANN AN INSET  REGULAR RA165R-034 165 DEG.</t>
  </si>
  <si>
    <t>+CONCEALED HINGE HAUSMANN AN HALF  OVERLAY REGULAR RA165R-024  165 DEG.</t>
  </si>
  <si>
    <t>ADJUSTABLE LEG+SCREW HAUSMANN AN IA01 H115-140MM BLACK 4'S</t>
  </si>
  <si>
    <t>ADJUSTABLE LEG+SCREW HAUSMANN AN IA01 H95-120MM BLACK 4'S</t>
  </si>
  <si>
    <t>PLINTH CLIP HAUSMANN AN IA02 H27MM BLACK PLASTIC 2'S</t>
  </si>
  <si>
    <t>CONCEALED HINGE HAUSMANN AN RA35024 2's CLIP ON HALF</t>
  </si>
  <si>
    <t>CONCEALED HINGE HAUSMANN AN RA35034 2's CLIP ON INSET</t>
  </si>
  <si>
    <t>CONCEALED HINGE HAUSMANN AN RA35014 2's CLIP ON FULL</t>
  </si>
  <si>
    <t>+SHELF SUPPORT HAUSMANN EA22 0.5X8MM TRANSPARENT 10's</t>
  </si>
  <si>
    <t>+SHELF SUPPORT HAUSMANN EA22 0.5X8MM COFFEE 10's</t>
  </si>
  <si>
    <t>CARBON BRUSH HAUSMANN C2-1201SRECN FOR SK HD1201 CROSS ROTARY HAMMER</t>
  </si>
  <si>
    <t>(DO NOT USE) CARBON BRUSH HAUSMANN SK YJ1901 CIRCULAR SAW</t>
  </si>
  <si>
    <t>CARBON BRUSH HAUSMANN SK GC3553 CUT-OFF SAW</t>
  </si>
  <si>
    <t>+TILES NUVOGRES GD 60X60 BM6802 BEIGE PEARL JADE HI-SHINE</t>
  </si>
  <si>
    <t>+TILES NUVOGRES GD 60X60 BM6807 GRAY PEARL JADE HI-SHINE</t>
  </si>
  <si>
    <t>DOOR GUARD HAUSMANN C909 AB 107X62MM</t>
  </si>
  <si>
    <t>BARREL BOLT HAUSMANN C605-2 AB 32X62MM</t>
  </si>
  <si>
    <t>BARREL BOLT HAUSMANN C605-2.5 AB 33X74MM</t>
  </si>
  <si>
    <t>BARREL BOLT HAUSMANN C605-3 AB 33X87MM</t>
  </si>
  <si>
    <t>BARREL BOLT HAUSMANN C605-4 AB 33X112MM</t>
  </si>
  <si>
    <t>+BARREL BOLT HAUSMANN C605-6 AB 33X162MM</t>
  </si>
  <si>
    <t>BARREL BOLT HAUSMANN C646-1.5 AB 33X58MM</t>
  </si>
  <si>
    <t>DOOR STOPPER HAUSMANN C884 AB 45X27MM</t>
  </si>
  <si>
    <t>+DOOR STOPPER HAUSMANN C885 AB 79X39MM</t>
  </si>
  <si>
    <t>DOOR STOPPER HAUSMANN C837 AB</t>
  </si>
  <si>
    <t>DOOR CHAIN HAUSMANN C1100 AB</t>
  </si>
  <si>
    <t>FLANGE HAUSMANN C900-15MMD CHROME</t>
  </si>
  <si>
    <t>FLANGE HAUSMANN C900-19MMD CHROME</t>
  </si>
  <si>
    <t>FLANGE HAUSMANN C900-25MMD CHROME</t>
  </si>
  <si>
    <t>MAGNETIC DOOR CATCH HAUSMANN C5312 AB 40X73MM</t>
  </si>
  <si>
    <t>+MAGNETIC DOOR CATCH HAUSMANN C891 BROWN 45X75MM</t>
  </si>
  <si>
    <t>BARREL BOLT HAUSMANN C605-4 BSN 33X112MM</t>
  </si>
  <si>
    <t>BARREL BOLT HAUSMANN C646-1.5 BSN 33X58MM</t>
  </si>
  <si>
    <t>DOOR STOPPER HAUSMANN C884 BSN 45X27MM</t>
  </si>
  <si>
    <t>+DOOR STOPPER HAUSMANN C885 BSN 78X39MM</t>
  </si>
  <si>
    <t>DOOR GUARD HAUSMANN C909 BSN 107X62MM</t>
  </si>
  <si>
    <t>DOOR STOPPER HAUSMANN C837 BSN</t>
  </si>
  <si>
    <t>MAGNETIC DOOR CATCH HAUSMANN C5312 BSN 40X73MM</t>
  </si>
  <si>
    <t>BARREL BOLT HAUSMANN C605-2.5 BSN 33X74MM</t>
  </si>
  <si>
    <t>BARREL BOLT HAUSMANN C605-3 BSN 33X87MM</t>
  </si>
  <si>
    <t>+BARREL BOLT HAUSMANN C605-6 BSN 33X162MM</t>
  </si>
  <si>
    <t>BARREL BOLT HAUSMANN C605-2 BSN 32X62MM</t>
  </si>
  <si>
    <t>TOOL GRINDER ACCS. HAUSMANN AN842B CARBON BRUSH</t>
  </si>
  <si>
    <t>TOOL DRILL ACCS. HAUSMANN AS105 ROTOR BEARING</t>
  </si>
  <si>
    <t>TOOL GRINDER ACCS. HAUSMANN AN842B GEAR BIG</t>
  </si>
  <si>
    <t>TOOL GRINDER ACCS. HAUSMANN AN842B GEAR PLATE</t>
  </si>
  <si>
    <t>TOOL GRINDER ACCS. HAUSMANN AN842B ROTOR</t>
  </si>
  <si>
    <t>TOOL GRINDER ACCS. HAUSMANN AN842B GASKET RING</t>
  </si>
  <si>
    <t>TOOL GRINDER ACCS. HAUSMANN AN842B HOUSING</t>
  </si>
  <si>
    <t>TOOL GRINDER ACCS. HAUSMANN AN842B STATOR</t>
  </si>
  <si>
    <t>TOOL GRINDER ACCS. HAUSMANN AN842B POWER SWITCH</t>
  </si>
  <si>
    <t>TOOL GRINDER ACCS. HAUSMANN AN842B OUTPUT AXIS</t>
  </si>
  <si>
    <t>TOOL GRINDER ACCS. HAUSMANN AN842B GEAR SMALL</t>
  </si>
  <si>
    <t>TOOL GRINDER ACCS. HAUSMANN AN842B BEARING</t>
  </si>
  <si>
    <t>(DO NOT USE)BALL VALVE VODA DV LL1001 1/2" BRASS</t>
  </si>
  <si>
    <t>(DO NOT USE)BALL VALVE VODA DV LL1001 3/4" BRASS</t>
  </si>
  <si>
    <t>(DO NOT USE)BALL VALVE VODA DV LL1060 1/2" BRASS</t>
  </si>
  <si>
    <t>(DO NOT USE)BALL VALVE VODA DV LL1060 3/4" BRASS</t>
  </si>
  <si>
    <t>(DO NOT USE)GATE VALVE VODA DV LL4030 1/2" BRASS</t>
  </si>
  <si>
    <t>(DO NOT USE)GATE VALVE VODA DV LL4030 3/4" BRASS</t>
  </si>
  <si>
    <t>(DO NOT USE)FAUCET VODA DV LL2001 1/2" BRASS W/BIBCOCK</t>
  </si>
  <si>
    <t>(DO NOT USE)FAUCET VODA DV LL2051 1/2" BRASS W/BIBCOCK</t>
  </si>
  <si>
    <t>(DO NOT USE)FAUCET VODA DV LL2053 1/2" BRASS</t>
  </si>
  <si>
    <t>(DO NOT USE)FAUCET VODA DV LL2063 1/2" BRASS W/BIBCOCK</t>
  </si>
  <si>
    <t>(DO NOT USE)BALL VALVE VODA DV LL1136 20MM BRASS</t>
  </si>
  <si>
    <t>(DO NOT USE)BALL VALVE VODA DV LL1136 25MM BRASS</t>
  </si>
  <si>
    <t>(DO NOT USE)BALL VALVE VODA DV LL1136 32MM BRASS</t>
  </si>
  <si>
    <t>(DO NOT USE) CHECK VALVE VODA DV LL5007 1/2" BRASS</t>
  </si>
  <si>
    <t>(DO NOT USE) CHECK VALVE VODA DV LL5007 3/4" BRASS</t>
  </si>
  <si>
    <t>(DO NOT USE) CHECK VALVE VODA DV LL5001A 1/2" BRASS</t>
  </si>
  <si>
    <t>(DO NOT USE) CHECK VALVE VODA DV LL5001A 3/4" BRASS</t>
  </si>
  <si>
    <t>(DO NOT USE) SPRING FOOT VALVE VODA DV LL5018 1/2" BRASS</t>
  </si>
  <si>
    <t>(DO NOT USE) SPRING FOOT VALVE VODA DV LL5018 3/4" BRASS</t>
  </si>
  <si>
    <t>(DO NOT USE) SPRING FOOT VALVE VODA DV LL5018 1" BRASS</t>
  </si>
  <si>
    <t>(DO NOT USE) FLOATING VALVE VODA DV LL5010B 1/2" BRASS</t>
  </si>
  <si>
    <t>(DO NOT USE) FLOATING VALVE VODA DV LL5010B 3/4" BRASS</t>
  </si>
  <si>
    <t>(DO NOT USE) FLOATING VALVE VODA DV LL5010B 1" BRASS</t>
  </si>
  <si>
    <t>(DO NOT USE) ELBOW FXF VODA DV LL6017 1/2"</t>
  </si>
  <si>
    <t>(DO NOT USE) ELBOW FXF VODA DV LL6017 3/4"</t>
  </si>
  <si>
    <t>(DO NOT USE) UNION BRASS VODA DV LL6023 1/2"</t>
  </si>
  <si>
    <t>(DO NOT USE) UNION BRASS VODA DV LL6023 3/4"</t>
  </si>
  <si>
    <t>(DO NOT USE) UNION BRASS VODA DV LL6023 1"</t>
  </si>
  <si>
    <t>(DO NOT USE) T COUPLING VODA DV LL6016 1/2"</t>
  </si>
  <si>
    <t>(DO NOT USE) T COUPLING VODA DV LL6016 3/4"</t>
  </si>
  <si>
    <t>(DO NOT USE) T COUPLING VODA DV LL6016 1"</t>
  </si>
  <si>
    <t>(DO NOT USE) REDUCTION VODA DV LL6033 1"X1/2"</t>
  </si>
  <si>
    <t>(DO NOT USE) REDUCTION VODA DV LL6033 1"X3/4"</t>
  </si>
  <si>
    <t>(DO NOT USE) FAUCET VODA DV LL2006 1/2" BRASS W/BIBCOCK W/OUT CONNECTOR</t>
  </si>
  <si>
    <t>(DO NOT USE) BALL VALVE VODA DV LL1291 1/2''  BRASS</t>
  </si>
  <si>
    <t>I-LAV LA FONZA PS K66 ROUND 465X150MM WHITE</t>
  </si>
  <si>
    <t>I-LAV LA FONZA PS K73 ROUND 435X170MM WHITE</t>
  </si>
  <si>
    <t>I-LAV LA FONZA PS K70 ROUND 425X150MM WHITE</t>
  </si>
  <si>
    <t>+SHOWER ENCLOSURE NI KDL-L1053 900X900X1950MM 4MM-T</t>
  </si>
  <si>
    <t>+SHOWER ENCLOSURE NI KDL-L1058 900X900X1950MM 4MM-T</t>
  </si>
  <si>
    <t>+SHOWER TRAY NI KDL-L1053 900X900X1950MM 4MM-T</t>
  </si>
  <si>
    <t>(DO NOT USE)WASHING MACHINE BOSTON BAY XI ACCS. SPIN SEAL CAP</t>
  </si>
  <si>
    <t>LADDER XTEND ALUMINUM DAT-AW1 1-STEP</t>
  </si>
  <si>
    <t>LADDER XTEND ALUMINUM DAT-AW2 2-STEPS</t>
  </si>
  <si>
    <t>LADDER XTEND ALUMINUM DAT-AW3 3-STEPS</t>
  </si>
  <si>
    <t>LADDER XTEND ALUMINUM DAT-AW4 4-STEPS</t>
  </si>
  <si>
    <t>LADDER XTEND ALUMINUM DAF-AW2 2-STEPS</t>
  </si>
  <si>
    <t>LADDER XTEND ALUMINUM DAF-AW3 3-STEPS</t>
  </si>
  <si>
    <t>LADDER XTEND ALUMINUM DAT-3X7 3X7 3-SECTION COMBINATION</t>
  </si>
  <si>
    <t>LADDER XTEND ALUMINUM DAT-3X9 3X9 3-SECTION COMBINATION</t>
  </si>
  <si>
    <t>LADDER XTEND ALUMINUM DAT-3X11 3X11 3-SECTION COMBINATION</t>
  </si>
  <si>
    <t>+LADDER XTEND ALUMINUM HMD-C2 2-STEPS</t>
  </si>
  <si>
    <t>+LADDER XTEND ALUMINUM HMD-C3 3-STEPS</t>
  </si>
  <si>
    <t>+LADDER XTEND ALUMINUM HMD-C4 4-STEPS</t>
  </si>
  <si>
    <t>LADDER XTEND ALUMINUM HMD-C5 5-STEPS</t>
  </si>
  <si>
    <t>+WATERING CAN GWB300 3.0L GREEN</t>
  </si>
  <si>
    <t>+WATERING CAN GWB1000 10.0L GREEN</t>
  </si>
  <si>
    <t>+WC LA FONZA LT-125 TORINO WHITE</t>
  </si>
  <si>
    <t>LAUNDRY HAMPER DEA HOME Z439M008 RATTAN WHITE</t>
  </si>
  <si>
    <t>SHELF WALL PVC DEA HOME Z740M008 WHITE</t>
  </si>
  <si>
    <t>SHELF WALL PVC DEA HOME Z740M052 GREEN</t>
  </si>
  <si>
    <t>SHELF WALL PVC DEA HOME Z740M092 BLUE</t>
  </si>
  <si>
    <t>SHELF WALL PVC DEA HOME Z741M008 WHITE</t>
  </si>
  <si>
    <t>SHELF WALL PVC DEA HOME Z741M052 GREEN</t>
  </si>
  <si>
    <t>SHELF WALL PVC DEA HOME Z741M092 BLUE</t>
  </si>
  <si>
    <t>SHELF WALL PVC DEA HOME Z746R008 WHITE</t>
  </si>
  <si>
    <t>SHELF WALL PVC DEA HOME Z746R052 GREEN</t>
  </si>
  <si>
    <t>SHELF WALL PVC DEA HOME Z746R092 BLUE</t>
  </si>
  <si>
    <t>+BIT DRILL HAUSMANN LT  DIN338 HSS 2.5MM COBALT</t>
  </si>
  <si>
    <t>+BIT DRILL HAUSMANN LT  DIN338 HSS 3.0MM COBALT</t>
  </si>
  <si>
    <t>+BIT DRILL HAUSMANN LT  DIN338 HSS 3.2MM COBALT</t>
  </si>
  <si>
    <t>+BIT DRILL HAUSMANN LT  DIN338 HSS 4.0MM COBALT</t>
  </si>
  <si>
    <t>+BIT DRILL HAUSMANN LT  DIN338 HSS 5.0MM COBALT</t>
  </si>
  <si>
    <t>BIT DRILL HAUSMANN LT DIN338 HSS 6.0MM COBALT</t>
  </si>
  <si>
    <t>+BIT DRILL HAUSMANN LT  DIN338 HSS 6.5MM COBALT</t>
  </si>
  <si>
    <t>+BIT DRILL HAUSMANN LT  DIN338 HSS 8.0MM COBALT</t>
  </si>
  <si>
    <t>+BIT DRILL HAUSMANN LT  DIN338 HSS 10.0MM COBALT</t>
  </si>
  <si>
    <t>+BIT DRILL HAUSMANN LT DIN338 HSS 2.5MM METAL</t>
  </si>
  <si>
    <t>+BIT DRILL HAUSMANN LT DIN338 HSS 3.0MM METAL</t>
  </si>
  <si>
    <t>+BIT DRILL HAUSMANN LT DIN338 HSS 3.2MM METAL</t>
  </si>
  <si>
    <t>+BIT DRILL HAUSMANN LT DIN338 HSS 4.0MM METAL</t>
  </si>
  <si>
    <t>+BIT DRILL HAUSMANN LT DIN338 HSS 5.0MM METAL</t>
  </si>
  <si>
    <t>+BIT DRILL HAUSMANN LT DIN338 HSS 6.0MM METAL</t>
  </si>
  <si>
    <t>+BIT DRILL HAUSMANN LT DIN338 HSS 6.5MM METAL</t>
  </si>
  <si>
    <t>+BIT DRILL HAUSMANN LT DIN338 HSS 8.0MM METAL</t>
  </si>
  <si>
    <t>BIT DRILL HAUSMANN LT DIN338 HSS 10.0MM  METAL</t>
  </si>
  <si>
    <t>+BIT DRILL HAUSMANN LT DIN338 HSS 6-PCS SET METAL</t>
  </si>
  <si>
    <t>+BIT DRILL HAUSMANN LT DIN338 HSS 10-PCS SET METAL</t>
  </si>
  <si>
    <t>+BIT DRILL HAUSMANN LT  HCS YG8 3.0MM MASONRY</t>
  </si>
  <si>
    <t>+BIT DRILL HAUSMANN LT  HCS YG8 4.0MM MASONRY</t>
  </si>
  <si>
    <t>+BIT DRILL HAUSMANN LT  HCS YG8 5.0MM MASONRY</t>
  </si>
  <si>
    <t>+BIT DRILL HAUSMANN LT  HCS YG8 5.5MM MASONRY</t>
  </si>
  <si>
    <t>+BIT DRILL HAUSMANN LT  HCS YG8 6.0MM MASONRY</t>
  </si>
  <si>
    <t>+BIT DRILL HAUSMANN LT  HCS YG8 6.5MM MASONRY</t>
  </si>
  <si>
    <t>+BIT DRILL HAUSMANN LT  HCS YG8 7.0MM MASONRY</t>
  </si>
  <si>
    <t>+BIT DRILL HAUSMANN LT  HCS YG8 8.0MM MASONRY</t>
  </si>
  <si>
    <t>+BIT DRILL HAUSMANN LT  HCS YG8 10.0MM MASONRY</t>
  </si>
  <si>
    <t>+BIT DRILL HAUSMANN LT  HCS YG8 13.0MM MASONRY</t>
  </si>
  <si>
    <t>+BIT DRILL HAUSMANN LT  HCS YG8  5-PCS SET MASONRY</t>
  </si>
  <si>
    <t>NFS-WOODPLANKS WOODTEK PW  2.275SM. ENGRD.OAK OAK 910X125X15X1.2MM</t>
  </si>
  <si>
    <t>NFS-WOODPLANKS WOODTEK PW 2.275SM. ENGRD.OAK DARK  910X125X15X1.2MM</t>
  </si>
  <si>
    <t>NFS-WOODPLANKS WOODTEK PW 2.275SM. ENGRD.WALNUT WALNUT910X125X15X1.2MM</t>
  </si>
  <si>
    <t>(DO NOT USE) DOORBELL SOTER AE WIRELESS E-108 PLUG IN</t>
  </si>
  <si>
    <t>+STAND ANCHOR LINK IG-S82 PP 38CM RED</t>
  </si>
  <si>
    <t>+STAND ANCHOR LINK IG-S82 PP 38CM BLUE</t>
  </si>
  <si>
    <t>AIRCON BRACKETS HAUSMANN PD100C 365X450X1.5MM 120KG W/ACCS.</t>
  </si>
  <si>
    <t>+CHAIRMAT NEWWAY PVC 120CMX90CM CM8100 FOR HARD FLOOR CLEAR</t>
  </si>
  <si>
    <t>+CHAIRMAT NEWWAY PVC 120CMX90CM CM8200 FOR CARPET FLOOR CLEAR</t>
  </si>
  <si>
    <t>+CARMAT NEWWAY PVC 107CMX183CM GAR4272 GARAGE UTILITY BLACK</t>
  </si>
  <si>
    <t>+CARPET MAT DOUBLE RIBBED HAPPY HOME NW CM1000 40X60CM RED</t>
  </si>
  <si>
    <t>+CARPET MAT DOUBLE RIBBED HAPPY HOME NW CM1000 40X60CM GREEN</t>
  </si>
  <si>
    <t>+CARPET MAT DOUBLE RIBBED HAPPY HOME NW CM1000 40X60CM BLUE</t>
  </si>
  <si>
    <t>+CARPET MAT DOUBLE RIBBED HAPPY HOME NW CM1000 40X60CM GREY</t>
  </si>
  <si>
    <t>+CARPET MAT DOUBLE RIBBED HAPPY HOME NW CM1000 50X70CM GREY</t>
  </si>
  <si>
    <t>+CARPET MAT DOUBLE RIBBED HAPPY HOME NW CM1000 50X70CM RED</t>
  </si>
  <si>
    <t>+CARPET MAT DOUBLE RIBBED HAPPY HOME NW CM1000 50X70CM GREEN</t>
  </si>
  <si>
    <t>+CARPET MAT DOUBLE RIBBED HAPPY HOME NW CM1000 50X70CM BLUE</t>
  </si>
  <si>
    <t>+WOODPLANKS WOODTEK KB BAMBOO  1.4SM CS02 STRAND WOVEN COFFEE 1840X126X14MM</t>
  </si>
  <si>
    <t>+WOODPLANKS WOODTEK KB BAMBOO  1.4SM CS04 STRAND WOVEN CHAMPAGNE 1840X126X14MM</t>
  </si>
  <si>
    <t>+WOODPLANKS WOODTEK KB BAMBOO  1.4SM CS06 STRAND WOVEN JARRAH 1840X126X14MM</t>
  </si>
  <si>
    <t>+WOODPLANKS WOODTEK KB BAMBOO  1.4SM CS05 STRAND WOVEN NATURAL  1840X126X14MM</t>
  </si>
  <si>
    <t>NFS-WOODPLANKS WOODTEK KB ACCS. BAMBOO STRAND WOVEN SKIRTING COFFEE</t>
  </si>
  <si>
    <t>NFS-WOODPLANKS WOODTEK KB ACCS. BAMBOO STRAND WOVEN SKIRTING CHAMPAGNE</t>
  </si>
  <si>
    <t>NFS-WOODPLANKS WOODTEK KB ACCS. BAMBOO STRAND WOVEN SKIRTING JARRAH</t>
  </si>
  <si>
    <t>NFS-WOODPLANKS WOODTEK KB ACCS. BAMBOO STRAND WOVEN SKIRTING NATURAL</t>
  </si>
  <si>
    <t>NFS-WOODPLANKS WOODTEK KB ACCS. BAMBOO STRAND WOVEN T-MOULDING COFFEE</t>
  </si>
  <si>
    <t>NFS-WOODPLANKS WOODTEK KB ACCS. BAMBOO STRAND WOVEN T-MOULDING CHAMPAGNE</t>
  </si>
  <si>
    <t>NFS-WOODPLANKS WOODTEK KB ACCS. BAMBOO STRAND WOVEN T-MOULDING JARRAH</t>
  </si>
  <si>
    <t>NFS-WOODPLANKS WOODTEK KB ACCS. BAMBOO STRAND WOVEN T-MOULDING NATURAL</t>
  </si>
  <si>
    <t>NFS-WOODPLANKS WOODTEK KB ACCS. BAMBOO STRAND WOVEN THRESHOLD COFFEE</t>
  </si>
  <si>
    <t>NFS-WOODPLANKS WOODTEK KB ACCS. BAMBOO STRAND WOVEN THRESHOLD CHAMPAGNE</t>
  </si>
  <si>
    <t>NFS-WOODPLANKS WOODTEK KB ACCS. BAMBOO STRAND WOVEN THRESHOLD JARRAH</t>
  </si>
  <si>
    <t>WOODPLANKS WOODTEK KB ACCS. BAMBOO STRAND WOVEN THRESHOLD NATURAL</t>
  </si>
  <si>
    <t>NFS-WOODPLANKS WOODTEK KB ACCS. BAMBOO STRAND WOVEN REDUCER COFFEE</t>
  </si>
  <si>
    <t>NFS-WOODPLANKS WOODTEK KB ACCS. BAMBOO STRAND WOVEN REDUCER CHAMPAGNE</t>
  </si>
  <si>
    <t>NFS-WOODPLANKS WOODTEK KB ACCS. BAMBOO STRAND WOVEN REDUCER JARRAH</t>
  </si>
  <si>
    <t>NFS-WOODPLANKS WOODTEK KB ACCS. BAMBOO STRAND WOVEN REDUCER NATURAL</t>
  </si>
  <si>
    <t>DOOR STOPPER HAUSMANN ZH C830 AB</t>
  </si>
  <si>
    <t>DOOR HOLDER HAUSMANN ZH C898L AB</t>
  </si>
  <si>
    <t>FLUSH BOLT HAUSMANN ZH C711-6" AB</t>
  </si>
  <si>
    <t>FLUSH BOLT HAUSMANN ZH C711-8" AB</t>
  </si>
  <si>
    <t>+FLUSH BOLT HAUSMANN ZH C711-10" AB</t>
  </si>
  <si>
    <t>WINDOW LATCH HAUSMANN ZH C720D AB</t>
  </si>
  <si>
    <t>DOOR STOPPER HAUSMANN ZH C830 BSN</t>
  </si>
  <si>
    <t>FLUSH BOLT HAUSMANN ZH C711-6" BSN</t>
  </si>
  <si>
    <t>+FLUSH BOLT HAUSMANN ZH C711-8" BSN</t>
  </si>
  <si>
    <t>+FLUSH BOLT HAUSMANN ZH C711-10" BSN</t>
  </si>
  <si>
    <t>WINDOW LATCH HAUSMANN ZH C720D BSN</t>
  </si>
  <si>
    <t>DOOR HOLDER HAUSMANN ZH C898L BSN</t>
  </si>
  <si>
    <t>DOOR CATCH HAUSMANN C758 AB</t>
  </si>
  <si>
    <t>DOOR CATCH HAUSMANN C758 BSN</t>
  </si>
  <si>
    <t>+BATHROOM ACCESORIES SET(5PCS) CTX SP SL080368A RED</t>
  </si>
  <si>
    <t>+BATHROOM ACCESORIES SET(5PCS) CTX SP SL080368A WHITE</t>
  </si>
  <si>
    <t>+BATHROOM ACCESORIES SET(5PCS) CTX SP SL080368A GREY</t>
  </si>
  <si>
    <t>+BATHROOM ACCESORIES SET(5PCS) CTX SP SL080369A ROUNDED RED</t>
  </si>
  <si>
    <t>+BATHROOM ACCESORIES SET(5PCS) CTX SP SL080369A ROUNDED WHITE</t>
  </si>
  <si>
    <t>+BATHROOM ACCESORIES SET(5PCS) CTX SP SL080369A ROUNDED GREY</t>
  </si>
  <si>
    <t>+COLORED TUBE ZIGMA RI LED T5 T5-XL03C22JJ 5W RED</t>
  </si>
  <si>
    <t>+COLORED TUBE ZIGMA RI LED T5 T5-XL03C22JJ 5W GREEN</t>
  </si>
  <si>
    <t>+COLORED TUBE ZIGMA RI LED T5 T5-XL03C22JJ 5W BLUE</t>
  </si>
  <si>
    <t>+RAIL KENOVO GSR6 820MM</t>
  </si>
  <si>
    <t>+FASTENER KIT KENOVO WF2 (8PCS)</t>
  </si>
  <si>
    <t>+SHELF KIT KENOVO SHV4 3 LAYER 650MM</t>
  </si>
  <si>
    <t>+FLOORMAT PVC EMB#9 YP5201 1830X27430X0.40MM</t>
  </si>
  <si>
    <t>+NFS-MIRROR SIMEX BI 30X120CM ODM2516 B-14 WOOD</t>
  </si>
  <si>
    <t>+MIRROR SIMEX BI 30X40CM WM2516 A-01 BLACK</t>
  </si>
  <si>
    <t>+MIRROR SIMEX BI 30X40CM WM2516 A-02 WHITE</t>
  </si>
  <si>
    <t>+MIRROR SIMEX BI 40X50CM WM2516 A-01 BLACK</t>
  </si>
  <si>
    <t>+MIRROR SIMEX BI 40X50CM WM2516 A-02 WHITE</t>
  </si>
  <si>
    <t>+NFS-MIRROR SIMEX BI 30X60CM WM2516 A-01 BLACK</t>
  </si>
  <si>
    <t>+NFS-MIRROR SIMEX BI 30X60CM WM2516 A-02 WHITE</t>
  </si>
  <si>
    <t>+NFS-MIRROR SIMEX BI 50X60CM WM2516 B-14 WOOD</t>
  </si>
  <si>
    <t>DOOR CLOSER HAUSMANN GY WNS-02 25KG ALUMINUM</t>
  </si>
  <si>
    <t>+RECTANGLE TABLE BT006X011A 72X30X29.25" XL180 WHITE</t>
  </si>
  <si>
    <t>CHAIR CTX PC008K005A 184X30X44CM BENCH</t>
  </si>
  <si>
    <t>HOUSE NUMBER HAUSMANN WNS100 #0 1.5MM S/S SATIN FINISH</t>
  </si>
  <si>
    <t>HOUSE NUMBER HAUSMANN WNS101 #1 1.5MM S/S SATIN FINISH</t>
  </si>
  <si>
    <t>HOUSE NUMBER HAUSMANN WNS102 #2 1.5MM S/S SATIN FINISH</t>
  </si>
  <si>
    <t>HOUSE NUMBER HAUSMANN WNS103 #3 1.5MM S/S SATIN FINISH</t>
  </si>
  <si>
    <t>HOUSE NUMBER HAUSMANN WNS104 #4 1.5MM S/S SATIN FINISH</t>
  </si>
  <si>
    <t>HOUSE NUMBER HAUSMANN WNS105 #5 1.5MM S/S SATIN FINISH</t>
  </si>
  <si>
    <t>HOUSE NUMBER HAUSMANN WNS106 #6 1.5MM S/S SATIN FINISH</t>
  </si>
  <si>
    <t>HOUSE NUMBER HAUSMANN WNS107 #7 1.5MM S/S SATIN FINISH</t>
  </si>
  <si>
    <t>HOUSE NUMBER HAUSMANN WNS108 #8 1.5MM S/S SATIN FINISH</t>
  </si>
  <si>
    <t>HOUSE NUMBER HAUSMANN WNS109 #9 1.5MM S/S SATIN FINISH</t>
  </si>
  <si>
    <t>HOUSE NUMBER HAUSMANN WNS100 #0 120mm-H 1.5MM S/S SATIN FINISH</t>
  </si>
  <si>
    <t>HOUSE NUMBER HAUSMANN WNS100 #0 150mm-H 1.5MM S/S SATIN FINISH</t>
  </si>
  <si>
    <t>HOUSE NUMBER HAUSMANN WNS101 #1 120mm-H 1.5MM S/S SATIN FINISH</t>
  </si>
  <si>
    <t>HOUSE NUMBER HAUSMANN WNS101 #1 150mm-H 1.5MM S/S SATIN FINISH</t>
  </si>
  <si>
    <t>HOUSE NUMBER HAUSMANN WNS102 #2 120mm-H 1.5MM S/S SATIN FINISH</t>
  </si>
  <si>
    <t>HOUSE NUMBER HAUSMANN WNS102 #2 150mm-H 1.5MM S/S SATIN FINISH</t>
  </si>
  <si>
    <t>HOUSE NUMBER HAUSMANN WNS103 #3 120mm-H 1.5MM S/S SATIN FINISH</t>
  </si>
  <si>
    <t>HOUSE NUMBER HAUSMANN WNS103 #3 150mm-H 1.5MM S/S SATIN FINISH</t>
  </si>
  <si>
    <t>HOUSE NUMBER HAUSMANN WNS104 #4 120mm-H 1.5MM S/S SATIN FINISH</t>
  </si>
  <si>
    <t>HOUSE NUMBER HAUSMANN WNS104 #4 150mm-H 1.5MM S/S SATIN FINISH</t>
  </si>
  <si>
    <t>HOUSE NUMBER HAUSMANN WNS105 #5 120mm-H 1.5MM S/S SATIN FINISH</t>
  </si>
  <si>
    <t>HOUSE NUMBER HAUSMANN WNS105 #5 150mm-H 1.5MM S/S SATIN FINISH</t>
  </si>
  <si>
    <t>HOUSE NUMBER HAUSMANN WNS106 #6 120mm-H 1.5MM S/S SATIN FINISH</t>
  </si>
  <si>
    <t>HOUSE NUMBER HAUSMANN WNS106 #6 150mm-H 1.5MM S/S SATIN FINISH</t>
  </si>
  <si>
    <t>HOUSE NUMBER HAUSMANN WNS107 #7 120mm-H 1.5MM S/S SATIN FINISH</t>
  </si>
  <si>
    <t>HOUSE NUMBER HAUSMANN WNS107 #7 150mm-H 1.5MM S/S SATIN FINISH</t>
  </si>
  <si>
    <t>HOUSE NUMBER HAUSMANN WNS108 #8 120mm-H 1.5MM S/S SATIN FINISH</t>
  </si>
  <si>
    <t>HOUSE NUMBER HAUSMANN WNS108 #8 150mm-H 1.5MM S/S SATIN FINISH</t>
  </si>
  <si>
    <t>HOUSE NUMBER HAUSMANN WNS109 #9 120mm-H 1.5MM S/S SATIN FINISH</t>
  </si>
  <si>
    <t>HOUSE NUMBER HAUSMANN WNS109 #9 150mm-H 1.5MM S/S SATIN FINISH</t>
  </si>
  <si>
    <t>+LED EXIT SIGNAGE ZIGMA HB EX-800GX-W 2.6W</t>
  </si>
  <si>
    <t>+FLOORMAT PVC EMB#3 XH5603 1830X27430X0.40MM</t>
  </si>
  <si>
    <t>+FLOORMAT PVC EMB#3 XH3205 1830X27430X0.40MM</t>
  </si>
  <si>
    <t>+FLOORMAT PVC EMB#3 XH6305 1830X27430X0.40MM</t>
  </si>
  <si>
    <t>+CLEAR SHEET PHR34 0.07MMx54</t>
  </si>
  <si>
    <t>+CLEAR SHEET PHT36 0.2MMx54</t>
  </si>
  <si>
    <t>STAPLE WIRE HAUSMANN 908J</t>
  </si>
  <si>
    <t>STAPLE WIRE HAUSMANN 1008F</t>
  </si>
  <si>
    <t>(DO NOT USE) DOORBELL SOTER AE WIRELESS X-581P PLUG IN</t>
  </si>
  <si>
    <t>(DO NOT USE) NFS- DOORBELL SOTER AE WIRELESS F-128E BATTERY</t>
  </si>
  <si>
    <t>+TILES CHINAGRES SB 60X60 POLISHED HA6014</t>
  </si>
  <si>
    <t>(DO NOT USE) NFS- DOORBELL SOTER AE WIRELESS X2-581P PLUG IN W/DOUBLE PUSHES</t>
  </si>
  <si>
    <t>(DO NOT USE) NFS- DOORBELL SOTER AE WIRELESS X-581P-2 PLUG IN W/DOUBLE RECEIVERS</t>
  </si>
  <si>
    <t>+GRASS CARPET VG 2MX1M E640218CDQ06849 6800DTEX MONOFILAMENT PE</t>
  </si>
  <si>
    <t>NFS-CONCRETE VIBRATOR HP-VR W/ROBIN EY20 BALLING TYPE</t>
  </si>
  <si>
    <t>NFS-POWER TROWEL HP-S100 W/ROBIN EY20 AND BLADES</t>
  </si>
  <si>
    <t>NFS-POWER TROWEL BLADE HP-S100 SET (4pcs)</t>
  </si>
  <si>
    <t>NFS-FLOOR SAW HP-Q450 W/ROBIN EY28 W/ BLADE SHAFT-25.4MM</t>
  </si>
  <si>
    <t>ROLLER COMPACTOR HP-R800 W/HONDA GX390  YELLOW</t>
  </si>
  <si>
    <t>NFS-ENGINE HP186FA DIESEL MANUAL START 10HP</t>
  </si>
  <si>
    <t>NFS-TAMPING RAMMER HP-RM80 W/ROBIN EY20</t>
  </si>
  <si>
    <t>NFS-PLATE COMPACTOR HP-C90R W/ROBIN EY20</t>
  </si>
  <si>
    <t>NFS-FLOOR SAW HP-Q300 W/ROBIN EY20 W/BLADE 300MM</t>
  </si>
  <si>
    <t>+CLOTHES DRYER DL CR-WE-01 ACCORDION 1100X640X190MM OUTDOOR</t>
  </si>
  <si>
    <t>(DO NOT USE) FUSION MACHINE AQUAPA KMS-0008A0 MILLENIUM</t>
  </si>
  <si>
    <t>HOSE VODA PVC HVP1119-50 2" 50MMX5M WASTE DISCHARGE  BLUE</t>
  </si>
  <si>
    <t>HOSE VODA PVC HVP1119-50 2" 50MMX15M WASTE DISCHARGE BLUE</t>
  </si>
  <si>
    <t>(DO NOT USE) HOSE VODA PVC WASTE DISCHARGE 2"X30M BLUE</t>
  </si>
  <si>
    <t>HOSE VODA PVC HVP1119-75 3" 75MMX5M WASTE DISCHARGE BLUE</t>
  </si>
  <si>
    <t>(DO NOT USE) HOSE VODA PVC WASTE DISCHARGE 3"X15M BLUE</t>
  </si>
  <si>
    <t>HOSE VODA PVC HVP1119-14 1/2" 10X14MMX1M CLEAR (METER)</t>
  </si>
  <si>
    <t>HOSE VODA PVC HVP1119-12 3/8" 10X12MMX1M CLEAR (METER)</t>
  </si>
  <si>
    <t>+HOSE PVC 1/2 12X15MM GREEN MTR</t>
  </si>
  <si>
    <t>NFS-DOOR SEAL HAUSMANN FD B2 RUBBER 1MX39MM WHITE ALU.HOLDER</t>
  </si>
  <si>
    <t>NFS-DOOR SEAL HAUSMANN FD B2 RUBBER1MX39MM BROWN ALU.HOLDER</t>
  </si>
  <si>
    <t>NFS-DOOR SEAL HAUSMANN FD C1 BRUSH 1MX45MM BROWN PVC HOLDER</t>
  </si>
  <si>
    <t>NFS-DOOR SEAL HAUSMANN FD C1 BRUSH 1MX45MM TRANSPARENT PVC HOLDER</t>
  </si>
  <si>
    <t>(DO NOT USE) +WELDING CHAIN LINK WL40Z185MP12L 4MM GALVANIZED</t>
  </si>
  <si>
    <t>(DO NOT USE) +WELDING CHAIN LINK WL50Z150MP12L 5MM GALVANIZED</t>
  </si>
  <si>
    <t>(DO NOT USE) +WELDING CHAIN LINK WL60Z135MP12L 6MM GALVANIZED</t>
  </si>
  <si>
    <t>I-AIRCON BOSTON BAY GR BOINVAIRW09AF INVERTER 1HP WINDOW TYPE</t>
  </si>
  <si>
    <t>I-NFS-AIRCON BOSTON BAY GR BOINVAIRW18AF INVERTER 2HP WINDOW TYPE</t>
  </si>
  <si>
    <t>I-+NFS-AIRCON BOSTON BAY GR BOINVAIRW24AF INVERTER 2.5HP WINDOW TYPE</t>
  </si>
  <si>
    <t>NFS-ALUMINUM HANDLES GMX JS-BL030 3M SILVER ANODIZED/MS-10</t>
  </si>
  <si>
    <t>NFS-ALUMINUM HANDLES GMX JS-BL008 3M SILVER ANODIZED/MS-10</t>
  </si>
  <si>
    <t>HOSE CLAMP CTX TM 13-19MM 8X0.6MM (3/4") 2's</t>
  </si>
  <si>
    <t>HOSE CLAMP CTX TM 16-25MM 8X0.6MM (1") 2's</t>
  </si>
  <si>
    <t>HOSE CLAMP CTX TM 22-32MM 12.7X0.6MM (1-1/4") 2's</t>
  </si>
  <si>
    <t>HOSE CLAMP CTX TM 25-38MM 12.7X0.6MM (1-1/2") 2's</t>
  </si>
  <si>
    <t>HOSE CLAMP CTX TM 27-51MM 12.7X0.6MM (2") 2's</t>
  </si>
  <si>
    <t>+DRAWER LOCK HAUSMANN DM 138-22 D-19MMXL-22MM ZINC ALLOY CHROME FINISH</t>
  </si>
  <si>
    <t>+VACUUM CLEANER BOSTON BAY ZD AT18135P WET/DRY 10L</t>
  </si>
  <si>
    <t>+VACUUM CLEANER BOSTON BAY ZD AT19138P/AT18138P WET/DRY 17L</t>
  </si>
  <si>
    <t>+VACUUM CLEANER BOSTON BAY ZD AT19116P WET/DRY 23L PLASTIC</t>
  </si>
  <si>
    <t>+VACUUM CLEANER BOSTON BAY ZD AT19199-14A WET/DRY 53L S/S</t>
  </si>
  <si>
    <t>+VACUUM CLEANER BOSTON BAY ZD SPAREPARTS DISPOSABLE BAG 19-3100 AT19116P</t>
  </si>
  <si>
    <t>+VACUUM CLEANER BOSTON BAY ZD SPAREPARTS DISPOSABLE BAG 19-3102 AT19199-14A</t>
  </si>
  <si>
    <t>+VACUUM CLEANER BOSTON BAY ZD SPAREPARTS CARTRIDGE FILTER 08-2566B AT19199-14A</t>
  </si>
  <si>
    <t>DOOR VIEWER HAUSMANN OI 1012/35-55 12MM AB</t>
  </si>
  <si>
    <t>DOOR VIEWER HAUSMANN OI 1012/35-55 12MM SC</t>
  </si>
  <si>
    <t>+TILES ROMANO TT 30X60W 3000</t>
  </si>
  <si>
    <t>+TILES NUVOGRES CV 60X60 PJ6001 WHITE PEARL JADE HI-SHINE</t>
  </si>
  <si>
    <t>+TILES NUVOGRES CV 60X60 PJ6002 BEIGE PEARL JADE HI-SHINE</t>
  </si>
  <si>
    <t>+TILES NUVOGRES CV 60X60 PJ6003 PINK PEARL JADE HI-SHINE</t>
  </si>
  <si>
    <t>+TILES NUVOGRES CV 60X60 PJ6004 GRAY PEARL JADE HI-SHINE</t>
  </si>
  <si>
    <t>+TILES ALFAGRES CV 60X60 SH6001/SH6001CY PLAIN IVORY SOLOGOSO</t>
  </si>
  <si>
    <t>CANOPY RAVAK HE M1200-A 250X200CM FABRIC W/WHITE FRAME</t>
  </si>
  <si>
    <t>CANOPY RAVAK HE 9101 160X70CM WINDOW AWNING FABRIC W/WHITE FRAME</t>
  </si>
  <si>
    <t>NFS-HEDGE MAT RYKER MZ1188014C 50CMX50CM BOXWOOD</t>
  </si>
  <si>
    <t>NFS-HEDGE MAT RYKER MZ1188001A 50X50CM PHOTINIA</t>
  </si>
  <si>
    <t>NFS-HEDGE MAT RYKER MZ1188009A 50X50CM  MIXED LEAF</t>
  </si>
  <si>
    <t>+RUBBER MOULDED BRUSH MAT KERALA 40X70CM FTX-CH-MB-2015-001</t>
  </si>
  <si>
    <t>+RUBBER MOULDED BRUSH MAT KERALA 40X70CM FTX-CH-MB-2015-002</t>
  </si>
  <si>
    <t>+RUBBER MAT KERALA PIN 40X60CM FTX-CH-RPM-2015-001</t>
  </si>
  <si>
    <t>+RUBBER COIR MAT KERALA FTX-STD-2265 45X75CM</t>
  </si>
  <si>
    <t>+RUBBER COIR MAT KERALA FTX-STD-2313 45X75CM</t>
  </si>
  <si>
    <t>+RUBBER COIR MAT KERALA FTX-STD-2305 45X75CM</t>
  </si>
  <si>
    <t>+RUBBER COIR MAT KERALA FTX-STD-2225 45X75CM</t>
  </si>
  <si>
    <t>+RUBBER COIR MAT KERALA FTX-STD-2183 45X75CM</t>
  </si>
  <si>
    <t>TEFLON TAPE VODA PTFE (1/2") 0.075MMX12MMX10M</t>
  </si>
  <si>
    <t>TEFLON TAPE VODA PTFE (3/4") 0.075MMX19MMX10M</t>
  </si>
  <si>
    <t>TEFLON TAPE VODA PTFE (1") 0.075MMX24MMX10M</t>
  </si>
  <si>
    <t>+I-BOWL PHILIPPINE STANDARD 2082 AURORA WHITE</t>
  </si>
  <si>
    <t>+TANK PHILIPPINE STANDARD 2082 AURORA WHITE</t>
  </si>
  <si>
    <t>I-TANK PHILIPPINE STANDARD 660 CORON WHITE</t>
  </si>
  <si>
    <t>I-BOWL PHILIPPINE STANDARD 660 CORON WHITE</t>
  </si>
  <si>
    <t>I-LAV PHILIPPINE STANDARD 2163 CORON WHITE</t>
  </si>
  <si>
    <t>I-TANK PHILIPPINE STANDARD 660 CORON IVORY</t>
  </si>
  <si>
    <t>I-BOWL PHILIPPINE STANDARD 660 CORON IVORY</t>
  </si>
  <si>
    <t>I-LAV PHILIPPINE STANDARD 2163 CORON IVORY</t>
  </si>
  <si>
    <t>I-TANK PHILIPPINE STANDARD 660 CORON PASTEL BLUE</t>
  </si>
  <si>
    <t>I-BOWL PHILIPPINE STANDARD 660 CORON PASTEL BLUE</t>
  </si>
  <si>
    <t>I-LAV PHILIPPINE STANDARD 2163 CORON PASTEL BLUE</t>
  </si>
  <si>
    <t>I-TANK PHILIPPINE STANDARD 660 CORON PASTEL GREEN</t>
  </si>
  <si>
    <t>I-BOWL PHILIPPINE STANDARD 660 CORON PASTEL GREEN</t>
  </si>
  <si>
    <t>I-LAV PHILIPPINE STANDARD 2163 CORON PASTEL GREEN</t>
  </si>
  <si>
    <t>+CEILING LAMP FIXTURE EXOR KG 48160-1Y 23.5CM</t>
  </si>
  <si>
    <t>+CEILING LAMP FIXTURE EXOR KG 48160-2Y 31.5CM</t>
  </si>
  <si>
    <t>(DO NOT USE)CEILING LAMP FIXTURE EXOR KG 48500-1Y 23.5CM</t>
  </si>
  <si>
    <t>(DO NOT USE)CEILING LAMP FIXTURE EXOR KG 48500-2Y 31.5CM</t>
  </si>
  <si>
    <t>(DO NOT USE)CEILING LAMP FIXTURE EXOR KG 48500-1F 23.5X23.5CM</t>
  </si>
  <si>
    <t>(DO NOT USE)CEILING LAMP FIXTURE EXOR KG 48500-2F 31.5X31.5CM</t>
  </si>
  <si>
    <t>MIRROR SIMEX BS K229 485x390MM OVAL+SHELF+TOWEL BAR SET</t>
  </si>
  <si>
    <t>MIRROR SIMEX BS K122 450MM ROUND</t>
  </si>
  <si>
    <t>MIRROR SIMEX BS K108 490x340MM SQUARE</t>
  </si>
  <si>
    <t>MIRROR SIMEX BS K180 485x390MM OVAL</t>
  </si>
  <si>
    <t>+GARDEN HOSE CTX 12MMX16MMX1M 1/2" GREEN</t>
  </si>
  <si>
    <t>NFS-FOAM BOARD XPS 600X1200X50MM B2/YELLOW</t>
  </si>
  <si>
    <t>CUP HOOKS HAUSMANN WI SHOULDERED CFA01315 3/4" BP</t>
  </si>
  <si>
    <t>CUP HOOKS HAUSMANN WI SHOULDERED CFA01316 7/8" BP</t>
  </si>
  <si>
    <t>CUP HOOKS HAUSMANN WI SHOULDER CFA01317 1" BP</t>
  </si>
  <si>
    <t>CUP HOOKS HAUSMANN WI SHOULDER CFA01318 1-1/4" BP</t>
  </si>
  <si>
    <t>CUP HOOKS HAUSMANN WI SHOULDER CFA01319 1-1/2" BP</t>
  </si>
  <si>
    <t>CUP HOOKS HAUSMANN WI SHOULDERED SQUARE HOOK CFA01336 3/4" BP</t>
  </si>
  <si>
    <t>CUP HOOKS HAUSMANN WI SHOULDERED SQUARE HOOK CFA01337 7/8" BP</t>
  </si>
  <si>
    <t>CUP HOOKS HAUSMANN WI SHOULDERED SQUARE HOOK CFA01338 1" BP</t>
  </si>
  <si>
    <t>CUP HOOKS HAUSMANN WI SHOULDERED SQUARE HOOK CFA01339 1-1/4" BP</t>
  </si>
  <si>
    <t>CUP HOOKS HAUSMANN WI SHOULDERED SQUARE HOOK CFA01340 1-1/2" BP</t>
  </si>
  <si>
    <t>CUP HOOKS HAUSMANN WI PVC SHOULDERED CUP HOOK CFA01329 3/4" WHITE</t>
  </si>
  <si>
    <t>CUP HOOKS HAUSMANN WI PVC SHOULDERED CUP HOOK CFA01330 7/8" WHITE</t>
  </si>
  <si>
    <t>CUP HOOKS HAUSMANN WI PVC SHOULDERED CUP HOOK CFA01331 1" WHITE</t>
  </si>
  <si>
    <t>CUP HOOKS HAUSMANN WI PVC SHOULDERED CUP HOOK CFA01332 1-1/4" WHITE</t>
  </si>
  <si>
    <t>CUP HOOKS HAUSMANN WI PVC SHOULDERED CUP HOOK CFA01333 1-1/2" WHITE</t>
  </si>
  <si>
    <t>CUP HOOKS HAUSMANN WI PVC SHOULDERED CUP HOOK CFA01334 2" WHITE</t>
  </si>
  <si>
    <t>CUP HOOKS HAUSMANN WI PVC SHOULDERED SQUARE HOOK CFA01343 3/4" WHITE</t>
  </si>
  <si>
    <t>CUP HOOKS HAUSMANN WI PVC SHOULDERED SQUARE HOOK CFA01344 7/8" WHITE</t>
  </si>
  <si>
    <t>CUP HOOKS HAUSMANN WI PVC SHOULDERED SQUARE HOOK CFA01345 1" WHITE</t>
  </si>
  <si>
    <t>CUP HOOKS HAUSMANN WI PVC SHOULDERED SQUARE HOOK CFA01346 1-1/4" WHITE</t>
  </si>
  <si>
    <t>CUP HOOKS HAUSMANN WI PVC SHOULDERED SQUARE HOOK CFA01347 1-1/2" WHITE</t>
  </si>
  <si>
    <t>WINDOW BUENAVISTA HA 120120SW 1.20X1.20M UPVC SLIDING</t>
  </si>
  <si>
    <t>WINDOW BUENAVISTA HA 6060SW .60X.60M UPVC SLIDING</t>
  </si>
  <si>
    <t>WINDOW BUENAVISTA HA 120140SW 1.20X1.40M UPVC SLIDING</t>
  </si>
  <si>
    <t>WINDOW BUENAVISTA HA 120160SW 1.20X1.60M UPVC SLIDING</t>
  </si>
  <si>
    <t>+DUST BIN TONTARELLI SWING TOP 8101954159 GRACE SML PANNA 9L</t>
  </si>
  <si>
    <t>+DUST BIN TONTARELLI SWING TOP 8101954AN3 GRACE SML ORO/PANNA 9L</t>
  </si>
  <si>
    <t>+DUST BIN TONTARELLI SWING TOP 8101953159 GRACE MED PANNA 15L</t>
  </si>
  <si>
    <t>+DUST BIN TONTARELLI SWING TOP 8101953AN3 GRACE MED ORO/PANNA 15L</t>
  </si>
  <si>
    <t>+DUST BIN TONTARELLI SWING TOP 8101952AN3 GRACE L ORO/PANNA 25L</t>
  </si>
  <si>
    <t>+DUST BIN TONTARELLI SWING TOP 8101952159 GRACE L PANNA 25L</t>
  </si>
  <si>
    <t>+SWING BIN TONTARELLI 8105801AQ7 25L BLUE</t>
  </si>
  <si>
    <t>+BULLET BIN TONTARELLI 8105010AB7 BLACK/AMBER 25L</t>
  </si>
  <si>
    <t>+BULLET BIN TONTARELLI 8105010AB8  ALUMINUM 25L</t>
  </si>
  <si>
    <t>+BULLET BIN TONTARELLI 8105010AG7 BLACK/WHITE 25L</t>
  </si>
  <si>
    <t>+BULLET BIN TONTARELLI 8105010AG8 BLACK/GREEN 25L</t>
  </si>
  <si>
    <t>+DUST BIN TONTARELLI  SWING TOP 8101951AN3 GRACE XL  ORO/PANNA 50L</t>
  </si>
  <si>
    <t>+DUST BIN TONTARELLI SWING TOP 8101951159 GRACE XL  PANNA 50L</t>
  </si>
  <si>
    <t>+SWING BIN TONTARELLI 8105801AM5 25L GREY</t>
  </si>
  <si>
    <t>+VINTAGE BIN TONTARELLI  ROUND 8105905I13 SORRENTO 25L</t>
  </si>
  <si>
    <t>+VINTAGE BIN TONTARELLI ROUND 8105905I15 FOGLIE PICCOLE 25L</t>
  </si>
  <si>
    <t>+VINTAGE BIN TONTARELLI ROUND 8105905I14 BAKERY CAFE 25L</t>
  </si>
  <si>
    <t>NFS- ARTIFICIAL GRASS MAT TF-3 30X30X1.6CM</t>
  </si>
  <si>
    <t>GASOLINE CONTAINER CN CONTINENTAL 5L</t>
  </si>
  <si>
    <t>GASOLINE CONTAINER CN CONTINENTAL 10L</t>
  </si>
  <si>
    <t>GASOLINE CONTAINER CN CONTINENTAL 20L</t>
  </si>
  <si>
    <t>FOLDABLE CONTAINER CN CONTINENTAL GHIRBA 15L</t>
  </si>
  <si>
    <t>NFS- PRESSURE WASHER VODA 14244 VPW100 70-100 BAR 1300W</t>
  </si>
  <si>
    <t>NFS- PRESSURE WASHER VODA 14245 VPW120 85-120 BAR 1500W</t>
  </si>
  <si>
    <t>PRESSURE WASHER VODA ACCS. WATER COUPLING KIT 14244/14245</t>
  </si>
  <si>
    <t>PRESSURE WASHER VODA ACCS. PISTON AND SEALS KIT 14244</t>
  </si>
  <si>
    <t>PRESSURE WASHER VODA ACCS. CARBON BRUSH 14244</t>
  </si>
  <si>
    <t>PRESSURE WASHER VODA ACCS. TSS KIT 14244</t>
  </si>
  <si>
    <t>PRESSURE WASHER VODA ACCS. VALVES AND SEALS KIT 14244</t>
  </si>
  <si>
    <t>PRESSURE WASHER VODA ACCS. LANCE AND HEAD 14244</t>
  </si>
  <si>
    <t>PRESSURE WASHER VODA ACCS. GUN 14244</t>
  </si>
  <si>
    <t>PRESSURE WASHER VODA ACCS. WHEEL 14244</t>
  </si>
  <si>
    <t>PRESSURE WASHER VODA ACCS. HOSE QUICK CONNECT 14244</t>
  </si>
  <si>
    <t>PRESSURE WASHER VODA ACCS. PISTON AND SEALS KIT 14245</t>
  </si>
  <si>
    <t>PRESSURE WASHER VODA ACCS. CARBON BRUSH 14245</t>
  </si>
  <si>
    <t>PRESSURE WASHER VODA ACCS. TSS KIT 14245</t>
  </si>
  <si>
    <t>PRESSURE WASHER VODA ACCS. VALVES AND SEALS KIT 14245</t>
  </si>
  <si>
    <t>PRESSURE WASHER VODA ACCS. LANCE AND HEAD 14245</t>
  </si>
  <si>
    <t>PRESSURE WASHER VODA ACCS. GUN 14245</t>
  </si>
  <si>
    <t>PRESSURE WASHER VODA ACCS. WHEEL 14245</t>
  </si>
  <si>
    <t>PRESSURE WASHER VODA ACCS. HOSE W/COUPLING 14245</t>
  </si>
  <si>
    <t>+CEMENT BOARD EKABOARD 10X1220X2440MM</t>
  </si>
  <si>
    <t>ELECTRODE HOLDER HAUSMANN GT KY1017/EHH07092019-300</t>
  </si>
  <si>
    <t>ELECTRODE HOLDER HAUSMANN GT KY1017/EHH07092019-500</t>
  </si>
  <si>
    <t>EARTH CLAMP HAUSMANN GT KY1026/ECH07092019-500</t>
  </si>
  <si>
    <t>+BBQ GRILL ACCS. CTX SET 01114-3C S/S BLACK</t>
  </si>
  <si>
    <t>HANDLE CTX WOODEN W822.96 117X16X26</t>
  </si>
  <si>
    <t>+HANDLE CTX WOODEN W822.64 88X15X26</t>
  </si>
  <si>
    <t>HANDLE CTX WOODEN W827.96 128X12X25</t>
  </si>
  <si>
    <t>HANDLE CTX WOODEN W827.64 92X12X22</t>
  </si>
  <si>
    <t>+HANDLE CTX WOODEN W826.96 122X10X26</t>
  </si>
  <si>
    <t>+HANDLE CTX WOODEN W826.64 90X10X26</t>
  </si>
  <si>
    <t>HANDLE CTX WOODEN W814 88X37X15</t>
  </si>
  <si>
    <t>HANDLE CTX WOODEN W815 112X48X18</t>
  </si>
  <si>
    <t>+HANDLE CTX WOODEN W823.70 90X12X26</t>
  </si>
  <si>
    <t>HANDLE CTX WOODEN W823.96 128X28X12.2</t>
  </si>
  <si>
    <t>+HANDLE CTX WOODEN W817.96 126X26X20</t>
  </si>
  <si>
    <t>+HANDLE CTX WOODEN W817.64 90X28X18</t>
  </si>
  <si>
    <t>+HANDLE CTX WOODEN W802 32X32X22</t>
  </si>
  <si>
    <t>HANDLE CTX WOODEN W801 40X40X21</t>
  </si>
  <si>
    <t>HANDLE CTX WOODEN W805-32 32X32X25</t>
  </si>
  <si>
    <t>+HANDLE CTX WOODEN W808-41 41X41X29</t>
  </si>
  <si>
    <t>HANDLE CTX WOODEN W838-30 30X30X20</t>
  </si>
  <si>
    <t>+HANDLE CTX WOODEN W838-37 37X37X20</t>
  </si>
  <si>
    <t>+TOW ROPE LINK DJ-TR10 18MMX4M</t>
  </si>
  <si>
    <t>+CARGO NET LINK DJ-N4002 4MMX90X150CM</t>
  </si>
  <si>
    <t>+BUNGEE CORD DJ-CB02 5MMX12'' W/PLASTIC BALL</t>
  </si>
  <si>
    <t>+BUNGEE CORD DJ-C8008 8MMX30'' W/PLASTIC INJECTION STEEL HOOK</t>
  </si>
  <si>
    <t>+BUNGEE CORD DJ-C8008 8MMX48'' W/PLASTIC INJECTION STEEL HOOK</t>
  </si>
  <si>
    <t>TABLE W/BUILT IN SINK + FAUCET CF115</t>
  </si>
  <si>
    <t>GAZEBO KW 3X3M POLYESTER</t>
  </si>
  <si>
    <t>GAZEBO KW 3X3M POLYETHYLENE</t>
  </si>
  <si>
    <t>+TILE TRIM PVC EI P0107 7MM PINK</t>
  </si>
  <si>
    <t>CHISEL WOOD HAUSMANN XT XKZ-B140 1/2"</t>
  </si>
  <si>
    <t>CHISEL WOOD HAUSMANN XT XKZ-B140 3/4"</t>
  </si>
  <si>
    <t>CHISEL WOOD HAUSMANN XT XKZ-B140 1"</t>
  </si>
  <si>
    <t>CHISEL WOOD HAUSMANN XT XKZ-B140 1-1/4"</t>
  </si>
  <si>
    <t>+TILES LISTELLO FIESTA 7X20 E-311</t>
  </si>
  <si>
    <t>+TILES LISTELLO FIESTA 7X20 E-305</t>
  </si>
  <si>
    <t>+TILES LISTELLO FIESTA 7X20 E-306 / P-139</t>
  </si>
  <si>
    <t>+SINK DIAMOND W/O STAND DMX100B/C W/ STRAINER</t>
  </si>
  <si>
    <t>+SHOWER ENCLOSURE CRYSTAL 2018A 4MM-T</t>
  </si>
  <si>
    <t>+SHOWER ENCLOSURE CRYSTAL 2018C 4MM-T</t>
  </si>
  <si>
    <t>+SHOWER ENCLOSURE CRYSTAL 5502</t>
  </si>
  <si>
    <t>+SHOWER PANEL CRYSTAL 8305 WHITE</t>
  </si>
  <si>
    <t>+SHOWER PANEL CRYSTAL 8303 WHITE</t>
  </si>
  <si>
    <t>+SHOWER PANEL CRYSTAL 8301 WHITE</t>
  </si>
  <si>
    <t>+SHOWER PANEL CRYSTAL 8308 WHITE</t>
  </si>
  <si>
    <t>+MIRROR UANTER K259/K259A 1000X750</t>
  </si>
  <si>
    <t>+MIRROR UANTER K255 900X650</t>
  </si>
  <si>
    <t>+LAV LA FONZA KS RB11 ROUND FLOWER 380X160MM  WHITE</t>
  </si>
  <si>
    <t>+LAV LA FONZA KS RB09 SQUARE 410X410X130MM WHITE</t>
  </si>
  <si>
    <t>(DO NOT USE)+FOUNTAIN GREAT OUTDOOR SE MZ-8463 LED</t>
  </si>
  <si>
    <t>(DO NOT USE)+TANK FITTINGS LA FONZA K212 MILANO</t>
  </si>
  <si>
    <t>(DO NOT USE)+SEAT COVER LA FONZA K106B FIRENZE WHITE</t>
  </si>
  <si>
    <t>(DO NOT USE)+SEAT COVER LA FONZA K106B FIRENZE BLUE</t>
  </si>
  <si>
    <t>(DO NOT USE)+SEAT COVER LA FONZA K106B FIRENZE GREEN</t>
  </si>
  <si>
    <t>(DO NOT USE)+SEAT COVER LA FONZA K368 SICILY IVORY</t>
  </si>
  <si>
    <t>(DO NOT USE)+SEAT COVER LA FONZA K368 SICILY GREEN</t>
  </si>
  <si>
    <t>+BATHTUB JAZZI SPA MASSAGE SKT328A 218X218X92CM</t>
  </si>
  <si>
    <t>+BATHTUB JAZZI SPA MASSAGE SKT338E 228X228X94CM</t>
  </si>
  <si>
    <t>SEAT COVER LA FONZA 822/228 ALBA KIDS WHITE</t>
  </si>
  <si>
    <t>+PICNIC TABLE GREAT OUTDOOR HA ZK-183D RECTANGULAR</t>
  </si>
  <si>
    <t>+MAGNESIUM BOARD MAGNIFLEX 1220MMX2440MMX5MM W.R.</t>
  </si>
  <si>
    <t>MOP HAPPY HOME WM MPD048 NONWOVEN STRIP WRING</t>
  </si>
  <si>
    <t>MOP HAPPY HOME WM MPD043 MICROFIBER DUSTING</t>
  </si>
  <si>
    <t>MOP HAPPY HOME WM MPD043-R MICROFIBER DUSTING REF.</t>
  </si>
  <si>
    <t>MOP HAPPY HOME WM MPD042-R MICROFIBER STRIP REFILL</t>
  </si>
  <si>
    <t>+RACK HAPPY HOME FB FY01-01C LIGHT DUTY 3LAYERS</t>
  </si>
  <si>
    <t>+RACK HAPPY HOME FB FY01-01C LIGHT DUTY 5LAYERS</t>
  </si>
  <si>
    <t>ROOFING RAVAK 6MMX1.22X2.44M TW PC BLUE</t>
  </si>
  <si>
    <t>+TABLE GREAT OUTDOOR SB HK80409-009 ROUND SET STEEL</t>
  </si>
  <si>
    <t>(DO NOT USE)+GATE BUENAVISTA ALU. H1.7MXW3.5M ALU2 34KG</t>
  </si>
  <si>
    <t>(DO NOT USE)+GATE BUENAVISTA ALU. H1.5MXW1.0M ALU2 11.2KG</t>
  </si>
  <si>
    <t>(DO NOT USE)+GATE BUENAVISTA ALU. H1.75MXW3.5M ALU3V2 36KG</t>
  </si>
  <si>
    <t>+SEAT COVER LA FONZA 638 NEW TORINO WHITE</t>
  </si>
  <si>
    <t>+TANK COVER LA FONZA 638 NEW TORINO</t>
  </si>
  <si>
    <t>+TANK FITTINGS LA FONZA 638 NEW TORINO</t>
  </si>
  <si>
    <t>PVC 3X4 3RD REG. WHITE</t>
  </si>
  <si>
    <t>(DO NOT USE)LATTICE PVC 3X6 36RD REG.DIAMOND GREEN</t>
  </si>
  <si>
    <t>LATTICE PVC 3X6 36P PRIVACY GREEN</t>
  </si>
  <si>
    <t>LATTICE PVC 3X6 36P PRIVACY TEAK</t>
  </si>
  <si>
    <t>+TILES TONGDA 30X60 TR30646 MATTE LT.BEIGE</t>
  </si>
  <si>
    <t>+TILES VENUS 30X30F RUSTIC VHS 303 DRB TERRACOTTA</t>
  </si>
  <si>
    <t>+TILES DYNASTY 30X30F PD0010 BEEYA BLUE</t>
  </si>
  <si>
    <t>DISPENSER FLOSOFT LIQ. SOAP &amp; SHAMPOO F-029 350ML</t>
  </si>
  <si>
    <t>(DO NOT USE)+TILES SAN MARIYA 60X60 METAL.GRES K6851 BROWN</t>
  </si>
  <si>
    <t>+TILES SAN MARIYA 60X60 METAL.GRES DG6152 RED/BROWN</t>
  </si>
  <si>
    <t>+TILES SAN MARIYA 60X60 METAL.GRES DG6153 RUST GREY</t>
  </si>
  <si>
    <t>+BATHTUB JAZZI SPA MASSAGE SKT328 2250X2250X920MM</t>
  </si>
  <si>
    <t>CLEANER FLORA PANE WIPER F005 SUPER 21CM W/SPONGE</t>
  </si>
  <si>
    <t>MOP HEAD FLORA COTTON F045 180GMS</t>
  </si>
  <si>
    <t>MOP HEAD FLORA COTTON F046 140GMS</t>
  </si>
  <si>
    <t>+INSULATION HCSINO F/GLASS1.2MX15MX50MM 16KG 1 ALU</t>
  </si>
  <si>
    <t>+TILES MY DECOR CHS1501A 147X147MM ARTISTIC</t>
  </si>
  <si>
    <t>+BATHTUB RAVONI IR MASSAGE 1700X900X670 OW-9A05</t>
  </si>
  <si>
    <t>+BATHTUB RAVONI FA MASSAGE 1500X1500X710 FC202B</t>
  </si>
  <si>
    <t>+WOODPLANKS XINGLI BAMBOO 960X96X15MM NAT.HOR.LT.</t>
  </si>
  <si>
    <t>+WOODPLANKS XINGLI BAMBOO 960X96X15MM NAT.VER.LT.</t>
  </si>
  <si>
    <t>GARDEN TOOL LIN BROS P602002</t>
  </si>
  <si>
    <t>SHELVES CMM 99100-3/11059-3 MULTI.PURPOSE</t>
  </si>
  <si>
    <t>+SHELVES CMM 99126-3 TIER STORAGE</t>
  </si>
  <si>
    <t>SHELVES CMM 99763 TOILET SPACE SAVER</t>
  </si>
  <si>
    <t>SHELVES CMM 99116 TOILET WALL SPACE SAVER</t>
  </si>
  <si>
    <t>SOLAR PANEL GEEBO OFF-GRID 50W 220V 60H</t>
  </si>
  <si>
    <t>+WOODPLANKS XINGLI BAMBOO 960X96X15MM NAT.HOR.MED.</t>
  </si>
  <si>
    <t>+WOODPLANKS XINGLI BAMBOO 960X96X15MM CAR.HOR.DARK</t>
  </si>
  <si>
    <t>+WOODPLANKS XINGLI BAMBOO 960X96X15MM CAR.VER.DARK</t>
  </si>
  <si>
    <t>+TILES DOSSO ST 30X30X4MM MOSAIC D#7 BLUE-WHITE</t>
  </si>
  <si>
    <t>+BOWL SOHO 8014 WHITE</t>
  </si>
  <si>
    <t>+TANK SOHO 8014 WHITE</t>
  </si>
  <si>
    <t>+BATHTUB RAVONI IR MASSAGE 1500X860X600 OW-9013 (L)</t>
  </si>
  <si>
    <t>P/TRAP LA FONZA F-51010</t>
  </si>
  <si>
    <t>DECKING TILE EZ 305X305X32MM BALAU-S-300-F4</t>
  </si>
  <si>
    <t>DECKING TILE EZ 305X305X32MM KEMPAS-S-300-F4</t>
  </si>
  <si>
    <t>+FDS NETAFIM STREAMLINE 16060 .91 L/H .20MM 250M</t>
  </si>
  <si>
    <t>+FDS NETAFIM PLASSON SILVER ELBOW 32X32</t>
  </si>
  <si>
    <t>+FDS NETAFIM PLASSON SILVER END LINE 32</t>
  </si>
  <si>
    <t>+FDS NETAFIM PLASSON TWO WAY VALVE 1</t>
  </si>
  <si>
    <t>+FDS NETAFIM PLASSON SILVER ELBOW THREAD. FEM. 32X1</t>
  </si>
  <si>
    <t>+FDS NETAFIM TAVLIT SCREEN FILTER 1X1 120MESH</t>
  </si>
  <si>
    <t>+FDS NETAFIM PE START CONNECTOR 16 W/RING</t>
  </si>
  <si>
    <t>+FDS NETAFIM RING COUPLING 16MM</t>
  </si>
  <si>
    <t>+FDS NETAFIM RING END LINE 16MM</t>
  </si>
  <si>
    <t>+FDS NETAFIM PUNCH 8MM PLASTIC W/O INS.ADAPTOR</t>
  </si>
  <si>
    <t>(DO NOT USE) +TILES SAN MARIYA 15X90 GRES PORCE.F159635 WD BEIGE</t>
  </si>
  <si>
    <t>+TILES SAN MARIYA 15X90 GRES PORCE.F159637 WD OCHRE</t>
  </si>
  <si>
    <t>(DO NOT USE)+TILES SAN MARIYA 15X90 GRES PORCE.F159639 WD BROWN</t>
  </si>
  <si>
    <t>+PANELLING FUXING PVC FX-8623 5.95MX.25MX8MM OAK</t>
  </si>
  <si>
    <t>+PANELLING ACC.FUXING PVC FX-8623 EXTERNAL CORNER</t>
  </si>
  <si>
    <t>+TILES ESPANA SA 30X30F RUSTIC F3030 BEIGE</t>
  </si>
  <si>
    <t>+SHOWER ENCLOSURE RAVONI IR W-R103 830X830X2000</t>
  </si>
  <si>
    <t>+SHOWER ENCLOSURE RAVONI IR W-R601 900X900X2000</t>
  </si>
  <si>
    <t>+HOSE PE 32MMX17.5M SDR21</t>
  </si>
  <si>
    <t>+TILES TRAVERTINE 45.7X45.7CM BECAGLI GOLD</t>
  </si>
  <si>
    <t>+SLABS TRAVERTINE 600X1800X30MM BECAGLI GOLD</t>
  </si>
  <si>
    <t>+TILES XIAMEN 300X300X10MM RG654 DK.GREY</t>
  </si>
  <si>
    <t>+TILES TAIXING 30X30 DECORATIVE DJ062-M</t>
  </si>
  <si>
    <t>+SEAT COVER LA FONZA 202 NEW GENOVA WHITE</t>
  </si>
  <si>
    <t>(DO NOT USE)+BOWL LA FONZA CT1026A ROCKFORD WHITE</t>
  </si>
  <si>
    <t>(DO NOT USE)+TANK LA FONZA CT1026A ROCKFORD WHITE</t>
  </si>
  <si>
    <t>(DO NOT USE)+TANK FITTINGS LA FONZA HC-1740HT-1630 AUSTIN</t>
  </si>
  <si>
    <t>+POT CHINA PVC 8CM</t>
  </si>
  <si>
    <t>+POT CHINA PVC 9CM</t>
  </si>
  <si>
    <t>+POT CHINA PVC 12CM</t>
  </si>
  <si>
    <t>+POT CHINA PVC 13CM</t>
  </si>
  <si>
    <t>+POT CHINA PVC 15CM</t>
  </si>
  <si>
    <t>+POT CHINA PVC 16CM</t>
  </si>
  <si>
    <t>+POT CHINA PVC 18CM</t>
  </si>
  <si>
    <t>+POT CHINA PVC 30CM</t>
  </si>
  <si>
    <t>+PANELLING FUXING PVC FX-8623 2.95MX.25MX8MM OAK</t>
  </si>
  <si>
    <t>+LAV LA FONZA YC 7024 ROUND 460X175MM  WHITE</t>
  </si>
  <si>
    <t>+BATHTUB JAZZI SPA MASSAGE SKT335A 1840X1240X750MM</t>
  </si>
  <si>
    <t>+DOORS PVC CHINA 60X210 PLAIN RED</t>
  </si>
  <si>
    <t>+DOORS PVC CHINA 60X210 W/LOUVER RED</t>
  </si>
  <si>
    <t>+TANK COVER SOHO 8014 WHITE</t>
  </si>
  <si>
    <t>+TILES TAIXING 30X45 DECORATIVE DJ292</t>
  </si>
  <si>
    <t>(DO NOT USE)+TANK COVER LA FONZA K14 NEW VENEZIA IVORY</t>
  </si>
  <si>
    <t>+TILES DOSSO VI 30X30F DECORATIVE MB30A0831</t>
  </si>
  <si>
    <t>+TILES DOSSO VI 30X30F DECORATIVE GMB30A0821</t>
  </si>
  <si>
    <t>+TILES DOSSO VI 30X30F DECORATIVE SMB30A0572</t>
  </si>
  <si>
    <t>+TILES DOSSO VI 30X30F DECORATIVE SMB30A0571/8571</t>
  </si>
  <si>
    <t>+BLINDS SLICK ZE FABRIC PLEATED 48X30 C1002 IVORY/BEIGE</t>
  </si>
  <si>
    <t>+BLINDS SLICK ZE FABRIC PLEATED 50X24 C1002 IVORY/BEIGE</t>
  </si>
  <si>
    <t>+BLINDS SLICK ZE FABRIC PLEATED 50X36 C1002 IVORY/BEIGE</t>
  </si>
  <si>
    <t>(DO NOT USE)+HAPPY HOME HU MOP HD1712H COTTON</t>
  </si>
  <si>
    <t>(DO NOT USE)+HAPPY HOME HU WINDOW CLEANER HD3006A W/CHINELLE YELLOW</t>
  </si>
  <si>
    <t>BEVERAGE COOLER PERMASTEEL PS203-RED RED</t>
  </si>
  <si>
    <t>BEVERAGE COOLER PERMASTEEL PS203-CH GRAY</t>
  </si>
  <si>
    <t>(DO NOT USE)+TANK LA FONZA LF819 SALERNO WHITE</t>
  </si>
  <si>
    <t>I-BOWL PHILIPPINE STANDARD 819 PANGLAO WHITE</t>
  </si>
  <si>
    <t>TANK COVER PHILIPPINE STANDARD 819 PANGLAO WHITE</t>
  </si>
  <si>
    <t>+TANK FITTINGS PHILIPPINE STANDARD 816 TOSCANA WHITE</t>
  </si>
  <si>
    <t>TANK FITTINGS PHILIPPINE STANDARD 819 PANGLAO WHITE</t>
  </si>
  <si>
    <t>+SEAT COVER PHILIPPINE STANDARD 816 TOSCANA WHITE</t>
  </si>
  <si>
    <t>+SEAT COVER PHILIPPINE STANDARD 817 MACTAN/LUCCA WHITE</t>
  </si>
  <si>
    <t>SEAT COVER LA FONZA 065 NEW MILANO WHITE</t>
  </si>
  <si>
    <t>TANK FITTINGS PHILIPPINE STANDARD 825 SIARGAO WHITE</t>
  </si>
  <si>
    <t>SEAT COVER PHILIPPINE STANDARD 2082 AURORA WHITE</t>
  </si>
  <si>
    <t>TANK FITTINGS PHILIPPINE STANDARD 2082 AURORA WHITE</t>
  </si>
  <si>
    <t>SEAT COVER LA FONZA K94 BASSANO WHITE</t>
  </si>
  <si>
    <t>+TILES DOSSO ST 30X30F DECORATIVE F3308 ROUND BLACK/WHITE</t>
  </si>
  <si>
    <t>+TILES DOSSO ST 30X30F DECORATIVE H3005 GOLD/BEIGE CIRCLE</t>
  </si>
  <si>
    <t>+TILES DOSSO ST 30X30F DECORATIVE B227-3 MOSAIC YELLOW/WHITE</t>
  </si>
  <si>
    <t>+TILES ESPANA 60X60 RECT.CER. B60028 ROSEWOOD STRIPE BROWN</t>
  </si>
  <si>
    <t>+TILES ESPANA 60X60 RECT.CER. TT60625 ROSEWOOD STRIPE OAK WOOD</t>
  </si>
  <si>
    <t>+TILES ESPANA CLASSIC CC 60X60 RECT.CER. TT60625 ROSEWOOD STRIPE OAK WOOD</t>
  </si>
  <si>
    <t>+TILES ESPANA PREMIUM ST 60X60 MATTE JH6000 SUPER WHITE</t>
  </si>
  <si>
    <t>+SHOWER ENCLOSURE CRYSTAL MSD-205 900X900X1950MM 4MM-T</t>
  </si>
  <si>
    <t>+SHOWER ENCLOSURE CRYSTAL MSD-38 900X900X1950MM 4MM-T</t>
  </si>
  <si>
    <t>POT IDEL PVC TBSTB040-100 VERSILIA 40+SOTT. TERRA</t>
  </si>
  <si>
    <t>+INSULATION PI FIBERGLASS 1.2MX15MX50MMX16KG 1ALU</t>
  </si>
  <si>
    <t>+SINK BREMEN NW KL604-40A W/ STRAINER</t>
  </si>
  <si>
    <t>+SINK BREMEN NW KL605-30A W/ STRAINER</t>
  </si>
  <si>
    <t>+SINK BREMEN NW KL811-34B RD W/ STRAINER</t>
  </si>
  <si>
    <t>+SINK BREMEN NW KL811-34B LD W/ STRAINER</t>
  </si>
  <si>
    <t>ACCESSORIES BOSTON BAY M52021-XY-5L BULB GLASS COVER BIG</t>
  </si>
  <si>
    <t>ACCESSORIES BOSTON BAY M52023 BULB GLASS COVER SIDE</t>
  </si>
  <si>
    <t>ACCESSORIES BOSTON BAY MB42-5-1L BULB GLASS COVER</t>
  </si>
  <si>
    <t>ACCESSORIES BOSTON BAY J36009-XY-1L BULB GLASS COVER</t>
  </si>
  <si>
    <t>ACCESSORIES BOSTON BAY M4415 BULB GLASS COVER</t>
  </si>
  <si>
    <t>ACCESSORIES BOSTON BAY CBF52-5-LT BULB GLASS COVER</t>
  </si>
  <si>
    <t>ACCESSORIES BOSTON BAY CV52-5ZT-1LN BULB GLASS COVER</t>
  </si>
  <si>
    <t>ACCESSORIES BOSTON BAY M52021-XY-5L BLADE SET</t>
  </si>
  <si>
    <t>SPAREPARTS BOSTON BAY M52021-XY-5L MOTOR</t>
  </si>
  <si>
    <t>ACCESSORIES BOSTON BAY M52023 BLADE SET</t>
  </si>
  <si>
    <t>SPAREPARTS BOSTON BAY M52023 MOTOR</t>
  </si>
  <si>
    <t>ACCESSORIES BOSTON BAY FFM-2000 BLADE SET</t>
  </si>
  <si>
    <t>SPAREPARTS BOSTON BAY FFM-2000 MOTOR</t>
  </si>
  <si>
    <t>ACCESSORIES BOSTON BAY MB42-5-1L BLADE SET</t>
  </si>
  <si>
    <t>SPAREPARTS BOSTON BAY MB42-5-1L MOTOR</t>
  </si>
  <si>
    <t>ACCESSORIES BOSTON BAY J36009-XY-1L BLADE SET</t>
  </si>
  <si>
    <t>SPAREPARTS BOSTON BAY J36009-XY-1L MOTOR</t>
  </si>
  <si>
    <t>ACCESSORIES BOSTON BAY M4415 BLADE SET</t>
  </si>
  <si>
    <t>SPAREPARTS BOSTON BAY M4415 MOTOR</t>
  </si>
  <si>
    <t>ACCESSORIES BOSTON BAY CBF52-5-LT BLADE SET</t>
  </si>
  <si>
    <t>SPAREPARTS BOSTON BAY CBF52-5-LT MOTOR</t>
  </si>
  <si>
    <t>ACCESSORIES BOSTON BAY M52021-XY-5L BULB GLASS COVER SMALL</t>
  </si>
  <si>
    <t>ACCESSORIES BOSTON BAY CV52-5ZT-1LN BLADE SET</t>
  </si>
  <si>
    <t>SPAREPARTS BOSTON BAY CV52-5ZT-1LN MOTOR</t>
  </si>
  <si>
    <t>ACCESSORIES BOSTON BAY M4415 PEANUT BULB</t>
  </si>
  <si>
    <t>ACCESSORIES BOSTON BAY CBF52-5-LT LINEAR HALOGEN BULB</t>
  </si>
  <si>
    <t>(DO NOT USE)+LADDER XTEND ALUMINUM EXT. LCS260SAL1 8 STEPS</t>
  </si>
  <si>
    <t>SHOWER CURTAIN ROD SLICK BTSSP70-120 70-120CM</t>
  </si>
  <si>
    <t>AIR COOLER BOSTON BAY KO SPAREPARTS HLB-12A CONTROL PANEL STICKER</t>
  </si>
  <si>
    <t>AIR COOLER BOSTON BAY KO ACC. HLB-12A HORIZONTAL BLADE</t>
  </si>
  <si>
    <t>AIR COOLER BOSTON BAY KO ACC. HLB-12A HORIZONTAL BLADE PULL ROD</t>
  </si>
  <si>
    <t>AIR COOLER BOSTON BAY KO ACC. HLB-12A VERTICAL BLADE</t>
  </si>
  <si>
    <t>AIR COOLER BOSTON BAY KO ACC. HLB-12A WATER TANK</t>
  </si>
  <si>
    <t>AIR COOLER BOSTON BAY KO SPAREPARTS PCB HLB-12A</t>
  </si>
  <si>
    <t>AIR COOLER BOSTON BAY KO SPAREPARTS HLB-12A/HLB-15B MAIN MOTOR</t>
  </si>
  <si>
    <t>AIR COOLER BOSTON BAY KO ACC. HLB-12A/HLB-14A/HLB-15B WATER PUMP</t>
  </si>
  <si>
    <t>AIR COOLER BOSTON BAY KO ACC. HLB-12A/HLB-14A/HLB-15B SYNCHRONOUS MOTOR</t>
  </si>
  <si>
    <t>AIR COOLER BOSTON BAY KO ACC. HLB-12A/HLB-15B REMOTE</t>
  </si>
  <si>
    <t>AIR COOLER BOSTON BAY KO ACC. HLB-12A CASTERS W/BRAKE</t>
  </si>
  <si>
    <t>AIR COOLER BOSTON BAY KO ACC. HLB-12A CASTERS W/O BRAKE</t>
  </si>
  <si>
    <t>AIR COOLER BOSTON BAY TA TJ-HBK68Y WHEEL</t>
  </si>
  <si>
    <t>AIR COOLER BOSTON BAY TA TJ-HBK68Y REMOTE CONTROL</t>
  </si>
  <si>
    <t>AIR COOLER BOSTON BAY ACCS. HLB-14A HORIZONTAL BLADE-2</t>
  </si>
  <si>
    <t>AIR COOLER BOSTON BAY ACCS. HLB-14A HORIZONTAL BLADE-3</t>
  </si>
  <si>
    <t>AIR COOLER BOSTON BAY ACCS. HLB-14A HORIZONTAL BLADE-4</t>
  </si>
  <si>
    <t>AIR COOLER BOSTON BAY ACCS. HLB-14A HORIZONTAL BLADE-5</t>
  </si>
  <si>
    <t>AIR COOLER BOSTON BAY ACCS. HLB-14A HORIZONTAL BLADE-6</t>
  </si>
  <si>
    <t>AIR COOLER BOSTON BAY ACCS. HLB-14A HORIZONTAL BLADE-7</t>
  </si>
  <si>
    <t>TILES ANTICA 30.50X61F INK JET #002647 GRANITO MARRONE</t>
  </si>
  <si>
    <t>TILES ANTICA 30.50X61F INK JET #002645 GRANITO GRIGIO</t>
  </si>
  <si>
    <t>TILES ANTICA 30.50X61F INK JET #002644 GRANITO CARRARA</t>
  </si>
  <si>
    <t>TILES ANTICA 30.50X61F INK JET #002643 GRANITO NERO</t>
  </si>
  <si>
    <t>TILES ANTICA 20X20 INK JET #DA2973 MIX CEMENTINE (28PCS) SET</t>
  </si>
  <si>
    <t>TILES ANTICA 31X62F INK JET 8TB337 ASPEN ANTRACITE</t>
  </si>
  <si>
    <t>TILES ANTICA 31X62F INK JET 8TB336 ASPEN FUME</t>
  </si>
  <si>
    <t>TILES ANTICA 31X62F INK JET 8TB334 ASPEN BEIGE</t>
  </si>
  <si>
    <t>TILES ANTICA 31X62F INK JET 8TB335 ASPEN BIANCO</t>
  </si>
  <si>
    <t>TILES ANTICA 31X62F INK JET 003403 FARM BEIGE</t>
  </si>
  <si>
    <t>+TILES ROMANO IV 30X60W INK JET FD36079B CIRCLE PLAIN DRK. BROWN</t>
  </si>
  <si>
    <t>+TILES ESPANA CLASSIC IV 60X60 RECT.CER. B60005 ROSEWOOD DIAGONAL TERRACOTTA</t>
  </si>
  <si>
    <t>+TILES ESPANA CLASSIC IV 60X60 RECT.CER. B60006 ROSEWOOD DIAGONAL LT.BROWN</t>
  </si>
  <si>
    <t>+TILES NEO IV 60X60 INK JET 6142</t>
  </si>
  <si>
    <t>+TILES NEO IV 60X60 INK JET 0509B</t>
  </si>
  <si>
    <t>TILES NEO IV 60X60 RECT.CER. TM6005</t>
  </si>
  <si>
    <t>+TILES NUVOGRES IV 60X120 T12001 POL. PORCE. SUPER WHITE</t>
  </si>
  <si>
    <t>+TANK FITTINGS AVIVA 8530 WHITE</t>
  </si>
  <si>
    <t>+LAV AVIVA 8207C FLORAL ORANGE</t>
  </si>
  <si>
    <t>+PEDESTAL AVIVA 8207C FLORAL ORANGE</t>
  </si>
  <si>
    <t>+TANK AVIVA 8013I WHITE</t>
  </si>
  <si>
    <t>(DO NOT USE)*HOB BOSTON BAY AE ACCS. AUXILIARY FLAME CAP PFA640STX-E</t>
  </si>
  <si>
    <t>(DO NOT USE)*HOB BOSTON BAY AE ACCS. SEMI-RAPID FLAME CAP PFA640STX-E</t>
  </si>
  <si>
    <t>(DO NOT USE)*HOB BOSTON BAY AE ACCS. ELECTRONIC IGNITION 0027 PFA640STX-E</t>
  </si>
  <si>
    <t>(DO NOT USE)*HOB BOSTON BAY AE ACCS. CONTROL KNOBS PFA640STX-E</t>
  </si>
  <si>
    <t>(DO NOT USE)*HOB BOSTON BAY AE ACCS. INNER TRP FLAME CAP PFM930STTX-E</t>
  </si>
  <si>
    <t>(DO NOT USE)*HOB BOSTON BAY AE ACCS. OUTER TRP FLAME CAP PFM930STTX-E</t>
  </si>
  <si>
    <t>*HOB BOSTON BAY AE ACCS. SEMI-RAPID FLAME CAP PFM930STTX-E</t>
  </si>
  <si>
    <t>(DO NOT USE)*HOB BOSTON BAY AE ACCS. ELECTRONIC IGNITION 06 PFM930STTX-E</t>
  </si>
  <si>
    <t>(DO NOT USE)*HOB BOSTON BAY AE ACCS. CONTROL KNOB PFM930STTX-E</t>
  </si>
  <si>
    <t>(DO NOT USE)*HOB BOSTON BAY AE ACCS. FLAME FAILURE DEVICE PFM930STTX-E</t>
  </si>
  <si>
    <t>(DO NOT USE)*HOB BOSTON BAY AE ACCS. CONTROL KNOB PFH320SX-E</t>
  </si>
  <si>
    <t>(DO NOT USE)*HOB BOSTON BAY AE ACCS. FLAME FAILURE DEVICE PFH320SX-E</t>
  </si>
  <si>
    <t>(DO NOT USE)*HOB BOSTON BAY AE ACCS. RAPID FLAME CAP PFFA320SGB-E</t>
  </si>
  <si>
    <t>(DO NOT USE)*HOB BOSTON BAY AE ACCS. AUXILIARY FLAME CAP PFFA320SGB-E</t>
  </si>
  <si>
    <t>(DO NOT USE)*HOB BOSTON BAY AE ACCS. ELECTRONIC IGNITION PFFA320SGB-E</t>
  </si>
  <si>
    <t>(DO NOT USE)*HOB BOSTON BAY AE ACCS. FLAME FAILURE DEVICE PFFA320SGB-E</t>
  </si>
  <si>
    <t>(DO NOT USE)*HOB BOSTON BAY AE ACCS. INNER TRP FLAME CAP PFFA310STGB-E</t>
  </si>
  <si>
    <t>(DO NOT USE)*HOB BOSTON BAY AE ACCS. OUTER TRP FLAME CAP PFFA310STGB-E</t>
  </si>
  <si>
    <t>(DO NOT USE)*HOB BOSTON BAY AE ACCS. ELECTRONIC IGNITION PFFA310STGB-E</t>
  </si>
  <si>
    <t>(DO NOT USE)+HOB BOSTON BAY AE ACCS. CONTROL KNOB PFFA310STGB-E</t>
  </si>
  <si>
    <t>HOB BOSTON BAY AE SPAREPARTS HOT PLATE PFA631SX-E</t>
  </si>
  <si>
    <t>+TILES ROMANO KE 20X25W KL001 COOKIE BLUE</t>
  </si>
  <si>
    <t>+SAFETY VAULT HAUSMANN 250X350X250MM 25BM MECHANICAL</t>
  </si>
  <si>
    <t>+SAFETY VAULT HAUSMANN 380X495X390MM YB-350AS FIRE RATED</t>
  </si>
  <si>
    <t>+SAFETY VAULT HAUSMANN 600X460X470MM YB-530A FIRE RATED</t>
  </si>
  <si>
    <t>+SAFETY VAULT HAUSMANN 770X500X490MM YB-700A FIRE RATED</t>
  </si>
  <si>
    <t>SILICONE REPAIR KITS MASTER VI 09841736</t>
  </si>
  <si>
    <t>+FLOOR DRAIN FION 100X100MM A08 t-2mm SS201</t>
  </si>
  <si>
    <t>+FLOOR DRAIN FION 100X100MM A02 t-2mm SS201</t>
  </si>
  <si>
    <t>I-NFS-LAV LA FONZA HCB-1150 VERMONT WHITE</t>
  </si>
  <si>
    <t>+BOWL LA FONZA HCT-8300 VERMONT WHITE</t>
  </si>
  <si>
    <t>+TANK LA FONZA HCT-8300 VERMONT WHITE</t>
  </si>
  <si>
    <t>+TILES NUVOGRES SIGNATURE IC 60X60 SOLOGOSO I6915AML SUPER WHITE</t>
  </si>
  <si>
    <t>+9PIPE PPRC ACCS. UPLAST PVC ELBOW 20MMX90DEG WHITE</t>
  </si>
  <si>
    <t>+SAFETY GOGGLES HAUSMANN 78158 PC LENS NYLON ADJUST. TEMPLE</t>
  </si>
  <si>
    <t>+SAFETY GOGGLES HAUSMANN 78155  PC LENS</t>
  </si>
  <si>
    <t>+EAR MUFF HAUSMANN 78241</t>
  </si>
  <si>
    <t>+FACE SHIELD HAUSMANN 78140-5 PVC VISOR</t>
  </si>
  <si>
    <t>+DOORS PVC CHINA 70X210 PLAIN RED</t>
  </si>
  <si>
    <t>(DO NOT USE) CONCEALED HINGE HAUSMANN TO CH-2639 TWO WAY FULL</t>
  </si>
  <si>
    <t>CABINET CAM HAUSMANN CF3730 NICKEL</t>
  </si>
  <si>
    <t>ROLLER CATCHES HAUSMANN CL6020 DOUBLE IRON W/SCREW 2's</t>
  </si>
  <si>
    <t>CONCEALED HINGE HAUSMANN TO CH-3169 2'S SOFT CLOSING INSET  SS201</t>
  </si>
  <si>
    <t>CONCEALED HINGE HAUSMANN TO CH-3168 2'S SOFT CLOSING HALF OVERLAY SS201</t>
  </si>
  <si>
    <t>CONCEALED HINGE HAUSMANN TO CH-3167 2'S SOFT CLOSING FULL OVERLAY SS201</t>
  </si>
  <si>
    <t>INDUSTRIAL FLOOR FAN BOSTON BAY SPAREPARTS HVF-60L FAN BLADE</t>
  </si>
  <si>
    <t>*INDUSTRIAL WALL FAN ACCS. DFP600-TW FAN BLADE</t>
  </si>
  <si>
    <t>CEILING FAN XDF-45 MOTOR WINDING</t>
  </si>
  <si>
    <t>CEILING FAN ACCS XDF-45 ROTOR</t>
  </si>
  <si>
    <t>+SHOE RACK SEVILLE SHE15891 W/ RESIN SLATS 2TIER</t>
  </si>
  <si>
    <t>BRUSH ROLLER TACOMA 7'' RW738MF MICROFIBER W/O HANDLE</t>
  </si>
  <si>
    <t>+WATER HEATER DIVO E2080 80L</t>
  </si>
  <si>
    <t>+WATER HEATER DIVO E2120 120L</t>
  </si>
  <si>
    <t>+WATER HEATER DIVO LE ELECTRIC/WOOD 80L</t>
  </si>
  <si>
    <t>+WATER HEATER SOLARDISK SOLAR 100L</t>
  </si>
  <si>
    <t>+WATER HEATER DIVO E2030 30L</t>
  </si>
  <si>
    <t>+WATER HEATER DIVO E5080 80L</t>
  </si>
  <si>
    <t>+WATER HEATER DIVO E5100 100L</t>
  </si>
  <si>
    <t>+WATER HEATER DIVO E5030 30L</t>
  </si>
  <si>
    <t>HINGE HAUSMANN 3"X2.5"X2MM SS201 BALL BEARING S/S</t>
  </si>
  <si>
    <t>HINGE HAUSMANN 4"X3"X3MM SS201 BALL BEARING S/S</t>
  </si>
  <si>
    <t>HINGE HAUSMANN 4"X4"X3MM SS201 BALL BEARING S/S</t>
  </si>
  <si>
    <t>PICNIC BENCH GREAT OUTDOOR BE BSD-XZD183</t>
  </si>
  <si>
    <t>(DO NOT USE)+GYPSUM SCREW HAUSMANN #6X38MM FOR METAL 100'S</t>
  </si>
  <si>
    <t>(DO NOT USE)+GYPSUM SCREW HAUSMANN #6X25MM FOR WOOD 100'S</t>
  </si>
  <si>
    <t>(DO NOT USE)ROOFING METAL SCREW HAUSMANN 4.2X65MM CARBON STEEL</t>
  </si>
  <si>
    <t>(DO NOT USE)HEX BOLT HAUSMANN 3/8''X1 ZINC PLATED 1000's</t>
  </si>
  <si>
    <t>(DO NOT USE)HEX BOLT HAUSMANN 3/8''X1-1/2 ZINC PLATED 1000's</t>
  </si>
  <si>
    <t>(DO NOT USE)HEX BOLT HAUSMANN 3/8''X1-3/4 ZINC PLATED 1000's</t>
  </si>
  <si>
    <t>(DO NOT USE)HEX BOLT HAUSMANN 3/8''X2 ZINC PLATED 1000's</t>
  </si>
  <si>
    <t>(DO NOT USE) HEX NUT HAUSMANN 3/8'' ZINC PLATED 1000's</t>
  </si>
  <si>
    <t>(DO NOT USE) FLAT WASHER HAUSMANN 3/8'' ZINC PLATED 1000's</t>
  </si>
  <si>
    <t>+TILES DOSSO CC 30X30F DECORATIVE SN32002 DIAMOND YELLOW</t>
  </si>
  <si>
    <t>+TILES DOSSO CC 30X30F DECORATIVE SN32014 SMALL CIRCLE BLACK/SILVER</t>
  </si>
  <si>
    <t>+TILES DOSSO CC 30X30F DECORATIVE SN32024 BUBBLE RED/GOLD</t>
  </si>
  <si>
    <t>+TILES DOSSO CC 30X30F DECORATIVE SN32045 MOSAIC GOLD/IVORY</t>
  </si>
  <si>
    <t>NFS-TILES NUVOGRES CC 60X120 HL6012048Q OAKWOOD NATURAL MATTE</t>
  </si>
  <si>
    <t>NFS-TILES NUVOGRES CC 60X120 HL6012049Q OAKWOOD CHERRY MATTE</t>
  </si>
  <si>
    <t>NFS-TILES NUVOGRES CC 60X120 HL6012050Q OAKWOOD BROWN MATTE</t>
  </si>
  <si>
    <t>NFS-TILES ESPANA PREMIUM CC 60X60 MS6317 INK JET</t>
  </si>
  <si>
    <t>NFS-TILES ESPANA PREMIUM CC 60X60 MS6318 INK JET</t>
  </si>
  <si>
    <t>NFS-TILES ESPANA PREMIUM CC 60X60 MS6319 INK JET</t>
  </si>
  <si>
    <t>+TILES ROMANO OC 30X45W EA4301 PLAIN WHITE</t>
  </si>
  <si>
    <t>+TILES ROMANO OC 30X60W EA6308 CORSICA IVORY</t>
  </si>
  <si>
    <t>+TILES ROMANO OC 30X60W OM7443 MARBLE IVORY</t>
  </si>
  <si>
    <t>+TILES ROMANO OC 30X60W INK JET OMM7457 LINEAR BEIGE</t>
  </si>
  <si>
    <t>DECKING TILE HMJ 300X300X24MM HMG127/7 ACACIA OILED DARK</t>
  </si>
  <si>
    <t>DECKING TILE HMJ 300X300X24MM HMG127/8 ACACIA OILED DARK</t>
  </si>
  <si>
    <t>SOLAR PANEL KISAE HS1800i-60-PH 1800W 220V/60Hz</t>
  </si>
  <si>
    <t>CASSEROLE PINNACLE PA1207 TOKYO PANACHE SET 600+1200+2500ML</t>
  </si>
  <si>
    <t>WELDING ROD PERMANENT E6013 3.2X350MM MILD STEEL 1KL.</t>
  </si>
  <si>
    <t>WELDING ROD PERMANENT E6011 3.2X350MM CELLULOSE 1Kilo</t>
  </si>
  <si>
    <t>CUTTER KNIFE HAUSMANN SX1800N 18MM 6 BLADES AUTO-LOAD</t>
  </si>
  <si>
    <t>CUTTER KNIFE HAUSMANN SX70N 18MM SNAP-OFF</t>
  </si>
  <si>
    <t>CUTTER KNIFE HAUSMANN SX771 9MM SNAP-OFF</t>
  </si>
  <si>
    <t>LOCKSET HAUSMANN 6871SS GRADE 3 STAINLESS STEEL</t>
  </si>
  <si>
    <t>LOCKSET HAUSMANN 6871AB GRADE 3 ANTIQUE BRASS</t>
  </si>
  <si>
    <t>LOCKSET HAUSMANN 6881SS GRADE 3 STAINLESS STEEL</t>
  </si>
  <si>
    <t>LOCKSET HAUSMANN 6881AB GRADE 3 ANTIQUE BRASS</t>
  </si>
  <si>
    <t>HANDLESET HAUSMANN 082611AB SGL.CYLINDER G3 ANTIQUE BRASS</t>
  </si>
  <si>
    <t>HANDLESET HAUSMANN 082611SN SGL.CYLINDER G3 SATIN NICKEL</t>
  </si>
  <si>
    <t>HANDLESET HAUSMANN 083611AB SGL.CYLINDER G3 ANTIQUE BRASS</t>
  </si>
  <si>
    <t>HANDLESET HAUSMANN 083611SN SGL.CYLINDER G3 SATIN NICKEL</t>
  </si>
  <si>
    <t>LEVERSET HAUSMANN 6471(RH)AB GRADE 3 RIGHT ANTIQUE BRASS</t>
  </si>
  <si>
    <t>LEVERSET HAUSMANN 6471(RH)SC GRADE 3 RIGHT SATIN CHROME</t>
  </si>
  <si>
    <t>LEVERSET HAUSMANN 6411AB GRADE 3 ANTIQUE BRASS</t>
  </si>
  <si>
    <t>LEVERSET HAUSMANN 6411SC GRADE 3 SATIN CHROME</t>
  </si>
  <si>
    <t>DEADBOLT HAUSMANN 7301AB SGL.CYLINDER G3 ANTIQUE BRASS</t>
  </si>
  <si>
    <t>DEADBOLT HAUSMANN 7301SS SGL.CYLINDER G3 STAINLESS STEEL</t>
  </si>
  <si>
    <t>DEADBOLT HAUSMANN 7312AB DBL.CYLINDER G3 ANTIQUE BRASS</t>
  </si>
  <si>
    <t>DEADBOLT HAUSMANN 7312SS DBL.CYLINDER G3 STAINLESS STEEL</t>
  </si>
  <si>
    <t>+LEVERSET HAUSMANN 4461AB GRADE 2 ANTIQUE BRASS</t>
  </si>
  <si>
    <t>+LEVERSET HAUSMANN 4461SC GRADE 2 SATIN CHROME</t>
  </si>
  <si>
    <t>COMBOSET HAUSMANN 7301SS+6871SS GRADE 3 SATIN S/S</t>
  </si>
  <si>
    <t>COMBOSET HAUSMANN 7301AB+6871AB GRADE 3 ANTIQUE BRASS</t>
  </si>
  <si>
    <t>COMBOSET HAUSMANN 7301SS+6881SS GRADE 3 SATIN S/S</t>
  </si>
  <si>
    <t>COMBOSET HAUSMANN 7301AB+6881AB GRADE 3 ANTIQUE BRASS</t>
  </si>
  <si>
    <t>COMBOSET HAUSMANN 7312SS+6871SS GRADE 3 SATIN S/S</t>
  </si>
  <si>
    <t>COMBOSET HAUSMANN 7312AB+6871AB GRADE 3 ANTIQUE BRASS</t>
  </si>
  <si>
    <t>COMBOSET HAUSMANN 7312SS+6881SS GRADE 3 SATIN S/S</t>
  </si>
  <si>
    <t>COMBOSET HAUSMANN 7312AB+6881AB GRADE 3 ANTIQUE BRASS</t>
  </si>
  <si>
    <t>MASTER KEYED LOCKS HAUSMANN MK6871AB 4PCS ANTIQUE BRASS</t>
  </si>
  <si>
    <t>MASTER KEYED LOCKS HAUSMANN MK6871SS 4PCS SATIN S/S</t>
  </si>
  <si>
    <t>MASTER KEYED LOCKS HAUSMANN MK6881AB 4PCS ANTIQUE BRASS</t>
  </si>
  <si>
    <t>MASTER KEYED LOCKS HAUSMANN MK6881SS 4PCS SATIN S/S</t>
  </si>
  <si>
    <t>LOCKSET HAUSMANN 6071SS SS#201 STAINLESS STEEL</t>
  </si>
  <si>
    <t>LOCKSET HAUSMANN 6071AB SS#201 ANTIQUE BRASS</t>
  </si>
  <si>
    <t>LEVERSET HAUSMANN 6471(LH)AB GRADE 3 LEFT ANTIQUE BRASS</t>
  </si>
  <si>
    <t>LEVERSET HAUSMANN 6471(LH)SC GRADE 3 LEFT SATIN CHROME</t>
  </si>
  <si>
    <t>CITIHARDWARE DUFFLE BAG FOLDABLE 210D POLYESTER RED</t>
  </si>
  <si>
    <t>+SINK KARENO XR 4738 SB 470X380X200MM S/S#201 W/STRAINER</t>
  </si>
  <si>
    <t>+SINK KARENO XR 8648 SB/LD 860X480X180MM S/S#201 W/STRAINER</t>
  </si>
  <si>
    <t>NFS-SINK BREMEN XR 10050FS SB/RD 1000X500X800MM S/S#201 W/STAND &amp; STRAINER</t>
  </si>
  <si>
    <t>SINK BREMEN XR 3838 38X38X15MM S/S #201 W/STRAINER</t>
  </si>
  <si>
    <t>SINK BREMEN XR 5642 SB 560X420X200MM S/S#201 W/STRAINER</t>
  </si>
  <si>
    <t>NFS-SINK BREMEN XR CJL7145 SB 710X450X230MM S/S#201 W/ STRAINER</t>
  </si>
  <si>
    <t>SINK BREMEN XR 7848 SB/LD 78X48X18MM S/S #201 W/STRAINER</t>
  </si>
  <si>
    <t>SINK BREMEN XR 7848 SB/RD 78X48X18MM S/S #201 W/STRAINER</t>
  </si>
  <si>
    <t>NFS-SINK BREMEN XR ST6642L 66X42X18CM S/S #201 W/STRAINER</t>
  </si>
  <si>
    <t>NFS-SINK BREMEN XR ST6642R 66X42X18CM S/S #201 W/STRAINER</t>
  </si>
  <si>
    <t>+SINK BREMEN XR ST6045 60X45X20CM S/S #201 W/STRAINER</t>
  </si>
  <si>
    <t>+SINK BREMEN XR ST5238 52X38X19CM S/S #201 W/STRAINER</t>
  </si>
  <si>
    <t>+SINK BREMEN XR ST4835 47X36X19CM S/S #201 W/STRAINER</t>
  </si>
  <si>
    <t>+TILES NUVOGRES SIGNATURE SB 60X60 POL.GLAZED SDS6B311 WHITE</t>
  </si>
  <si>
    <t>+TILES NUVOGRES SIGNATURE SB 60X60 POL.GLAZED SDXB6054/SDX6054 CARRARA</t>
  </si>
  <si>
    <t>(DO NOT USE)+HANDLE HAUSMANN W8804 32MM ZINC ALLOY+ALUMINUM WHITE</t>
  </si>
  <si>
    <t>(DO NOT USE)+HANDLE HAUSMANN W8804 32MM ZINC ALLOY+ALUMINUM BLACK</t>
  </si>
  <si>
    <t>(DO NOT USE)INSECT TRAP SMART SENSOR AR151 FOR FLY</t>
  </si>
  <si>
    <t>PANELLING ACC. YP PVC 67050 EXTERNAL JOINT CHECKERED WHITE</t>
  </si>
  <si>
    <t>+STEEL GRATING 250X1000MM HOT-DIPPED GALV. 1200-1500KG</t>
  </si>
  <si>
    <t>+STEEL GRATING 300X1000MM HOT-DIPPED GALV. 1200-1500KG</t>
  </si>
  <si>
    <t>+STEEL GRATING 200X1000MM HOT-DIPPED GALV. 1200-1500KG</t>
  </si>
  <si>
    <t>+STEEL GRATING 200X200MM HOT-DIPPED GALV.FOR CORNER</t>
  </si>
  <si>
    <t>+STEEL GRATING 250X250MM HOT-DIPPED GALV.FOR CORNER</t>
  </si>
  <si>
    <t>+STEEL GRATING 300X300MM HOT-DIPPED GALV.FOR CORNER</t>
  </si>
  <si>
    <t>WASHTUB SIVEP LIP2000 60X48X77CM</t>
  </si>
  <si>
    <t>WASHTUB SIVEP M450+V450 45X50X82CM W/CABINET</t>
  </si>
  <si>
    <t>AIRCON BOSTON BAY ME SPAREPARTS MWF-05CM-NB7 (MANUAL) 1/2HP COMPRESSOR</t>
  </si>
  <si>
    <t>WATER HEATER BOSTON BAY ME ACCS. ELECTRONIC CONTROL BOARD DSF65B</t>
  </si>
  <si>
    <t>WATER HEATER BOSTON BAY ME ACCS. BUTTON PCB DSK45Q</t>
  </si>
  <si>
    <t>AIRCON BOSTON BAY ME SPAREPARTS MWF-05CM-NB7 (MANUAL) ELECTRONIC BOX ASSEMBLY</t>
  </si>
  <si>
    <t>AIRCON BOSTON BAY ME SPAREPARTS MWF-05CM-NB7 (MANUAL) CAPILLARY COMPONENTS</t>
  </si>
  <si>
    <t>CITIHARDWARE ECO BAG 42X31X20CM LARGE RED</t>
  </si>
  <si>
    <t>CITIHARDWARE ECO BAG 34X36X10CM SMALL RED</t>
  </si>
  <si>
    <t>LADDER WERNER FIBERGLASS 5904AS 4' 225LBS</t>
  </si>
  <si>
    <t>TRASH BIN MOBILE  YP YY-120A 120L DK.GREEN ACCS. COVER</t>
  </si>
  <si>
    <t>TRASH BIN MOBILE  YP YY-120A 120L DK.GREEN ACCS. AXLE</t>
  </si>
  <si>
    <t>TRASH BIN MOBILE  YP YY-120A 120L DK.GREEN ACCS. WHEELS</t>
  </si>
  <si>
    <t>TRASH BIN MOBILE YP YY-240T-3 240L DK.GREEN ACCS. COVER</t>
  </si>
  <si>
    <t>TRASH BIN MOBILE YP YY-240T-3 240L DK.GREEN ACCS. AXLE</t>
  </si>
  <si>
    <t>TRASH BIN MOBILE YP YY-240T-3 240L DK.GREEN ACCS. WHEELS</t>
  </si>
  <si>
    <t>(DO NOT USE)PEST TRAP STV STV100 BAITED RTU FOR MOUSE</t>
  </si>
  <si>
    <t>+PEST BAIT STV STV118 400G FOR MOUSE&amp;RAT</t>
  </si>
  <si>
    <t>+NYLON PROTECTOR PERMA #226/1074 LARGE W/NAIL 32MM</t>
  </si>
  <si>
    <t>+HOOKS PERMA #826 SMALL URBAN CLEAR HUMIDITY RESISTANT 3PCS</t>
  </si>
  <si>
    <t>+GARDEN HOSE RYKER WG 5201 1/2'' 10M LT.DUTY</t>
  </si>
  <si>
    <t>+GARDEN HOSE RYKER WG 5214 5/8'' 20M LT.DUTY</t>
  </si>
  <si>
    <t>+GARDEN HOSE RYKER WG 5220 1/2'' 20M LT.DUTY</t>
  </si>
  <si>
    <t>+GARDEN HOSE RYKER WG 5222 1/2'' 15M LT.DUTY</t>
  </si>
  <si>
    <t>+GARDEN HOSE RYKER WG 5224 1/2'' 25M LT.DUTY</t>
  </si>
  <si>
    <t>+GARDEN HOSE RYKER WG 5232 5/8'' 30M LT.DUTY</t>
  </si>
  <si>
    <t>+GARDEN HOSE RYKER WG 5238 5/8'' 15M LT.DUTY</t>
  </si>
  <si>
    <t>+GARDEN HOSE RYKER WG 5244 1/2'' 15M MED.DUTY</t>
  </si>
  <si>
    <t>+GARDEN HOSE RYKER WG 5245 1/2'' 20M MED.DUTY</t>
  </si>
  <si>
    <t>+GARDEN HOSE RYKER WG 5246 1/2'' 30M MED.DUTY</t>
  </si>
  <si>
    <t>+GARDEN HOSE RYKER WG 5248 1/2'' 10M MED.DUTY</t>
  </si>
  <si>
    <t>+GARDEN HOSE RYKER WG 5280 1/2'' 30M LT.DUTY</t>
  </si>
  <si>
    <t>+GARDEN HOSE RYKER WG 5281 5/8'' 10M LT.DUTY</t>
  </si>
  <si>
    <t>+GARDEN HOSE RYKER WG 5287 5/8'' 25M LT.DUTY</t>
  </si>
  <si>
    <t>+GARDEN HOSE RYKER WG 5296 1/2'' 25M MED.DUTY</t>
  </si>
  <si>
    <t>(DO NOT USE)WOOD NAIL HAUSMANN 4X70.2MM CARBON STEEL</t>
  </si>
  <si>
    <t>SCREW WOOD HAUSMANN #6 18X25MM PAN HEAD C1018 25'S</t>
  </si>
  <si>
    <t>SCREW WOOD HAUSMANN #10 12X37.5MM PAN HEAD C1018 25'S</t>
  </si>
  <si>
    <t>SCREW WOOD HAUSMANN #6 18X25MM PAN HEAD C1018 100'S</t>
  </si>
  <si>
    <t>SCREW WOOD HAUSMANN #10 12X37.5MM PAN HEAD C1018 100'S</t>
  </si>
  <si>
    <t>+ACCESSORIES DEMA AZ120000E MOULDING 1.8M</t>
  </si>
  <si>
    <t>+ACCESSORIES DEMA AZ120000E MOULDING 2.4M</t>
  </si>
  <si>
    <t>+TILES CHINAGRES KS 60X60 SOLOGOSO 6082 HI-SHINE</t>
  </si>
  <si>
    <t>+TILES CHINAGRES KS 60X60 SOLOGOSO 6085 HI-SHINE</t>
  </si>
  <si>
    <t>+TILES CHINAGRES KS 60X60 SOLOGOSO 6087 HI-SHINE</t>
  </si>
  <si>
    <t>+TILES CHINAGRES KS 60X60 SOLOGOSO 6455 HI-SHINE</t>
  </si>
  <si>
    <t>(DO NOT USE)+CHROME TUBE PIPE HAUSMANN HA36 19X0.8X3000MM ROUND</t>
  </si>
  <si>
    <t>CHROME TUBE HAUSMANN GA 15X30X0.8X3000MM HA13A OVAL</t>
  </si>
  <si>
    <t>SHELF SUPPORT HAUSMANN EA22 0.5X8MM COFFEE</t>
  </si>
  <si>
    <t>PUSH PLATE HAUSMANN 300X100X1.2 SS304 ETCHING W/6's SELF TAPPING SCREW</t>
  </si>
  <si>
    <t>PULL HANDLE HAUSMANN 300X100X1.2 SS304 ETCHING W/6's SELF TAPPING SCREW</t>
  </si>
  <si>
    <t>PUSH PLATE HAUSMANN 300X100X1.2 SS304 W/O ETCHING W/6's SELF TAPPING SCREW</t>
  </si>
  <si>
    <t>PULL HANDLE HAUSMANN 300X100X1.2 SS304 W/O ETCHING W/6's SELF TAPPING SCREW</t>
  </si>
  <si>
    <t>VACUUM CLEANER BOSTON BAY DA SL156 1200W</t>
  </si>
  <si>
    <t>VACUUM CLEANER BOSTON BAY DA SL213 800W</t>
  </si>
  <si>
    <t>OUTPUT FILTER BOSTON BAY DA SL156</t>
  </si>
  <si>
    <t>INPUT FILTER BOSTON BAY DA SL156</t>
  </si>
  <si>
    <t>+TILES NUVOGRES SIGNATURE GD 60X60 HB26000 WHITE POL. GLAZED</t>
  </si>
  <si>
    <t>+TILES NUVOGRES SIGNATURE GD 60X60 GX11010 WOOD POL.GLAZED</t>
  </si>
  <si>
    <t>+TILES NUVOGRES SIGNATURE GD 60X60 LV6039 CARRARA POL.GLAZED</t>
  </si>
  <si>
    <t>+TILES NUVOGRES SIGNATURE GD 60X60 JA60806P MARBLE GRAY POL.GLAZED</t>
  </si>
  <si>
    <t>+TILES NUVOGRES SIGNATURE GD 60X60 JA60808P MARBLE BEIGE POL.GLAZED</t>
  </si>
  <si>
    <t>+STEEL GRATING 400X1000MM HOT-DIPPED GALV. 1200-1500KG</t>
  </si>
  <si>
    <t>(DO NOT USE)+STEEL GRATING 400X400MM HOT-DIPPED GALV. FOR CORNE</t>
  </si>
  <si>
    <t>+TILES NUVOGRES LD 60X60 SOLOGOSO 650 HI-SHINE RED</t>
  </si>
  <si>
    <t>+PLYBOARD WOODTEK 18X1220X2440MM ROUND CORE (SILVER)</t>
  </si>
  <si>
    <t>THREE-PRONG PLUG HAUSMANN RP</t>
  </si>
  <si>
    <t>FOUR-PRONG PLUG HAUSMANN RP</t>
  </si>
  <si>
    <t>+DRAWER SLIDE HAUSMANN GM F604 300MM WHITE 1.2MM</t>
  </si>
  <si>
    <t>+DRAWER SLIDE HAUSMANN GM F604 350MM WHITE 1.2MM</t>
  </si>
  <si>
    <t>+DRAWER SLIDE HAUSMANN GM F604 400MM WHITE 1.2MM</t>
  </si>
  <si>
    <t>+DRAWER SLIDE HAUSMANN GM F604 450MM WHITE 1.2MM</t>
  </si>
  <si>
    <t>+DRAWER SLIDE HAUSMANN GM F604 500MM WHITE 1.2MM</t>
  </si>
  <si>
    <t>(DO NOT USE)RECHARGEABLE LIGHT ZIGMA KE ACCS. KN-6136 LED</t>
  </si>
  <si>
    <t>PIANO HINGE HAUSMANN 900X38X1MM SS201 W/SCREW</t>
  </si>
  <si>
    <t>PIANO HINGE HAUSMANN 1200X38X1MM SS201 W/SCREW</t>
  </si>
  <si>
    <t>CITI TRITAN BOTTLE 16oz</t>
  </si>
  <si>
    <t>+FLOORMAT PVC EMB#9 YP-6606 1830X27430X0.40MM</t>
  </si>
  <si>
    <t>+FLOORMAT PVC EMB#9 YP-6607 1830X27430X0.40MM</t>
  </si>
  <si>
    <t>+FLOORMAT PVC EMB#9 YP-20503 1830X27430X0.40MM</t>
  </si>
  <si>
    <t>+DOWNLIGHT LED ZIGMA SI LXM2208F(W+CW) 85X85MM 3W DL SQUARE</t>
  </si>
  <si>
    <t>+DOWNLIGHT LED ZIGMA SI LXM2208F(W+WW) 85X85MM 3W WW SQUARE</t>
  </si>
  <si>
    <t>+SHOWER CURTAIN HAPPY HOME BI 810030 180X180CM PVC GEOMETRIC RED/YELLOW</t>
  </si>
  <si>
    <t>SHOWER CURTAIN ROD SLICK BTSSP90-160 90-160CM</t>
  </si>
  <si>
    <t>SHOWER CURTAIN ROD SLICK BTSSP110-200 110-200CM</t>
  </si>
  <si>
    <t>SHOWER CURTAIN ROD SLICK BTSSPV70-120 70-120CM</t>
  </si>
  <si>
    <t>SHOWER CURTAIN ROD SLICK BTSSPV90-160 90-160CM</t>
  </si>
  <si>
    <t>SHOWER CURTAIN ROD SLICK BTSSPV110-200 110-200CM</t>
  </si>
  <si>
    <t>+GRASS CARPET CG 2MX1M FINE DUO PX2-3001D088-BL DTEX PE5500-PP3300</t>
  </si>
  <si>
    <t>NFS- GRASS CARPET CG 2MX1M AMPLE PX2-2801G-BL DTEX PE4000-PP3800</t>
  </si>
  <si>
    <t>+POT PROPAGATION PVC BLACK HG-001 16.5X17.3CM</t>
  </si>
  <si>
    <t>+POT PROPAGATION PVC BLACK HG-002 22X21.2CM</t>
  </si>
  <si>
    <t>+POT PROPAGATION PVC BLACK HG-003 28.4X24.2CM</t>
  </si>
  <si>
    <t>+AIRCON BOSTON BAY GR BOINAIRW12AF INVERTER 1.5HP WINDOW TYPE</t>
  </si>
  <si>
    <t>+PIPE THREADER/RACHET DIE STOCKS  LT WT1034 1/2"-1" 40X37X23CM</t>
  </si>
  <si>
    <t>+NFS-REEL MOWER GREAT OUTDOOR SH SGM-004 12"+SGG-003 HAND PUSH 300MM</t>
  </si>
  <si>
    <t>+NFS- REEL MOWER GREAT OUTDOOR SH SGM-004 16"+SGG-003 HAND PUSH 400MM</t>
  </si>
  <si>
    <t>ROPE LINK PEGB4MM 4MMX1MM GOLDEN BROWN PE PLASTIC SPOOL</t>
  </si>
  <si>
    <t>ROPE LINK PEGB6MM 6MMX1MM GOLDEN BROWN PE PLASTIC SPOOL</t>
  </si>
  <si>
    <t>ROPE LINK PEGB8MM 8MMX1MM GOLDEN BROWN PE PLASTIC SPOOL</t>
  </si>
  <si>
    <t>ROPE LINK PEGB10MM 10MMX1MM GOLDEN BROWN PE PLASTIC SPOOL</t>
  </si>
  <si>
    <t>ROPE LINK PEGB12MM 12MMX1MM GOLDEN BROWN PE PLASTIC SPOOL</t>
  </si>
  <si>
    <t>+TILES CHINAGRES ZI 60X60 SOLOGOSO PS6603 SOLUBLE SALT</t>
  </si>
  <si>
    <t>+DOWNLIGHT LED ZIGMA RL UR-R12 12W DL/WH</t>
  </si>
  <si>
    <t>+DOWNLIGHT LED ZIGMA RL UR-R12 12W WW</t>
  </si>
  <si>
    <t>+DOWNLIGHT LED ZIGMA RL UR-R18 18W WW</t>
  </si>
  <si>
    <t>+DOWNLIGHT LED ZIGMA RL UR-R18 18W DL/WH</t>
  </si>
  <si>
    <t>+DOWNLIGHT LED ZIGMA RL UR-MBAG08 8W DL/WH</t>
  </si>
  <si>
    <t>+DOWNLIGHT LED ZIGMA RL UR-MBAG08 8W WW</t>
  </si>
  <si>
    <t>+DOWNLIGHT LED ZIGMA RL UR-MBAG15 15W DL/WH</t>
  </si>
  <si>
    <t>+DOWNLIGHT LED ZIGMA RL UR-MBAG15 15W WW</t>
  </si>
  <si>
    <t>TANK FITTINGS PHILIPPINE STANDARD 660 CORON</t>
  </si>
  <si>
    <t>SEAT COVER PHILIPPINE STANDARD 660/H414 CORON WHITE</t>
  </si>
  <si>
    <t>SEAT COVER PHILIPPINE STANDARD 660 CORON IVORY</t>
  </si>
  <si>
    <t>SEAT COVER PHILIPPINE STANDARD 660 CORON PASTEL GREEN</t>
  </si>
  <si>
    <t>TV BRACKET LOCTEK FULL MOTION PSW764ADP05 57-347MM</t>
  </si>
  <si>
    <t>+TV BRACKET LOCTEK FULL MOTION PSW874 58-419MM</t>
  </si>
  <si>
    <t>WINDOW BUENAVISTA HA 12080SW 1.20X.80M UPVC SLIDING</t>
  </si>
  <si>
    <t>WINDOW BUENAVISTA HA 800600SW .60X.80M UPVC SLIDING</t>
  </si>
  <si>
    <t>WINDOW BUENAVISTA HA 900800SW .90X.80M UPVC SLIDING</t>
  </si>
  <si>
    <t>+PULLEY HAUSMANN 0173Z 1/2" SINGLE SWIVEL</t>
  </si>
  <si>
    <t>+PULLEY HAUSMANN 0173Z 3/4" SINGLE SWIVEL</t>
  </si>
  <si>
    <t>+PULLEY HAUSMANN 0173Z 1" SINGLE SWIVEL</t>
  </si>
  <si>
    <t>+PULLEY HAUSMANN 0174Z 1/2" SINGLE FIXED</t>
  </si>
  <si>
    <t>+PULLEY HAUSMANN 0174Z 3/4" SINGLE FIXED</t>
  </si>
  <si>
    <t>+PULLEY HAUSMANN 0174Z 1" SINGLE FIXED</t>
  </si>
  <si>
    <t>+PULLEY HAUSMANN 0176Z 1/2" DOUBLE FIXED</t>
  </si>
  <si>
    <t>+PULLEY HAUSMANN 0176Z 3/4" DOUBLE FIXED</t>
  </si>
  <si>
    <t>+PULLEY HAUSMANN 0176Z 1" DOUBLE FIXED</t>
  </si>
  <si>
    <t>+PULLEY HAUSMANN 0178Z 1/2" DOUBLE SWIVEL</t>
  </si>
  <si>
    <t>+PULLEY HAUSMANN 0178Z 3/4" DOUBLE SWIVEL</t>
  </si>
  <si>
    <t>+PULLEY HAUSMANN 0178Z 1" DOUBLE SWIVEL</t>
  </si>
  <si>
    <t>LOCKSET CTX 5881SS-ET</t>
  </si>
  <si>
    <t>LOCKSET CTX 5882SS-BK</t>
  </si>
  <si>
    <t>LOCKSET CTX 5881AB-ET</t>
  </si>
  <si>
    <t>LOCKSET CTX 5882AB-BK</t>
  </si>
  <si>
    <t>LOCKSET CTX 5881PB-ET</t>
  </si>
  <si>
    <t>LOCKSET CTX 5882PB-BK</t>
  </si>
  <si>
    <t>(DO NOT USE)+NFS- PLASTIC TRAY PL-02 FOR GY0702102 BLACK</t>
  </si>
  <si>
    <t>(DO NOT USE)+NFS- PLASTIC TRAY PL-04 FOR GY0702104 BLACK</t>
  </si>
  <si>
    <t>+WC PHILIPPINE STANDARD A-6803C DAKAK DECORATIVE RED</t>
  </si>
  <si>
    <t>+WC PHILIPPINE STANDARD A-6806C DAKAK DECORATIVE BLUE</t>
  </si>
  <si>
    <t>+LAV PHILIPPINE STANDARD C308C DAKAK DECORATIVE RED</t>
  </si>
  <si>
    <t>PAPER HOLDER PHILIPPINE STANDARD IVORY</t>
  </si>
  <si>
    <t>PAPER HOLDER PHILIPPINE STANDARD GREEN</t>
  </si>
  <si>
    <t>PAPER HOLDER PHILIPPINE STANDARD BLUE</t>
  </si>
  <si>
    <t>SOAP HOLDER PHILIPPINE STANDARD IVORY</t>
  </si>
  <si>
    <t>SOAP HOLDER PHILIPPINE STANDARD GREEN</t>
  </si>
  <si>
    <t>SOAP HOLDER PHILIPPINE STANDARD BLUE</t>
  </si>
  <si>
    <t>+LAV PHILIPPINE STANDARD C308C DAKAK DECORATIVE BLUE</t>
  </si>
  <si>
    <t>+PEDESTAL PHILIPPINE STANDARD C308C DAKAK DECORATIVE BLUE</t>
  </si>
  <si>
    <t>+PEDESTAL PHILIPPINE STANDARD C308C DAKAK DECORATIVE RED</t>
  </si>
  <si>
    <t>BASKET WICKER PLASTICFORTE 1171401 38X28 CM 18L WHITE</t>
  </si>
  <si>
    <t>BASKET WICKER PLASTICFORTE 1171436 38X28 CM 18L LIGHT GREY</t>
  </si>
  <si>
    <t>BASKET WICKER PLASTICFORTE 1171468 38X28 CM 18L BROWN</t>
  </si>
  <si>
    <t>BASKET WICKER PLASTICFORTE 1171407 38X28 CM 18L RED</t>
  </si>
  <si>
    <t>BASKET WICKER PLASTICFORTE 1171423 38X28 CM 18L TAUPE</t>
  </si>
  <si>
    <t>BASKET WICKER PLASTICFORTE 1171421 38X28 CM 18L VIOLET</t>
  </si>
  <si>
    <t>+BATH MAT HAPPY HOME 40X70CM PVC TRANSPARENT</t>
  </si>
  <si>
    <t>+BATH MAT HAPPY HOME 40X70CM PVC WHITE</t>
  </si>
  <si>
    <t>+BATH MAT HAPPY HOME 40X70CM PVC BLUE</t>
  </si>
  <si>
    <t>+BATH MAT HAPPY HOME 40X70CM PVC GREEN</t>
  </si>
  <si>
    <t>+BATH MAT HAPPY HOME 40X70CM PVC VIOLET</t>
  </si>
  <si>
    <t>SHELF BRACKET HAUSMANN 10074 250MM SINGLE SLOT-50 WHITE</t>
  </si>
  <si>
    <t>NFS- SHELF BRACKET HAUSMANN 11549 1000MM DOUBLE SLOT WALL UPRIGHT WHITE</t>
  </si>
  <si>
    <t>SHELF U-BRACKET HAUSMANN 10084 170MM W/ 2 LUG WHITE</t>
  </si>
  <si>
    <t>SHELF U-BRACKET HAUSMANN 10086 220MM W/ 2 LUG WHITE</t>
  </si>
  <si>
    <t>SHELF U-BRACKET HAUSMANN 10088 270MM W/ 2 LUG WHITE</t>
  </si>
  <si>
    <t>SHELF BRACKET HAUSMANN 10072 200MM SINGLE SLOT-50 WHITE</t>
  </si>
  <si>
    <t>SHELF BRACKET HAUSMANN 10076 300MM SINGLE SLOT-50 WHITE</t>
  </si>
  <si>
    <t>NFS- RAIL HAUSMANN 10727 1000MM TARKA WALL WHITE</t>
  </si>
  <si>
    <t>NFS- TRACK HAUSMANN 12173 1200MM TARKA HANG WHITE</t>
  </si>
  <si>
    <t>NFS- SHELF HAUSMANN 10735 600X300MM TARKA WIRE WHITE</t>
  </si>
  <si>
    <t>NFS- SHELF BRACKET HAUSMANN 10732 320MM TARKA WIRE WHITE</t>
  </si>
  <si>
    <t>NFS- RAIL HAUSMANN 10879 25X600MM TARKA CLOTHES WHITE</t>
  </si>
  <si>
    <t>NFS- RAIL HOOK HAUSMANN 10746 25MM TARKA CLOTHES WHITE</t>
  </si>
  <si>
    <t>(DO NOT USE) PVC CABLE TRAY ZIGMA W4040 40X40 T-1.3MM GRAY</t>
  </si>
  <si>
    <t>(DO NOT USE) PVC CABLE TRAY ZIGMA W100100 100X100 T-1.9MM GRAY</t>
  </si>
  <si>
    <t>NFS-ROUND TUBE STAINLESS 1" 25.4X3100MM T-1.2MM</t>
  </si>
  <si>
    <t>NFS-ROUND TUBE STAINLESS 1" 25.4X3100MM T-1.5MM</t>
  </si>
  <si>
    <t>NFS-ROUND TUBE STAINLESS 1-1/2" 38.1X3100MM T-1.2MM</t>
  </si>
  <si>
    <t>NFS-ROUND TUBE STAINLESS 1-1/2" 38.1X3100MM T-1.5MM</t>
  </si>
  <si>
    <t>NFS-ROUND TUBE STAINLESS 2" 50.8X3100MM T-1.2MM</t>
  </si>
  <si>
    <t>NFS-ROUND TUBE STAINLESS 2" 50.8X3100MM T-1.5MM</t>
  </si>
  <si>
    <t>NFS-RECTANGULAR TUBE STAINLESS 1"X2" 25X50X3100MM T-1.2MM</t>
  </si>
  <si>
    <t>NFS-RECTANGULAR TUBE STAINLESS 1"X2" 25X50X3100MM T-1.5MM</t>
  </si>
  <si>
    <t>NFS-RECTANGULAR TUBE STAINLESS 2"X3" 50X75X3100MM T-1.2MM</t>
  </si>
  <si>
    <t>NFS-RECTANGULAR TUBE STAINLESS 2"X3" 50X75X3100MM T-1.5MM</t>
  </si>
  <si>
    <t>NFS-RECTANGULAR TUBE STAINLESS 2"X4" 50X100X3100MM T-1.2MM</t>
  </si>
  <si>
    <t>NFS-RECTANGULAR TUBE STAINLESS 2"X4" 50X100X3100MM T-1.5MM</t>
  </si>
  <si>
    <t>NFS-SQUARE TUBE STAINLESS 1/2"X1/2" 12.7X12.7X3100MM T-1.2MM</t>
  </si>
  <si>
    <t>NFS-SQUARE TUBE STAINLESS 1/2"X1/2" 12.7X12.7X3100MM T-1.5MM</t>
  </si>
  <si>
    <t>NFS-SQUARE TUBE STAINLESS 1"X1" 25X25X3100MM T-1.2MM</t>
  </si>
  <si>
    <t>NFS-SQUARE TUBE STAINLESS 1"X1" 25X25X3100MM T-1.5MM</t>
  </si>
  <si>
    <t>NFS-SQUARE TUBE STAINLESS 2"X2" 50X50X3100MM T-1.2MM</t>
  </si>
  <si>
    <t>NFS-SQUARE TUBE STAINLESS 2"X2" 50X50X3100MM T-1.5MM</t>
  </si>
  <si>
    <t>+DOORS HI 80X210 MOULDED SA RED OAK 2P</t>
  </si>
  <si>
    <t>+DOORS HI 90X210 MOULDED SA RED OAK 2P</t>
  </si>
  <si>
    <t>+DOORS HI 90X210 MOULDED SE RED OAK 4P</t>
  </si>
  <si>
    <t>+DOORS HI 80X210 MOULDED SE RED OAK 4P</t>
  </si>
  <si>
    <t>+DOORS HI 80X210 MOULDED SG RED OAK 6P</t>
  </si>
  <si>
    <t>+DOORS HI 90X210 MOULDED SG RED OAK 6P</t>
  </si>
  <si>
    <t>ROLLER COMPACTOR HP-R300H W/ HONDA GX160</t>
  </si>
  <si>
    <t>NFS-FLOOR GRINDER HP-SM2 W/ HONDA GXV160</t>
  </si>
  <si>
    <t>+WOODEN DOOR ACCS. HUTLON BOTTOM SWING ARM HC-3210G ZP</t>
  </si>
  <si>
    <t>NFS-SCARIFYING MACHINE HP-SM1 W/ HONDA GX160</t>
  </si>
  <si>
    <t>+WOODEN DOOR ACCS. HUTLON TOP PIVOT HOLDER HC-3220G ZP</t>
  </si>
  <si>
    <t>+WOODEN DOOR ACCS. HUTLON TOP PIVOT AXLE HC-3230G ZP</t>
  </si>
  <si>
    <t>+GLASS DOOR ACCS. HUTLON  BOTTOM SWING CLAMP HC-3110G ALUM.+SS304</t>
  </si>
  <si>
    <t>+GLASS DOOR ACCS. HUTLON TOP PIVOT HOLDER HC-3120G ALUM.+SS304</t>
  </si>
  <si>
    <t>+GLASS DOOR ACCS. HUTLON TOP PIVOT HC-3130G ALUM.+SS304</t>
  </si>
  <si>
    <t>+GLASS DOOR ACCS. HUTLON CURVED TOP PIVOT CLAMP HC-3140G ALUM.+SS304</t>
  </si>
  <si>
    <t>NFS-TILES ESPANA PREMIUM LH 60X60F K6620 ASPERO BEIGE</t>
  </si>
  <si>
    <t>+GLASS DOOR ACCS. HUTLON LOCK CLAMP HC-3150G ALUM.+SS304</t>
  </si>
  <si>
    <t>+FLOOR HINGE HUTLON HC-3022G 950MM 100KG IRON</t>
  </si>
  <si>
    <t>+TILES ESPANA CLASSIC LH  40X40F INK JET CT4003  BROWN</t>
  </si>
  <si>
    <t>+TILES ESPANA CLASSIC LH  40X40F INK JET CT4004 DK. GRAY</t>
  </si>
  <si>
    <t>NFS-TILES ESPANA PREMIUM LH  60X60F K6621 ASPERO BROWN</t>
  </si>
  <si>
    <t>+TILES ESPANA CLASSIC LH  40X40F INK JET CT4005 LT. GREY</t>
  </si>
  <si>
    <t>NFS-TILES ESPANA PREMIUM LH  60X60F K6623 ASPERO DARK GREY</t>
  </si>
  <si>
    <t>+TILES ESPANA CLASSIC LH  40X40F INK JET CT4201 LT. BEIGE</t>
  </si>
  <si>
    <t>+TILES ESPANA CLASSIC LH  40X40F INK JET CT4202 LT. GREY</t>
  </si>
  <si>
    <t>NFS-TILES ESPANA PREMIUM LH  60X60F K6625 ASPERO GREY</t>
  </si>
  <si>
    <t>TILES ESPANA CLASSIC LH  40X40F INK JET CT4101 LT. GREY</t>
  </si>
  <si>
    <t>TILES ESPANA CLASSIC LH  40X40F INK JET CT4102 BROWN</t>
  </si>
  <si>
    <t>TILES ESPANA CLASSIC LH  40X40F INK JET CT4103 LT. GREY</t>
  </si>
  <si>
    <t>+NFS-SINK BREMEN XI XT-8650L 860X500X200MM SATIN W/ STRAINER</t>
  </si>
  <si>
    <t>+NFS-SINK BREMEN XI XT-8650R 860X500X200MM SATIN W/ STRAINER</t>
  </si>
  <si>
    <t>I-NFS-PORTABLE VENTILATING FAN BOSTON BAY PVT-25 10"</t>
  </si>
  <si>
    <t>NFS-PORTABLE VENTILATING FAN BOSTON BAY PVT-30 12"</t>
  </si>
  <si>
    <t>+NFS-SINK BREMEN XI XT-3322A 838X558X230MM DBL.SATIN W/ STRAINER</t>
  </si>
  <si>
    <t>SINK BREMEN XR 8146D DB 810X460X180MM S/S#201 W/STRAINER</t>
  </si>
  <si>
    <t>NFS-PORTABLE VENTILATING FAN PIPE BOSTON BAY PVT-25 10"</t>
  </si>
  <si>
    <t>NFS-SINK BREMEN XR ST5944 59X44X21CM S/S #201 MATTE W/STRAINER</t>
  </si>
  <si>
    <t>SINK BREMEN JD8456/JS8456 840MMX560MM W/ STRAINER</t>
  </si>
  <si>
    <t>NFS-PORTABLE VENTILATING FAN PIPE BOSTON BAY PVT-30 12"</t>
  </si>
  <si>
    <t>SINK BREMEN JS4835 480MMX350MM W/ STRAINER</t>
  </si>
  <si>
    <t>SINK BREMEN JS5238 520MMX380MM W/ STRAINER</t>
  </si>
  <si>
    <t>SINK BREMEN JS6045 600MMX450MM W/ STRAINER</t>
  </si>
  <si>
    <t>SINK BREMEN JS6248 620MMX480MM W/ STRAINER</t>
  </si>
  <si>
    <t>SINK BREMEN JSC5151 510X510X180MM W/ STRAINER</t>
  </si>
  <si>
    <t>DOOR2</t>
  </si>
  <si>
    <t>DOOR3</t>
  </si>
  <si>
    <t>DOOR4</t>
  </si>
  <si>
    <t>DOOR5</t>
  </si>
  <si>
    <t>DOOR6</t>
  </si>
  <si>
    <t>(DO NOT USE) BULB ZIGMA C35-F-I 4W WW E14 LED FILAMENT CLEAR</t>
  </si>
  <si>
    <t>I-BULB ZIGMA A60-F-LD 4W WW E27 LED FILAMENT CLEAR DIMMABLE</t>
  </si>
  <si>
    <t>I-BULB ZIGMA A60-F-LD 6W WW E27 LED FILAMENT CLEAR DIMMABLE</t>
  </si>
  <si>
    <t>I-BULB ZIGMA ST64-F-I 4W WW E27 LED FILAMENT GOLDEN DIMMABLE</t>
  </si>
  <si>
    <t>I-BULB ZIGMA G95-F-I 6W WW E27 LED FILAMENT GOLDEN DIMMABLE</t>
  </si>
  <si>
    <t>(DO NOT USE)+TILES ALFAGRES IC 60X60 SOLOGOSO I6085YG HI-SHINE</t>
  </si>
  <si>
    <t>(DONOT USE)PLYWOOD MARINE WOODTEK 4X1220X2440MM (WHITE)</t>
  </si>
  <si>
    <t>+PLYWOOD MARINE WOODTEK 5X1220X2440MM (WHITE)</t>
  </si>
  <si>
    <t>PLYWOOD MARINE WOODTEK 18X1220X2440MM (WHITE)</t>
  </si>
  <si>
    <t>(DO NOT USE)PLYWOOD ORDINARY WOODTEK 4X1220X2440MM (WHITE)</t>
  </si>
  <si>
    <t>+PLYWOOD ORDINARY WOODTEK 5X1220X2440MM (WHITE)</t>
  </si>
  <si>
    <t>PLYWOOD ORDINARY WOODTEK 18X1220X2440MM (WHITE)</t>
  </si>
  <si>
    <t>(DO NOT USE)+TILES NUVOGRES CV 60X60 SOLOGOSO SW6001LH SUPER WHITE</t>
  </si>
  <si>
    <t>+NFS-TILES ESPANA PREMIUM LH  60X60F K6627 ASPERO ALPS BROWN</t>
  </si>
  <si>
    <t>+TILES ESPANA PREMIUM CC 60X60 HX6602 PIEDRA OCHRE/BLUE/RED INK JET</t>
  </si>
  <si>
    <t>+PLYBOARD WOODTEK 18X1220X2440MM PREM. SQUARE (SILVER)</t>
  </si>
  <si>
    <t>CUP HOOKS HAUSMANN WI SHOULDERED CFA01320 2" BP</t>
  </si>
  <si>
    <t>CUP HOOKS HAUSMANN WI SHOULDERED SQUARE HOOK CFA01341 2" BP</t>
  </si>
  <si>
    <t>CUP HOOKS HAUSMANN WI PVC SHOULDERED SQUARE HOOK CFA01348 2" WHITE</t>
  </si>
  <si>
    <t>(DO NOT USE)BIDET LA FONZA SUS304 S/S 1.2M HOSE W/HOLDER SET</t>
  </si>
  <si>
    <t>(DO NOT USE)+TILES VENUS 30X60F VPM 36048</t>
  </si>
  <si>
    <t>TILES ROMANO PREMIUM LH 30X45W INK JET B02-044B LUXOR BEIGE</t>
  </si>
  <si>
    <t>TILES ROMANO PREMIUM 30X45W INK JET GL5A8B-B/GLA8B-B CLASSE MARBLE BEIGE</t>
  </si>
  <si>
    <t>+TILES ROMANO PREMIUM LH 30X45W G4000 PLAIN SUPER WHITE</t>
  </si>
  <si>
    <t>+TILES ROMANO PREMIUM LH 30X45W 4561A DIAGONAL SUPER WHITE</t>
  </si>
  <si>
    <t>+TILES ROMANO PREMIUM LH 30X45W INK JET GP016A ESTILO IVORY</t>
  </si>
  <si>
    <t>+TILES ROMANO PREMIUM LH 30X45W INK JET GP016B ESTILO BEIGE</t>
  </si>
  <si>
    <t>+TILES ROMANO PREMIUM LH 30X45W INK JET 618 MADERA GRAY</t>
  </si>
  <si>
    <t>+TILES ROMANO PREMIUM LH 30X45W 4516 MOSAIC SUPER WHITE</t>
  </si>
  <si>
    <t>+TILES ROMANO PREMIUM GI 30X45W INK JET AB3408D DAMA BEIGE</t>
  </si>
  <si>
    <t>+TILES ROMANO CLASSIC LH 20X30W INK JET 0012B RISCA BROWN</t>
  </si>
  <si>
    <t>+TILES ROMANO CLASSIC LH 20X30W INK JET LP2072E DIAMOND GREEN</t>
  </si>
  <si>
    <t>TILES ROMANO CLASSIC LH 20X30W 204211 RECTANGULAR WHITE</t>
  </si>
  <si>
    <t>+TILES ROMANO CLASSIC IV 20X30W INK JET PMCPP23011/23011 BRISSA IVORY/GREEN</t>
  </si>
  <si>
    <t>+TILES ROMANO CLASSIC LH 20X30W INK JET 204242C RETTA CREAM</t>
  </si>
  <si>
    <t>+TILES ROMANO CLASSIC LH 20X30W INK JET L23077 CLOUDY GREEN</t>
  </si>
  <si>
    <t>+TILES ROMANO CLASSIC LH 20X30W INK JET X0261B MAGNOLIA LT. BLUE</t>
  </si>
  <si>
    <t>TILES ROMANO CLASSIC LH 20X30W INK JET X0262B MAGNOLIA BLUE</t>
  </si>
  <si>
    <t>TILES ROMANO CLASSIC LH 20X30W INK JET X0262D MAGNOLIA GREY</t>
  </si>
  <si>
    <t>TILES ROMANO CLASSIC LH 20X30W INK JET X0262E MAGNOLIA GREEN</t>
  </si>
  <si>
    <t>+NFS-MIRROR SIMEX BI 30X120CM ODM2516 A-01 BLACK</t>
  </si>
  <si>
    <t>+TILES CHINAGRES IV 60X60 LA6000BP WHITE</t>
  </si>
  <si>
    <t>(DO NOT USE)+TILES ESPANA PREMIUM CC 30X60 N36176 DERIGO GRID TAUPE INK JET</t>
  </si>
  <si>
    <t>NFS-TILES ESPANA PREMIUM CC 30X30F INK JET GRES PORCE.8D14 CRACK STONE BROWN</t>
  </si>
  <si>
    <t>+NFS-MIRROR SIMEX BI 30X120CM ODM2516 A-02 WHITE</t>
  </si>
  <si>
    <t>+MIRROR SIMEX BI 30X40CM WM2516 B-14 WOOD</t>
  </si>
  <si>
    <t>+MIRROR SIMEX BI 40X50CM WM2516 B-14 WOOD</t>
  </si>
  <si>
    <t>+NFS-MIRROR SIMEX BI 30X60CM WM2516 B-14 WOOD</t>
  </si>
  <si>
    <t>+NFS-MIRROR SIMEX BI 50X60CM WM2516 A-01 BLACK</t>
  </si>
  <si>
    <t>+NFS-MIRROR SIMEX BI 50X60CM WM2516 A-02 WHITE</t>
  </si>
  <si>
    <t>+TILES ESPANA PREMIUM ST 60X60F AA6055M</t>
  </si>
  <si>
    <t>+TILES ESPANA PREMIUM ST 60X60F AA6056/AA6056M</t>
  </si>
  <si>
    <t>+TILES ESPANA PREMIUM ST 60X60F AA6057/AA6057M</t>
  </si>
  <si>
    <t>LIGHT BULB CHANGER W/HANDLE (STICK)</t>
  </si>
  <si>
    <t>+ROOFING RAVAK PVC CORR. 0.08X930X3048MM BEIGE</t>
  </si>
  <si>
    <t>ANGLE VALVE LA FONZA 3-WAY ZINC ALLOY</t>
  </si>
  <si>
    <t>BATH SET LA FONZA L0003706D26-07-DEC</t>
  </si>
  <si>
    <t>b</t>
  </si>
  <si>
    <t>BRUSHES GOLD ELEPHANT BS75M1015 3''XM10X1.5 CUP CRIMPED WIRE</t>
  </si>
  <si>
    <t>BRUSHES GOLD ELEPHANT S75M101550 3''X25XM10X1.5 BOWL CUP TWISTED KNOT</t>
  </si>
  <si>
    <t>+CLOTHES HANGER STACK FL FGHS-10E SINGLE CHROME BLACK</t>
  </si>
  <si>
    <t>NFS-NAIL CONCRETE  HAUSMANN ST25 25MM 14GA. 2000's/BOX</t>
  </si>
  <si>
    <t>NFS-NAIL CONCRETE  HAUSMANN ST38 38MM 14GA. 1000's/BOX</t>
  </si>
  <si>
    <t>NFS-NAIL CONCRETE  HAUSMANN ST50 50MM 14GA. 1000's/BOX</t>
  </si>
  <si>
    <t>NFS-NAILER CONCRETE  HAUSMANN XJGD64 2-1/2'' 14GA. HEAVY DUTY</t>
  </si>
  <si>
    <t>NFS-GENERATOR HAUSMANN CH HY20i/2000i RATED 1.6KW MAX 2KW 60HZ</t>
  </si>
  <si>
    <t>(DO NOT USE after repacking)HEX SCREW HAUSMANN #12X65MM FOR WOOD 1000'S</t>
  </si>
  <si>
    <t>HOSE CLAMP CTX 21-38MM(1-1/2'') T-12.7X0.8 SS201</t>
  </si>
  <si>
    <t>HOSE CLAMP CTX 27-51MM(2'') T-12.7X0.8 SS201</t>
  </si>
  <si>
    <t>+MIRROR RAVONI SM 60 (HB6107-60/HB2106A-60)</t>
  </si>
  <si>
    <t>+MIRROR RAVONI SM 75 (HB6107-75/HB2106A-75)</t>
  </si>
  <si>
    <t>+MIRROR RAVONI SM 90 (HB6107-90/HB2106A-90)</t>
  </si>
  <si>
    <t>MIXER RUBI 26900 RUBIMIX-7</t>
  </si>
  <si>
    <t>PAPER HOLDER CERAMIC IVORY</t>
  </si>
  <si>
    <t>PAPER HOLDER CERAMIC PASTEL BLUE</t>
  </si>
  <si>
    <t>PAPER HOLDER CERAMIC PASTEL GREEN</t>
  </si>
  <si>
    <t>+PLYBOARD WOODTEK 18X1220X2440MM SQUARE CORE (SILVER)</t>
  </si>
  <si>
    <t>+RACK STACK  ZC CJ-C1037 300X300X850MM CHROME</t>
  </si>
  <si>
    <t>RACK STACK ZC CJ-C1044 500X300X450MM CHROME</t>
  </si>
  <si>
    <t>NFS-RAVONI (SLOMN) RUMBA CABINET</t>
  </si>
  <si>
    <t>I-NFS-RAVONI (SLOMN) RUMBA LAVATORY</t>
  </si>
  <si>
    <t>NFS-RAVONI (SLOMN) RUMBA MIRROR</t>
  </si>
  <si>
    <t>+NFS-RAVONI (SLOMN) SUNNY-55 LAVATORY</t>
  </si>
  <si>
    <t>+NFS-RAVONI (SLOMN) SUNNY-55 MIRROR</t>
  </si>
  <si>
    <t>CABINET RAVONI ZS SUNNY-60</t>
  </si>
  <si>
    <t>I-LAVATORY RAVONI ZS  SUNNY-60</t>
  </si>
  <si>
    <t>MIRROR RAVONI ZS SUNNY-60</t>
  </si>
  <si>
    <t>CABINET RAVONI ZS SUNNY-80</t>
  </si>
  <si>
    <t>I-LAVATORY RAVONI ZS SUNNY-80</t>
  </si>
  <si>
    <t>MIRROR RAVONI ZS SUNNY-80</t>
  </si>
  <si>
    <t>+RAVONI (SLOMN) SUNNY-8088 CABINET</t>
  </si>
  <si>
    <t>+NFS-RAVONI (SLOMN) SUNNY-8088 LAVATORY</t>
  </si>
  <si>
    <t>+RAVONI (SLOMN) SUNNY-8088 MIRROR</t>
  </si>
  <si>
    <t>(DO NOT USE)+ROPE LINK PEGB14MM 14MMX1MM GOLDEN BROWN PE WOODEN SPOOL</t>
  </si>
  <si>
    <t>(DO NOT USE)+ROPE LINK PEGB14MMC 14MMX1MM GOLDEN BROWN PE COIL</t>
  </si>
  <si>
    <t>S.O. REFRIGERATOR BOSTON BAY ME HC-657WEN 7 CU.FT</t>
  </si>
  <si>
    <t>URINAL FLANGE LA FONZA QS192 PP-PVC</t>
  </si>
  <si>
    <t>SOAP HOLDER CERAMIC IVORY</t>
  </si>
  <si>
    <t>SOAP HOLDER CERAMIC PASTEL BLUE</t>
  </si>
  <si>
    <t>SOAP HOLDER CERAMIC PASTEL GREEN</t>
  </si>
  <si>
    <t>(DO NOT USE)+TILES ESPANA PREMIUM CC 60X60 INK JET HX6602 ANDORRA OCHRE/BLUE/RED</t>
  </si>
  <si>
    <t>TOOL TILE CUTTER RUBI 13940 FAST 65CM</t>
  </si>
  <si>
    <t>TOOL TILE CUTTER RUBI 13941 FAST 85CM</t>
  </si>
  <si>
    <t>+TUBE ZIGMA RI LED T5 XL03C22JJ 5W 4000K CW ECONOMIC</t>
  </si>
  <si>
    <t>+TUBE ZIGMA RI LED T5 XL06C44JJ 8W 4000K CW ECONOMIC</t>
  </si>
  <si>
    <t>+TUBE ZIGMA RI LED T5 XL09C64JJ 12W 4000K CW ECONOMIC</t>
  </si>
  <si>
    <t>+TUBE ZIGMA RI LED T5 XL12C86JJ 16W 4000K CW ECONOMIC</t>
  </si>
  <si>
    <t>(DO NOT USE)+WC PHILIPPINE STANDARD A-6803 CAMIGUIN WHITE</t>
  </si>
  <si>
    <t>+WC PHILIPPINE STANDARD A-6806 ROMBLON WHITE</t>
  </si>
  <si>
    <t>S</t>
  </si>
  <si>
    <t>(DO NOT USE)+PHILIPPINE STANDARD A-6803C DAKAK DECOR RED</t>
  </si>
  <si>
    <t>(DO NOT USE)+PHILIPPINE STANDARD A-6806C DAKAK DECOR BLUE</t>
  </si>
  <si>
    <t>+TILES NUVOGRES IC 60X60 I6813 CRYSTAL PINK HI-SHINE</t>
  </si>
  <si>
    <t>TILES NUVOGRES IC 60X60 I6811 CRYSTAL WHITE HI-SHINE</t>
  </si>
  <si>
    <t>STEAM SAUNA ROOM RAVONI SA ACCS. STEAM GENERATOR CONTROL BOARD CF2105B</t>
  </si>
  <si>
    <t>(DO NOT USE)+SINK BREMEN 16:16 60X45X20CM S/S #201 W/STRAINER</t>
  </si>
  <si>
    <t>+TILE TRIM PVC EI P0109 9MM GREEN</t>
  </si>
  <si>
    <t>+TILE TRIM PVC EI P0109 9MM RED</t>
  </si>
  <si>
    <t>(DO NOT USE)+SINK BREMEN XR CJL7145 SB 710X450X230MM S/S#201 W/STRAINER</t>
  </si>
  <si>
    <t>+TILE TRIM PVC EI P0109 9MM IVORY</t>
  </si>
  <si>
    <t>(DO NOT USE)+SINK BREMEN XR 7848 SB/RD 78X48X18MM S/S #201 W/STRAINER</t>
  </si>
  <si>
    <t>(DO NOT USE)+SINK BREMEN XR 7848 SB/LD 78X48X18MM S/S #201 W/STRAINER</t>
  </si>
  <si>
    <t>(DO NOT USE)+WINDOWS UPVC ZJ .60X.60X10CM BW0606 SLIDING W/SCREEN</t>
  </si>
  <si>
    <t>(DO NOT USE)+WINDOWS UPVC ZJ 1.20X1.20X10CM BW1212 SLIDING W/SCREEN</t>
  </si>
  <si>
    <t>ORIENTED STRAND BOARD 9MMX1220X2440</t>
  </si>
  <si>
    <t>ORIENTED STRAND BOARD 12MMX1220X2440</t>
  </si>
  <si>
    <t>(DO NOT USE)FLEXIBLE HOSE LA FONZA 1/2X1/2X16" 810277D STAINLESS (BLISTER)</t>
  </si>
  <si>
    <t>(DO NOT USE)+BASKET AMSHAK ROUND FRUIT D-AE-200</t>
  </si>
  <si>
    <t>(DO NOT USE)+BBQ GRILL GREAT OUTDOOR CT CT-447/144230</t>
  </si>
  <si>
    <t>(DO NOT USE)+BLINDS SLICK ZE PVC 50X48 206RT IVORY</t>
  </si>
  <si>
    <t>(DO NOT USE)BRUSH ROLLER TACOMA 9'' RW938MF MICROFIBER W/O HANDLE</t>
  </si>
  <si>
    <t>BRUSH TRAY TACOMA 4'' T4 BLACK</t>
  </si>
  <si>
    <t>+(DO NOT USE)CABINET LA FONZA NI KDL-D105 RED</t>
  </si>
  <si>
    <t>+TILES WALL CLADDING LIAO SHENG 6403A 60X240X6.8MM</t>
  </si>
  <si>
    <t>(DO NOT USE)+TILES WALL CLADDING LIAO SHENG 6482A 60X240X6.8MM</t>
  </si>
  <si>
    <t>(DO NOT USE)DOORMAT GH PVC FD1 40X60CM GRN W/O LOGO 2KG/SM</t>
  </si>
  <si>
    <t>(DO NOT USE)DRAINAGE RELN 000500 STRETCH DRAIN 100MM-8M SOLID</t>
  </si>
  <si>
    <t>(DO NOT USE)+DUSTER HAPPY HOME WM DSE31 STATIC SMALL</t>
  </si>
  <si>
    <t>(DO NOT USE)PLASTICWARES HAIXIN 4356 STANDING DUSTPAN MIXED</t>
  </si>
  <si>
    <t>(DO NOT USE)GARDEN TOOL LIN BROS P4971004</t>
  </si>
  <si>
    <t>BRUSH ROLLER EXTENSION HANDLE TACOMA S202E01 STEEL 2M</t>
  </si>
  <si>
    <t>(DO NOT USE)BRUSH ROLLER HANDLE TACOMA 760 FOR 7'' SIMPLE FRAME</t>
  </si>
  <si>
    <t>(DO NOT USE)+LAV GOLDEA (LA FONZA) V2418O WHITE</t>
  </si>
  <si>
    <t>(DO NOT USE)LAV LA FONZA LC LD374 RECTANGLE 590X380X120MM WHITE</t>
  </si>
  <si>
    <t>(DO NOT USE)+MOP HAPPY HOME WM MPD051-R COTTON REFILL</t>
  </si>
  <si>
    <t>(DO NOT USE)PANELLING DECOWOOD ML PVC C2406011 8' NUT SOLID</t>
  </si>
  <si>
    <t>(DO NOT USE)+PICTURE FRAME DECOWOOD CF-501-MR KOREA</t>
  </si>
  <si>
    <t>(DO NOT USE)+PICTURE FRAME DECOWOOD KE-38-GD KOREA</t>
  </si>
  <si>
    <t>(DO NOT USE)+PICTURE FRAME DECOWOOD WJ1616-GR KOREA</t>
  </si>
  <si>
    <t>(DO NOT USE)+PICTURE FRAME DECOWOOD WJ2132-D KOREA</t>
  </si>
  <si>
    <t>(DO NOT USE)+ROPE MASTER COTTON DIAMOND 15MX9.5MM VIOLET</t>
  </si>
  <si>
    <t>+SHELF BOARD NZ WOOD TREATED 18X240X1000MM (1X10X3)</t>
  </si>
  <si>
    <t>(DO NOT USE)+STAIR NOSING PVC BANGKOK 44MMX3M WH-06 WHITE</t>
  </si>
  <si>
    <t>(DO NOT USE)+STAIR NOSING PVC MASTER 37MMX3M S-15 BEIGE</t>
  </si>
  <si>
    <t>(DO NOT USE)+TILES DIAMOND 40X40F AMANDA VERDE</t>
  </si>
  <si>
    <t>(DO NOT USE)+TILES DOSSO KE 30X30F DECORATIVE #1030-1</t>
  </si>
  <si>
    <t>(DO NOT USE)+TILES DOSSO KE 30X30F DECORATIVE #3010</t>
  </si>
  <si>
    <t>(DO NOT USE)+TILES DOSSO KE 30X30F DECORATIVE #64 RED</t>
  </si>
  <si>
    <t>(DO NOT USE)+TILES NUVOGRES IV 30X30F INK JET GRES PORCE.33D24 BIG STONE GRAY</t>
  </si>
  <si>
    <t>(DO NOT USE)+CHROME TUBE PIPE 1/2X16'</t>
  </si>
  <si>
    <t>(DO NOT USE)CEMENT BOARD SCREW HAUSMANN 3.9X25MM ZINC PLATED 70's</t>
  </si>
  <si>
    <t>(DO NOT USE)+SCREEN PE GREAT OUTDOOR/SHIELD HY 1/2"X3'X30M</t>
  </si>
  <si>
    <t>LADDER WERNER ALUMINUM L236R-2 STEP LADDER 150KG 6STEP</t>
  </si>
  <si>
    <t>LADDER WERNER STEEL S323-6 CORE STEPSTOOL 200LBS 3STEPS</t>
  </si>
  <si>
    <t>CEILING FAN BOSTON BAY SPAREPARTS HO CAPACITOR HJ1404 3 WIRES</t>
  </si>
  <si>
    <t>+NFS-CEILING FAN BOSTON BAY FF 3MT18RB-2M+LK811C TWIN FAN</t>
  </si>
  <si>
    <t>I-+NFS-CEILING FAN BOSTON BAY FF 4JA52HAB+BAMBOO BLADE 52" ABS</t>
  </si>
  <si>
    <t>I-NFS-CEILING FAN BOSTON BAY FF 4JA52CB+PALM BLADE FARGO 52" ABS</t>
  </si>
  <si>
    <t>+NFS-CEILING FAN BOSTON BAY FF 3AC52BK 52" PLYWOOD</t>
  </si>
  <si>
    <t>+NFS-CEILING FAN BOSTON BAY FF 3AC52BN 52" PLYWOOD</t>
  </si>
  <si>
    <t>FORM PLY WOODTEK 18X1220X2440MM BLACK FILM FACE</t>
  </si>
  <si>
    <t>RANGE HOOD BOSTON BAY CB F1050WH SGL. MOTOR 50CM</t>
  </si>
  <si>
    <t>RANGE HOOD BOSTON BAY CB F1050BK SGL. MOTOR 50CM</t>
  </si>
  <si>
    <t>RANGE HOOD BOSTON BAY CB F1050SS SGL. MOTOR 50CM</t>
  </si>
  <si>
    <t>(DO NOT USE)LADDER WERNER ALUMINUM L234R-5 EN131 STEP LADDER 150KG 4STEPS</t>
  </si>
  <si>
    <t>TILES NUVOGRES IC 60X60 I6816 CRYSTAL BEIGE HI-SHINE</t>
  </si>
  <si>
    <t>+PLYBOARD WOODTEK 16X1220X2440MM ROUND CORE (SILVER)</t>
  </si>
  <si>
    <t>+PLYBOARD WOODTEK 16X1220X2440MM SQUARE CORE (SILVER)</t>
  </si>
  <si>
    <t>+BULB ZIGMA WL LED LAMP 20W 6500K DL T80 E27</t>
  </si>
  <si>
    <t>NFS-ADHESIVE TAPE TESA MASKING 51023 19MMX40M GEN. PURPOSE</t>
  </si>
  <si>
    <t>NFS-ADHESIVE TAPE TESA MASKING 51023 25MMX40M GEN. PURPOSE</t>
  </si>
  <si>
    <t>NFS-ADHESIVE TAPE TESA MASKING 51023 38MMX40M GEN. PURPOSE</t>
  </si>
  <si>
    <t>NFS-ADHESIVE TAPE TESA MASKING 05281 19MMX50M CLASSIC</t>
  </si>
  <si>
    <t>NFS-ADHESIVE TAPE TESA MASKING 05282 30MMX50M CLASSIC</t>
  </si>
  <si>
    <t>NFS-ADHESIVE TAPE TESA FIBERGLASS 05255 50MMX25M</t>
  </si>
  <si>
    <t>NFS-ADHESIVE TAPE TESA POWERBOND 55791 19MMX1.5M ULTRA STRONG</t>
  </si>
  <si>
    <t>NFS-INDOOR LUMBER NZ WOOD DIY STRD. 184X19X2440MM (1X8X8) RAD.</t>
  </si>
  <si>
    <t>NFS-ADHESIVE TAPE TESA POWERBOND 55790 20MMX.06M ULTRA STRONG</t>
  </si>
  <si>
    <t>NFS-ADHESIVE TAPE TESA POWERSTRIP 58000 102MM LARGE WHITE</t>
  </si>
  <si>
    <t>NFS-INDOOR LUMBER NZ WOOD DIY STRD. 184X19X1830MM (1X8X6) RAD.</t>
  </si>
  <si>
    <t>NFS-ADHESIVE TAPE TESA POWERSTRIP 57550 14M SMALL WHITE</t>
  </si>
  <si>
    <t>NFS-INDOOR LUMBER NZ WOOD DIY STRD. 140X19X2440MM (1X6X8) RAD.</t>
  </si>
  <si>
    <t>NFS-ADHESIVE HOOK TESA  POWERSTRIP 58013 49MM  LARGE OVAL WHITE</t>
  </si>
  <si>
    <t>NFS-INDOOR LUMBER NZ WOOD DIY STRD. 140X19X1830MM (1X6X6) RAD.</t>
  </si>
  <si>
    <t>NFS-INDOOR LUMBER NZ WOOD DIY STRD. 89X19X2440MM (1X4X8) RAD.</t>
  </si>
  <si>
    <t>NFS-INDOOR LUMBER NZ WOOD DIY STRD. 89X19X1830MM (1X4X6) RAD.</t>
  </si>
  <si>
    <t>NFS-ADHESIVE HOOK TESA POWERSTRIP 57533 16M  SMALL OVAL WHITE</t>
  </si>
  <si>
    <t>NFS-ADHESIVE HOOK TESA POWERSTRIP 57530 13M  SMALL CLASSIC WHITE</t>
  </si>
  <si>
    <t>NFS-INDOOR LUMBER NZ WOOD DIY STRD. 64X19X2440MM (1X3X8) RAD.</t>
  </si>
  <si>
    <t>SAMPLE</t>
  </si>
  <si>
    <t>NFS-ADHESIVE TAPE TESA ANTI-SLIP 55587 25MMX5M TRANSPARENT</t>
  </si>
  <si>
    <t>NFS-INDOOR LUMBER NZ WOOD DIY STRD. 64X19X1830MM (1X3X6) RAD,</t>
  </si>
  <si>
    <t>NFS-ADHESIVE TAPE TESA  ANTI-SLIP 55587-2 25MMX5M BLACK</t>
  </si>
  <si>
    <t>NFS-ADHESIVE HOOK TESA PS DECO 58900 13M TRANSPARENT</t>
  </si>
  <si>
    <t>NFS-ADHESIVE TAPE TESA PP MARKING  58133 50MMX66M YLW/BLK</t>
  </si>
  <si>
    <t>(DO NOT USE) NFS-ADHESIVE TAPE TESA STANDARD 57208 SHRINK TOWER 19MMX66M 8X</t>
  </si>
  <si>
    <t>NFS-INDOOR LUMBER NZ WOOD DIY STRD. 37X19X1830MM (1X2X6) RAD.</t>
  </si>
  <si>
    <t>NFS-ADHESIVE TAPE TESA STANDARD 58172 50MMX66M  TRANSPARENT</t>
  </si>
  <si>
    <t>NFS-ADHESIVE TAPE TESA STANDARD 58173 50MMX66M  BROWN</t>
  </si>
  <si>
    <t>NFS-ADHESIVE TAPE TESA UNIVERSAL 56348 XP  50MMX10M GREY</t>
  </si>
  <si>
    <t>NFS-FAUCET BREMEN SA-8101 SUS304 SINK</t>
  </si>
  <si>
    <t>NFS-INDOOR LUMBER NZ WOOD DIY STRD. 37X19X2440MM (1X2X8) RAD.</t>
  </si>
  <si>
    <t>NFS-FAUCET BREMEN SA-8104 SUS304 SINK</t>
  </si>
  <si>
    <t>I-WC LA FONZA 075 BOLOGNA WHITE</t>
  </si>
  <si>
    <t>I-LAV LA FONZA P27 BOLOGNA WHITE</t>
  </si>
  <si>
    <t>PEDESTAL LA FONZA P27 BOLOGNA WHITE</t>
  </si>
  <si>
    <t>(DO NOT USE)CLEANER JOHNSON MR. MUSCLE GLASS&amp;MULTI CLN  250ML F. LEMON</t>
  </si>
  <si>
    <t>(DO NOT USE) DOORBELL SOTER AE WIRELESS FB-535P PLUG IN W/KINETIC BELL PUSH</t>
  </si>
  <si>
    <t>(DO NOT USE)WALL LAMP FIXTURE EXOR BL BULKHEAD BT1010C STAINLESS E27</t>
  </si>
  <si>
    <t>(DO NOT USE)WALL LAMP FIXTURE EXOR BL BULKHEAD BT2603 BLACK E27</t>
  </si>
  <si>
    <t>(DO NOT USE)WALL LAMP FIXTURE EXOR BL BULKHEAD BT3109 BLACK E27</t>
  </si>
  <si>
    <t>(DO NOT USE)WALL LAMP FIXTURE EXOR BL LANTERN BT1052E UP  BLACK E27</t>
  </si>
  <si>
    <t>(DO NOT USE)WALL LAMP FIXTURE EXOR BL LANTERN BT4001S BLACK E27</t>
  </si>
  <si>
    <t>(DO NOT USE)WALL LAMP FIXTURE EXOR BL LANTERN BT4001S BRONZE E27</t>
  </si>
  <si>
    <t>(DO NOT USE)POST LAMP FIXTURE EXOR BL LANTERN BT4004S BRONZE E27</t>
  </si>
  <si>
    <t>(DO NOT USE)POST LAMP FIXTURE EXOR BL LANTERN BT4004S BLACK E27</t>
  </si>
  <si>
    <t>BATHTUB RAVONI SA ACCS. DIVERTER VALVE</t>
  </si>
  <si>
    <t>SHOWER ENCLOSURE RAVONI KDL ACCS. KNOB</t>
  </si>
  <si>
    <t>CANOPY RAVAK RI H1200A-S POLYPROPELENE PC BLK/LT.GRAY</t>
  </si>
  <si>
    <t>FAUCET CTX HY-A214 ABS SINK CHROME</t>
  </si>
  <si>
    <t>GAS RANGE BOSTON BAY FE SPAREPARTS BURNER BIG</t>
  </si>
  <si>
    <t>FAUCET CTX HY-B205 ABS LAV CHROME</t>
  </si>
  <si>
    <t>FAUCET CTX HY-B205W ABS LAV WHITE</t>
  </si>
  <si>
    <t>FAUCET CTX HY-B213 ABS LAV CHROME</t>
  </si>
  <si>
    <t>FAUCET CTX HY-B213W ABS LAV WHITE</t>
  </si>
  <si>
    <t>FAUCET CTX HY-C225 ABS WALL CHROME</t>
  </si>
  <si>
    <t>FAUCET CTX HY-C225W ABS WALL WHITE</t>
  </si>
  <si>
    <t>+SPRAYER RYKER OLD-16B-16 KNAPSACK 16L</t>
  </si>
  <si>
    <t>MIRROR RAVONI SM HB2106A-90</t>
  </si>
  <si>
    <t>+TILE TRIM XA 8MMX2.5M ALUMINUM SILVER</t>
  </si>
  <si>
    <t>NFS- GAS RANGE BOSTON BAY RM 5040-SS 50CM STAINLESS/GRAY 4 BURNER</t>
  </si>
  <si>
    <t>GAS RANGE BOSTON BAY RM 5040-BL 50CM BLACK 4 BURNER</t>
  </si>
  <si>
    <t>+TILE TRIM XA 8MMX2.5M ALUMINUM GOLD</t>
  </si>
  <si>
    <t>+TILE TRIM XA 10MMX2.5M ALUMINUM SILVER</t>
  </si>
  <si>
    <t>+TILE TRIM XA 10MMX2.5M ALUMINUM GOLD</t>
  </si>
  <si>
    <t>+TILE TRIM XA 13MMX2.5M ALUMINUM SILVER</t>
  </si>
  <si>
    <t>+TILE TRIM XA 13MMX2.5M ALUMINUM GOLD</t>
  </si>
  <si>
    <t>ACCESSORIES BOMPANI SWITCH VALVE B0210JI/L</t>
  </si>
  <si>
    <t>ACCESSORIES BOMPANI KNOB B0693AG/L</t>
  </si>
  <si>
    <t>CEILING FAN BOSTON BAY KM SPAREPARTS FAN BLADE BS1801</t>
  </si>
  <si>
    <t>HARNESS SAFETY SOTER SH-2200/114053 W/BIG HOOK LANYARD</t>
  </si>
  <si>
    <t>BELT SAFETY SOTER SB-2200/223004 W/BIG HOOK LANYARD</t>
  </si>
  <si>
    <t>I-LAV LA FONZA K249A 600X400X180MM</t>
  </si>
  <si>
    <t>I-LAV LA FONZA K305 475X475X200MM</t>
  </si>
  <si>
    <t>I-LAV LA FONZA K385 560X365X140MM</t>
  </si>
  <si>
    <t>+TILES NUVOGRES SIGNATURE GD 80X80 LF8801 SUPER WHITE SOLOGOSO</t>
  </si>
  <si>
    <t>I-STAND FAN BOSTON BAY BSLF 1621 16'' WINTER GREY</t>
  </si>
  <si>
    <t>I-NFS-CEILING FAN BOSTON BAY 5BD52WH MARQUETTE 52"</t>
  </si>
  <si>
    <t>I-CEILING FAN BOSTON BAY 5BD52RB MARQUETTE 52"</t>
  </si>
  <si>
    <t>I-NFS-CEILING FAN BOSTON BAY 4PH42RB BISMARCK 42"</t>
  </si>
  <si>
    <t>+NFS- RANGE HOOD BOSTON BAY AE HSM102 (C-600MM) BLACK DB. MOTOR</t>
  </si>
  <si>
    <t>+SHELF BOARD WOODTEK A901A FLOATING 60X23.5X3.8CM DK.WALNUT 5kg Cap.</t>
  </si>
  <si>
    <t>+SHELF BOARD WOODTEK A901A FLOATING 60X23.5X3.8CM MAPLE 5kg Cap.</t>
  </si>
  <si>
    <t>+SHELF BOARD WOODTEK A902A FLOATING 80X23.5X3.8CM DK.WALNUT 6kg Cap.</t>
  </si>
  <si>
    <t>+SHELF BOARD WOODTEK A902A FLOATING 80X23.5X3.8CM MAPLE 6kg Cap.</t>
  </si>
  <si>
    <t>+SHELF BOARD WOODTEK A903A FLOATING 120X23.5X3.8CM DK.WALNUT 7kg Cap.</t>
  </si>
  <si>
    <t>+SHELF BOARD WOODTEK A903A FLOATING 120X23.5X3.8CM MAPLE 7kg Cap.</t>
  </si>
  <si>
    <t>NFS-STEEL DOOR JF 80X210 LEFT WHITE</t>
  </si>
  <si>
    <t>CEILING FAN BOSTON BAY LI SPAREPARTS 3AT52BN+LK MOTOR</t>
  </si>
  <si>
    <t>NFS-STEEL DOOR JF 80X210 RIGHT WHITE</t>
  </si>
  <si>
    <t>CEILING FAN BOSTON BAY LI SPAREPARTS 4PH42RB+OLK221 MOTOR</t>
  </si>
  <si>
    <t>CEILING FAN BOSTON BAY LI SPAREPARTS 5BD52BN MOTOR</t>
  </si>
  <si>
    <t>CEILING FAN BOSTON BAY LI SPAREPARTS 5BD52RB+LK210 MOTOR</t>
  </si>
  <si>
    <t>CEILING FAN BOSTON BAY LI SPAREPARTS 6UFO30BP MOTOR</t>
  </si>
  <si>
    <t>LUMINAIRE ZIGMA TL TQST8136 1220X185X75MM 1X36W</t>
  </si>
  <si>
    <t>LUMINAIRE ZIGMA TL TQST8236 1220X300X75MM 2X36W</t>
  </si>
  <si>
    <t>LUMINAIRE ZIGMA TL TQST8118 600X185X75MM 1X18W</t>
  </si>
  <si>
    <t>LUMINAIRE ZIGMA TL TQST8218 610X300X75MM 2X18W</t>
  </si>
  <si>
    <t>NFS- LUMINAIRE ZIGMA TL TQWP8236(GS) 1263X106X90MM 2X36W OUTDOOR WATERPROOF</t>
  </si>
  <si>
    <t>NFS- LUMINAIRE ZIGMA TL TQWP8136(GS) 1263X76X90MM 1X36W OUTDOOR WATERPROOF</t>
  </si>
  <si>
    <t>NFS- LUMINAIRE ZIGMA TL TQWP8218(GS) 657X106X90MM 2X18W OUTDOOR WATERPROOF</t>
  </si>
  <si>
    <t>NFS- LUMINAIRE ZIGMA TL TQWP8118(GS) 657X76X90MM 1X18W OUTDOOR WATERPROOF</t>
  </si>
  <si>
    <t>TILES ESPANA PREMIUM CC 60X60 6658 VERBENA GRAY</t>
  </si>
  <si>
    <t>TILES ESPANA PREMIUM CC 60X60 6657 VERBENA LT. GRAY</t>
  </si>
  <si>
    <t>TILES ESPANA PREMIUM CC 60X60 6654 VERBENA TAUPE</t>
  </si>
  <si>
    <t>TILES ESPANA PREMIUM CC 60X60 6656 VERBENA BEIGE</t>
  </si>
  <si>
    <t>+FAUCET BREMEN 4180A104 ZINC ALLOY SINK</t>
  </si>
  <si>
    <t>FAUCET BREMEN 4010C25 ZINC ALLOY WALL</t>
  </si>
  <si>
    <t>FAUCET BREMEN 4040C25 ZINC ALLOY WALL</t>
  </si>
  <si>
    <t>FAUCET BREMEN 4070C25 ZINC ALLOY SINK</t>
  </si>
  <si>
    <t>+FAUCET BREMEN 4040A95 ZINC ALLOY WALL</t>
  </si>
  <si>
    <t>+BIDET LA FONZA PH010-T ABS SPRAY 1.2M HOSE W/HOLDER SET</t>
  </si>
  <si>
    <t>+BIDET LA FONZA PH009-T ABS SPRAY 1.2M HOSE W/HOLDER SET</t>
  </si>
  <si>
    <t>+BIDET HOSE LA FONZA PH0001-1.5M 1.5M S/S</t>
  </si>
  <si>
    <t>ANGLE VALVE LA FONZA 5640A 2-WAY ZINC ALLOY</t>
  </si>
  <si>
    <t>NFS-FAUCET BREMEN T1006 SS304 SINK</t>
  </si>
  <si>
    <t>+FAUCET BREMEN 1609R328 ZINC ALLOY SINK</t>
  </si>
  <si>
    <t>ANGLE VALVE LA FONZA S1004D01 SS304</t>
  </si>
  <si>
    <t>NFS-FAUCET BREMEN T1002 SS304 SINK</t>
  </si>
  <si>
    <t>NFS-FAUCET BREMEN T1004 SS304 WALL</t>
  </si>
  <si>
    <t>FAUCET BREMEN 4070A95 ZINC ALLOY SINK</t>
  </si>
  <si>
    <t>SPAREPARTS BOSTON BAY XQB55-6589 DRAIN MOTOR</t>
  </si>
  <si>
    <t>(DO NOT USE)+ACCESSORIES BOSTON BAY GEAR PULLEY</t>
  </si>
  <si>
    <t>FLOOR DRAIN LA FONZA 150X150MM 613A17 ZINC ALLOY</t>
  </si>
  <si>
    <t>FLOOR DRAIN LA FONZA 110X110MM 613A07 ZINC ALLOY</t>
  </si>
  <si>
    <t>GAZEBO KW 2X2M POLYETHYLENE</t>
  </si>
  <si>
    <t>GAZEBO KW 2X2M POLYESTER</t>
  </si>
  <si>
    <t>+TILES ROMANO CLASSIC IV 20X30W INK JET PMCP23013/23013 BRISSA BEIGE</t>
  </si>
  <si>
    <t>+TILES ROMANO CLASSIC LH 20X30W INK JET 204242E RETTA GREEN</t>
  </si>
  <si>
    <t>+TILES ROMANO CLASSIC LH 20X30W INK JET LP2072C DIAMOND BROWN</t>
  </si>
  <si>
    <t>+TILES ROMANO CLASSIC LH 20X30W INK JET LP2077-2 DK. WOOD</t>
  </si>
  <si>
    <t>+TILES ROMANO CLASSIC LH 20X30W INK JET P23101A STRIPE LT. GRAY</t>
  </si>
  <si>
    <t>+TILES ROMANO CLASSIC LH 20X30W INK JET SD23001A LOFT IVORY</t>
  </si>
  <si>
    <t>+TILES ROMANO CLASSIC LH 20X30W INK JET SD23001B LOFT BEIGE</t>
  </si>
  <si>
    <t>+TILES NUVOGRES IC 60X60 SOLOGOSO I6926D HI-SHINE BLACK</t>
  </si>
  <si>
    <t>+TILES ROMANO CLASSIC LH 20X30W INK JET X0156E CIRCLE GREEN/YELLOW</t>
  </si>
  <si>
    <t>TILES ROMANO CLASSIC LH 20X30W INK JET X0262C MAGNOLIA BEIGE</t>
  </si>
  <si>
    <t>I-URINAL LA FONZA D32 TERAMO 300X320X635MM WHITE</t>
  </si>
  <si>
    <t>(DO NOT USE)+URINAL LA FONZA K918 BARI WHITE</t>
  </si>
  <si>
    <t>FLEXIBLE HOSE LA FONZA 1/2X1/2X14" STAINLESS STEEL</t>
  </si>
  <si>
    <t>FLEXIBLE HOSE LA FONZA 1/2X1/2X20" STAINLESS STEEL</t>
  </si>
  <si>
    <t>FLEXIBLE HOSE LA FONZA 1/2X1/2X24" STAINLESS STEEL</t>
  </si>
  <si>
    <t>PRESSURE GAUGE VODA TD DS-6522 50MM BLACK 150PSI BACK CONNECT</t>
  </si>
  <si>
    <t>FIVE WAY CONNECTOR VODA TD DS-2505 9CM BRASS</t>
  </si>
  <si>
    <t>FLEXIBLE HOSE VODA TD DS-5207 27MMX50CM STAINLESS STEEL</t>
  </si>
  <si>
    <t>FLEXIBLE HOSE VODA TD DS-5301 33MMX60CM STAINLESS STEEL</t>
  </si>
  <si>
    <t>(DO NOT USE) TRAVEL ADAPTOR ZIGMA XD-931D WHITE W/ 2 USB</t>
  </si>
  <si>
    <t>(DO NOT USE) ADAPTOR ZIGMA XD-608-C OCTOPUS WHITE</t>
  </si>
  <si>
    <t>BATHTUB RAVONI SA ACCS. WHIRLPOOL PUMP</t>
  </si>
  <si>
    <t>CLEANING CLOTH HAPPY HOME NN 40-0002-11 MICROFIBER ASSORTED 3PCS</t>
  </si>
  <si>
    <t>NFS-SINK BREMEN LS8050A 800MMX500MM #201 LEFT DRAIN</t>
  </si>
  <si>
    <t>+SINK BREMEN SP6845B 680MMX450MM #201 SGB. BOWL</t>
  </si>
  <si>
    <t>+SINK BREMEN DQ8143B 810MMX430MM #201 DBL. BOWL</t>
  </si>
  <si>
    <t>NFS-SINK BREMEN SQ4539 450MMX390MM #304 SGB. BOWL</t>
  </si>
  <si>
    <t>+SINK BREMEN LS5151 510MMX510MM #201 SGB. BOWL ROUND</t>
  </si>
  <si>
    <t>TILE TRIM PVC LP LGW-0002 8MM WHITE</t>
  </si>
  <si>
    <t>TILE TRIM PVC LP LGW-0002 8MM MARFIL</t>
  </si>
  <si>
    <t>URINAL PADLOCK/BRACKET LAFONZA T807</t>
  </si>
  <si>
    <t>TILE TRIM PVC LP LGW-0002 8MM BEIGE</t>
  </si>
  <si>
    <t>+BASIN SCREW HAUSMANN AJ13A 8X95MM</t>
  </si>
  <si>
    <t>+BASIN SCREW HAUSMANN AJ15A 6X75MM</t>
  </si>
  <si>
    <t>TOILET SCREW LAFONZA T802A</t>
  </si>
  <si>
    <t>TILE TRIM PVC LP LGW-0002 8MM GREY</t>
  </si>
  <si>
    <t>TILE TRIM PVC LP LGW-0002 8MM GRAPHITE</t>
  </si>
  <si>
    <t>TILE TRIM PVC LP LGW-0002 8MM LT.GREEN</t>
  </si>
  <si>
    <t>CEILING FAN BOSTON BAY LI SPAREPARTS 3AT52BN+LK REMOTE</t>
  </si>
  <si>
    <t>TILE TRIM PVC LP LGW-0002 8MM BLUE</t>
  </si>
  <si>
    <t>TILE TRIM PVC LP LGW-0002 8MM DK.BLUE</t>
  </si>
  <si>
    <t>TILE TRIM PVC LP LGW-0002 8MM CHOCO BROWN</t>
  </si>
  <si>
    <t>TILE TRIM PVC LP LGW-0002 8MM BLACK</t>
  </si>
  <si>
    <t>TILE TRIM PVC LP LGW-0002 8MM RED</t>
  </si>
  <si>
    <t>TILE TRIM PVC LP LGW-0003 10MM BEIGE</t>
  </si>
  <si>
    <t>TILE TRIM PVC LP LGW-0003 10MM BLACK</t>
  </si>
  <si>
    <t>TILE TRIM PVC LP LGW-0003 10MM BLUE</t>
  </si>
  <si>
    <t>TILE TRIM PVC LP LGW-0003 10MM DK.BLUE</t>
  </si>
  <si>
    <t>TILE TRIM PVC LP LGW-0003 10MM GRAPHITE</t>
  </si>
  <si>
    <t>TILE TRIM PVC LP LGW-0003 10MM GREY</t>
  </si>
  <si>
    <t>TILE TRIM PVC LP LGW-0003 10MM LT.GREEN</t>
  </si>
  <si>
    <t>TILE TRIM PVC LP LGW-0003 10MM MARFIL</t>
  </si>
  <si>
    <t>TILE TRIM PVC LP LGW-0003 10MM CHOCO BROWN</t>
  </si>
  <si>
    <t>TILE TRIM PVC LP LGW-0003 10MM RED</t>
  </si>
  <si>
    <t>TILE TRIM PVC LP LGW-0003 10MM WHITE</t>
  </si>
  <si>
    <t>FAUCET CTX HY-A020W ABS SINK WHITE</t>
  </si>
  <si>
    <t>ANGLE VALVE CTX HY-C270W ABS WHITE</t>
  </si>
  <si>
    <t>(DO NOT USE)+TILES NUVOGRES SIGNATURE IC 60X60 SOLOGOSO I6915AML SUPER WHITE</t>
  </si>
  <si>
    <t>IMPACT DRILL HAUSMANN SK CZ131 13MM 600W</t>
  </si>
  <si>
    <t>CHAINSAW HAUSMANN ACCS. CHAIN OREGON 18" FOR CS4500</t>
  </si>
  <si>
    <t>ROTARY HAMMER HAUSMANN SK RH1807 18MM 750W</t>
  </si>
  <si>
    <t>ELECTRIC PLANER HAUSMANN SK YH10-82 900W</t>
  </si>
  <si>
    <t>CORDLESS DRILL HAUSMANN SK HCD108A 10.8V</t>
  </si>
  <si>
    <t>(DO NOT  USE)+</t>
  </si>
  <si>
    <t>+WALL LAMP EXOR KG DFG220 200X220MM</t>
  </si>
  <si>
    <t>+CEILING LAMP EXOR KG DFG300D 300X300MM SQUARE</t>
  </si>
  <si>
    <t>+CEILING LAMP EXOR KG DFG300Y 300MM ROUND</t>
  </si>
  <si>
    <t>+WALL LAMP EXOR KG QQ220 200X220MM</t>
  </si>
  <si>
    <t>+CEILING LAMP EXOR KG QQ300F 300X300MM SQUARE</t>
  </si>
  <si>
    <t>+CEILING LAMP EXOR KG QQ300Y 300MM ROUND</t>
  </si>
  <si>
    <t>(DO NOT USE)CEILING LAMP EXOR KG 4401M 310MM ROUND</t>
  </si>
  <si>
    <t>+CEILING LAMP EXOR KG 1559M 300MM ROUND</t>
  </si>
  <si>
    <t>+CEILING LAMP EXOR KG 1559L 400MM ROUND</t>
  </si>
  <si>
    <t>(DO NOT USE)NFS-INSECT KILLER CTX GL GH-7N 1X7W U-TUBE BLACK</t>
  </si>
  <si>
    <t>(DO NOT USE)NFS-INSECT KILLER CTX GL GE2-4 1X8W TUBE 2-FANS SILVER</t>
  </si>
  <si>
    <t>+TILES ROMANO CLASSIC LH 20X30W INK JET LP2077-1 LT. WOOD</t>
  </si>
  <si>
    <t>+TILES ROMANO CLASSIC LH 20X30W INK JET X0261C MAGNOLIA LT. BEIGE</t>
  </si>
  <si>
    <t>+TILES ROMANO CLASSIC LH 20X30W INK JET X0261D MAGNOLIA LT. GREY</t>
  </si>
  <si>
    <t>+TILES ROMANO CLASSIC LH 20X30W INK JET LP2072B DIAMOND BLUE</t>
  </si>
  <si>
    <t>TILES ROMANO CLASSIC LH 20X30W 204212 WHITE LEAF</t>
  </si>
  <si>
    <t>TILES ROMANO CLASSIC LH 20X30W 3121W DIAGONAL WHITE</t>
  </si>
  <si>
    <t>+TILES ROMANO CLASSIC LH 20X30W INK JET LP2072D DIAMOND GRAY</t>
  </si>
  <si>
    <t>(DO NOT USE)METAL SCREW HAUSMANN #7X1/2'' 24'S</t>
  </si>
  <si>
    <t>(DO NOT USE)TOOL DRILL BIT BOSCH MASONRY 3.5MM BLISTER PACK</t>
  </si>
  <si>
    <t>(DO NOT USE)TOOL DRILL BIT BOACH SDS 6X100X160MM</t>
  </si>
  <si>
    <t>(DO NOT USE)BRUSH ROLLER HANDLE TACOMA 4610 FOR 4'' MINI FRAME</t>
  </si>
  <si>
    <t>(DO NOT USE)BRUSH ROLLER TACOMA RW738A+760+T7 SET 7'' POLYESTER</t>
  </si>
  <si>
    <t>(DO NOT USE)BRUSH ROLLER TACOMA RW938A+960+T9 SET 9'' POLYESTER</t>
  </si>
  <si>
    <t>(DO NOT USE)BRUSH ROLLER TACOMA RW938MF+960+T9 SET 9'' MICROFIBER</t>
  </si>
  <si>
    <t>TANK COVER PHILIPPINE STANDARD 2082 AURORA WHITE</t>
  </si>
  <si>
    <t>+BLINDS SLICK ZE PVC 50X48 139RT WHITE</t>
  </si>
  <si>
    <t>+BLINDS SLICK ZE PVC 50X48 509A BLUE</t>
  </si>
  <si>
    <t>(DO NOT USE)SOLUTION NOVARLOC LAMINATED FLOOR CLEANER</t>
  </si>
  <si>
    <t>(DO NOT USE)ACCESSORIES BOMPANI M00380401 SMALL BURNER</t>
  </si>
  <si>
    <t>I-NFS-AIRCON BOSTON BAY ME MSABE-22CR INVERTER 2.5HP</t>
  </si>
  <si>
    <t>+TILES ESPANA PREMIUM CC 30X60 N36176 DERIGO GRID TAUPE INK JET</t>
  </si>
  <si>
    <t>(DO NOT USE)ACCESSORIES BOMPANI M00380403 MEDIUM BURNER</t>
  </si>
  <si>
    <t>ACCESSORIES BOMPANI M00380405 LARGE BURNER</t>
  </si>
  <si>
    <t>(DO NOT USE)ACCESSORIES BOMPANI M00380960 SMALL BURNER CAP</t>
  </si>
  <si>
    <t>(DO NOT USE)ACCESSORIES BOMPANI M00380961 MEDIUM BURNER CAP</t>
  </si>
  <si>
    <t>(DO NOT USE)ACCESSORIES BOMPANI M00380962 LARGE BURNER CAP</t>
  </si>
  <si>
    <t>(DO NOT USE)+ACCESSORIES BOSTON BAY XQB55/XQB70 SAFETY SWITCH</t>
  </si>
  <si>
    <t>(DO NOT USE)+BLINDS SLICK ZE BAMBOO 50X24 SY-10-22</t>
  </si>
  <si>
    <t>PLINTH PANEL FE.0210 PVC+ALUM. SATIN</t>
  </si>
  <si>
    <t>CORNER PROTECTOR FE.0203 PVC+ALUM. SILVER</t>
  </si>
  <si>
    <t>C-CLAMP HAUSMANN PYC-C 2''</t>
  </si>
  <si>
    <t>+C-CLAMP HAUSMANN PYC-C 4''</t>
  </si>
  <si>
    <t>+C-CLAMP HAUSMANN PYC-C 6''</t>
  </si>
  <si>
    <t>+C-CLAMP HAUSMANN PYC-C 8''</t>
  </si>
  <si>
    <t>(DO NOT USE)+HANGING LAMP EXOR LK STOCKBURY HL/1 49456</t>
  </si>
  <si>
    <t>(DO NOT USE)+HANGING LAMP EXOR LK STOCKBURY HL/2 49457</t>
  </si>
  <si>
    <t>(DO NOT USE)+HANGING LAMP EXOR LK RONDO HL/1 85263</t>
  </si>
  <si>
    <t>(DO NOT USE)+HANGING LAMP EXOR LK TROY3 HL/1 85977</t>
  </si>
  <si>
    <t>(DO NOT USE)+HANGING LAMP EXOR LK TROY3 HL/3 85978</t>
  </si>
  <si>
    <t>(DO NOT USE)+WALL LAMP EXOR LK TROY3 WL/1 85979</t>
  </si>
  <si>
    <t>(DO NOT USE)+CEILING LAMP EXOR LK OPTICA CL/2 86811</t>
  </si>
  <si>
    <t>(DO NOT USE)+HANGING LAMP EXOR LK OPTICA HL/2 86813</t>
  </si>
  <si>
    <t>(DO NOT USE)+HANGING LAMP EXOR LK LORD3 HL/1 88491</t>
  </si>
  <si>
    <t>(DO NOT USE)+HANGING LAMP EXOR LK MILEA HL/1 89822</t>
  </si>
  <si>
    <t>(DO NOT USE)+HANGING LAMP EXOR LK MILEA HL/5 89823</t>
  </si>
  <si>
    <t>(DO NOT USE)+HANGING LAMP EXOR LK MILAGRO HL/1 90009</t>
  </si>
  <si>
    <t>(DO NOT USE)+HANGING LAMP EXOR LK MURCIA HL/1 91002</t>
  </si>
  <si>
    <t>(DO NOT USE)+HANGING LAMP EXOR LK MURCIA HL/2 91004</t>
  </si>
  <si>
    <t>(DO NOT USE)+WALL LAMP EXOR LK MURCIA WL/1 91006</t>
  </si>
  <si>
    <t>(DO NOT USE)+HANGING LAMP EXOR LK CARMELIA HL/1 91414</t>
  </si>
  <si>
    <t>(DO NOT USE)+HANGING LAMP EXOR LK CARMELIA HL/3 91415</t>
  </si>
  <si>
    <t>(DO NOT USE)+WALL LAMP EXOR LK CARMELIA WL/1 91416</t>
  </si>
  <si>
    <t>(DO NOT USE)+CEILING LAMP EXOR LK RONDO CL/1 91589</t>
  </si>
  <si>
    <t>(DO NOT USE)+HANGING LAMP EXOR LK BAYMAN HL/1 92562</t>
  </si>
  <si>
    <t>(DO NOT USE)+HANGING LAMP EXOR LK BAYMAN HL/3 92563</t>
  </si>
  <si>
    <t>(DO NOT USE)+WALL LAMP EXOR LK BAYMAN WL/1 92564</t>
  </si>
  <si>
    <t>(DO NOT USE)+HANGING LAMP EXOR LK BOLSANO HL/1 92761</t>
  </si>
  <si>
    <t>(DO NOT USE)+HANGING LAMP EXOR LK BOLSANO HL/3 92762</t>
  </si>
  <si>
    <t>(DO NOT USE)+PENDANT LAMP EXOR LK RONDO DM250 85262</t>
  </si>
  <si>
    <t>(DO NOT USE)+HANGING LAMP EXOR LK BELUGA HL/1 89133</t>
  </si>
  <si>
    <t>(DO NOT USE)+HANGING LAMP EXOR LK BELUGA HL/2 89134</t>
  </si>
  <si>
    <t>(DO NOT USE)+HANGING LAMP EXOR LK VINOVO HL/1 91432</t>
  </si>
  <si>
    <t>(DO NOT USE)+HANGING LAMP EXOR LK VINOVO HL/2 91433</t>
  </si>
  <si>
    <t>(DO NOT USE)+HANGING LAMP EXOR LK TARBES HL/1 COPPER 175D 94193</t>
  </si>
  <si>
    <t>(DO NOT USE)+HANGING LAMP EXOR LK TARBES HL/1 COPPER 325D 94194</t>
  </si>
  <si>
    <t>(DO NOT USE)+HANGING LAMP EXOR LK TARBES HL/3 COPPER 94195</t>
  </si>
  <si>
    <t>(DO NOT USE)+WALL LAMP EXOR LK BELUGA WL/1 89135</t>
  </si>
  <si>
    <t>+NFS-MDF BOARD VP VM10310 2610 18X1220X2440MM 2SIDES LT.GREY</t>
  </si>
  <si>
    <t>(DO NOT USE)+WALL LAMP EXOR LK MILEA WL/1 89824</t>
  </si>
  <si>
    <t>(DO NOT USE)+WALL LAMP EXOR LK VINOVO WL/1 91434</t>
  </si>
  <si>
    <t>+NFS-MDF BOARD VP VM10330 2610 18X1220X2440MM 2SIDES DK.GREY</t>
  </si>
  <si>
    <t>ANTI-SLIP MAT TM-150 30X30X1.2CM RED (4'S)</t>
  </si>
  <si>
    <t>ANTI-SLIP MAT TM-150 30X30X1.2CM GREEN (4'S)</t>
  </si>
  <si>
    <t>ANTI-SLIP MAT TM-150 30X30X1.2CM GREY (4'S)</t>
  </si>
  <si>
    <t>ANTI-SLIP MAT TM-150 30X30X1.2CM BLUE (4'S)</t>
  </si>
  <si>
    <t>+UMBRELLA ACCS. AND FITTINGS G-718 (SET)</t>
  </si>
  <si>
    <t>SOAP HOLDER PHILIPPINE STANDARD P0201 WHITE</t>
  </si>
  <si>
    <t>PAPER HOLDER PHILIPPINE STANDARD P0202 WHITE</t>
  </si>
  <si>
    <t>FAUCET BREMEN 4600A104 ZINC ALLOY SINK</t>
  </si>
  <si>
    <t>+FAUCET BREMEN 4010A95 ZINC ALLOY WALL</t>
  </si>
  <si>
    <t>GENERATOR HAUSMANN RP ACCS. CONNECTING ROD R800-A</t>
  </si>
  <si>
    <t>+ACCESSORIES BOMPANI M00310049 IGNITOR  4SPARKS</t>
  </si>
  <si>
    <t>VACUUM CLEANER BOSTON BAY ZD SPAREPARTS AT19199-14A/AT19116P/AT19135P/AT19138P SWITCH</t>
  </si>
  <si>
    <t>VACUUM CLEANER BOSTON BAY ZD SPAREPARTS AT19199-14A POWER CORD</t>
  </si>
  <si>
    <t>VACUUM CLEANER BOSTON BAY ZD SPAREPARTS AT19199-14A SPONGE</t>
  </si>
  <si>
    <t>VACUUM CLEANER BOSTON BAY ZD SPAREPARTS AT19199-14A FAN SHROUD SEAL</t>
  </si>
  <si>
    <t>VACUUM CLEANER BOSTON BAY ZD SPAREPARTS AT19199-14A MOTOR</t>
  </si>
  <si>
    <t>VACUUM CLEANER BOSTON BAY ZD SPAREPARTS AT19199-14A MOTOR SEAL</t>
  </si>
  <si>
    <t>VACUUM CLEANER BOSTON BAY ZD SPAREPARTS AT19199-14A DUST FILTER</t>
  </si>
  <si>
    <t>VACUUM CLEANER BOSTON BAY ZD SPAREPARTS AT19199-14A WHEELS SET</t>
  </si>
  <si>
    <t>VACUUM CLEANER BOSTON BAY ZD SPAREPARTS AT19199-14A CARBON BRUSH</t>
  </si>
  <si>
    <t>FAUCET BOSTON BAY YB W9 MALE GREEN</t>
  </si>
  <si>
    <t>VACUUM CLEANER BOSTON BAY ZD SPAREPARTS AT19116P MOTOR</t>
  </si>
  <si>
    <t>+FAUCET BOSTON BAY YB BUTTON-3 MALE WHITE</t>
  </si>
  <si>
    <t>VACUUM CLEANER BOSTON BAY ZD SPAREPARTS AT19116P POWER CORD</t>
  </si>
  <si>
    <t>VACUUM CLEANER BOSTON BAY ZD SPAREPARTS AT19116P DUST FILTER ASSEMBLY</t>
  </si>
  <si>
    <t>VACUUM CLEANER BOSTON BAY ZD SPAREPARTS AT19116P/AT19135P/AT19138P CARBON BRUSH</t>
  </si>
  <si>
    <t>VACUUM CLEANER BOSTON BAY ZD SPAREPARTS AT19135P/AT19138P MOTOR</t>
  </si>
  <si>
    <t>VACUUM CLEANER BOSTON BAY ZD SPAREPARTS AT19135P/AT19138P POWER CORD</t>
  </si>
  <si>
    <t>VACUUM CLEANER BOSTON BAY ZD SPAREPARTS AT19135P/AT19138P TENSION DISC</t>
  </si>
  <si>
    <t>VACUUM CLEANER BOSTON BAY ZD SPAREPARTS AT19135P/AT19138P SPONGE</t>
  </si>
  <si>
    <t>VACUUM CLEANER BOSTON BAY ZD SPAREPARTS AT19135P/AT19138P DUST FILTER ASSEMBLY</t>
  </si>
  <si>
    <t>STREET LAMP ZIGMA XC 22006-1 SINGLE HOLDER 330X150X130MM FIXTURE</t>
  </si>
  <si>
    <t>STREET LAMP ZIGMA XC 22006-2 DOUBLE HOLDER 330X150X130MM FIXTURE</t>
  </si>
  <si>
    <t>STREET LAMP ZIGMA XC 66017-A 195X295X353MM FIXTURE</t>
  </si>
  <si>
    <t>FAUCET BOSTON BAY YB A3 BLUE MALE WHITE</t>
  </si>
  <si>
    <t>FAUCET BOSTON BAY YB A3 RED MALE WHITE</t>
  </si>
  <si>
    <t>FAUCET BOSTON BAY YB H3 BLUE FEMALE WHITE</t>
  </si>
  <si>
    <t>FAUCET BOSTON BAY YB H3 RED FEMALE WHITE</t>
  </si>
  <si>
    <t>+FAUCET BOSTON BAY YB A8-1 MALE CHROME</t>
  </si>
  <si>
    <t>I-AIRCON BOSTON BAY ME MSAB-09CR INVERTER 1HP</t>
  </si>
  <si>
    <t>I-AIRCON BOSTON BAY ME MSAB-12CR INVERTER 1.5HP</t>
  </si>
  <si>
    <t>I-AIRCON BOSTON BAY ME MSAB-18CR INVERTER 2HP</t>
  </si>
  <si>
    <t>S.O. RAVONI ACCS. FILTER DRAIN COVER</t>
  </si>
  <si>
    <t>(DO NOT USE)+S.O. LA FONZA</t>
  </si>
  <si>
    <t>BATH SET LA FONZA 96700 6PCS ASCONA</t>
  </si>
  <si>
    <t>BATH SET LA FONZA 1200 6PCS PIENZA</t>
  </si>
  <si>
    <t>ROBE HOOK LA FONZA KL-715</t>
  </si>
  <si>
    <t>ROBE HOOK LA FONZA KL-716</t>
  </si>
  <si>
    <t>ADJUSTABLE TWO BARS LA FONZA KL-605-2 396MM</t>
  </si>
  <si>
    <t>ADJUSTABLE FOUR BARS LA FONZA KL-605-4 396MM</t>
  </si>
  <si>
    <t>ADJUSTABLE FOUR BARS LA FONZA KL-31202A-4 396MM</t>
  </si>
  <si>
    <t>GLASS SHELF LA FONZA KL-157</t>
  </si>
  <si>
    <t>GLASS SHELF LA FONZA KL-95803</t>
  </si>
  <si>
    <t>GLASS SHELF LA FONZA KL-9122 DBL.</t>
  </si>
  <si>
    <t>MIRROR LA FONZA KL-221 ENLARGE 6"</t>
  </si>
  <si>
    <t>ROLLING STRING LA FONZA KL-555</t>
  </si>
  <si>
    <t>GLASS CLAMP LA FONZA KL-137W 2PCS WHITE</t>
  </si>
  <si>
    <t>GLASS CLAMP LA FONZA KL-193 2PCS CHROME</t>
  </si>
  <si>
    <t>GAS TORCH CTX MS-T3</t>
  </si>
  <si>
    <t>+BOLT CUTTERS HAUSMANN DP01012 14'' AMERICAN TYPE HIT</t>
  </si>
  <si>
    <t>BOLT CUTTER HAUSMANN DP01012 18'' AMERICAN TYPE HIT</t>
  </si>
  <si>
    <t>PIPE WRENCH HAUSMANN DP02013 8''</t>
  </si>
  <si>
    <t>(DO NOT USE) PLIERS LOCKING HAUSMANN DP02013 10''</t>
  </si>
  <si>
    <t>PIPE WRENCH HAUSMANN DP02013 10''</t>
  </si>
  <si>
    <t>+PIPE WRENCH HAUSMANN DP02013 12''</t>
  </si>
  <si>
    <t>PIPE WRENCH HAUSMANN DP02013 14''</t>
  </si>
  <si>
    <t>AVIATION SNIPS HAUSMANN DP04009 8''</t>
  </si>
  <si>
    <t>AVIATION SNIPS HAUSMANN DP04009 10''</t>
  </si>
  <si>
    <t>+BULB ZIGMA WL LED 15W 6500K DL A65 E27</t>
  </si>
  <si>
    <t>+STREET LAMP ZIGMA HT TP7-LA036 30W 3150LM 5000K DL</t>
  </si>
  <si>
    <t>+STREET LAMP ZIGMA HT TP7-LA072 60W 6300LM 5000K DL</t>
  </si>
  <si>
    <t>+PRESSURE REDUCING VALVE VODA 1/2"X1/2" BRASS</t>
  </si>
  <si>
    <t>+SHELVING STACK GM GYRD772572H4S 1945X640X1830MM 4LAYERS W/WIRE SHELF</t>
  </si>
  <si>
    <t>+PRESSURE REDUCING VALVE VODA 3/4"X3/4" BRASS</t>
  </si>
  <si>
    <t>FLEXIBLE HOSE LA FONZA 10" HOT&amp;COLD</t>
  </si>
  <si>
    <t>+SHELVING STACK GM GS401 800X250X914MM 4LAYERS W/MDF SHELVES</t>
  </si>
  <si>
    <t>FLEXIBLE HOSE LA FONZA 12" HOT&amp;COLD</t>
  </si>
  <si>
    <t>FLEXIBLE HOSE LA FONZA 16" HOT&amp;COLD</t>
  </si>
  <si>
    <t>FLEXIBLE HOSE LA FONZA 18" HOT&amp;COLD</t>
  </si>
  <si>
    <t>+WHEEL BARROW GREATSEA TIRE ACCS. WH6601 200KG</t>
  </si>
  <si>
    <t>SHOWER ENCLOSURE RAVONI SA ACCS. MAGNETIC RUBBER SEAL</t>
  </si>
  <si>
    <t>+GAS STOVE HL 641 ENAMEL</t>
  </si>
  <si>
    <t>GARDEN HOSE RYKER 15MMX19MMX1M 5/8"</t>
  </si>
  <si>
    <t>TISSUE HOLDER CTX 201-2 ABS GRAY</t>
  </si>
  <si>
    <t>PAPER HOLDER LA FONZA LM L0000752-26-07-DEC W/WHITE ABS ROLLER</t>
  </si>
  <si>
    <t>SOAP DISH LA FONZA LM L0000759-26-07-DEC ZINC ALLOY</t>
  </si>
  <si>
    <t>ACCS. DRAWER SLIDE BREMEN PULL-OUT BASKET 12"</t>
  </si>
  <si>
    <t>ACCS. DRAWER SLIDE BREMEN PULL-OUT BASKET 14"</t>
  </si>
  <si>
    <t>ACCS. DRAWER SLIDE BREMEN PULL-OUT BASKET 16"</t>
  </si>
  <si>
    <t>ACCS. DRAWER SLIDE BREMEN PULL-OUT BASKET 18"</t>
  </si>
  <si>
    <t>+TILES ROMANO CLASSIC LH 20X30W INK JET GP2042 DK. BEIGE</t>
  </si>
  <si>
    <t>CABINET PVC RAVONI CB6050 PLAIN WHITE</t>
  </si>
  <si>
    <t>CABINET PVC RAVONI CB6050 WOOD</t>
  </si>
  <si>
    <t>+TANK SOHO 8014 PINK</t>
  </si>
  <si>
    <t>+BASKET BREMEN GU S/S JJ304-5C 16X18 PLATE</t>
  </si>
  <si>
    <t>+BASKET BREMEN GU S/S JJ304-1D 18X18 MULTIFUNC.</t>
  </si>
  <si>
    <t>+BASKET BREMEN GU S/S JJ304-2D 18X18 GLASS</t>
  </si>
  <si>
    <t>+BASKET BREMEN GU S/S JJ304-3D 18X18 SPOON&amp;FORK</t>
  </si>
  <si>
    <t>+BASKET BREMEN GU S/S JJ304-4D 18X18 CUP&amp;SAUCER</t>
  </si>
  <si>
    <t>+BASKET BREMEN GU S/S JJ304-5A 12X18 PLATE</t>
  </si>
  <si>
    <t>+BASKET BREMEN GU S/S JJ304-5B 14X18 PLATE</t>
  </si>
  <si>
    <t>+BASKET BREMEN GU S/S JJ304-5D 18X18 PLATE</t>
  </si>
  <si>
    <t>+BASKET BREMEN GU S/S JJ304-1A 12X18 MULTIFUNC.</t>
  </si>
  <si>
    <t>+BASKET BREMEN GU S/S JJ304-4A 12X18 CUP&amp;SAUCER</t>
  </si>
  <si>
    <t>+BASKET BREMEN GU S/S JJ304-3A 12X18 SPOON&amp;FORK</t>
  </si>
  <si>
    <t>+BASKET BREMEN GU S/S JJ304-2A 12X18 GLASS</t>
  </si>
  <si>
    <t>+BASKET BREMEN GU S/S JJ304-1B 14X18 MULTIFUNC.</t>
  </si>
  <si>
    <t>+BASKET BREMEN GU S/S JJ304-4B 14X18 CUP&amp;SAUCER</t>
  </si>
  <si>
    <t>+BASKET BREMEN GU S/S JJ304-3B 14X18 SPOON&amp;FORK</t>
  </si>
  <si>
    <t>+BASKET BREMEN GU S/S JJ304-2B 14X18 GLASS</t>
  </si>
  <si>
    <t>+BASKET BREMEN GU S/S JJ304-1C 16X18 MULTIFUNC.</t>
  </si>
  <si>
    <t>+BASKET BREMEN GU S/S JJ304-4C 16X18 CUP&amp;SAUCER</t>
  </si>
  <si>
    <t>+BASKET BREMEN GU S/S JJ304-3C 16X18 SPOON&amp;FORK</t>
  </si>
  <si>
    <t>+BASKET BREMEN GU S/S JJ304-2C 16X18 GLASS</t>
  </si>
  <si>
    <t>+PARTICLE BOARD VP LAM. 2SIDES VM10120 18MMX1220MMX2440MM WHITE</t>
  </si>
  <si>
    <t>+NFS-PARTICLE BOARD VP LAM. 2SIDES VM20413 18MMX1220MMX2440MM SCANDIC CHERRY</t>
  </si>
  <si>
    <t>+NFS-PARTICLE BOARD VP LAM. 2SIDES VM20440 18MMX1220MMX2440MM OXFORD CHERRY</t>
  </si>
  <si>
    <t>DOORS WOODTEK FV 80X210 MOULDED MELAMINE</t>
  </si>
  <si>
    <t>DOORS WOODTEK FV 80X210 MOULDED VENEER RED WALNUT</t>
  </si>
  <si>
    <t>+DOORS WOODTEK FV 90X210 MOULDED MELAMINE</t>
  </si>
  <si>
    <t>+DOORS WOODTEK FV 90X210 MOULDED VENEER RED WALNUT</t>
  </si>
  <si>
    <t>+UMBRELLA GREAT OUTDOOR IC 2.5X2.5M G-718/XLMA002 ALUM. BROWN</t>
  </si>
  <si>
    <t>+UMBRELLA GREAT OUTDOOR IC 2.5X2.5M G-718/XLMA002 ALUM. MAROON</t>
  </si>
  <si>
    <t>WASHING MACHINE BOSTON BAY ME ACCS. MTB80/MTE90 MOTOR 002 WASH</t>
  </si>
  <si>
    <t>WASHING MACHINE BOSTON BAY ME SPAREPARTS MTT75 ASYNCHRONOUS MOTOR 081 WASH</t>
  </si>
  <si>
    <t>WASHING MACHINE BOSTON BAY ME ACCS. MTB80/MTE90 MOTOR 167 WASH</t>
  </si>
  <si>
    <t>WASHING MACHINE BOSTON BAY ME SPAREPARTS MTM60 MOTOR 309 WASH</t>
  </si>
  <si>
    <t>WASHING MACHINE BOSTON BAY ME SPAREPARTS MTM60 MOTOR</t>
  </si>
  <si>
    <t>WASHING MACHINE BOSTON BAY ME ACCS. MAM50 ASYNCHRONOUS MOTOR 811 WASH</t>
  </si>
  <si>
    <t>WASHING MACHINE BOSTON BAY ME SPAREPARTS MTT60 ASYNCHRONOUS MOTOR 154 WASH</t>
  </si>
  <si>
    <t>WASHING MACHINE BOSTON BAY ME ACCS. MTT60/MTT75/MTM60/MTB80/MTE90 IMPELLER SCREW</t>
  </si>
  <si>
    <t>WASHING MACHINE BOSTON BAY ME ACCS. MTT75/MTB80 KNOB 241</t>
  </si>
  <si>
    <t>WASHING MACHINE BOSTON BAY ME ACCS. MTM60 KNOB 806</t>
  </si>
  <si>
    <t>+FAUCET LA FONZA 4901A105 ZINC ALLOY WALL</t>
  </si>
  <si>
    <t>WASHING MACHINE BOSTON BAY ME ACCS. MTT60 KNOB 807</t>
  </si>
  <si>
    <t>WASHING MACHINE BOSTON BAY ME ACCS. MTT75 IMPELLER ASSY 688</t>
  </si>
  <si>
    <t>+FAUCET LA FONZA 5880A104 ZINC ALLOY WALL</t>
  </si>
  <si>
    <t>+FAUCET LA FONZA 5860A104 ZINC ALLOY WALL</t>
  </si>
  <si>
    <t>+FAUCET LA FONZA 5270A95 ZINC ALLOY WALL</t>
  </si>
  <si>
    <t>+FAUCET LA FONZA 5100A95 ZINC ALLOY WALL</t>
  </si>
  <si>
    <t>+FAUCET LA FONZA 5100C32S ZINC ALLOY WALL</t>
  </si>
  <si>
    <t>FAUCET LA FONZA 2520326 ZINC ALLOY LAV</t>
  </si>
  <si>
    <t>FAUCET LA FONZA 2020HC ZINC ALLOY LAV</t>
  </si>
  <si>
    <t>+FAUCET LA FONZA 2620 ZINC ALLOY LAV</t>
  </si>
  <si>
    <t>NFS-FAUCET BREMEN T1003 SUS304 WALL</t>
  </si>
  <si>
    <t>+FAUCET LA FONZA 5100C25 ZINC ALLOY WALL</t>
  </si>
  <si>
    <t>+FAUCET LA FONZA 5270C25 ZINC ALLOY WALL</t>
  </si>
  <si>
    <t>FAUCET LA FONZA 2040C25 ZINC ALLOY LAV</t>
  </si>
  <si>
    <t>+FAUCET LA FONZA 5120C25 ZINC ALLOY WALL</t>
  </si>
  <si>
    <t>+FAUCET LA FONZA 5100C32 ZINC ALLOY WALL</t>
  </si>
  <si>
    <t>WASHING MACHINE BOSTON BAY ME ACCS. MTB80 PULLEY AND FAN ASSY 599</t>
  </si>
  <si>
    <t>WASHING MACHINE BOSTON BAY ME ACCS. MTM60/MTT60 IMPELLER ASSY 724</t>
  </si>
  <si>
    <t>WASHING MACHINE BOSTON BAY ME ACCS. MTB80/MTE90 IMPELLER ASSY 663</t>
  </si>
  <si>
    <t>WASHING MACHINE BOSTON BAY ME ACCS. MTE90 KNOB 865</t>
  </si>
  <si>
    <t>WASHING MACHINE BOSTON BAY ME ACCS. MTB80/MTM60 MOTOR SPRING ASSY 039</t>
  </si>
  <si>
    <t>WASHING MACHINE BOSTON BAY ME SPAREPARTS MTE90 MOTOR SPRING ASSY 051</t>
  </si>
  <si>
    <t>WASHING MACHINE BOSTON BAY ME ACCS. MTT60 GEAR CASE ASSY 075</t>
  </si>
  <si>
    <t>WASHING MACHINE BOSTON BAY ME ACCS. MTT75 GEAR CASE ASSY</t>
  </si>
  <si>
    <t>WASHING MACHINE BOSTON BAY ME SPAREPARTS MTE90 MOTOR PULLEY ASSY 032</t>
  </si>
  <si>
    <t>WASHING MACHINE BOSTON BAY ME ACCS. MTM60 SMALL MOTOR PULLEY 050</t>
  </si>
  <si>
    <t>WASHING MACHINE BOSTON BAY ME ACCS. MTE90 V-BELT 073</t>
  </si>
  <si>
    <t>WASHING MACHINE BOSTON BAY ME ACCS. MTT60 V-BELT 074</t>
  </si>
  <si>
    <t>WASHING MACHINE BOSTON BAY ME ACCS. MTB80/MTM60/MTT75 V-BELT 097</t>
  </si>
  <si>
    <t>WASHING MACHINE BOSTON BAY ME ACCS. MAM50 CLUTCH BODY ASSY 399</t>
  </si>
  <si>
    <t>WASHING MACHINE BOSTON BAY ME ACCS. MAM50 PCB 700</t>
  </si>
  <si>
    <t>WASHING MACHINE BOSTON BAY ME SPAREPARTS MTT75 CAPACITOR 241</t>
  </si>
  <si>
    <t>WASHING MACHINE BOSTON BAY ME SPAREPARTS MTT60 CAPACITOR 242</t>
  </si>
  <si>
    <t>WASHING MACHINE BOSTON BAY ME SPAREPARTS MTM60 CAPACITOR 099</t>
  </si>
  <si>
    <t>WASHING MACHINE BOSTON BAY ME ACCS. MAM50 CAPACITOR ASSY 090</t>
  </si>
  <si>
    <t>WASHING MACHINE BOSTON BAY ME ACCS. MTB80/MTE90 CAPACITOR ASSY197</t>
  </si>
  <si>
    <t>WASHING MACHINE BOSTON BAY ME ACCS. MAM50 RETRACTOR 336</t>
  </si>
  <si>
    <t>WASHING MACHINE BOSTON BAY ME ACCS. MAM50 COVER SWITCH 401</t>
  </si>
  <si>
    <t>WASHING MACHINE BOSTON BAY ME ACCS. MTB80/MTM60/MTE90 SPIN TIMER 415</t>
  </si>
  <si>
    <t>WASHING MACHINE BOSTON BAY ME ACCS. MTB80/MTE90 WASHING TIMER 472</t>
  </si>
  <si>
    <t>WASHING MACHINE BOSTON BAY ME ACCS. MTT60/MTT75 WASHING TIMER 1491</t>
  </si>
  <si>
    <t>WASHING MACHINE BOSTON BAY ME ACCS. MTM60 WASHING TIMER 607</t>
  </si>
  <si>
    <t>WASHING MACHINE BOSTON BAY ME ACCS. MAM50 WATER LEVEL SENSOR 749</t>
  </si>
  <si>
    <t>+TILES ESPANA PREMIUM CC 60X60 CY604 ROSEWOOD PARQUET BROWN</t>
  </si>
  <si>
    <t>+TILES ESPANA PREMIUM CC 60X60 CY605 ROSEWOOD DIAGONAL TERRACOTTA</t>
  </si>
  <si>
    <t>+TILES ESPANA PREMIUM CC 60X60 CY606 ROSEWOOD DIAGONAL LT. BROWN</t>
  </si>
  <si>
    <t>+TILES ESPANA PREMIUM CC 60X60 CY6628 ROSEWOOD STRIPE BROWN</t>
  </si>
  <si>
    <t>+TILES ESPANA PREMIUM CC 60X60 CY6627 ROSEWOOD STRIPE CHERRY</t>
  </si>
  <si>
    <t>+TILES ESPANA PREMIUM CC 60X60 CY6625 ROSEWOOD STRIPE OAK</t>
  </si>
  <si>
    <t>PINLIGHT FIXTURE ZIGMA SI SURFACE MOUNTED XM2832(WD)-C13 3.5" ROUND WOOD</t>
  </si>
  <si>
    <t>PINLIGHT FIXTURE ZIGMA SI SURFACE MOUNTED XM2841(WD)-C13 4" ROUND WOOD</t>
  </si>
  <si>
    <t>PINLIGHT FIXTURE ZIGMA SI XM2282(WD)-C13 108MM ROUND WOOD</t>
  </si>
  <si>
    <t>PINLIGHT FIXTURE ZIGMA SI XM2283(WD)-C13 123MM ROUND WOOD</t>
  </si>
  <si>
    <t>PINLIGHT FIXTURE ZIGMA SI XM2284(WD)-C13 140MM ROUND WOOD</t>
  </si>
  <si>
    <t>PINLIGHT FIXTURE ZIGMA SI XM2282(G)-C13 108MM ROUND GOLD</t>
  </si>
  <si>
    <t>PINLIGHT FIXTURE ZIGMA SI XM2283(G)-C13 123MM ROUND GOLD</t>
  </si>
  <si>
    <t>PINLIGHT FIXTURE ZIGMA SI XM2284(G)-C13 140MM ROUND GOLD</t>
  </si>
  <si>
    <t>PINLIGHT FIXTURE ZIGMA SI XM2285(W)-C13 175X200MM ROUND WHITE</t>
  </si>
  <si>
    <t>PINLIGHT FIXTURE ZIGMA SI XM2286(W)-C13 191X190MM ROUND WHITE</t>
  </si>
  <si>
    <t>S.O. CONTROL PANEL JAZZI SPA FOR MASSAGE BATHTUB SKT328A</t>
  </si>
  <si>
    <t>DOOR PVC W/GLASS VIVALDI 800X2100 FOLDING 281 WHT. OAK</t>
  </si>
  <si>
    <t>+TILES MULIA 40X40 DI-9B-BRSL35SP1A80 BRUSSEL BEIGE</t>
  </si>
  <si>
    <t>+INDOOR LUMBER NZ WOOD DIY PREM RADIATA (1X2X6) RE-CUT</t>
  </si>
  <si>
    <t>+INDOOR LUMBER NZ WOOD DIY PREM RADIATA (1X3X6) RE-CUT</t>
  </si>
  <si>
    <t>+INDOOR LUMBER NZ WOOD DIY PREM RADIATA (1X4X6) RE-CUT</t>
  </si>
  <si>
    <t>+INDOOR LUMBER NZ WOOD DIY PREM RADIATA (1X8X6) RE-CUT</t>
  </si>
  <si>
    <t>+INDOOR LUMBER NZ WOOD DIY PREM RADIATA (1X6X6) RE-CUT</t>
  </si>
  <si>
    <t>+INDOOR LUMBER NZ WOOD DIY PREM RADIATA (1X3X8) RE-CUT</t>
  </si>
  <si>
    <t>+INDOOR LUMBER NZ WOOD DIY PREM RADIATA (1X2X8) RE-CUT</t>
  </si>
  <si>
    <t>+INDOOR LUMBER NZ WOOD DIY PREM RADIATA (1X8X8) RE-CUT</t>
  </si>
  <si>
    <t>+INDOOR LUMBER NZ WOOD DIY PREM RADIATA (1X4X8) RE-CUT</t>
  </si>
  <si>
    <t>+INDOOR LUMBER NZ WOOD DIY PREM RADIATA (1X6X8) RE-CUT</t>
  </si>
  <si>
    <t>+INDOOR LUMBER NZ WOOD DIY PREM RADIATA (1X1X6) RE-CUT</t>
  </si>
  <si>
    <t>+INDOOR LUMBER NZ WOOD DIY PREM RADIATA (1X1X8) RE-CUT</t>
  </si>
  <si>
    <t>+INDOOR LUMBER NZ WOOD TREATED (2X2X8) RE-CUT</t>
  </si>
  <si>
    <t>+INDOOR LUMBER NZ WOOD TREATED (2X3X8) RE-CUT</t>
  </si>
  <si>
    <t>+INDOOR LUMBER NZ WOOD TREATED (2X4X8) RE-CUT</t>
  </si>
  <si>
    <t>+DECKING NZ WOOD RADIATA PINE GREEN PREM. (1X4X8) RE-CUT</t>
  </si>
  <si>
    <t>+DECKING NZ WOOD RADIATA PINE GREEN PREM. (1X4X10) RE-CUT</t>
  </si>
  <si>
    <t>+DECKING NZ WOOD OPX TREATED PREM (1X4X8) RE-CUT</t>
  </si>
  <si>
    <t>+DECKING NZ WOOD OPX TREATED PREM (2X4X8) RE-CUT</t>
  </si>
  <si>
    <t>+INDOOR LUMBER CANADIAN CRAFTSMAN (1X4X8) RE-CUT</t>
  </si>
  <si>
    <t>+INDOOR LUMBER CANADIAN CRAFTSMAN (1X6X8) RE-CUT</t>
  </si>
  <si>
    <t>+INDOOR LUMBER CANADIAN CRAFTSMAN (1X8X8) RE-CUT</t>
  </si>
  <si>
    <t>+INDOOR LUMBER CANADIAN GORMAN (1X6X8) RE-CUT</t>
  </si>
  <si>
    <t>+INDOOR LUMBER AMERICAN UNTREATED (2X2X8) RE-CUT</t>
  </si>
  <si>
    <t>+INDOOR LUMBER AMERICAN UNTREATED (2X3X8) RE-CUT</t>
  </si>
  <si>
    <t>+INDOOR LUMBER AMERICAN UNTREATED (2X4X8) RE-CUT</t>
  </si>
  <si>
    <t>+INDOOR LUMBER AMERICAN UNTREATED (2X3X10) RE-CUT</t>
  </si>
  <si>
    <t>+INDOOR LUMBER AMERICAN BROWN SHIELD (2X3X8) RE-CUT</t>
  </si>
  <si>
    <t>+INDOOR LUMBER AMERICAN RED GUARD (2X3X8) RE-CUT</t>
  </si>
  <si>
    <t>+INDOOR LUMBER AMERICAN RED GUARD (2X2X8) RE-CUT</t>
  </si>
  <si>
    <t>ACCESSORIES RAVONI SA SWITCH FOR WATER PRESSURE (TIMER)</t>
  </si>
  <si>
    <t>(DO NOT USE)+STEEL GRATING 400X1000MM HOT-DIPPED GALV. FOR CORNER</t>
  </si>
  <si>
    <t>(DO NOT USE)+P/TRAP PO PLUG PHILIPPINE STANDARD</t>
  </si>
  <si>
    <t>+HAND TRUCK  WHEEL ACCS. CT-HT6002N 10" SOLID</t>
  </si>
  <si>
    <t>NFS-PLYWOOD ORDINARY WOODTEK 12X1220X2440MM PREM. (SILVER)</t>
  </si>
  <si>
    <t>PLYWOOD ORDINARY WOODTEK 14X1220X2440MM PREM. (SILVER)</t>
  </si>
  <si>
    <t>PLYWOOD ORDINARY WOODTEK 16X1220X2440MM PREM. (SILVER)</t>
  </si>
  <si>
    <t>PLYWOOD MARINE WOODTEK 12X1220X2440MM PREM. (SILVER)</t>
  </si>
  <si>
    <t>NFS-PLYWOOD MARINE WOODTEK 14X1220X2440MM PREM. (SILVER)</t>
  </si>
  <si>
    <t>PLYWOOD MARINE WOODTEK 16X1220X2440MM PREM. (SILVER)</t>
  </si>
  <si>
    <t>WINDOWS ALUMINUM 0.60X0.60 AGW0606-112 YELLOWISH BROWN</t>
  </si>
  <si>
    <t>WINDOWS ALUMINUM 0.60X0.60 AGW0606-55 BLACK BROWN</t>
  </si>
  <si>
    <t>WINDOWS ALUMINUM 1.20X1.20 AGW1212-112 YELLOWISH BROWN</t>
  </si>
  <si>
    <t>WINDOWS ALUMINUM 1.20X1.20 AGW1212-55 BLACK BROWN</t>
  </si>
  <si>
    <t>DOORS ALUMINUM HD 0.5X658X2185MM HD-G45 W/TEMP. GLASS (R) W/LOUVER WHITE</t>
  </si>
  <si>
    <t>DOORS ALUMINUM HD 0.5X658X2185MM HD-G45 W/TEMP. GLASS (R) W/LOUVER SAPELE</t>
  </si>
  <si>
    <t>DOORS ALUMINUM HD 0.5X658X2185MM (R) W/LOUVER SAPELE</t>
  </si>
  <si>
    <t>DOORS ALUMINUM HD 0.5X658X2185MM (R) W/LOUVER WHITE</t>
  </si>
  <si>
    <t>+CABINET RAVONI SM HB-530-626 WHITE</t>
  </si>
  <si>
    <t>+CABINET RAVONI SM HB-530-695 WOOD</t>
  </si>
  <si>
    <t>+CABINET RAVONI SM HB-410-626 WHITE</t>
  </si>
  <si>
    <t>+CABINET RAVONI SM HB-410-695 WOOD</t>
  </si>
  <si>
    <t>+TILES ROMANO CLASSIC IV 20X30W J2061G STRIPE DARK GREEN</t>
  </si>
  <si>
    <t>+TILES ROMANO CLASSIC IV 20X30W J2061H STRIPE YELLOW</t>
  </si>
  <si>
    <t>+TILES ROMANO CLASSIC LH 20X30W INK JET 204243S-C CHECKERED BEIGE</t>
  </si>
  <si>
    <t>+TILES ROMANO CLASSIC LH 20X30W INK JET 204243S-E CHECKERED GREEN</t>
  </si>
  <si>
    <t>DOORS ALUMINUM HD 0.5X658X2185MM (L) W/LOUVER WHITE</t>
  </si>
  <si>
    <t>DOORS ALUMINUM HD 0.5X658X2185MM (L) W/LOUVER SAPELE</t>
  </si>
  <si>
    <t>DOORS ALUMINUM HD 0.5X658X2185MM HD-G45 W/TEMP. GLASS (L) W/LOUVER WHITE</t>
  </si>
  <si>
    <t>DOORS ALUMINUM HD 0.5X658X2185MM HD-G45 W/TEMP. GLASS (L) W/LOUVER SAPELE</t>
  </si>
  <si>
    <t>OVEN BOMPANI ACCS. HEATING ELEMENT BO243XE/E</t>
  </si>
  <si>
    <t>MIRROR RAVONI ZS SUNNY-100</t>
  </si>
  <si>
    <t>CABINET RAVONI ZS SUNNY-100</t>
  </si>
  <si>
    <t>GENERATOR HAUSMANN RP ACCS. CONNECTING ROD R1800P</t>
  </si>
  <si>
    <t>I-LAVATORY RAVONI ZS SUNNY-100</t>
  </si>
  <si>
    <t>GENERATOR HAUSMANN RP ACCS. CONNECTING ROD R3100P</t>
  </si>
  <si>
    <t>GENERATOR HAUSMANN RP ACCS. CONNECTING ROD R7100DP/RTAXQ1-190-6</t>
  </si>
  <si>
    <t>GENERATOR HAUSMANN RP ACCS. CONNECTING ROD R12000DP-A</t>
  </si>
  <si>
    <t>GENERATOR HAUSMANN RP ACCS. CRANKSHAFT R800A</t>
  </si>
  <si>
    <t>GENERATOR HAUSMANN RP ACCS. CRANKSHAFT R1800P</t>
  </si>
  <si>
    <t>GENERATOR HAUSMANN RP ACCS. CRANKSHAFT R3100P</t>
  </si>
  <si>
    <t>GENERATOR HAUSMANN RP ACCS. CRANKSHAFT R7100P</t>
  </si>
  <si>
    <t>GENERATOR HAUSMANN RP ACCS. CRANKSHAFT R12000P-A</t>
  </si>
  <si>
    <t>GENERATOR HAUSMANN RP ACCS. CRANKSHAFT RTAXQ1-190-6</t>
  </si>
  <si>
    <t>(DO NOT USE) PIPE PPRC ACCS. AQUAPA TAILED FEMALE NIPPLE DNP250034 PN25 25 3/4"</t>
  </si>
  <si>
    <t>GENERATOR HAUSMANN RP ACCS. FUEL TANK OUTLET R800A</t>
  </si>
  <si>
    <t>GENERATOR HAUSMANN RP ACCS. STATOR R800A</t>
  </si>
  <si>
    <t>GENERATOR HAUSMANN RP ACCS. ROTOR R800A</t>
  </si>
  <si>
    <t>(DO NOT USE) PIPE PPRC ACCS. AQUAPA ELBOW MALE EDR250034 PN25 25 3/4"</t>
  </si>
  <si>
    <t>+NFS-RAVONI (SLOMN) SUNNY-55 CABINET</t>
  </si>
  <si>
    <t>+SWING BIN HH-207P 25L OPAQUE LIME W/KEEP CLEAN PRINT BLACK</t>
  </si>
  <si>
    <t>+SWING BIN HH-207P 25L OPAQUE BLUE W/KEEP CLEAN PRINT BLACK</t>
  </si>
  <si>
    <t>+SWING BIN HH-207P 25L OPAQUE GREYISH W/KEEP CLEAN PRINT BLACK</t>
  </si>
  <si>
    <t>SPRAY PAINT TACOMA MATTE BLACK 400ML</t>
  </si>
  <si>
    <t>SPRAY PAINT TACOMA HEAT RESISTANT (600 DEGREE) SILVER</t>
  </si>
  <si>
    <t>SPRAY PAINT TACOMA HEAT RESISTANT (600 DEGREE) BLACK</t>
  </si>
  <si>
    <t>SPRAY PAINT TACOMA 1005 FLOURESCENT YELLOW</t>
  </si>
  <si>
    <t>SPRAY PAINT TACOMA 1006 FLOURESCENT ORANGE</t>
  </si>
  <si>
    <t>SPRAY PAINT TACOMA 1003 FLOURESCENT GREEN</t>
  </si>
  <si>
    <t>HOB BOSTON BAY AE SPAREPARTS BURNER PFA640STX-E</t>
  </si>
  <si>
    <t>WINDOW BUENAVISTA HA MNBV120120 1.20X1.20M UPVC SCREEN ACCS.</t>
  </si>
  <si>
    <t>WINDOW BUENAVISTA HA MNBV6060 .60X.60M UPVC SCREEN ACCS.</t>
  </si>
  <si>
    <t>WINDOW BUENAVISTA HA MNBV120140 1.20X1.40M UPVC SCREEN ACCS.</t>
  </si>
  <si>
    <t>WINDOW BUENAVISTA HA MNBV120160 1.20X1.60M UPVC SCREEN ACCS.</t>
  </si>
  <si>
    <t>WINDOW BUENAVISTA HA MNBV12080 1.20X.80M UPVC SCREEN ACCS.</t>
  </si>
  <si>
    <t>WINDOW BUENAVISTA HA MNBV8060 .60X.80M UPVC SCREEN ACCS.</t>
  </si>
  <si>
    <t>WINDOW BUENAVISTA HA MNBV9080 .90X.80M UPVC SCREEN ACCS.</t>
  </si>
  <si>
    <t>WINDOW BUENAVISTA HA HMRBV001 HALF MOON LOCK ACCS.</t>
  </si>
  <si>
    <t>LAV RAVONI CB6050 PLAIN WHITE</t>
  </si>
  <si>
    <t>LAV RAVONI CB6050 WOOD</t>
  </si>
  <si>
    <t>GAS RANGE BOSTON BAY FE SPAREPARTS THERMOMCOUPLE</t>
  </si>
  <si>
    <t>NFS-CABINET RAVONI (SLOMN) RUMBA TALL HANG BLACK</t>
  </si>
  <si>
    <t>+TUBE ZIGMA RI LED T8 XF12C87JJ 18W 4000K CW ECONOMIC</t>
  </si>
  <si>
    <t>+TILES MULIA 40X40 DI-9B-BRSL15SP1A80 BRUSSEL GREY</t>
  </si>
  <si>
    <t>HAND DRYER BOSTON BAY IS SPAREPARTS PCB HSD-904</t>
  </si>
  <si>
    <t>HAND DRYER BOSTON BAY IS SPAREPARTS MOTOR HSD-904</t>
  </si>
  <si>
    <t>FLOOR DRAIN LA FONZA 100X100MM SW-FD-ST W/STAINLESS GRILL</t>
  </si>
  <si>
    <t>WASTE BASIN DRAIN LA FONZA SW-WB-ST ABS</t>
  </si>
  <si>
    <t>(DO NOT USE)ACCESORIES BOSTON BAY XQB70-6629 DRAIN VALVE ASSEMBLY</t>
  </si>
  <si>
    <t>STRAP PP 15MMX0.6MMX2500M YELLOW</t>
  </si>
  <si>
    <t>+NFS-RACK BREMEN GG SL005D TURNABLE 180 DEG</t>
  </si>
  <si>
    <t>+NFS-RACK BREMEN GG SL006 TURNABLE 270 DEG</t>
  </si>
  <si>
    <t>+BASKET BREMEN MM S/S ML060E 5-LAYERS PANTRY</t>
  </si>
  <si>
    <t>WATER DISPENSER BOSTON BAY AW SPAREPARTS HC98L COLD THERMOSTAT</t>
  </si>
  <si>
    <t>+TILES ROMANO CLASSIC IV 20X30W J2061B STRIPE BLUE</t>
  </si>
  <si>
    <t>S.O. POWER SWITCH RAVONI</t>
  </si>
  <si>
    <t>RUBBER MAT KERALA 90X122CM BUBBLE</t>
  </si>
  <si>
    <t>RUBBER MAT KERALA 91X152CM PIN HEAVY DUTY</t>
  </si>
  <si>
    <t>+BOLT HEX  HAUSMANN 1/4"X3 ZINC PLATED 4'S</t>
  </si>
  <si>
    <t>+BOLT HEX  HAUSMANN 1/4''X4 ZINC PLATED 4'S</t>
  </si>
  <si>
    <t>+BOLT HEX  HAUSMANN 5/16''X3 ZINC PLATED 4'S</t>
  </si>
  <si>
    <t>+BOLT HEX  HAUSMANN 5/16''X4 ZINC PLATED 4'S</t>
  </si>
  <si>
    <t>SCREW HEX  HAUSMANN #12X75MM FOR METAL 25'S</t>
  </si>
  <si>
    <t>SCREW HEX  HAUSMANN #12X75MM FOR METAL 100'S</t>
  </si>
  <si>
    <t>(DO NOT USE)CONDUIT HP EMT-100P EMT 1"X29.54MMX1.45MMX3.05M PRE-GALVANIZED</t>
  </si>
  <si>
    <t>(DO NOT USE)ELBOW HP 8302 EMT 1"X90DEG PRE-GALVANIZED</t>
  </si>
  <si>
    <t>(DO NOT USE)SET SCREW CONNECTOR HP SSCN-100 EMT 1" ZINC DIE CAST</t>
  </si>
  <si>
    <t>(DO NOT USE)SET SCREW COUPLING HP SSCP-100 EMT 1" ZINC DIE CAST</t>
  </si>
  <si>
    <t>(DO NOT USE)LOCKNUT HP ZLN-100 1" ZINC</t>
  </si>
  <si>
    <t>(DO NOT USE)ONE HOLE STRAP HP OSP-100 EMT 1"X1.8MM GALVANIZED STEEL</t>
  </si>
  <si>
    <t>(DO NOT USE)TWO HOLE STRAP HP TSP-100 EMT 1"X1.0MM GALVANIZED STEEL</t>
  </si>
  <si>
    <t>(DO NOT USE)SERVICE ENTRANCE CAP HP CEC-050 EMT CLAMP-ON 1/2"</t>
  </si>
  <si>
    <t>(DO NOT USE)SERVICE ENTRANCE CAP HP CEC-075 EMT CLAMP-ON 3/4"</t>
  </si>
  <si>
    <t>(DO NOT USE)SERVICE ENTRANCE CAP HP CEC-100 EMT CLAMP-ON 1"</t>
  </si>
  <si>
    <t>(DO NOT USE)SERVICE ENTRANCE CAP HP TEC-050 EMT RIGID THREADED 1/2"</t>
  </si>
  <si>
    <t>(DO NOT USE)SERVICE ENTRANCE CAP HP TEC-075 EMT RIGID THREADED 3/4"</t>
  </si>
  <si>
    <t>(DO NOT USE)SERVICE ENTRANCE CAP HP TEC-100 EMT RIGID THREADED 1"</t>
  </si>
  <si>
    <t>(DO NOT USE)THREADED CONDUIT BODY LB-050CF LB TYPE 1/2"</t>
  </si>
  <si>
    <t>+NFS-FAUCET BREMEN F-16028 LAVATORY</t>
  </si>
  <si>
    <t>FAUCET BREMEN F-217 SGL.LEVER SINK MIXER 35MM</t>
  </si>
  <si>
    <t>(DO NOT USE)THREADED CONDUIT BODY LB-075CF LB TYPE 3/4"</t>
  </si>
  <si>
    <t>FAUCET BREMEN F-32001 WALL</t>
  </si>
  <si>
    <t>(DO NOT USE)THREADED CONDUIT BODY LB-100CF LB TYPE 1"</t>
  </si>
  <si>
    <t>+FAUCET BREMEN F-9302 SGL.LEVER SINK MIXER</t>
  </si>
  <si>
    <t>(DO NOT USE)THREADED CONDUIT BODY LL-050CF LL TYPE 1/2"</t>
  </si>
  <si>
    <t>(DO NOT USE)THREADED CONDUIT BODY LL-075CF LL TYPE 3/4"</t>
  </si>
  <si>
    <t>(DO NOT USE)THREADED CONDUIT BODY LL-100CF LL TYPE 1"</t>
  </si>
  <si>
    <t>(DO NOT USE)THREADED CONDUIT BODY LR-050CF LR TYPE 1/2"</t>
  </si>
  <si>
    <t>(DO NOT USE)THREADED CONDUIT BODY LR-075CF LR TYPE 3/4"</t>
  </si>
  <si>
    <t>(DO NOT USE)THREADED CONDUIT BODY LR-100CF LR TYPE 1"</t>
  </si>
  <si>
    <t>SHELF KING SAND CORNER</t>
  </si>
  <si>
    <t>HANG SHELF KING PLATINUM</t>
  </si>
  <si>
    <t>HANG CORNER SHELF KING PLATINUM</t>
  </si>
  <si>
    <t>TIN SNIPS HAUSMANN CT-ATSCVL AVIATION LEFT CR-V</t>
  </si>
  <si>
    <t>TIN SNIPS HAUSMANN CT-ATSCVS AVIATION STRAIGHT CR-V</t>
  </si>
  <si>
    <t>TIN SNIPS HAUSMANN CT-ATSCVR AVIATION RIGHT CR-V</t>
  </si>
  <si>
    <t>SCREWDRIVER BIT SET HAUSMANN CT-10BS25 25MM PHILIPS DOUBLE END S2 10PCS</t>
  </si>
  <si>
    <t>+NUT SETTER MAGNETIC HAUSMANN CT-NS6P8 8MM/45MM CR-V 6PT</t>
  </si>
  <si>
    <t>SCREWDRIVER HAUSMANN CT-PSS6 PRECISION SET CARBON STEEL 6PCS</t>
  </si>
  <si>
    <t>SCREWDRIVER BIT SET HAUSMANN CT-2DEPBS 65MM PHILIPS DOUBLE END S2 2PCS</t>
  </si>
  <si>
    <t>SCREWDRIVER BIT SET HAUSMANN CT-10DEPBS 45MM PHILIPS DOUBLE END S2 10PCS</t>
  </si>
  <si>
    <t>TILES ESPANA PREMIUM CC 30X60 SN6366 BEEHIVE GRAY</t>
  </si>
  <si>
    <t>TILES ESPANA PREMIUM CC 30X60 SN6367 BEEHIVE TAUPE</t>
  </si>
  <si>
    <t>TILES ESPANA PREMIUM CC 30X60 SN6369 BEEHIVE OCHRE</t>
  </si>
  <si>
    <t>TILES ESPANA PREMIUM CC 30X60 SN6365 BEEHIVE WHITE</t>
  </si>
  <si>
    <t>FAUCET CTX HY-C290 ABS WALL CHROME</t>
  </si>
  <si>
    <t>FAUCET CTX HY-C290W ABS WALL WHITE</t>
  </si>
  <si>
    <t>FAUCET CTX HY-C290-1 ABS WALL CHROME</t>
  </si>
  <si>
    <t>FAUCET CTX HY-C290-1W ABS WALL WHITE</t>
  </si>
  <si>
    <t>MIRROR SIMEX K205  WITH BATH SET 6's</t>
  </si>
  <si>
    <t>MIRROR SIMEX K226 SQUARE W/ALUM. TOWEL BAR</t>
  </si>
  <si>
    <t>TISSUE HOLDER LA FONZA T801 WHITE</t>
  </si>
  <si>
    <t>SOAP HOLDER LA FONZA S102 WHITE</t>
  </si>
  <si>
    <t>+TILES NEO CC 60X60 6D34 WOOD GRAY</t>
  </si>
  <si>
    <t>SOAP HOLDER LA FONZA S102 IVORY</t>
  </si>
  <si>
    <t>+TILES NEO CC 60X60 6661 WOOD IVORY</t>
  </si>
  <si>
    <t>SHELF LA FONZA H401 CORNER WHITE</t>
  </si>
  <si>
    <t>+TILES NEO CC 60X60 6801 WOOD BEIGE</t>
  </si>
  <si>
    <t>S.O HEATING ELEMENT DIVO 1200 WATTS</t>
  </si>
  <si>
    <t>+FLOORMAT PVC EMB#9 YP20703 1830X27430X0.40MM STONE</t>
  </si>
  <si>
    <t>+FLOORMAT PVC EMB#9 YP22301 1830X27430X0.40MM</t>
  </si>
  <si>
    <t>+FLOORMAT PVC EMB#9 YP21602 1830X27430X0.40MM</t>
  </si>
  <si>
    <t>WINDOW SQUEEGEE HAPPY HOME NN 20-1631-11 25CM W/ ALUMINUM HANDLE BLUE</t>
  </si>
  <si>
    <t>CLEANING CLOTH HAPPY HOME NN 70-0075-11 NON-WOVEN 55X35CM 3PCS</t>
  </si>
  <si>
    <t>NFS-GREASE TRAP TANK 15 LITERS SMART TECH</t>
  </si>
  <si>
    <t>NFS-GREASE TRAP TANK 30 LITERS GTGT30</t>
  </si>
  <si>
    <t>POT GREAT OUTDOOR PVC AA240x240 TERRACOTTA</t>
  </si>
  <si>
    <t>+NFS-WHEEL BARROW HAUL EXPERT 80L PLASTIC</t>
  </si>
  <si>
    <t>PRESSURE WASHER VODA ACCS. O-RING 700 14244/14245</t>
  </si>
  <si>
    <t>PRESSURE WASHER VODA ACCS. O-RING 400 14244/14245</t>
  </si>
  <si>
    <t>PRESSURE WASHER VODA ACCS. O-RING 380 14245</t>
  </si>
  <si>
    <t>FAUCET CTX HY-C240W ABS WALL WHITE</t>
  </si>
  <si>
    <t>PRESSURE WASHER VODA ACCS. EXTENSION 14244</t>
  </si>
  <si>
    <t>PRESSURE WASHER VODA ACCS. LANCE+ROTOPOWER 14245</t>
  </si>
  <si>
    <t>FAUCET CTX HY-A020 ABS SINK CHROME</t>
  </si>
  <si>
    <t>ANGLE VALVE CTX HY-C270 ABS CHROME</t>
  </si>
  <si>
    <t>FAUCET CTX HY-C240 ABS WALL CHROME</t>
  </si>
  <si>
    <t>S.O. SHOWER ENCLOSURE DOOR GLASS ONLY SNDM0507</t>
  </si>
  <si>
    <t>GAS RANGE BOSTON BAY FE SPAREPARTS BOTTOM OUTER GLASS 6060-1</t>
  </si>
  <si>
    <t>+BOLT HEX  HAUSMANN 3/8''X1 ZINC PLATED 4's</t>
  </si>
  <si>
    <t>+BOLT HEX  HAUSMANN 3/8''X1-1/2 ZINC PLATED 4's</t>
  </si>
  <si>
    <t>+BOLT HEX  HAUSMANN 3/8''X1-3/4 ZINC PLATED 4's</t>
  </si>
  <si>
    <t>+BOLT HEX  HAUSMANN 3/8''X2 ZINC PLATED 4's</t>
  </si>
  <si>
    <t>+NUT HEX HAUSMANN 1/4" ZINC PLATED 4'S</t>
  </si>
  <si>
    <t>+NUT HEX HAUSMANN 5/16" ZINC PLATED 4'S</t>
  </si>
  <si>
    <t>+NUT HEX HAUSMANN 3/8'' ZINC PLATED 4'S</t>
  </si>
  <si>
    <t>+WASHER FLAT  HAUSMANN 1/4" ZINC PLATED 4'S</t>
  </si>
  <si>
    <t>+WASHER FLAT  HAUSMANN 5/16" ZINC PLATED 4'S</t>
  </si>
  <si>
    <t>+WASHER FLAT  HAUSMANN 3/8'' ZINC PLATED 4'S</t>
  </si>
  <si>
    <t>SCREW CEMENT BOARD HAUSMANN 4.2x20MM ZINC PLATED 100's</t>
  </si>
  <si>
    <t>SCREW CEMENT BOARD HAUSMANN 4.2x20MM ZINC PLATED 1000's</t>
  </si>
  <si>
    <t>SCREW CEMENT BOARD HAUSMANN 3.9X25MM ZINC PLATED 100's</t>
  </si>
  <si>
    <t>SCREW CEMENT BOARD HAUSMANN 3.9X25MM ZINC PLATED 1000's</t>
  </si>
  <si>
    <t>BOLT EXPANSION  HAUSMANN 12X100MM(1/2''x4'')  STEEL 2's</t>
  </si>
  <si>
    <t>BOLT EXPANSION  HAUSMANN 20X160MM(3/4''X6'') STEEL</t>
  </si>
  <si>
    <t>BOLT EXPANSION  HAUSMANN 16X100MM(5/8''X4'') STEEL</t>
  </si>
  <si>
    <t>CONCRETE MIXER FH350 EY28C WHEEL</t>
  </si>
  <si>
    <t>SHELF SUPPORT HAUSMANN EA22 0.5X8MM TRANSPARENT</t>
  </si>
  <si>
    <t>BATHTUB RAVONI SA 1500X700X400MM S1506 WHITE W/GRAB</t>
  </si>
  <si>
    <t>BATHTUB RAVONI SA 1700X700X420MM S1709 WHITE W/GRAB</t>
  </si>
  <si>
    <t>S.O THERMOSTAT DIVO 50-60HRTS</t>
  </si>
  <si>
    <t>NFS-MASON FRAME XTEND GS MF-02 1219X1524 DARK RED</t>
  </si>
  <si>
    <t>NFS-MASON FRAME XTEND GS MF-03 1219X914 DARK RED</t>
  </si>
  <si>
    <t>NFS-MASON FRAME XTEND GS MF-01 1524X1930 DARK RED</t>
  </si>
  <si>
    <t>MASON FRAME XTEND GS CB-01 CROSS BRACE ACCS. D.R</t>
  </si>
  <si>
    <t>MASON FRAME XTEND GS JOINT PIN ACCS.</t>
  </si>
  <si>
    <t>HOUSE LETTER HAUSMANN WNS10A A 100mm-H 1.5MM S/S MIRROR FINISH</t>
  </si>
  <si>
    <t>HOUSE LETTER HAUSMANN WNS10B B 100mm-H 1.5MM S/S MIRROR FINISH</t>
  </si>
  <si>
    <t>HOUSE LETTER HAUSMANN WNS10C C 100mm-H 1.5MM S/S MIRROR FINISH</t>
  </si>
  <si>
    <t>HOUSE LETTER HAUSMANN WNS10D D 100mm-H 1.5MM S/S MIRROR FINISH</t>
  </si>
  <si>
    <t>HOUSE LETTER HAUSMANN WNS10E E 100mm-H 1.5MM S/S MIRROR FINISH</t>
  </si>
  <si>
    <t>HOUSE LETTER HAUSMANN WNS10F F 100mm-H 1.5MM S/S MIRROR FINISH</t>
  </si>
  <si>
    <t>HOUSE LETTER HAUSMANN WNS10G G 100mm-H 1.5MM S/S MIRROR FINISH</t>
  </si>
  <si>
    <t>HOUSE LETTER HAUSMANN WNS10H H 100mm-H 1.5MM S/S MIRROR FINISH</t>
  </si>
  <si>
    <t>HOUSE LETTER HAUSMANN WNS10I I 100mm-H 1.5MM S/S MIRROR FINISH</t>
  </si>
  <si>
    <t>HOUSE LETTER HAUSMANN WNS10J J 100mm-H 1.5MM S/S MIRROR FINISH</t>
  </si>
  <si>
    <t>WATER HEATER SUNTEC ACCS. SOLAR VACUUM TUBE PRESSURIZED 58/1800MM</t>
  </si>
  <si>
    <t>HOUSE LETTER HAUSMANN WNS10K K 100mm-H 1.5MM S/S MIRROR FINISH</t>
  </si>
  <si>
    <t>HOUSE LETTER HAUSMANN WNS10L L 100mm-H 1.5MM S/S MIRROR FINISH</t>
  </si>
  <si>
    <t>HOUSE LETTER HAUSMANN WNS10M M 100mm-H 1.5MM S/S MIRROR FINISH</t>
  </si>
  <si>
    <t>HOUSE LETTER HAUSMANN WNS10N N 100mm-H 1.5MM S/S MIRROR FINISH</t>
  </si>
  <si>
    <t>HOUSE LETTER HAUSMANN WNS10O O 100mm-H 1.5MM S/S MIRROR FINISH</t>
  </si>
  <si>
    <t>HOUSE LETTER HAUSMANN WNS10P P 100mm-H 1.5MM S/S MIRROR FINISH</t>
  </si>
  <si>
    <t>HOUSE LETTER HAUSMANN WNS10Q Q 100mm-H 1.5MM S/S MIRROR FINISH</t>
  </si>
  <si>
    <t>HOUSE LETTER HAUSMANN WNS10R R 100mm-H 1.5MM S/S MIRROR FINISH</t>
  </si>
  <si>
    <t>HOUSE LETTER HAUSMANN WNS10S S 100mm-H 1.5MM S/S MIRROR FINISH</t>
  </si>
  <si>
    <t>HOUSE LETTER HAUSMANN WNS10U U 100mm-H 1.5MM S/S MIRROR FINISH</t>
  </si>
  <si>
    <t>HOUSE LETTER HAUSMANN WNS10V V 100mm-H 1.5MM S/S MIRROR FINISH</t>
  </si>
  <si>
    <t>HOUSE LETTER HAUSMANN WNS10T T 100mm-H 1.5MM S/S MIRROR FINISH</t>
  </si>
  <si>
    <t>HOUSE LETTER HAUSMANN WNS10W W 100mm-H 1.5MM S/S MIRROR FINISH</t>
  </si>
  <si>
    <t>HOUSE LETTER HAUSMANN WNS10X X 100mm-H 1.5MM S/S MIRROR FINISH</t>
  </si>
  <si>
    <t>HOUSE LETTER HAUSMANN WNS10Y Y 100mm-H 1.5MM S/S MIRROR FINISH</t>
  </si>
  <si>
    <t>HOUSE LETTER HAUSMANN WNS10Z Z 100mm-H 1.5MM S/S MIRROR FINISH</t>
  </si>
  <si>
    <t>KEY BOX HAUSMANN W7019 0.8MM-T GREY</t>
  </si>
  <si>
    <t>KEY BOX HAUSMANN W7019 0.8MM-T BLACK</t>
  </si>
  <si>
    <t>NFS- SHELF BRACKET HAUSMANN 11541 1000MM SINGLE SLOT WALL UPRIGHT WHITE</t>
  </si>
  <si>
    <t>NFS- SHELF BRACKET HAUSMANN 11540 500MM SINGLE SLOT WALL UPRIGHT WHITE</t>
  </si>
  <si>
    <t>NFS- SHELF BRACKET HAUSMANN 11548 500MM DOUBLE SLOT WALL UPRIGHT WHITE</t>
  </si>
  <si>
    <t>PARTITION TOILET HAUSMANN ACCS.  TP U CHANNEL ALUM. 12MMX2M</t>
  </si>
  <si>
    <t>PARTITION TOILET HAUSMANN ACCS.  TP H-SHAPE CONNECTING BAR ALUM. 2M</t>
  </si>
  <si>
    <t>PARTITION TOILET HAUSMANN ACCS.  TP 90DEG CORNER SEAM 2M ALUM.</t>
  </si>
  <si>
    <t>PARTITION TOILET HAUSMANN ACCS.  TP DOOR EDGE COVER ALUM. 12MMX2M</t>
  </si>
  <si>
    <t>PARTITION TOILET HAUSMANN ACCS.  TP H-SHAPE BANDED GROOVE ALUM. 12MMX2M</t>
  </si>
  <si>
    <t>WATER HEATER BOSTON BAY ME ACCS. HEATING ELEMENT WITH TANK 3800W</t>
  </si>
  <si>
    <t>S.O. ON &amp; OFF WATER REGULATOR RAVONI</t>
  </si>
  <si>
    <t>RIVET BLIND HAUSMANN 5/32X1/4' 100's ALU+STEEL ZINC PLATED</t>
  </si>
  <si>
    <t>RIVET BLIND HAUSMANN 5/32X3/4' 100's ALU+STEEL ZINC PLATED</t>
  </si>
  <si>
    <t>RIVET BLIND HAUSMANN 5/32X3/8' 100's ALU+STEEL ZINC PLATED</t>
  </si>
  <si>
    <t>RIVET BLIND HAUSMANN 3/16X3/8 100's ALU+STEEL ZINC PLATED</t>
  </si>
  <si>
    <t>RIVET BLIND HAUSMANN 3/16X1 100's ALU+STEEL ZINC PLATED</t>
  </si>
  <si>
    <t>CEILING FAN ACCS. XDF-45 FAN BLADE</t>
  </si>
  <si>
    <t>CEILING FAN XDF-45 OSCILLATING MOTOR</t>
  </si>
  <si>
    <t>CEILING FAN XDF-45 SPEED SELECTOR</t>
  </si>
  <si>
    <t>GAS RANGE BOSTON BAY SPAREPARTS RM 5040-BL/SS THERMAL IGNITOR/GENERATOR</t>
  </si>
  <si>
    <t>GAS RANGE BOSTON BAY SPAREPARTS  RM 5040-BL/SS OVEN DOOR GASKET</t>
  </si>
  <si>
    <t>GAS RANGE BOSTON BAY SPAREPARTS RM 5040-BL/SS SPARK IGNITOR</t>
  </si>
  <si>
    <t>GAS RANGE BOSTON BAY SPAREPARTS RM 5040-BL/SS BURNER SET BIG</t>
  </si>
  <si>
    <t>GAS RANGE BOSTON BAY SPAREPARTS RM 5040-BL/SS BURNER SET MEDIUM</t>
  </si>
  <si>
    <t>GAS RANGE BOSTON BAY SPAREPARTS RM 5040-BL/SS BURNER SET SMALL</t>
  </si>
  <si>
    <t>GAS RANGE BOSTON BAY SPAREPARTS RM 5040-BL/SS POWER CABLE</t>
  </si>
  <si>
    <t>GAS RANGE BOSTON BAY SPAREPARTS RM 5040-BL/SS POWER CABLE CONNECTOR</t>
  </si>
  <si>
    <t>GAS RANGE BOSTON BAY SPAREPARTS RM 5040-BL/SS OVEN DOOR DOUBLE HINGE</t>
  </si>
  <si>
    <t>GAS RANGE BOSTON BAY SPAREPARTS RM 5040-BL/SS TOP GLASS HINGE</t>
  </si>
  <si>
    <t>GAS RANGE BOSTON BAY SPAREPARTS RM 5040-BL/SS PLASTIC FOOT</t>
  </si>
  <si>
    <t>GAS RANGE BOSTON BAY SPAREPARTS RM 5040-BL/SS TOP GLASS HINGE COVER LEFT</t>
  </si>
  <si>
    <t>GAS RANGE BOSTON BAY SPAREPARTS RM 5040-BL/SS TOP GLASS HINGE COVER RIGHT</t>
  </si>
  <si>
    <t>GAS RANGE BOSTON BAY SPAREPARTS RM 5040-BL/SS KNOB</t>
  </si>
  <si>
    <t>GAS RANGE BOSTON BAY SPAREPARTS RM 5040-BL/SS KNOB SEAT</t>
  </si>
  <si>
    <t>GAS RANGE BOSTON BAY SPAREPARTS RM 5040-BL/SS OVEN HANDLE CONNECTOR</t>
  </si>
  <si>
    <t>GAS RANGE BOSTON BAY SPAREPARTS RM 5040-BL/SS KNOB SPRING</t>
  </si>
  <si>
    <t>GAS RANGE BOSTON BAY SPAREPARTS RM 5040-BL/SS OVEN DOOR FRONT GLASS</t>
  </si>
  <si>
    <t>GAS RANGE BOSTON BAY SPAREPARTS RM 5040-BL/SS TOP GLASS</t>
  </si>
  <si>
    <t>GAS RANGE BOSTON BAY SPAREPARTS RM 5040-BL/SS OVEN DOOR INNER GLASS</t>
  </si>
  <si>
    <t>NFS-RAVONI (SLOMN) SALSA MIRROR</t>
  </si>
  <si>
    <t>NFS-RAVONI (SLOMN) SALSA CABINET</t>
  </si>
  <si>
    <t>NFS-CABINET RAVONI (SLOMN) SALSA TALL HANG WHITE</t>
  </si>
  <si>
    <t>I-NFS-RAVONI (SLOMN) SALSA LAVATORY</t>
  </si>
  <si>
    <t>NFS-ALUMINUM HANDLE GMX CAP-23 3M SILVER ANODIZED/MS-10</t>
  </si>
  <si>
    <t>NFS-ALUMINUM HANDLE GMX JS-BL011 3M SILVER ANODIZED/MS-10</t>
  </si>
  <si>
    <t>NFS-ALUMINUM HANDLE GMX JS-BL021 3M SILVER ANODIZED/MS-10</t>
  </si>
  <si>
    <t>NFS-ALUMINUM HANDLE GMX JS-BL039 3M SILVER ANODIZED/MS-10</t>
  </si>
  <si>
    <t>CEILING FAN BOSTON BAY FF SPAREPARTS MOTOR 3MT18RB-2M+LK811C TWIN FAN</t>
  </si>
  <si>
    <t>CEILING FAN BOSTON BAY FF SPAREPARTS GLASS 3MT18RB-2M+LK811C TWIN FAN</t>
  </si>
  <si>
    <t>CEILING FAN BOSTON BAY FF SPAREPARTS MOTOR 4JA52HAB+BAMBOO BLADE 52" ABS</t>
  </si>
  <si>
    <t>CEILING FAN BOSTON BAY FF SPAREPARTS MOTOR 4JA52CB+PALM BLADE 52" ABS</t>
  </si>
  <si>
    <t>CEILING FAN BOSTON BAY FF SPAREPARTS MOTOR 3AC52BN/BK 52" PLYWOOD</t>
  </si>
  <si>
    <t>NFS+LEVEL KAPRO 995XL-41P 60CM RED</t>
  </si>
  <si>
    <t>NFS-LEVEL KAPRO 779-40M 60CM RED MAGNET</t>
  </si>
  <si>
    <t>NFS-LEVEL KAPRO 779-40M 100CM RED MAGNET</t>
  </si>
  <si>
    <t>NFS-LEVEL KAPRO 779-40M 120CM RED MAGNET</t>
  </si>
  <si>
    <t>NFS-LEVEL KAPRO 770-42 60CM RED</t>
  </si>
  <si>
    <t>TILES ESPANA PREMIUM LH 30X60 GRES POR 36001 CEMENTO TAUPE</t>
  </si>
  <si>
    <t>TILES ESPANA PREMIUM LH 30X60 GRES POR 36002 CEMENTO WHITE</t>
  </si>
  <si>
    <t>TILES ESPANA PREMIUM LH 30X60 GRES POR 36003 CEMENTO LT.GRAY</t>
  </si>
  <si>
    <t>TILES ESPANA PREMIUM LH 30X60 GRES POR 36006 CEMENTO BLACK</t>
  </si>
  <si>
    <t>TILES ESPANA PREMIUM LH 30X60 GRES POR 36007 CEMENTO RED</t>
  </si>
  <si>
    <t>NFS-LEVEL KAPRO 770-42 100CM RED</t>
  </si>
  <si>
    <t>NFS-LEVEL KAPRO 920-10 100CM RED SPIRIT</t>
  </si>
  <si>
    <t>NFS-LEVEL KAPRO 920-10 60CM RED SPIRIT</t>
  </si>
  <si>
    <t>+TILES NUVOGRES IC 60X60 PILATES I6838 BLACK</t>
  </si>
  <si>
    <t>+TILES NUVOGRES IC 60X60 I6921B  CRYSTAL BLACK HI-SHINE</t>
  </si>
  <si>
    <t>TILES ESPANA PREMIUM CC 60X60 CY6617 LIGHT GREY INK JET</t>
  </si>
  <si>
    <t>TILES ESPANA PREMIUM CC 60X60 CY6620 DARK GREY INK JET</t>
  </si>
  <si>
    <t>TILES ESPANA PREMIUM CC 60X60 CY6619 DARK BROWN INK JET</t>
  </si>
  <si>
    <t>NFS-TILES ESPANA PREMIUM CC 30X60 36DG31 SANDERS LT. GREY INK JET</t>
  </si>
  <si>
    <t>NFS-TILES ESPANA PREMIUM CC 30X60 36DG33 SANDERS DARK GREY INK JET</t>
  </si>
  <si>
    <t>NFS-TILES ESPANA PREMIUM CC 30X60 36DG34 SANDERS BEIGE INK JET</t>
  </si>
  <si>
    <t>NFS- SPIRIT LEVEL KAPRO 108-40P 70CM RED</t>
  </si>
  <si>
    <t>NFS-LEVEL KAPRO 246 10CM RED HANDY SPIRIT</t>
  </si>
  <si>
    <t>NFS-LEVEL KAPRO 929 MAGNET TORPEDO SPIRIT</t>
  </si>
  <si>
    <t>RULER KAPRO 306 40CM ANNODIZE</t>
  </si>
  <si>
    <t>NFS-RULER KAPRO 306 60CM ANNODIZE</t>
  </si>
  <si>
    <t>NFS-RULER KAPRO 306 100CM ANNODIZE</t>
  </si>
  <si>
    <t>NFS-LEVEL KAPRO 309 40CM RED LEDGEND SPIRIT</t>
  </si>
  <si>
    <t>NFS-LEVEL KAPRO 313 80CM W/ RULER MEASURE MATE SILVER MULTI APPLICATION</t>
  </si>
  <si>
    <t>NFS-CHALK LINE+BLUE CHALK KAPRO 211 SET</t>
  </si>
  <si>
    <t>+NFS-PROLASER KAPRO 862 CROSS-BEAM LAYOUT RED</t>
  </si>
  <si>
    <t>PIPE ACCS. PJ-B063 SLICK HANDRAIL BRACKET SS304</t>
  </si>
  <si>
    <t>PIPE ACCS. PJ-B299 SLICK END CAP SS304 38MM</t>
  </si>
  <si>
    <t>PIPE ACCS. PJ-B122 SLICK CONNECTOR SS304 38MM</t>
  </si>
  <si>
    <t>PIPE ACCS. PJ-B297 SLICK FLANGE SS304 38MM</t>
  </si>
  <si>
    <t>PIPE ACCS. PJ-B091-1 SLICK ELBOW SS304 38MM</t>
  </si>
  <si>
    <t>FAUCET CARTRIDGE VODA C20B FOR 2600A104</t>
  </si>
  <si>
    <t>FAUCET CARTRIDGE VODA C20W FOR 4180A104/ 5860A104/ 5880A104</t>
  </si>
  <si>
    <t>FAUCET CARTRIDGE VODA C20MB FOR 4901A105</t>
  </si>
  <si>
    <t>FAUCET CARTRIDGE VODA DH201 FOR T1008/ T1009</t>
  </si>
  <si>
    <t>FAUCET CARTRIDGE VODA C35D FOR SA8104/ 1609R238/ SA8101</t>
  </si>
  <si>
    <t>FAUCET CARTRIDGE VODA C40HS FOR 2620</t>
  </si>
  <si>
    <t>FAUCET CARTRIDGE VODA C20DB FOR 5100C32/ 5100C32S</t>
  </si>
  <si>
    <t>FAUCET CARTRIDGE VODA DB201 FOR T1002/ T1003/ T1004/ T1006</t>
  </si>
  <si>
    <t>FAUCET CARTRIDGE VODA C35H FOR SA8201/ 2520326</t>
  </si>
  <si>
    <t>FAUCET CARTRIDGE VODA C20M FOR C25/ A95 SERIES</t>
  </si>
  <si>
    <t>PHILIPPINE STANDARD FITTINGS 1 (P/TRAP PO PLUG /  FAUCET/ 2AV/ 2FH/ 2EXP. BOLT)</t>
  </si>
  <si>
    <t>PHILIPPINE STANDARD FITTINGS 2 (P/TRAP PO PLUG /  FAUCET/ 2AV/ 2FH/ 2EXP. BOLT)</t>
  </si>
  <si>
    <t>RIVET BLIND HAUSMANN 1/8x1/4'' 1000's ALU+STEEL ZINC PLATED</t>
  </si>
  <si>
    <t>RIVET BLIND HAUSMANN 1/8x5/16'' 1000's ALU+STEEL ZINC PLATED</t>
  </si>
  <si>
    <t>RIVET BLIND HAUSMANN 1/8x3/8'' 1000's ALU+STEEL ZINC PLATED</t>
  </si>
  <si>
    <t>RIVET BLIND HAUSMANN 1/8x9/16'' 1000's ALU+STEEL ZINC PLATED</t>
  </si>
  <si>
    <t>RIVET BLIND HAUSMANN 1/8x7/16'' 1000's ALU+STEEL ZINC PLATED</t>
  </si>
  <si>
    <t>RIVET BLIND HAUSMANN 1/8x5/8'' 1000's ALU+STEEL ZINC PLATED</t>
  </si>
  <si>
    <t>RIVET BLIND HAUSMANN 5/32x7/16'' 1000's ALU+STEEL ZINC PLATED</t>
  </si>
  <si>
    <t>RIVET BLIND HAUSMANN 5/32x1/2'' 1000's ALU+STEEL ZINC PLATED</t>
  </si>
  <si>
    <t>RIVET BLIND HAUSMANN 3/16x1/2'' 1000's ALU+STEEL ZINC PLATED</t>
  </si>
  <si>
    <t>RACK STACK CY CY4646160P4 4LHD BLACK</t>
  </si>
  <si>
    <t>RACK STACK CY CY9146160P4 PUNCH.IRON 4L BLACK</t>
  </si>
  <si>
    <t>WELDING MACHINE HAUSMANN ACCS. 300A ALUMINUM COIL 5527-5528</t>
  </si>
  <si>
    <t>WELDING MACHINE HAUSMANN ACCS. 300A PRIMARY COPPER COIL 5530-5531</t>
  </si>
  <si>
    <t>WELDING MACHINE HAUSMANN ACCS. 300A SECONDARY COPPER COIL 5532-5533</t>
  </si>
  <si>
    <t>WELDING MACHINE HAUSMANN ACCS. 200A ALUMINUM COIL 5534-5535/5540-5541</t>
  </si>
  <si>
    <t>WELDING MACHINE HAUSMANN ACCS. 200A PRIMARY COPPER COIL 5536-5537</t>
  </si>
  <si>
    <t>WELDING MACHINE HAUSMANN ACCS. 200A SECONDARY COPPER COIL 5538-5539</t>
  </si>
  <si>
    <t>+TILES MULIA 30X30F GLOSSY WHITE</t>
  </si>
  <si>
    <t>+PLYWOOD MARINE WOODTEK 10X1220X2440MM (WHITE)</t>
  </si>
  <si>
    <t>LA FONZA FITTINGS 3 (P/TRAP PO PLUG /  FAUCET/ 2AV/ 2FH/ 2EXP. BOLT)</t>
  </si>
  <si>
    <t>+NFS-PLYWOOD MARINE WOODTEK 12X1220X2440MM (WHITE)</t>
  </si>
  <si>
    <t>LA FONZA FITTINGS 1 (P/TRAP PO PLUG /  FAUCET/ 3AV/ 1FH/ 2EXP. BOLT)</t>
  </si>
  <si>
    <t>LA FONZA FITTINGS 2 (P/TRAP PO PLUG /  FAUCET/ 2AV/ 2FH/ 2EXP. BOLT)</t>
  </si>
  <si>
    <t>NFS-PLYWOOD MARINE WOODTEK 14X1220X2440MM (WHITE)</t>
  </si>
  <si>
    <t>NFS-PLYWOOD MARINE WOODTEK 16X1220X2440MM (WHITE)</t>
  </si>
  <si>
    <t>+PLYWOOD ORDINARY WOODTEK 10X1220X2440MM (WHITE)</t>
  </si>
  <si>
    <t>NFS-PLYWOOD ORDINARY WOODTEK 12X1220X2440MM (WHITE)</t>
  </si>
  <si>
    <t>NFS-PLYWOOD ORDINARY WOODTEK 16X1220X2440MM (WHITE)</t>
  </si>
  <si>
    <t>NFS-PLYWOOD ORDINARY WOODTEK 14X1220X2440MM (WHITE)</t>
  </si>
  <si>
    <t>+PLYBOARD WOODTEK 18X1220X2440MM SQUARE CORE (WHITE)</t>
  </si>
  <si>
    <t>TILES ROMANO CLASSIC LH 20X30W INK JET LP2110</t>
  </si>
  <si>
    <t>TILES ROMANO CLASSIC LH 20X30W INK JET LP2089</t>
  </si>
  <si>
    <t>TILES ROMANO CLASSIC LH 20X30W INK JET LP2101</t>
  </si>
  <si>
    <t>TILES ROMANO CLASSIC LH 20X30W INK JET LP2102</t>
  </si>
  <si>
    <t>+TILES ROMANO CLASSIC LH 20X30W INK JET LP2103</t>
  </si>
  <si>
    <t>+TILES ROMANO CLASSIC LH 20X30W INK JET LP2104</t>
  </si>
  <si>
    <t>+TILES ROMANO CLASSIC LH 20X30W INK JET LP2105</t>
  </si>
  <si>
    <t>+TILES ROMANO CLASSIC LH 20X30W INK JET LP2106</t>
  </si>
  <si>
    <t>+TILES ROMANO CLASSIC LH 20X30W INK JET LP2107</t>
  </si>
  <si>
    <t>+TILES ROMANO CLASSIC LH 20X30W INK JET LP2108</t>
  </si>
  <si>
    <t>TILES ROMANO CLASSIC LH 20X30W INK JET LP2109</t>
  </si>
  <si>
    <t>TILES ROMANO CLASSIC LH 20X30W INK JET 204263D</t>
  </si>
  <si>
    <t>+TILES ROMANO CLASSIC LH 20X30W INK JET 204263F</t>
  </si>
  <si>
    <t>+TILES ROMANO CLASSIC LH 20X30W INK JET X0330</t>
  </si>
  <si>
    <t>TILES ROMANO CLASSIC LH 20X30W INK JET X0336</t>
  </si>
  <si>
    <t>TRASH BAG CTX TP BIO 18"X20"  SMALL TRANSPARENT</t>
  </si>
  <si>
    <t>TRASH BAG CTX TP BIO 22"X24"  MEDIUM TRANSPARENT</t>
  </si>
  <si>
    <t>TRASH BAG CTX TP BIO 26"X32" LARGE TRANSPARENT</t>
  </si>
  <si>
    <t>TRASH BAG CTX TP BIO 30"X37"  X-LARGE TRANSPARENT</t>
  </si>
  <si>
    <t>TRASH BAG CTX TP BIO  27"X40"  X X-LARGE TRANSPARENT</t>
  </si>
  <si>
    <t>NFS-POST CONE SOTER S-1403 PE 78CM</t>
  </si>
  <si>
    <t>+MIRROR CONVEX SOTER S-1581-45 T-0.8MM OUTDOOR</t>
  </si>
  <si>
    <t>PICTURE HANGER HAUSMANN AKA01352 20LB BRASS PLATED 10'S</t>
  </si>
  <si>
    <t>PICTURE HANGER HAUSMANN AKA01356 50LB BRASS PLATED 4'S</t>
  </si>
  <si>
    <t>PICTURE HANGER HAUSMANN AKA01387 30LB BRASS PLATED 5'S</t>
  </si>
  <si>
    <t>PICTURE HANGER HAUSMANN AKA01389 100LB BRASS PLATED</t>
  </si>
  <si>
    <t>SAWTOOTH HANGER HAUSMANN AKA01392 2-1/2'' ZINC PLATED 6''</t>
  </si>
  <si>
    <t>SCREW EYES HAUSMANN AKA01359 2X22X8X10MM BRASS PLATED 8''</t>
  </si>
  <si>
    <t>LADDER TELESCOPIC WERNER ALUM. BL11-1AS EN131 150KG 10FT.</t>
  </si>
  <si>
    <t>(DO NOT USE) FULL BODY HARNESS WERNER H321002</t>
  </si>
  <si>
    <t>LADDER WERNER ALUMINUM 356AS STEP LADDER 102KG 6STEPS</t>
  </si>
  <si>
    <t>LADDER WERNER ALUMINUM 358AS STEP LADDER 102KG 8STEPS</t>
  </si>
  <si>
    <t>SAFETY HARNESS WERNER H321002+C411202 SET</t>
  </si>
  <si>
    <t>I-LAV LA FONZA B65 PADOVA WHITE</t>
  </si>
  <si>
    <t>I-BOWL LA FONZA 2082 PADOVA WHITE</t>
  </si>
  <si>
    <t>I-TANK LA FONZA 2082 PADOVA WHITE</t>
  </si>
  <si>
    <t>RACK STACK CY CY13546180P3P5  5LS BLACK</t>
  </si>
  <si>
    <t>+SHOWER HEAD LA FONZA 605A03 ZINC ALLOY</t>
  </si>
  <si>
    <t>I-BOWL LA FONZA 3007 MODENA WHITE</t>
  </si>
  <si>
    <t>I-TANK LA FONZA 3007 MODENA WHITE</t>
  </si>
  <si>
    <t>I-NFS-WC LA FONZA 2417 VENETO WHITE</t>
  </si>
  <si>
    <t>I-NFS-WC LA FONZA 2418 SALERNO WHITE</t>
  </si>
  <si>
    <t>+WC LA FONZA 2419 NAPOLI WHITE</t>
  </si>
  <si>
    <t>SOLVENT CEMENT B24 MASTER 100ML</t>
  </si>
  <si>
    <t>SOLVENT CEMENT B24 MASTER 400ML</t>
  </si>
  <si>
    <t>SUPER GLUE 288 MASTER 3G</t>
  </si>
  <si>
    <t>+GLUE MASTER B10 WOOD PARQUET 1L</t>
  </si>
  <si>
    <t>+GLUE MASTER B2 WOOD PARQUET 4L</t>
  </si>
  <si>
    <t>GARDEN FENCE SHIELD UPG15007 60X30CM PP PICKETS WHITE</t>
  </si>
  <si>
    <t>GARDEN FENCE SHIELD UPG15013 62X34CM PP FLOWERS RED/YELLOW</t>
  </si>
  <si>
    <t>GARDEN FENCE SHIELD UPG15017 60X30CM PP GRILLS</t>
  </si>
  <si>
    <t>GARDEN FENCE SHIELD UPG15019 62X33CM PP FLOWERS WHITE</t>
  </si>
  <si>
    <t>FLOOR PLANK DIAMOND 25MMX15X300CM NATURAL</t>
  </si>
  <si>
    <t>+FENCE DIAMOND 15MMX10X150CM ROUND EDGE NATURAL</t>
  </si>
  <si>
    <t>FENCE DIAMOND 15MMX10X150CM SQUARE EDGE NATURAL</t>
  </si>
  <si>
    <t>+STAIR PLANK DIAMOND 25MMX27X120CM NATURAL</t>
  </si>
  <si>
    <t>+RISER PLANK DIAMOND 1.6MMX18X120CM NATURAL</t>
  </si>
  <si>
    <t>NFS-FAUCET CARTRIDGE VODA FOR LF0401-CH-05</t>
  </si>
  <si>
    <t>NFS-FAUCET CARTRIDGE VODA FOR LF0201-CH-04</t>
  </si>
  <si>
    <t>+TILES CHINAGRES IC 60X60 SOLOGOSO I6090BP HI-SHINE</t>
  </si>
  <si>
    <t>+TILES ALFAGRES CV 60X60 HA6050CY WOOD PATTERN SOLOGOSO</t>
  </si>
  <si>
    <t>+TILES ALFAGRES CV 60X60 6A005CY LINEAR SOLOGOSO</t>
  </si>
  <si>
    <t>+GLUE MASTER B72 WOOD PARQUET 250G</t>
  </si>
  <si>
    <t>+TILES NUVOGRES SIGNATURE GD 60X60 LV6046 WOOD POL.GLAZED</t>
  </si>
  <si>
    <t>+TILES ESPANA PREMIUM ST 60X60 GRES PORCE XY6809B</t>
  </si>
  <si>
    <t>+TILES ESPANA PREMIUM ST 60X60 GRES PORCE XY6836 PLAIN WOOD</t>
  </si>
  <si>
    <t>+BULB CTX HT LED TP-ECO-LED9 G5 A60 9W 6500K</t>
  </si>
  <si>
    <t>+BULB CTX HT LED TP-ECO-LED11 G5 A60 11W 6500K</t>
  </si>
  <si>
    <t>+BULB CTX HT LED TP-ECO-LED9X4 G5 A60 9W 6500K</t>
  </si>
  <si>
    <t>HOOK SNAP  LINK DR-Z0049 8X80 ALUM. ALLOY 2's</t>
  </si>
  <si>
    <t>HOOK SNAP  LINK DR-Z0022 6X60 GALV.STEEL W/HOOK 2's</t>
  </si>
  <si>
    <t>HOOK SNAP  LINK DR-Z0022 8X80 GALV.STEEL W/HOOK 2's</t>
  </si>
  <si>
    <t>HOOK SNAP  LINK DR-Z0022 10X100 GALV.STEEL W/HOOK 2's</t>
  </si>
  <si>
    <t>SHACKLE LINK DR-Z0001 10M GALV.STEEL EUROPEAN TYPE DEE 2's</t>
  </si>
  <si>
    <t>WELDED RING LINK DR-Z0037 4X40MM GALV.STEEL 2's ROUND</t>
  </si>
  <si>
    <t>WELDED RING LINK DR-Z0038 5X40MM GALV.STEEL 2's</t>
  </si>
  <si>
    <t>S HOOK LINK DR-Z0041 3X25 SS 6's</t>
  </si>
  <si>
    <t>S HOOK LINK DR-Z0041 5X45 SS 4's</t>
  </si>
  <si>
    <t>HOOK SNAP  LINK DP-5013Z 3/4'' ZINC ALLOY 2's TRIGGER</t>
  </si>
  <si>
    <t>HOOK SNAP  BOLT LINK DP-5079Z 3/8'' ZINC ALLOY 2's</t>
  </si>
  <si>
    <t>+TILES ESPANA PREMIUM ST 60X60 GRES PORCE D6864</t>
  </si>
  <si>
    <t>+RAVONI (SLOMN) SUNNY-55B CABINET</t>
  </si>
  <si>
    <t>TILES DOSSO FB 30X30X4MM MOSAIC SL0080</t>
  </si>
  <si>
    <t>TILES DOSSO FB 30X30X4MM MOSAIC SL0084</t>
  </si>
  <si>
    <t>TILES DOSSO FB 30X30X4MM MOSAIC SL0086</t>
  </si>
  <si>
    <t>TILES DOSSO FB 30X30X4MM MOSAIC SL0093</t>
  </si>
  <si>
    <t>TILES DOSSO FB 30X30X4MM MOSAIC SL0094</t>
  </si>
  <si>
    <t>TILES DOSSO FB 30X30X4MM MOSAIC SL0087</t>
  </si>
  <si>
    <t>TILES DOSSO FB 30X30X4MM MOSAIC SL0089</t>
  </si>
  <si>
    <t>TILES DOSSO FB 30X30X4MM MOSAIC SL0091</t>
  </si>
  <si>
    <t>+RAVONI (SLOMN) SUNNY-55B LAVATORY</t>
  </si>
  <si>
    <t>+DOOR MOULDED WOODTEK WL 2MV3 THONBURI 70X210 35MM 2PANELS HC</t>
  </si>
  <si>
    <t>+DOOR MOULDED WOODTEK WL 2MV3 THONBURI 80X210 35MM 2PANELS HC</t>
  </si>
  <si>
    <t>+DOOR MOULDED WOODTEK WL 2MV3 THONBURI 90X210 35MM 2PANELS HC</t>
  </si>
  <si>
    <t>SINK DRAIN BREMEN JP-03 W/JPE STRAINER FOR SINGLE BOWL GREY</t>
  </si>
  <si>
    <t>SINK DRAIN BREMEN JP-08 W/JPE STRAINER FOR DOUBLE BOWL GREY</t>
  </si>
  <si>
    <t>SINK DRAIN BREMEN JP-03 W/JPB STRAINER FOR SINGLE BOWL SINK SS201 GREY</t>
  </si>
  <si>
    <t xml:space="preserve">SINK DRAIN BREMEN JP-08 W/JPB STRAINER FOR DOUBLE BOWL SINK SS201 GREY	</t>
  </si>
  <si>
    <t>+WATER HEATER VODA ME DSF85F 8500W MULTI.INSTANT ELEC.W/SHOWER</t>
  </si>
  <si>
    <t>NFS- HACKSAW HAUSMANN YU-9339H 10''(250MM)  MINI</t>
  </si>
  <si>
    <t>NFS- HACKSAW HAUSMANN YU-96361 12''(300MM) TUBULAR</t>
  </si>
  <si>
    <t>NFS- HACKSAW HAUSMANN YU-96209 12''(300MM)</t>
  </si>
  <si>
    <t>+ROPE LINK 15MX4.8MM YELLOW POLYPROPYLENE TWISTED</t>
  </si>
  <si>
    <t>+ROPE LINK 15MX6.4MM YELLOW POLYPROPYLENE TWISTED</t>
  </si>
  <si>
    <t>ROPE LINK 15MX6.4MM POLYPROPYLENE HOLLOW BLUE</t>
  </si>
  <si>
    <t>ROPE LINK 15MX4.8MM POLYPROPYLENE HOLLOW BLUE</t>
  </si>
  <si>
    <t>+NFS-ROPE LINK 15MX6.4MM BLU/WHT POLYPROPYLENE DOUBLE</t>
  </si>
  <si>
    <t>+NFS-ROPE LINK 15MX4.8MM BLU/WHT POLYPROPYLENE DOUBLE</t>
  </si>
  <si>
    <t>+NFS-ROPE LINK  15MX6.4MM GREEN/WHITE POLYESTER DIAMOND</t>
  </si>
  <si>
    <t>ROPE LINK 15MX6.4MM POLYESTER DIAMOND BLACK</t>
  </si>
  <si>
    <t>+NFS-ROPE LINK  15MX4.8MM WHITE POLYESTER DIAMOND</t>
  </si>
  <si>
    <t>+NFS-ROPE LINK  15MX4.8MM RED/BLU/WH POLYESTER DIAMOND</t>
  </si>
  <si>
    <t>+SHOWER VALVE LA FONZA 5160A104 BRASS</t>
  </si>
  <si>
    <t>FAUCET LA FONZA 2600A104 ZINC ALLOY LAV</t>
  </si>
  <si>
    <t>+CEMENT WHITE MASTER 40KG</t>
  </si>
  <si>
    <t>AIRCON BOSTON BAY ME SPAREPARTS MWF-09CM-NB7 AXIAL FAN</t>
  </si>
  <si>
    <t>+NFS-TILES NUVOGRES SIGNATURE SB 60X60 POL.GLAZED SDXB6017</t>
  </si>
  <si>
    <t>+NFS-TILES NUVOGRES SIGNATURE SB 60X60 POL.GLAZED SDXB6067</t>
  </si>
  <si>
    <t>+TILES NUVOGRES SIGNATURE SB 60X60 POL.GLAZED SDXB6108</t>
  </si>
  <si>
    <t>+TILES NUVOGRES SIGNATURE SB 60X60 POL.GLAZED SDXB6111</t>
  </si>
  <si>
    <t>+TILES NUVOGRES SIGNATURE SB 60X60 POL.GLAZED SDXB6112 MARBLE LT. BEIGE</t>
  </si>
  <si>
    <t>+NFS-TILES NUVOGRES SIGNATURE SB 60X60 POL.GLAZED SDXB6168 BEIGE</t>
  </si>
  <si>
    <t>TILES ESPANA CLASSIC LH  40X40F INK JET CT4304 REARSON BLACK</t>
  </si>
  <si>
    <t>TILES ESPANA CLASSIC LH  40X40F INK JET CT4302 REARSON BROWN</t>
  </si>
  <si>
    <t>TILES ESPANA CLASSIC LH  40X40F INK JET CT4303 REARSON GREY</t>
  </si>
  <si>
    <t>TILES ESPANA CLASSIC LH  40X40F INK JET CT4301 REARSON YELLOW</t>
  </si>
  <si>
    <t>STAND FAN BOSTON BAY SPAREPARTS KM BS1625 FAN BLADE</t>
  </si>
  <si>
    <t>TILES ROMANO PREMIUM LH 30X60W INK JET PM04C CAMILLUS</t>
  </si>
  <si>
    <t>TILES ROMANO PREMIUM LH 30X60W INK JET PM04B CAMILLUS</t>
  </si>
  <si>
    <t>TILES ROMANO PREMIUM LH 30X60W INK JET PM04A CAMILLUS</t>
  </si>
  <si>
    <t>TILES ROMANO PREMIUM LH 30X60W INK JET PM03A WALNUT IVORY</t>
  </si>
  <si>
    <t>TILES ROMANO PREMIUM LH 30X60W INK JET PM03B WALNUT BEIGE</t>
  </si>
  <si>
    <t>TILES ROMANO PREMIUM LH 30X60W INK JET PM02 WALNUT</t>
  </si>
  <si>
    <t>INVISIBLE HINGE HAUSMANN TO SH.3810 45MM ZINC ALLOY+IRON 2'S</t>
  </si>
  <si>
    <t>INVISIBLE HINGE HAUSMANN TO SH.3810  60MM ZINC ALLOY+IRON</t>
  </si>
  <si>
    <t>CATCH SYSTEM HAUSMANN TO CL.5180 50MM BRASS 2PR</t>
  </si>
  <si>
    <t>CATCH SYSTEM HAUSMANN TO CL.5280 50MM ZINC ALLOY NICKEL 2PR</t>
  </si>
  <si>
    <t>SHELF SUPPORT HAUSMANN TO SB.2080 ZINC ALLOY NICKEL 20'S</t>
  </si>
  <si>
    <t>TILES ROMANO PREMIUM LH 30X60W INK JET PM05A CAMILLUS</t>
  </si>
  <si>
    <t>TILES ROMANO PREMIUM LH 30X60W INK JET PM05B CAMILLUS</t>
  </si>
  <si>
    <t>TILES ROMANO PREMIUM LH 30X60W INK JET PM01 CAMILLUS</t>
  </si>
  <si>
    <t>SHELF SUPPORT HAUSMANN TO SB.3120 5G ZINC ALLOY CHROME 10'S</t>
  </si>
  <si>
    <t>SHELF SUPPORT HAUSMANN TO SB.6050 CLEAR 5MM IRON+PLASTIC 10'S</t>
  </si>
  <si>
    <t>SHELF SUPPORT HAUSMANN TO SB.6050 BRN 5MM IRON+PLASTIC 10'S</t>
  </si>
  <si>
    <t>SHELF SUPPORT HAUSMANN TO SB.2060 5X16M IRON NICKEL 20'S</t>
  </si>
  <si>
    <t>GLASS CLAMP HAUSMANN TO SC.1130 ZINC ALLOY CHROME FOR 10MM GLASS 2'S</t>
  </si>
  <si>
    <t>SHELF SUPPORT HAUSMANN TO SB.2050 5MM ZINC ALLOY NICKEL 20'S</t>
  </si>
  <si>
    <t>+TILES ROMANO CLASSIC LH 20X30W 3169W WHITE</t>
  </si>
  <si>
    <t>TILES ROMANO CLASSIC LH 20X30W 3166W WHITE</t>
  </si>
  <si>
    <t>TILES ROMANO CLASSIC LH 20X30W INK JET 204302B</t>
  </si>
  <si>
    <t>GLASS CLAMP HAUSMANN TO SC.1320 ZINC ALLOY CHROME FOR 10MM GLASS 2'S</t>
  </si>
  <si>
    <t>TILES ROMANO CLASSIC LH 20X30W INK JET 204302C</t>
  </si>
  <si>
    <t>TILES ROMANO CLASSIC LH 20X30W INK JET 204302E</t>
  </si>
  <si>
    <t>CONNECTING BRACKET HAUSMANN TO CF.9080 PLASTIC BROWN 2'S</t>
  </si>
  <si>
    <t>CONNECTOR HAUSMANN TO CF.7521 PLASTIC TRANSPARENT 2'S</t>
  </si>
  <si>
    <t>CONNECTING SCREW HAUSMANN TO FF.3510 5X29-M4X15MM IRON NICKEL 10'S</t>
  </si>
  <si>
    <t>FURNITURE GLIDE HAUSMANN TO GL.2110 23XM8X15MM IRON+PLASTIC WHT 4'S</t>
  </si>
  <si>
    <t>FURNITURE GLIDE HAUSMANN TO GL.2090 30XM8X20MM IRON+PLASTIC BLK 4'S</t>
  </si>
  <si>
    <t>FURNITURE NUT HAUSMANN TO FF.2730 M8 IRON ZINC PLATED 10'S</t>
  </si>
  <si>
    <t>BATHTUB RAVONI SA ACCS. WASTE AND OVERFLOW (SET)</t>
  </si>
  <si>
    <t>SECURITY CAMERA SOTER STR-ST801A-1K 1000TVL ACCS. CAMERA</t>
  </si>
  <si>
    <t>FAUCET LA FONZA F-33001 LAVATORY</t>
  </si>
  <si>
    <t>+TILES ROMANO CLASSIC IV 20X30W EA2003 RIPPLE GREEN</t>
  </si>
  <si>
    <t>+TILES ROMANO CLASSIC IV 20X30W EA2005 RIPPLE BLUE</t>
  </si>
  <si>
    <t>TILES ROMANO CLASSIC LH 20X30W INK JET X0266E STRIPE LT. GREEN</t>
  </si>
  <si>
    <t>NFS-TILES NUVOGRES SIGNATURE SB 60X120 POL.GLAZED SDXB612252 CARRARA</t>
  </si>
  <si>
    <t>PLYWOOD LAMINATED 18X1220X2440MM MELAMINE WENGE</t>
  </si>
  <si>
    <t>PLYWOOD LAMINATED 18X1220X2440MM MELAMINE WARM WHITE</t>
  </si>
  <si>
    <t>PLYWOOD LAMINATED 18X1220X2440MM MELAMINE COLD WHITE</t>
  </si>
  <si>
    <t>+HOSE NOZZLE TATAY 0050101 QUICK CONNECTOR 19-26MM</t>
  </si>
  <si>
    <t>DOOR ENGINEERED DESIGNCRAFT JH ENGINEERED ALBANY 700X2100X41MM 2P SAPELE VENEER</t>
  </si>
  <si>
    <t>DOOR ENGINEERED DESIGNCRAFT JH ENGINEERED ALBANY 800X2100X41MM 2P SAPELE VENEER</t>
  </si>
  <si>
    <t>DOOR ENGINEERED DESIGNCRAFT JH ENGINEERED ALBANY 900X2100X41MM 2P SAPELE VENEER</t>
  </si>
  <si>
    <t>DOORS JH 70X210 HDB-006 SAPELE VENEER 4 PANELS</t>
  </si>
  <si>
    <t>+DOORS JH 80X210 HDB-006 SAPELE VENEER 4 PANELS</t>
  </si>
  <si>
    <t>+DOORS JH 90X210 HDB-006 SAPELE VENEER 4 PANELS</t>
  </si>
  <si>
    <t>DOOR ENGINEERED DESIGNCRAFT JH ENGINEERED STRATFORD 700X2100X41MM 6P SAPELE VENEER</t>
  </si>
  <si>
    <t>DOOR ENGINEERED DESIGNCRAFT JH ENGINEERED STRATFORD 800X2100X41MM 6P SAPELE VENEER</t>
  </si>
  <si>
    <t>DOOR ENGINEERED DESIGNCRAFT JH ENGINEERED STRATFORD 900X2100X41MM 6P SAPELE VENEER</t>
  </si>
  <si>
    <t>GRASS CARPET CG 2MX1M CYP-1006H022-BL-24 D PP2200</t>
  </si>
  <si>
    <t>NFS- GRASS CARPET CG 2MX1M FINE DUO PX2-25088-BL  DTEX PE5500-PP3300</t>
  </si>
  <si>
    <t>+GRASS CARPET CG 2MX1M STEMGRASS-4004B120-BL DTEX PE12000</t>
  </si>
  <si>
    <t>NFS- GRASS CARPET CG 2MX1M VIDAR PX2-3501D-RBL DTEX PE5000-PP3300</t>
  </si>
  <si>
    <t>S.O. STEAM SAUNA ROOM RAVONI SA ACCS. CF2105B FIXED BACK BLACK GLASS</t>
  </si>
  <si>
    <t>DOOR MOULDED WOODTEK JH  PATTAYA 70X210 41MM SAPELE VENEER</t>
  </si>
  <si>
    <t>DOOR MOULDED WOODTEK JH  PATTAYA 80X210 41MM SAPELE VENEER</t>
  </si>
  <si>
    <t>DOOR MOULDED WOODTEK JH  PATTAYA 90X210 41MM SAPELE VENEER</t>
  </si>
  <si>
    <t>DOOR MOULDED WOODTEK JH  SANGKHLA 80X210 41MM SAPELE VENEER</t>
  </si>
  <si>
    <t>DOOR MOULDED WOODTEK JH  SANGKHLA 90X210 41MM SAPELE VENEER</t>
  </si>
  <si>
    <t>DOOR MOULDED WOODTEK JH  KRABI 80X210 41MM SAPELE VENEER</t>
  </si>
  <si>
    <t>DOOR MOULDED WOODTEK JH  KRABI 90X210 41MM SAPELE VENEER</t>
  </si>
  <si>
    <t>DOOR MOULDED WOODTEK JH  PHUKET 70X210 41MM SAPELE VENEER</t>
  </si>
  <si>
    <t>DOOR MOULDED WOODTEK JH  PHUKET 80X210 41MM SAPELE VENEER</t>
  </si>
  <si>
    <t>DOOR MOULDED WOODTEK JH  PHUKET 90X210 41MM SAPELE VENEER</t>
  </si>
  <si>
    <t>DOOR MOULDED WOODTEK JH  YALA 80X210 41MM SAPELE VENEER</t>
  </si>
  <si>
    <t>DOOR MOULDED WOODTEK JH  YALA 90X210 41MM SAPELE VENEER</t>
  </si>
  <si>
    <t>DOOR MOULDED WOODTEK JH  SURIN 80X210 41MM SAPELE VENEER</t>
  </si>
  <si>
    <t>DOOR MOULDED WOODTEK JH  SURIN 90X210 41MM SAPELE VENEER</t>
  </si>
  <si>
    <t>NFS-TILES NUVOGRES SIGNATURE SB 60X120 POL.GLAZED SDXB612000 POLISHED WHITE</t>
  </si>
  <si>
    <t>NFS-TILES NUVOGRES SIGNATURE SB 60X120 POL.GLAZED SDXB612027 MARBLE LT. BROWN</t>
  </si>
  <si>
    <t>NFS-TILES NUVOGRES SIGNATURE SB 60X120 POL.GLAZED SDXB612097 MARBLE BEIGE</t>
  </si>
  <si>
    <t>NFS-TILES NUVOGRES SIGNATURE SB 60X120 POL.GLAZED SDXB612103 BROWN BEIGE</t>
  </si>
  <si>
    <t>+TILES NUVOGRES SIGNATURE GD 60X60 SOLOGOSO LF6801XH SUPER WHITE</t>
  </si>
  <si>
    <t>SINK CTX  SL5237 52X37X13CM #201 STAINLESS STEEL</t>
  </si>
  <si>
    <t>(DO NOT USE)+SINK CTX  SL6040 60X40X13CM #201STAINLESS STEEL</t>
  </si>
  <si>
    <t>+TILES ESPANA PREMIUM ST 60X60 GRES PORCE XY6806B PLAIN WOOD MAPLE</t>
  </si>
  <si>
    <t>+TILES ESPANA PREMIUM INKJET ST 60X60 GRES PORCE XY6805B PLAIN WOOD CHERRY</t>
  </si>
  <si>
    <t>+TILES ESPANA PREMIUM ST 60X60 GRES PORCE XY6837 WOOD PARQUET CHERRY</t>
  </si>
  <si>
    <t>+TILES ESPANA PREMIUM INKJET ST 60X60 GRES PORCE XY6839 WOOD PARQUET MAPLE</t>
  </si>
  <si>
    <t>+TILES ESPANA PREMIUM ST 60X60 QB6202B PLAIN WOOD BROWN</t>
  </si>
  <si>
    <t>AIR COMPRESSOR HAUSMANN ACCS. AIR FILTER</t>
  </si>
  <si>
    <t>+NFS-TILES NUVOGRES SIGNATURE CX 60X60 POL.GLAZED A6018 DK. RED</t>
  </si>
  <si>
    <t>+NFS-TILES NUVOGRES SIGNATURE CX 60X60 POL.GLAZED A6019 DK. BROWN</t>
  </si>
  <si>
    <t>+NFS-TILES NUVOGRES SIGNATURE CX 60X60 POL.GLAZED A6024 MARBLE DK. BROWN</t>
  </si>
  <si>
    <t>+TILES ESPANA CLASSIC IV 40X40F INK JET 4A028</t>
  </si>
  <si>
    <t>+TILES ESPANA CLASSIC IV 40X40F INK JET 4A315</t>
  </si>
  <si>
    <t>+TILES ESPANA CLASSIC IV 40X40F INK JET 4A316</t>
  </si>
  <si>
    <t>+TILES ESPANA CLASSIC IV 40X40F INK JET 4A317</t>
  </si>
  <si>
    <t>+TILES NUVOGRES IV 60X60 POL.GLAZED XDPH01</t>
  </si>
  <si>
    <t>+TILES NUVOGRES IV 60X60 POL.GLAZED XDPH02</t>
  </si>
  <si>
    <t>LA FONZA FITTINGS 4 (P/TRAP PO PLUG /  FAUCET/ 2AV/ 2FH/ 2EXP. BOLT)</t>
  </si>
  <si>
    <t>+TILES NUVOGRES IV 60X60 POL.GLAZED XDPH03</t>
  </si>
  <si>
    <t>+TILES NUVOGRES IV 60X60 POL.GLAZED XDPH04</t>
  </si>
  <si>
    <t>I-BOWL PHILIPPINE STANDARD K052 MINDORO WHITE</t>
  </si>
  <si>
    <t>+TILES NUVOGRES IV 60X60 POL.GLAZED XDPH05</t>
  </si>
  <si>
    <t>I-TANK PHILIPPINE STANDARD K052 MINDORO WHITE</t>
  </si>
  <si>
    <t>I-LAV PHILIPPINE STANDARD WMB400/400A WHITE</t>
  </si>
  <si>
    <t>DOOR JAMB KI WOODTEK 2X4X7 ED LAMINATE</t>
  </si>
  <si>
    <t>DOOR JAMB KI WOODTEK 2X5X7 ED LAMINATED</t>
  </si>
  <si>
    <t>DOOR JAMB KI WOODTEK 2X6X7 ED LAMINATED</t>
  </si>
  <si>
    <t>+ACCESSORIES BOSTON BAY WASHING MACHINE BELT O-660E</t>
  </si>
  <si>
    <t>CLAMP SPRING  HAUSMANN 825 2''/50MM</t>
  </si>
  <si>
    <t>CLAMP SPRING  HAUSMANN 825 2.5''/63MM</t>
  </si>
  <si>
    <t>CLAMP SPRING  HAUSMANN 825 3''/75MM</t>
  </si>
  <si>
    <t>HACKSAW BLADE HAUSMANN KW02-0318 HSS/HSBH18T092019 BI-METAL 18T 12''</t>
  </si>
  <si>
    <t>HACKSAW BLADE HAUSMANN KW02-0324/HSBH24T092019 HSS BI-METAL 24T 12''</t>
  </si>
  <si>
    <t>HACKSAW BLADE HAUSMANN KW02-0518/HSBH18TF092019 HSS FLEXIBLE 18T 12''</t>
  </si>
  <si>
    <t>HACKSAW BLADE HAUSMANN KW02-0524/HM267313F HSS FLEXIBLE 24T 12''</t>
  </si>
  <si>
    <t>(DO NOT USE)CURTAIN ACCS SLICK JD-D02 1/2" END POST DOUBLE CHROME 2's</t>
  </si>
  <si>
    <t>(DO NOT USE)CURTAIN ACCS SLICK JD-D04 3/4" END POST DOUBLE CHROME 2's</t>
  </si>
  <si>
    <t>(DO NOT USE)CURTAIN ACCS SLICK JD-D06 1" END POST DOUBLE CHROME 2's</t>
  </si>
  <si>
    <t>+LUMBER WOODTEK 14.5X182X2440MM PAULOWNIA (1X8X8)</t>
  </si>
  <si>
    <t>(DO NOT USE)CURTAIN ACCS SLICK JD-D01 1/2" CENTER POST DOUBLE CHROME 2's</t>
  </si>
  <si>
    <t>(DO NOT USE)CURTAIN ACCS SLICK JD-D03 3/4" CENTER POST DOUBLE CHROME 2'S</t>
  </si>
  <si>
    <t>(DO NOT USE)CURTAIN ACCS SLICK JD-D05 1" CENTER POST DOUBLE CHROME 2'S</t>
  </si>
  <si>
    <t>SPRAYER RYKER MT-201 500ML</t>
  </si>
  <si>
    <t>SPRAYER RYKER MT-201B 1000ML</t>
  </si>
  <si>
    <t>SPRAYER RYKER MT-129 16L PLASTIC MANUAL</t>
  </si>
  <si>
    <t>SPRAYER RYKER MT-204A 2L</t>
  </si>
  <si>
    <t>SPRAYER RYKER MT-207 3L</t>
  </si>
  <si>
    <t>SPRAYER RYKER MT-219 4L PRESSURE SPRAYER</t>
  </si>
  <si>
    <t>SPRAYER RYKER MT-220 5L PRESSURE SPRAYER</t>
  </si>
  <si>
    <t>MLDG WOODTEK ENGINEERED BB48918 14.5X84X2440MM</t>
  </si>
  <si>
    <t>MLDG WOODTEK ENGINEERED C-375 14.5X60X2440MM</t>
  </si>
  <si>
    <t>MLDG WOODTEK ENGINEERED C-376 14.5X60X2440MM</t>
  </si>
  <si>
    <t>MLDG WOODTEK ENGINEERED C-479 14.5X84X2440MM</t>
  </si>
  <si>
    <t>MLDG WOODTEK ENGINEERED DC-21 14.5X38X2440MM</t>
  </si>
  <si>
    <t>MLDG WOODTEK ENGINEERED M-04 14.5X38X2440MM</t>
  </si>
  <si>
    <t>MLDG WOODTEK ENGINEERED M-11 14.5X60X2440MM</t>
  </si>
  <si>
    <t>MLDG WOODTEK ENGINEERED M-15 16X16X2440MM</t>
  </si>
  <si>
    <t>MLDG WOODTEK ENGINEERED M-22 14.5X84X2440MM</t>
  </si>
  <si>
    <t>MLDG WOODTEK ENGINEERED QRM 16X16X2440MM</t>
  </si>
  <si>
    <t>NFS-TILES ESPANA PREMIUM CC 60X60 CT6682 DK. GREY</t>
  </si>
  <si>
    <t>NFS-TILES ESPANA PREMIUM CC 60X60 CT6683 SALT&amp;PEPPER GREY</t>
  </si>
  <si>
    <t>NFS-TILES ESPANA PREMIUM CC 60X60 CT6684 LT. GREY</t>
  </si>
  <si>
    <t>NFS-TILES ESPANA PREMIUM CC 60X60 CT6685 SALT&amp;PEPPER LT. GREY</t>
  </si>
  <si>
    <t>NFS-TILES ESPANA PREMIUM CC 60X60 CT6686 BEIGE</t>
  </si>
  <si>
    <t>NFS-WALL ACCENT ART DECO BEACH WAT1119  625X800MM 3D DECORATIVE</t>
  </si>
  <si>
    <t>+TILES NUVOGRES GD 80X80 BG8622 BEIGE CRYSTAL</t>
  </si>
  <si>
    <t>BOARD ACOUSTIC GYPSUM PERFOGYPS RS004 603X603X8.5MM OBLONG WHITE</t>
  </si>
  <si>
    <t>+TILES INNOGRES IC 60X60 SOLOGOSO I6406/I6406YG HI-SHINE LINEAR LIGHT</t>
  </si>
  <si>
    <t>FLUSH VALVE LA FONZA F-41006</t>
  </si>
  <si>
    <t>SHOWER DOOR SLIDING RAVONI SA SNDM0507 ACCS. DOOR HANDLE</t>
  </si>
  <si>
    <t>+TILES INNOGRES CV 60X60 SH6001/SH6001CY PLAIN IVORY SOLOGOSO</t>
  </si>
  <si>
    <t>NFS-UMBRELLA BASE CN 242 BLUE</t>
  </si>
  <si>
    <t>FLOOR SAW ACCS HP-Q300  WHEEL</t>
  </si>
  <si>
    <t>CASTER SWIVEL  HAUSMANN BPD FC TPR BALL 1.5"</t>
  </si>
  <si>
    <t>CASTER SWIVEL  HAUSMANN BPD FC TPR BALL 2"</t>
  </si>
  <si>
    <t>CASTER SWIVEL  HAUSMANN BTD FC TPR BALL 2"</t>
  </si>
  <si>
    <t>CASTER SWIVEL  HAUSMANN BTD FC TPR BALL 1.5"</t>
  </si>
  <si>
    <t>CASTER SWIVEL  HAUSMANN 19050C FC CAST IRON 2"</t>
  </si>
  <si>
    <t>CASTER SWIVEL  HAUSMANN 19075C FC CAST IRON 3"</t>
  </si>
  <si>
    <t>CASTER SWIVEL  HAUSMANN 19065C FC CAST IRON 2.5"</t>
  </si>
  <si>
    <t>(DO NOT USE)SWIVEL CASTER HAUSMANN FC CAST IRON 2.5" 19065C</t>
  </si>
  <si>
    <t>CASTER FIXED  HAUSMANN 19050CF FC CAST IRON 2"</t>
  </si>
  <si>
    <t>CASTER FIXED  HAUSMANN 19065CF FC CAST IRON 2.5"</t>
  </si>
  <si>
    <t>CASTER FIXED  HAUSMANN 19075CF FC CAST IRON 3"</t>
  </si>
  <si>
    <t>CASTER SWIVEL  HAUSMANN 19065CB FC CAST IRON W/ BRAKE 2.5"</t>
  </si>
  <si>
    <t>CASTER SWIVEL  HAUSMANN 19050CB FC CAST IRON W/ BRAKE 2"</t>
  </si>
  <si>
    <t>CASTER SWIVEL  HAUSMANN 19075CB FC CAST IRON W/ BRAKE 3"</t>
  </si>
  <si>
    <t>FAUCET RAVONI 2600A104-B ZINC ALLOY CAB FOR PACKAGE</t>
  </si>
  <si>
    <t>I-NFS-LAV LA FONZA 5200C WALL HUNG WHITE</t>
  </si>
  <si>
    <t>I-NFS-LAV LA FONZA 5300C WALL HUNG WHITE</t>
  </si>
  <si>
    <t>CASTER FIXED  HAUSMANN 60260F FC PNEUMATIC 10"</t>
  </si>
  <si>
    <t>CASTER FIXED  HAUSMANN  60300F FC PNEUMATIC 12"</t>
  </si>
  <si>
    <t>CASTER SWIVEL  HAUSMANN 24030J FC TPR  W/ SINGLE BALL BEARING  1.25"</t>
  </si>
  <si>
    <t>CASTER SWIVEL  HAUSMANN 24040J FC TPR  W/ SINGLE BALL BEARING  1.5"</t>
  </si>
  <si>
    <t>CASTER SWIVEL  HAUSMANN 24050J FC TPR  W/ SINGLE BALL BEARING  2"</t>
  </si>
  <si>
    <t>CASTER FIXED  HAUSMANN 24030JF FC TPR  W/ SINGLE BALL BEARING  1.25"</t>
  </si>
  <si>
    <t>CASTER FIXED  HAUSMANN 24040JF FC TPR  W/ SINGLE BALL BEARING  1.5"</t>
  </si>
  <si>
    <t>CASTER FIXED  HAUSMANN 24050JF FC TPR  W/ SINGLE BALL BEARING  2"</t>
  </si>
  <si>
    <t>CASTER SWIVEL  HAUSMANN 24030JB FC TPR SINGLE BALL BEARING W/ BRAKE  1.25"</t>
  </si>
  <si>
    <t>CASTER SWIVEL  HAUSMANN 24040JB FC TPR SINGLE BALL BEARING W/BRAKE 1.5"</t>
  </si>
  <si>
    <t>CASTER SWIVEL  HAUSMANN 24050JB FC TPR SINGLE BALL BEARING W/BRAKE 2"</t>
  </si>
  <si>
    <t>I-BOWL PHILIPPINE STANDARD 017B PAIL FLUSH SMALL WHITE</t>
  </si>
  <si>
    <t>TRASH BAG CTX TP BIO 18''X20'' SMALL BLACK</t>
  </si>
  <si>
    <t>TRASH BAG CTX TP BIO 22''X24'' MEDIUM BLACK</t>
  </si>
  <si>
    <t>TRASH BAG CTX TP BIO 26''X32'' LARGE BLACK</t>
  </si>
  <si>
    <t>+DOOR MOULDED WOODTEK WL DRAVOTTI 80X210 35MM 4PANELS WS</t>
  </si>
  <si>
    <t>TOILET SIGNAGES HAUSMANN FH-IC001 MALE STAINLESS</t>
  </si>
  <si>
    <t>+DOOR MOULDED WOODTEK WL DRAVOTTI 90X210 35MM 4PANELS WS</t>
  </si>
  <si>
    <t>+DOOR MOULDED WOODTEK WL DRAVOTTI 70X210 35MM 4PANELS WS</t>
  </si>
  <si>
    <t>TOILET SIGNAGES HAUSMANN FH-IC002 FEMALE STAINLESS</t>
  </si>
  <si>
    <t>+DOOR MOULDED WOODTEK WL LANNA 70X210 35MM 6PANELS WS</t>
  </si>
  <si>
    <t>TOILET SIGNAGES HAUSMANN FH-IC003 MALE/FEMALE STAINLESS</t>
  </si>
  <si>
    <t>+DOOR MOULDED WOODTEK WL LANNA 80X210 35MM 6PANELS WS</t>
  </si>
  <si>
    <t>+DOOR MOULDED WOODTEK WL LANNA 90X210 35MM 6PANELS WS</t>
  </si>
  <si>
    <t>TOILET SIGNAGES HAUSMANN FH-IC007 DISABLED STAINLESS</t>
  </si>
  <si>
    <t>+DOOR MOULDED WOODTEK WL SUKHOTHAI 70X210 35MM 2PANELS WS</t>
  </si>
  <si>
    <t>+DOOR MOULDED WOODTEK WL SUKHOTHAI 80X210 35MM 2PANELS WS</t>
  </si>
  <si>
    <t>+DOOR MOULDED WOODTEK WL SUKHOTHAI 90X210 35MM 2PANELS WS</t>
  </si>
  <si>
    <t>+DOORS CITI WL 70X210 HONEY COMB CORE FLUSH PRIMER WS</t>
  </si>
  <si>
    <t>+DOORS CITI WL 80X210 HONEY COMB CORE FLUSH PRIMER WS</t>
  </si>
  <si>
    <t>+DOORS CITI WL 90X210 HONEY COMB CORE FLUSH PRIMER WS</t>
  </si>
  <si>
    <t>+DOOR FLUSH WOODTEK WL VIRGINIA 70X210 35MM TEAK VENEER WS</t>
  </si>
  <si>
    <t>+DOOR FLUSH WOODTEK WL VIRGINIA 80X210 35MM TEAK VENEER WS</t>
  </si>
  <si>
    <t>+DOOR FLUSH WOODTEK WL VIRGINIA 90X210 35MM TEAK VENEER WS</t>
  </si>
  <si>
    <t>+DOOR MOULDED WOODTEK WL SIAM 70X210 35MM 3PANELS WS</t>
  </si>
  <si>
    <t>+DOOR MOULDED WOODTEK WL SIAM 80X210 35MM 3PANELS WS</t>
  </si>
  <si>
    <t>+DOOR MOULDED WOODTEK WL SIAM 90X210 35MM 3PANELS WS</t>
  </si>
  <si>
    <t>+DOOR MOULDED WOODTEK WL PHITSANULOK 70X210 35MM 4PANELS WS</t>
  </si>
  <si>
    <t>+DOOR MOULDED WOODTEK WL PHITSANULOK 80X210 35MM 4PANELS WS</t>
  </si>
  <si>
    <t>+DOOR MOULDED WOODTEK WL PHITSANULOK 90X210 35MM 4PANELS WS</t>
  </si>
  <si>
    <t>+DOORS WOODTEK WL 70X210 FLUSH MELAMINE TEAK NATURDIELE WS</t>
  </si>
  <si>
    <t>DOORS WOODTEK WL 80X210 FLUSH MELAMINE TEAK NATURDIELE WS</t>
  </si>
  <si>
    <t>+DOORS WOODTEK WL 90X210 FLUSH MELAMINE TEAK NATURDIELE WS</t>
  </si>
  <si>
    <t>DOORS WOODTEK WL 70X210 FLUSH MELAMINE LEONE OAK M10603 WS</t>
  </si>
  <si>
    <t>DOORS WOODTEK WL 80X210 FLUSH MELAMINE LEONE OAK M10603 WS</t>
  </si>
  <si>
    <t>DOORS WOODTEK WL 90X210 FLUSH MELAMINE LEONE OAK M10603 WS</t>
  </si>
  <si>
    <t>+DOOR MOULDED WOODTEK WL 2MV3 THONBURI 70X210 35MM 2PANELS WS</t>
  </si>
  <si>
    <t>+DOOR MOULDED WOODTEK WL 2MV3 THONBURI 80X210 35MM 2PANELS WS</t>
  </si>
  <si>
    <t>+DOOR MOULDED WOODTEK WL 2MV3 THONBURI 90X210 35MM 2PANELS WS</t>
  </si>
  <si>
    <t>CUTTER KNIFE HAUSMANN XD-121-1A/UKH092019 ZINC ALLOY W/TPR GRIP</t>
  </si>
  <si>
    <t>CUTTER BLADE HAUSMANN XD-TSC-1A 19X61X0.6MM 10'S</t>
  </si>
  <si>
    <t>CONNECTOR LUMBER  HAUSMANN  JH-ZK-70WZ 70X70X55 GALV. 2.0MM REINFORCED SQUARE</t>
  </si>
  <si>
    <t>CONNECTOR LUMBER  HAUSMANN  JH-ZK-90WZ 90X90X65 GALV. 2.0MM REINFORCED SQUARE</t>
  </si>
  <si>
    <t>CONNECTOR LUMBER  HAUSMANN  JH-ZK-105WZ 105X105X90 GALV. 2.0MM REINFORCED SQUARE</t>
  </si>
  <si>
    <t>CONNECTOR LUMBER  HAUSMANN  JH-KF-114 100X100X40 GALV. 2.0MM ASSEMBLY SQUARE</t>
  </si>
  <si>
    <t>CONNECTOR LUMBER  HAUSMANN  JH-KF116 100X100X60 GALV. 2.0MM ASSEMBLY SQUARE</t>
  </si>
  <si>
    <t>CONNECTOR LUMBER  HAUSMANN  JH-KF-118 100X100X80 GALV. 2.0MM ASSEMBLY SQUARE</t>
  </si>
  <si>
    <t>CONNECTOR LUMBER  HAUSMANN  JH-KF-1110 100X100X100 GALV. 2.0MM ASSEMBLY SQUARE</t>
  </si>
  <si>
    <t>CONNECTOR LUMBER  HAUSMANN  JH-KF-11140 100X100X140 GALV. 2.0MM ASSEMBLY SQUARE</t>
  </si>
  <si>
    <t>CONNECTOR LUMBER  HAUSMANN JH-LP-09535 95X35 GALV. 2.5MM FLAT CONNECTOR</t>
  </si>
  <si>
    <t>CONNECTOR LUMBER  HAUSMANN JH-LP-13555 135X55 GALV. 2.5MM FLAT CONNECTOR</t>
  </si>
  <si>
    <t>CONNECTOR LUMBER  HAUSMANN JH-LP-17565 175X65 GALV. 2.5MM FLAT CONNECTOR</t>
  </si>
  <si>
    <t>CONNECTOR LUMBER  HAUSMANN JH-LP-20590 205X90 GALV. 2.5MM FLAT CONNECTOR</t>
  </si>
  <si>
    <t>(DO NOT USE)+LUMBER CONNECTOR HAUSMANN ANCHOR PLATE 80X140 GALV. 2.0MM</t>
  </si>
  <si>
    <t>(DO NOT USE)+LUMBER CONNECTOR HAUSMANN ANCHOR PLATE 80X160 GALV. 2.0MM</t>
  </si>
  <si>
    <t>(DO NOT USE)+LUMBER CONNECTOR HAUSMANN ANCHOR PLATE JH-PP-820  80X200 GALV. 2.0MM</t>
  </si>
  <si>
    <t>(DO NOT USE)+LUMBER CONNECTOR HAUSMANN ANCHOR PLATE 80X260 GALV. 2.0MM</t>
  </si>
  <si>
    <t>CONNECTOR LUMBER  HAUSMANN  JH-PP-4120 40X1200 GALV. 2.0MM ANCHOR PLATE</t>
  </si>
  <si>
    <t>CONNECTOR LUMBER  HAUSMANN  JH-PP-6120 60X1200 GALV. 2.0MM ANCHOR PLATE</t>
  </si>
  <si>
    <t>CONNECTOR LUMBER  HAUSMANN  JH-PP-10120 100X1200 GALV. 2.0MM ANCHOR PLATE</t>
  </si>
  <si>
    <t>CONNECTOR LUMBER  HAUSMANN  JH-PP-120120 120X1200 GALV. 2.0MM ANCHOR PLATE</t>
  </si>
  <si>
    <t>CONNECTOR LUMBER  HAUSMANN  JH-LA-424 200X40 GALV. 2.0MM ANCHOR BRACKET</t>
  </si>
  <si>
    <t>CONNECTOR LUMBER  HAUSMANN  JH-LA-434 300X40 GALV. 2.0MM ANCHOR BRACKET</t>
  </si>
  <si>
    <t>CONNECTOR LUMBER  HAUSMANN  JH-LA-444 400X40 GALV. 2.0MM ANCHOR BRACKET</t>
  </si>
  <si>
    <t>CONNECTOR LUMBER  HAUSMANN  JH-LA-454 500X40 GALV. 2.0MM ANCHOR BRACKET</t>
  </si>
  <si>
    <t>CONNECTOR LUMBER  HAUSMANN  JH-LA-464 600X40 GALV. 2.0MM ANCHOR BRACKET</t>
  </si>
  <si>
    <t>CONNECTOR LUMBER  HAUSMANNJH-KN- 250 250X250X30X2.5 GALV. L FLAT ANGLE</t>
  </si>
  <si>
    <t>CONNECTOR LUMBER  HAUSMANNJH-KN-300 300X300X40X4.0 GALV. L FLAT ANGLE</t>
  </si>
  <si>
    <t>CONNECTOR LUMBER  HAUSMANN JH-DRB9090 90X90X60 GALV. 2.5MM DUTCH REINFORCED BRACKET</t>
  </si>
  <si>
    <t>CONNECTOR LUMBER  HAUSMANN JH-DRB150150 150X150X63 GALV. 2.5MM DUTCH REINFORCED BRACKET</t>
  </si>
  <si>
    <t>CONNECTOR LUMBER  HAUSMANN JH-DRB12555 125X125X55 GALV. 2.5MM DUTCH REINFORCED BRACKET</t>
  </si>
  <si>
    <t>CONNECTOR LUMBER  HAUSMANN 71X71X750X600 GALV. 2.0 POLE ANCHOR</t>
  </si>
  <si>
    <t>CONNECTOR LUMBER  HAUSMANN 91X91X900X750 GALV. 2.0 POLE ANCHOR</t>
  </si>
  <si>
    <t>CONNECTOR LUMBER  HAUSMANN 51X51X750X600 GALV. 2.0 POLE ANCHOR</t>
  </si>
  <si>
    <t>HOLDER POST HAUSMANN 71X71X150 GALV. 2.0</t>
  </si>
  <si>
    <t>HOLDER POST HAUSMANN 91X91X150 GALV. 2.0</t>
  </si>
  <si>
    <t>+CONNECTOR LUMBER  HAUSMANN JH-KF-4420 40X20X40MM SS304 2.0MM</t>
  </si>
  <si>
    <t>+CONNECTOR LUMBER  HAUSMANN JH-KF-444 40X40X40MM SS304 2.0MM</t>
  </si>
  <si>
    <t>+CONNECTOR LUMBER  HAUSMANN JH-KF-554 50X50X40MM SS304 2.0MM</t>
  </si>
  <si>
    <t>+CONNECTOR LUMBER  HAUSMANN JH-KF-448 40X40X80MM SS304 2.0MM</t>
  </si>
  <si>
    <t>+CONNECTOR LUMBER  HAUSMANN JH-KF-44200 40X40X200MM SS304 2.0MM</t>
  </si>
  <si>
    <t>+CONNECTOR LUMBER  HAUSMANN JH-KF-6610 60X60X100MM SS304 2.0MM</t>
  </si>
  <si>
    <t>+CONNECTOR LUMBER  HAUSMANN JH-KF-884 80X80X40MM SS304 2.0MM</t>
  </si>
  <si>
    <t>+CONNECTOR LUMBER  HAUSMANN JH-PP-4080 40X80MM SS304 2.0MM</t>
  </si>
  <si>
    <t>+CONNECTOR LUMBER  HAUSMANN JH-PP-610 60X100MM SS304 2.0MM</t>
  </si>
  <si>
    <t>+CONNECTOR LUMBER  HAUSMANN JH-PP-412 40X120MM SS304 2.0MM</t>
  </si>
  <si>
    <t>+CONNECTOR LUMBER  HAUSMANN JH-PP-416 40X160MM SS304 2.0MM</t>
  </si>
  <si>
    <t>+CONNECTOR LUMBER  HAUSMANN JH-PP-614 60X140MM SS304 2.0MM</t>
  </si>
  <si>
    <t>+CONNECTOR LUMBER  HAUSMANN JH-PP-616 60X160MM SS304 2.0MM</t>
  </si>
  <si>
    <t>+CONNECTOR LUMBER  HAUSMANN JH-PP-620 60X200MM SS304 2.0MM</t>
  </si>
  <si>
    <t>+CONNECTOR LUMBER  HAUSMANN JH-SP-210 35X210MM SS304 2.0MM</t>
  </si>
  <si>
    <t>+CONNECTOR LUMBER  HAUSMANN JH-SP-250 35X250MM SS304 2.0MM</t>
  </si>
  <si>
    <t>+CONNECTOR LUMBER  HAUSMANN JH-WD-314L 30X140MM SS304 2.0MM</t>
  </si>
  <si>
    <t>+CONNECTOR LUMBER  HAUSMANN JH-WD-314R 30X140MM SS304 2.0MM</t>
  </si>
  <si>
    <t>AIR COOLER BOSTON BAY KO ACCS. CENTRIFUGAL FAN HLB-15B</t>
  </si>
  <si>
    <t>+CONNECTOR LUMBER  HAUSMANN JH-WD-316L 30X160MM SS304 2.0MM</t>
  </si>
  <si>
    <t>+CONNECTOR LUMBER  HAUSMANN JH-WD-316R 30X160MM SS304 2.0MM</t>
  </si>
  <si>
    <t>+CONNECTOR LUMBER  HAUSMANN JH-PP-814 80X140MM SS304 2.0MM</t>
  </si>
  <si>
    <t>+CONNECTOR LUMBER  HAUSMANN JH-PP-816 80X160MM SS304 2.0MM</t>
  </si>
  <si>
    <t>+CONNECTOR LUMBER  HAUSMANN JH-PP-820 80X200MM SS304 2.0MM</t>
  </si>
  <si>
    <t>+CONNECTOR LUMBER  HAUSMANN JH-PP-826 80X260MM SS304 2.0MM</t>
  </si>
  <si>
    <t>+CONNECTOR LUMBER  HAUSMANN JH-KN-15025 150X150X25MM SS304 2.0MM</t>
  </si>
  <si>
    <t>NFS-FAUCET LA FONZA SA-8201 SUS304 LAV</t>
  </si>
  <si>
    <t>+CONNECTOR LUMBER  HAUSMANN JH-KN-6610 60X60X10MM SS304 2.0MM</t>
  </si>
  <si>
    <t>+CONNECTOR LUMBER  HAUSMANN JH-KN-200 200X200X30MM SS304 2.0MM</t>
  </si>
  <si>
    <t>+TILES NUVOGRES SIGNATURE IC 80X80 SOLOGOSO I8915/I8915XH SUPER WHITE</t>
  </si>
  <si>
    <t>+CONNECTOR LUMBER  HAUSMANN JH-KB-1075 100X75X50MM SS304 2.0MM</t>
  </si>
  <si>
    <t>+CONNECTOR LUMBER  HAUSMANN JH-KT-7516 70X50X16MM SS304 2.0MM</t>
  </si>
  <si>
    <t>+CONNECTOR LUMBER  HAUSMANN JH-ZK-15090 150X90X59MM SS304 2.0MM</t>
  </si>
  <si>
    <t>+CONNECTOR LUMBER  HAUSMANN JH-ZK-150150 150X150X60MM SS304 2.0MM</t>
  </si>
  <si>
    <t>+CONNECTOR LUMBER  HAUSMANN JH-ZK-12546 125X125X46MM SS304 2.0MM</t>
  </si>
  <si>
    <t>+TILES NUVOGRES SIGNATURE GD 80X80 BB8227 PINK LT.PILATES</t>
  </si>
  <si>
    <t>+TILES NUVOGRES SIGNATURE GD 80X80 BB8226 WHITE LT.PILATES</t>
  </si>
  <si>
    <t>+TILES NUVOGRES SIGNATURE GD 80X80 BG8611 WHITE CRYSTAL</t>
  </si>
  <si>
    <t>+SHOWER ENCLOSURE RAVONI SDF2142 900X900X2000MM</t>
  </si>
  <si>
    <t>+SHOWER ENCLOSURE RAVONI SDF1142 950X950X2000MM</t>
  </si>
  <si>
    <t>+SHOWER DOOR SLIDING RAVONI SDF6121 1200X1900MM</t>
  </si>
  <si>
    <t>+SHOWER DOOR SLIDING RAVONI SL6121 1200X1900MM</t>
  </si>
  <si>
    <t>+TILES ESPANA CLASSIC CC 60X60 S6132 PARQUET WOOD</t>
  </si>
  <si>
    <t>FAUCET CARTRIDGE VODA C25S FOR 2020HC</t>
  </si>
  <si>
    <t>+TILES ROMANO CLASSIC LH 20X30W INK JET X0266C STRIPE BEIGE</t>
  </si>
  <si>
    <t>+TILES ROMANO CLASSIC LH 20X30W INK JET X0266B STRIPE BLUE</t>
  </si>
  <si>
    <t>+TILES ROMANO CLASSIC LH 20X30W INK JET X0266D STRIPE LT. GRAY</t>
  </si>
  <si>
    <t>NFS-TILES ROMANO PREMIUM IV 30X60W INK JET FD36079D CIRCLE PLAIN DRK. BROWN</t>
  </si>
  <si>
    <t>+NFS-TILES ROMANO PREMIUM IV 30X60W INK JET FD36080D GEOMETRIC PLAIN DRK. BROWN</t>
  </si>
  <si>
    <t>NFS-TILES ROMANO PREMIUM IV 30X60W INK JET FD36080C GEOMETRIC PLAIN DECORATIVE BROWN</t>
  </si>
  <si>
    <t>CAULKING GUN MASTER YL150002 HALF BARREL</t>
  </si>
  <si>
    <t>CAULKING GUN MASTER YL150017 SKELETON</t>
  </si>
  <si>
    <t>+CAULKING GUN MASTER AGS1502 310ML ALUMINUM</t>
  </si>
  <si>
    <t>CAULKING GUN MASTER YL150053 PROFESSIONAL ROTATING</t>
  </si>
  <si>
    <t>TILE TRIM PVC LP LGW-0002 8MM MARBLE-75</t>
  </si>
  <si>
    <t>TILE TRIM PVC LP LGW-0002 8MM MARBLE-20</t>
  </si>
  <si>
    <t>TILE TRIM PVC LP LGW-0002 8MM MARBLE-111</t>
  </si>
  <si>
    <t>TILE TRIM PVC LP LGW-0002 8MM MARBLE-102</t>
  </si>
  <si>
    <t>TILE TRIM PVC LP LGW-0002 8MM MARBLE-06</t>
  </si>
  <si>
    <t>TILE TRIM PVC LP LGW-0002 8MM MARBLE-01</t>
  </si>
  <si>
    <t>TILE TRIM PVC LP LGW-0004 10MM MARBLE-75</t>
  </si>
  <si>
    <t>TILE TRIM PVC LP LGW-0004 10MM MARBLE-20</t>
  </si>
  <si>
    <t>TILE TRIM PVC LP LGW-0004 10MM MARBLE-111</t>
  </si>
  <si>
    <t>TILE TRIM PVC LP LGW-0004 10MM MARBLE-102</t>
  </si>
  <si>
    <t>TILE TRIM PVC LP LGW-0004 10MM MARBLE-06</t>
  </si>
  <si>
    <t>TILE TRIM PVC LP LGW-0004 10MM MARBLE-01</t>
  </si>
  <si>
    <t>+TILES NEO IV 30X30F GLOSSY 300 WHITE</t>
  </si>
  <si>
    <t>+TILES INNOGRES IC 60X60 SOLOGOSO I6447YG HI-SHINE</t>
  </si>
  <si>
    <t>MOBILE TOWER LIGHT 4*150W LED W/4.8KW SILENT TYPE GENERATOR</t>
  </si>
  <si>
    <t>+TILES NUVOGRES SIGNATURE GD 80X80 BG8622 BEIGE CRYSTAL</t>
  </si>
  <si>
    <t>ROBE HOOK LA FONZA LM L0000754-26-07-DEC SINGLE</t>
  </si>
  <si>
    <t>TOOTBRUSH &amp; TUMBLER HOLDER LA FONZA LM L0000757-26-07-DEC W/GLASS</t>
  </si>
  <si>
    <t>TOWEL RING LA FONZA LM L0000760-26-07-DEC ALUMINUM</t>
  </si>
  <si>
    <t>TOWEL RAIL LA FONZA LM L0000724-26-07-DEC 24" W/ALUM.TUBE</t>
  </si>
  <si>
    <t>DOWNLIGHT LED DRIVER ZIGMA FOR 1-3W</t>
  </si>
  <si>
    <t>DOWNLIGHT LED DRIVER ZIGMA FOR 4-7W</t>
  </si>
  <si>
    <t>DOWNLIGHT LED DRIVER ZIGMA FOR 8-12W</t>
  </si>
  <si>
    <t>DOWNLIGHT LED DRIVER ZIGMA FOR 12-18W</t>
  </si>
  <si>
    <t>TILES NUVOGRES SIGNATURE CV 60X60 SW6001XH SUPER WHITE SOLOGOSO</t>
  </si>
  <si>
    <t>+TILES INNOGRES CV 60X60 SW6001XZT/SW6001ZXT MID. WHITE SOLOGOSO</t>
  </si>
  <si>
    <t>AIRCON BOSTON BAY ME SPAREPARTS MWF-07 (MANUAL) SINGLE-PHASE ASYNCHRONOUS MOTOR</t>
  </si>
  <si>
    <t>+TILE TRIM BANGKOK 8MM BN-01 BROWN</t>
  </si>
  <si>
    <t>+TILE TRIM BANGKOK 8MM BN-02 BRICK</t>
  </si>
  <si>
    <t>+TILE TRIM BANGKOK 8MM BK-01 BLACK</t>
  </si>
  <si>
    <t>+TILE TRIM BANGKOK 8MM BL-01 NAVY</t>
  </si>
  <si>
    <t>+TILE TRIM BANGKOK 8MM CR-01 CREAM</t>
  </si>
  <si>
    <t>+TILE TRIM BANGKOK 8MM CR-06 DK. IVORY</t>
  </si>
  <si>
    <t>+TILE TRIM BANGKOK 8MM GA-04 DK. GREY</t>
  </si>
  <si>
    <t>+TILE TRIM BANGKOK 8MM GA-06 GREY</t>
  </si>
  <si>
    <t>+TILE TRIM BANGKOK 8MM GR-01 GREEN</t>
  </si>
  <si>
    <t>+TILE TRIM BANGKOK 8MM GR-09 LT. KHAKI</t>
  </si>
  <si>
    <t>+TILE TRIM BANGKOK 8MM SK-01 MED. BLUE</t>
  </si>
  <si>
    <t>+TILE TRIM BANGKOK 8MM SK-02 SKY BLUE</t>
  </si>
  <si>
    <t>+TILE TRIM BANGKOK 8MM PK-03 FLORAL PINK</t>
  </si>
  <si>
    <t>+TILE TRIM BANGKOK 8MM WH-06 WHITE</t>
  </si>
  <si>
    <t>+WELDING CHAIN LINK WL50Z150MP12L 5MM GALVANIZED</t>
  </si>
  <si>
    <t>+WELDING CHAIN LINK WL60Z135MP12L 6MM GALVANIZED</t>
  </si>
  <si>
    <t>+WELDING CHAIN LINK WL80Z120MP12L 8MM GALVANIZED</t>
  </si>
  <si>
    <t>+WELDING CHAIN LINK WL10Z112MP12L 10MM GALVANIZED</t>
  </si>
  <si>
    <t>+TILE TRIM BANGKOK 10MM BK-01 BLACK</t>
  </si>
  <si>
    <t>+TILE TRIM BANGKOK 10MM BL-01 NAVY</t>
  </si>
  <si>
    <t>+TILE TRIM BANGKOK 10MM BN-01 BROWN</t>
  </si>
  <si>
    <t>+TILE TRIM BANGKOK 10MM BN-02 BRICK</t>
  </si>
  <si>
    <t>+TILE TRIM BANGKOK 10MM CR-01 CREAM</t>
  </si>
  <si>
    <t>+TILE TRIM BANGKOK 10MM CR-06 DK. IVORY</t>
  </si>
  <si>
    <t>+TILE TRIM BANGKOK 10MM GA-04 DK. GREY</t>
  </si>
  <si>
    <t>+TILE TRIM BANGKOK 10MM GA-06 GREY</t>
  </si>
  <si>
    <t>+TILE TRIM BANGKOK 10MM GR-01 GREEN</t>
  </si>
  <si>
    <t>+TILE TRIM BANGKOK 10MM GR-09 LT. KHAKI</t>
  </si>
  <si>
    <t>+TILE TRIM BANGKOK 10MM PK-03 FLORAL PINK</t>
  </si>
  <si>
    <t>+TILE TRIM BANGKOK 10MM SK-01 MED. BLUE</t>
  </si>
  <si>
    <t>+TILE TRIM BANGKOK 10MM SK-02 SKY BLUE</t>
  </si>
  <si>
    <t>+TILE TRIM BANGKOK 10MM WH-06 WHITE</t>
  </si>
  <si>
    <t>CHAIN WELDING  LINK WL40Z185MP12L 4MM GALVANIZED</t>
  </si>
  <si>
    <t>CHAIN WELDING  LINK WL50Z150MP12L 5MM GALVANIZED</t>
  </si>
  <si>
    <t>CHAIN WELDING  LINK WL60Z135MP12L 6MM GALVANIZED</t>
  </si>
  <si>
    <t>CHAIN WELDING  LINK WL80Z120MP12L 8MM GALVANIZED</t>
  </si>
  <si>
    <t>CHAIN WELDING  LINK WL10Z112MP12L 10MM GALVANIZED</t>
  </si>
  <si>
    <t>WATER HEATER SUNTEC/SAHARA SOLAR TZ58/1800-15E 150L PRESSURE W/OUT TANK</t>
  </si>
  <si>
    <t>WATER HEATER SUNTEC/SAHARA SOLAR TZ58/1800-15E 150L PRESSURE TANK ONLY</t>
  </si>
  <si>
    <t>MDF BOARD VP 3MMX1220MMX2440MM PLAIN</t>
  </si>
  <si>
    <t>NFS-MDF BOARD VP 6MMX1220MMX2440MM PLAIN</t>
  </si>
  <si>
    <t>WINDOW BUENAVISTA HA 6060AW .60X.60M UPVC AWNING</t>
  </si>
  <si>
    <t>HAND DRYER BOSTON BAY IS SPAREPARTS PCB BOARD HSD-A1002</t>
  </si>
  <si>
    <t>PIPE ACCS. PJ-C101 SLICK RAILING BALL SS304 70MM</t>
  </si>
  <si>
    <t>PIPE ACCS. PJ-C101 SLICK RAILING BALL SS304 78MM</t>
  </si>
  <si>
    <t>PIPE ACCS. PJ-B462 SLICK CONNECTOR SS304 50X50MM</t>
  </si>
  <si>
    <t>PIPE ACCS. PJ-B474 SLICK FLANGE SS304 50X50MM</t>
  </si>
  <si>
    <t>PIPE ACCS. PJ-B440 SLICK HANDRAIL BRACKET SS304 50X50MM</t>
  </si>
  <si>
    <t>BATTERY PACK SOLARLAND FOR BSS-00508LB</t>
  </si>
  <si>
    <t>PIPE ACCS. PJ-B469 SLICK END CAP SS304 50X50MM</t>
  </si>
  <si>
    <t>PIPE ACCS. PJ-B498 SLICK GLASS CLAMP SS304 65X44X27MM</t>
  </si>
  <si>
    <t>GAS RANGE BOSTON BAY AE SPAREPARTS RAPID BURNER SPREADER MEDIUM F664TSG1S1-D</t>
  </si>
  <si>
    <t>WINDOW BUENAVISTA HA 120120CW 1.20X1.20M UPVC CASEMENT</t>
  </si>
  <si>
    <t>GARDEN HOSE RYKER 19MMX24MMX1M 3/4''</t>
  </si>
  <si>
    <t>GARDEN HOSE RYKER 25MMX30MMX1M 1''</t>
  </si>
  <si>
    <t>+SHELF BRACKET HAUSMANN SB-25 200X250MM T-3.5MM STEEL</t>
  </si>
  <si>
    <t>+SHELF BRACKET HAUSMANN SB-25 250X300MM T-3.5MM STEEL</t>
  </si>
  <si>
    <t>+SHELF BRACKET HAUSMANN SB-25 300X300MM T-3.5MM STEEL</t>
  </si>
  <si>
    <t>+SHELF BRACKET HAUSMANN SB-25 300X400MM T-3.5MM STEEL</t>
  </si>
  <si>
    <t>+SHELF BRACKET HAUSMANN SB-25 300X550MM T-3.5MM STEEL</t>
  </si>
  <si>
    <t>+SHELF BRACKET HAUSMANN SB-36 175X200MM ALUMINUM</t>
  </si>
  <si>
    <t>+SHELF BRACKET HAUSMANN SB-36 200X250MM ALUMINUM</t>
  </si>
  <si>
    <t>+SHELF BRACKET HAUSMANN SB-36 250X300MM ALUMINUM</t>
  </si>
  <si>
    <t>+SHELF BRACKET HAUSMANN SB-36 300X350MM ALUMINUM</t>
  </si>
  <si>
    <t>+SHELF BRACKET HAUSMANN SB-36 350X400MM ALUMINUM</t>
  </si>
  <si>
    <t>+SHELF BRACKET HAUSMANN SB-57 110X200MM T-1.4MM IRON</t>
  </si>
  <si>
    <t>+SHELF BRACKET HAUSMANN SB-57 155X300MM T-1.4MM IRON</t>
  </si>
  <si>
    <t>+SHELF BRACKET HAUSMANN SB-57 220X400MM T-1.4MM IRON</t>
  </si>
  <si>
    <t>NFS-CHAIN LINK 2MMX250M CABLE WIRE ROPE PVC COATED</t>
  </si>
  <si>
    <t>CHAIN LINK 3MMX1M CABLE WIRE ROPE PVC COATED</t>
  </si>
  <si>
    <t>NFS-CHAIN LINK 2MMX1M GALVANIZED WIRE ROPE</t>
  </si>
  <si>
    <t>CHAIN LINK 3MMX1M  GALVANIZED WIRE ROPE</t>
  </si>
  <si>
    <t>STEEL GRATING MD 3X200X993MM HOT-DIPPED GALV. 6000KG</t>
  </si>
  <si>
    <t>STEEL GRATING MD 3X250X993MM HOT-DIPPED GALV. 6000KG</t>
  </si>
  <si>
    <t>STEEL GRATING MD 3X300X993MM HOT-DIPPED GALV. 4000KG</t>
  </si>
  <si>
    <t>STEEL GRATING MD 3X400X993MM HOT-DIPPED GALV. 4000KG</t>
  </si>
  <si>
    <t>STEEL GRATING MD 3X200X200MM HOT-DIPPED GALV. FOR CORNER 6000KG</t>
  </si>
  <si>
    <t>STEEL GRATING MD 3X250X250MM HOT-DIPPED GALV. FOR CORNER 6000KG</t>
  </si>
  <si>
    <t>STEEL GRATING MD 3X300X300MM HOT-DIPPED GALV. FOR CORNER 4000KG</t>
  </si>
  <si>
    <t>STEEL GRATING MD 3X400X400MM HOT-DIPPED GALV. FOR CORNER 4000KG</t>
  </si>
  <si>
    <t>NFS-STEEL GRATING HD 5X250X995MM HOT-DIPPED GALV. 10000KG</t>
  </si>
  <si>
    <t>NFS-STEEL GRATING HD 5X300X995MM HOT-DIPPED GALV. 5000KG</t>
  </si>
  <si>
    <t>NFS-STEEL GRATING HD 5X250X250MM HOT-DIPPED GALV. FOR CORNER 15000KG</t>
  </si>
  <si>
    <t>NFS-STEEL GRATING HD 5X300X300MM HOT-DIPPED GALV. FOR CORNER 8000KG</t>
  </si>
  <si>
    <t>NFS-SINK BREMEN ST3833C 380X330MM D170-175MM STAINLESS STEEL</t>
  </si>
  <si>
    <t>NFS-SINK BREMEN ST5238C 520X380MM D185-190MM STAINLESS STEEL</t>
  </si>
  <si>
    <t>NFS-SINK BREMEN ST6045C 600X450MM D195-200MM STAINLESS STEEL</t>
  </si>
  <si>
    <t>SINK BREMEN ST5642B 560X420MM D195-200MM STAINLESS STEEL</t>
  </si>
  <si>
    <t>NFS-SINK BREMEN LS6344 630X440MM D195-200MM STAINLESS STEEL</t>
  </si>
  <si>
    <t>NFS-SINK BREMEN DT7238 720X380MM D180-185MM STAINLESS STEEL</t>
  </si>
  <si>
    <t>NFS-SINK BREMEN DT7540 750X400MM D185-190MM STAINLESS STEEL</t>
  </si>
  <si>
    <t>NFS-SINK BREMEN DT7843 780X430MM D195-200MM STAINLESS STEEL</t>
  </si>
  <si>
    <t>NFS-SINK BREMEN LD8050 800X500MM D190-195MM STAINLESS STEEL</t>
  </si>
  <si>
    <t>NFS-SINK BREMEN SP4838 480X380MM D135-140MM STAINLESS STEEL</t>
  </si>
  <si>
    <t>NFS-SINK BREMEN SQ4136 410X360MM D200-205MM #304</t>
  </si>
  <si>
    <t>NFS-SINK BREMEN LS5848 SB/RD 580X480MM D175-180MM STAINLESS STEEL</t>
  </si>
  <si>
    <t>NFS-SINK BREMEN LS7848 SB/LD 780X480MM D175-180MM STAINLESS STEEL</t>
  </si>
  <si>
    <t>NFS-SINK BREMEN LD12050 DB/RD 1200X500MM D190-195MM STAINLESS STEEL</t>
  </si>
  <si>
    <t>NFS-SINK BREMEN LD15050A DB/L&amp;RD 1500X500MM D190-195MM STAINLESS STEEL</t>
  </si>
  <si>
    <t>NFS-SINK BREMEN LHST6045-R15 600X450MM D220MM #304</t>
  </si>
  <si>
    <t>NFS-SINK BREMEN LHDT8143A-R15 DB 810X430MM D220/215MM #304</t>
  </si>
  <si>
    <t>NFS-SINK BREMEN LHSB8145-R15 810X450MM D220MM #304</t>
  </si>
  <si>
    <t>NFS-SINK BREMEN LS4343 430X430MM D175-180MM STAINLESS STEEL</t>
  </si>
  <si>
    <t>SINK BREMEN LS7540 SB/RD 750X400MM D155-160MM STAINLESS STEEL</t>
  </si>
  <si>
    <t>NFS-ADHESIVE TAPE TESA MASKING TAPE 55446 HEAVY DUTY 50MMX33M YELLOW</t>
  </si>
  <si>
    <t xml:space="preserve">NFS-ADHESIVE TAPE TESA POWERBOND 55750 OUTDOOR 19MMX1.5M	</t>
  </si>
  <si>
    <t>NFS-ADHESIVE TAPE TESA EXTRA POWER UNIVERSAL 56388 50MMX25M GREY</t>
  </si>
  <si>
    <t xml:space="preserve">NFS-ADHESIVE TAPE TESA ALUMINUM TAPE 56223 50MMX10M SILVER GLOSS	</t>
  </si>
  <si>
    <t>NFS-ADHESIVE TAPE TESA DOUBLE SIDED 56171 UNIVERSAL FLOORLAYING 50MMX10M</t>
  </si>
  <si>
    <t>+NFS-ROPE LINK  15MX6.4MM RED/BLU/WH POLYESTER DIAMOND</t>
  </si>
  <si>
    <t>+NFS-ROPE LINK  15MX6.4MM WHITE POLYESTER DIAMOND</t>
  </si>
  <si>
    <t>NFS-ROPE LINK 15MX4.8MM COTTON TWISTED  WHITE</t>
  </si>
  <si>
    <t>+TOOL BOX HAUSMANN MJ-3048 342X170X150MM</t>
  </si>
  <si>
    <t>I-BULB ZIGMA WL LED LAMP 3W 6500K DL A50 E27 BALLET</t>
  </si>
  <si>
    <t>I-BULB ZIGMA WL LED LAMP 3W 3000K WW A50 E27 BALLET</t>
  </si>
  <si>
    <t>+TOOL BOX HAUSMANN MJ-136 420X220X195MM</t>
  </si>
  <si>
    <t>I-BULB ZIGMA WL LED LAMP 5W 6500K DL A50 E27 BALLET</t>
  </si>
  <si>
    <t>I-BULB ZIGMA WL LED LAMP 5W 3000K WW A50 E27 BALLET</t>
  </si>
  <si>
    <t>+TOOL BOX HAUSMANN MJ-3049 510X290X245MM</t>
  </si>
  <si>
    <t>I-BULB ZIGMA WL LED LAMP 7W 6500K DL A60 E27 BALLET</t>
  </si>
  <si>
    <t>I-BULB ZIGMA WL LED LAMP 9W 6500K DL  A60 E27 BALLET</t>
  </si>
  <si>
    <t>I-BULB ZIGMA WL LED LAMP 9W 3000K WW A60 E27 BALLET</t>
  </si>
  <si>
    <t>I-BULB ZIGMA WL LED LAMP 11W 6500K DL  A60 E27 BALLET</t>
  </si>
  <si>
    <t>I-BULB ZIGMA WL LED LAMP 11W 3000K WW A60 E27 BALLET</t>
  </si>
  <si>
    <t>I-BULB ZIGMA WL LED LAMP 13W 6500K DL  A65 E27 BALLET</t>
  </si>
  <si>
    <t>I-BULB ZIGMA WL LED LAMP 15W 6500K DL A65 E27 BALLET</t>
  </si>
  <si>
    <t>I-BULB ZIGMA WL LED LAMP 18W 6500K DL A80 E27 BALLET</t>
  </si>
  <si>
    <t>I-BULB ZIGMA WL LED LAMP 23W 6500K DL A95 E27 BALLET</t>
  </si>
  <si>
    <t>HOB BOSTON BAY AE SPAREPARTS GAS VALVE PFA631SX-E/PFA640STX-E/PFM930STTX-E/PFH320SX-E</t>
  </si>
  <si>
    <t>I-CORDLESS KETTLE BOSTON BAY FE FK-0702A/BBK-18SS 1.8L</t>
  </si>
  <si>
    <t>+TILES INNOGRES CV 60X60 6A005CY LINEAR SOLOGOSO</t>
  </si>
  <si>
    <t>NFS-PANELLING POLYWOOD JS PVC LAM 59051-1 0.25X0.008X2.95M ALDER WOOD</t>
  </si>
  <si>
    <t>+NFS-PANELLING POLYWOOD JS PVC LAM 58837-9 0.25X0.008X2.95M SANDAL WOOD</t>
  </si>
  <si>
    <t>+NFS-PANELLING POLYWOOD JS PVC LAM 58801-47 0.25X0.008X2.95M WALNUT</t>
  </si>
  <si>
    <t>+NFS-PANELLING POLYWOOD JS PVC LAM 58509-1 0.25X0.008X2.95M TEAKWOOD</t>
  </si>
  <si>
    <t>NFS-SINK BREMEN SP6845A 680MMX450MM D210-215 #201 SGB. BOWL</t>
  </si>
  <si>
    <t>+TILES ESPANA PREMIUM ST 60X60 INK JET GRES PORCE QN6101</t>
  </si>
  <si>
    <t>+TILES ESPANA PREMIUM ST 60X60 INK JET GRES PORCE QN6103</t>
  </si>
  <si>
    <t>+TILES ESPANA PREMIUM ST 60X60 INK JET GRES PORCE QN6104</t>
  </si>
  <si>
    <t>+BULB ZIGMA WL LED LAMP 5W 2IN1 3000K/6500K WW/DL A60 E27</t>
  </si>
  <si>
    <t>BIT DRILL HAUSMANN LI DIN338 HSS 1.5MM METAL 2'S</t>
  </si>
  <si>
    <t>BIT DRILL HAUSMANN LI DIN338 HSS 2MM METAL 2'S</t>
  </si>
  <si>
    <t>BIT DRILL HAUSMANN LI DIN338 HSS 2.5MM METAL 2'S</t>
  </si>
  <si>
    <t>BIT DRILL HAUSMANN LI DIN338 HSS 3MM METAL 2'S</t>
  </si>
  <si>
    <t>BIT DRILL HAUSMANN LI DIN338 HSS 3.5MM METAL 2'S</t>
  </si>
  <si>
    <t>BIT DRILL HAUSMANN LI DIN338 HSS 4MM METAL</t>
  </si>
  <si>
    <t>BIT DRILL HAUSMANN LI DIN338 HSS 4.5MM METAL</t>
  </si>
  <si>
    <t>BIT DRILL HAUSMANN LI DIN338 HSS 5MM METAL</t>
  </si>
  <si>
    <t>+BULB ZIGMA WL LED LAMP 7W 2IN1 3000K/6500K WW/DL A60 E27</t>
  </si>
  <si>
    <t>I-BULB ZIGMA WL LED LAMP 9W DIMMABLE 3 STAGES 6500K DL A60 E27</t>
  </si>
  <si>
    <t>I-BULB ZIGMA WL LED LAMP 1W COLOR YELLOW G45 E27</t>
  </si>
  <si>
    <t>I-BULB ZIGMA WL LED LAMP 1W COLOR RED G45 E27</t>
  </si>
  <si>
    <t>I-BULB ZIGMA WL LED LAMP 1W COLOR GREEN G45 E27</t>
  </si>
  <si>
    <t>I-BULB ZIGMA WL LED LAMP 1W COLOR BLUE G45 E27</t>
  </si>
  <si>
    <t>I-BULB ZIGMA WL LED LAMP 1W COLOR WHITE G45 E27</t>
  </si>
  <si>
    <t>+BULB ZIGMA WL LED LAMP 35W 6500K DL T120 E27</t>
  </si>
  <si>
    <t>+BULB ZIGMA WL LED LAMP 45W 6500K DL T140 E27</t>
  </si>
  <si>
    <t>I-BULB ZIGMA WL LED LAMP 4W 3000K WW G45 E27</t>
  </si>
  <si>
    <t>I-BULB ZIGMA WL LED LAMP 4W 6500K DL G45 E27</t>
  </si>
  <si>
    <t>I-BULB ZIGMA WL LED LAMP 4W 3000K WW P45 E14</t>
  </si>
  <si>
    <t>I-BULB ZIGMA WL LED LAMP 4W 6500K DL P45 E14</t>
  </si>
  <si>
    <t>BIT DRILL HAUSMANN LI DIN338 HSS 6MM METAL</t>
  </si>
  <si>
    <t>BIT DRILL HAUSMANN LI DIN338 HSS 7MM METAL</t>
  </si>
  <si>
    <t>BIT DRILL HAUSMANN LI DIN338 HSS 8MM METAL</t>
  </si>
  <si>
    <t>BIT DRILL HAUSMANN LI DIN338 HSS 9MM METAL</t>
  </si>
  <si>
    <t>BIT DRILL HAUSMANN LI DIN338 HSS 10MM METAL</t>
  </si>
  <si>
    <t>BIT DRILL HAUSMANN LI DIN338 HSS (2,3,4,5,6,8MM) 6'S METAL</t>
  </si>
  <si>
    <t>BIT DRILL HAUSMANN LI DIN338 HSS (1-10MM) 10'S METAL</t>
  </si>
  <si>
    <t>BIT DRILL HAUSMANN LI DIN338 HSS-COBALT 1.5MM METAL 2'S</t>
  </si>
  <si>
    <t>BIT DRILL HAUSMANN LI DIN338 HSS-COBALT 2MM METAL 2'S</t>
  </si>
  <si>
    <t>BIT DRILL HAUSMANN LI DIN338 HSS-COBALT 2.5MM METAL 2'S</t>
  </si>
  <si>
    <t>BIT DRILL HAUSMANN LI DIN338 HSS-COBALT 3MM METAL 2'S</t>
  </si>
  <si>
    <t>BIT DRILL HAUSMANN LI DIN338 HSS-COBALT 3.5MM METAL 2'S</t>
  </si>
  <si>
    <t>BIT DRILL HAUSMANN LI DIN338 HSS-COBALT 4MM METAL</t>
  </si>
  <si>
    <t>BIT DRILL HAUSMANN LI DIN338 HSS-COBALT 4.5MM METAL</t>
  </si>
  <si>
    <t>BIT DRILL HAUSMANN LI DIN338 HSS-COBALT 5MM METAL</t>
  </si>
  <si>
    <t>BIT DRILL HAUSMANN LI DIN338 HSS-COBALT 6MM METAL</t>
  </si>
  <si>
    <t>BIT DRILL HAUSMANN LI DIN338 HSS-COBALT 7MM METAL</t>
  </si>
  <si>
    <t>BIT DRILL HAUSMANN LI DIN338 HSS-COBALT 8MM METAL</t>
  </si>
  <si>
    <t>BIT DRILL HAUSMANN LI DIN338 HSS-COBALT 9MM METAL</t>
  </si>
  <si>
    <t>BIT DRILL HAUSMANN LI DIN338 HSS-COBALT 10MM METAL</t>
  </si>
  <si>
    <t>BIT DRILL HAUSMANN LI  3MM MASONRY</t>
  </si>
  <si>
    <t>BIT DRILL HAUSMANN LI  4MM MASONRY</t>
  </si>
  <si>
    <t>BIT DRILL HAUSMANN LI  5MM MASONRY</t>
  </si>
  <si>
    <t>BIT DRILL HAUSMANN LI  6MM MASONRY</t>
  </si>
  <si>
    <t>BIT DRILL HAUSMANN LI  7MM MASONRY</t>
  </si>
  <si>
    <t>BIT DRILL HAUSMANN LI  8MM MASONRY</t>
  </si>
  <si>
    <t>BIT DRILL HAUSMANN LI  9MM MASONRY</t>
  </si>
  <si>
    <t>BIT DRILL HAUSMANN LI  10MM MASONRY</t>
  </si>
  <si>
    <t>BIT DRILL HAUSMANN LI  11MM MASONRY</t>
  </si>
  <si>
    <t>BIT DRILL HAUSMANN LI  12MM MASONRY</t>
  </si>
  <si>
    <t>BIT DRILL HAUSMANN LI  13MM MASONRY</t>
  </si>
  <si>
    <t>+BLINDS SLICK ZE PVC 50X48 606RT GREEN</t>
  </si>
  <si>
    <t>+BLINDS SLICK ZE PVC 48X27 606RT GREEN</t>
  </si>
  <si>
    <t>ACCESSORIES RAVONI SA HAND SHOWER MASSAGE</t>
  </si>
  <si>
    <t>ACCESSORIES RAVONI SA HANDLE LA24-006</t>
  </si>
  <si>
    <t>ACCESSORIES RAVONI SA PIPE FOR AIR SWITCH</t>
  </si>
  <si>
    <t>ACCESSORIES RAVONI SA WATER PRESSURE REGULATOR</t>
  </si>
  <si>
    <t>+BATH MAT TATAY 5510204 70X36 ANTI-SLIP ORANGE</t>
  </si>
  <si>
    <t>+TV BRACKET LOCTEK FIXED MPSW698SSF 200X200MM</t>
  </si>
  <si>
    <t>SEAT COVER LA FONZA 2082 PADOVA</t>
  </si>
  <si>
    <t>CEILING FAN BOSTON BAY LI SPAREPARTS 5BD52WH MOTOR</t>
  </si>
  <si>
    <t>STEEL DOOR PU FILLED FD-12 80X210CM LEFT WHITE</t>
  </si>
  <si>
    <t>STEEL DOOR PU FILLED FD-12 80X210CM RIGHT WHITE</t>
  </si>
  <si>
    <t>STEEL DOOR PU FILLED FD-12 90X210CM LEFT WHITE</t>
  </si>
  <si>
    <t>STEEL DOOR PU FILLED FD-12 90X210CM RIGHT WHITE</t>
  </si>
  <si>
    <t>STEEL DOOR PU FILLED FD-01 80X210CM LEFT WHITE</t>
  </si>
  <si>
    <t>STEEL DOOR PU FILLED FD-01 80X210CM RIGHT WHITE</t>
  </si>
  <si>
    <t>STEEL DOOR PU FILLED FD-01 90X210CM LEFT WHITE</t>
  </si>
  <si>
    <t>STEEL DOOR PU FILLED FD-01 90X210CM RIGHT WHITE</t>
  </si>
  <si>
    <t>STEEL DOOR PU FILLED FD-21 80X210CM LEFT WHITE</t>
  </si>
  <si>
    <t>STEEL DOOR PU FILLED FD-21 80X210CM RIGHT WHITE</t>
  </si>
  <si>
    <t>STEEL DOOR PU FILLED FD-21 90X210CM LEFT WHITE</t>
  </si>
  <si>
    <t>STEEL DOOR PU FILLED FD-21 90X210CM RIGHT WHITE</t>
  </si>
  <si>
    <t>STEEL DOOR PU FILLED FD-28 80X210CM LEFT WHITE</t>
  </si>
  <si>
    <t>STEEL DOOR PU FILLED FD-28 80X210CM RIGHT WHITE</t>
  </si>
  <si>
    <t>STEEL DOOR PU FILLED FD-28 90X210CM LEFT WHITE</t>
  </si>
  <si>
    <t>STEEL DOOR PU FILLED FD-28 90X210CM RIGHT WHITE</t>
  </si>
  <si>
    <t>ACCESSORIES RAVONI SA TRANSFORMER FOR UNDERWATER LED LIGHT</t>
  </si>
  <si>
    <t>+TILES NUVOGRES IC 80X80 LT.PILATES I8827 WHITE</t>
  </si>
  <si>
    <t>+BLINDS SLICK ZE BAMBOO 50X48 SY-10-33</t>
  </si>
  <si>
    <t>RECHARGEABLE LIGHT ZIGMA TP ACCS. YG-5813 PCB</t>
  </si>
  <si>
    <t>BIT DRILL HAUSMANN LI  (4,5,6,8,10MM) 5'S MASONRY</t>
  </si>
  <si>
    <t>+TILES VIGLACERA 50X50F GM501 (CH501) SLAB</t>
  </si>
  <si>
    <t>+TILES VIGLACERA 50X50F HQ502 (CH502) GRANITE PATTERN</t>
  </si>
  <si>
    <t>+TILES INNOGRES CV 60X60 HA6050CY WOOD PATTERN SOLOGOSO</t>
  </si>
  <si>
    <t>(DO NOT USE)+NFS- DOG BED ECONOMY MIGO SITA#3 82X60X25CM DARK GREY</t>
  </si>
  <si>
    <t>(DO NOT USE)+NFS- DOG BED ECONOMY MIGO SITA#4 94x68x28CM DARK GREY</t>
  </si>
  <si>
    <t>(DO NOT USE)+NFS- CAT LITTER TRAY WITH BASKET MIGO CAT-L06 50X40X18.5CM DARK GREY</t>
  </si>
  <si>
    <t>(DO NOT USE)+NFS- CAT LITTER SCOOP MIGO CAT-S4 27X10.3X2.3CM DARK GREY</t>
  </si>
  <si>
    <t>(DO NOT USE)+NFS- DOG CAGE CARRIER DELUXE MIGO CD#2-1 50X33X29CM DARK GREY</t>
  </si>
  <si>
    <t>(DO NOT USE)+NFS- DOG CAGE CARRIER DELUXE MIGO CD#4-1 63X41X40CM DARK GREY</t>
  </si>
  <si>
    <t>HAMMER MACHINIST HAUSMANN TT TL804 500G FIBERGLASS HANDLE</t>
  </si>
  <si>
    <t>HAMMER BALL PEIN  HAUSMANN TT TL721 8OZ WOODEN HANDLE</t>
  </si>
  <si>
    <t>HAMMER BALL PEIN  HAUSMANN TT TL721 16OZ  WOODEN HANDLE</t>
  </si>
  <si>
    <t>HAMMER BALL PEIN  HAUSMANN TT TL721 24OZ WOODEN HANDLE</t>
  </si>
  <si>
    <t>MALLET INSTALLING  HAUSMANN TT TL1814N 30MM FIBERGLASS HANDLE</t>
  </si>
  <si>
    <t>MALLET INSTALLING  HAUSMANN TT TL1814N 40MM FIBERGLASS HANDLE</t>
  </si>
  <si>
    <t xml:space="preserve">WRECKING BAR HAUSMANN TT TLW-01 450X16MM BLACK		</t>
  </si>
  <si>
    <t xml:space="preserve">WRECKING BAR HAUSMANN TT TLW-01 610X19MM BLACK		</t>
  </si>
  <si>
    <t>+LADDER XTEND ALUMINUM DAF-AZ2 2-STEP DARK WOOD</t>
  </si>
  <si>
    <t>+LADDER XTEND ALUMINUM DAF-AZ3 3-STEP DARK WOOD</t>
  </si>
  <si>
    <t>+TILES NUVOGRES SIGNATURE SB 60X60 POL.GLAZED SDXB6000 WHITE</t>
  </si>
  <si>
    <t xml:space="preserve">PAPER HOLDER ROLLER LAFONZA BE02002-51-07-DEC WHITE	</t>
  </si>
  <si>
    <t xml:space="preserve">ROBE HOOK LAFONZA LM L0000753-26-07-DEC DOUBLE	</t>
  </si>
  <si>
    <t>(DO NOT USE)NFS- GLOBE LAMP FIXTURE EXOR PY JL251-200WH+BK 200X95MM OUTDOOR</t>
  </si>
  <si>
    <t>(DO NOT USE)NFS- GLOBE LAMP FIXTURE EXOR PY JL251-200CRP+BK 200X95MM OUTDOOR</t>
  </si>
  <si>
    <t>(DO NOT USE)NFS- GLOBE LAMP FIXTURE EXOR PY JL251-250WH+BK 250X120MM OUTDOOR</t>
  </si>
  <si>
    <t>(DO NOT USE)NFS- GLOBE LAMP FIXTURE EXOR PY JL251-250CRP+BK 250X120MM OUTDOOR</t>
  </si>
  <si>
    <t>+TILES NUVOGRES SIGNATURE GD 60X60 BB6221 BROWN PILATES</t>
  </si>
  <si>
    <t>+TILES NUVOGRES SIGNATURE GD 60X60 BB6229 RED PILATES</t>
  </si>
  <si>
    <t>I-NFS-MICROWAVE OVEN BOSTON BAY GA P90D23ATL-XF DIGITAL SILVER</t>
  </si>
  <si>
    <t>(DO NOT USE)+CHICKEN WIRE MESH SHIELD HA 0.74X1/2''X3X10M ELECTRO GALV.</t>
  </si>
  <si>
    <t>(DO NOT USE)CHICKEN WIRE MESH SHIELD HA 0.74X3/4''X3X10M ELECTRO GALV.</t>
  </si>
  <si>
    <t>(DO NOT USE)+CHICKEN WIRE MESH SHIELD HA 0.74X1''X3X10M ELECTRO GALV.</t>
  </si>
  <si>
    <t>(DO NOT USE)+CHICKEN WIRE MESH SHIELD HA 0.74X1/2''X4X10M ELECTRO GALV.</t>
  </si>
  <si>
    <t>(DO NOT USE)+CHICKEN WIRE MESH SHIELD HA 0.74X3/4''X4X10M ELECTRO GALV.</t>
  </si>
  <si>
    <t>(DO NOT USE)+CHICKEN WIRE MESH SHIELD HA 0.74X1''X4X10M ELECTRO GALV.</t>
  </si>
  <si>
    <t>+INDOOR LUMBER AMERICAN UNTREATED (2X4X10) RE-CUT</t>
  </si>
  <si>
    <t>+INDOOR LUMBER AMERICAN UNTREATED (2X2X4) RE-CUT</t>
  </si>
  <si>
    <t>+INDOOR LUMBER AMERICAN UNTREATED (2X2X6) RE-CUT</t>
  </si>
  <si>
    <t>I-AIRCON BOSTON BAY GR BOINVAIRW12AF INVERTER  1.5 WINDOW TYPE</t>
  </si>
  <si>
    <t>DOORMAT HAPPY HOME GH PVC 1.22MX11MX1.0M RED 5KG/SM</t>
  </si>
  <si>
    <t>DOORMAT HAPPY HOME GH FD9 40X60CM RED W/LOGO 2KG/SM</t>
  </si>
  <si>
    <t>+DOORMAT HAPPY HOME GH FD9 40X60CM GREEN W/LOGO 2KG/SM</t>
  </si>
  <si>
    <t>+DOORMAT HAPPY HOME GH FD9 40X60CM BLUE W/LOGO 2KG/SM</t>
  </si>
  <si>
    <t>DOORMAT HAPPY HOME GH FD9 40X60CM GREY W/LOGO 2KG/SM</t>
  </si>
  <si>
    <t>DOORMAT HAPPY HOME GH FD9 40X60CM BLACK W/LOGO 2KG/SM</t>
  </si>
  <si>
    <t>DOORMAT HAPPY HOME GH FD9 40X60CM RED W/O LOGO 2KG/SM</t>
  </si>
  <si>
    <t>+DOORMAT HAPPY HOME GH FD9 40X60CM GREEN W/O LOGO 2KG/SM</t>
  </si>
  <si>
    <t>+DOORMAT HAPPY HOME GH FD9 40X60CM BLUE W/O LOGO 2KG/SM</t>
  </si>
  <si>
    <t>DOORMAT HAPPY HOME GH FD9 40X60CM GREY W/O LOGO 2KG/SM</t>
  </si>
  <si>
    <t>DOORMAT HAPPY HOME GH FD9 40X60CM BLACK W/O LOGO 2KG/SM</t>
  </si>
  <si>
    <t>GARDEN HOSE RYKER 12MMX16MMX1M 1/2 GREEN</t>
  </si>
  <si>
    <t>HINGE HAUSMANN HI 3''X3''X2MM SS304 LOOSE PIN</t>
  </si>
  <si>
    <t>HINGE HAUSMANN HI 3.5''X3.5''X2MM SS304 LOOSE PIN</t>
  </si>
  <si>
    <t>HINGE HAUSMANN HI 4''X4''X2.2MM SS304 LOOSE PIN</t>
  </si>
  <si>
    <t>HINGE HAUSMANN 3''X3''2.5MM BALL BEARING S/S</t>
  </si>
  <si>
    <t>HINGE HAUSMANN 3.5''X3.5''2.5MM BALL BEARING S/S</t>
  </si>
  <si>
    <t>SWITCH PLATE ZIGMA TI ZMPA1 1-GANG</t>
  </si>
  <si>
    <t>SWITCH PLATE ZIGMA TI ZMPA2 2-GANG</t>
  </si>
  <si>
    <t>SWITCH PLATE ZIGMA TI ZMPA3 3-GANG</t>
  </si>
  <si>
    <t>SWITCH ZIGMA TI ZMPA4 BLANK PLATE</t>
  </si>
  <si>
    <t>I-OUTLET ZIGMA TI ZMOA1 10A 220V 60Hz</t>
  </si>
  <si>
    <t>I-SWITCH ZIGMA TI ZMSA-ABC 10A 220V 60Hz 1-WAY</t>
  </si>
  <si>
    <t>I-SWITCH ZIGMA TI ZMSA-2ABC 10A 220V 60Hz 2-WAY</t>
  </si>
  <si>
    <t>I-OUTLET ZIGMA ZMOS101 10A 220V 60Hz 1-GANG</t>
  </si>
  <si>
    <t>I-OUTLET ZIGMA ZMOS102 10A 220V 60Hz 2-GANG</t>
  </si>
  <si>
    <t>I-OUTLET ZIGMA ZMOS103 10A 220V 60Hz 3-GANG</t>
  </si>
  <si>
    <t>I-OUTLET ZIGMA ZMOS104 20A 220V 60Hz 3-PIN SET</t>
  </si>
  <si>
    <t>I-OUTLET ZIGMA ZMOS105 20A 220V 60Hz 2-GANG 3-PIN SET</t>
  </si>
  <si>
    <t>I-OUTLET ZIGMA ZMTLS106 TEL MOD JACK 1-GANG</t>
  </si>
  <si>
    <t>I-OUTLET ZIGMA ZMTVS107 TV TERMINAL 1-GANG</t>
  </si>
  <si>
    <t>I-SWITCH ZIGMA ZMDMS108 DIMMER 300W</t>
  </si>
  <si>
    <t>I-SWITCH ZIGMA ZMSS109 10AX 220V 60Hz 1-GANG 1-WAY</t>
  </si>
  <si>
    <t>I-SWITCH ZIGMA ZMDBS112 10A 220V 60Hz 1-GANG DOOR BELL</t>
  </si>
  <si>
    <t>I-SWITCH ZIGMA ZMSS110 10AX 220V 60Hz 2-GANG 1-WAY</t>
  </si>
  <si>
    <t>I-SWITCH ZIGMA ZMSS111 10AX 220V 60Hz 3-GANG 1-WAY</t>
  </si>
  <si>
    <t>I-SWITCH ZIGMA ZMSS201 10AX 220V 60Hz 1-GANG 2-WAY</t>
  </si>
  <si>
    <t>I-SWITCH ZIGMA ZMSS202 10AX 220V 60Hz 2-GANG 2-WAY</t>
  </si>
  <si>
    <t>I-SWITCH ZIGMA ZMSS203 10AX 220V 60Hz 3-GANG 2-WAY</t>
  </si>
  <si>
    <t>CABINET RAVONI FITTINGS 1 (P/TRAP PO PLUG/FAUCET/1AV/1FH/ 2EXP. BOLT)</t>
  </si>
  <si>
    <t>+CABINET RAVONI FITTINGS 2 (P/TRAP PO PLUG/FAUCET/1AV/1FH/ 2EXP. BOLT)</t>
  </si>
  <si>
    <t>DOORMAT HAPPY HOME GH FD9 50X70CM RED W/LOGO 2KG/SM</t>
  </si>
  <si>
    <t>+DOORMAT HAPPY HOME GH FD9 50X70CM GREEN W/LOGO 2KG/SM</t>
  </si>
  <si>
    <t>+DOORMAT HAPPY HOME GH FD9 50X70CM BLUE W/LOGO 2KG/SM</t>
  </si>
  <si>
    <t>DOORMAT HAPPY HOME GH FD9 50X70CM GREY W/LOGO 2KG/SM</t>
  </si>
  <si>
    <t>DOORMAT HAPPY HOME GH FD9 50X70CM BLACK W/LOGO 2KG/SM</t>
  </si>
  <si>
    <t>DOORMAT HAPPY HOME GH FD9 50X70CM RED W/O LOGO 2KG/SM</t>
  </si>
  <si>
    <t>+DOORMAT HAPPY HOME GH FD9 50X70CM GREEN W/O LOGO 2KG/SM</t>
  </si>
  <si>
    <t>+DOORMAT HAPPY HOME GH FD9 50X70CM BLUE W/O LOGO 2KG/SM</t>
  </si>
  <si>
    <t>DOORMAT HAPPY HOME GH FD9 50X70CM GREY W/O LOGO 2KG/SM</t>
  </si>
  <si>
    <t>DOORMAT HAPPY HOME GH FD9 50X70CM BLACK W/O LOGO 2KG/SM</t>
  </si>
  <si>
    <t>WINDOW BUENAVISTA BW0606 ZY .60X.60M UPVC SLIDING</t>
  </si>
  <si>
    <t>WINDOW BUENAVISTA BW1212 ZY 1.20X1.20M UPVC SLIDING</t>
  </si>
  <si>
    <t>WINDOW BUENAVISTA BW0812 ZY 1.20X.80M UPVC SLIDING</t>
  </si>
  <si>
    <t>TUBE CTX FE LED T5 4W/E-G 220-240V 4W 3000K WW</t>
  </si>
  <si>
    <t>TUBE CTX FE LED T5 4W/E-G 220-240V 4W 6500K DL</t>
  </si>
  <si>
    <t>TUBE CTX FE LED T5 8W/E-G 220-240V 8W 3000K WW</t>
  </si>
  <si>
    <t>TUBE CTX FE LED T5 8W/E-G 220-240V 8W 6500K DL</t>
  </si>
  <si>
    <t>TUBE CTX FE LED T5 14W/E-G 220-240V 14W 3000K WW</t>
  </si>
  <si>
    <t>TUBE CTX FE LED T5 14W/E-G 220-240V 14W 6500K DL</t>
  </si>
  <si>
    <t>SOLUTION FILA DETERDEK 500ML 60405012ING ACID DETERGENT</t>
  </si>
  <si>
    <t>SOLUTION FILA FILACLEANER 500ML 60505012ING NEUTRAL DETERGENT</t>
  </si>
  <si>
    <t>SOLUTION FILA PS87 500ML 53005012ING STAIN REMOVING DETERGENT</t>
  </si>
  <si>
    <t>SOLUTION FILA MP90 250ML 60102512ING STAIN PROTECTOR FOR POLISHED SURFACES</t>
  </si>
  <si>
    <t>SOLUTION FILA STONEPLUS 250ML 62002512ING COLOUR ENHANCING STAIN PROTECTOR</t>
  </si>
  <si>
    <t>RACK STACK LD 90018 5L 1830X810X310MM</t>
  </si>
  <si>
    <t>RACK STACK MD GOS014 5L 1830X910X410MM</t>
  </si>
  <si>
    <t>RACK STACK HD GOS005 4L 41830X1820X540MM</t>
  </si>
  <si>
    <t>RACK STACK MD GOS017 5L 1830X730X730MM</t>
  </si>
  <si>
    <t>(DO NOT USE)INSECT KILLER CTX GL GH1Z 1X5W TUBE BLACK</t>
  </si>
  <si>
    <t>(DO NOT USE)NFS-INSECT KILLER CTX GL GH-24N 1X24W TUBE BLACK</t>
  </si>
  <si>
    <t>(DO NOT USE)INSECT KILLER CTX GL GC2-16 2X8W TUBE MAGNETIC TRANSFORMER</t>
  </si>
  <si>
    <t>CHAIN LINK 2MM SINGLE JACK SHORT TYPE BLACK</t>
  </si>
  <si>
    <t>CHAIN LINK 2MM SINGLE JACK SHORT TYPE ZINC</t>
  </si>
  <si>
    <t>CHAIN LINK 1.6MM BRASS DOUBLE LINK</t>
  </si>
  <si>
    <t>(DO NOT USE)WALL LAMP FIXTURE EXOR KG 15512-W 200MM 1XE27 SQUARE</t>
  </si>
  <si>
    <t>+GARDEN HOSE RYKER JM MD1210-G 1/2''10M</t>
  </si>
  <si>
    <t>+GARDEN HOSE RYKER JM MD1215-G 1/2''15M</t>
  </si>
  <si>
    <t>+GARDEN HOSE RYKER JM MD1220-G 1/2''20M</t>
  </si>
  <si>
    <t>+GARDEN HOSE RYKER JM MD1225-G 1/2''25M</t>
  </si>
  <si>
    <t>CHAIN LINK 1.6MM NICKEL DOUBLE LINK</t>
  </si>
  <si>
    <t>+GARDEN HOSE RYKER JM MD1230-G 1/2''30M</t>
  </si>
  <si>
    <t>CHAIN LINK OVAL 3.5MM LINK DECORATION  BRASS</t>
  </si>
  <si>
    <t>CHAIN LINK 3.5MM  OVAL LINK DECORATION RED ANTIQUE</t>
  </si>
  <si>
    <t>CHAIN LINK 2MMX1M TWISTED NICKEL</t>
  </si>
  <si>
    <t>CHAIN LINK 2MMX1M TWISTED  BRASS</t>
  </si>
  <si>
    <t>CHAIN LINK 6MMX1M PLASTIC YELLOW</t>
  </si>
  <si>
    <t>NFS-CHAIN LINK  8MMX1M PLASTIC YELLOW</t>
  </si>
  <si>
    <t>NFS-CHAIN LINK DIN5686/TS25Z150MR2B KNITTED 2.5MM GALVANIZED</t>
  </si>
  <si>
    <t>NFS-CHAIN LINK DIN5686 KNITTED 4.2MM GALVANIZED</t>
  </si>
  <si>
    <t>(DO NOT USE)CHAIN LINK GALVANIZED WIRE ROPE 2MM</t>
  </si>
  <si>
    <t>+CHAIN MASTER GALVANIZED WIRE ROPE 3MM</t>
  </si>
  <si>
    <t>(DO NOT USE) CHAIN LINK CABLE WIRE ROPE PVC COATED 2MMX250M</t>
  </si>
  <si>
    <t>(DO NOT USE) CHAIN LINK CABLE WIRE ROPE PVC COATED 3MMX250M</t>
  </si>
  <si>
    <t>(DO NOT USE)CEILING LAMP FIXTURE EXOR KG 15512-1F 250MM 1XE27 SQUARE</t>
  </si>
  <si>
    <t>(DO NOT USE)CEILING LAMP FIXTURE EXOR KG 15512-2F 300MM 2XE27 SQUARE</t>
  </si>
  <si>
    <t>(DO NOT USE)CEILING LAMP FIXTURE EXOR KG 15512-3F 400MM 3XE27 SQUARE</t>
  </si>
  <si>
    <t>(DO NOT USE)CEILING LAMP FIXTURE EXOR KG 16325-1Y 250MM 1XE27 ROUND</t>
  </si>
  <si>
    <t>(DO NOT USE)CEILING LAMP FIXTURE EXOR KG 16325-2Y 300MM 2XE27 ROUND</t>
  </si>
  <si>
    <t>(DO NOT USE)CEILING LAMP FIXTURE EXOR KG 16325-3Y 400MM 3XE27 ROUND</t>
  </si>
  <si>
    <t>(DO NOT USE)WALL LAMP FIXTURE EXOR KG 16325-W 220MM 1XE27 SQUARE</t>
  </si>
  <si>
    <t>(DO NOT USE)WALL LAMP FIXTURE EXOR KG 1421-1 155X255MM 1XE27 SQUARE</t>
  </si>
  <si>
    <t>(DO NOT USE)CEILING LAMP FIXTURE EXOR KG 1423-2 300MM 2XE27 ROUND</t>
  </si>
  <si>
    <t>CEILING LAMP FIXTURE EXOR KG 1420-3 400MM 3XE27 ROUND</t>
  </si>
  <si>
    <t>(DO NOT USE)WALL LAMP FIXTURE EXOR KG 1503-1W 300X150MM 1XE27 HALF-ROUND</t>
  </si>
  <si>
    <t>(DO NOT USE)CEILING LAMP FIXTURE EXOR KG 1503-2 300MM 2XE27 ROUND</t>
  </si>
  <si>
    <t>(DO NOT USE)CEILING LAMP FIXTURE EXOR KG 1503-3 400MM 3XE27 ROUND</t>
  </si>
  <si>
    <t>(DO NOT USE)CEILING LAMP FIXTURE EXOR KG 48310-1Y 235MM 1XE27 ROUND</t>
  </si>
  <si>
    <t>(DO NOT USE)CEILING LAMP FIXTURE EXOR KG 48310-2Y 315MM 2XE27 ROUND</t>
  </si>
  <si>
    <t>(DO NOT USE)CEILING LAMP FIXTURE EXOR KG 48310-3Y 420MM 3XE27 ROUND</t>
  </si>
  <si>
    <t>(DO NOT USE)CEILING LAMP FIXTURE EXOR KG 48310-1F 235MM 2XE27 SQUARE</t>
  </si>
  <si>
    <t>(DO NOT USE)CEILING LAMP FIXTURE EXOR KG 48310-2F 315MM 2XE27 SQUARE</t>
  </si>
  <si>
    <t>(DO NOT USE)CEILING LAMP FIXTURE EXOR KG 48310-3F 420MM 3XE27 SQUARE</t>
  </si>
  <si>
    <t>(DO NOT USE)CEILING LAMP FIXTURE EXOR KG CY300Y 300MM 2XE27 ROUND</t>
  </si>
  <si>
    <t>(DO NOT USE)CEILING LAMP FIXTURE EXOR KG CY400Y 400MM 3XE27 ROUND</t>
  </si>
  <si>
    <t>(DO NOT USE)WALL LAMP FIXTURE EXOR KG CY220 220MM 1XE27 SQUARE</t>
  </si>
  <si>
    <t>PARTITION TOILET HAUSMANN ACCS.  OA-2/JM001 AB DOOR LOCK NYLON BLACK</t>
  </si>
  <si>
    <t>PARTITION TOILET HAUSMANN ACCS.  OA-3/JM001 AB SUPPORT LEG NYLON  BLACK</t>
  </si>
  <si>
    <t>SAFETY HASP HAUSMANN MP THS911CP 2.5'' STEEL</t>
  </si>
  <si>
    <t>SAFETY HASP HAUSMANN MP THS911CP 3" STEEL</t>
  </si>
  <si>
    <t>PARTITION TOILET HAUSMANN ACCS.  OA-5/JM001 AB DOOR KNOB NYLON  BLACK</t>
  </si>
  <si>
    <t>PARTITION TOILET HAUSMANN ACCS.  OA-6/JM001 AB HOOK NYLON  BLACK</t>
  </si>
  <si>
    <t>PARTITION TOILET HAUSMANN ACCS.  OA-4/JM001 AB HINGE NYLON LEFT 2's BLACK</t>
  </si>
  <si>
    <t>PARTITION TOILET HAUSMANN ACCS.  OA-4/JM001 AB HINGE NYLON RIGHT 2's  BLACK</t>
  </si>
  <si>
    <t>PARTITION TOILET HAUSMANN ACCS.  OA-1/JM001 AB CORNER FASTENER NYLON  BLACK 2's</t>
  </si>
  <si>
    <t>FAUCET BREMEN F-31005 SINK</t>
  </si>
  <si>
    <t>SAFETY HASP HAUSMANN MP THS911CP 3.5'' STEEL</t>
  </si>
  <si>
    <t>SAFETY HASP HAUSMANN MP THS911CP 4'' STEEL</t>
  </si>
  <si>
    <t>SAFETY HASP HAUSMANN MP THS911CP 5'' STEEL</t>
  </si>
  <si>
    <t>TILES DIAMOND 50X50F BARCELONA IVORY</t>
  </si>
  <si>
    <t>TILES DIAMOND 50X50F BARCELONA GREY</t>
  </si>
  <si>
    <t>NFS-TILES DIAMOND 50X50F MARYLAND BROWN</t>
  </si>
  <si>
    <t>NFS-TILES DIAMOND 50X50F MARYLAND CHOCO</t>
  </si>
  <si>
    <t>NFS-TILES DIAMOND 50X50F MARYLAND BEIGE</t>
  </si>
  <si>
    <t>TILES DIAMOND 50X50F PHILLIPS YELLOW</t>
  </si>
  <si>
    <t>NFS-TILES DIAMOND 50X50F JAMES BLACK</t>
  </si>
  <si>
    <t>TILES DIAMOND 50X50F HARRY YELLOW</t>
  </si>
  <si>
    <t>TILES DIAMOND 50X50F SUPER WHITE</t>
  </si>
  <si>
    <t>ROLLER CATCHES HAUSMANN TO CL6020 DOUBLE IRON W/SCREW 2'S ANTIQUE COPPER</t>
  </si>
  <si>
    <t>ROLLER CATCHES HAUSMANN TO CL6020 DOUBLE IRON W/SCREW 2'S ANTIQUE BRASS</t>
  </si>
  <si>
    <t>NFS-INDOOR LUMBER AMERICAN LUMBER 19X140X2438MM (1X6X8) UNTREAT. BRAZ. PINE</t>
  </si>
  <si>
    <t>+NFS-INDOOR LUMBER AMERICAN LUMBER 19X184X2438MM (1X8X8) UNTREAT. BRAZ. PINE</t>
  </si>
  <si>
    <t>+NFS-INDOOR LUMBER AMERICAN LUMBER 19X89X2438MM (1X4X8) UNTREAT. BRAZ. PINE</t>
  </si>
  <si>
    <t>+NFS-INDOOR LUMBER AMERICAN LUMBER 19X140X1828MM (1X6X6) UNTREAT. BRAZ. PINE</t>
  </si>
  <si>
    <t>+TILES NUVOGRES KS 60X60 SOLOGOSO K6900 SUPER WHITE</t>
  </si>
  <si>
    <t>NFS-INDOOR LUMBER AMERICAN LUMBER 19X89X1828MM (1X4X6) UNTREAT. BRAZ. PINE</t>
  </si>
  <si>
    <t>NFS-INDOOR LUMBER AMERICAN LUMBER 19X184X1828MM (1X8X6) UNTREAT. BRAZ. PINE</t>
  </si>
  <si>
    <t>RANGE HOOD BOSTON BAY AE SPAREPARTS HEF30(D-600MM) GLASS</t>
  </si>
  <si>
    <t>WARNING TRIANGLE SOTER S-1624 42.5X42.5X42.5CM</t>
  </si>
  <si>
    <t>(DO NOT USE)+NFS- COMB MIGO HE325S DOUBLE PIN BRUSH TPR+RUBBER 5.5X21.5CM</t>
  </si>
  <si>
    <t>(DO NOT USE)NFS- COMB MIGO HE9640 FINE-TOOTHED TPR+RUBBER 2.9X23.3CM</t>
  </si>
  <si>
    <t>(DO NOT USE)+NFS- COMB MIGO HE9652L DOUBLE SIDED COMB TPR+RUBBER 5.2X21CM</t>
  </si>
  <si>
    <t>(DO NOT USE)+NFS- GROOMING MITT MIGO 513 RUBBER 9X13CM</t>
  </si>
  <si>
    <t>(DO NOT USE)+NFS- GROOMING MITT MIGO 520 RUBBER+CANVA 16.5X23CM</t>
  </si>
  <si>
    <t>+NFS-CORNER SHELF BOARD WOODTEK A996 FLOATING 25X25X3.8CM WHITE 3KG CAP.</t>
  </si>
  <si>
    <t>+NFS-CORNER SHELF BOARD WOODTEK A996 FLOATING 25X25X3.8CM BEECH 3KG CAP.</t>
  </si>
  <si>
    <t>+NFS-CORNER SHELF BOARD WOODTEK A996 FLOATING 25X25X3.8CM MAPLE 3KG CAP.</t>
  </si>
  <si>
    <t>+NFS-CORNER SHELF BOARD WOODTEK A996 FLOATING 25X25X3.8CM DARK 3KG CAP.</t>
  </si>
  <si>
    <t>+NFS-CORNER SHELF BOARD WOODTEK A996A FLOATING 29.7X29.7X5CM WHITE 4KG CAP.</t>
  </si>
  <si>
    <t>+NFS-CORNER SHELF BOARD WOODTEK A996A FLOATING 29.7X29.7X5CM BEECH 4KG CAP.</t>
  </si>
  <si>
    <t>+NFS-CORNER SHELF BOARD WOODTEK A996A FLOATING 29.7X29.7X5CM MAPLE 4KG CAP.</t>
  </si>
  <si>
    <t>+NFS-CORNER SHELF BOARD WOODTEK A996A FLOATING 29.7X29.7X5CM DARK 4KG CAP.</t>
  </si>
  <si>
    <t>GENERATOR HAUSMANN RP ACCS. MOTOR ASSEMBLY R1800P</t>
  </si>
  <si>
    <t>WATER DISPENSER BOSTON BAY CL ACCS. SWITCH FOR HOT AND COLD</t>
  </si>
  <si>
    <t>WATER DISPENSER BOSTON BAY CL SPAREPARTS THERMOSTAT SELECTOR</t>
  </si>
  <si>
    <t>WATER DISPENSER BOSTON BAY CL SPAREPARTS THERMOSTAT</t>
  </si>
  <si>
    <t>WATER DISPENSER BOSTON BAY CL SPAREPARTS THERMAL CUT OUT</t>
  </si>
  <si>
    <t>WATER DISPENSER BOSTON BAY CL ACCS. LED INDICATOR</t>
  </si>
  <si>
    <t>WATER DISPENSER BOSTON BAY CL ACCS. SILICON TUBES</t>
  </si>
  <si>
    <t>STAND FAN BOSTON BAY SPAREPARTS KM BS1625 SWITCH</t>
  </si>
  <si>
    <t>TANK COVER PHILIPPINE STANDARD 660 CORON PASTEL BLUE</t>
  </si>
  <si>
    <t>SHOVEL PLASCOOP GCV ABS BLUE</t>
  </si>
  <si>
    <t>+PARTICLE BOARD MP 2SIDES MD101 18MMX1220MMX2440MM MELAMINE WHITE</t>
  </si>
  <si>
    <t>+TILES ROMANO CLASSIC IV 20X30W J2061P STRIPE RED</t>
  </si>
  <si>
    <t>DISC GRINDING GOLD ELEPHANT 27GC1023016W 4X1/8X5/8" FOR STONE &amp; GLASS</t>
  </si>
  <si>
    <t>DISC GRINDING GOLD ELEPHANT 27WA1023016W 102X3X16MM FOR S/S</t>
  </si>
  <si>
    <t>DISC FLAP GOLD ELEPHANT 27A12522Y #40D 125X22.2MM</t>
  </si>
  <si>
    <t>DISC FLAP GOLD ELEPHANT 27A12522Y #60D 125X22.2MM</t>
  </si>
  <si>
    <t>DISC FLAP GOLD ELEPHANT 27A12522Y #80D 125X22.2MM</t>
  </si>
  <si>
    <t>DISC FLAP GOLD ELEPHANT 27A12522Y #120D 125X22.2MM</t>
  </si>
  <si>
    <t>BLADE GOLD ELEPHANT BW1102020-30 110X20 ALLOY FOR WOOD</t>
  </si>
  <si>
    <t>BLADE GOLD ELEPHANT BW1802425-40 180X25 ALLOY FOR WOOD</t>
  </si>
  <si>
    <t>BLADE GOLD ELEPHANT BW3053230-100 305X30 ALLOY FOR WOOD</t>
  </si>
  <si>
    <t>BLADE GOLD ELEPHANT BW3553230-60 355X30 ALLOY FOR WOOD</t>
  </si>
  <si>
    <t>(DO NOT USE) LA FONZA 3007 MODENA S&amp;P WHITE PACKAGE F2</t>
  </si>
  <si>
    <t>NFS-RACK STACK CY CY633393P3 PUNCH.IRON PLATE 67X35X102</t>
  </si>
  <si>
    <t>HINGE HAUSMANN HI 3''X3''X2MM SS304 LOOSE PIN (BOX)</t>
  </si>
  <si>
    <t>HINGE HAUSMANN HI 3.5''X3.5''X2MM SS304 LOOSE PIN (BOX)</t>
  </si>
  <si>
    <t>HINGE HAUSMANN HI 4''X4''X2.2MM SS304 LOOSE PIN (BOX)</t>
  </si>
  <si>
    <t>HINGE HAUSMANN HI 75X47X1.4MM NARROW BUTT STEEL BRASS 2'S</t>
  </si>
  <si>
    <t>HINGE HAUSMANN HI 89X56X1.6MM NARROW BUTT STEEL BRASS 2'S</t>
  </si>
  <si>
    <t>HINGE HAUSMANN HI 100X65X1.4MM NARROW BUTT STEEL BRASS 2'S</t>
  </si>
  <si>
    <t>HINGE HAUSMANN HI 38X38X1.1MM NARROW BUTT SS201 2'S</t>
  </si>
  <si>
    <t>HINGE HAUSMANN HI 50X41X1.1MM NARROW BUTT SS201 2'S</t>
  </si>
  <si>
    <t>HINGE HAUSMANN HI 63X44X1.1MM NARROW BUTT SS201 2'S</t>
  </si>
  <si>
    <t>HINGE HAUSMANN HI 75X52X1.3MM NARROW BUTT SS201 2'S</t>
  </si>
  <si>
    <t>HINGE HAUSMANN HI 88X60X1.3MM NARROW BUTT SS201 2'S</t>
  </si>
  <si>
    <t>HINGE HAUSMANN HI 100X72X2.0MM NARROW BUTT SS201 2'S</t>
  </si>
  <si>
    <t>FAUCET LA FONZA 2040A95 ZINC ALLOY LAV</t>
  </si>
  <si>
    <t>+HEDGE MAT 50X50CM MZ188003A LONG STEM BOXWOOD</t>
  </si>
  <si>
    <t>+NFS-HEDGE MAT MZ189009A 1X1M LANDSCAPE LEAVES</t>
  </si>
  <si>
    <t>+NFS-ARTIFICIAL GRASS BALL DIA 18CM MZ185001C</t>
  </si>
  <si>
    <t>+ARTIFICIAL GRASS BALL DIA 28CM MZ185001C</t>
  </si>
  <si>
    <t>+ARTIFICIAL GRASS BALL DIA 38CM MZ185001C</t>
  </si>
  <si>
    <t>WORKBENCH EF GOS070</t>
  </si>
  <si>
    <t>COMPACT WORKBENCH EF GOS018</t>
  </si>
  <si>
    <t>+CABINET EF STR012/GOS024 MOBILE 2 DOORS</t>
  </si>
  <si>
    <t>+COMPACT WORKBENCH ACCS. 630229/GOS050 CIRCULAR TOOL HOLDER FOR GOS018</t>
  </si>
  <si>
    <t>+COMPACT WORKBENCH ACCS. 630249/GOS052 SCREW DRIVER RACK FOR GOS018</t>
  </si>
  <si>
    <t>+COMPACT WORKBENCH ACCS. 630259/GOS053 SPANNER HOLDER FOR GOS018</t>
  </si>
  <si>
    <t>+COMPACT WORKBENCH ACCS. 630279/GOS055 DOUBLE PRONG HOOK FOR GOS018</t>
  </si>
  <si>
    <t>+COMPACT WORKBENCH ACCS. 630269/GOS054 SINGLE PRONG HOOK FOR GOS018</t>
  </si>
  <si>
    <t>+COMPACT WORKBENCH ACCS. 630289/GOS056  RECTANGULAR TOOL HOLDER FOR GOS018</t>
  </si>
  <si>
    <t>+COMPACT WORKBENCH ACCS. 630299/GOS057 SCREWDRIVER ORGANISER FOR GOS018</t>
  </si>
  <si>
    <t>+COMPACT WORKBENCH ACCS. 630309/GOS058 SINGLE CURVED HOOK FOR GOS018</t>
  </si>
  <si>
    <t>+COMPACT WORKBENCH ACCS. 630329/GOS060 LARGE TOOL CLIP FOR GOS018</t>
  </si>
  <si>
    <t>+COMPACT WORKBENCH ACCS. 630339/GOS061 SLOTTED TRAY ORGANISER FOR GOS018</t>
  </si>
  <si>
    <t>+COMPACT WORKBENCH ACCS. 630349/GOS062 VERSATILE TRAY FOR GOS018</t>
  </si>
  <si>
    <t>RIVET BLIND HAUSMANN 5/32''x1/4'' 1000's ALU+STEEL ZINC PLATED</t>
  </si>
  <si>
    <t>RIVET BLIND HAUSMANN 5/32''x3/8'' 1000's ALU+STEEL ZINC PLATED</t>
  </si>
  <si>
    <t>RIVET BLIND HAUSMANN 5/32''x3/4'' 1000's ALU+STEEL ZINC PLATED</t>
  </si>
  <si>
    <t>RIVET BLIND HAUSMANN 3/16''X3/8'' 1000's ALU+STEEL ZINC PLATED</t>
  </si>
  <si>
    <t>(DO NOT USE) BLIND RIVETS HAUSMANN 3/16''X1/2'' 1000's ALU+STEEL ZINC PLATED</t>
  </si>
  <si>
    <t>RIVET BLIND HAUSMANN 3/16''X1'' 1000's ALU+STEEL ZINC PLATED</t>
  </si>
  <si>
    <t>INDOOR LUMBER NZ WOOD TREATED 88X35X2400MM (2X4X8)  RADIATA STANDARD GRADE</t>
  </si>
  <si>
    <t>INDOOR LUMBER NZ WOOD TREATED 21X19X2440MM (1X1X8)  RADIATA STANDARD GRADE</t>
  </si>
  <si>
    <t>+INDOOR LUMBER NZ WOOD TREATED 68X35X2400MM (2X3X8)  RADIATA STANDARD GRADE</t>
  </si>
  <si>
    <t>+INDOOR LUMBER AMERICAN LUMBER BROWN SHIELD 38X89X2438MM (2X4X8) STANDARD GRADE</t>
  </si>
  <si>
    <t>INDOOR LUMBER AMERICAN LUMBER 38X38X2438MM (2X2X8) UNTREATED STANDARD GRADE</t>
  </si>
  <si>
    <t>INDOOR LUMBER AMERICAN LUMBER 38X89X3048MM (2X4X10) UNTREATED STANDARD GRADE</t>
  </si>
  <si>
    <t>INDOOR LUMBER CANADIAN LUMBER 19X89X2438MM (1X4X8) SPF GORMAN UNTREATED STANDARD GRADE</t>
  </si>
  <si>
    <t>INDOOR LUMBER CANADIAN LUMBER 19X140X2438MM (1X6X8) SPF GORMAN UNTREATED STANDARD GRADE</t>
  </si>
  <si>
    <t>INDOOR LUMBER CANADIAN LUMBER 19X140X2438MM (1X6X6) SPF GORMAN UNTREATED STANDARD GRADE</t>
  </si>
  <si>
    <t>+OUTDOOR LUMBER NZ WOOD TREATED 140X45X3000MM (2X6X10) RGH STANDARD GRADE</t>
  </si>
  <si>
    <t>OUTDOOR LUMBER NZ WOOD TREATED 70X45X3000MM (2X3X10) RGH STANDARD GRADE</t>
  </si>
  <si>
    <t>DRAWER LOCK HAUSMANN TO CL.1138 19X22X6.30MM ZINC ALLOY CHROME FINISH W/PLASTIC KEY</t>
  </si>
  <si>
    <t>DRAWER LOCK HAUSMANN TO CL.1103 19X20MM ZINC ALLOY CHROME FINISH W/PLASTIC KEY</t>
  </si>
  <si>
    <t>DRAWER LOCK HAUSMANN TO CL.1106 22X22X3.95MM ZINC ALLOY CHROME FINISH W/PLASTIC KEY</t>
  </si>
  <si>
    <t>I-BULB ZIGMA C35-F-I 4W WW E14 LED FILAMENT CLEAR DIMMABLE</t>
  </si>
  <si>
    <t>I-BULB ZIGMA C35-F-LD 4W WW E14 LED FILAMENT GOLDEN DIMMABLE</t>
  </si>
  <si>
    <t>I-BULB ZIGMA A60-F-LD 4W WW E27 LED FILAMENT GOLDEN DIMMABLE</t>
  </si>
  <si>
    <t>I-BULB ZIGMA A60-F-LD 6W WW E27 LED FILAMENT GOLDEN DIMMABLE</t>
  </si>
  <si>
    <t>I-BULB ZIGMA ST64-F-LD 4W WW E27 LED FILAMENT CLEAR DIMMABLE</t>
  </si>
  <si>
    <t>MOP HAPPY HOME NN 10-6509-41 COTTON FLAT STEEL HANDLE BLUE/YELLOW</t>
  </si>
  <si>
    <t>MOP HAPPY HOME NN 10-1822-11 PVA W/ STEEL HANDLE</t>
  </si>
  <si>
    <t>MOP HAPPY HOME NN 10-1757-11 COTTON TWIST W/ STEEL HANDLE</t>
  </si>
  <si>
    <t xml:space="preserve">MOP HAPPY HOME NN 10-4757-11 MICROFIBER TWIST W/ STEEL HANDLE	</t>
  </si>
  <si>
    <t xml:space="preserve">WINDOW SQUEEGEE HAPPY HOME NN 20-0197-11 25CM	</t>
  </si>
  <si>
    <t>I-BULB ZIGMA G95-F-LD 6W WW E27 LED FILAMENT CLEAR DIMMABLE</t>
  </si>
  <si>
    <t>WINDOW SQUEEGEE HAPPY HOME NN 20-2231-11 W/  ALUMINUM HANDLE 25CM</t>
  </si>
  <si>
    <t xml:space="preserve">DUSTPAN HAPPY HOME NN 31-1164-15 PLASTIC W/OUT BROOM	</t>
  </si>
  <si>
    <t>DUSTPAN HAPPY HOME NN 30-1041-14 PLASTIC W/ BROOM</t>
  </si>
  <si>
    <t>DUSTPAN HAPPY HOME NN 30-0056-15 PLASTIC W/ BRUSH</t>
  </si>
  <si>
    <t>DUSTER HAPPY HOME NN 60-0169-11 W/ ALUMINUM HANDLE</t>
  </si>
  <si>
    <t>DISH BRUSH HAPPY HOME NN 20-0043-13 W/ TWO DIFFERENT HEADS</t>
  </si>
  <si>
    <t xml:space="preserve">BRUSH HAPPY HOME NN 20-0287-11 MULTIFUNCTIONAL	</t>
  </si>
  <si>
    <t xml:space="preserve">BRUSH HAPPY HOME NN 20-0066-11 MULTIFUNCTIONAL	</t>
  </si>
  <si>
    <t>BRUSH HAPPY HOME NN 20-0085-11 MULTIFUNCTIONAL</t>
  </si>
  <si>
    <t>BRUSH HAPPY HOME NN 20-0032-11 MULTIFUNCTIONAL</t>
  </si>
  <si>
    <t>FLOOR BRUSH HAPPY HOME NN 20-1068-13 W/ FIXED STEEL HANDLE 27X7CM HEAD SIZE</t>
  </si>
  <si>
    <t>NFS- FLOOR SQUEEGEE HAPPY HOME NN 30-2215-11 W/ FIXED STEEL HANDLE 120CM</t>
  </si>
  <si>
    <t>NFS- SCRAPER HAPPY HOME NN 50-0011-13 W/ ALUMINUM HANDLE</t>
  </si>
  <si>
    <t>BRUSH HAPPY HOME NN 20-0192-11 MULTIFUNCTIONAL</t>
  </si>
  <si>
    <t>MOP HAPPY HOME NN 50-0061-44 TORNADO W/ PEDAL SET</t>
  </si>
  <si>
    <t>SCRUBBER REFILL HAPPY HOME NN 23-0187-11 FOR 20-0187-11</t>
  </si>
  <si>
    <t>BLADES HAPPY HOME NN 53-0011-13 FOR SCRAPER</t>
  </si>
  <si>
    <t>+TILES INNOGRES IC 60X60 SOLOGOSO I6055/I6055YG HI-SHINE PLAIN IVORY</t>
  </si>
  <si>
    <t>WINDOWS ALUMINUM 1.20X.80 AGW1208-55 BLACK BROWN</t>
  </si>
  <si>
    <t>WINDOWS ALUMINUM 1.20X.80 AGW1208-112 YELLOWISH BROWN</t>
  </si>
  <si>
    <t>(DO NOT USE)PIPE TSP IN-HOUSE G.I. ACCS. ELBOW 90DEG 1/2"</t>
  </si>
  <si>
    <t>(DO NOT USE)PIPE TSP IN-HOUSE G.I ACCS. ELBOW 90DEG. 3/4"</t>
  </si>
  <si>
    <t xml:space="preserve">(DO NOT USE)PIPE TSP IN-HOUSE G.I ACCS. ELBOW 90DEG. 1"	</t>
  </si>
  <si>
    <t xml:space="preserve">(DO NOT USE)PIPE TSP IN-HOUSE G.I ACCS. ELBOW 90DEG. 1 1/2"	</t>
  </si>
  <si>
    <t>(DO NOT USE)PIPE TSP IN-HOUSE G.I ACCS. REDUCING ELBOW 90DEG. 3/4X1/2"</t>
  </si>
  <si>
    <t>(DO NOT USE)PIPE TSP IN-HOUSE G.I ACCS. REDUCING ELBOW 90DEG. 1X1/2"</t>
  </si>
  <si>
    <t xml:space="preserve">(DO NOT USE)PIPE TSP IN-HOUSE G.I ACCS. REDUCING ELBOW 90DEG. 1X3/4"	</t>
  </si>
  <si>
    <t>(DO NOT USE)PIPE TSP IN-HOUSE G.I ACCS. STREET ELBOW 90DEG. 1/2"</t>
  </si>
  <si>
    <t>(DO NOT USE)PIPE TSP IN-HOUSE G.I ACCS. STREET ELBOW 90DEG. 3/4"</t>
  </si>
  <si>
    <t>(DO NOT USE)PIPE TSP IN-HOUSE G.I ACCS. STREET ELBOW 90DEG.  1"</t>
  </si>
  <si>
    <t>(DO NOT USE)PIPE TSP IN-HOUSE G.I ACCS. REDUCING STREET ELBOW 90DEG. 3/4X1/2"</t>
  </si>
  <si>
    <t xml:space="preserve">(DO NOT USE)PIPE TSP IN-HOUSE G.I ACCS. TEE 1/2"	</t>
  </si>
  <si>
    <t>(DO NOT USE)PIPE TSP IN-HOUSE G.I ACCS. TEE 3/4"</t>
  </si>
  <si>
    <t xml:space="preserve">(DO NOT USE)PIPE TSP IN-HOUSE G.I ACCS. TEE 1"	</t>
  </si>
  <si>
    <t xml:space="preserve">(DO NOT USE)PIPE TSP IN-HOUSE G.I ACCS. TEE 1 1/2"	</t>
  </si>
  <si>
    <t>(DO NOT USE)PIPE TSP IN-HOUSE G.I ACCS. REDUCING TEE 3/4X1/2"</t>
  </si>
  <si>
    <t xml:space="preserve">(DO NOT USE)PIPE TSP IN-HOUSE G.I ACCS. REDUCING TEE 1X1/2"	</t>
  </si>
  <si>
    <t>(DO NOT USE)PIPE TSP IN-HOUSE G.I ACCS. REDUCING TEE 1X3/4"</t>
  </si>
  <si>
    <t xml:space="preserve">(DO NOT USE) PIPE TSP IN-HOUSE G.I ACCS. CROSS 1/2"	</t>
  </si>
  <si>
    <t xml:space="preserve">(DO NOT USE) PIPE TSP IN-HOUSE G.I ACCS. CROSS 3/4"	</t>
  </si>
  <si>
    <t>(DO NOT USE) PIPE TSP IN-HOUSE G.I ACCS. CROSS 1"</t>
  </si>
  <si>
    <t>(DO NOT USE) PIPE TSP IN-HOUSE G.I ACCS. CROSS 1 1/2"</t>
  </si>
  <si>
    <t>(DO NOT USE) PIPE TSP IN-HOUSE G.I ACCS. REDUCING SOCKET WITH RIBS 3/4X1/2"</t>
  </si>
  <si>
    <t>(DO NOT USE) PIPE TSP IN-HOUSE G.I ACCS. REDUCING SOCKET WITH RIBS 1X1/2"</t>
  </si>
  <si>
    <t xml:space="preserve">(DO NOT USE) PIPE TSP IN-HOUSE G.I ACCS. REDUCING SOCKET WITH RIBS 1X3/4"	</t>
  </si>
  <si>
    <t>(DO NOT USE) PIPE TSP IN-HOUSE G.I ACCS. BUSHINGS 3/4X1/2"</t>
  </si>
  <si>
    <t>(DO NOT USE) PIPE TSP IN-HOUSE G.I ACCS. BUSHINGS 1X1/2"</t>
  </si>
  <si>
    <t>(DO NOT USE) PIPE TSP IN-HOUSE G.I ACCS. BUSHINGS 1X3/4"</t>
  </si>
  <si>
    <t>(DO NOT USE) PIPE TSP IN-HOUSE G.I ACCS. SOCKET TAPER THREAD W/ RIB 1/2"</t>
  </si>
  <si>
    <t>(DO NOT USE) PIPE TSP IN-HOUSE G.I ACCS. SOCKET TAPER THREAD W/ RIB 1"</t>
  </si>
  <si>
    <t>(DO NOT USE) PIPE TSP IN-HOUSE G.I ACCS. SOCKET TAPER THREAD W/ RIB 1 1/2"</t>
  </si>
  <si>
    <t>(DO NOT USE) PIPE TSP IN-HOUSE G.I ACCS. NIPPLE 1/2"</t>
  </si>
  <si>
    <t xml:space="preserve">(DO NOT USE) PIPE TSP IN-HOUSE G.I ACCS. NIPPLE 3/4"	</t>
  </si>
  <si>
    <t>(DO NOT USE) PIPE TSP IN-HOUSE G.I ACCS. NIPPLE 1"</t>
  </si>
  <si>
    <t>(DO NOT USE) PIPE TSP IN-HOUSE G.I ACCS. NIPPLE 1 1/2"</t>
  </si>
  <si>
    <t>(DO NOT USE) PIPE TSP IN-HOUSE G.I ACCS. PLUG SQUARE HEAD 1/2"</t>
  </si>
  <si>
    <t>(DO NOT USE) PIPE TSP IN-HOUSE G.I ACCS. PLUG SQUARE HEAD 3/4"</t>
  </si>
  <si>
    <t>(DO NOT USE) PIPE TSP IN-HOUSE G.I ACCS. PLUG SQUARE HEAD 1"</t>
  </si>
  <si>
    <t>(DO NOT USE) PIPE TSP IN-HOUSE G.I. ACCS. ROUND CAPS 1/2"</t>
  </si>
  <si>
    <t>(DO NOT USE) PIPE TSP IN-HOUSE G.I. ACCS. ROUND CAPS 3/4"</t>
  </si>
  <si>
    <t>(DO NOT USE) PIPE TSP IN-HOUSE G.I. ACCS. ROUND CAPS 1"</t>
  </si>
  <si>
    <t>(DO NOT USE) PIPE TSP IN-HOUSE G.I. ACCS. UNION FEMALE 1/2"</t>
  </si>
  <si>
    <t xml:space="preserve">(DO NOT USE) PIPE TSP IN-HOUSE G.I. ACCS. UNION FEMALE 3/4"	</t>
  </si>
  <si>
    <t>(DO NOT USE) PIPE TSP IN-HOUSE G.I. ACCS. UNION FEMALE 1"</t>
  </si>
  <si>
    <t>(DO NOT USE) PIPE TSP IN-HOUSE G.I. ACCS. UNION FEMALE 1 1/2"</t>
  </si>
  <si>
    <t>(DO NOT USE) PIPE TSP IN-HOUSE G.I ACCS. SOCKET TAPER THREAD W/ RIB 3/4"</t>
  </si>
  <si>
    <t>CLAW RYKER 633A2A FIBERGLASS HANDLE</t>
  </si>
  <si>
    <t>GARDEN TROWEL RYKER 633B2A FIBERGLASS HANDLE</t>
  </si>
  <si>
    <t>GARDEN TRANSPLANTER RYKER 633C2A FIBERGLASS HANDLE</t>
  </si>
  <si>
    <t>GARDEN FORK RYKER 633E2 FIBERGLASS HANDLE</t>
  </si>
  <si>
    <t>GARDEN HOE RYKER 633G2 FIBERGLASS DOUBLE</t>
  </si>
  <si>
    <t>+DOOR FLUSH WOODTEK WL MAG-1 MISSOURI WS 80X210 35MM SEMI-SOLID MELAMINE</t>
  </si>
  <si>
    <t>+DOOR FLUSH WOODTEK WL MAG-2 TEXAS WS 80X210 35MM SEMI-SOLID MELAMINE</t>
  </si>
  <si>
    <t>DOORS WOODTEK WL HGT-5V1 80X210X35MM/MARYLAND FLUSH PRIMER WB</t>
  </si>
  <si>
    <t>DOORS WOODTEK WL HGT-6V1 80X210X35MM/ARIZONA FLUSH PRIMER WB</t>
  </si>
  <si>
    <t>+DOOR FLUSH WOODTEK WL MAG-1 MISSOURI WS 90X210 35MM SEMI-SOLID MELAMINE</t>
  </si>
  <si>
    <t>+DOOR FLUSH WOODTEK WL MAG-2 TEXAS WS 90X210 35MM SEMI-SOLID MELAMINE</t>
  </si>
  <si>
    <t>DOORS WOODTEK WL HGT-5V1 90X210X35MM/MARYLAND FLUSH PRIMER WB</t>
  </si>
  <si>
    <t>+DOORS WOODTEK WL HGT-6V1 90X210X35MM/ARIZONA FLUSH PRIMER WB</t>
  </si>
  <si>
    <t>WASHING MACHINE BOSTON BAY IW SPAREPARTS DOOR LOCK</t>
  </si>
  <si>
    <t>WASHING MACHINE BOSTON BAY IW SPAREPARTS FILTER</t>
  </si>
  <si>
    <t>SCAFFOLDING XTEND TJ 34X600 140X140X4MM Q235 S.BASE JACK</t>
  </si>
  <si>
    <t>SCAFFOLDING XTEND TJ 48.3X48.3 T-4.75MM DBL COUPLER</t>
  </si>
  <si>
    <t>SCAFFOLDING XTEND TJ 48.3X48.3 T-4.75MM SWIVEL COUPLER</t>
  </si>
  <si>
    <t>SCAFFOLDING XTEND TJ 36X1.5X225MM JOINT PIN</t>
  </si>
  <si>
    <t>SCAFFOLDING XTEND TJ 48.3X2000X3.25MM TUBE</t>
  </si>
  <si>
    <t>SCAFFOLDING XTEND TJ 48.3X3000X3.25MM TUBE</t>
  </si>
  <si>
    <t>SCAFFOLDING XTEND TJ 48.3X4000X3.25MM TUBE</t>
  </si>
  <si>
    <t>NFS-FILL VALVE GEBERIT TYP360 w/ REFILL</t>
  </si>
  <si>
    <t>NFS-FLUSH VALVE GEBERIT TYP250s DUAL FOR 1 PIECE</t>
  </si>
  <si>
    <t>NFS-FLUSH VALVE GEBERIT TYP250s DUAL FOR 2 PIECE</t>
  </si>
  <si>
    <t>VACUUM CLEANER BOSTON BAY ZD SPAREPARTS AT19135P/1T19138P/AT19116P WHEEL</t>
  </si>
  <si>
    <t>AIR WASHING GUN HAUSMANN DG-10-EC 1000CC CUP</t>
  </si>
  <si>
    <t>SPRAY GUN HAUSMANN 472A-1 LOW PRESSURE</t>
  </si>
  <si>
    <t>PU HOSE HAUSMANN PU001 6X8MM W/JAPANESE QUICK CONNECTORS</t>
  </si>
  <si>
    <t>AIR QUICK CONNECTOR HAUSMANN 2W-A W/2-JAPANESE COUPLERS SET</t>
  </si>
  <si>
    <t>AIR CONNECTOR HAUSMANN MA006 1FEMALE COUPLER, 4MALE NIPPLE SET</t>
  </si>
  <si>
    <t>AIR BLOW GUN HAUSMANN DG-10 W/SHRT, MID &amp; LONG NOZZLE KIT</t>
  </si>
  <si>
    <t>AIR BRASS CHUCK HAUSMANN AC-2 1/4''</t>
  </si>
  <si>
    <t>MALE  COUPLER HAUSMANN JQ-7 JAPANESE STEEL</t>
  </si>
  <si>
    <t>COUPLER HAUSMANN JQ-3 JAPANESE STEEL W/1/4 SPIKE</t>
  </si>
  <si>
    <t>GASKET,NEEDLE &amp; SPRING,NOZZELE HAUSMANN FOR 472A-1 SPRAY GUN</t>
  </si>
  <si>
    <t>HOB BOSTON BAY AE SPAREPARTS VALVE PFF930</t>
  </si>
  <si>
    <t>ROPE LINK PEGB14MM 14MMX1MM GOLDEN BROWN PE WOODEN SPOOL</t>
  </si>
  <si>
    <t>+ROPE LINK PEGB14MMC 14MMX1MM GOLDEN BROWN PE COIL</t>
  </si>
  <si>
    <t>NFS-ROPE LINK 15MX6.4MM COTTON TWISTED WHITE</t>
  </si>
  <si>
    <t>+NFS-ROPE LINK 15MX4.8MM MIXED POLYPROPYLENE DIAMOND</t>
  </si>
  <si>
    <t>+NFS-ROPE LINK 15MX6.4MM MIXED POLYPROPYLENE DIAMOND</t>
  </si>
  <si>
    <t>ROPE LINK 15MX4.8MM POLYESTER DIAMOND BLACK</t>
  </si>
  <si>
    <t>+NFS-ROPE LINK  15MX4.8MM GREEN/WHT POLYESTER DIAMOND</t>
  </si>
  <si>
    <t>+HELMET SAFETY  HAUSMANN W-036 ABS WHITE</t>
  </si>
  <si>
    <t>+HELMET SAFETY  HAUSMANN W-036 ABS BLUE</t>
  </si>
  <si>
    <t>+HELMET SAFETY  HAUSMANN W-036 ABS RED</t>
  </si>
  <si>
    <t>AIRCON BOSTON BAY ME SPAREPARTS MSAB-18CR PANEL ASSEMBLY INDOOR MOC</t>
  </si>
  <si>
    <t>+HELMET SAFETY  HAUSMANN W-036 ABS YELLOW</t>
  </si>
  <si>
    <t>AIRCON BOSTON BAY ME SPAREPARTS MSAB-18CR AIR FILTER INDOOR MOC</t>
  </si>
  <si>
    <t>AIRCON BOSTON BAY ME SPAREPARTS MWF-07CM-NB8 MASTER ROTARY SWITCH</t>
  </si>
  <si>
    <t>AIRCON BOSTON BAY ME SP MWF-05CM-NB7 KNOB</t>
  </si>
  <si>
    <t>AIRCON BOSTON BAY ME SPAREPARTS MWF-07CM-NB8 ROCKER SWITCH</t>
  </si>
  <si>
    <t>NFS-CHAIN LINK  8MMX1M PLASTIC RED</t>
  </si>
  <si>
    <t>NFS-CHAIN LINK  6MMX1M PLASTIC RED</t>
  </si>
  <si>
    <t>CHAIN LINK 6MMX1M PLASTIC  BLUE</t>
  </si>
  <si>
    <t>NFS-CHAIN LINK  8MMX1M PLASTIC BLUE</t>
  </si>
  <si>
    <t>NFS-CHAIN LINK  6MMX1M PLASTIC WHITE</t>
  </si>
  <si>
    <t>(DO NOT USE)+HANGING LAMP EXOR LK MONEDA  HL/1 95733</t>
  </si>
  <si>
    <t>(DO NOT USE)+HANGING LAMP EXOR LK MONEDA  HL/1 95732</t>
  </si>
  <si>
    <t>(DO NOT USE)+HANGING LAMP EXOR LK BATISTA 3 HL/1 93188</t>
  </si>
  <si>
    <t>(DO NOT USE)+HANGING LAMP EXOR LK WESTBURRY HL/1 49482</t>
  </si>
  <si>
    <t>(DO NOT USE)+HANGING LAMP EXOR LK MASERLO HL/1 31598</t>
  </si>
  <si>
    <t>(DO NOT USE)+HANGING LAMP EXOR LK BATISTA 3 HL/3 93189</t>
  </si>
  <si>
    <t>(DO NOT USE)+HANGING LAMP EXOR LK PRIDDY HL/3 49465</t>
  </si>
  <si>
    <t>(DO NOT USE)+HANGING LAMP EXOR LK MASERLO HL/3 31604</t>
  </si>
  <si>
    <t>(DO NOT USE)+HANGING LAMP EXOR LK BATISTA 3 HL/4 93191</t>
  </si>
  <si>
    <t>(DO NOT USE)+HANGING LAMP EXOR LK VENCINO HL/1 94338</t>
  </si>
  <si>
    <t>(DO NOT USE)+HANGING LAMP EXOR LK VENCINO HL/3 94341</t>
  </si>
  <si>
    <t>(DO NOT USE)+TABLE LAMP EXOR LK PASTERI TL/1 95729</t>
  </si>
  <si>
    <t>(DO NOT USE)+WALL LAMP EXOR LK PRIDDY WL/1 49468</t>
  </si>
  <si>
    <t>(DO NOT USE)+TABLE LAMP EXOR LK BASIC TL/1 9228</t>
  </si>
  <si>
    <t>NFS-CHAIN LINK  8MMX1M PLASTIC WHITE</t>
  </si>
  <si>
    <t>NFS-CHAIN LINK 6MMX1M PLASTIC  GREEN</t>
  </si>
  <si>
    <t>NFS-CHAIN LINK  8MMX1M PLASTIC GREEN</t>
  </si>
  <si>
    <t>AIRCON BOSTON BAY ME SPAREPARTS MSAB-12CR INDOOR PANEL FRAME ASSEMBLY</t>
  </si>
  <si>
    <t>AIRCON BOSTON BAY ME SPAREPARTS MSAB-12CR INDOOR INSTALLATION PLATE</t>
  </si>
  <si>
    <t>(DO NOT USE) AIRCON BOSTON BAY ME ACCS. MSAB-12CR HORIZONTAL LOUVER ASSEMBLY</t>
  </si>
  <si>
    <t>(DO NOT USE) AIRCON BOSTON BAY ME ACCS. MSAB-22CR INDOOR MO PANEL ASSEMBLY</t>
  </si>
  <si>
    <t>(DO NOT USE) AIRCON BOSTON BAY ME ACCS. MSAB-22CR INDOOR AIR FILTER</t>
  </si>
  <si>
    <t>(DO NOT USE) AIRCON BOSTON BAY ME ACCS. MSAB-12CR INDOOR PANEL FRAME ASSEMBLY</t>
  </si>
  <si>
    <t>(DO NOT USE) AIRCON BOSTON BAY ME ACCS. MSABE-22CR INDOOR LOIVER</t>
  </si>
  <si>
    <t>(DO NOT USE) AIRCON BOSTON BAY ME ACCS. MSAB-22CR INDOOR INSTALLATION PLATE</t>
  </si>
  <si>
    <t>(DO NOT USE) AIRCON BOSTON BAY ME ACCS. MSAB-12CR INDOOR CHASIS ASSEMBLY</t>
  </si>
  <si>
    <t>AIRCON BOSTON BAY ME SPAREPARTS MSAB-12CR INDOOR FILTER SUBASSEMBLY</t>
  </si>
  <si>
    <t>+S.O RAVONI SUNNY-55B SET</t>
  </si>
  <si>
    <t>I-NFS-INDUSTRIAL STAND FAN BOSTON BAY DF750-T 30"</t>
  </si>
  <si>
    <t>I-NFS-INDUSTRIAL WALL FAN BOSTON BAY DFP650-TW 26"</t>
  </si>
  <si>
    <t>I-NFS-INDUSTRIAL WALL FAN BOSTON BAY NWF-65E 26" WITH EC MOTOR</t>
  </si>
  <si>
    <t>+TILES ESPANA CLASSIC RS 40X40 4401B WOOD DIAMOND</t>
  </si>
  <si>
    <t>ROTARY HAMMER HAUSMANN SK ACCS. HD1201 ROTOR</t>
  </si>
  <si>
    <t>ROTARY HAMMER HAUSMANN SK ACCS. HD1201 STATOR</t>
  </si>
  <si>
    <t>+TILES ESPANA CLASSIC RS 40X40 44008 WOOD PARQUET</t>
  </si>
  <si>
    <t>ROTARY HAMMER HAUSMANN SK ACCS. HD1201 SWITCH</t>
  </si>
  <si>
    <t>ROTARY HAMMER HAUSMANN SK ACCS. HD1201 CARBON BRUSH</t>
  </si>
  <si>
    <t>CUT-OFF SAW HAUSMANN SK ACCS. GC3553 ROTOR</t>
  </si>
  <si>
    <t>CUT-OFF SAW HAUSMANN SK ACCS. GC3553 STATOR</t>
  </si>
  <si>
    <t>I-WC PHILIPPINE STANDARD 074 CAMIGUIN WHITE</t>
  </si>
  <si>
    <t>CUT-OFF SAW HAUSMANN SK ACCS. GC3553 CARBON BRUSH</t>
  </si>
  <si>
    <t>CUT-OFF SAW HAUSMANN SK ACCS. GC3553 SWITCH</t>
  </si>
  <si>
    <t>ACCESSORIES RAVONI SA LED DRIVER</t>
  </si>
  <si>
    <t>HOOK &amp; EYE HAUSMANN 2''X2.1MM 3.8G STEEL BRASS PLATED 4'S</t>
  </si>
  <si>
    <t>HOOK &amp; EYE HAUSMANN 2-1/2'X2.6MM 6.4G STEEL BRASS PLATED 4'S</t>
  </si>
  <si>
    <t>HOOK &amp; EYE HAUSMANN 3''X2.6MM 7.1G STEEL BRASS PLATED 4'S</t>
  </si>
  <si>
    <t>HOOK &amp; EYE HAUSMANN 4''X2.6MM 8.1G STEEL BRASS PLATED 4'S</t>
  </si>
  <si>
    <t>I-LAV LA FONZA CORNER 401 440X390X190MM CERAMIC WHITE</t>
  </si>
  <si>
    <t>DOWNLIGHT LED DRIVER ZIGMA UR-MBAG08</t>
  </si>
  <si>
    <t>GAS STOVE BOSTON BAY CH SPAREPARTS BURNER RING (MEDIUM) G201NR</t>
  </si>
  <si>
    <t>RANGE HOOD BOSTON BAY CB SPAREPARTS F1050WH/BK/SS  VANE</t>
  </si>
  <si>
    <t>RANGE HOOD BOSTON BAY CB SPAREPARTS F1050WH/BK/SS  ALU. MATT</t>
  </si>
  <si>
    <t>RANGE HOOD BOSTON BAY CB SPAREPARTS F1050WH/BK/SS  CHARCOAL FILTER MATT</t>
  </si>
  <si>
    <t>NFS-FAUCET BREMEN F-216 SGL.LEVER SINK MIXER 35MM</t>
  </si>
  <si>
    <t>+TILES CHINAGRES IC 30X60 STEP TILE SOLOGOSO I6401 HI-SHINE W/RISER</t>
  </si>
  <si>
    <t>I-BULB ZIGMA WL LED LAMP 7W 3000K WW A60 E27 BALLET</t>
  </si>
  <si>
    <t>I-BULB ZIGMA WL LED LAMP 13W 3000K WW  A65 E27 BALLET</t>
  </si>
  <si>
    <t>PINLIGHT FIXTURE ZIGMA SI BS3162L-N(W) 77MM ROUND WHITE</t>
  </si>
  <si>
    <t>PINLIGHT FIXTURE ZIGMA SI BS3159L-N(W) 74X74MM SQUARE WHITE</t>
  </si>
  <si>
    <t>PINLIGHT FIXTURE ZIGMA SI BS3254L-N(W) 84MM ROUND WHITE</t>
  </si>
  <si>
    <t>PINLIGHT FIXTURE ZIGMA SI BS3261L-N(W) 83X83MM SQUARE WHITE</t>
  </si>
  <si>
    <t>I-EXTENSION CORD ZIGMA TI SY2055S 4-GANG 3M</t>
  </si>
  <si>
    <t>I-EXTENSION CORD ZIGMA TI SY2044S PORTABLE 3M</t>
  </si>
  <si>
    <t>I-EXTENSION CORD ZIGMA TI SY2033N 3-GANG 3M</t>
  </si>
  <si>
    <t>I-EXTENSION CORD ZIGMA TI SY2033OL 3-GANG (SOCKET ONLY)</t>
  </si>
  <si>
    <t>I-EXTENSION CORD ZIGMA TI SY2022N 2-GANG 3M</t>
  </si>
  <si>
    <t>I-EXTENSION CORD ZIGMA TI SY2022OL 2-GANG (SOCKET ONLY)</t>
  </si>
  <si>
    <t>I-SWITCH ZIGMA TI SY738 10A 250V 1-GANG</t>
  </si>
  <si>
    <t>I-PLUG ZIGMA TI SY208 REGULAR</t>
  </si>
  <si>
    <t>UTILITY BOX ZIGMA TI UB06P SURFACE TYPE</t>
  </si>
  <si>
    <t>PLATE COVER ZIGMA TI ZMODTL WEATHERPROOF SLIM TYPE</t>
  </si>
  <si>
    <t>I-SWITCH ZIGMA TI SY204W PENDANT TYPE</t>
  </si>
  <si>
    <t>I-RECEPTACLE ZIGMA TI SY109A E27 CEILING</t>
  </si>
  <si>
    <t>I-RECEPTACLE ZIGMA TI SY108A E27 CEILING</t>
  </si>
  <si>
    <t>I-RECEPTACLE ZIGMA TI SY106A E27 CEILING</t>
  </si>
  <si>
    <t>I-FLOOR SOCKET ZIGMA TI ZMFOS-SQ 2G UNIVERSAL SOCKET SILVER SQUARE</t>
  </si>
  <si>
    <t>I-FLOOR SOCKET ZIGMA TI ZMFOS-RD 2G UNIVERSAL SOCKET GOLD ROUND</t>
  </si>
  <si>
    <t>+ROPE LINK PEGB2MM-S 2MMX1M GOLDEN BROWN PE WOODEN SPOOL</t>
  </si>
  <si>
    <t>+NFS-ROPE LINK 15MX4.8MM PUR/YLW POLYPROPYLENE SOLID</t>
  </si>
  <si>
    <t>INDOOR LUMBER AMERICAN LUMBER 38X38X3048(2X2X10) UNTREATED  STANDARD GRADE</t>
  </si>
  <si>
    <t>INDOOR LUMBER AMERICAN LUMBER 38X63.5X3048MM(2X3X10) UNTREATED STANDARD GRADE</t>
  </si>
  <si>
    <t>INDOOR LUMBER CANADIAN LUMBER 19X184X2438MM (1X8X8))SPF GORMAN UNTREATED STANDARD GRDE</t>
  </si>
  <si>
    <t>INDOOR LUMBER CANADIAN LUMBER 19X235X2438MM (1X10X8))SPF GORMAN UNTREATED STANDARD GRADE</t>
  </si>
  <si>
    <t>NFS- MOP HAPPY HOME NN 10-1363-11 COTTON WATER SET WHITE</t>
  </si>
  <si>
    <t>NFS- MOP HAPPY HOME NN 13-1363-11 COTTON  REFILL WHITE</t>
  </si>
  <si>
    <t>NFS- MOP HAPPY HOME NN 10-4363-11 MICROFIBER WATER SET BLUE</t>
  </si>
  <si>
    <t>NFS- MOP HAPPY HOME NN 13-4363-11 MICROFIBER  REFILL BLUE</t>
  </si>
  <si>
    <t>NFS- MOP HAPPY HOME NN 13-1757-11 TWIST COTTON  REFILL WHITE</t>
  </si>
  <si>
    <t>NFS- MOP HAPPY HOME NN 13-4757-11 TWIST MICROFIBER  REFILL BLUE</t>
  </si>
  <si>
    <t>NFS- MOP HAPPY HOME NN 13-1047-11 COTTON  REFILL WHITE</t>
  </si>
  <si>
    <t>DOOR FLUSH HUME ST LANSVALE 700X2100X35MM PCM HOLLOW</t>
  </si>
  <si>
    <t>DOOR FLUSH HUME ST LANSVALE 800X2100X35MM PCM HOLLOW</t>
  </si>
  <si>
    <t>DOOR FLUSH HUME ST LANSVALE 900X2100X35MM PCM HOLLOW</t>
  </si>
  <si>
    <t>GRAB BAR LA FONZA LB001510B10-08-DEC 1-1/4X10" SS304 CONCEALED</t>
  </si>
  <si>
    <t>TILES NUVOGRES IV 60X120 PEARL JADE H12808 WHITE HI-SHINE</t>
  </si>
  <si>
    <t>TILES NUVOGRES IV 60X60 PEARL JADE H6808 WHITE HI-SHINE</t>
  </si>
  <si>
    <t xml:space="preserve">GRAB BAR LA FONZA LB001512B10-08-DEC 1-1/4X12" SS304 CONCEALED	</t>
  </si>
  <si>
    <t xml:space="preserve">GRAB BAR LA FONZA LB001514B10-08-DEC 1-1/4X14" SS304 CONCEALED	</t>
  </si>
  <si>
    <t>GRAB BAR LA FONZA LB001524B10-08-DEC 1-1/4X24" SS304 CONCEALED</t>
  </si>
  <si>
    <t>S.O. FILTER RAVONI FOR MASSAGE BATHTUB M3211-D/G</t>
  </si>
  <si>
    <t>NFS- MOP HAPPY HOME NN 13-1022-11 PVA (26CM) REFILL</t>
  </si>
  <si>
    <t>NFS- CLOTH HAPPY HOME NN 40-0022-11 MICROFIBER (40x48cm)  2PCS</t>
  </si>
  <si>
    <t>NFS- BRUSH  HAPPY HOME NN 70-0039-11 MULTIFUNCTIONAL (20G)  6PCS</t>
  </si>
  <si>
    <t>NFS- WINDOW BLINDS CLEANER  HAPPY HOME NN 20-1319-13 MICROFIBER ABS HANDLE  REFILL 2PCS</t>
  </si>
  <si>
    <t>WINDOW WASHER CLEANER HAPPY HOME NN20-2521-11SPRAY W/TPR SQUEEGEE MICRO(25CM)REF</t>
  </si>
  <si>
    <t>NFS- DUSTPAN W/ BROOM HAPPY HOME NN 30-1045-14 PLASTIC W/ GRY PP BRUSH &amp; STEEL HANDLE SET</t>
  </si>
  <si>
    <t>NFS- DUSTPAN W/ BROOM HAPPY HOME NN 30-1264-14 PLASTIC W/ GRY PP BRUSH &amp; STEEL HANDLE SET</t>
  </si>
  <si>
    <t>(DO NOT USE)DUSTPAN W/ BROOM HAPPY HOME NN 30-1264-14 PLASTIC W/ GRY PP BRUSH &amp; STEEL HANDLE SET</t>
  </si>
  <si>
    <t>NFS- BRUSH  HAPPY HOME NN 20-1069-13  BLUE AND WHITE PP W/ STEEL HANDLE  (22x7.5cm)</t>
  </si>
  <si>
    <t>NFS- BRUSH HEAD  HAPPY HOME NN 21-1068-11  BLUE AND WHITE PP BRUSH  (27x7cm)</t>
  </si>
  <si>
    <t>NFS- BRUSH HEAD  HAPPY HOME NN 21-1069-11  BLUE AND WHITE PP BRUSH  (22x7.5cm)</t>
  </si>
  <si>
    <t>NFS- BRUSH  HAPPY HOME NN 20-1080-11 PROFESSIONAL W/ STEEL HANDLE AND BLUE &amp; BLACK PP (45CM)</t>
  </si>
  <si>
    <t>NFS- TORNADO MOP HAPPY HOME NN 50-0065-14 W/ STAINLESS HANDLE  AND  MOP REFILL W/O PEDAL</t>
  </si>
  <si>
    <t>NFS- TOILET BRUSH HAPPY HOME NN 20-0125-11 LUXURY SET</t>
  </si>
  <si>
    <t>NFS- MOP HAPPY HOME NN 10-1046-11 COTTON W/ STEEL HANDLE BLACK SET</t>
  </si>
  <si>
    <t>DOOR LOCK FOR ALUMINUM DOOR</t>
  </si>
  <si>
    <t>TRASH BAG CTX TP BIO 30''X37'' X-LARGE BLACK</t>
  </si>
  <si>
    <t>TRASH BAG CTX TP BIO 27''X40'' XX-LARGE BLACK</t>
  </si>
  <si>
    <t>TILES PLATINUM 40X40F ALVARO BROWN</t>
  </si>
  <si>
    <t>TILES PLATINUM 40X40F ALVARO GREY</t>
  </si>
  <si>
    <t>TILES PLATINUM 40X40F ARDMORE GREY</t>
  </si>
  <si>
    <t>TILES PLATINUM 40X40F ARDMORE BROWN</t>
  </si>
  <si>
    <t>TILES PLATINUM 40X40F AZUVI BROWN</t>
  </si>
  <si>
    <t>TILES PLATINUM 40X40F AZUVI GREY</t>
  </si>
  <si>
    <t>TILES PLATINUM 40X40F ATLAS BROWN</t>
  </si>
  <si>
    <t>TILES PLATINUM 40X40F ATLAS GREY</t>
  </si>
  <si>
    <t>TILES PLATINUM 40X40F AMAZON BROWN</t>
  </si>
  <si>
    <t>TILES PLATINUM 40X40F AMAZON GREY</t>
  </si>
  <si>
    <t>TILES PLATINUM 40X40F AMAZON BEIGE</t>
  </si>
  <si>
    <t>TILES PLATINUM 40X40F AMAZON BONE</t>
  </si>
  <si>
    <t>(DO NOT USE) GARDEN HOSE RYKER 25MMX30MMX50M 1''</t>
  </si>
  <si>
    <t>+TILES ROMANO PREMIUM LH 30X45W INK JET CRR3401 CARRARA</t>
  </si>
  <si>
    <t>TILES ROMANO PREMIUM LH 30X60W INK JET CRR3601 CARRARA</t>
  </si>
  <si>
    <t>FLEXIBLE HOSE ACCS. FOR CONCRETE VIBRATOR V32X6M BALLING TYPE</t>
  </si>
  <si>
    <t>FLOOR SAW BLADE ACCS. FOR HP-Q450 450MM</t>
  </si>
  <si>
    <t>FLOOR SAW BLADE ACCS. FOR HP-Q300 300MM</t>
  </si>
  <si>
    <t>+NFS-TILES INNOGRES IC 30X60 STEP TILE SOLOGOSO I6401 HI-SHINE W/RISER</t>
  </si>
  <si>
    <t>+NFS-TILES INNOGRES IC 30X60 STEP TILE SOLOGOSO I6406 HI-SHINE W/RISER</t>
  </si>
  <si>
    <t>NFS-FAUCET BREMEN KF0401CH-BR</t>
  </si>
  <si>
    <t>NFS-FAUCET BREMEN KF0701CH-BR</t>
  </si>
  <si>
    <t>NFS-FAUCET BREMEN KF4901LCH-BR</t>
  </si>
  <si>
    <t>NFS-BATH SHOWER MIXER RAVONI BF0206CH-RA</t>
  </si>
  <si>
    <t>NFS-BATH SHOWER MIXER RAVONI BF0406CH-RA</t>
  </si>
  <si>
    <t>NFS-SHOWER COLUMN RAVONI BF0410CH-RA WALL MOUNTED</t>
  </si>
  <si>
    <t>NFS-SHOWER COLUMN RAVONI BF0411CH-RA WALL MOUNTED</t>
  </si>
  <si>
    <t>NFS-SHOWER COLUMN RAVONI BF0908NCH-RA ABS</t>
  </si>
  <si>
    <t>NFS-SHOWER COLUMN RAVONI BF1508CH-RA ABS W/O SHOWER MIXER</t>
  </si>
  <si>
    <t>NFS-RISER RAIL RAVONI BF0615CH-RA W/O HANDSHOWER</t>
  </si>
  <si>
    <t>NFS-RISER RAIL RAVONI BF0715CH-RA W/O HANDSHOWER</t>
  </si>
  <si>
    <t>FAUCET RAVONI 5100C32S ZINC ALLOY WALL</t>
  </si>
  <si>
    <t>FAUCET RAVONI 5880A104 ZINC ALLOY WALL</t>
  </si>
  <si>
    <t>+FAUCET RAVONI 4901A105 ZINC ALLOY WALL</t>
  </si>
  <si>
    <t>FAUCET RAVONI 5860A104 ZINC ALLOY WALL</t>
  </si>
  <si>
    <t>FAUCET RAVONI 5270C25 ZINC ALLOY WALL</t>
  </si>
  <si>
    <t>FAUCET RAVONI 5100C25 ZINC ALLOY WALL</t>
  </si>
  <si>
    <t>FAUCET RAVONI 5120C25 ZINC ALLOY WALL</t>
  </si>
  <si>
    <t>FAUCET RAVONI 5100A95 ZINC ALLOY WALL</t>
  </si>
  <si>
    <t>SHOWER HEAD RAVONI 605A03 ZINC ALLOY</t>
  </si>
  <si>
    <t>SHOWER COLUMN RAVONI TS 7968B IN-WALL SGL.LEVER ROUND SET</t>
  </si>
  <si>
    <t>BOTTLE TRAP &amp; WASTE BASIN DRAIN LAFONZA SW-BTSET-12 ABS 8" WHITE</t>
  </si>
  <si>
    <t>BOTTLE TRAP LAFONZA SW-BT-8 ABS 8" WHITE</t>
  </si>
  <si>
    <t>FLOOR DRAIN LAFONZA 100X100MM ABS SW-FD-WT</t>
  </si>
  <si>
    <t>HAMMER DEAD BLOW  HAUSMANN TT 1LB</t>
  </si>
  <si>
    <t>HAMMER DEAD BLOW  HAUSMANN TT 3LB</t>
  </si>
  <si>
    <t>PIPE ACCS. PJ-B299 SLICK END CAP 51MM SS304</t>
  </si>
  <si>
    <t>PIPE ACCS. PJ-B122 SLICK CONNECTOR 51MM SS304</t>
  </si>
  <si>
    <t>PIPE ACCS. PJ-B297 SLICK FLANGE 51MM SS304</t>
  </si>
  <si>
    <t>PIPE ACCS. PJ-B091-1 SLICK ELBOW 51MM SS304</t>
  </si>
  <si>
    <t>FRONT WIRE STOPPER (990)(DO NOT USE)</t>
  </si>
  <si>
    <t>UPPER SHELF 470*1000 (DO NOT USE)</t>
  </si>
  <si>
    <t>3-HOOK BRACKET (470) (DO NOT USE)</t>
  </si>
  <si>
    <t>WELDING MACHINE HAUSMANN OT MMA-140I INVERTER 140AMP</t>
  </si>
  <si>
    <t>WELDING MACHINE HAUSMANN OT MMA-160I INVERTER 160AMP</t>
  </si>
  <si>
    <t>WELDING MACHINE HAUSMANN OT MMA-220I INVERTER 220AMP</t>
  </si>
  <si>
    <t>WELDING MACHINE HAUSMANN OT BX6-200A ALUMINUM</t>
  </si>
  <si>
    <t>WELDING MACHINE HAUSMANN OT BX6-300A ALUMINUM</t>
  </si>
  <si>
    <t>+TILES INNOGRES IC 60X60 SOLOGOSO I6433YG HI-SHINE</t>
  </si>
  <si>
    <t>+TILES INNOGRES IC 60X60 SOLOGOSO I6087YG HI-SHINE</t>
  </si>
  <si>
    <t>+TILES INNOGRES IC 60X60 SOLOGOSO I6455YG HI-SHINE LINEAR DARK</t>
  </si>
  <si>
    <t>TILES ESPANA PREMIUM CC 60X60 KB6601 CORINTO GRAY</t>
  </si>
  <si>
    <t>TILES ESPANA PREMIUM CC 60X60 KB6604 CORINTO DK.GRAY</t>
  </si>
  <si>
    <t>TILES ESPANA PREMIUM CC 60X60 RECT.CER. LH6682 NEVADA GRAY</t>
  </si>
  <si>
    <t>TILES ESPANA PREMIUM CC 60X60 L6001D MIAMI PLAIN WHITE</t>
  </si>
  <si>
    <t>+NFS- ROUND TUBE WR19180 19MMX1800MM POWDER COATED WHITE</t>
  </si>
  <si>
    <t>+NFS- ROUND TUBE WR19360 19MMX3600MM POWDER COATED WHITE</t>
  </si>
  <si>
    <t>+NFS- ROUND TUBE WR25180 25MMX1800MM POWDER COATED WHITE</t>
  </si>
  <si>
    <t>+NFS- ROUND TUBE WR25360 25MMX3600MM POWDER COATED WHITE</t>
  </si>
  <si>
    <t>+NFS- ROUND TUBE ACCS. WFE19 19MM PILLAR ENDS POWDER COATED WHITE</t>
  </si>
  <si>
    <t>+NFS- ROUND TUBE ACCS. WFC19 19MM CENTRE PILLAR POWDER COATED WHITE</t>
  </si>
  <si>
    <t>+NFS- ROUND TUBE ACCS. WFF19 19MM ROUND FLANGES POWDER COATED WHITE</t>
  </si>
  <si>
    <t>+NFS- ROUND TUBE ACCS. WFF019 19MM OVAL FLANGES POWDER COATED WHITE</t>
  </si>
  <si>
    <t>+NFS- ROUND TUBE ACCS. WFE25 25MM PILLAR ENDS POWDER COATED WHITE</t>
  </si>
  <si>
    <t>+NFS- ROUND TUBE ACCS. WFC25 25MM CENTRE PILLAR POWDER COATED WHITE</t>
  </si>
  <si>
    <t>+NFS- ROUND TUBE ACCS. WFF25 25MM ROUND FLANGES POWDER COATED WHITE</t>
  </si>
  <si>
    <t>+NFS- ROUND TUBE ACCS. WFF025 25MM OVAL FLANGES POWDER COATED WHITE</t>
  </si>
  <si>
    <t>+DISC CUTTING NORLINE SG 4'' ULTRA THIN WHEEL</t>
  </si>
  <si>
    <t>+DISC GRINDING  NORLINE SG 4''</t>
  </si>
  <si>
    <t>+DISC GRINDING  NORLINE SG 7''</t>
  </si>
  <si>
    <t>+DISC CUTTING NORLINE SG 4''</t>
  </si>
  <si>
    <t>+DISC CUTTING NORLINE SG 7''</t>
  </si>
  <si>
    <t>+WHEEL CUT-OFF  NORLINE SG 14''</t>
  </si>
  <si>
    <t>+WHEEL CUT-OFF  NORLINE SG 16''</t>
  </si>
  <si>
    <t>BLADE DIAMOND NORLINE SG (SEGMENTED) 4''</t>
  </si>
  <si>
    <t>BLADE DIAMOND NORLINE SG (TURBO) 4''</t>
  </si>
  <si>
    <t>BLADE DIAMOND NORLINE SG (CONTINUOS) 4''</t>
  </si>
  <si>
    <t>DISC CUTTING/GRINDING NORLINE SG 2 IN 1 4''</t>
  </si>
  <si>
    <t>DISC FLEXIBLE NORLINE SG 4''</t>
  </si>
  <si>
    <t>+SHELF BRACKET HAUSMANN 75X100MM 20KG WHITE W/SCREWS</t>
  </si>
  <si>
    <t>+SHELF BRACKET HAUSMANN 100X125MM 20KG WHITE W/SCREWS</t>
  </si>
  <si>
    <t>(DO NOT USE) SHELF BRACKET HAUSMANN 125X150MM 25KG WHITE W/SCREWS</t>
  </si>
  <si>
    <t>(DO NOT USE) +SHELF BRACKET HAUSMANN 150X200MM 25KG WHITE W/SCREWS</t>
  </si>
  <si>
    <t>+SHELF BRACKET HAUSMANN 250X300MM 40KG WHITE W/SCREWS</t>
  </si>
  <si>
    <t>+SHELF BRACKET HAUSMANN 300X350MM 40KG WHITE W/SCREWS</t>
  </si>
  <si>
    <t>+SHELF BRACKET HAUSMANN 75X100MM 20KG BLACK W/SCREWS</t>
  </si>
  <si>
    <t>+SHELF BRACKET HAUSMANN 100X125MM 20KG BLACK W/SCREWS</t>
  </si>
  <si>
    <t>(DO NOT USE)+SHELF BRACKET HAUSMANN 125X150MM 25KG BLACK W/SCREWS</t>
  </si>
  <si>
    <t>(DO NOT USE) +SHELF BRACKET HAUSMANN  150X200MM 25KG BLACK W/SCREWS</t>
  </si>
  <si>
    <t>+SHELF BRACKET HAUSMANN 200X250MM 30KG BLACK W/SCREWS</t>
  </si>
  <si>
    <t>+SHELF BRACKET HAUSMANN 250X300MM 40KG BLACK W/SCREWS</t>
  </si>
  <si>
    <t>+SHELF BRACKET HAUSMANN 300X350MM 40KG BLACK W/SCREWS</t>
  </si>
  <si>
    <t>(DO NOT USE)+LAV PHILIPPINE STANDARD WMB400A MINDORO WHITE</t>
  </si>
  <si>
    <t>+SHELF BRACKET HAUSMANN 200X250MM 30KG WHITE W/SCREWS</t>
  </si>
  <si>
    <t>+DECKING WOODTEK YT-022 22X138x2200MM ROSEWOOD</t>
  </si>
  <si>
    <t>(DO NOT USE)SHELF BRACKET HAUSMANN 150X200MM 25KG WHITE W/SCREWS</t>
  </si>
  <si>
    <t>FAUCET RAVONI 5100C32 ZINC ALLOY WALL</t>
  </si>
  <si>
    <t>+SHELVING STACK GM SFN501 1238X476X1830MM 5LYRS CONCEALED POST W/ LAM.BOARD</t>
  </si>
  <si>
    <t>+SHELVING STACK GM SFN2812-PB 710X305X1372MM 4LYRS SIL. PWDR COATED W/ PB BRD</t>
  </si>
  <si>
    <t>I-BULB STICK ZIGMA SL LED LAMP 5307A-T7A 7W WW</t>
  </si>
  <si>
    <t>I-BULB STICK ZIGMA SL LED LAMP 5307A-T7A 7W DL</t>
  </si>
  <si>
    <t>I-BULB STICK ZIGMA SL LED LAMP 5307A-T7A 9W WW</t>
  </si>
  <si>
    <t>I-BULB STICK ZIGMA SL LED LAMP 5307A-T7A 9W DL</t>
  </si>
  <si>
    <t>I-PAR LIGHT ZIGMA SL 4206D-PAR30 10W WW IP65</t>
  </si>
  <si>
    <t>I-PAR LIGHT ZIGMA SL 4206D-PAR30 10W DL IP65</t>
  </si>
  <si>
    <t>I-PAR LIGHT ZIGMA SL 4306F-PAR38 15W WW IP65</t>
  </si>
  <si>
    <t>I-PAR LIGHT ZIGMA SL 4306F-PAR38 15W DL IP65</t>
  </si>
  <si>
    <t>CIRCULAR TUBE ZIGMA SL LED 2306A-YH22 15W DL 1-WAY</t>
  </si>
  <si>
    <t>CIRCULAR TUBE ZIGMA SL LED 2306B-YH32 20W DL 1-WAY</t>
  </si>
  <si>
    <t>PANELLING PVC POLYWOOD PPH919HW81305-17 7.5X0.25X2.95M LAM. FLAT PANEL</t>
  </si>
  <si>
    <t>PANELLING PVC POLYWOOD PPH919HW81309-17 7.5X0.25X2.95M LAM. FLAT PANEL</t>
  </si>
  <si>
    <t>PANELLING PVC POLYWOOD PPH919HW81602-17 7.5X0.25X2.95M LAM. FLAT PANEL</t>
  </si>
  <si>
    <t>PANELLING ACCS. PVC POLYWOOD U PPH919HW81305-17 END CAP CORNER</t>
  </si>
  <si>
    <t>PANELLING ACCS. PVC POLYWOOD U PPH919HW81309-17 END CAP CORNER</t>
  </si>
  <si>
    <t>PANELLING ACCS. PVC POLYWOOD U PPH919HW81602-17 END CAP CORNER</t>
  </si>
  <si>
    <t>PANELLING ACCS. PVC POLYWOOD H PPH919HW81305-17 DIVIDER MOULDING</t>
  </si>
  <si>
    <t>PANELLING ACCS. PVC POLYWOOD H PPH919HW81309-17 DIVIDER MOULDING</t>
  </si>
  <si>
    <t>PANELLING ACCS. PVC H PPH919HW81602-17 DIVIDER MOULDING</t>
  </si>
  <si>
    <t>(DO NOT USE) SHELF BRACKET HAUSMANN 125X150MM 25KG BLACK W/SCREWS</t>
  </si>
  <si>
    <t>SHOWER ARM RAVONI G-1/2"X15cmX1mm SS201</t>
  </si>
  <si>
    <t>SHOWER ARM RAVONI G-1/2"X20cmX1mm SS201</t>
  </si>
  <si>
    <t>SHOWER ARM RAVONI G-1/2"X30cmX1mm SS201</t>
  </si>
  <si>
    <t>SHOWER ARM RAVONI G-1/2"X40cmX1mm SS201</t>
  </si>
  <si>
    <t>NFS- SHOWER ARM RAVONI G-1/2"X45cmX1mm SS201</t>
  </si>
  <si>
    <t>I-WALL FAN BOSTON BAY ME FW40-6H 16"</t>
  </si>
  <si>
    <t>I-STAND FAN BOSTON BAY ME FS40-11DE 16"</t>
  </si>
  <si>
    <t>SCREW DECKING HAUSMANN 5X60MM 316 STAINLESS STEEL 25'S</t>
  </si>
  <si>
    <t>PANELLING PVC POLYWOOD PPH919HW81305-17 7.5X0.25X2.95M LAM. 5-GROOVE PANEL</t>
  </si>
  <si>
    <t>PANELLING PVC POLYWOOD PPH919HW81309-17 7.5X0.25X2.95M LAM. 5-GROOVE PANEL</t>
  </si>
  <si>
    <t>PANELLING PVC POLYWOOD PPH919HW81602-17 7.5X0.25X2.95M LAM 5-GROOVE PANEL</t>
  </si>
  <si>
    <t>SHOWER COLUMN RAVONI TS 104C-B IN-WALL SGL.LEVER SQUARE SET</t>
  </si>
  <si>
    <t>SHOWER HEAD RAVONI F-61018 3-SETTING</t>
  </si>
  <si>
    <t>SHOWER MIXER VALVE RAVONI F-214 35MM</t>
  </si>
  <si>
    <t>SHOWER HEAD RAVONI F-61031 3-SETTING</t>
  </si>
  <si>
    <t>+DECKING ACC. WOODTEK YT-C02-2 MOUNTING CLIP SS</t>
  </si>
  <si>
    <t>I-AIRCON BOSTON BAY ME MWF1-07CMNI-NC2 0.7HP</t>
  </si>
  <si>
    <t>I-AIRCON BOSTON BAY ME MWF1-09CMNI-NB9 1HP</t>
  </si>
  <si>
    <t>I-AIRCON BOSTON BAY ME MWF1-12CRNI-NC1 1.5HP</t>
  </si>
  <si>
    <t>I-AIRCON BOSTON BAY ME MWF2-18CRNI-NC1 2HP</t>
  </si>
  <si>
    <t>+TILES GRAND ROYAL 40X40F (L) INK JET DONGGALA BROWNISH</t>
  </si>
  <si>
    <t>+TILES GRAND ROYAL 40X40F (L) INK JET DONGGALA GREYISH</t>
  </si>
  <si>
    <t>+TILES GRAND ROYAL 40X40F (L) INK JET BORNEO BROWNISH</t>
  </si>
  <si>
    <t>+TILES GRAND ROYAL 40X40F (L) INK JET BENFICA YELLOWISH</t>
  </si>
  <si>
    <t>LEVEL HAUSMANN 750-40-30-12''</t>
  </si>
  <si>
    <t>LEVEL HAUSMANN 750-40-45-18''</t>
  </si>
  <si>
    <t>LEVEL HAUSMANN 750-40-60-24''</t>
  </si>
  <si>
    <t>TOOL BOX HAUSMANN A320112 50.7CM(20'') PLASTIC</t>
  </si>
  <si>
    <t>TOOL BOX HAUSMANN A320114 57.4CM(22-1/2'') PLASTIC</t>
  </si>
  <si>
    <t>NFS-TOOL BOX HAUSMANN A321109 38CM(15'') STEEL GADGET BOX</t>
  </si>
  <si>
    <t>NFS-TOOL BOX HAUSMANN A321110 40CM(16'') STEEL HIP ROOF BOX</t>
  </si>
  <si>
    <t>TOOL BOX HAUSMANN A320001 38CM(15'') ORGANIZER</t>
  </si>
  <si>
    <t>TOOL BOX HAUSMANN A320018 31CM(12-1/4'') ORGANIZER</t>
  </si>
  <si>
    <t>TOOL BOX HAUSMANN A320111 41CM(16'') PLASTIC</t>
  </si>
  <si>
    <t>NFS-ROUND TUBE STAINLESS 1/2" 12.7X3100MM T-1.2MM</t>
  </si>
  <si>
    <t>NFS-ROUND TUBE STAINLESS 1/2" 12.7X3100MM T-1.5MM</t>
  </si>
  <si>
    <t>NFS-ROUND TUBE STAINLESS 3/4" 19.1X3100MM T-1.2MM</t>
  </si>
  <si>
    <t>NFS-ROUND TUBE STAINLESS 3/4" 19.1X3100MM T-1.5MM</t>
  </si>
  <si>
    <t>NFS-SQUARE TUBE STAINLESS 1 1/2"X1 1/2" 38X38X3100MM T-1.2MM</t>
  </si>
  <si>
    <t>NFS-SQUARE TUBE STAINLESS 1 1/2"X1 1/2" 38X38X3100MM T-1.5MM</t>
  </si>
  <si>
    <t>NFS-SQUARE TUBE STAINLESS 3/4"X3/4" 19X19X3100MM T-1.2MM</t>
  </si>
  <si>
    <t>NFS-SQUARE TUBE STAINLESS 3/4"X3/4"  19X19X3100MM T-1.5MM</t>
  </si>
  <si>
    <t>(DO NOT USE)NFS- REFLECTIVE LEASH MIGO SH3457 10MMX120CM RED/BLUE</t>
  </si>
  <si>
    <t>+TILES GRAND ROYAL 40X40F (L) INK JET BENFICA GREYISH</t>
  </si>
  <si>
    <t>(DO NOT USE)+NFS- REFLECTIVE LEASH MIGO SH3459 15MMX120CM RED/BLUE</t>
  </si>
  <si>
    <t>ANGLE GRINDER HAUSMANN WSJM1001 850W BRUSHLESS</t>
  </si>
  <si>
    <t>(DO NOT USE)+NFS- REFLECTIVE LEASH MIGO SH3461 20MMX120CM RED/BLUE</t>
  </si>
  <si>
    <t>CUT-OFF SAW HAUSMANN GC3559 2000W</t>
  </si>
  <si>
    <t>(DO NOT USE)+NFS- REFLECTIVE COLLAR MIGO SH3466 10MMX20/30CM RED/BLUE</t>
  </si>
  <si>
    <t>+TILES GRAND ROYAL 40X40F (L) INK JET ANNON/NEW ANNON YELLOWISH</t>
  </si>
  <si>
    <t>(DO NOT USE)+NFS- REFLECTIVE COLLAR MIGO SH3467 15MMX33/40CM RED/BLUE</t>
  </si>
  <si>
    <t>(DO NOT USE)+NFS- REFLECTIVE COLLAR MIGO SH3468 20MMX40/50CM RED/BLUE</t>
  </si>
  <si>
    <t>(DO NOT USE)+NFS- REFLECTIVE HARNESS MIGO SH3470 10MMX25/35CM RED/BLUE</t>
  </si>
  <si>
    <t>(DO NOT USE)+NFS- REFLECTIVE HARNESS MIGO SH3471 15MMX30/50CM RED/BLUE</t>
  </si>
  <si>
    <t>(DO NOT USE)+NFS- REFLECTIVE HARNESS MIGO SH3472 20MMX50/70CM RED/BLUE</t>
  </si>
  <si>
    <t>+TILES GRAND ROYAL 40X40F (L) INK JET DAMEA YELLOWISH</t>
  </si>
  <si>
    <t>(DO NOT USE)+NFS- NYLON ROPE LEASH MIGO SH3516 A01 13MMX120CM</t>
  </si>
  <si>
    <t>(DO NOT USE)+NFS- NYLON ROPE LEASH MIGO SH3516 A02 13MMX120CM</t>
  </si>
  <si>
    <t>+TILES GRAND ROYAL 40X40F (L) INK JET KERINCI BROWNISH</t>
  </si>
  <si>
    <t>+TILES GRAND ROYAL 40X40F (L) INK JET KERINCI STONE</t>
  </si>
  <si>
    <t>+TILES ROMANO PREMIUM LH 30X45W INK JET CRR3402 CARRARA</t>
  </si>
  <si>
    <t>+TILES ROMANO PREMIUM LH 30X45W INK JET CRR3403 CARRARA</t>
  </si>
  <si>
    <t>TILES ROMANO PREMIUM LH 30X60W INK JET CRR3602 CARRARA</t>
  </si>
  <si>
    <t>TILES ROMANO PREMIUM LH 30X60W INK JET CRR3603 CARRARA</t>
  </si>
  <si>
    <t>LOCKSET AN 600 SC PUSH BOTTON DEADBOLT</t>
  </si>
  <si>
    <t>LOCKSET AN 371 SC PUSH BOTTON W/KEY</t>
  </si>
  <si>
    <t>+ROPE LINK PEGB2MM 2MMX1M GOLDEN BROWN PE COIL</t>
  </si>
  <si>
    <t>SINK BREMEN LD12050 DB/LD 1200X500MM D190-195MM STAINLESS STEEL</t>
  </si>
  <si>
    <t>+SINK BREMEN LS5848 SB/LD 580X480MM D175-180MM STAINLESS STEEL</t>
  </si>
  <si>
    <t>NFS-SINK BREMEN LS7848 SB/RD 780X480MM D175-180MM STAINLESS STEEL</t>
  </si>
  <si>
    <t>SINK BREMEN LS7540 SB/LD 750X400MM D155-160MM STAINLESS STEEL</t>
  </si>
  <si>
    <t>PORTABLE AIRCON BOSTON BAY ME MPPH-09CRN1-NB4  1.0HP</t>
  </si>
  <si>
    <t>NFS-SINK BREMEN LS8050A 800MMX500MM #201 RIGHT DRAIN</t>
  </si>
  <si>
    <t>NFS-SINK BREMEN LD12050 DB/LD 1200X500MM D190-195MM STAINLESS STEEL</t>
  </si>
  <si>
    <t>+PLYWOOD ORDINARY PREM. WOODTEK 18MMX1220MMX2440MM(VIOLET)</t>
  </si>
  <si>
    <t>+NFS-PLYWOOD ORDINARY PREM. WOODTEK 12MMX1220MMX2440MM(VIOLET)</t>
  </si>
  <si>
    <t>+PLYWOOD ORDINARY PREM. WOODTEK 10MMX1220MMX2440MM(VIOLET)</t>
  </si>
  <si>
    <t>+STEEL DOOR YH AMERICAN YF-AMO4W 80X210CM WALNUT ORDINARY W/ JAMB&amp;HANDLE</t>
  </si>
  <si>
    <t>DOOR STEEL YH IRON FORGE  80X210 3D WALNUT W/ JAMB&amp;HANDLE</t>
  </si>
  <si>
    <t>+STEEL DOOR YH AMERICAN YF-AMO4W 90X210CM WALNUT ORDINARY W/ JAMB&amp;HANDLE</t>
  </si>
  <si>
    <t>DOOR STEEL YH IRON FORGE  90X210 3D WALNUT W/ JAMB&amp;HANDLE</t>
  </si>
  <si>
    <t>DOWNLIGHT LED ZIGMA RT YG-R80 3W DL RECESSED</t>
  </si>
  <si>
    <t>DOWNLIGHT LED ZIGMA RT YG-R80 3W WW RECESSED</t>
  </si>
  <si>
    <t>DOWNLIGHT LED ZIGMA RT YG-R120 6W DL RECESSED</t>
  </si>
  <si>
    <t>DOWNLIGHT LED ZIGMA RT YG-R120 6W WW RECESSED</t>
  </si>
  <si>
    <t>DOWNLIGHT LED ZIGMA RT YG-R146 9W DL RECESSED</t>
  </si>
  <si>
    <t>DOWNLIGHT LED ZIGMA RT YG-R146 9W WW RECESSED</t>
  </si>
  <si>
    <t>DOWNLIGHT LED ZIGMA RT YG-S80 3W DL RECESSED</t>
  </si>
  <si>
    <t>DOWNLIGHT LED ZIGMA RT YG-S80 3W WW RECESSED</t>
  </si>
  <si>
    <t>DOWNLIGHT LED ZIGMA RT YG-S120 6W DL RECESSED</t>
  </si>
  <si>
    <t>DOWNLIGHT LED ZIGMA RT YG-S120 6W WW RECESSED</t>
  </si>
  <si>
    <t>DOWNLIGHT LED ZIGMA RT YG-S146 9W DL RECESSED</t>
  </si>
  <si>
    <t>DOWNLIGHT LED ZIGMA RT YG-S146 9W WW RECESSED</t>
  </si>
  <si>
    <t>DOWNLIGHT LED ZIGMA RT YG-NRM06 6W DL SURFACED</t>
  </si>
  <si>
    <t>DOWNLIGHT LED ZIGMA RT YG-NSM06 6W WW SURFACED</t>
  </si>
  <si>
    <t>DOWNLIGHT LED ZIGMA RT YG-NRM12 12W DL SURFACED</t>
  </si>
  <si>
    <t>DOWNLIGHT LED ZIGMA RT YG-NSM12 12W WW SURFACED</t>
  </si>
  <si>
    <t>DOWNLIGHT LED ZIGMA RT YG-NRM18 18W DL SURFACED</t>
  </si>
  <si>
    <t>DOWNLIGHT LED ZIGMA RT YG-NSM18 18W WW SURFACED</t>
  </si>
  <si>
    <t>DOWNLIGHT LED ZIGMA RT YG-RA07 7W DL RECESSED</t>
  </si>
  <si>
    <t>DOWNLIGHT LED ZIGMA RT YG-RA07 7W WW RECESSED</t>
  </si>
  <si>
    <t>DOWNLIGHT LED ZIGMA RT YG-NRM06 6W WW SURFACED</t>
  </si>
  <si>
    <t>DOWNLIGHT LED ZIGMA RT YG-NSM06 6W DL SURFACED</t>
  </si>
  <si>
    <t>DOWNLIGHT LED ZIGMA RT YG-NRM12 12W WW SURFACED</t>
  </si>
  <si>
    <t>DOWNLIGHT LED ZIGMA RT YG-NSM12 12W DL SURFACED</t>
  </si>
  <si>
    <t>+TILES APO 1.3MMX30X30 ASH GREY</t>
  </si>
  <si>
    <t>+TILES APO 1.3MMX4X36 PLANKS GOLDEN TEAK</t>
  </si>
  <si>
    <t>+TILES APO 1.3MMX30X30 MARBLE MURK GREY</t>
  </si>
  <si>
    <t>+TILES APO 1.3MMX4X36 PLANKS DARK OAK</t>
  </si>
  <si>
    <t>+TILES APO 1.3MMX30X30 STONE DEEP BROWN</t>
  </si>
  <si>
    <t>+TILES APO 1.3MMX30X30 STONETECH EMERALD WHITE</t>
  </si>
  <si>
    <t>+TILES APO 1.3MMX30X30 STONETECH ASH QUARTZ</t>
  </si>
  <si>
    <t>+TILES APO 1.3MMX30X30 COMFORT RUSSET OAK</t>
  </si>
  <si>
    <t>DOWNLIGHT LED ZIGMA RT YG-NRM18 18W WW SURFACED</t>
  </si>
  <si>
    <t>DOWNLIGHT LED ZIGMA RT YG-NSM18 18W DL SURFACED</t>
  </si>
  <si>
    <t>DOWNLIGHT LED ZIGMA RT YG-SA07 7W DL RECESSED</t>
  </si>
  <si>
    <t>DOWNLIGHT LED ZIGMA RT YG-SA07 7W WW RECESSED</t>
  </si>
  <si>
    <t>DOWNLIGHT LED ZIGMA RT YG-RA16 16W DL RECESSED</t>
  </si>
  <si>
    <t>DOWNLIGHT LED ZIGMA RT YG-RA16 16W WW RECESSED</t>
  </si>
  <si>
    <t>DOWNLIGHT LED ZIGMA RT YG-SA16 16W DL RECESSED</t>
  </si>
  <si>
    <t>DOWNLIGHT LED ZIGMA RT YG-SA16 16W WW RECESSED</t>
  </si>
  <si>
    <t>HOSE CLAMP CTX TM 6-13MM 8X0.6MM (1/2") 2's</t>
  </si>
  <si>
    <t>DOWNLIGHT LED ZIGMA RT YG-SBR03 3W DL RECESSED W/BEAM ANGLE</t>
  </si>
  <si>
    <t>+TRASH BIN MOBILE W/ PEDAL YP YY-120C  120L DK.GREEN</t>
  </si>
  <si>
    <t>DOWNLIGHT LED ZIGMA RT YG-SBR03 3W WW RECESSED W/BEAM ANGLE</t>
  </si>
  <si>
    <t>DOWNLIGHT LED ZIGMA RT YG-SBR10 10W DL RECESSED W/BEAM ANGLE</t>
  </si>
  <si>
    <t>TRASH BIN MOBILE W/ PEDAL YP YY-120C  120L DK.GREEN ACCS.COVER</t>
  </si>
  <si>
    <t>DOWNLIGHT LED ZIGMA RT YG-SBR10 10W WW RECESSED W/BEAM ANGLE</t>
  </si>
  <si>
    <t>TRASH BIN MOBILE W/ PEDAL YP YY-120C  120L DK.GREEN ACCS.AXLE</t>
  </si>
  <si>
    <t>TRASH BIN MOBILE W/ PEDAL YP YY-120C  120L DK.GREEN ACCS.WHEEL</t>
  </si>
  <si>
    <t>TRASH BIN MOBILE W/ PEDAL YP YY-120C  120L DK.GREEN ACCS.PEDAL (SET)</t>
  </si>
  <si>
    <t>INDOOR LUMBER AMERICAN LUMBER 38X38X2438MM(2X2X8) UNTREATED  STANDARD GRADE</t>
  </si>
  <si>
    <t>+TILES ESPANA PREMIUM 30X60 TT6001</t>
  </si>
  <si>
    <t>(DO NOT USE)PE SPIRAL CABLE WRAP ZIGMA NF W/ CLAMP 15MMX3M WHITE</t>
  </si>
  <si>
    <t>(DO NOT USE)PE SPIRAL CABLE WRAP ZIGMA NF W/ CLAMP 25MMX1.5M WHITE</t>
  </si>
  <si>
    <t>(DO NOT USE) NFS-PIPE FOROXI PPRC AQUAPA OFL-200025 PN25 WATER 3.4X20MM</t>
  </si>
  <si>
    <t>(DO NOT USE) NFS-PIPE FOROXI PPRC AQUAPA OFL-200025 PN25 WATER 4.2X25MM</t>
  </si>
  <si>
    <t>(DO NOT USE) NFS-PIPE FOROXI PPRC AQUAPA OFL-320025 PN25 WATER 5.4X32MM</t>
  </si>
  <si>
    <t>TANK COVER PHILIPPINE STANDARD 825 SIARGAO WHITE</t>
  </si>
  <si>
    <t>GLASS HOLDER HAUSMANN FA35 CHROME</t>
  </si>
  <si>
    <t>S.O. SEAT COVER HCG CEZANNE WHITE</t>
  </si>
  <si>
    <t>(DO NOT USE)+SPRAY HEAD TATAY 0050501 METALLIC TL</t>
  </si>
  <si>
    <t>(DO NOT USE)TISSUE HOLDER CREMONA YL411</t>
  </si>
  <si>
    <t>+TILES ROMANO CLASSIC LH 20X30W CRR2301 CARRARA WHITE</t>
  </si>
  <si>
    <t>TILES ROMANO CLASSIC LH 20X30W CRR2302 CARRARA WHITE</t>
  </si>
  <si>
    <t>+TILES ROMANO CLASSIC LH 20X30W CRR2303 CARRARA</t>
  </si>
  <si>
    <t>TILES ESPANA PREMIUM CC 60X60 KB6602 CORINTO IVORY</t>
  </si>
  <si>
    <t>TILES ESPANA PREMIUM CC 60X60 KB6603 CORINTO BROWN</t>
  </si>
  <si>
    <t>TILES ESPANA PREMIUM CC 60X60 KB6605 CORINTO BEIGE</t>
  </si>
  <si>
    <t>TILES ESPANA PREMIUM CC 60X60 KB6606 CORINTO RED</t>
  </si>
  <si>
    <t>TILES ESPANA PREMIUM CC 60X60 RECT.CER. LH6651 NEVADA BEIGE/BROWN</t>
  </si>
  <si>
    <t>+TILES ESPANA PREMIUM CC 60X60 RECT.CER. LH6633 STA. BARBARA IVORY</t>
  </si>
  <si>
    <t>+TILES ESPANA PREMIUM CC 60X60 RECT.CER. LH6611 STA. BARBARA TERRACOTTA</t>
  </si>
  <si>
    <t>TILES ESPANA PREMIUM CC 60X60 L6001B MIAMI DARK GRAY</t>
  </si>
  <si>
    <t>TILES ESPANA PREMIUM CC 60X60 L6001 MIAMI GRAY</t>
  </si>
  <si>
    <t>TILES ESPANA PREMIUM CC 60X60 L6001A MIAMI BEIGE</t>
  </si>
  <si>
    <t>TILES ESPANA PREMIUM CC 60X60 L6001C MIAMI IVORY</t>
  </si>
  <si>
    <t>TILES ESPANA PREMIUM CC 60X60 RECT.CER. B60028 ROSEWOOD STRIPE BROWN</t>
  </si>
  <si>
    <t>TILES ESPANA PREMIUM CC 60X60 RECT.CER. B60027 ROSEWOOD STRIPE CHERRY</t>
  </si>
  <si>
    <t>TILES ESPANA PREMIUM CC 60X60 RECT. CER. B60020 BEIGE</t>
  </si>
  <si>
    <t>+TILES ESPANA PREMIUM CC 60X60 RECT. CER. B60019  TERRACOTTA</t>
  </si>
  <si>
    <t>SCREW WOOD  HAUSMANN #7X1" 24'S</t>
  </si>
  <si>
    <t>+BALUSTERS CERAMIC BT TWIST 1 PREMIUM/PEARL WH</t>
  </si>
  <si>
    <t>+BUCKET/PAIL HAIXIN 2348 MIXED COLOR 14L PLASTICWARES</t>
  </si>
  <si>
    <t>(DO NOT USE)FAMILY DRIP SYSTEM NETAFIM</t>
  </si>
  <si>
    <t>+GARDEN HOSE CTX 12MMX16MMX100M 1/2" GREEN ROLL</t>
  </si>
  <si>
    <t>(DO NOT USE)+GRASS CARPET CG 2MX1M CYP-1006H022-BL-24 DTEX PP2200(ROLL)</t>
  </si>
  <si>
    <t>(DO NOT USE)+RUBBER COIR MAT KERALA FTX-STD-2183 45X75CM SET</t>
  </si>
  <si>
    <t>(DO NOT USE)+RUBBER COIR MAT KERALA FTX-STD-2225 45X75CM SET</t>
  </si>
  <si>
    <t>(DO NOT USE)+RUBBER COIR MAT KERALA FTX-STD-2265 45X75CM SET</t>
  </si>
  <si>
    <t>(DO NOT USE)+RUBBER COIR MAT KERALA FTX-STD-2305 45X75CM SET</t>
  </si>
  <si>
    <t>(DO NOT USE)+RUBBER COIR MAT KERALA FTX-STD-2313 45X75CM SET</t>
  </si>
  <si>
    <t>(DO NOT USE)+RUBBER COIR MAT KERALA RCP33 45X75CM PRINTED SET</t>
  </si>
  <si>
    <t>(DO NOT USE)+RUBBER MAT KERALA 40X70CM MVJ202 MOULDED CREEL SET</t>
  </si>
  <si>
    <t>(DO NOT USE)+RUBBER MAT KERALA 40X70CM MVJRMB1360 MOULDED CREEL SET</t>
  </si>
  <si>
    <t>(DO NOT USE)+RUBBER MAT KERALA GRILL 45X75CM MVJRDM1675  SET</t>
  </si>
  <si>
    <t>(DO NOT USE)+RUBBER MOULDED BRUSH MAT KERALA 40X70CM FTX-CH-MB-2015-001 SET</t>
  </si>
  <si>
    <t>(DO NOT USE)+RUBBER MOULDED BRUSH MAT KERALA 40X70CM FTX-CH-MB-2015-002 SET</t>
  </si>
  <si>
    <t>MOP HAPPY HOME NN 13-1047-11 COTTON  REFILL WHITE</t>
  </si>
  <si>
    <t>(DO NOT USE)+GRASS CARPET CG 2MX1M FINE DUO PX2-2501D088-BL  DTEX PE5500-PP3300(ROLL)</t>
  </si>
  <si>
    <t>GRASS CARPET CG 2MX1M STEMGRASS-4004B120-BL DTEX PE12000(ROLL)</t>
  </si>
  <si>
    <t>(DO NOT USE)+GRASS CARPET CG 2MX1M VIDAR PX2-3501D083-RBL DTEX PE5000-PP3300(ROLL)</t>
  </si>
  <si>
    <t>(DO NOT USE)+GRASS CARPET CG 2MX1M AMPLE PX2-2801G078-BL DTEX PE4000-PP3800 (ROLL)</t>
  </si>
  <si>
    <t>(DO NOT USE)+GRASS CARPET CG 2MX1M FINE DUO PX2-3001D088-BL DTEX PE5500-PP3300 (ROLL)</t>
  </si>
  <si>
    <t>(DO NOT USE) GARDEN HOSE RYKER 15MMX19MMX100M 5/8"</t>
  </si>
  <si>
    <t>(DO NOT USE)TARPAULIN PE 2.44MX1.0M 2SIDE LAMINATED BLUE/SILVER</t>
  </si>
  <si>
    <t>(DO NOT USE)TARPAULIN PE 2.44MX100M 2SIDE LAMINATED BLUE/ORANGE ROLL</t>
  </si>
  <si>
    <t>(DO NOT USE)TARPAULIN HDPE 2.44MX100M 2SIDE LAMINATED RED/BLUE/WHITE ROLL</t>
  </si>
  <si>
    <t>(DO NOT USE) TORNADO MOP HAPPY HOME NN 50-0065-14 W/ STAINLESS HANDLE  AND  MOP REFILL W/O PEDAL</t>
  </si>
  <si>
    <t>TOILET BRUSH HAPPY HOME NN 20-0125-11 LUXURY SET</t>
  </si>
  <si>
    <t>FLOORMAT PVC EMB#9 YP-6606 1830X27430X0.40MM ROLL</t>
  </si>
  <si>
    <t>(DO NOT USE)+FLOORMAT PVC EMB#9 YP-20503 1830X27430X0.40MM ROLL</t>
  </si>
  <si>
    <t>+FLOORMAT PVC EMB#9 YP20703 1830X27430X0.40MM STONE ROLL</t>
  </si>
  <si>
    <t>(DO NOT USE)+FLOORMAT PVC EMB#9 YP22301 1830X27430X0.40MM ROLL</t>
  </si>
  <si>
    <t>+TILES ESPANA CLASSIC RS 40X40 4420 SEAWAVE WOOD</t>
  </si>
  <si>
    <t>+TILES ESPANA CLASSIC RS 40X40 4010W PARQUET WOOD</t>
  </si>
  <si>
    <t>+TILES ESPANA CLASSIC RS 40X40 4402 RANDOM WOOD</t>
  </si>
  <si>
    <t>+TILES ESPANA CLASSIC RS 40X40 4404 SQUARE BLOCKS</t>
  </si>
  <si>
    <t>+TILES ESPANA CLASSIC RS 40X40 4004 CROSSCUT STONE</t>
  </si>
  <si>
    <t>+TILES ESPANA CLASSIC RS 40X40 ABT003 CARRARA</t>
  </si>
  <si>
    <t>+TILES ESPANA CLASSIC RS 40X40 ABT013 CARRARA</t>
  </si>
  <si>
    <t>BOX CASH SOTER CB-15 80X150X120MM MATT BLACK</t>
  </si>
  <si>
    <t>(DO NOT USE)+FLOORMAT PVC EMB #9 YP21602 1830X27430X0.40MM ROLL</t>
  </si>
  <si>
    <t>BLEACH GREENEX ALL PURPOSE LEMON POWER 500 ML.</t>
  </si>
  <si>
    <t>BOX CASH SOTER CB-25 90X250X180MM MATT BLACK</t>
  </si>
  <si>
    <t>NFS-VAULT ELECTRONIC SOTER 25-EZ 250X350X250MM MATT BLACK</t>
  </si>
  <si>
    <t>REFLECTIVE VEST Y-1045 ELASTIC REFLECTIVE BAND GREEN</t>
  </si>
  <si>
    <t>NFS-VAULT ELECTRONIC SOTER 27-EZ 270X430X350MM MATT BLACK</t>
  </si>
  <si>
    <t>REFLECTIVE VEST Y-1045 ELASTIC REFLECTIVE BAND ORANGE</t>
  </si>
  <si>
    <t>NFS-STORAGE KEY SOTER STEEL BLACK WALL MOUNTABLE</t>
  </si>
  <si>
    <t>SAFETY NET SHIELD HDPE 54"(1.37)X90M BLACK ROLL</t>
  </si>
  <si>
    <t>SAFETY NET SHIELD HDPE 108"(2.74)X90M BLACK ROLL</t>
  </si>
  <si>
    <t>(DO NOT USE)SAFETY NET HDPE 2MX50M DARK GREEN ROLL</t>
  </si>
  <si>
    <t>(DO NOT USE)SAFETY FENCE HDPE 1MX50M ORANGE ROLL</t>
  </si>
  <si>
    <t>SHADE NET HDPE 3MX50M DARK GREEN ROLL</t>
  </si>
  <si>
    <t>ANGLE VALVE LA FONZA 5-WAY BRASS</t>
  </si>
  <si>
    <t>ANGLE VALVE w/ FILTER LA FONZA SS-810117-v8 BRASS</t>
  </si>
  <si>
    <t>ADAPTOR w/ O-RING LA FONZA SS-A1 1/2"Fx3/8"M BRASS</t>
  </si>
  <si>
    <t>ADAPTOR w/ O-RING LA FONZA SS-A2 9/16"Fx1/2"M BRASS</t>
  </si>
  <si>
    <t>TILES ESPANA PREMIUM LH 60X60 CRR6001 CARRARA WHITE</t>
  </si>
  <si>
    <t>TILES ESPANA PREMIUM LH 60X60 CRR6002 CARRARA WHITE</t>
  </si>
  <si>
    <t>TILES ESPANA PREMIUM LH 60X60 CRR6003 CARRARA WHITE</t>
  </si>
  <si>
    <t>I-LAV LA FONZA HP29 2PC. HALF-PEDESTAL</t>
  </si>
  <si>
    <t>SHOWER HEAD RAVONI H9D011</t>
  </si>
  <si>
    <t>SHOWER HAND RAVONI B23011</t>
  </si>
  <si>
    <t>SHOWER HEAD RAVONI H9A121</t>
  </si>
  <si>
    <t>SHOWER HAND RAVONI B13121</t>
  </si>
  <si>
    <t>SHOWER HEAD RAVONI H9A131</t>
  </si>
  <si>
    <t>SHOWER HAND RAVONI B13143</t>
  </si>
  <si>
    <t>NFS-PLATE COMPACTOR HP-C60 W/ZENGSHEN G200F</t>
  </si>
  <si>
    <t>NFS-PLATE COMPACTOR HP-C120R W/ROBIN EY20</t>
  </si>
  <si>
    <t>+NFS-WATER PUMP DIESEL HP80D ENGINE 178F MANUAL START</t>
  </si>
  <si>
    <t>+TILES NUVOGRES SIGNATURE TI 60X60 POL. GLAZED LINUS IVORY P</t>
  </si>
  <si>
    <t>+TILES NUVOGRES SIGNATURE TI 60X60 POL. GLAZED LINUS GREY P</t>
  </si>
  <si>
    <t>+TILES NUVOGRES SIGNATURE TI 60X60 POL. GLAZED LINUS BEIGE P</t>
  </si>
  <si>
    <t>+TILES GRAND ROYAL 40X40F (L) INK JET BONAI GREYISH</t>
  </si>
  <si>
    <t>+TILES GRAND ROYAL 40X40F (L) INK  JET ANNON GREYISH</t>
  </si>
  <si>
    <t>+TILES NUVOGRES CV 60X60 LS6001YG IVORY/WHITE TRAVERTINO</t>
  </si>
  <si>
    <t>SHOWER HEAD RAVONI F-61016 6" 1-SETTING</t>
  </si>
  <si>
    <t>SHOWER HEAD RAVONI F-61032 4" 1-SETTING</t>
  </si>
  <si>
    <t>+TILES INNOGRES IC 60X60 SOLOGOSO I6082/I6082YG HI-SHINE</t>
  </si>
  <si>
    <t>+TILES ESPANA CLASSIC CC 15X80 JH85108-A CHERRY INK JET</t>
  </si>
  <si>
    <t>+TILES ESPANA CLASSIC CC 15X80 JH85108-B TEAK INK JET</t>
  </si>
  <si>
    <t>+TILES ESPANA CLASSIC CC 15X80 JH85108-C MAPLE INK JET</t>
  </si>
  <si>
    <t>+TILES ESPANA CLASSIC CC 15X80 JH85108-D BEECH INK JET</t>
  </si>
  <si>
    <t>+TILES ESPANA CLASSIC CC 15X80 JH85108-E ASH GRAY INK JET</t>
  </si>
  <si>
    <t>I-VENTILATING FAN BOSTON BAY FQD30-4E 12" W/ FRONT/REAR GRILLS</t>
  </si>
  <si>
    <t>I-VENTILATING FAN BOSTON BAY FQD40-4E 16" W/ FRONT/REAR GRILLS</t>
  </si>
  <si>
    <t>NFS-VENTILATING FAN BOSTON BAY FQD50-4E 20" W/ FRONT/REAR GRILLS</t>
  </si>
  <si>
    <t>GAS RANGE BOSTON BAY FE SPAREPARTS 504GW PLASTIC KNOB WHITE</t>
  </si>
  <si>
    <t>AIRCON BOSTON BAY ME SPAREPARTS MSAB-09CR INDOOR MAIN CONTROL BOARD</t>
  </si>
  <si>
    <t>AIRCON BOSTON BAY ME SPAREPARTS MSABE-09CR OUTDOOR MAIN CONTROL BOARD</t>
  </si>
  <si>
    <t>AIRCON BOSTON BAY ME SPAREPARTS MSABE-12CR INDOOR MAIN CONTROL BOARD</t>
  </si>
  <si>
    <t>AIRCON BOSTON BAY ME SPAREPARTS MSAB-12CR OUTDOOR MAIN CONTROL BOARD</t>
  </si>
  <si>
    <t>AIRCON BOSTON BAY ME SPAREPARTS MSABE-18CR INDOOR MAIN CONTROL BOARD</t>
  </si>
  <si>
    <t>AIRCON BOSTON BAY ME SPAREPARTS MSABE-18CR OUTDOOR MAIN CONTROL BOARD</t>
  </si>
  <si>
    <t>AIRCON BOSTON BAY ME SPAREPARTS MSABE-22CR INDOOR MAIN CONTROL BOARD</t>
  </si>
  <si>
    <t>AIRCON BOSTON BAY ME SPAREPARTS MSABE-22CR OUTDOOR MAIN CONTROL BOARD</t>
  </si>
  <si>
    <t>AIRCON BOSTON BAY ME SPAREPARTS MS9A-12CR INDOOR CENTRIFUGAL FAN</t>
  </si>
  <si>
    <t>AIRCON BOSTON BAY ME SPAREPARTS MS12F-09CR INDOOR CENTRIFUGAL FAN</t>
  </si>
  <si>
    <t>AIRCON BOSTON BAY ME SPAREPARTS MSAB-12CR INDOOR CENTRIFUGAL FAN</t>
  </si>
  <si>
    <t>AIRCON BOSTON BAY ME SPAREPARTS MSABE-18CR INDOOR CENTRIFUGAL FAN</t>
  </si>
  <si>
    <t>AIRCON BOSTON BAY ME SPAREPARTS MSABE-22CR INDOOR CENTRIFUGAL FAN</t>
  </si>
  <si>
    <t>AIRCON BOSTON BAY ME ACCS. MS12F-09CR OUTDOOR AXIAL FAN</t>
  </si>
  <si>
    <t>AIRCON BOSTON BAY ME SPAREPARTS MS12F-12CR OUTDOOR AXIAL FAN</t>
  </si>
  <si>
    <t>AIRCON BOSTON BAY ME SPAREPARTS MS12F-18CR OUTDOOR AXIAL FAN</t>
  </si>
  <si>
    <t>AIRCON BOSTON BAY ME SPAREPARTS MSAB-09CR OUTDOOR AXIAL FAN</t>
  </si>
  <si>
    <t>AIRCON BOSTON BAY ME SPAREPARTS MSAB-12CR OUTDOOR AXIAL FAN</t>
  </si>
  <si>
    <t>AIRCON BOSTON BAY ME SPAREPARTS MSAB-18CR OUTDOOR AXIAL FAN</t>
  </si>
  <si>
    <t>AIRCON BOSTON BAY ME SPAREPARTS MSABE-22CR OUTDOOR AXIAL FAN</t>
  </si>
  <si>
    <t>AIRCON BOSTON BAY ME SPAREPARTS MS9A-09CR/MS9A-12CR/MS9A-18CR REMOTE CONTROLLER</t>
  </si>
  <si>
    <t>AIRCON BOSTON BAY ME SPAREPARTS MSAB-09CR/MSAB-12CR/MSAB-18CR/MSABE-22CR REMOTE CONTROLLER</t>
  </si>
  <si>
    <t>(DO NOT USE) AIRCON BOSTON BAY ME ACCS. MSAB-12CR REMOTE CONTROLLER</t>
  </si>
  <si>
    <t>AIRCON BOSTON BAY ME SPAREPARTS MS9A-18CR (MS12F-18CR/MSABE-22CR) OUTDOOR DISCHARGE TEMPERATURE SENSOR</t>
  </si>
  <si>
    <t>AIRCON BOSTON BAY ME SPAREPARTS MSAB-18CR (MSAB-22CR) OUTDOOR ROOM TEMPERATURE SENSOR</t>
  </si>
  <si>
    <t>AIRCON BOSTON BAY ME SPAREPARTS MWF-07CM-NB8/A (MWF-09CM-NB8) (MANUAL) AXIAL FAN</t>
  </si>
  <si>
    <t>AIRCON BOSTON BAY ME ACCS. MWF-09CM-NB8 (MANUAL) AXIAL FAN</t>
  </si>
  <si>
    <t>+TAPE MEASURE CTX 3G48W 3MX16MM</t>
  </si>
  <si>
    <t>AIRCON BOSTON BAY ME SPAREPARTS MWF-12CR-NB7 (MWF-18CR-NB9) (REMOTE) MAIN BOARD</t>
  </si>
  <si>
    <t>AIRCON BOSTON BAY ME SPAREPARTS MS9A-09CR (MS9A-12CR/MS12F-09CR/12CR) OUTDOOR PIPE TEMPERATURE SENSOR</t>
  </si>
  <si>
    <t>AIRCON BOSTON BAY ME ACCS. MS9A-12CR OUTDOOR TEMPERATURE SENSOR</t>
  </si>
  <si>
    <t>+TAPE MEASURE CTX 5G48E 5MX19MM</t>
  </si>
  <si>
    <t>+TAPE MEASURE CTX 8G48X 8MX25MM</t>
  </si>
  <si>
    <t>TAPE MEASURE HAUSMANN 3G64W 3MX16MM</t>
  </si>
  <si>
    <t>TAPE MEASURE HAUSMANN 5G64E 5MX19MM</t>
  </si>
  <si>
    <t>TAPE MEASURE HAUSMANN 8G64X 8MX25MM</t>
  </si>
  <si>
    <t>NFS-SHOWER COLUMN RAVONI TS 7938C IN-WALL SGL.LEVER ROUND SET</t>
  </si>
  <si>
    <t>NFS-SHOWER COLUMN RAVONI TS JBL824-2 IN-WALL SGL.LEVER SQUARE SET</t>
  </si>
  <si>
    <t>AIR COOLER BOSTON BAY SPAREPARTS TJ120-01 MAIN</t>
  </si>
  <si>
    <t>AIR COOLER BOSTON BAY ACCS. TJ120-01 SWING</t>
  </si>
  <si>
    <t>AIR COOLER BOSTON BAY SPAREPARTS TJ120-01 WATER PUMP</t>
  </si>
  <si>
    <t>AIR COOLER BOSTON BAY SPAREPARTS TJ120-01 CONTROL PANEL STICKER</t>
  </si>
  <si>
    <t>AIR COOLER BOSTON BAY ACCS. TJ120-01 REMOTE CONTROL</t>
  </si>
  <si>
    <t>AIR COOLER BOSTON BAY ACCS. TJ120-01 CASTOR</t>
  </si>
  <si>
    <t>(DO NO USE)AIR COOLER BOSTON BAY ACCS. TJ120-01 PCB BOARD</t>
  </si>
  <si>
    <t>GENERATOR HAUSMANN RP ACCS. FUEL TANK FOR R800-A Y5A0120-YB00</t>
  </si>
  <si>
    <t>NFS- CHAIR CTX PC001X002ABRN/PC001X002A936B FOLDING BROWN</t>
  </si>
  <si>
    <t>NFS-TABLE CTX BT006X001BBRN/BT006X001A936B 182X76X74CM RECT. BROWN</t>
  </si>
  <si>
    <t>STEEL GRATING LD 3X250X1003MM HOT-DIPPED GALV. 500KG</t>
  </si>
  <si>
    <t>STEEL GRATING LD 3X300X1003MM HOT-DIPPED GALV.500KG</t>
  </si>
  <si>
    <t>STEEL GRATING LD 3X250X250MM HOT-DIP GALV.500KG CORNER</t>
  </si>
  <si>
    <t>STEEL GRATING LD 3X300X300MM HOT-DIP GALV.500KG CORNER</t>
  </si>
  <si>
    <t>+TILES NEO IV 40X40F GLOSSY 4412 WHITE</t>
  </si>
  <si>
    <t>+TILES NEO IV 40X40F GLOSSY 4402 GREEN</t>
  </si>
  <si>
    <t>+TILES NEO IV 40X40F GLOSSY 4417 PINK</t>
  </si>
  <si>
    <t>+TILES NEO IV 40X40F GLOSSY 4409 BEIGE</t>
  </si>
  <si>
    <t>+TILES NEO IV 40X40F GLOSSY 4403 GRAY</t>
  </si>
  <si>
    <t>+BASKET HAPPY HOME GU S/S JJ304-1A 12X18 MULTIFUNC.</t>
  </si>
  <si>
    <t>BASKET HAPPY HOME GU S/S JJ304-1B 14X18 MULTIFUNC.</t>
  </si>
  <si>
    <t>+BASKET HAPPY HOME GU S/S JJ304-1C 16X18 MULTIFUNC.</t>
  </si>
  <si>
    <t>BASKET HAPPY HOME GU S/S JJ304-1D 18X18 MULTIFUNC.</t>
  </si>
  <si>
    <t>BASKET HAPPY HOME GU S/S JJ304-2A 12X18 GLASS</t>
  </si>
  <si>
    <t>BASKET HAPPY HOME GU S/S JJ304-2B 14X18 GLASS</t>
  </si>
  <si>
    <t>BASKET HAPPY HOME GU S/S JJ304-2C 16X18 GLASS</t>
  </si>
  <si>
    <t>BASKET HAPPY HOME GU S/S JJ304-2D 18X18 GLASS</t>
  </si>
  <si>
    <t>BASKET HAPPY HOME GU S/S JJ304-5A 12X18 PLATE</t>
  </si>
  <si>
    <t>BASKET HAPPY HOME GU S/S JJ304-5B 14X18 PLATE</t>
  </si>
  <si>
    <t>BASKET HAPPY HOME GU S/S JJ304-5C 16X18 PLATE</t>
  </si>
  <si>
    <t>BASKET HAPPY HOME GU S/S JJ304-5D 18X18 PLATE</t>
  </si>
  <si>
    <t>BASKET HAPPY HOME GU S/S JJ304-3A 12X18 SPOON&amp;FORK</t>
  </si>
  <si>
    <t>BASKET HAPPY HOME GU S/S JJ304-3B 14X18 SPOON&amp;FORK</t>
  </si>
  <si>
    <t>BASKET HAPPY HOME GU S/S JJ304-3C 16X18 SPOON&amp;FORK</t>
  </si>
  <si>
    <t>BASKET HAPPY HOME GU S/S JJ304-3D 18X18 SPOON&amp;FORK</t>
  </si>
  <si>
    <t>BASKET HAPPY HOME GU S/S JJ304-4A 12X18 CUP&amp;SAUCER</t>
  </si>
  <si>
    <t>BASKET HAPPY HOME GU S/S JJ304-4B 14X18 CUP&amp;SAUCER</t>
  </si>
  <si>
    <t>BASKET HAPPY HOME GU S/S JJ304-4C 16X18 CUP&amp;SAUCER</t>
  </si>
  <si>
    <t>BASKET HAPPY HOME GU S/S JJ304-4D 18X18 CUP&amp;SAUCER</t>
  </si>
  <si>
    <t>WALL PLUG HAUSMANN PE 5X25MM (25'S)</t>
  </si>
  <si>
    <t>WALL PLUG HAUSMANN PE 6X30MM (25'S)</t>
  </si>
  <si>
    <t>WALL PLUG HAUSMANN PE 8X40MM (25'S)</t>
  </si>
  <si>
    <t>WALL PLUG HAUSMANN PE 5X25MM (100'S)</t>
  </si>
  <si>
    <t>WALL PLUG HAUSMANN PE 6X30MM (100'S)</t>
  </si>
  <si>
    <t>WALL PLUG HAUSMANN PE 8X40MM (100'S)</t>
  </si>
  <si>
    <t>SCREWS+WALL PLUG HAUSMANN #6X25MM+6X30MM (25'S)</t>
  </si>
  <si>
    <t>SCREWS+WALL PLUG HAUSMANN #10X37MM+8X40MM (25'S)</t>
  </si>
  <si>
    <t>SCREWS+WALL PLUG HAUSMANN #6X25MM+6X30MM (100'S)</t>
  </si>
  <si>
    <t>SCREWS+WALL PLUG HAUSMANN #10X37MM+8X40MM (100'S)</t>
  </si>
  <si>
    <t>SPAREPARTS BOSTON BAY XPB50-8002S CAPACITOR</t>
  </si>
  <si>
    <t>+SPOTLIGHT OSRAM LED MR16 6.5W 2700K WW</t>
  </si>
  <si>
    <t>+SPOTLIGHT OSRAM LED MR16 6.5W 6500K DL</t>
  </si>
  <si>
    <t>I-+BULB OSRAM LED LVCLA40 4.5W 3000K WW E27</t>
  </si>
  <si>
    <t>I-+BULB OSRAM LED LVCLA40 4.5W 6500K DL E27</t>
  </si>
  <si>
    <t>I-+BULB OSRAM LED LVCLA60 7W 3000K WW E27</t>
  </si>
  <si>
    <t>I-+BULB OSRAM LED LVCLA60 7W 6500K DL E27</t>
  </si>
  <si>
    <t>I-+BULB OSRAM LED LVCLA75 10W 3000K WW E27</t>
  </si>
  <si>
    <t>I-+BULB OSRAM LED LVCLA75 10W 6500K DL E27</t>
  </si>
  <si>
    <t>I-+BULB OSRAM LED LVCLA90 12W 3000K WW E27</t>
  </si>
  <si>
    <t>I-+BULB OSRAM LED LVCLA90 12W 6500K DL E27</t>
  </si>
  <si>
    <t>I-+BULB OSRAM LED CANDLE LVCLP25 3.3W 2700K WW E27</t>
  </si>
  <si>
    <t>I-+BULB OSRAM LED CANDLE LVCLP25 3.3W 6500K DL E27</t>
  </si>
  <si>
    <t>I-+BULB OSRAM LED CANDLE LVCLP40 4.5W 2700K WW E27</t>
  </si>
  <si>
    <t>I-+BULB OSRAM LED CANDLE LVCLP40 4.5W 6500K DL E27</t>
  </si>
  <si>
    <t>+BULB OSRAM LED STICK 7W 2700K WW E27</t>
  </si>
  <si>
    <t>+BULB OSRAM LED STICK 7W 6500K DL E27</t>
  </si>
  <si>
    <t>+I-BULB OSRAM LED LS STICK 12W 2700K WW E27</t>
  </si>
  <si>
    <t>+BULB OSRAM LED LS STICK 12W 6500K DL E27</t>
  </si>
  <si>
    <t>I-+BULB OSRAM LSCLA40 4W 2700K WW E27 LED FILAMENT</t>
  </si>
  <si>
    <t>I-+BULB OSRAM LSCLA60 7W 2700K WW E27 LED FILAMENT</t>
  </si>
  <si>
    <t>I-+BULB OSRAM LSCLB40 4W 2700K WW E14 LED FILAMENT</t>
  </si>
  <si>
    <t>I-+BULB OSRAM 1906 EDISON 6.5W WW E27 LED FILAMENT DIMMABLE</t>
  </si>
  <si>
    <t>I-+BULB OSRAM 1906 GLOBE 6.5W WW E27 LED FILAMENT DIMMABLE</t>
  </si>
  <si>
    <t>+TUBE OSRAM LED T8 8W 6500K DL</t>
  </si>
  <si>
    <t>+TUBE OSRAM LED T8 16W 6500K DL</t>
  </si>
  <si>
    <t>+TUBE LEDVANCE LED T5 3.8W 3000K WW</t>
  </si>
  <si>
    <t>+TUBE LEDVANCE LED T5  3.8W 6500K DL</t>
  </si>
  <si>
    <t>+TUBE LEDVANCE LED T5 7W 3000K WW</t>
  </si>
  <si>
    <t>+TUBE LEDVANCE LED T5 7W 6500K DL</t>
  </si>
  <si>
    <t>+TUBE LEDVANCE LED T5 10W 3000K WW</t>
  </si>
  <si>
    <t>+TUBE LEDVANCE LED T5 10W 6500K DL</t>
  </si>
  <si>
    <t>+TUBE LEDVANCE LED T5 12W 3000K WW</t>
  </si>
  <si>
    <t>+TUBE LEDVANCE LED T5 12W 6500K DL</t>
  </si>
  <si>
    <t>+FLOODLIGHT LEDVANCE LED 10W 3000K WW</t>
  </si>
  <si>
    <t>+FLOODLIGHT LEDVANCE LED 10W 6500K DL</t>
  </si>
  <si>
    <t>+FLOODLIGHT LEDVANCE LED 20W 3000K WW</t>
  </si>
  <si>
    <t>+FLOODLIGHT LEDVANCE LED 20W 6500K DL</t>
  </si>
  <si>
    <t>+FLOODLIGHT LEDVANCE LED 30W 3000K WW</t>
  </si>
  <si>
    <t>+FLOODLIGHT LEDVANCE LED 30W 6500K DL</t>
  </si>
  <si>
    <t>+FLOODLIGHT LEDVANCE LED 50W 6500K DL</t>
  </si>
  <si>
    <t>HEAT GUN HAUSMANN JS-HG12C 2000W W/LED LIGHT</t>
  </si>
  <si>
    <t>ELECTRIC BLOWER HAUSMANN JS-EB15B 600W</t>
  </si>
  <si>
    <t>NFS-BATH-SHOWER MIXER RAVONI F-211 SGL.LEVER 35MM SET</t>
  </si>
  <si>
    <t>NFS-BATH-SHOWER MIXER RAVONI F-17001 SGL.LEVER 40MM SET</t>
  </si>
  <si>
    <t>SHOWER HEAD RAVONI F-61019 1-SETTING</t>
  </si>
  <si>
    <t>NFS-CONCEALED SHOWER MIXER RAVONI F-8106 SGL.LEVER 35MM SET</t>
  </si>
  <si>
    <t>RAZOR BARBED WIRE SHIELD BTO-22 7KG 2.5MM HOT DIP GALV.</t>
  </si>
  <si>
    <t>BARBED WIRE SHIELD DD 11KG 2.75MM HOT DIP GALV.</t>
  </si>
  <si>
    <t>BARBED WIRE SHIELD DD 16KG 2.75MM HOT DIP GALV.</t>
  </si>
  <si>
    <t>BARBED WIRE SHIELD DD 21KG 2.75MM HOT DIP GALV</t>
  </si>
  <si>
    <t>BARBED WIRE SHIELD DD 26KG 2.75MM HOT DIP GALV.</t>
  </si>
  <si>
    <t>CONTROL BARRIER SHIELD DD H:1100MMXW:2000MMXFRAME:25X1.2 HOT DIP GALV.</t>
  </si>
  <si>
    <t>TEMPORARY FENCE SHIELD DD H:1800MMXW:2400MMXFRAME:25X1.2 MESH:75X75MM HOT DIP GALV. (2FOOT-ORANGE)</t>
  </si>
  <si>
    <t>+WATER PITCHER BLUETECH HS-518 TULIP W/FILTER WHITE 2.4L</t>
  </si>
  <si>
    <t>PADLOCK SOTER BC9020 20MM BRASS</t>
  </si>
  <si>
    <t>PADLOCK SOTER BC9025 25MM BRASS</t>
  </si>
  <si>
    <t>PADLOCK SOTER BC9030 30MM BRASS</t>
  </si>
  <si>
    <t>PADLOCK SOTER BC9040 40MM BRASS</t>
  </si>
  <si>
    <t>PADLOCK SOTER BC9050 50MM BRASS</t>
  </si>
  <si>
    <t>PADLOCK SOTER BC9060 60MM BRASS</t>
  </si>
  <si>
    <t>PADLOCK SOTER QC0230 LAMINATED 30MM</t>
  </si>
  <si>
    <t>PADLOCK SOTER QC0240 LAMINATED 40MM</t>
  </si>
  <si>
    <t>PADLOCK SOTER QC0250 LAMINATED 50MM</t>
  </si>
  <si>
    <t>PADLOCK SOTER LS3240 DISC MECHANISM IRON 40MM</t>
  </si>
  <si>
    <t>PADLOCK SOTER LS3250 DISC MECHANISM IRON 50MM</t>
  </si>
  <si>
    <t>PADLOCK SOTER LS3260 DISC MECHANISM IRON 60MM</t>
  </si>
  <si>
    <t>PADLOCK SOTER LS3240L LONG SHACKLE DISC MECHANISM IRON 40MM</t>
  </si>
  <si>
    <t>PADLOCK SOTER LS3250L LONG SHACKLE DISC MECHANISM IRON 50MM</t>
  </si>
  <si>
    <t>PADLOCK SOTER LS3260L LONG SHACKLE DISC MECHANISM IRON 60MM</t>
  </si>
  <si>
    <t>NFS-TILES DIAMOND 40X40F MOONSTONE BROWN</t>
  </si>
  <si>
    <t>NFS-TILES DIAMOND 50X50F LEWIS BROWN</t>
  </si>
  <si>
    <t>NFS-TILES DIAMOND 50X50F LEWIS CHOCO</t>
  </si>
  <si>
    <t>AIRCON BOSTON BAY ME SPAREPARTS BFA1-96CRN1 ROOM TEMPERATURE SENSOR</t>
  </si>
  <si>
    <t>P-TRAP LA FONZA GF028 1-1/4 PP-PVC</t>
  </si>
  <si>
    <t>BOTTLE TRAP LA FONZA GR012 PP-PVC</t>
  </si>
  <si>
    <t>HEAT GUN HAUSMANN ACCS. JS-HG12C PCB</t>
  </si>
  <si>
    <t>HEAT GUN HAUSMANN ACCS. JS-HG12C MOTOR+PCB</t>
  </si>
  <si>
    <t>HEAT GUN HAUSMANN ACCS. JS-HG12C MOTOR ASSEMBLY</t>
  </si>
  <si>
    <t>HEAT GUN HAUSMANN ACCS. JS-HG12C HEAT ELEMENT ASSEMBLY</t>
  </si>
  <si>
    <t>ELECTRIC BLOWER HAUSMANN ACCS. JS-EB15B BLOWER</t>
  </si>
  <si>
    <t>ELECTRIC BLOWER HAUSMANN ACCS. JS-EB15B FAN</t>
  </si>
  <si>
    <t>ELECTRIC BLOWER HAUSMANN ACCS. JS-EB15B MOTOR ASSEMBLY</t>
  </si>
  <si>
    <t>ELECTRIC BLOWER HAUSMANN ACCS. JS-EB15B CARBON BRUSH ASSEMBLY</t>
  </si>
  <si>
    <t>TABLE ZOWN BT071X001A 182CM ROUND</t>
  </si>
  <si>
    <t>TABLE TROLLEY CTX CB008F002A</t>
  </si>
  <si>
    <t>TABLE CTX PT017X001A 79CM COCKTAIL</t>
  </si>
  <si>
    <t>+CHAIR ALEX 101IC001X003A019C</t>
  </si>
  <si>
    <t>+PLATFORM TROLLEY HAUL EXPERT PB150A 150KGS+</t>
  </si>
  <si>
    <t>(DO NOT USE)NFS- PENDANT LAMP EXOR GS 0888-3 E27 3L WOOD</t>
  </si>
  <si>
    <t>(DO NOT USE)NFS- PENDANT LAMP EXOR GS 0888-1 E27 1L WOOD</t>
  </si>
  <si>
    <t>(DO NOT USE)NFS- PENDANT LAMP EXOR GS 0754-3 E27 3L WOOD</t>
  </si>
  <si>
    <t>(DO NOT USE)NFS- PENDANT LAMP EXOR GS 0754-1 E27 1L WOOD</t>
  </si>
  <si>
    <t>TILES DIAMOND 40X40F INK JET DELLA BROWN</t>
  </si>
  <si>
    <t>(DO NOT USE)NFS- PENDANT LAMP EXOR GS 0751-3 E27 3L WOOD</t>
  </si>
  <si>
    <t>(DO NOT USE)NFS- PENDANT LAMP EXOR GS 0751-1 E27 1L WOOD</t>
  </si>
  <si>
    <t>(DO NOT USE)NFS- PENDANT LAMP EXOR GS 0903-3 E27 3L WOOD</t>
  </si>
  <si>
    <t>(DO NOT USE)NFS- PENDANT LAMP EXOR GS 0903-1 E27 1L WOOD</t>
  </si>
  <si>
    <t>(DO NOT USE)NFS- PENDANT LAMP EXOR GS SP3098-3 E27 3L WOOD</t>
  </si>
  <si>
    <t>(DO NOT USE)NFS- PENDANT LAMP EXOR GS SP3098-1 E27 1L WOOD</t>
  </si>
  <si>
    <t>(DO NOT USE)NFS- PENDANT LAMP EXOR GS SP3099-3 E27 3L WOOD</t>
  </si>
  <si>
    <t>(DO NOT USE)NFS- PENDANT LAMP EXOR GS SP3099-1 E27 1L WOOD</t>
  </si>
  <si>
    <t>(DO NOT USE)NFS- PENDANT LAMP EXOR GS 1010-1 E27 1L WOOD</t>
  </si>
  <si>
    <t>(DO NOT USE)NFS- PENDANT LAMP EXOR GS 0828-3 E27 3L WOOD</t>
  </si>
  <si>
    <t>(DO NOT USE)NFS- PENDANT LAMP EXOR GS 0828-1 E27 1L WOOD</t>
  </si>
  <si>
    <t>(DO NOT USE)NFS- PENDANT LAMP EXOR GS 1014-1 E27 1L WOOD</t>
  </si>
  <si>
    <t>(DO NOT USE)NFS- PENDANT LAMP EXOR GS 1003-1 E27 1L WOOD</t>
  </si>
  <si>
    <t>(DO NOT USE)NFS- PENDANT LAMP EXOR GS 1009-1 E27 1L WOOD</t>
  </si>
  <si>
    <t>(DO NOT USE)NFS- PENDANT LAMP EXOR GS 1007-1 E27 1L WOOD</t>
  </si>
  <si>
    <t>+PLATFORM TROLLEY HAUL EXPERT PB300A 300KGS</t>
  </si>
  <si>
    <t>+PLATFORM TROLLEY HAUL EXPERT H150A 150KGS</t>
  </si>
  <si>
    <t>+FOLDABLE HAND TRUCK HAUL EXPERT A75E 75KGS</t>
  </si>
  <si>
    <t>S.O. MAIN CONTROL BOX RAVONI</t>
  </si>
  <si>
    <t>LINEAR LIGHT ZIGMA HT LED TP-LINER OS-0.6 18W 220V 6500K DL</t>
  </si>
  <si>
    <t>I-EMERGENCY BULB ZIGMA HT LED TP-EMG-5W 5W E27</t>
  </si>
  <si>
    <t>I-SENSOR BULB ZIGMA HT LED TP-A60-SR-7 7W 220V E27 6500K DL</t>
  </si>
  <si>
    <t>CEILING LAMP ZIGMA HT LED TP-CEILING-12W 12W 220V 6500K DL 260MM</t>
  </si>
  <si>
    <t>CEILING LAMP ZIGMA HT LED TP-CEILING-18W 18W 220V 6500K DL 260MM</t>
  </si>
  <si>
    <t>CEILING LAMP ZIGMA HT LED TP-CEILING-30W 30W 220V 6500K DL 330MM</t>
  </si>
  <si>
    <t>PANEL LIGHT ZIGMA HT LED TP-FP22-40W 40W DL 595X595MM</t>
  </si>
  <si>
    <t>PANEL LIGHT ZIGMA HT LED TP-FP14-40W 40W DL 295X1195MM</t>
  </si>
  <si>
    <t>+TILES ESPANA CLASSIC CC 15X80 INKJET H158231</t>
  </si>
  <si>
    <t>+TILES NUVOGRES SIGNATURE GD 60x60 LT6Y019A POL.GLAZED</t>
  </si>
  <si>
    <t>+TILES INNOGRES GD 60X60 BA6230 WOOD SOLOGOSO</t>
  </si>
  <si>
    <t>+TILES ESPANA CLASSIC 40x40 4A050 LINEA BEIGE</t>
  </si>
  <si>
    <t>+TILES ESPANA CLASSIC 40x40 4A051 LINEA LT. BEIGE</t>
  </si>
  <si>
    <t>+TILES ESPANA CLASSIC 40x40 4A052 LINEA BROWN</t>
  </si>
  <si>
    <t>NFS-HANGING LAMP EXOR KUTE-01-B MOSAIC GLOBE BLUE</t>
  </si>
  <si>
    <t>NFS-HANGING LAMP EXOR KUTE-01-R MOSAIC GLOBE RED</t>
  </si>
  <si>
    <t>+TILES ESPANA CLASSIC 40x40 4A053 SALT &amp; PEPPER</t>
  </si>
  <si>
    <t>NFS-HANGING LAMP EXOR 3TS-01-B 3L MOSAIC GLOBE BLUE</t>
  </si>
  <si>
    <t>NFS-HANGING LAMP EXOR 3TS-01-R 3L MOSAIC GLOBE RED</t>
  </si>
  <si>
    <t>+TILES ESPANA CLASSIC 40x40 4A054 WOOD STRIPE OAK</t>
  </si>
  <si>
    <t>NFS-TABLE LAMP EXOR KUM-01-B MOSAIC GLOBE BLUE</t>
  </si>
  <si>
    <t>NFS-TABLE LAMP EXOR KUM-01-R MOSAIC GLOBE RED</t>
  </si>
  <si>
    <t>NFS-WALL LAMP EXOR CKUA-01-B DOUBLE MOSAIC GLOBE BLUE</t>
  </si>
  <si>
    <t>+TILES ESPANA CLASSIC 40x40 4A055 WOOD STRIPE BROWN</t>
  </si>
  <si>
    <t>NFS-WALL LAMP EXOR CKUA-01-R DOUBLE MOSAIC GLOBE RED</t>
  </si>
  <si>
    <t>+BULB ZIGMA YR LED T3 20W 6500K E27 DL</t>
  </si>
  <si>
    <t>+I-BULB ZIGMA YR LED T3 30W 6500K E27 DL</t>
  </si>
  <si>
    <t>+I-BULB ZIGMA YR LED T3 40W 6500K E27 DL</t>
  </si>
  <si>
    <t>+BULB ZIGMA YR LED V3 60W 6500K E27 DL</t>
  </si>
  <si>
    <t>+BULB ZIGMA YR LED V3 80W 6500K E40 DL</t>
  </si>
  <si>
    <t>+BULB COVER ZIGMA YR LED V3-C 60W</t>
  </si>
  <si>
    <t>+BULB COVER ZIGMA YR LED V3-C 80W</t>
  </si>
  <si>
    <t>CUT-OFF SAW HAUSMANN SK ACCS. GC3553 GEAR (28)</t>
  </si>
  <si>
    <t>+NFS-WASHING MACHINE BOSTON BAY ME MTM80-P501Q  8KG</t>
  </si>
  <si>
    <t>I-NFS-WASHING MACHINE BOSTON BAY ME MAS70-1109/01FM-ID 7KG AUTO SGL.</t>
  </si>
  <si>
    <t>PO PLUG LA FONZA 1-1/2" W/O OVERFLOW</t>
  </si>
  <si>
    <t>PO PLUG LA FONZA 1-1/4" W/O OVERFLOW</t>
  </si>
  <si>
    <t>CHEST FREEZER BOSTON BAY ME HS-185C</t>
  </si>
  <si>
    <t>NFS- CHEST FREEZER BOSTON BAY ME HS-258C</t>
  </si>
  <si>
    <t>NFS-SHOWER COLUMN RAVONI F-7208 SQUARE 35MM SET</t>
  </si>
  <si>
    <t>OUTDOOR LUMBER TREATED 190X45X2400MM (2X8X8) RGH</t>
  </si>
  <si>
    <t>SHOWER VALVE RAVONI 5160A104 BRASS</t>
  </si>
  <si>
    <t>+INDOOR LUMBER NZ WOOD DIY PREM. 18X20X2440MM (1X1X8) RADIATA</t>
  </si>
  <si>
    <t>FAUCET RAVONI 5270A95 ZINC ALLOY WALL</t>
  </si>
  <si>
    <t>DOOR JAMB NZ WOOD POST ONLY 32X115X2150MM</t>
  </si>
  <si>
    <t>BATH-SHOWER MIXER RAVONI F-7201 SGL.LEVER 35MM SET</t>
  </si>
  <si>
    <t>BATH-SHOWER MIXER RAVONI F-8101 SGL.LEVER 35MM SET</t>
  </si>
  <si>
    <t>BATH-SHOWER MIXER RAVONI F-8801 SGL.LEVER 40MM SET</t>
  </si>
  <si>
    <t>SHOWER VALVE RAVONI F-36002 1/2X1/2</t>
  </si>
  <si>
    <t>FAUCET RAVONI F-34007 WALL</t>
  </si>
  <si>
    <t>FAUCET RAVONI F-34010 WALL</t>
  </si>
  <si>
    <t>FAUCET RAVONI F-34017 WALL</t>
  </si>
  <si>
    <t>+TILES GRAND ROYAL 40X40F (L) INK JET PALERMO GREYISH</t>
  </si>
  <si>
    <t>+TILES GRAND ROYAL 40X40F (L) INK JET PALERMO YELLOWISH</t>
  </si>
  <si>
    <t>NFS-DRAWER BASKET BREMEN GG SL009H-1 MULTIFUNC.</t>
  </si>
  <si>
    <t>WASHING MACHINE BOSTON BAY XI ACCS. PULL SATOR FOR  XQB70-6629 7KG</t>
  </si>
  <si>
    <t>WASHING MACHINE BOMPANI ACCS. PCB BOARD FOR BO05212/BI02901</t>
  </si>
  <si>
    <t>I-BULB ZIGMA WL LED LAMP 5W 3IN1 DL/WW/CW A60 E27</t>
  </si>
  <si>
    <t>I-BULB ZIGMA WL LED LAMP 7W 3IN1 DL/WW/CW A60 E27</t>
  </si>
  <si>
    <t>I-BULB ZIGMA WL LED LAMP 9W 3IN1 DL/WW/CW A60 E27</t>
  </si>
  <si>
    <t>GENERATOR HAUSMANN RP R3100P RATED 2.8KW MAX 3.1KW 60HZ H-TPYE</t>
  </si>
  <si>
    <t>GENERATOR HAUSMANN RP R7100DP RATED 6.5KW MAX 7.1KW 60HZ Z-TYPE</t>
  </si>
  <si>
    <t>SINK DRAIN BREMEN FOR SINGLE BOWL SMALL W/PIPE</t>
  </si>
  <si>
    <t>NFS-TILES NUVOGRES SIGNATURE SB 80X80 POL.GLAZED SDXB8000 WHITE</t>
  </si>
  <si>
    <t>NFS-TILES NUVOGRES SIGNATURE SB 80X80 POL.GLAZED SDXB6252 CARRARA</t>
  </si>
  <si>
    <t>TILES SEESUN 7X48 SC8003 SWEDISH OAK</t>
  </si>
  <si>
    <t>TILES SEESUN 7X48 SC8008 MACEDONIAN OAK</t>
  </si>
  <si>
    <t>TILES SEESUN  7X48 SC8009  BULGARIAN OAK</t>
  </si>
  <si>
    <t>TILES SEESUN 7X48 SC8007 SRI LANKAN OAK</t>
  </si>
  <si>
    <t>NFS-BATHTUB RAVONI SA 1700X750X590MM SP1891 WHITE W/DRAIN</t>
  </si>
  <si>
    <t>BATHTUB RAVONI SA 1600X800X600MM SP1833 WHITE W/DRAIN</t>
  </si>
  <si>
    <t>MLDG WOODTEK ENGINEERED M-02 14.5X38X2440MM</t>
  </si>
  <si>
    <t>MLDG WOODTEK ENGINEERED BB412 14.5X84X2440MM</t>
  </si>
  <si>
    <t>MLDG WOODTEK ENGINEERED DC-31 14.5X60X2440MM</t>
  </si>
  <si>
    <t>MLDG WOODTEK ENGINEERED SS-56 14.5X60X2440MM</t>
  </si>
  <si>
    <t>MLDG WOODTEK ENGINEERED BB422 14.5X84X2440MM</t>
  </si>
  <si>
    <t>MLDG WOODTEK ENGINEERED M-33 16X16X2440MM</t>
  </si>
  <si>
    <t>REFRIGERATOR BOSTON BAY ME HD-326FW ACCS. THERMOSTAT</t>
  </si>
  <si>
    <t>RANGE HOOD BOSTON BAY AE SPAREPARTS LED DRIVER FOR HES 30</t>
  </si>
  <si>
    <t>MLDG WOODTEK ENGINEERED M-05 14.5X38X2440MM</t>
  </si>
  <si>
    <t>MLDG WOODTEK ENGINEERED BB364 14.5X60X2440MM</t>
  </si>
  <si>
    <t>MLDG WOODTEK ENGINEERED DC-35 14.5X60X2440MM</t>
  </si>
  <si>
    <t>MLDG WOODTEK ENGINEERED DC-41 14.5X134X2440MM</t>
  </si>
  <si>
    <t>MLDG WOODTEK ENGINEERED BB-27 14.5X134X2440MM</t>
  </si>
  <si>
    <t>MLDG WOODTEK ENGINEERED BB-15 14.5X134X2440MM</t>
  </si>
  <si>
    <t>MLDG WOODTEK ENGINEERED M-13 10X18X2440MM</t>
  </si>
  <si>
    <t>MLDG WOODTEK ENGINEERED BB-02 14.5X134X2440MM</t>
  </si>
  <si>
    <t>I-EXHAUST FAN BOSTON BAY APB20-4-1MS 8" WALL MOUNTED 230V/60HZ</t>
  </si>
  <si>
    <t>I-EXHAUST FAN BOSTON BAY APB25-5-1MS 10" WALL MOUNTED 230V/60HZ</t>
  </si>
  <si>
    <t>I-EXHAUST FAN BOSTON BAY APB30-6-1MS 12" WALL MOUNTED 230V/60HZ</t>
  </si>
  <si>
    <t>I-EXHAUST FAN BOSTON BAY BPT12-14-2G1 8" CEILING MOUNTED 230V/60HZ</t>
  </si>
  <si>
    <t>NFS-SOFT CLOSING HAUSMANN HANGING WHEEL QD-DR265 100KG</t>
  </si>
  <si>
    <t>I-EXHAUST FAN BOSTON BAY BPT12-24-2G1 10" CEILING MOUNTED 230V/60HZ</t>
  </si>
  <si>
    <t>I-EXHAUST FAN BOSTON BAY BPT15-23-1S1D 12" CEILING MOUNTED 230V/60HZ</t>
  </si>
  <si>
    <t>NFS-HANGING RAIL HAUSMANN QD-DR263 3M</t>
  </si>
  <si>
    <t>NFS-SLIDING DOOR ROLLER HAUSMANN QD-135 SET 150KG</t>
  </si>
  <si>
    <t>BIT FORSTNER  HAUSMANN 15MM</t>
  </si>
  <si>
    <t>BIT FORSTNER  HAUSMANN 22MM</t>
  </si>
  <si>
    <t>BIT FORSTNER  HAUSMANN 25MM</t>
  </si>
  <si>
    <t>BIT FORSTNER  HAUSMANN 35MM</t>
  </si>
  <si>
    <t>BIT FORSTNER  HAUSMANN 54MM</t>
  </si>
  <si>
    <t>BIT DRILL  HAUSMANN 10MM TRIANGLE SHANK TIN COATED GLASS</t>
  </si>
  <si>
    <t>BIT DRILL  HAUSMANN 12MM TRIANGLE SHANK TIN COATED GLASS</t>
  </si>
  <si>
    <t>BIT DRILL  HAUSMANN 3MM HEX SHANK TIN COATED GLASS</t>
  </si>
  <si>
    <t>BIT DRILL  HAUSMANN 4MM HEX SHANK TIN COATED GLASS</t>
  </si>
  <si>
    <t>BIT DRILL  HAUSMANN 5MM HEX SHANK TIN COATED GLASS</t>
  </si>
  <si>
    <t>BIT DRILL  HAUSMANN 6MM HEX SHANK TIN COATED GLASS</t>
  </si>
  <si>
    <t>BIT DRILL  HAUSMANN 8MM HEX SHANK TIN COATED GLASS</t>
  </si>
  <si>
    <t>BIT WOOD FLAT HAUSMANN 16MM HEX SHANK</t>
  </si>
  <si>
    <t>BIT WOOD FLAT HAUSMANN 19MM HEX SHANK</t>
  </si>
  <si>
    <t>BIT WOOD FLAT HAUSMANN 22MM HEX SHANK</t>
  </si>
  <si>
    <t>BIT WOOD FLAT HAUSMANN 25MM HEX SHANK</t>
  </si>
  <si>
    <t>GENERATOR PRAMAC PX4000 GASOLINE</t>
  </si>
  <si>
    <t>GENERATOR PRAMAC PX5000 GASOLINE</t>
  </si>
  <si>
    <t>HEX KEY HAUSMANN YJHK-239 10PC SET ON RING</t>
  </si>
  <si>
    <t>HEX KEY HAUSMANN 55221D2 10PC LONG ARM BALL POINT SET</t>
  </si>
  <si>
    <t>HEX KEY HAUSMANN 55224D2 9PC LONG ARM TORX SET</t>
  </si>
  <si>
    <t>PLIERS HAUSMANN YJTS-2955 8'' WIRE STRIPING &amp; CRIMPING</t>
  </si>
  <si>
    <t>SCREWDRIVER HAUSMANN YJPS-6048 38PC SET RATCHETING</t>
  </si>
  <si>
    <t>HEX KEY HAUSMANN YJHK-513 9PC SET AL FOLDING BALL POINT &amp; SCREWDRIVER</t>
  </si>
  <si>
    <t>I-RICE COOKER BOSTON BAY RC-3P07 O.6L/300W APPLE-SHAPE</t>
  </si>
  <si>
    <t>GLUE GUN HAUSMANN FE FL-005 10W</t>
  </si>
  <si>
    <t>GLUE GUN HAUSMANN FE FL-007 40W</t>
  </si>
  <si>
    <t>I-BULB CTX HT LED TP-ECO-LED3-VEDL G5 A55 3W 6500K DL</t>
  </si>
  <si>
    <t>I-RICE COOKER BOSTON BAY DRC-10020 1/8L/700W</t>
  </si>
  <si>
    <t>I-BULB CTX HT LED TP-ECO-LED3-VEWW G5 A55 3W 3000K WW</t>
  </si>
  <si>
    <t>I-BULB CTX HT LED TP-ECO-LED5-VEDL G5 A55 5W 6500K DL</t>
  </si>
  <si>
    <t>I-BULB CTX HT LED TP-ECO-LED5-VEWW G5 A55 5W 3000K WW</t>
  </si>
  <si>
    <t>I-BULB CTX HT LED TP-ECO-LED7-VEWW G5 A60 7W 3000K WW</t>
  </si>
  <si>
    <t>I-BULB CTX HT LED TP-ECO-LED7-VEDL G5 A60 7W 6500K DL</t>
  </si>
  <si>
    <t>I-BULB CTX HT LED TP-ECO-LED9-VEDL G5 A55 9W 6500K DL</t>
  </si>
  <si>
    <t>I-BULB CTX HT LED TP-ECO-LED11-VEDL G5 A55 11W 6500K DL</t>
  </si>
  <si>
    <t>I-BULB CTX HT LED TP-ECO-LED3X4-VEDL G5 A55 3W 6500K DL (PACK)</t>
  </si>
  <si>
    <t>I-BULB CTX HT LED TP-ECO-LED5X4-VEDL G5 A55 5W 6500K DL (PACK)</t>
  </si>
  <si>
    <t>I-BULB CTX HT LED TP-ECO-LED7X4-VEDL G5 A60 7W 6500K DL (PACK)</t>
  </si>
  <si>
    <t>I-BULB CTX HT LED TP-ECO-LED9X4-VEDL G5 A60 9W 6500K DL (PACK)</t>
  </si>
  <si>
    <t>FLOOD LIGHT ZIGMA HT LED TP6-TA010-VEDL 10W 6000K DL</t>
  </si>
  <si>
    <t>FLOOD LIGHT ZIGMA HT LED TP6-TA010-VECW 10W 4000K CW</t>
  </si>
  <si>
    <t>FLOOD LIGHT ZIGMA HT LED TP6-TA020-VECW 20W 4000K CW</t>
  </si>
  <si>
    <t>FLOOD LIGHT ZIGMA HT LED TP6-TA032-VECW 30W 4000K CW</t>
  </si>
  <si>
    <t>FLOOD LIGHT ZIGMA HT LED TP6-TA048-VECW 50W 4000K CW</t>
  </si>
  <si>
    <t>FLOOD LIGHT ZIGMA HT LED TP6-TA032-VEDL 30W 6000K DL</t>
  </si>
  <si>
    <t>FLOOD LIGHT ZIGMA HT LED TP6-TA048-VEDL 50W 6000K DL</t>
  </si>
  <si>
    <t>FLOOD LIGHT ZIGMA HT LED TP6-TA020-VEDL 20W 6000K DL</t>
  </si>
  <si>
    <t>SHELF BOARD TREATED 18X190X900MM (1X8X3)</t>
  </si>
  <si>
    <t>PLANER HAUSMANN SK ACCS YH10-82 CARBON BRUSH (8)</t>
  </si>
  <si>
    <t>PLANER HAUSMANN SK ACCS YH10-82 SWITCH (26)</t>
  </si>
  <si>
    <t>PLANER HAUSMANN SK ACCS YH10-82 BEARING (38)</t>
  </si>
  <si>
    <t>PLANER HAUSMANN SK ACCS YH10-82 STATOR (41)</t>
  </si>
  <si>
    <t>PLANER HAUSMANN SK ACCS YH10-82 BELT (32)</t>
  </si>
  <si>
    <t>PLANER HAUSMANN SK ACCS YH10-82 BEARING (35)</t>
  </si>
  <si>
    <t>PLANER HAUSMANN SK ACCS YH10-82 BEARING (47)</t>
  </si>
  <si>
    <t>PLANER HAUSMANN SK ACCS YH10-82 ROTOR (46)</t>
  </si>
  <si>
    <t>PLANER HAUSMANN SK ACCS YH10-82 BEARING (42)</t>
  </si>
  <si>
    <t>ROTARY HAMMER HAUSMANN SK ACCS RH1807 CHUCK (3)</t>
  </si>
  <si>
    <t>ROTARY HAMMER HAUSMANN SK ACCS RH1807 FERRULE (7)</t>
  </si>
  <si>
    <t>ROTARY HAMMER HAUSMANN SK ACCS RH1807 OIL SEAL (16)</t>
  </si>
  <si>
    <t>SHELF BOARD TREATED 18X240X600MM (1X10X2)</t>
  </si>
  <si>
    <t>ROTARY HAMMER HAUSMANN SK ACCS RH1807 BEARING (17)</t>
  </si>
  <si>
    <t>ROTARY HAMMER HAUSMANN SK ACCS RH1807 NO.1 BIG GEAR (26)</t>
  </si>
  <si>
    <t>ROTARY HAMMER HAUSMANN SK ACCS RH1807 NO.2 BIG GEAR (27)</t>
  </si>
  <si>
    <t>ROTARY HAMMER HAUSMANN SK ACCS RH1807 MID-COVER (42)</t>
  </si>
  <si>
    <t>ROTARY HAMMER HAUSMANN SK ACCS RH1807 SMALL GEAR (43)</t>
  </si>
  <si>
    <t>ROTARY HAMMER HAUSMANN SK ACCS RH1807 CLUTCH GEAR (44)</t>
  </si>
  <si>
    <t>ROTARY HAMMER HAUSMANN SK ACCS RH1807 NO.1 BIG GEAR (49)</t>
  </si>
  <si>
    <t>ROTARY HAMMER HAUSMANN SK ACCS RH1807 BEARING 607 (51)</t>
  </si>
  <si>
    <t>ROTARY HAMMER HAUSMANN SK ACCS RH1807 BEARING (65)</t>
  </si>
  <si>
    <t>ROTARY HAMMER HAUSMANN SK ACCS RH1807 ROTOR (66)</t>
  </si>
  <si>
    <t>ROTARY HAMMER HAUSMANN SK ACCS RH1807 BEARING (67)</t>
  </si>
  <si>
    <t>ROTARY HAMMER HAUSMANN SK ACCS RH1807 CARBON BRUSH (73)</t>
  </si>
  <si>
    <t>ROTARY HAMMER HAUSMANN SK ACCS RH1807 SWITCH (76)</t>
  </si>
  <si>
    <t>ROTARY HAMMER HAUSMANN SK ACCS RH1807 STATOR (70)</t>
  </si>
  <si>
    <t>ROTARY HAMMER HAUSMANN SK ACCS RH1201 CHUCK (3)</t>
  </si>
  <si>
    <t>ROTARY HAMMER HAUSMANN SK ACCS RH1201 FERRULE (7)</t>
  </si>
  <si>
    <t>ROTARY HAMMER HAUSMANN SK ACCS RH1201 ASSEMBLY (801)</t>
  </si>
  <si>
    <t>ROTARY HAMMER HAUSMANN SK ACCS RH1201 ASSEMBLY (802)</t>
  </si>
  <si>
    <t>ROTARY HAMMER HAUSMANN SK ACCS RH1201 ROTOR (43)</t>
  </si>
  <si>
    <t>ROTARY HAMMER HAUSMANN SK ACCS RH1201 BEARING (44)</t>
  </si>
  <si>
    <t>ROTARY HAMMER HAUSMANN SK ACCS RH1201 STATOR (48)</t>
  </si>
  <si>
    <t>CIRCULAR SAW HAUSMANN SK ACCS YJ1901 TOGGLE SWITCH (3)</t>
  </si>
  <si>
    <t>CIRCULAR SAW HAUSMANN SK ACCS YJ1901 DUST COVER (18)</t>
  </si>
  <si>
    <t>CIRCULAR SAW HAUSMANN SK ACCS YJ1901 BEARING (20)</t>
  </si>
  <si>
    <t>AIRCON BOSTON BAY ME SP MSABE-12CR O.D MAIN CONTROL BOARD</t>
  </si>
  <si>
    <t>CIRCULAR SAW HAUSMANN SK ACCS YJ1901 ROTOR (21)</t>
  </si>
  <si>
    <t>CIRCULAR SAW HAUSMANN SK ACCS YJ1901 BEARING (23)</t>
  </si>
  <si>
    <t>CIRCULAR SAW HAUSMANN SK ACCS YJ1901 STATOR (26)</t>
  </si>
  <si>
    <t>CIRCULAR SAW HAUSMANN SK ACCS YJ1901 SHAFT (50)</t>
  </si>
  <si>
    <t>CIRCULAR SAW HAUSMANN SK ACCS YJ1901 DUST COVER (52)</t>
  </si>
  <si>
    <t>CIRCULAR SAW HAUSMANN SK ACCS YJ1901 BEARING (53)</t>
  </si>
  <si>
    <t>CIRCULAR SAW HAUSMANN SK ACCS YJ1901 GEAR (57)</t>
  </si>
  <si>
    <t>CUT-OFF HAUSMANN SK ACCS GC3553 BEARING (13)</t>
  </si>
  <si>
    <t>CUT-OFF HAUSMANN SK ACCS GC3553 BEARING (18)</t>
  </si>
  <si>
    <t>CUT-OFF HAUSMANN SK ACCS GC3553 BEARING (31)</t>
  </si>
  <si>
    <t>DRILL HAUSMANN SK ACCS DZ131 SHAFT (5)</t>
  </si>
  <si>
    <t>DRILL HAUSMANN SK ACCS DZ131 BEARING (7)</t>
  </si>
  <si>
    <t>DRILL HAUSMANN SK ACCS DZ131 GEAR (14)</t>
  </si>
  <si>
    <t>DRILL  HAUSMANN SK ACCS DZ131 GEAR (15)</t>
  </si>
  <si>
    <t>ANGLE GRINDER HAUSMANN SK ACCS. GEAR (11)</t>
  </si>
  <si>
    <t>ANGLE GRINDER HAUSMANN SK ACCS. BEARING (10)</t>
  </si>
  <si>
    <t>ANGLE GRINDER HAUSMANN SK ACCS. SHAFT (29)</t>
  </si>
  <si>
    <t>ANGLE GRINDER HAUSMANN SK ACCS. BEARING (30)</t>
  </si>
  <si>
    <t>ANGLE GRINDER HAUSMANN SK ACCS. BEARING (31)</t>
  </si>
  <si>
    <t>CORDLESS DRILL HAUSMANN HCD108A CHUCK (2)</t>
  </si>
  <si>
    <t>CORDLESS DRILL HAUSMANN SK ACCS HCD108A PIN (12)</t>
  </si>
  <si>
    <t>CORDLESS DRILL HAUSMANN SK ACCS HCD108A GEAR (36)</t>
  </si>
  <si>
    <t>CORDLESS DRILL HAUSMANN SK ACCS HCD108A MOTOR (37)</t>
  </si>
  <si>
    <t>CORDLESS DRILL HAUSMANN SK ACCS HCD108A SWITCH (45)</t>
  </si>
  <si>
    <t>CORDLESS DRILL HAUSMANN SK ACCS HCD108A CHARGER (51)</t>
  </si>
  <si>
    <t>DRILL HAUSMANN SK ACCS CZ131 CHUCK (2)</t>
  </si>
  <si>
    <t>DRILL HAUSMANN SK ACCS CZ131 OUTPUT SHAFT (3)</t>
  </si>
  <si>
    <t>DRILL HAUSMANN SK ACCS CZ131 BEARING (7)</t>
  </si>
  <si>
    <t>DRILL HAUSMANN SK ACCS CZ131 BIG BEAR (9)</t>
  </si>
  <si>
    <t>DRILL HAUSMANN SK ACCS CZ131 NEEDLE BEARING (11)</t>
  </si>
  <si>
    <t>DRILL HAUSMANN SK ACCS CZ131 BEARING (15)</t>
  </si>
  <si>
    <t>DRILL HAUSMANN SK ACCS CZ131 ROTOR (17)</t>
  </si>
  <si>
    <t>DRILL HAUSMANN SK ACCS CZ131 STATOR (25)</t>
  </si>
  <si>
    <t>DRILL HAUSMANN SK ACCS CZ131 SWITCH (29)</t>
  </si>
  <si>
    <t>DRILL HAUSMANN SK ACCS CZ131 CARBON BRUSH (18)</t>
  </si>
  <si>
    <t>ROTARY HAMMER HAUSMANN SK ACCS RH1201 CARBON BRUSH (50)</t>
  </si>
  <si>
    <t>ROTARY HAMMER HAUSMANN SK ACCS RH1201 SWITCH (52)</t>
  </si>
  <si>
    <t>CIRCULAR SAW HAUSMANN SK ACCS YJ1901 CARBON BRUSH (34)</t>
  </si>
  <si>
    <t>CUT-OFF HAUSMANN SK ACCS GC3553 SWITCH (6)</t>
  </si>
  <si>
    <t>CUT-OFF HAUSMANN SK ACCS GC3553 ROTOR (14)</t>
  </si>
  <si>
    <t>CUT-OFF HAUSMANN SK ACCS GC3553 GEAR (28)</t>
  </si>
  <si>
    <t>CUT-OFF HAUSMANN SK ACCS GC3553 CARBON BRUSH (55)</t>
  </si>
  <si>
    <t>DRILL HAUSMANN SK ACCS DZ131 ROTOR (23)</t>
  </si>
  <si>
    <t>DRILL HAUSMANN SK ACCS DZ131 STATOR (31)</t>
  </si>
  <si>
    <t>DRILL HAUSMANN SK ACCS DZ131 SWITCH (35)</t>
  </si>
  <si>
    <t>ANGLE GRINDER HAUSMANN SK ACCS. ROTOR (7)</t>
  </si>
  <si>
    <t>ANGLE GRINDER HAUSMANN SK ACCS. STATOR (2)</t>
  </si>
  <si>
    <t>ANGLE GRINDER HAUSMANN SK ACCS. CARBON BRUSH (38)</t>
  </si>
  <si>
    <t>ANGLE GRINDER HAUSMANN SK ACCS. GEAR (20)</t>
  </si>
  <si>
    <t>ANGLE GRINDER HAUSMANN SK ACCS. SWITCH (40)</t>
  </si>
  <si>
    <t>AIRCON BOSTON BAY ME SPAREPARTS MWF-07CM-NB8/A (MANUAL) 3/4 HP COMPRESSOR</t>
  </si>
  <si>
    <t>LADDER XTEND FA11-107 FIBER GLASS HOUSEHOLD</t>
  </si>
  <si>
    <t>(DO NOT USE)DRILL BIT HAUSMANN FH MASONRY 3MM</t>
  </si>
  <si>
    <t>+TILES PLATINUM 40X40F ASPEN BROWN</t>
  </si>
  <si>
    <t>+TILES PLATINUM 40X40F ASPEN GREY</t>
  </si>
  <si>
    <t>+TILES PLATINUM 40X40F ASPEN DARK BROWN</t>
  </si>
  <si>
    <t>HANDLE HAUSMANN A150-29 29X29X25MM ALUM. MATT BLACK</t>
  </si>
  <si>
    <t>HANDLE HAUSMANN A151-30 30X30X24MM ALUM. MATT BLACK</t>
  </si>
  <si>
    <t>HANDLE HAUSMANN A153.96 130X20X23MM ALUM. MATT BLACK</t>
  </si>
  <si>
    <t>HANDLE HAUSMANN A052-96 105X25X30MM ALUM. MATT BLACK</t>
  </si>
  <si>
    <t>HANDLE HAUSMANN A149.96 115X20X26MM ALUM. MATT BLACK</t>
  </si>
  <si>
    <t>HANDLE HAUSMANN A031.96 112X24.7X29.9MM ALUM. MATT BLACK</t>
  </si>
  <si>
    <t>HANDLE HAUSMANN A064.96 108X43X16MM ALUM. MATT BLACK</t>
  </si>
  <si>
    <t>HANDLE HAUSMANN A148.96 105X30X8MM ALUM. MATT BLACK</t>
  </si>
  <si>
    <t>HANDLE HAUSMANN A046.96X10 105X10X32MM ALU. MATT BLACK</t>
  </si>
  <si>
    <t>HANDLE HAUSMANN A046.160X10 168X10X32MM ALU. MATT BLACK</t>
  </si>
  <si>
    <t>HANDLE HAUSMANN A046.192X10 200X10X32MM ALU. MATT BLACK</t>
  </si>
  <si>
    <t>HANDLE HAUSMANN A030.96 150X20X25MM ALU. MATT BLACK</t>
  </si>
  <si>
    <t>HANDLE HAUSMANN A030.160 230X20X26MM ALU. MATT BLACK</t>
  </si>
  <si>
    <t>HANDLE HAUSMANN A030.192 262X20X26MM ALU. MATT BLACK</t>
  </si>
  <si>
    <t>HANDLE HAUSMANN A073.96 120X19.8X17.5MM ALU. MATT BLACK</t>
  </si>
  <si>
    <t>HANDLE HAUSMANN A073.160 200X19.8X17.5MM ALU. MATT BLACK</t>
  </si>
  <si>
    <t>HANDLE HAUSMANN A073.192 250X19.8X17.5MM ALU. MATT BLACK</t>
  </si>
  <si>
    <t>HANDLE HAUSMANN A015.96 150X8X26MM ALU. MATT BLACK</t>
  </si>
  <si>
    <t>HANDLE HAUSMANN A015.160 250X8X26MM ALU. MATT BLACK</t>
  </si>
  <si>
    <t>HANDLE HAUSMANN A015.192 3000X8X26MM ALU. MATT BLACK</t>
  </si>
  <si>
    <t>CUT-OFF HAUSMANN SK ACCS GC3553 STATOR (11)</t>
  </si>
  <si>
    <t>DRILL BIT HAUSMANN FH MASONRY 4MM BOX OF 10PCS</t>
  </si>
  <si>
    <t>DRILL BIT HAUSMANN FH MASONRY 5MM BOX OF 10PCS</t>
  </si>
  <si>
    <t>DRILL BIT HAUSMANN FH MASONRY 6MM BOX OF 10PCS</t>
  </si>
  <si>
    <t>(DO NOT USE)DRILL BIT HAUSMANN FH MASONRY 7MM</t>
  </si>
  <si>
    <t>(DO NOT USE)DRILL BIT HAUSMANN FH MASONRY 8MM</t>
  </si>
  <si>
    <t>(DO NOT USE)DRILL BIT HAUSMANN FH MASONRY 9MM</t>
  </si>
  <si>
    <t>(DO NOT USE)DRILL BIT HAUSMANN FH MASONRY 10MM</t>
  </si>
  <si>
    <t>(DO NOT USE)DRILL BIT HAUSMANN FH MASONRY 11MM</t>
  </si>
  <si>
    <t>(DO NOT USE)DRILL BIT HAUSMANN FH MASONRY 12MM</t>
  </si>
  <si>
    <t>(DO NOT USE)DRILL BIT HAUSMANN FH MASONRY 13MM</t>
  </si>
  <si>
    <t>(DO NOT USE)DRILL BIT HAUSMANN FH MASONRY 5PC (4,5,6,8&amp;10MM</t>
  </si>
  <si>
    <t>(DO NOT USE)DRILL BIT HAUSMANN FH STEEL-M2 HSS 1.5MM</t>
  </si>
  <si>
    <t>(DO NOT USE)DRILL BIT HAUSMANN FH STEEL-M2 HSS 2MM</t>
  </si>
  <si>
    <t>(DO NOT USE)DRILL BIT HAUSMANN FH STEEL-M2 HSS 2.5MM</t>
  </si>
  <si>
    <t>DRILL BIT HAUSMANN FH STEEL-M2 HSS 3MM BOX OF 10PCS</t>
  </si>
  <si>
    <t>(DO NOT USE)DRILL BIT HAUSMANN FH STEEL-M2 HSS 3.5MM</t>
  </si>
  <si>
    <t>DRILL BIT HAUSMANN FH STEEL-M2 HSS 4MM BOX OF 10PCS</t>
  </si>
  <si>
    <t>CEILING FAN BOSTON BAY LI SPAREPARTS 5BD52RB 52" BLADES</t>
  </si>
  <si>
    <t>CEILING FAN BOSTON BAY LI SPAREPARTS 5BD52WH BLADES</t>
  </si>
  <si>
    <t>CEILING FAN BOSTON BAY SPAREPARTS LI 4PH42RB 42" CAPACITOR</t>
  </si>
  <si>
    <t>CEILING FAN BOSTON BAY LI SPAREPARTS 5BD52WH CAPACITOR</t>
  </si>
  <si>
    <t>CEILING FAN BOSTON BAY SPAREPARTS LI 5BD52RB 52" CAPACITOR</t>
  </si>
  <si>
    <t>CEILING FAN BOSTON BAY SPAREPARTS LI 4PH42RB 42" 3 SPEED PULL CHAIN</t>
  </si>
  <si>
    <t>CEILING FAN BOSTON BAY SPAREPARTS LI 4PH42RB+OLK221 42" 3 SPEED PULL CHAIN</t>
  </si>
  <si>
    <t>CEILING FAN BOSTON BAY SPAREPARTS LI 6UFO30BP 30" 3 SPEED</t>
  </si>
  <si>
    <t>CEILING FAN BOSTON BAY LI SPAREPARTS 5BD52WH 52" 3 SPEED</t>
  </si>
  <si>
    <t>CEILING FAN BOSTON BAY SPAREPARTS LI 5BD52RB 52" 3 SPEED</t>
  </si>
  <si>
    <t>CEILING FAN BOSTON BAY SPAREPARTS LI 5BD52BN 52" 3 SPEED</t>
  </si>
  <si>
    <t>CEILING FAN BOSTON BAY SPAREPARTS LI 5BD52RB+LK210 52" 3 SPEED</t>
  </si>
  <si>
    <t>CEILING FAN BOSTON BAY SPAREPARTS LI 4PH42RB+OLK221 42" LIGHT PULL CHAIN</t>
  </si>
  <si>
    <t>CEILING FAN BOSTON BAY SPAREPARTS LI 6UFO30BP 30" LIGHT PULL CHAIN</t>
  </si>
  <si>
    <t>CEILING FAN BOSTON BAY SPAREPARTS LI 5BD52RB+LK210 52" LIGHT PULL CHAIN</t>
  </si>
  <si>
    <t>+STEEL DOOR YH AMERICAN YF-AMO4W 80X210CM WHITE ORDINARY W/ JAMB&amp;HANDLE</t>
  </si>
  <si>
    <t>DOOR STEEL YH IRON FORGE  80X210 3D WHITE W/ JAMB&amp;HANDLE</t>
  </si>
  <si>
    <t>+STEEL DOOR YH AMERICAN YF-AMO4W 90X210CM WHITE ORDINARY W/ JAMB&amp;HANDLE</t>
  </si>
  <si>
    <t>DOOR STEEL YH IRON FORGE  90X210 3D WHITE W/ JAMB&amp;HANDLE</t>
  </si>
  <si>
    <t>CEILING FAN BOSTON BAY KM SPAREPARTS BS605H FAN BLADE</t>
  </si>
  <si>
    <t>HANDLE HAUSMANN W0502 96MM BSN SS201</t>
  </si>
  <si>
    <t>HANDLE HAUSMANN W0502 128MM BSN SS201</t>
  </si>
  <si>
    <t>HANDLE HAUSMANN W0502 224MM BSN SS201</t>
  </si>
  <si>
    <t>HANDLE HAUSMANN W0507 96MM BSN SS201</t>
  </si>
  <si>
    <t>HANDLE HAUSMANN W0507 128MM BSN SS201</t>
  </si>
  <si>
    <t>HANDLE HAUSMANN W0507 224MM BSN SS201</t>
  </si>
  <si>
    <t>HANDLE HAUSMANN W0508 128MM BSN SS201</t>
  </si>
  <si>
    <t>HANDLE HAUSMANN W0508 160MM BSN SS201</t>
  </si>
  <si>
    <t>HANDLE HAUSMANN W0601 102-76MM BSN SS201</t>
  </si>
  <si>
    <t>HANDLE HAUSMANN W0601 130-102 MM BSN SS201</t>
  </si>
  <si>
    <t>CEILING FAN BOSTON BAY KM SPAREPARTS BS1801 MOTOR</t>
  </si>
  <si>
    <t>(DO NOT USE)STAND FAN BOSTON BAY ACCS. KM BS1625 MOTOR</t>
  </si>
  <si>
    <t>HELMET SAFETY SOTER W-036 ABS WHITE</t>
  </si>
  <si>
    <t>HELMET SAFETY SOTER W-036 ABS BLUE</t>
  </si>
  <si>
    <t>HELMET SAFETY SOTER W-036 ABS GREEN</t>
  </si>
  <si>
    <t>HELMET SAFETY SOTER W-036 ABS RED</t>
  </si>
  <si>
    <t>HELMET SAFETY SOTER W-036 ABS YELLOW</t>
  </si>
  <si>
    <t>HELMET SAFETY SOTER W-036  ABS ORANGE</t>
  </si>
  <si>
    <t>+LINEN BASKET TATAY 1100619 MILLENIUM TURQUOISE 60L</t>
  </si>
  <si>
    <t>(DO NOT USE)DRILL BIT HAUSMANN FH STEEL-M2 HSS 4.5MM</t>
  </si>
  <si>
    <t>DRILL BIT HAUSMANN FH STEEL-M2 HSS 5MM BOX OF 10PCS</t>
  </si>
  <si>
    <t>(DO NOT USE)DRILL BIT HAUSMANN FH STEEL-M2 HSS 6MM</t>
  </si>
  <si>
    <t>(DO NOT USE)DRILL BIT HAUSMANN FH STEEL-M2 HSS 7MM</t>
  </si>
  <si>
    <t>(DO NOT USE)DRILL BIT HAUSMANN FH STEEL-M2 HSS 8MM</t>
  </si>
  <si>
    <t>(DO NOT USE)DRILL BIT HAUSMANN FH STEEL-M2 HSS 9MM</t>
  </si>
  <si>
    <t>(DO NOT USE)DRILL BIT HAUSMANN FH STEEL-M2 HSS 10MM</t>
  </si>
  <si>
    <t>(DO NOT USE)DRILL BIT HAUSMANN FH STEEL-M2 HSS 6PC (2,3,4,5,6&amp;8MM)</t>
  </si>
  <si>
    <t>(DO NOT USE)DRILL BIT HAUSMANN FH STEEL-M2 HSS 10PC (1MM TO 10MM)</t>
  </si>
  <si>
    <t>(DO NOT USE)DRILL BIT HAUSMANN FH COBALT-M35 HSS 1.5MM</t>
  </si>
  <si>
    <t>(DO NOT USE)DRILL BIT HAUSMANN FH COBALT-M35 HSS 2MM</t>
  </si>
  <si>
    <t>(DO NOT USE)DRILL BIT HAUSMANN FH COBALT-M35 HSS 2.5MM</t>
  </si>
  <si>
    <t>DRILL BIT HAUSMANN FH COBALT-M35 HSS 3MM BOX OF 10PCS</t>
  </si>
  <si>
    <t>(DO NOT USE)DRILL BIT HAUSMANN FH COBALT-M35 HSS 3.5MM</t>
  </si>
  <si>
    <t>DRILL BIT HAUSMANN FH COBALT-M35 HSS 4MM BOX OF 10PCS</t>
  </si>
  <si>
    <t>(DO NOT USE)DRILL BIT HAUSMANN FH COBALT-M35 HSS 4.5MM</t>
  </si>
  <si>
    <t>DRILL BIT HAUSMANN FH COBALT-M35 HSS 5MM BOX OF 10PCS</t>
  </si>
  <si>
    <t>(DO NOT USE)DRILL BIT HAUSMANN FH COBALT-M35 HSS 6MM</t>
  </si>
  <si>
    <t>CUTTER KNIFE HAUSMANN XD-89-6A ABS 18MM AUTO LOAD</t>
  </si>
  <si>
    <t>(DO NOT USE)DRILL BIT HAUSMANN FH COBALT-M35 HSS 7MM</t>
  </si>
  <si>
    <t>(DO NOT USE)DRILL BIT HAUSMANN FH COBALT-M35 HSS 8MM</t>
  </si>
  <si>
    <t>CUTTER BLADE HAUSMANN XD-18-10/BKH18MM092019 A SK5 18MM 10PCS</t>
  </si>
  <si>
    <t>(DO NOT USE)DRILL BIT HAUSMANN FH COBALT-M35 HSS 9MM</t>
  </si>
  <si>
    <t>CUTTER BLADE HAUSMANN XD-9-10/BKFH9MM092019 A SK5 9MM 10PCS</t>
  </si>
  <si>
    <t>(DO NOT USE)DRILL BIT HAUSMANN FH COBALT-M35 HSS 10MM</t>
  </si>
  <si>
    <t>SHELF BOARD TREATED 18X190X1200MM (1X8X4)</t>
  </si>
  <si>
    <t>INDUSTRIAL WALL FAN  BOSTON BAY DE SPAREPARTS DFP600-TW 24" MOTOR</t>
  </si>
  <si>
    <t>INDUSTRIAL STAND FAN BOSTON BAY SPAREPARTS DF650-T STAND PIPE</t>
  </si>
  <si>
    <t>INDUSTRIAL STAND FAN BOSTON BAY DE SPAREPARTS DF650-T BASE</t>
  </si>
  <si>
    <t>INDUSTRIAL STAND FAN BOSTON BAY DE SPAREPARTS DFP500-TW GUARD AND BLADE</t>
  </si>
  <si>
    <t>CHEST FREEZER BOSTON BAY ME SPAREPARTS  HS-179C/HS 252C 4.9 CU.FT.WHITE POWER CORD</t>
  </si>
  <si>
    <t>CHEST FREEZER BOSTON BAY ME SPAREPARTS HS-252C FIXED SPEED RECIPROCATING COMPRESSOR</t>
  </si>
  <si>
    <t>CHAINSAW HAUSMANN ACCS. PISTON FOR CS4500</t>
  </si>
  <si>
    <t>CHEST FREEZER BOSTON BAY ME SPAREPARTS HS-179C FIXED SPEED RECIPROCSTING COMPRESSOR</t>
  </si>
  <si>
    <t>GENERATOR HAUSMANN RP R1800P RATED 1.5KW MAX 1.8KW 60HZ H-TYPE</t>
  </si>
  <si>
    <t>TRASH BIN TATAY ID 1101800 20L SWING BLUE</t>
  </si>
  <si>
    <t>TRASH BIN TATAY ID 1101802 20L SWING AUBERGINE</t>
  </si>
  <si>
    <t>HOSE NOZZLE TATAY W/ QUICK CONNECTOR 0050001 TL</t>
  </si>
  <si>
    <t>DOOR JAMB NZ WOOD HEADER 32X90X1150MM</t>
  </si>
  <si>
    <t>FUNNEL WITH HOSE ACCS (IMBUTO/TRAVASATORE CN)</t>
  </si>
  <si>
    <t>(DO NOT USE)TRAVASATORE PICCOLO (HOSE) ACCS</t>
  </si>
  <si>
    <t>+TILES ESPANA CLASSIC CC 15X80 INKJET H158212</t>
  </si>
  <si>
    <t>+TILES ESPANA CLASSIC CC 15X80 INKJET H158213</t>
  </si>
  <si>
    <t>+TILES ESPANA CLASSIC CC 15X80 INKJET H158012</t>
  </si>
  <si>
    <t>+TILES ESPANA CLASSIC CC 15X80 INKJET H158009</t>
  </si>
  <si>
    <t>NFS-STORAGE TUB CTX ZG-38LB ALL SET 38L BLACK W/ ROPE</t>
  </si>
  <si>
    <t>NFS-STORAGE TUB CTX BRB65  65L BLACK W/ ROPE</t>
  </si>
  <si>
    <t>+TILES GRAND ROYAL 40X40F (M) INK JET NEW ANNON GREYISH</t>
  </si>
  <si>
    <t>+TILES GRAND ROYAL 40X40F (L) INK JET NEW ANNON YELLOWISH</t>
  </si>
  <si>
    <t>+TILES GRAND ROYAL 40X40F (L) INK JET NEW ANNON GREYISH</t>
  </si>
  <si>
    <t>+TILES GRAND ROYAL 40X40F (L) INK JET NEW BENFICA GREYISH</t>
  </si>
  <si>
    <t>+TILES GRAND ROYAL 40X40F (L) INK JET NEW BENFICA YELLOWISH</t>
  </si>
  <si>
    <t>+TILES GRAND ROYAL 40X40F (L) INK JET NEW BONAI GREYISH</t>
  </si>
  <si>
    <t>+TILES GRAND ROYAL 40X40F (L) INK JET NEW BORNEO BROWNISH</t>
  </si>
  <si>
    <t>+TILES GRAND ROYAL 40X40F (L) INK JET NEW DAMEA YELLOWISH</t>
  </si>
  <si>
    <t>+TILES GRAND ROYAL 40X40F (L) INK JET NEW DONGGALA BROWNISH</t>
  </si>
  <si>
    <t>+TILES GRAND ROYAL 40X40F (L) INK JET NEW DONGGALA GREYISH</t>
  </si>
  <si>
    <t>+TILES GRAND ROYAL 40X40F (L) INK JET NEW KERINCI BROWNISH</t>
  </si>
  <si>
    <t>+TILES GRAND ROYAL 40X40F (L) INK JET NEW KERINCI STONE</t>
  </si>
  <si>
    <t>NFS-ADHESIVE TAPE TESA STANDARD 57208 SHRINK TOWER 19MMX66M PC.</t>
  </si>
  <si>
    <t>WATER HEATER SUNTEC/SAHARA SOLAR TZ58/1800-20E 200L PRESSURE TANK ONLY</t>
  </si>
  <si>
    <t>+TILES GRAND ROYAL 40X40F (L) INK JET NEW PALERMO GREYISH</t>
  </si>
  <si>
    <t>+TILES GRAND ROYAL 40X40F (L) INK JET NEW PALERMO YELLOWISH</t>
  </si>
  <si>
    <t>RUBBER MOULDED BRUSH MAT KERALA 45X75 CM FTX-DRD-011</t>
  </si>
  <si>
    <t>RUBBER MOULDED BRUSH MAT KERALA 45X75 CM FTX-DRD-010</t>
  </si>
  <si>
    <t>RUBBER MOULDED BRUSH MAT KERALA 45X75 CM FTX-DRD-026</t>
  </si>
  <si>
    <t>RUBBER MOULDED BRUSH MAT KERALA 45X75 CM FTX-CC-003 COPPER</t>
  </si>
  <si>
    <t>WHEEL BARROW HAUL EXPERT WB2203-2 150KG ORANGE</t>
  </si>
  <si>
    <t>WHEEL BARROW HAUL EXPERT WB2203-3 200KG RED</t>
  </si>
  <si>
    <t>SPARE WHEELS FOR WB2203-2 &amp; WB2203-3</t>
  </si>
  <si>
    <t>CHAINSAW HAUSMANN ACCS. SPRING B19</t>
  </si>
  <si>
    <t>CHAINSAW HAUSMANN ACCS. SPRING SET B15</t>
  </si>
  <si>
    <t>CONCRETE MIXER BEARING 1 ACCS</t>
  </si>
  <si>
    <t>CONCRETE MIXER BELT V-SHAPED, A 2  ACCS</t>
  </si>
  <si>
    <t>(DO NOT USE) CONCERETE MIXER BIG BELT ACCS 3</t>
  </si>
  <si>
    <t>CONCRETE MIXER BIG BELT ACCS 3</t>
  </si>
  <si>
    <t>CONCRETE MIXER SMALL WHEEL 6 ACCS</t>
  </si>
  <si>
    <t>(DO NOT USE) CONCRETE MIXER SMALL WHEEL 6 ACCS</t>
  </si>
  <si>
    <t>CONCRETE MIXER RETAINING RING/FLAT KEY 3&amp;4 ACCS</t>
  </si>
  <si>
    <t>CONCRETE MIXER SHAFT 5 ACCS</t>
  </si>
  <si>
    <t>CONCRETE MIXER PINION 18 ACCS</t>
  </si>
  <si>
    <t>CONCRETE MIXER RETAINING RING 19 ACCS</t>
  </si>
  <si>
    <t>CONCRETE MIXER REVEL GEAR 27 ACCS</t>
  </si>
  <si>
    <t>CONCRETE MIXER BEARING 29 ACCS</t>
  </si>
  <si>
    <t>CONCRETE MIXER FLAT KEY/DRIVE SHAFT/FLAT KEY #30 31 32 ACCS</t>
  </si>
  <si>
    <t>CONCRETE MIXER NUT 1 ACCS</t>
  </si>
  <si>
    <t>CONCRETE MIXER NUT/RETAINING WASHER/ FLAT WASHER 2 3 4 ACCS</t>
  </si>
  <si>
    <t>CONCRETE MIXER BEARING 5 ACCS</t>
  </si>
  <si>
    <t>CONCRETE MIXER NUT/RETAINING WASHER/FLAT WASHER/PACKINGWASHER/RING 13 14 15 16 17 ACCS</t>
  </si>
  <si>
    <t>CONCRETE MIXER  BEARING 18 ACCS</t>
  </si>
  <si>
    <t>CONCRETE MIXER SPRING 6 ACCS</t>
  </si>
  <si>
    <t>CONCRETE MIXER BEARING 8 &amp; 11 ACCS</t>
  </si>
  <si>
    <t>CONCRETE MIXER  PNEUMATIC WHEEL ACCS</t>
  </si>
  <si>
    <t>FLEXIBLE HOSE LA FONZA SSH8102771 1/2"X1/2"X12" SS201 CORRUGATED</t>
  </si>
  <si>
    <t>FLEXIBLE HOSE LA FONZA SSH8102771 1/2"X1/2"X16" SS201 CORRUGATED</t>
  </si>
  <si>
    <t>FLEXIBLE HOSE LA FONZA SSH8102771 1/2"X1/2"X18" SS201 CORRUGATED</t>
  </si>
  <si>
    <t>FLEXIBLE HOSE LA FONZA SSH8102771 1/2"X1/2"X20" SS201 CORRUGATED</t>
  </si>
  <si>
    <t>FLEXIBLE HOSE LA FONZA SSH8102771 1/2"X1/2"X24" SS201 CORRUGATED</t>
  </si>
  <si>
    <t>BIDET LA FONZA FL479-H ABS WHITE 1.2m PVC HOSE w/ HOLDER SET</t>
  </si>
  <si>
    <t>BIDET LA FONZA PN439 ABS WHITE 1.2m PVC HOSE w/ HOLDER SET</t>
  </si>
  <si>
    <t>BIDET LA FONZA PCC010-T ABS CHROME 1.2m SS301 HOSE w/ HOLDER SET</t>
  </si>
  <si>
    <t>BIDET LA FONZA PA010 ABS CHROME 1.2m SS301 HOSE w/ HOLDER SET</t>
  </si>
  <si>
    <t>BIDET LA FONZA TP018 BRASS CHROME 1.2m SS301 HOSE w/ HOLDER SET</t>
  </si>
  <si>
    <t>BIDET LA FONZA TP014 BRASS CHROME 1.2m SS301 HOSE w/ HOLDER SET</t>
  </si>
  <si>
    <t>BIDET HEAD LA FONZA FL479-H-1 ABS WHITE</t>
  </si>
  <si>
    <t>BIDET HEAD LA FONZA PCC010-T-1 ABS CHROME</t>
  </si>
  <si>
    <t>BIDET HEAD LA FONZA TP014-1 BRASS CHROME</t>
  </si>
  <si>
    <t>SHOWER HOSE RAVONI E2150 1.5m  PVC</t>
  </si>
  <si>
    <t>SHOWER HOSE RAVONI E2200 2.0m  PVC</t>
  </si>
  <si>
    <t>BIDET HOSE LA FONZA C8150 1.5m  PVC CHROME</t>
  </si>
  <si>
    <t>BIDET HOSE LA FONZA C8200 2.0m  PVC CHROME</t>
  </si>
  <si>
    <t>BIDET HOSE LA FONZA E1150 1.5m  PVC WHITE</t>
  </si>
  <si>
    <t>BIDET HOSE LA FONZA E1200 2.0m  PVC WHITE</t>
  </si>
  <si>
    <t>SHOWER HOSE RAVONI G3150 1.5m  PVC SILVER GRAY</t>
  </si>
  <si>
    <t>SHOWER HOSE RAVONI G3200 2.0m  PVC SILVER GRAY</t>
  </si>
  <si>
    <t>BIDET HOLDER LA FONZA DF439 ABS WHITE</t>
  </si>
  <si>
    <t>BIDET HOLDER LA FONZA DF010 ABS CHROME</t>
  </si>
  <si>
    <t>BIDET HOLDER LA FONZA DA010 ABS CHROME</t>
  </si>
  <si>
    <t>PLIERS HAUSMANN USA02001-6 CRV-STEEL 6'' COMBINATION</t>
  </si>
  <si>
    <t>PLIERS HAUSMANN USA02001-8 CRV-STEEL 8'' COMBINATION</t>
  </si>
  <si>
    <t>PLIERS HAUSMANN USA02002-6 CRV-STEEL 6'' LONG NOSE</t>
  </si>
  <si>
    <t>PLIERS HAUSMANN USA02002-8 CRV-STEEL 8'' LONG NOSE</t>
  </si>
  <si>
    <t>PLIERS HAUSMANN USA02003-6 CRV-STEEL 6'' DIAGONAL CUTTING</t>
  </si>
  <si>
    <t>PLIERS HAUSMANN USA02003-8 CRV-STEEL 8'' DIAGONAL CUTTING</t>
  </si>
  <si>
    <t>PLIERS HAUSMANN SLP01001-6 CRV-STEEL 6'' SLIP JOINT</t>
  </si>
  <si>
    <t>PLIERS HAUSMANN SLP01001-8 CRV-STEEL 8'' SLIP JOINT</t>
  </si>
  <si>
    <t>TILES PLATINUM 40X40F ANCONA BROWN</t>
  </si>
  <si>
    <t>TILES PLATINUM 40X40F ANCONA GREY</t>
  </si>
  <si>
    <t>+TILES PLATINUM 40X40F HUDSON GREY</t>
  </si>
  <si>
    <t>TILES PLATINUM 40X40F ANCONA BONE</t>
  </si>
  <si>
    <t>+TILES ROMANO PREMIUM RS 25X50W INK JET 55001 RECTANGLE GRAY</t>
  </si>
  <si>
    <t>+TILES ROMANO PREMIUM RS 25X50W INK JET 55002 RECTANGLE BLUE/GRAY</t>
  </si>
  <si>
    <t>+TILES ROMANO PREMIUM RS 25X50W INK JET 55003 MOSAIC BLUE/WHITE/GRAY</t>
  </si>
  <si>
    <t>+TILES ROMANO PREMIUM RS 25X50W INK JET 55004 MOSAIC OCHRE</t>
  </si>
  <si>
    <t>+TILES ROMANO PREMIUM RS 25X50W INK JET 55005 SEAWAVE DK. BEIGE</t>
  </si>
  <si>
    <t>+TILES ROMANO PREMIUM RS 25X50W INK JET 55006 SEAWAVE LT. BEIGE</t>
  </si>
  <si>
    <t>+TILES ROMANO PREMIUM RS 25X50W INK JET 55007 SEAWAVE TAUPE/BEIGE</t>
  </si>
  <si>
    <t>+TILES ROMANO PREMIUM RS 25X50W INK JET 55009 WOOD PARQUET BROWN/GRAY</t>
  </si>
  <si>
    <t>+TILES ROMANO PREMIUM RS 25X50W INK JET 55010 SQUARE MARBLE BROWN</t>
  </si>
  <si>
    <t>+TILES ROMANO PREMIUM RS 25X50W INK JET 55011 CIRCLE LT.GREY/IVORY</t>
  </si>
  <si>
    <t>+TILES ROMANO PREMIUM RS 25X50W INK JET 55012 CIRCLE BEIGE</t>
  </si>
  <si>
    <t>+TILES ROMANO PREMIUM RS 25X50W INK JET 55013 CIRCLE BLUE</t>
  </si>
  <si>
    <t>+TILES ROMANO PREMIUM RS 25X50W INK JET 55026 SQUARE BLUE/WHITE</t>
  </si>
  <si>
    <t>+TILES ROMANO PREMIUM RS 25X50W 55008 GLOSSY PLAIN WHITE</t>
  </si>
  <si>
    <t>+TILES ROMANO PREMIUM RS 25X50W INK JET 55027 CARRARA</t>
  </si>
  <si>
    <t>+TILES ESPANA BT 40X40F KGM4007 MAGMA GREY</t>
  </si>
  <si>
    <t>+TILES ESPANA BT 40X40F KPE4325 PERIDOT BROWN</t>
  </si>
  <si>
    <t>+TILES ESPANA BT 40X40F KCR4227 CHAMBER GREY</t>
  </si>
  <si>
    <t>+NFS-FORM PLY 18X1220X2440MM BLACK FILM FACE (GL)</t>
  </si>
  <si>
    <t>TUBE CTX FE GLASS LED T8 10W/E-P 3000K WW</t>
  </si>
  <si>
    <t>TUBE CTX FE GLASS LED T8 10W/E-P 6500K DL</t>
  </si>
  <si>
    <t>TUBE CTX FE GLASS LED T8 20W/E-P 6500K DL</t>
  </si>
  <si>
    <t>TUBE CTX FE GLASS LED T8 20W/E-P 3000K WW</t>
  </si>
  <si>
    <t>AIRCON BOSTON BAY ME SPAREPARTS MS12F-09CR FAN MOTOR</t>
  </si>
  <si>
    <t>+PLYWOOD ORDINARY PREM. WOODTEK 17.10MM(VIOLET)</t>
  </si>
  <si>
    <t>GARDEN EDGING CCA 90X19X300MMX5M</t>
  </si>
  <si>
    <t>GARDEN EDGING CCA 68X19X200MMX5M</t>
  </si>
  <si>
    <t>GARDEN EDGING CCA 90X19X200MMX5M</t>
  </si>
  <si>
    <t>PEGS CCA 42X32X300MM</t>
  </si>
  <si>
    <t>PEGS CCA 42X32X450MM</t>
  </si>
  <si>
    <t>PEGS CCA 42X32X600MM</t>
  </si>
  <si>
    <t>HANDI PEGS CCA 42X32X300MM 6'S</t>
  </si>
  <si>
    <t>HANDI PEGS CCA 42X32X450MM 6'S</t>
  </si>
  <si>
    <t>SEAT COVER LA FONZA 2419 NAPOLI WHITE</t>
  </si>
  <si>
    <t>+PLYWOOD ORDINARY WOODTEK 8.39MM PREM. (SILVER)</t>
  </si>
  <si>
    <t>+PLYWOOD MARINE WOODTEK 8.59MM PREM. (SILVER)</t>
  </si>
  <si>
    <t>+PLYWOOD MARINE WOODTEK 8.37MM PREM. (SILVER)</t>
  </si>
  <si>
    <t>PLYWOOD MARINE WOODTEK 4MMX1220X2440MM PREM. (WHITE)</t>
  </si>
  <si>
    <t>+PLYWOOD ORDINARY WOODTEK 4MMX1220X2440MM PREM. (WHITE)</t>
  </si>
  <si>
    <t>+SHELF BRACKET HAUSMANN 75x100x0.7mm 20KG White (2's) W/SCREWS</t>
  </si>
  <si>
    <t>+SHELF BRACKET HAUSMANN 75x100x0.7mm 20KG Black (2's) W/SCREWS</t>
  </si>
  <si>
    <t>+SHELF BRACKET HAUSMANN 100x125x0.7mm 20KG White (2's) W/SCREWS</t>
  </si>
  <si>
    <t>+SHELF BRACKET HAUSMANN 100x125x0.7mm 20KG Black (2's) W/SCREWS</t>
  </si>
  <si>
    <t>+SHELF BRACKET HAUSMANN 125x150x0.7mm 25KG White (2's) W/SCREWS</t>
  </si>
  <si>
    <t>+SHELF BRACKET HAUSMANN 150x200x0.8mm 25KG White (2's) W/SCREWS</t>
  </si>
  <si>
    <t>+SHELF BRACKET HAUSMANN 150x200x0.8mm 25KG Black (2's) W/SCREWS</t>
  </si>
  <si>
    <t>+SHELF BRACKET HAUSMANN 200x250.0x0.8mm 30KG White (2's) W/SCREWS</t>
  </si>
  <si>
    <t>+SHELF BRACKET HAUSMANN 200x250.0x0.8mm 30KG Black (2's) W/SCREWS</t>
  </si>
  <si>
    <t>+SHELF BRACKET HAUSMANN 250x300.0x0.9mm 40KG White (2's) W/SCREWS</t>
  </si>
  <si>
    <t>+SHELF BRACKET HAUSMANN 250x300.0x0.9mm 40KG Black (2's) W/SCREWS</t>
  </si>
  <si>
    <t>+SHELF BRACKET HAUSMANN 300x250.0x0.9mm 40KG White (2's) W/SCREWS</t>
  </si>
  <si>
    <t>+SHELF BRACKET HAUSMANN 300x350.0x0.9mm 40KG Black (2's) W/SCREWS</t>
  </si>
  <si>
    <t>+SHELF BRACKET HAUSMANN 125x150x0.7mm 25KG Black (2's) W/SCREWS</t>
  </si>
  <si>
    <t>HAND DRYER BOSTON BAY  IS HSD-A1688 1200W</t>
  </si>
  <si>
    <t>HAND DRYER BOSTON BAY IS HSD-90192 2300W</t>
  </si>
  <si>
    <t>PLASTIC TRAY PAINT KING ORIGIN MED. DUTY PT004  4"BLACK</t>
  </si>
  <si>
    <t>PLASTIC TRAY PAINT KING ORIGIN MED. DUTY PT009  9"BLACK</t>
  </si>
  <si>
    <t>CUTTER HAUSMANN XD-94A/SKH18MM092019 ABS 18MM</t>
  </si>
  <si>
    <t>CUTTER HAUSMANN XD-94-9A/SKH9MM092019 ABS 9MM</t>
  </si>
  <si>
    <t>ROBE HOOK LA FONZA L0004553-26-08-DEC01 DOUBLE CHROME ASTI</t>
  </si>
  <si>
    <t>PAPER HOLDER LA FONZA L0004555B26-08-DEC01 CHROME ASTI</t>
  </si>
  <si>
    <t>TOWEL RING LA FONZA L0004560E26-08-DEC01 CHROME ASTI</t>
  </si>
  <si>
    <t>+TILES MARIWASA 30X30F MOSA LT.BLUE</t>
  </si>
  <si>
    <t>+TILES MARIWASA 30X30F MOSA BEIGE</t>
  </si>
  <si>
    <t>+TILES MARIWASA 30X30F MOSA BROWN</t>
  </si>
  <si>
    <t>+TILES MARIWASA 30X30F MOSA GREEN</t>
  </si>
  <si>
    <t>+TILES MARIWASA 30X30F MOSA GREY</t>
  </si>
  <si>
    <t>COUNTER CABINET KING PLATINUM PEARL/CORNER WHITE</t>
  </si>
  <si>
    <t>COUNTER CABINET KING PLATINUM PEARL/CORNER DK.OAK</t>
  </si>
  <si>
    <t>HOSE VODA PVC WASTE DISCHARGE 2"X1M BLUE MTR</t>
  </si>
  <si>
    <t>HOSE VODA PVC WASTE DISCHARGE 3"X1M BLUE MTR</t>
  </si>
  <si>
    <t>IRONING BOARD COLOMBO SUPEREURO A122L09W</t>
  </si>
  <si>
    <t>IRONING BOARD COLOMBO SOLID A122L06W</t>
  </si>
  <si>
    <t>IRONING BOARD COLOMBO COVER COP520 130X50</t>
  </si>
  <si>
    <t>IRONING BOARD COLOMBO COVER COP050 ELASTIC 140X50</t>
  </si>
  <si>
    <t>CLOTHES DRYER COLOMBO GLAM ST186 18MT</t>
  </si>
  <si>
    <t>CLOTHES DRYER COLOMBO GLAM ST187 20MT</t>
  </si>
  <si>
    <t>LAMINATE BENCHTOP KITKO 600X2400X38MM BLACK GRANITE</t>
  </si>
  <si>
    <t>LAMINATE BENCHTOP KITKO 600X2400X38MM MARBLE</t>
  </si>
  <si>
    <t>LAMINATE BENCHTOP KITKO 600X2400X38MM VANILLA CREAM</t>
  </si>
  <si>
    <t>LAMINATE BENCHTOP KITKO 600X2400X38MM RIVERSTONE</t>
  </si>
  <si>
    <t>CLOTHES DRYER COLOMBO PLAST ST987 20MT</t>
  </si>
  <si>
    <t>COUNTER SHELF KING PLATINUM 25X58 WHITE</t>
  </si>
  <si>
    <t>COUNTER SHELF KING PLATINUM 25X58 DK.OAK</t>
  </si>
  <si>
    <t>COUNTER SHELF KING PLATINUM 30X58 WHITE</t>
  </si>
  <si>
    <t>COUNTER SHELF KING PLATINUM 30X58 DK.OAK</t>
  </si>
  <si>
    <t>COUNTER GAP KING PLATINUM WHITE</t>
  </si>
  <si>
    <t>COUNTER GAP KING PLATINUM DK.OAK</t>
  </si>
  <si>
    <t>ELECTRIC PLANER HAUSMANN SK ACCS. BASE PLATE SK YH10-82 900W</t>
  </si>
  <si>
    <t>MICROWAVE SHELF KING PLATINUM WHITE</t>
  </si>
  <si>
    <t>MICROWAVE SHELF KING PLATINUM DK.OAK</t>
  </si>
  <si>
    <t>HANG SHELF 6026 KING PLATINUM WHITE</t>
  </si>
  <si>
    <t>HANG SHELF 6026 KING PLATINUM DK.OAK</t>
  </si>
  <si>
    <t>HANG CABINET SHELF KING PLATINUM PEARL/CORNER WHITE</t>
  </si>
  <si>
    <t>HANG CABINET SHELF KING PLATINUM ZIRCON/CORNER WHITE</t>
  </si>
  <si>
    <t>HANG CABINET SHELF KING PLATINUM PEARL/CORNER DK.OAK</t>
  </si>
  <si>
    <t>HANG CABINET SHELF KING PLATINUM ZIRCON/CORNER DK.OAK</t>
  </si>
  <si>
    <t>SHOVEL RYKER TS S512D SQUARE HEAD W/PLASTIC HANDLE BLACK</t>
  </si>
  <si>
    <t>SHOVEL RYKER TS S503D ROUND HEAD W/PLASTIC HANDLE BLACK</t>
  </si>
  <si>
    <t>SHOVEL RYKER TS S518Y ROUND HEAD W/ HARDWOOD HANDLE</t>
  </si>
  <si>
    <t>SHOVEL RYKER TS S518MY ROUND HEAD W/STEEL HANDLE</t>
  </si>
  <si>
    <t>SHOVEL RYKER TS S512MY SQUARE HEAD W/ STEEL HANDLE</t>
  </si>
  <si>
    <t>RAKE RYKER TS R104L W/HARDWOOD HANDLE</t>
  </si>
  <si>
    <t>RAKE RYKER TS R110 W/HARDWOOD HANDLE</t>
  </si>
  <si>
    <t>POST HOLE DIGGER RYKER TS W/HARDWOOD HANDLE</t>
  </si>
  <si>
    <t>HOE RYKER TS H304 2.5LBS W/HARDWOOD HANDLE</t>
  </si>
  <si>
    <t>PICK-AXE RYKER TS P402 1.5KG W/HARDWOOD HANDLE</t>
  </si>
  <si>
    <t>AIRCON BOSTON BAY ME MFGA-36CRDN1 INDOOR FAN MOTOR</t>
  </si>
  <si>
    <t>AIRCON BOSTON BAY ME MFGA-36CRDN1 OUTDOOR FAN MOTOR</t>
  </si>
  <si>
    <t>AIRCON BOSTON BAY ME MFGA-60CRDN1 OUTDOOR FAN MOTOR</t>
  </si>
  <si>
    <t>CORDLESS DRILL HAUSMANN SK ACCS HCD108A BATTERY</t>
  </si>
  <si>
    <t>ROLLER COMPACTOR ANTI-VIBRATOR ACCS HP-R800</t>
  </si>
  <si>
    <t>ROLLER COMPACTOR 30AH DF MAINTENANCE BATTERY ACCS HP R800</t>
  </si>
  <si>
    <t>HANG TRACK STACK 10730 1500MM TARKA WHITE</t>
  </si>
  <si>
    <t>HANG TRACK STACK 10731 2100MM TARKA WHITE</t>
  </si>
  <si>
    <t>WIRE SHELF STACK 10738 600X400MM TARKA WHITE</t>
  </si>
  <si>
    <t>WIRE SHELF STACK 10740 900X400MM TARKA WHITE</t>
  </si>
  <si>
    <t>WIRE SHELF BRACKET STACK 10733 420MM TARKA WHITE</t>
  </si>
  <si>
    <t>CLOTHES RAIL STACK 10745 25X900MM TARKA WHITE</t>
  </si>
  <si>
    <t>SLIDING FRAME STACK 14154 596X425X23MM WHITE</t>
  </si>
  <si>
    <t>WIRE BASKET STACK 14156 555X408X85MM WHITE</t>
  </si>
  <si>
    <t>WIRE BASKET STACK 14158 555X408X185MM WHITE</t>
  </si>
  <si>
    <t>WELDED WIRE SHIELD HC 1/2X1/2X3X1M MESH PVC GRN (M)</t>
  </si>
  <si>
    <t>(DO NOT USE) PANTS RACK STACK 14164 D16X413MM STAINLESS STEEL</t>
  </si>
  <si>
    <t>CEILING BOARD NOYA 9X603X1212MM GYPSUM #991 ELEFOIL</t>
  </si>
  <si>
    <t>WELDED WIRE SHIELD HC 1/2X1/2X4X1M MESH PVC GRN (M)</t>
  </si>
  <si>
    <t>WELDED WIRE SHIELD HC 1X1X3X1M MESH PVC GRN (M)</t>
  </si>
  <si>
    <t>CEILING BOARD NOYA 9X603X1212MM GYPSUM #975 ELEFOIL</t>
  </si>
  <si>
    <t>WELDED WIRE SHIELD HC 1X1X4X1M MESH PVC GRN (M)</t>
  </si>
  <si>
    <t>WELDED WIRE SHIELD HC 1/2X1/2X3X1M MESH GLV (M)</t>
  </si>
  <si>
    <t>WELDED WIRE SHIELD HC 1/2X1/2X4X1M MESH GLV (M)</t>
  </si>
  <si>
    <t>WELDED WIRE SHIELD HC 1X1X3X1M MESH GLV (M)</t>
  </si>
  <si>
    <t>WELDED WIRE SHIELD HC 1X1X4X1M MESH GLV (M)</t>
  </si>
  <si>
    <t>GRASS CARPET RYKER 1MX4M AMPLE PX2-2801G07L (DIY)</t>
  </si>
  <si>
    <t>CHICKEN WIRE MESH SHIELD HC .74X1/2''X3X1M EG MTR.</t>
  </si>
  <si>
    <t>CHICKEN WIRE MESH SHIELD HC .74X3/4''X3X1M EG MTR.</t>
  </si>
  <si>
    <t>CHICKEN WIRE MESH SHIELD HC .74X1''X3X1M EG MTR.</t>
  </si>
  <si>
    <t>CHICKEN WIRE MESH SHIELD HC .74X1/2''X4X1M EG MTR.</t>
  </si>
  <si>
    <t>CHICKEN WIRE MESH SHIELD HC .74X3/4''X4X1M EG MTR.</t>
  </si>
  <si>
    <t>CHICKEN WIRE MESH SHIELD HC .74X1''X4X1M EG ROLL</t>
  </si>
  <si>
    <t>SHELF BRACKET STACK SB-25 L-TYPE 200X250MM T-3.5MM IRON BLACK</t>
  </si>
  <si>
    <t>(DO NOT USE) +SHELF BRACKET HAUSMANN SB-25 250X300MM T-3.5MM IRON BLACK</t>
  </si>
  <si>
    <t>SHELF BRACKET STACK SB-25 L-TYPE 250X300MM T-3.5MM STEEL BLACK</t>
  </si>
  <si>
    <t>AIRCON BOSTON BAY ME SPAREPARTS MS12F-18CR OUTDOOR FAN MOTOR</t>
  </si>
  <si>
    <t>SHELF BRACKET STACK SB-25 L-TYPE 300X300MM T-3.5MM STEEL BLACK</t>
  </si>
  <si>
    <t>AIRCON BOSTON BAY ME SPAREPARTS MS12F-12CR INDOOR FAN MOTOR</t>
  </si>
  <si>
    <t>AIRCON BOSTON BAY ME MS12F-12CR OUTDOOR FAN MOTOR</t>
  </si>
  <si>
    <t>AIRCON BOSTON BAY ME SPAREPARTS MS12F-09CR INDOOR FAN MOTOR</t>
  </si>
  <si>
    <t>AIRCON BOSTON BAY ME ACCS. MS12F-09CR OUTDOOR FAN MOTOR</t>
  </si>
  <si>
    <t>INDUSTRIAL FLOOR FAN BOSTON BAY SPAREPARTS FE2-30 MOTOR</t>
  </si>
  <si>
    <t>INDUSTRIAL FLOOR FAN BOSTON BAY SPAREPARTS FE2-40 MOTOR</t>
  </si>
  <si>
    <t>RAIL STACK 10727 1000MM TARKA WALL WHITE</t>
  </si>
  <si>
    <t>CEILING FAN BOSTON BAY FF SPAREPARTS 3AC52BK MOTOR</t>
  </si>
  <si>
    <t>TRACK STACK 12173 1200MM TARKA HANG WHITE</t>
  </si>
  <si>
    <t>SHELF STACK 10735 600X300MM TARKA WIRE WHITE</t>
  </si>
  <si>
    <t>SHELF BRACKET STACK SB-25 L-TYPE 300X400MM T-3.5MM STEEL BLACK</t>
  </si>
  <si>
    <t>INDUSTRIAL STAND FAN SPAREPARTS DF600-T MOTOR</t>
  </si>
  <si>
    <t>SHELF BRACKET STACK 10732 320MM TARKA WIRE WHITE</t>
  </si>
  <si>
    <t>SHELF BRACKET STACK SB-25 L-TYPE 300X550MM T-3.5MM STEEL BLACK</t>
  </si>
  <si>
    <t>RAIL STACK 10879 25X600MM TARKA CLOTHES WHITE</t>
  </si>
  <si>
    <t>RAIL HOOK STACK 10746 25MM TARKA CLOTHES WHITE</t>
  </si>
  <si>
    <t>SHELF BRACKET STACK 11540 500MM SINGLE SLOT WALL UPRIGHT WHITE</t>
  </si>
  <si>
    <t>SHELF BRACKET STACK 11541 1000MM SINGLE SLOT WALL UPRIGHT WHITE</t>
  </si>
  <si>
    <t>WASHING MACHINE BOSTON BAY IW ACCS. WASH/DRUM  LT71M5G</t>
  </si>
  <si>
    <t>WASHING MACHINE BOSTON BAY IW ACCS. WASH/DRUM  P265M4A</t>
  </si>
  <si>
    <t>SHELF BRACKET STACK SB-36 L-TYPE 175X200MM ALUMINUM STEEL BLACK</t>
  </si>
  <si>
    <t>SHELF BRACKET STACK 11548 500MM DOUBLE SLOT WALL UPRIGHT WHITE</t>
  </si>
  <si>
    <t>SHELF BRACKET STACK 11549 1000MM DOUBLE SLOT WALL UPRIGHT WHITE</t>
  </si>
  <si>
    <t>SHELF BRACKET STACK 10072 200MM SINGLE SLOT-50 WHITE</t>
  </si>
  <si>
    <t>SHELF BRACKET STACK 10074 250MM SINGLE SLOT-50 WHITE</t>
  </si>
  <si>
    <t>SHELF BRACKET STACK 10076 300MM SINGLE SLOT-50 WHITE</t>
  </si>
  <si>
    <t>SHELF U-BRACKET STACK 10084 170MM W/ 2 LUG WHITE</t>
  </si>
  <si>
    <t>SHELF U-BRACKET STACK 10086 220MM W/ 2 LUG WHITE</t>
  </si>
  <si>
    <t>SHELF U-BRACKET STACK 10088 270MM W/ 2 LUG WHITE</t>
  </si>
  <si>
    <t>SHELF BRACKET STACK SB-36 L-TYPE 200X250MM ALUMINUM STEEL BLACK</t>
  </si>
  <si>
    <t>SHELF BRACKET STACK SB-36 L-TYPE 250X300MM ALUMINUM STEEL BLACK</t>
  </si>
  <si>
    <t>SHELF BRACKET STACK SB-36 L-TYPE 300X350MM ALUMINUM STEEL BLACK</t>
  </si>
  <si>
    <t>SHELF BRACKET STACK SB-36 L-TYPE 350X400MM ALUMINUM STEEL BLACK</t>
  </si>
  <si>
    <t>SHELF BRACKET STACK SB-57 FOLDABLE 110X200MM T-1.4MM STEEL WHITE</t>
  </si>
  <si>
    <t>SHELF BRACKET STACK SB-57 FOLDABLE 110X200MM T-1.4MM STEEL BLACK</t>
  </si>
  <si>
    <t>SHELF BRACKET STACK SB-57 FOLDABLE 155X300MM T-1.4MM STEEL WHITE</t>
  </si>
  <si>
    <t>SHELF BRACKET STACK SB-57 FOLDABLE 155X300MM T-1.4MM STEEL BLACK</t>
  </si>
  <si>
    <t>SHELF BRACKET STACK SB-57 FOLDABLE 220X400MM T-1.4MM STEEL WHITE</t>
  </si>
  <si>
    <t>SHELF BRACKET STACK SB-57 FOLDABLE 220X400MM T-1.4MM STEEL BLACK</t>
  </si>
  <si>
    <t>CEILING FAN BOSTON BAY SPAREPARTS LI 3AT52BN+LK 52" 3-PULL CHAIN SWITCH</t>
  </si>
  <si>
    <t>CEILING FAN BOSTON BAY LI SPAREPARTS 5BD52WH BLADE HOLDERS</t>
  </si>
  <si>
    <t>AIRCON BOSTON BAY ME SPAREPARTS MS12F-18CR INDOOR FAN MOTOR</t>
  </si>
  <si>
    <t>HEAT GUN HAUSMANN ACCS. JS-HG12C LED light pipe+LED board</t>
  </si>
  <si>
    <t>HEAT GUN HAUSMANN ACCS. JS-HG12C SWITCH</t>
  </si>
  <si>
    <t>ELECTRIC BLOWER HAUSMANN ACCS. JS-EB15B SWITCH</t>
  </si>
  <si>
    <t>(DO NOT USE)BRUSH ROLLER EXTENSION HANDLE TACOMA ALUMINUM</t>
  </si>
  <si>
    <t>+TILES NUVOGRES IV 60X60 CRYSTAL WHITE 6111</t>
  </si>
  <si>
    <t>+TILES NUVOGRES IV 60X60 CRYSTAL BEIGE 6113</t>
  </si>
  <si>
    <t>+TILES INNOGRES 60x60 SOLOGOSO I6475YG WOOD PATTERN</t>
  </si>
  <si>
    <t>(DO NOT USE) STAND FAN BOSTON BAY ACCS. KM BS1801 SWITCH</t>
  </si>
  <si>
    <t>TOOL SET HAUSMANN BOX 790041 23PCS</t>
  </si>
  <si>
    <t>VERTICAL SHELF KING PLATINUM 25X34 WHITE</t>
  </si>
  <si>
    <t>VERTICAL SHELF KING PLATINUM 25X34 DK.OAK</t>
  </si>
  <si>
    <t>(DO NOT USE) VERTICAL SHELF KING PLATINUM 30X58 WHITE</t>
  </si>
  <si>
    <t>(DO NOT USE) VERTICAL SHELF KING PLATINUM 30X58 DK.OAK</t>
  </si>
  <si>
    <t>I-BOWL PHILIPPINE STANDARD ME018 PAIL FLUSH LARGE WHITE W/SEAT COVER</t>
  </si>
  <si>
    <t>TOOL SET HAUSMANN 780004 TUBE 6PCS</t>
  </si>
  <si>
    <t>HANG CABINET KING PLATINUM CURVE S/DOOR</t>
  </si>
  <si>
    <t>HANG CABINET KING PLATINUM CURVE D/DOOR</t>
  </si>
  <si>
    <t>HANG CABINET KING PLATINUM CURVE S/DOOR DK.OAK</t>
  </si>
  <si>
    <t>HANG CABINET KING PLATINUM CURVE D/DOOR DK.OAK</t>
  </si>
  <si>
    <t>COUNTER CABINET KING PLATINUM CURVE S/DOOR</t>
  </si>
  <si>
    <t>(DO NOT USE) COUNTER CABINET KING PLATINUM CURVE D/DOOR</t>
  </si>
  <si>
    <t>COUNTER CABINET KING PLATINUM CURVE D/DOOR</t>
  </si>
  <si>
    <t>I-WC LA FONZA 075 BOLOGNA GREEN DECOR</t>
  </si>
  <si>
    <t>I-LAV LA FONZA P27 BOLOGNA GREEN DECOR</t>
  </si>
  <si>
    <t>PEDESTAL LA FONZA P27 BOLOGNA GREEN DECOR</t>
  </si>
  <si>
    <t>COUNTER CABINET KING PLATINUM CURVE S/DOOR DK.OAK</t>
  </si>
  <si>
    <t>COUNTER CABINET KING PLATINUM CURVE D/DOOR DK.OAK</t>
  </si>
  <si>
    <t>noBCA-WINDOW 60X60 SAMPLE</t>
  </si>
  <si>
    <t>noBCA-WINDOW 120X120 SAMPLE</t>
  </si>
  <si>
    <t>noBCA-DOOR MELAMINE SAMPLE</t>
  </si>
  <si>
    <t>no BCA-DOOR ENGINEREED SAMPLE</t>
  </si>
  <si>
    <t>NO BCA-DOOR SOLID SAMPLE</t>
  </si>
  <si>
    <t>DRAWER SLIDE HAUSMANN QP10B-14 350MM WHITE 1.0MM</t>
  </si>
  <si>
    <t>DRAWER SLIDE HAUSMANN QP10B-12 300MM WHITE 1.0MM</t>
  </si>
  <si>
    <t>DRAWER SLIDE HAUSMANN QP10B-16 400MM WHITE 1.0MM</t>
  </si>
  <si>
    <t>DRAWER SLIDE HAUSMANN QP10B-20 500MM WHITE 1.0MM</t>
  </si>
  <si>
    <t>DRAWER SLIDE HAUSMANN QP10B-18 450MM WHITE 1.0MM</t>
  </si>
  <si>
    <t>FLOORMAT PVC EKONOR 1830X27430X0.40MM 021-10 BLACK &amp; WHITE</t>
  </si>
  <si>
    <t>+FLOORMAT PVC EKONOR 1830X27430X0.40MM 076-02 MARBLE PINK</t>
  </si>
  <si>
    <t>FLOORMAT PVC EKONOR 1830X27430X0.40MM 076-03 MARBLE BLUE</t>
  </si>
  <si>
    <t>+FLOORMAT PVC EKONOR 1830X27430X0.40MM 099-32 WOOD PARQUET</t>
  </si>
  <si>
    <t>FLOORMAT PVC EKONOR 1830X27430X0.40MM 100-34 WOOD STRIPE</t>
  </si>
  <si>
    <t>FLOORMAT PVC EKONOR 1830X27430X0.40MM 103-27 PLAIN WOOD</t>
  </si>
  <si>
    <t>+FLOORMAT PVC EKONOR 1830X27430X0.40MM 220-07 DIAMOND GREEN</t>
  </si>
  <si>
    <t>+FLOORMAT PVC EKONOR 1830X27430X0.40MM 260-01 SQUARE PINK</t>
  </si>
  <si>
    <t>+FLOORMAT PVC EKONOR 1830X27430X0.40MM 260-02 SQUARE BLUE</t>
  </si>
  <si>
    <t>FLOORMAT PVC EKONOR 1830X27430X0.40MM 308-08 WOOD OAK</t>
  </si>
  <si>
    <t>FLOORMAT PVC EKONOR 1830X27430X0.40MM 321-16 WOOD DIAMOND</t>
  </si>
  <si>
    <t>FLOORMAT PVC EKONOR 1830X27430X0.40MM 364-13 WOOD CHERRY</t>
  </si>
  <si>
    <t>MICROWAVE OVEN SPAREPARTS BOSTON BAY GA  P90D23ATL-XF FUSE ASSEMBLY DIGITAL SILVER</t>
  </si>
  <si>
    <t>CHAINSAW HAUSMANN ACCS. CS4500 STARTING RECOIL</t>
  </si>
  <si>
    <t>(DO NOT USE)P90D23ATL-XF DIGITAL SILVER  BOSTON BAY TURN TABLE MOTOR</t>
  </si>
  <si>
    <t>MICROWAVE OVEN BOSTON BAY SPAREPARTS P90D23ATL-XF DIGITAL SILVER TURN TABLE MOTOR</t>
  </si>
  <si>
    <t>MICROWAVE OVEN BOSTON BAY ACCS.  P90D23ATL-XF DIGITAL SILVER DOOR HOOK</t>
  </si>
  <si>
    <t>MICROWAVE OVEN SPAREPARTS P90D23ATL-XF DIGITAL SILVER DOOR HOOK SPRING</t>
  </si>
  <si>
    <t>MICROWAVE OVEN SPAREPARTS P90D23ATL-XF DIGITAL SILVER MAGNETRON</t>
  </si>
  <si>
    <t>MICROWAVE OVEN ACCS. P90D23ATL-XF DIGITAL SILVER THIN FILM SWITCH</t>
  </si>
  <si>
    <t>MICROWAVE OVEN BOSTON BAY SPAREPARTS P90D23ATL-XF DIGITAL SILVER PCB BOARD</t>
  </si>
  <si>
    <t>MICROWAVE OVEN SPAREPARTS P90D23ATL-XF DIGITAL SILVER LAMP W/ SOCKET</t>
  </si>
  <si>
    <t>MICROWAVE OVEN SPAREPARTS P90D23ATL-XF DIGITAL SILVER THERMOSTAT</t>
  </si>
  <si>
    <t>WASHING MACHINE BOSTON BAY IW SPAREPARTS E3608L/E3S610L MAIN CONROL PCB BOARD</t>
  </si>
  <si>
    <t>TILE ESPANA CLASSIC LH 40X40 CT4701 WOOD DIAMOND</t>
  </si>
  <si>
    <t>TILE ESPANA CLASSIC LH 40X40 CT4702 SEAWAVE WOOD</t>
  </si>
  <si>
    <t>TILE ESPANA CLASSIC LH 40X40 CT4703 WOOD PARQUET</t>
  </si>
  <si>
    <t>TILE ESPANA CLASSIC LH 40X40 CT4704 RANDOM WOOD</t>
  </si>
  <si>
    <t>TILE ESPANA CLASSIC LH 40X40 CT4705 SQUARE BLOCKS</t>
  </si>
  <si>
    <t>TILE ESPANA CLASSIC LH 40X40 CT4706 CROSSCUT STONE</t>
  </si>
  <si>
    <t>TILE ESPANA CLASSIC LH 40X40 CT4707 SQUARE WOOD</t>
  </si>
  <si>
    <t>LEVERSET HAUSMANN F98041 SC SATIN CHROME</t>
  </si>
  <si>
    <t>(DO NOT USE) LEVERSET HAUSMANN F98041 AB GRADE 2 ANTIQUE BRASS</t>
  </si>
  <si>
    <t>LEVERSET HAUSMANN F98041 AB GRADE 3 ANTIQUE BRASS</t>
  </si>
  <si>
    <t>LEVERSET HAUSMANN F98121 SC GRADE 3 SATIN CHROME</t>
  </si>
  <si>
    <t>LEVERSET HAUSMANN F98121 AB GRADE 3 ANTIQUE BRASS</t>
  </si>
  <si>
    <t>LEVERSET HAUSMANN F98051 SC GRADE 3 SATIN CHROME</t>
  </si>
  <si>
    <t>LEVERSET HAUSMANN F98051 AB GRADE 3 ANTIQUE BRASS</t>
  </si>
  <si>
    <t>(DO NOT USE) STAND FAN ACCS.ME FS40-11DE REAR GRILL</t>
  </si>
  <si>
    <t>S.O UNDERWATER LED LIGHT RAVONI</t>
  </si>
  <si>
    <t>FAN BOSTON BAY ME SPAREPARTS FAN BLADE FS40-11DE/FW40-6H</t>
  </si>
  <si>
    <t>SHOWER ENCLOSURE RAVONI SA L0490/L2481 ACCS. ROLLER DOWN</t>
  </si>
  <si>
    <t>FAN BOSTON BAY ME SPAREPARTS MOTOR FS40-11DE/FW40-6H</t>
  </si>
  <si>
    <t>(DO NOT USE)STAND FAN ACCS. ME FS40-11DE SINGLE PHASE ASYNCHRONOUS MOTOR</t>
  </si>
  <si>
    <t>FAN BOSTON BAY ME SPAREPARTS GUARD RING FS40-11DE/FW40-6H</t>
  </si>
  <si>
    <t>FAN BOSTON BAY ME SPAREPARTS FRONT GRILL FS40-11DE/FW40-6H</t>
  </si>
  <si>
    <t>FAN BOSTON BAY ME SPAREPARTS REAR GRILL FS40-11DE/FW40-6H</t>
  </si>
  <si>
    <t>FAN BOSTON BAY ME SPAREPARTS FAN BODY FS40-11DE</t>
  </si>
  <si>
    <t>FAN BOSTON BAY ME SPAREPARTS MOTOR HOUSING FRONT FS40-11DE/FW40-6H</t>
  </si>
  <si>
    <t>FAN BOSTON BAY ME SPAREPARTS MOTOR HOUSING REAR FS40-11DE/FW40-6H</t>
  </si>
  <si>
    <t>FAN BOSTON BAY ME SPAREPARTS FAN BLADE LOCK FS40-11DE/FW40-6H</t>
  </si>
  <si>
    <t>FAN BOSTON BAY ME SPAREPARTS TILT ADJUSTMENT KNOB FS40-11DE/FW40-6H</t>
  </si>
  <si>
    <t>FAN BOSTON BAY ME SPAREPARTS SWITCH FS40-11DE</t>
  </si>
  <si>
    <t>FAN BOSTON BAY ME SPAREPARTS SWITCH FW40-6H</t>
  </si>
  <si>
    <t>(DO NOT USE) STAND FAN ACCS, ME. FS40-11DE IMAGE</t>
  </si>
  <si>
    <t>REFRIGERATOR BOSTON BAY ME HD-326FW ACCS. COMPRESSOR</t>
  </si>
  <si>
    <t>(DO NOT USE) STAND FAN ACCS, ME. FS40-11DE NECK ASSEMBLY</t>
  </si>
  <si>
    <t>I-OVEN TOASTER  BOSTON BAY GR06A2 6L</t>
  </si>
  <si>
    <t>I-OVEN TOASTER BOSTON BAY GR09A 9L</t>
  </si>
  <si>
    <t>RECHARGEABLE FAN ZIGMA KE KN-3712RD 12" TRANSPARENT COVER</t>
  </si>
  <si>
    <t>DOWNLIGHT LED RT DRIVER ZIGMA FOR 8-12W</t>
  </si>
  <si>
    <t>DOWNLIGHT LED RT DRIVER ZIGMA FOR 1-3W</t>
  </si>
  <si>
    <t>DOWNLIGHT LED RT DRIVER ZIGMA FOR 4-7W</t>
  </si>
  <si>
    <t>WELDING MACHINE HAUSMANN ACCS. EARTH CLAMP BX6-200A</t>
  </si>
  <si>
    <t>WELDING MACHINE HAUSMANN ACCS. ELECTRODE HOLDER BX6-200A</t>
  </si>
  <si>
    <t>WELDING MACHINE HAUSMANN ACCS. FAN BX6-200A</t>
  </si>
  <si>
    <t>WELDING MACHINE HAUSMANN ACCS. QUICK CONNECTOR BX6-200A</t>
  </si>
  <si>
    <t>WELDING MACHINE HAUSMANN ACCS. SWITCH BX6-200A</t>
  </si>
  <si>
    <t>I-BLENDER BOSTON BAY YT-4677A-G 1.5L</t>
  </si>
  <si>
    <t>I-BLENDER WITH GRINDER BOSTON BAY YT-4696B2 1.8L</t>
  </si>
  <si>
    <t>WELDING MACHINE HAUSMANN ACCS. WIRING TERMINAL  BX6-200A</t>
  </si>
  <si>
    <t>WELDING MACHINE HAUSMANN ACCS. EARTH CLAMP SET MMA-1401</t>
  </si>
  <si>
    <t>WELDING MACHINE HAUSMANN ACCS. ELECTRODE HOLDER BX6-300A</t>
  </si>
  <si>
    <t>WELDING MACHINE HAUSMANN ACCS. FAN BX6-300A</t>
  </si>
  <si>
    <t>WELDING MACHINE HAUSMANN ACCS. QUICK CONNECTOR BX6-300A</t>
  </si>
  <si>
    <t>WELDING MACHINE HAUSMANN ACCS. EARTH CLAMP BX6-300A</t>
  </si>
  <si>
    <t>WELDING MACHINE HAUSMANN ACCS. SWITCH BX6-300A</t>
  </si>
  <si>
    <t>WELDING MACHINE HAUSMANN ACCS. WIRING TERMINAL BX6-300A</t>
  </si>
  <si>
    <t>WELDING MACHINE HAUSMANN ACCS. ELECTRODE HOLDER MMA-1401</t>
  </si>
  <si>
    <t>WELDING MACHINE HAUSMANN ACCS. FAN MMA-1401</t>
  </si>
  <si>
    <t>WELDING MACHINE HAUSMANN ACCS. PCB MMA-1401</t>
  </si>
  <si>
    <t>WELDING MACHINE HAUSMANN ACCS. QUICK CONNECTOR MMA-1401</t>
  </si>
  <si>
    <t>WELDING MACHINE HAUSMANN ACCS. SWITCH MMA-1401</t>
  </si>
  <si>
    <t>WELDING MACHINE HAUSMANN ACCS. EARTH CLAMP MMA-1601</t>
  </si>
  <si>
    <t>WELDING MACHINE HAUSMANN ACCS. ELECTRODE HOLDER MMA-1601</t>
  </si>
  <si>
    <t>WELDING MACHINE HAUSMANN ACCS. FAN MMA-1601</t>
  </si>
  <si>
    <t>WELDING MACHINE HAUSMANN ACCS. PCB MMA-1601</t>
  </si>
  <si>
    <t>WELDING MACHINE HAUSMANN ACCS. QUICK CONNECTOR MMA-1601</t>
  </si>
  <si>
    <t>WELDING MACHINE HAUSMANN ACCS. SWITCH MMA-1601</t>
  </si>
  <si>
    <t>WELDING MACHINE HAUSMANN ACCS. EARTH CLAMP MMA-220I</t>
  </si>
  <si>
    <t>WELDING MACHINE HAUSMANN ACCS. ELECTRODE HOLDER MMA-220I</t>
  </si>
  <si>
    <t>WELDING MACHINE HAUSMANN ACCS. FAN MMA-220I</t>
  </si>
  <si>
    <t>WELDING MACHINE HAUSMANN ACCS. PCB MMA-220I SET</t>
  </si>
  <si>
    <t>WELDING MACHINE HAUSMANN ACCS. QUICK CONNECTOR MMA-220I</t>
  </si>
  <si>
    <t>WELDING MACHINE HAUSMANN ACCS. SWITCH MMA-220I</t>
  </si>
  <si>
    <t>(DO NOT USE)GLOVES HOMEAID LATEX DISPOSABLE POWDERED 100's</t>
  </si>
  <si>
    <t>(DO NOT USE)GLOVES HOMEAID LATEX DISPOSABLE POWDERED 100'S</t>
  </si>
  <si>
    <t>(DO NOT USE)GLOVES HOMEAID LATEX DISPOSAL POWDER-FREE 100's</t>
  </si>
  <si>
    <t>AIR COMPRESSOR HAUSMANN ACCS. GASKET ASSORTED</t>
  </si>
  <si>
    <t>AIR COMPRESSOR HAUSMANN ACCS. DRAIN PLUG</t>
  </si>
  <si>
    <t>AIR COMPRESSOR HAUSMANN ACCS. CONNECTING ROD</t>
  </si>
  <si>
    <t>AIR COMPRESSOR HAUSMANN ACCS. PISTON HEAD</t>
  </si>
  <si>
    <t>AIR COMPRESSOR HAUSMANN ACCS. PISTON RING</t>
  </si>
  <si>
    <t>HAND DRYER BOSTON BAY IS SPAREPARTS PCB BOARD B1800W</t>
  </si>
  <si>
    <t>TILES ESPANA PREMIUM CC 60X60F INKJET RC66902  FABRIC GRAY</t>
  </si>
  <si>
    <t>TILES ESPANA PREMIUM CC 60X60F INKJET RC66903 FABRIC WHITE</t>
  </si>
  <si>
    <t>TILES ESPANA PREMIUM CC 60X60F INKJET RC66904 FABRIC BEIGE</t>
  </si>
  <si>
    <t>TILES ESPANA PREMIUM CC 60X60F INKJET JX66601 TERRAZO BIEGE</t>
  </si>
  <si>
    <t>TILES ESPANA PREMIUM CC 60X60F INKJET JX66602 TERRAZO GRAY</t>
  </si>
  <si>
    <t>TILES ESPANA PREMIUM CC 30X60F INKJET JX63352 VARGA BLUE</t>
  </si>
  <si>
    <t>TILES ESPANA PREMIUM CC 30X60F INKJET JX63356 STONE BEIGE</t>
  </si>
  <si>
    <t>TILES ESPANA PREMIUM CC 60X60F INKJET HC6001 MATTE CARRARA</t>
  </si>
  <si>
    <t>I-BOWL PHILIPPINE STANDARD ME018 PAIL FLUSH LARGE IVORY W/ SEAT COVER</t>
  </si>
  <si>
    <t>I-BOWL PHILIPPINE STANDARD ME018 PAIL FLUSH LARGE BLUE W/ SEAT COVER</t>
  </si>
  <si>
    <t>I-BOWL PHILIPPINE STANDARD ME018 PAIL FLUSH LARGE GREEN W/ SEAT COVER</t>
  </si>
  <si>
    <t>I-BOWL PHILIPPINE STANDARD ME018 PAIL FLUSH LARGE PINK W/ SEAT COVER</t>
  </si>
  <si>
    <t>TILES ESPANA PREMIUM CC 30X60F INKJET JX63355 STONE GRAY</t>
  </si>
  <si>
    <t>TILES ESPANA PREMIUM CC 30X60F INKJET STEP TILE W/O RISER BS3614A WHITE</t>
  </si>
  <si>
    <t>TILES ESPANA PREMIUM CC 30X60F INKJET STEP TILE W/O RISER BS3614B YELLOW</t>
  </si>
  <si>
    <t>TILES ESPANA PREMIUM CC 30X60F INKJET STEP TILE W/O RISER BS3614C GRAY</t>
  </si>
  <si>
    <t>TILES ESPANA PREMIUM CC 60X60F CERAMIC CY6601 CORINTO GRAY</t>
  </si>
  <si>
    <t>TILES ESPANA PREMIUM CC 60X60F CERAMIC CY6602 CORINTO IVORY</t>
  </si>
  <si>
    <t>TILES ESPANA PREMIUM CC 60X60F CERAMIC CY6603 CORINTO BROWN</t>
  </si>
  <si>
    <t>TILES ESPANA PREMIUM CC 60X60F CERAMIC CY6604 CORINTO DK. GRAY</t>
  </si>
  <si>
    <t>TILES ESPANA PREMIUM CC 60X60F CERAMIC CY6605 CORINTO BEIGE</t>
  </si>
  <si>
    <t>TILES ESPANA PREMIUM CC 60X60F CERAMIC CY6606 CORINTO RED NEW</t>
  </si>
  <si>
    <t>TILES ESPANA PREMIUM CC 60X60F CERAMIC CY6651 NEVADA BEIGE/BROWN</t>
  </si>
  <si>
    <t>TILES ESPANA PREMIUM CC 60X60F CERAMIC CY6682 NEVADA GRAY</t>
  </si>
  <si>
    <t>TILES ESPANA PREMIUM CC 60X60F CERAMIC CY6001B MIAMI DK. GRAY</t>
  </si>
  <si>
    <t>TILES ESPANA PREMIUM CC 60X60F CERAMIC CY6001 MIAMI GRAY</t>
  </si>
  <si>
    <t>TILES ESPANA PREMIUM CC 60X60F CERAMIC CY6001A MIAMI BEIGE</t>
  </si>
  <si>
    <t>TILES ESPANA PREMIUM CC 60X60F CERAMIC CY6001C MIAMI IVORY</t>
  </si>
  <si>
    <t>TILES ESPANA PREMIUM CC 60X60F CERAMIC CY6001D MIAMI WHITE</t>
  </si>
  <si>
    <t>TILES ESPANA PREMIUM CC 60X60F CERAMIC CY6633 STA. BARBARA IVORY</t>
  </si>
  <si>
    <t>TILES ESPANA PREMIUM CC 60X60F CERAMIC CY6611 STA. BARBARA TERRACOTTA</t>
  </si>
  <si>
    <t>TILES ESPANA PREMIUM CC 60X60F CERAMIC CY60019 TERRACOTTA</t>
  </si>
  <si>
    <t>TILES ESPANA PREMIUM CC 60X60F CERAMIC CY60020 BEIGE</t>
  </si>
  <si>
    <t>+TILES NUVOGRES SIGNATURE GD 60X60 GD6017 DARK WOOD POL.GLAZED</t>
  </si>
  <si>
    <t>+TILES NUVOGRES SIGNATURE GD 60X60 GD6112 MARBLE LT. BEIGE POL.GLAZED</t>
  </si>
  <si>
    <t>+TILES NUVOGRES SIGNATURE GD 60X60 GD6067 MARBLE BROWN POL.GLAZED</t>
  </si>
  <si>
    <t>+TILES NUVOGRES SIGNATURE GD 60X60 GD6108 GRAY/BROWN POL.GLAZED</t>
  </si>
  <si>
    <t>TILES DIAMOND 40X40F ARJUNA BEIGE</t>
  </si>
  <si>
    <t>TILES DIAMOND 40X40F ARJUNA GREY</t>
  </si>
  <si>
    <t>TILES DIAMOND 40X40F ARJUNA GREEN</t>
  </si>
  <si>
    <t>TILES DIAMOND 40X40F SEMERU BEIGE</t>
  </si>
  <si>
    <t>TILES DIAMOND 40X40F SEMERU GREY</t>
  </si>
  <si>
    <t>DOOR MOULDED WOODTEK JH  SANGKHLA 70X210 41MM SAPELE VENEER</t>
  </si>
  <si>
    <t>TILES DIAMOND 40X40F SEMERU GREEN</t>
  </si>
  <si>
    <t>DOOR MOULDED WOODTEK JH  KRABI 70X210 41MM SAPELE VENEER</t>
  </si>
  <si>
    <t>DOOR MOULDED WOODTEK JH  YALA 70X210 41MM SAPELE VENEER</t>
  </si>
  <si>
    <t>TILES DIAMOND 40X40F SEMERU BLUE</t>
  </si>
  <si>
    <t>DOOR MOULDED WOODTEK JH  SURIN 70X210 41MM SAPELE VENEER</t>
  </si>
  <si>
    <t>TILES DIAMOND 40X40F SEMERU PINK</t>
  </si>
  <si>
    <t>+TRAFFIC CONE SOTER S-1207 50CM</t>
  </si>
  <si>
    <t>TILES DIAMOND 50X50F SUPER BLACK</t>
  </si>
  <si>
    <t>TILES DIAMOND 50X50F DONGGALA BEIGE</t>
  </si>
  <si>
    <t>TILES DIAMOND 50X50F DONGGALA GREY</t>
  </si>
  <si>
    <t>TILES DIAMOND 50X50F DONGGALA GREEN</t>
  </si>
  <si>
    <t>TILES DIAMOND 50X50F CARLOS BROWN</t>
  </si>
  <si>
    <t>TILES DIAMOND 50X50F CARLOS GREY</t>
  </si>
  <si>
    <t>DOOR ENGINEERED DESIGNCRAFT JH ENGINEERED ALBANY 700X2100X41MM 2P RADIATA PINE VENEER</t>
  </si>
  <si>
    <t>DOOR ENGINEERED DESIGNCRAFT JH ENGINEERED ALBANY 800X2100X41MM 2P RADIATA PINE VENEER</t>
  </si>
  <si>
    <t>DOOR ENGINEERED DESIGNCRAFT JH ENGINEERED ALBANY 900X2100X41MM 2P RADIATA PINE VENEER</t>
  </si>
  <si>
    <t>DOOR ENGINEERED DESIGNCRAFT JH ENGINEERED MILTON 700X2100X41MM 4P RADIATA PINE VENEER</t>
  </si>
  <si>
    <t>DOOR ENGINEERED DESIGNCRAFT JH ENGINEERED MILTON 800X2100X41MM 4P RADIATA PINE VENEER</t>
  </si>
  <si>
    <t>DOOR ENGINEERED DESIGNCRAFT JH ENGINEERED MILTON 900X2100X41MM 4P RADIATA PINE VENEER</t>
  </si>
  <si>
    <t>DOOR ENGINEERED DESIGNCRAFT JH ENGINEERED STRATFORD 700X2100X41MM 6P RADIATA PINE VENEER</t>
  </si>
  <si>
    <t>DOOR ENGINEERED DESIGNCRAFT JH ENGINEERED STRATFORD 800X2100X41MM 6P RADIATA PINE VENEER</t>
  </si>
  <si>
    <t>DOOR ENGINEERED DESIGNCRAFT JH ENGINEERED STRATFORD 900X2100X41MM 6P RADIATA PINE VENEER</t>
  </si>
  <si>
    <t>+LADDER WERNER STEEL S423-5 CORE STEPSTOOL 225LBS 3STEPS</t>
  </si>
  <si>
    <t>+DOWNLIGHT LED LEDVANCE 9W WW ECO SLIM ROUND</t>
  </si>
  <si>
    <t>+DOWNLIGHT LED LEDVANCE 9W DL ECO SLIM ROUND</t>
  </si>
  <si>
    <t>+DOWNLIGHT LED LEDVANCE 12W WW ECO SLIM ROUND</t>
  </si>
  <si>
    <t>+DOWNLIGHT LED LEDVANCE 12W DL ECO SLIM ROUND</t>
  </si>
  <si>
    <t>+DOWNLIGHT LED LEDVANCE 15W WW ECO SLIM ROUND</t>
  </si>
  <si>
    <t>+DOWNLIGHT LED LEDVANCE 15W DL ECO SLIM ROUND</t>
  </si>
  <si>
    <t>+DOWNLIGHT LED LEDVANCE 18W WW ECO SLIM ROUND</t>
  </si>
  <si>
    <t>+DOWNLIGHT LED LEDVANCE 18W DL ECO SLIM ROUND</t>
  </si>
  <si>
    <t>+DOWNLIGHT LED LEDVANCE 9W DL ECO SLIM SQUARE</t>
  </si>
  <si>
    <t>+DOWNLIGHT LED LEDVANCE 9W WW ECO SLIM SQUARE</t>
  </si>
  <si>
    <t>+DOWNLIGHT LED LEDVANCE 12W DL ECO SLIM SQUARE</t>
  </si>
  <si>
    <t>+DOWNLIGHT LED LEDVANCE 12W WW ECO SLIM SQUARE</t>
  </si>
  <si>
    <t>+DOWNLIGHT LED LEDVANCE 15W DL ECO SLIM SQUARE</t>
  </si>
  <si>
    <t>+DOWNLIGHT LED LEDVANCE 15W WW ECO SLIM SQUARE</t>
  </si>
  <si>
    <t>+DOWNLIGHT LED LEDVANCE 18W DL ECO SLIM SQUARE</t>
  </si>
  <si>
    <t>+DOWNLIGHT LED LEDVANCE 18W WW ECO SLIM SQUARE</t>
  </si>
  <si>
    <t>ALUMINUM FLEXIBLE DUCT NOYA (5") 127MM*2.5M</t>
  </si>
  <si>
    <t>AIRCON BOSTON BAY ME SPAREPARTS MS12F-09CR ELECTRONIC BOX ASSEMBLY</t>
  </si>
  <si>
    <t>AIRCON BOSTON BAY ME SPAREPARTS MS12F-09CR ELECTRONIC BOX  SUBASSEMBLY</t>
  </si>
  <si>
    <t>DRAINAGE PLASTIC HOSE FOR MASSAGE BATHTUB</t>
  </si>
  <si>
    <t>AIRCON BOSTON BAY ME SPAREPARTS MSAB-09CR SINGLE PHASE ASYNCHRONOUS  MOTOR</t>
  </si>
  <si>
    <t>AIRCON BOSTON BAY ME SP MSAB-09CR O.D SINGLE PHASE ASYNCHRONOUS  MOTOR</t>
  </si>
  <si>
    <t>AIRCON BOSTON BAY ME SP MSAB-12CR I.D SINGLE PHASE ASYNCHRONOUS MOTOR</t>
  </si>
  <si>
    <t>AIRCON BOSTON BAY ME SP MSAB-12CR O.D SINGLE PHASE ASYNCHRONOUS MOTOR</t>
  </si>
  <si>
    <t>AIRCON BOSTON BAY ME SP MSAB-18CR I.D SINGLE PHASE ASYNCHRONOUS MOTOR</t>
  </si>
  <si>
    <t>AIRCON BOSTON BAY ME SP MSAB-18CR O.D SINGLE PHASE ASYNCHRONOUS MOTOR</t>
  </si>
  <si>
    <t>AIRCON BOSTON BAY ME SP MSABE-22CR I.D SINGLE PHASE ASYNCHRONOUS MOTOR</t>
  </si>
  <si>
    <t>AIRCON BOSTON BAY ME SP MSABE-22CR O.D SINGLE PHASE ASYNCHRONOUS MOTOR</t>
  </si>
  <si>
    <t>AIRCON BOSTON BAY ME SP MWF1-07CMN1-NC2 ID S-PHASE ASYNCHRONOUS MOTOR</t>
  </si>
  <si>
    <t>AIRCON BOSTON BAY ME SP MWF1-09CMN1-NB9 ID S-PHASE ASYNCHRONOUS MOTOR</t>
  </si>
  <si>
    <t>LADDER WERNER FIBERGLASS D6228-2 28' 300LBS EXTENSION</t>
  </si>
  <si>
    <t>(DO NOT USE)+ACCESSORIES BOSTON BAY WASHING MACHINE BELT O-630E</t>
  </si>
  <si>
    <t>(DO NOT USE)+ACCESSORIES BOSTON BAY WASHING MACHINE BELT O-680E</t>
  </si>
  <si>
    <t>(DO NOT USE)"+ACCESSORIES BOSTON BAY WASHING MACHINE KNOB</t>
  </si>
  <si>
    <t>I-WASHING MACHINE BOSTON BAY BOSTTWM6.5 TWIN TUB</t>
  </si>
  <si>
    <t>ACCESSORIES BOSTON BAY XQB55/XQB-70 WATER LEVEL SWITCH</t>
  </si>
  <si>
    <t>ACCESSORIES BOSTON BAY SPRING ASSEMBLY</t>
  </si>
  <si>
    <t>I-WASHING MACHINE BOSTON BAY BOSTTWM10 TWIN TUB</t>
  </si>
  <si>
    <t>(DO NOT USE)"+ACCESSORIES BOSTON BAY SPEED REDUCER</t>
  </si>
  <si>
    <t>I-WASHING MACHINE BOSTON BAY BOSTFLWM7 FRONT LOADING</t>
  </si>
  <si>
    <t>(DO NOT USE)ACCESSORIES BOSTON BAY XPB60-8116S WASH TIMER</t>
  </si>
  <si>
    <t>I-BULB OSRAM LED LVSTICK 7W 2700K WW E27</t>
  </si>
  <si>
    <t>I-BULB OSRAM LED LVSTICK 7W 6500K DL E27</t>
  </si>
  <si>
    <t>I-BULB OSRAM LED LVSTICK 12W 2700K WW E27</t>
  </si>
  <si>
    <t>I-BULB OSRAM LED LVSTICK 12W 6500K DL E27</t>
  </si>
  <si>
    <t>MOP HAPPY HOME NN 53-0080-11 TORNADO W/ PEDAL SET ROUND MICROFIBER REFILL</t>
  </si>
  <si>
    <t>MOP HAPPY HOME NN 55-0061-11 TORNADO W/ PEDAL SET RECTANGULAR MICROFIBER REFILL</t>
  </si>
  <si>
    <t>TORNADO MOP HAPPY HOME NN 53-0065-11 W/ STAINLESS HANDLE ROUND MICROFIBER  REFILL</t>
  </si>
  <si>
    <t>(DO NOT USE)AUTOMATIC VOLTAGE REGULATOR SOTER SK SVC-500VA DIGITAL</t>
  </si>
  <si>
    <t>GARDEN EDGING CCA 68X19X300MMX5M</t>
  </si>
  <si>
    <t>(DO NOT USE)AUTOMATIC VOLTAGE REGULATOR SOTER SK SVC-1000VA DIGITAL</t>
  </si>
  <si>
    <t>(DO NOT USE)AUTOMATIC VOLTAGE REGULATOR SOTER SK SVC-1500VA DIGITAL</t>
  </si>
  <si>
    <t>(DO NOT USE)AUTOMATIC VOLTAGE REGULATOR SOTER SK SVC-2000VA DIGITAL</t>
  </si>
  <si>
    <t>TAPE MEASURE HAUSMANN CRP-J4 J304 30M</t>
  </si>
  <si>
    <t>TAPE MEASURE HAUSMANN CRP-J4 J504 50M</t>
  </si>
  <si>
    <t>GAS RANGE BOSTON BAY SPAREPARTS RM 5040-BL/SS BURNER LID SMALL</t>
  </si>
  <si>
    <t>GAS RANGE BOSTON BAY SPAREPARTS RM 5040-BL/SS BURNER LID MEDIUM</t>
  </si>
  <si>
    <t>GAS RANGE BOSTON BAY SPAREPARTS RM 5040-BL/SS BURNER LID LARGE</t>
  </si>
  <si>
    <t>GAS RANGE BOSTON BAY SPAREPARTS RM 5040-BL/SS OVEN THERMOMETER</t>
  </si>
  <si>
    <t>GAS RANGE BOSTON BAY SPAREPARTS RM 5040-BL/SS SPARK PLUG 310MM</t>
  </si>
  <si>
    <t>GAS RANGE BOSTON BAY SPAREPARTS RM 5040-BL/SS SPARK PLUG 410MM</t>
  </si>
  <si>
    <t>GAS RANGE BOSTON BAY SPAREPARTS RM 5040-BL/SS SPARK PLUG 560MM</t>
  </si>
  <si>
    <t>GAS RANGE BOSTON BAY SPAREPARTS RM 5040-BL/SS SPARK PLUG 600MM</t>
  </si>
  <si>
    <t>GAS RANGE BOSTON BAY SPAREPARTS RM 5040-BL/SS SPARK PLUG 1000MM</t>
  </si>
  <si>
    <t>GAS RANGE BOSTON BAY SPAREPARTS RM 5040-BL/SS THERMOCOUPLE</t>
  </si>
  <si>
    <t>SHOWER ENCLOSURE RAVONI SA L0490/L2481 ACCS. ROLLER UP</t>
  </si>
  <si>
    <t>SHOWER ENCLOSURE RAVONI SA L2481 ACCS. HANDLE</t>
  </si>
  <si>
    <t>AIRCON BOSTON BAY GR BOINVAIRW12AF INVERTER  1.5  ACCS. MAIN BOARD</t>
  </si>
  <si>
    <t>FLOW SENSOR VODA DSF85F</t>
  </si>
  <si>
    <t>AIR BLOWER RAVONI M3211</t>
  </si>
  <si>
    <t>+PANELLING ACC.  PVC C-01 83503-J END CAP LT. WOOD</t>
  </si>
  <si>
    <t>+PANELLING ACC. PVC D-01 83503-J DIVIDER LT. WOOD</t>
  </si>
  <si>
    <t>+PANELLING ACC.  PVC E-01 83503-J EXTERNAL LT. WOOD</t>
  </si>
  <si>
    <t>+PANELLING ACC.  PVC I-01 83503-J INTERNAL LT. WOOD</t>
  </si>
  <si>
    <t>+PANELLING ACC.  PVC C-01 83503-J CORNICE LT. WOOD</t>
  </si>
  <si>
    <t>AIR COMPRESSOR HAUSMANN ACCS. RUNNING CAPACITOR 150uF/250VAC</t>
  </si>
  <si>
    <t>AIR COMPRESSOR HAUSMANN ACCS. RUNNING CAPACITOR 50uF/250VAC</t>
  </si>
  <si>
    <t>NFS-CHAIN LINK PLASTIC 8MMX1M YELLOW</t>
  </si>
  <si>
    <t>URINAL DRAIN LA FONZA CERAMIC PLAIN</t>
  </si>
  <si>
    <t>URINAL DRAIN LA FONZA CERAMIC WITH HOLE</t>
  </si>
  <si>
    <t>I-CEILING FAN BOSTON BAY KM BOSCF56</t>
  </si>
  <si>
    <t>S.O. SHOWER ENCLOSURE GLASS NI KDL-L1053</t>
  </si>
  <si>
    <t>+TILES ESPANA PREMIUM IV 60X60F INKJET RUSTIC KY6303B PLAIN WOOD</t>
  </si>
  <si>
    <t>WASTE AND OVERFLOW DRAIN RAVONI F-8004-A2 FOR BATHTUB</t>
  </si>
  <si>
    <t>TILES ESPANA PREMIUM IV 60X60F INKJET RUSTIC QY6631 WOOD PARQUET CHERRY</t>
  </si>
  <si>
    <t>FORM PLY 18X1220X2440MM BLACK FILM FACE (LD)</t>
  </si>
  <si>
    <t>I-LAV LA FONZA P17 WHITE</t>
  </si>
  <si>
    <t>I-WC LA FONZA 077 PISA WHITE</t>
  </si>
  <si>
    <t>SHELF BRACKET STACK 711106 CURVE COATED 150X150MM BLK</t>
  </si>
  <si>
    <t>SHELF BRACKET STACK 711108 CURVE COATED 200X200MM BLK</t>
  </si>
  <si>
    <t>+GRASS MAT HAPPY HOME NW VINYL 90CMX800CM PGM9100 BLUE</t>
  </si>
  <si>
    <t>SHELF BRACKET STACK 711108 CURVE COATED 200X200MM GRY</t>
  </si>
  <si>
    <t>SHELF BRACKET STACK 711110 CURVE COAT 250X250MM BLK</t>
  </si>
  <si>
    <t>SHELF BRACKET STACK 711110 CURVE COAT 250X250MM GRAY</t>
  </si>
  <si>
    <t>(DO NOT USE) +SHELF BRACKET STACK 154101/711110 COAT 10X10 GRAY</t>
  </si>
  <si>
    <t>SHELF BRACKET STACK 711112 CURVE 300X300MM BLACK</t>
  </si>
  <si>
    <t>SHELF BRACKET STACK 711116 400X400MM BLACK</t>
  </si>
  <si>
    <t>SHELF BRACKET STACK 711114 CURVE 350X350MM BLK</t>
  </si>
  <si>
    <t>SHELF BRACKET STACK 721106 INFINITY 150X150MM BLACK</t>
  </si>
  <si>
    <t>SHELF BRACKET STACK 721106 INFINITY 150X150MM GRAY</t>
  </si>
  <si>
    <t>SHELF BRACKET STACK 721108 INFINITY 200X200MM BLACK</t>
  </si>
  <si>
    <t>SHELF BRACKET STACK 721108 INFINITY 150X150MM GRAY</t>
  </si>
  <si>
    <t>SHELF BRACKET STACK 721110 INFINITY 250X250MM BLACK</t>
  </si>
  <si>
    <t>SHELF BRACKET STACK 721110 INFINITY 250X250MM GRAY</t>
  </si>
  <si>
    <t>SHELF BRACKET STACK 731106 ZIGZAG 150X150MM BLACK</t>
  </si>
  <si>
    <t>SHELF BRACKET STACK 731106 ZIGZAG 150X150MM GRAY</t>
  </si>
  <si>
    <t>SHELF BRACKET STACK 731108 ZIGZAG 200X200MM BLACK</t>
  </si>
  <si>
    <t>SHELF BRACKET STACK 731108 ZIGZAG 200X200MM GRAY</t>
  </si>
  <si>
    <t>SHELF BRACKET STACK 731110 ZIGZAG 250X250MM BLACK</t>
  </si>
  <si>
    <t>SHELF BRACKET STACK 731110 ZIGZAG 250X250MM GRAY</t>
  </si>
  <si>
    <t>SHELF BRACKET STACK 731112 ZIGZAG 300X300MM BLACK</t>
  </si>
  <si>
    <t>SHELF BRACKET STACK 731114 ZIGZAG 350X350MM BLACK</t>
  </si>
  <si>
    <t>SHELF BRACKET STACK 731116 ZIGZAG 400X400MM BLACK</t>
  </si>
  <si>
    <t>SHELF BRACKET STACK 751106 HALF-OVAL 150X150MM BLACK</t>
  </si>
  <si>
    <t>SHELF BRACKET STACK 751106 HALF-OVAL 150X150MM GRAY</t>
  </si>
  <si>
    <t>(DO NOT USE) SHELF BRACKET STACK 751108/154123 200X200MM BLACK</t>
  </si>
  <si>
    <t>(DO NOT USE) SHELF BRACKET STACK 751108/154124 200X200 GRAY</t>
  </si>
  <si>
    <t>SHELF BRACKET STACK 751110 HALF-OVAL 250X250MM BLACK</t>
  </si>
  <si>
    <t>SHELF BRACKET STACK 751110 HALF-OVAL 250X250MM GRAY</t>
  </si>
  <si>
    <t>SHELF BRACKET STACK 761106 OVAL 150X150MM BLACK</t>
  </si>
  <si>
    <t>SHELF BRACKET STACK 761106 OVAL 150X150MM GRAY</t>
  </si>
  <si>
    <t>SHELF BRACKET STACK 761108 OVAL 200X200MM BLACK</t>
  </si>
  <si>
    <t>(DO NOT USE) SHELF BRACKET STACK 154130/76110 8X8 GRY</t>
  </si>
  <si>
    <t>SHELF BRACKET STACK 761110 OVAL 250X250MM BLACK</t>
  </si>
  <si>
    <t>SHELF BRACKET STACK 761110 OVAL 250X250MM GRAY</t>
  </si>
  <si>
    <t>SHELF BRACKET STACK 711106 CURVE COATED 150X150MM GRY</t>
  </si>
  <si>
    <t>SHELF BRACKET STACK 7201 INFINITY 200X250MM BLACK</t>
  </si>
  <si>
    <t>SHELF BRACKET STACK 7201 INFINITY 200X250MM GRAY</t>
  </si>
  <si>
    <t>SHELF BRACKET STACK 7202 INFINITY 250X300MM BLACK</t>
  </si>
  <si>
    <t>SHELF BRACKET STACK 7202 INFINITY 250X300MM GRAY</t>
  </si>
  <si>
    <t>+WROUGHT IRON STACK TWISTED 154091/61166 150X150MM BLK</t>
  </si>
  <si>
    <t>+WROUGHT IRON STACK TWISTED 154092/61166 150X150MM GRY</t>
  </si>
  <si>
    <t>+WROUGHT IRON STACK TWISTED 154094/61188 200X200MM BLK</t>
  </si>
  <si>
    <t>+WROUGHT IRON STACK TWISTED 154093/61188 200X200MM GRY</t>
  </si>
  <si>
    <t>+WROUGHT IRON STACK TWISTED 154095/61100 250X250MM BLK</t>
  </si>
  <si>
    <t>+WROUGHT IRON STACK TWISTED 154096/61100 250X250MM GRY</t>
  </si>
  <si>
    <t>(DO NOTE USE) ELECTRIC DRILL HAUSMANN HED13 710W</t>
  </si>
  <si>
    <t>CHOP SAW HAUSMANN HCOS355 PROF.355MM 2300W</t>
  </si>
  <si>
    <t>SCREW DRIVER HAUSMANN HCD10 PROF.10.8V</t>
  </si>
  <si>
    <t>ELECTRIC PLANER HAUSMANN HEP82 PROF.82X1MM 560W</t>
  </si>
  <si>
    <t>CIRCULAR SAW HAUSMANN HCS190 PROF. 190MM 1300W</t>
  </si>
  <si>
    <t>UTILITY CART HAUL EXPERT RA-707A L800XW480XH1000MM 3 SHELF</t>
  </si>
  <si>
    <t>NFS-UTILITY CART HAUL EXPERT RA-707E L800XW480XH950MM 2 SHELF50MM 2 SHELF</t>
  </si>
  <si>
    <t>TILES ESPANA PREMIUM CC 60X60F CY60027 ROSEWOOD STRIPE CHERRY</t>
  </si>
  <si>
    <t>TILES ESPANA PREMIUM CC 60X60F CY60028 ROSEWOOD STRIPE BROWN</t>
  </si>
  <si>
    <t>GAZEBO RYKER FG030 300x300CM FOLDING POLYESTER GREEN</t>
  </si>
  <si>
    <t>GAZEBO RYKER PG130 300X300CM GREEN POLYESTER</t>
  </si>
  <si>
    <t>GAZEBO RYKER PG030 300X300CM BLUE POLYETHYLENE</t>
  </si>
  <si>
    <t>MLDG NZ WOOD TREATED SPACER 11X11X2440MM (1X1X8) RADIATA PINE</t>
  </si>
  <si>
    <t>MLDG NZ WOOD TREATED QUARTER ROUND 13X23X2440MM (1X1X8) RADIATA PINE</t>
  </si>
  <si>
    <t>MLDG NZ WOOD TREATED M-05 10X23X2440MM (1X2X8) RADIATA PINE</t>
  </si>
  <si>
    <t>MLDG NZ WOOD TREATED M-15 10X23X2440MM CORNICE (1X1X8) RADIATA PINE</t>
  </si>
  <si>
    <t>MLDG NZ WOOD TREATED M-13 10X23X2440MM CASING (1X1X8) RADIATA PINE</t>
  </si>
  <si>
    <t>MLDG NZ WOOD TREATED DC-21 14X38X2440MM CASING (1X2X8) RADIATA PINE</t>
  </si>
  <si>
    <t>MLDG NZ WOOD TREATED C-201A 14.3X43.5X2440MM CORNICE (1X2X8) RADIATA PINE</t>
  </si>
  <si>
    <t>MLDG NZ WOOD TREATED BB-48918 14X84X2440MM (1X4X8) RADIATA PINE</t>
  </si>
  <si>
    <t>MLDG NZ WOOD TREATED DC-31 14X60X2440MM (1X3X8) RADIATA PINE</t>
  </si>
  <si>
    <t>MLDG NZ WOOD TREATED SS-56 14X60X2440MM (1X3X8) RADIATA PINE</t>
  </si>
  <si>
    <t>MLDG NZ WOOD TREATED M-11 14X60X2440MM (1X3X8) CORNICE RADIATA PINE</t>
  </si>
  <si>
    <t>TARPAULIN UST/SHIELD 2MX3M 70G/SM PE BLUE/GREY</t>
  </si>
  <si>
    <t>TARPAULIN UST/SHIELD 3MX4M 70G/SM PE BLUE/GREY</t>
  </si>
  <si>
    <t>ACCESSORIES BOMPANI BURNER LARGE</t>
  </si>
  <si>
    <t>ACCESSORIES BOMPANI BURNER MEDIUM</t>
  </si>
  <si>
    <t>ACCESSORIES BOMPANI BO943PB/L BURNER CAPS LARGE</t>
  </si>
  <si>
    <t>ACCESSORIES BOMPANI BO943PB/L BURNER CAPS MEDIUM</t>
  </si>
  <si>
    <t>ACCESSORIES BOMPANI BO943PB/L BURNER CAPS SMALL</t>
  </si>
  <si>
    <t>ACCESSORIES BOMPANI BURNER SMALL</t>
  </si>
  <si>
    <t>AIR COMPRESSOR HAUSMANN ACCS. RUNNING CAPACITOR 250uF/250VAC</t>
  </si>
  <si>
    <t>AIRCON BOSTON BAY SPAREPARTS ME MS12F-12CR 1.5 HP. INDOOR FAN MOTOR</t>
  </si>
  <si>
    <t>AIRCON BOSTON BAY ME SPAREPARTS BFA1-96CRN1 SINGLE PHASE ASYNCHRONOUS MOTOR</t>
  </si>
  <si>
    <t>AIRCON BOSTON BAY ME SPAREPARTS MS9A-18CR OUTDOOR TEMPERATURE SENSOR</t>
  </si>
  <si>
    <t>AIRCON BOSTON BAY ME SPAREPARTS MSAB-09CR OUTDOOR MAIN CONTROL BOARD</t>
  </si>
  <si>
    <t>AIRCON BOSTON BAY ME SPAREPARTS MSAB-12CR INDOOR CHASIS ASSEMBLY</t>
  </si>
  <si>
    <t>AIRCON BOSTON BAY ME SPAREPARTS MWF-07CM-NB8/A (MANUAL) 3/4 HP KNOB</t>
  </si>
  <si>
    <t>AIRCON BOSTON BAY ME SPAREPARTS MWF-09CM-NB8 (MANUAL) 1 HP KNOB</t>
  </si>
  <si>
    <t>CARBON BRUSH HAUSMANN SK CZ131 IMPACT DRILL</t>
  </si>
  <si>
    <t>CEILING FAN BOSTON BAY SPAREPARTS HO CBF52-5-LT REMOTE CONTROL</t>
  </si>
  <si>
    <t>CEILING FAN BOSTON BAY SPAREPARTS LI 5BD52BN 52" CAPACITOR</t>
  </si>
  <si>
    <t>CEILING FAN BOSTON BAY LI  SPAREPARTS 5BD52WH 52" 3-PULL CHAIN SWITCH</t>
  </si>
  <si>
    <t>CORDLESS DRILL HAUSMANN SK ACCS HCD108A CHUCK (2)</t>
  </si>
  <si>
    <t>RANGE HOOD BOSTON BAY SPAREPARTS CB F1060BK SGL MOTOR FILTER COVER</t>
  </si>
  <si>
    <t>PLANER HAUSMANN SK ACCS. YH10-82 HOUSING</t>
  </si>
  <si>
    <t>CUT-OFF HAUSMANN SK ACCS. GC3553 GEAR COMPONENT (25-31)</t>
  </si>
  <si>
    <t>+PANELLING WOODTEK YU WPC 12X164X2200MM YT-016 WALL P4D TEAK</t>
  </si>
  <si>
    <t>+DECKING WOODTEK YU YT-003 25X140X2200MM BOARD GREY</t>
  </si>
  <si>
    <t>+DECKING WOODTEK YU YT-A03 45X45X2200MM EDGE GREY</t>
  </si>
  <si>
    <t>+DECKING WOODTEK YU YT-A04 30X50X2200MM HOLLOW KEEL GREY</t>
  </si>
  <si>
    <t>OTP-LAUNDRY HAMPER TATAY 1010001 BAOBAB WHITE PERGAMON 40L</t>
  </si>
  <si>
    <t>LAUNDRY HAMPER TATAY 1010003 BAOBAB TAUPE 40L</t>
  </si>
  <si>
    <t>LAUNDRY HAMPER TATAY 1010005 BAOBAB BROWN 40L</t>
  </si>
  <si>
    <t>LAUNDRY HAMPER TATAY 1010014 BAOBAB ANTHRACITE GREY 40L</t>
  </si>
  <si>
    <t>OTP-LAUNDRY BASKET TATAY 1042001 BAOBAB WHITE PERGAMON</t>
  </si>
  <si>
    <t>LAUNDRY BASKET TATAY 1042003  BAOBAB TAUPE</t>
  </si>
  <si>
    <t>LAUNDRY BASKET TATAY 1042005 BAOBAB BROWN</t>
  </si>
  <si>
    <t>LAUNDRY BASKET TATAY 1042014  BAOBAB ANTHRACITE GREY</t>
  </si>
  <si>
    <t>+TILES NUVOGRES CC 60X60 RC6672 SORENTO LT. BROWN INK JET</t>
  </si>
  <si>
    <t>STAND FAN BOSTON BAY SPAREPARTS KM BS1801 SWITCH</t>
  </si>
  <si>
    <t>AIRCON BOSTON BAY ME SPAREPARTS MWF1-09CMN1-NB9 THERMOSTAT</t>
  </si>
  <si>
    <t>(DO NOT USE)+LA FONZA 2417 VENETO WC+HALF-PED WHITE PACKAGE F1</t>
  </si>
  <si>
    <t>S.O. WATER HEATER SUNTEC/SAHARA 130L TANK ONLY</t>
  </si>
  <si>
    <t>SHOWER HEAD RAVONI F-8008-A1</t>
  </si>
  <si>
    <t>+WATER HEATER VODA ME DSF85F 8500W MULTI.INSTANT ELEC. W/SHOWER W/FLEX.HOSE</t>
  </si>
  <si>
    <t>GLOVES SOTER STR-PENC5 HPPE ANTI-CUT 2'S</t>
  </si>
  <si>
    <t>GLOVES SOTER STR-CWL COTTON COATED 2'S</t>
  </si>
  <si>
    <t>GLOVES SOTER STR-C COTTON 2'S</t>
  </si>
  <si>
    <t>GLOVES SOTER STR-CPVCD COTTON DOTTED 2'S</t>
  </si>
  <si>
    <t>GLOVES SOTER STR-IMPAC5 TPR 2'S</t>
  </si>
  <si>
    <t>GLOVES SOTER STR-N NITRILE 2'S</t>
  </si>
  <si>
    <t>GLOVES SOTER STR-NCSL COW LEATHER MEDIUM 2'S</t>
  </si>
  <si>
    <t>GLOVES SOTER STR-LWG COW LEATHER LONG 2'S</t>
  </si>
  <si>
    <t>GLOVES HAPPY HOME HH-FLG HOUSEHOLD 2'S</t>
  </si>
  <si>
    <t>GLOVES RYKER RYK-TC TWILL COTTON 2'S</t>
  </si>
  <si>
    <t>GLASSES SOTER STR-SG2 PC ANTI SCRATCH</t>
  </si>
  <si>
    <t>GOGGLES SOTER STR-SG4 PC ANTI SCRATCH</t>
  </si>
  <si>
    <t>GOGGLES WELDING SOTER STR-WG</t>
  </si>
  <si>
    <t>SHIELD FACE  SOTER STR-FS</t>
  </si>
  <si>
    <t>MASK WELDING SOTER STR-WM</t>
  </si>
  <si>
    <t>EAR MUFF SOTER STR-EM1</t>
  </si>
  <si>
    <t>EAR MUFF SOTER STR-EM2</t>
  </si>
  <si>
    <t>EAR PLUGS SOTER STR-EP1 PU</t>
  </si>
  <si>
    <t>EAR PLUGS SOTER STR-EP2 SILICON</t>
  </si>
  <si>
    <t>VEST REFLECTIVE SOTER STR-RV1 PVC KNIT</t>
  </si>
  <si>
    <t>VEST REFLECTIVE SOTER STR-RV2 HI-VIZ KNIT</t>
  </si>
  <si>
    <t>SANDPAPER TACOMA #36 12"X50M WATERPROOF</t>
  </si>
  <si>
    <t>SANDPAPER TACOMA #60 12"X50M WATERPROOF</t>
  </si>
  <si>
    <t>AIRCON BOSTON BAY ME SPAREPARTS MWF1-09CMN1-NB9 SYNCHRONOUS MOTOR</t>
  </si>
  <si>
    <t>LOCKSET FOR STEEL DOOR</t>
  </si>
  <si>
    <t>+TILES ESPANA PREMIUM CC 60X60 AU0509B DIAGONAL WOOD</t>
  </si>
  <si>
    <t>+TILES ESPANA PREMIUM CC 60X60 AU6142 PARQUET WOOD</t>
  </si>
  <si>
    <t>+TILES NUVOGRES SIGNATURE 60X60 I6915E SNOW WHITE</t>
  </si>
  <si>
    <t>+TILES INNOGRES IV 60X60 SOLOGOSO MID. WHITE 6Q100</t>
  </si>
  <si>
    <t>+TILES NUVOGRES IV 60X60 SOLOGOSO SUPER WHITE 6E100</t>
  </si>
  <si>
    <t>SLIM DOWNLIGHT ZIGMA SL LED 2106Z-MBY3-WW  3W WW RECESSED ROUND</t>
  </si>
  <si>
    <t>SLIM DOWNLIGHT ZIGMA SL LED 2106Z-MBY3-DL  3W DL RECESSED ROUND</t>
  </si>
  <si>
    <t>SLIM DOWNLIGHT DRIVER ZIGMA SL LED 2106Z-MBY3-DL/WW 3W R&amp;S</t>
  </si>
  <si>
    <t>SLIM DOWNLIGHT ZIGMA SL LED 2106P-MBY4-WW 6W WW RECESSED ROUND</t>
  </si>
  <si>
    <t>SLIM DOWNLIGHT ZIGMA SL LED 2106P-MBY4-DL 6W DL RECESSED ROUND</t>
  </si>
  <si>
    <t>SLIM DOWNLIGHT DRIVER ZIGMA SL LED 2106P-MBY4-DL/WW 6W R&amp;S</t>
  </si>
  <si>
    <t>SLIM DOWNLIGHT FRAME ZIGMA SL LED 2106P-MBY4-DL/WW 6W SURFACE ROUND</t>
  </si>
  <si>
    <t>SLIM DOWNLIGHT ZIGMA SL LED 2106X-MBY5-WW 9W WW RECESSED ROUND</t>
  </si>
  <si>
    <t>SLIM DOWNLIGHT ZIGMA SL LED 2106X-MBY5-DL 9W DL RECESSED ROUND</t>
  </si>
  <si>
    <t>SLIM DOWNLIGHT DRIVER ZIGMA SL LED 2106X-MBY5-DL/WW 9W R&amp;S</t>
  </si>
  <si>
    <t>SLIM DOWNLIGHT FRAME ZIGMA SL LED 2106X-MBY5-DL/WW 9W SURFACE ROUND</t>
  </si>
  <si>
    <t>SLIM DOWNLIGHT ZIGMA SL LED 2106J-MBY6-WW 12W WW RECESSED ROUND</t>
  </si>
  <si>
    <t>SLIM DOWNLIGHT ZIGMA SL LED 2106J-MBY6-DL 12W DL RECESSED ROUND</t>
  </si>
  <si>
    <t>SLIM DOWNLIGHT DRIVER ZIGMA SL LED 2106J-MBY6-DL/WW 12W R&amp;S</t>
  </si>
  <si>
    <t>SLIM DOWNLIGHT FRAME ZIGMA SL LED 2106J-MBY6-DL/WW 12W SURFACE ROUND</t>
  </si>
  <si>
    <t>SLIM DOWNLIGHT ZIGMA SL LED 2106H-MBY7-WW 15W WW RECESSED ROUND</t>
  </si>
  <si>
    <t>SLIM DOWNLIGHT ZIGMA SL LED 2106H-MBY7-DL 15W DL RECESSED ROUND</t>
  </si>
  <si>
    <t>SLIM DOWNLIGHT DRIVER ZIGMA SL LED 2106H-MBY7-DL/WW 15W R&amp;S</t>
  </si>
  <si>
    <t>SLIM DOWNLIGHT FRAME ZIGMA SL LED 2106H-MBY7-DL/WW 15W SURFACE ROUND</t>
  </si>
  <si>
    <t>COUNTER DOOR QUEEN CARNATION S/CHOCOLATE</t>
  </si>
  <si>
    <t>SLIM DOWNLIGHT ZIGMA SL LED 2706D-MBF3-DL 3W DL RECESSED SQUARE</t>
  </si>
  <si>
    <t>SLIM DOWNLIGHT ZIGMA SL LED 2706D-MBF3-WW 3W WW RECESSED SQUARE</t>
  </si>
  <si>
    <t>SLIM DOWNLIGHT ZIGMA SL LED 2706E-MBF4-DL 6W DL RECESSED SQUARE</t>
  </si>
  <si>
    <t>SLIM DOWNLIGHT ZIGMA SL LED 2706E-MBF4-WW 6W WW RECESSED SQUARE</t>
  </si>
  <si>
    <t>SLIM DOWNLIGHT FRAME ZIGMA SL LED 2706E-MBF4-DL/WW 6W SURFACE SQUARE</t>
  </si>
  <si>
    <t>SLIM DOWNLIGHT ZIGMA SL LED 2706A-MBF5-DL 9W DL RECESSED SQUARE</t>
  </si>
  <si>
    <t>SLIM DOWNLIGHT ZIGMA SL LED 2706A-MBF5-WW 9W WW RECESSED SQUARE</t>
  </si>
  <si>
    <t>SLIM DOWNLIGHT FRAME ZIGMA SL LED 2706A-MBF5-DL/WW 9W SURFACE SQUARE</t>
  </si>
  <si>
    <t>SLIM DOWNLIGHT ZIGMA SL LED 2706F-MBF6-DL 12W DL RECESSED SQUARE</t>
  </si>
  <si>
    <t>SLIM DOWNLIGHT ZIGMA SL LED 2706F-MBF6-WW 12W WW RECESSED SQUARE</t>
  </si>
  <si>
    <t>(DO NOT USE)+COUNTER CABINET KING PLATINUM CURVE D/DOOR WHITE</t>
  </si>
  <si>
    <t>SLIM DOWNLIGHT FRAME ZIGMA SL LED 2706F-MBF6-DL/WW 12W SURFACE SQUARE</t>
  </si>
  <si>
    <t>(DO NOT USE)+COUNTER CABINET KING PLATINUM CURVE D/DOOR  DK.OAK</t>
  </si>
  <si>
    <t>FLOOR SKIRT W/ BOTTOM FRAME KING PLATINUM 45X35 WHITE</t>
  </si>
  <si>
    <t>FLOOR SKIRT W/ BOTTOM FRAME KING PLATINUM 45X35 DK.OAK</t>
  </si>
  <si>
    <t>FLOOR SKIRT W/ BOTTOM FRAME KING PLATINUM 90X35 WHITE</t>
  </si>
  <si>
    <t>FLOOR SKIRT W/ BOTTOM FRAME KING PLATINUM 90X35 DK.OAK</t>
  </si>
  <si>
    <t>FLOOR SKIRT W/ BOTTOM FRAME KING PLATINUM 25X35 WHITE</t>
  </si>
  <si>
    <t>FLOOR SKIRT W/ BOTTOM FRAME KING PLATINUM 25X35 DK.OAK</t>
  </si>
  <si>
    <t>(DO NOT USE)+HANG CABINET KING PLATINUM CURVE D/DOOR WHITE</t>
  </si>
  <si>
    <t>(DO NOT USE)+HANG CABINET KING PLATINUM CURVE D/DOOR DK.OAK</t>
  </si>
  <si>
    <t>(DO NOT USE)+COUNTER CABINET KING PLATINUM CURVE S/DOOR WHITE</t>
  </si>
  <si>
    <t>TOWER FAN BOSTON BAY SPAREPARTS FAN BLADE RX-36A</t>
  </si>
  <si>
    <t>(DO NOT USE)+COUNTER CABINET KING PLATINUM CURVE S/DOOR OAK</t>
  </si>
  <si>
    <t>HANG CABINET KING CURVE CORNER WHITE</t>
  </si>
  <si>
    <t>HANG CABINET KING CURVE CORNER DARK OAK</t>
  </si>
  <si>
    <t>COUNTER CABINET KING CURVE CORNER WHITE</t>
  </si>
  <si>
    <t>COUNTER CABINET KING CURVE CORNER DARK OAK</t>
  </si>
  <si>
    <t>LIGHT KIT BOSTON BAY OLK210BN</t>
  </si>
  <si>
    <t>+TILES VIGLACERA 60X60 VG6000 GLOSSY WHITE</t>
  </si>
  <si>
    <t>LIGHT KIT BOSTON BAY OLK210RB</t>
  </si>
  <si>
    <t>I-INDUSTRIAL WALL FAN BOSTON BAY DFP750-TW 30"</t>
  </si>
  <si>
    <t>OVEN BOMPANI ACCS. BO247 AE/E PCB BOARD</t>
  </si>
  <si>
    <t>MDF BOARD VANACHAI POLYESTER COATED 3X1220X2440 MM 1 SIDE MATT FINISH WHITE</t>
  </si>
  <si>
    <t>I-WC LA FONZA 075 BOLOGNA RED DECOR</t>
  </si>
  <si>
    <t>LID STAY HAUSMANN ST.3203 ZINC ALLOY 5KG</t>
  </si>
  <si>
    <t>I-LAV LA FONZA P27 BOLOGNA RED DECOR</t>
  </si>
  <si>
    <t>PEDESTAL LA FONZA P27 BOLOGNA RED DECOR</t>
  </si>
  <si>
    <t>GAS SPRING HAUSMANN ST.2132 100N</t>
  </si>
  <si>
    <t>(DO NOT USE)+WC LA FONZA 075 BOLOGNA BLUE DECOR</t>
  </si>
  <si>
    <t>I-WC LA FONZA 075 BOLOGNA BLUE DECOR</t>
  </si>
  <si>
    <t>I-LAV LA FONZA P27 BOLOGNA BLUE DECOR</t>
  </si>
  <si>
    <t>FURNITURE GLIDE HAUSMANN GL.1060 18X5X15MM WHITE NAIL TYPE 20'S</t>
  </si>
  <si>
    <t>PEDESTAL LA FONZA P27 BOLOGNA BLUE DECOR</t>
  </si>
  <si>
    <t>FURNITURE GLIDE HAUSMANN GL.1100  22MM WHITE NAIL TYPE W/ FELT 8'S</t>
  </si>
  <si>
    <t>PUSH OPEN SYSTEM HAUSMANN BP.6110</t>
  </si>
  <si>
    <t>MAGNETIC CATCH HAUSMANN CL.4220 SINGLE PUSH OPEN BLACK 2'S</t>
  </si>
  <si>
    <t>MAGNETIC CATCH HAUSMANN CL.3110 WHITE 2'S</t>
  </si>
  <si>
    <t>CABLE GROMMET HAUSMANN DF.8160 60MM BLACK 2'S</t>
  </si>
  <si>
    <t>CABLE GROMMET HAUSMANN DF.8160 60MM GRAY 2'S</t>
  </si>
  <si>
    <t>CAM AND BOLT HAUSMANN CF.3811+CF.1970 18X35MM M6 4'S</t>
  </si>
  <si>
    <t>CONNECTING BRACKET HAUSMANN TO CF.9080 PLASTIC BROWN 4'S</t>
  </si>
  <si>
    <t>CONNECTING SCREW HAUSMANN TO FF.3510 5X29-M4X15MM IRON NICKEL 20'S</t>
  </si>
  <si>
    <t>CONNECTOR HAUSMANN TO CF.7521 PLASTIC TRANSPARENT 4'S</t>
  </si>
  <si>
    <t>FURNITURE GLIDE HAUSMANN TO GL.2110 23XM8X15MM IRON+PLASTIC WHT 8'S</t>
  </si>
  <si>
    <t>FURNITURE NUT HAUSMANN TO FF.2730 M8 IRON ZINC PLATED 12'S</t>
  </si>
  <si>
    <t>GLASS CLAMP HAUSMANN TO SC.1130 ZINC ALLOY CHROME FOR 10MM GLASS 4'S</t>
  </si>
  <si>
    <t>INVISIBLE HINGE HAUSMANN TO SH.3810 60MM ZINC ALLOY+IRON 2'S</t>
  </si>
  <si>
    <t>SHELF SUPPORT HAUSMANN TO SB.3120 5G ZINC ALLOY CHROME 12'S</t>
  </si>
  <si>
    <t>SHELF SUPPORT HAUSMANN TO SB.6050 CLEAR 5MM IRON+PLASTIC 20'S</t>
  </si>
  <si>
    <t>WHEEL BARROW GS WH6601 ACCS. TRIANGULAR (WEDGE)</t>
  </si>
  <si>
    <t>WHEEL BARROW GS WH6601 ACCS. AXLE SUPPORT(HOLDER)</t>
  </si>
  <si>
    <t>WHEEL BARROW GS WH6601 ACCS. LONG WEDGE</t>
  </si>
  <si>
    <t>WHEEL BARROW GS WB72JC ACCS. TRAY</t>
  </si>
  <si>
    <t>WHEEL BARROW GS WB72JC ACCS. AXLE BOLT</t>
  </si>
  <si>
    <t>WHEEL BARROW GS WB72JC ACCS. TRAY BRACE(BRACE)</t>
  </si>
  <si>
    <t>(DO NOT USE) SANDSCREENER BEAVER ELECTRIC VIBRATORY 1/3 HP</t>
  </si>
  <si>
    <t>RANGE HOOD BOSTON BAY AE SPAREPARTS HEF30(D-600MM)  FAN MOTOR</t>
  </si>
  <si>
    <t>GRASS CARPET RYKER 1MX4M AMPLE PX2-2801G078-BL (DIY) D-RACK</t>
  </si>
  <si>
    <t>+SHELF BRACKET STACK 75X100MM WHITE W/SCREWS (2'S)</t>
  </si>
  <si>
    <t>+SHELF BRACKET STACK 125X100MM WHITE W/SCREWS (2'S)</t>
  </si>
  <si>
    <t>+SHELF BRACKET STACK 125X150MM WHITE W/SCREWS (2'S)</t>
  </si>
  <si>
    <t>+SHELF BRACKET STACK 150X200MM WHITE W/SCREWS (2'S)</t>
  </si>
  <si>
    <t>+SHELF BRACKET STACK 200X250MM WHITE W/SCREWS (2'S)</t>
  </si>
  <si>
    <t>+SHELF BRACKET STACK 300X250MM WHITE W/SCREWS (2'S)</t>
  </si>
  <si>
    <t>+SHELF BRACKET STACK 350X300MM WHITE W/SCREWS (2'S)</t>
  </si>
  <si>
    <t>+SHELF BRACKET STACK 75X100MM BLACK W/SCREWS (2'S)</t>
  </si>
  <si>
    <t>+SHELF BRACKET STACK 125X100MM BLACK W/SCREWS (2'S)</t>
  </si>
  <si>
    <t>+SHELF BRACKET STACK 125X150MM BLACK W/SCREWS (2'S)</t>
  </si>
  <si>
    <t>+SHELF BRACKET STACK 150X200MM BLACK W/SCREWS (2'S)</t>
  </si>
  <si>
    <t>+SHELF BRACKET STACK 200X250MM BLACK W/SCREWS (2'S)</t>
  </si>
  <si>
    <t>+SHELF BRACKET STACK 300X250MM BLACK W/SCREWS (2'S)</t>
  </si>
  <si>
    <t>+SHELF BRACKET STACK 350X300MM BLACK W/SCREWS (2'S)</t>
  </si>
  <si>
    <t>RUNNERS WBM MAIN TEE CEILING 12'</t>
  </si>
  <si>
    <t>RUNNERS WBM CROSS TEE CEILING 4'</t>
  </si>
  <si>
    <t>RUNNERS WBM CROSS TEE CEILING 2'</t>
  </si>
  <si>
    <t>RUNNERS WBM WALL ANGLE CEILING 10'</t>
  </si>
  <si>
    <t>(DO NOT USE)ROPE LINK PE 4MMX1M GOLDEN YELLOW</t>
  </si>
  <si>
    <t>(DO NOT USE)ROPE LINK PE 6MMX1M GOLDEN YELLOW</t>
  </si>
  <si>
    <t>ROPE LINK PE 8MMX1M GOLDEN YELLOW COIL</t>
  </si>
  <si>
    <t>ROPE LINK PE 10MMX1M GOLDEN YELLOW COIL</t>
  </si>
  <si>
    <t>ROPE LINK PE 12MMX1M GOLDEN YELLOW COIL</t>
  </si>
  <si>
    <t>ROPE LINK PE 4MMX1M GOLDEN YELLOW COIL</t>
  </si>
  <si>
    <t>ROPE LINK PE 6MMX1M GOLDEN YELLOW COIL</t>
  </si>
  <si>
    <t>NFS-HANGING LAMP EXOR 5TS-01-R 5L MOSIAC GLOBE RED</t>
  </si>
  <si>
    <t>NFS-HANGING LAMP EXOR 5TS-01-B 5L MOSIAC GLOBE BLUE</t>
  </si>
  <si>
    <t>NFS-TABLE LAMP EXOR KBFM-01-R MOSAIC GLOBE RED</t>
  </si>
  <si>
    <t>NFS-TABLE LAMP EXOR KBFM-01-B MOSAIC GLOBE BLUE</t>
  </si>
  <si>
    <t>NFS-WALL LAMP EXOR KUA-01-R MOSAIC GLOBE RED</t>
  </si>
  <si>
    <t>PARTICLE BOARD VP LAM. 2SIDES VM10120 18/18 18MMX1220MMX2440MM WHITE/SMOOTH FINISH</t>
  </si>
  <si>
    <t>NFS-WALL LAMP EXOR KUA-01-B MOSAIC GLOBE BLUE</t>
  </si>
  <si>
    <t>TILES ESPANA CLASSIC IV 60X60 XH6002 MID MATTE WHITE</t>
  </si>
  <si>
    <t>LIGHT KIT BOSTON BAY OLK210WH</t>
  </si>
  <si>
    <t>+TILES ESPANA CLASSIC IV 60X60 DN6012 WHITE</t>
  </si>
  <si>
    <t>+TILES ESPANA PREMIUM IV 60X60 690 MATTE WHITE</t>
  </si>
  <si>
    <t>+INDOOR LUMBER AMERICAN RED GUARD (2X2X4) RE-CUT</t>
  </si>
  <si>
    <t>BASIN SCREW LA FONZA AJ13A 8X75MM</t>
  </si>
  <si>
    <t>BASIN SCREW LA FONZA AJ15A 7.5X100MM</t>
  </si>
  <si>
    <t>+INDOOR LUMBER AMERICAN RED GUARD (2X3X4) RE-CUT</t>
  </si>
  <si>
    <t>+INDOOR LUMBER AMERICAN RED GUARD (2X4X4) RE-CUT</t>
  </si>
  <si>
    <t>+INDOOR LUMBER AMERICAN UNTREATED (2X3X4) RE-CUT</t>
  </si>
  <si>
    <t>+INDOOR LUMBER AMERICAN UNTREATED (2X4X4) RE-CUT</t>
  </si>
  <si>
    <t>+INDOOR LUMBER AMERICAN UNTREATED (2X6X4) RE-CUT</t>
  </si>
  <si>
    <t>+INDOOR LUMBER AMERICAN LUMBER UNTREAT. BRAZ. PINE (1X4X4) RE-CUT</t>
  </si>
  <si>
    <t>+INDOOR LUMBER AMERICAN BROWN SHIELD (2X2X4) RE-CUT</t>
  </si>
  <si>
    <t>+INDOOR LUMBER AMERICAN BROWN SHIELD (2X3X4) RE-CUT</t>
  </si>
  <si>
    <t>+INDOOR LUMBER CANADIAN CRAFTSMAN (1X4X4) RE-CUT</t>
  </si>
  <si>
    <t>+INDOOR LUMBER CANADIAN CRAFTSMAN (1X6X4) RE-CUT</t>
  </si>
  <si>
    <t>+INDOOR LUMBER CANADIAN CRAFTSMAN (1X8X4) RE-CUT</t>
  </si>
  <si>
    <t>+LUMBER NEO/DESIGNCRAFT (2x2x4) RE-CUT</t>
  </si>
  <si>
    <t>+LUMBER NEO/DESIGNCRAFT (2x3x4) RE-CUT</t>
  </si>
  <si>
    <t>RICE COOKER BOSTON BAY ME SPAREPARTS MR-CM18SW INNER POT</t>
  </si>
  <si>
    <t>RICE COOKER BOSTON BAY ME SPAREPARTS MR-CM18SW HEATING PLATE</t>
  </si>
  <si>
    <t>RICE COOKER BOSTON BAY ME SPAREPARTS MR-CM18S TOP COVER</t>
  </si>
  <si>
    <t>GAS RANGE BOSTON BAY FE SPAREPARTS 604GB/603GS KNOB BLACK</t>
  </si>
  <si>
    <t>GAS RANGE BOSTON BAY FE SPAREPARTS 604GW KNOB WHITE</t>
  </si>
  <si>
    <t>GAS RANGE BOSTON BAY SPAREPARTS 6060-1/6060-3 KNOB WHITE</t>
  </si>
  <si>
    <t>GAS RANGE BOSTON BAY SPAREPARTS 5050-1/6060-2 KNOB BLACK</t>
  </si>
  <si>
    <t>+TILES ESPANA BT 40X40F BT4664 BALCONY TEAK</t>
  </si>
  <si>
    <t>+TILES ESPANA BT 40X40F BW4665 BALCONY WALNUT</t>
  </si>
  <si>
    <t>+TILES ESPANA BT 40X40F BC4666 BALCONY CEDAR</t>
  </si>
  <si>
    <t>+TILES ESPANA BT 40X40F BH4667 BALCONY CHERRY</t>
  </si>
  <si>
    <t>WELDING MACHINE HAUSMANN ACCS. BOTTOM BOARD MMA-160</t>
  </si>
  <si>
    <t>WELDING MACHINE HAUSMANN ACCS. INPUT CABLE MMA-160</t>
  </si>
  <si>
    <t>WELDING MACHINE HAUSMANN ACCS. OT MMA-160I MIDDLE PCB</t>
  </si>
  <si>
    <t>WELDING MACHINE HAUSMANN ACCS. OT MMA-160I BOTTOM PCB</t>
  </si>
  <si>
    <t>BENCH VISE HAUSMANN D21604 4" SWIVEL BASE</t>
  </si>
  <si>
    <t>BENCH VISE HAUSMANN D21605 5" SWIVEL BASE</t>
  </si>
  <si>
    <t>BENCH VISE HAUSMANN D21606 6" SWIVEL BASE</t>
  </si>
  <si>
    <t>C-CLAMP HAUSMANN D70502 2" 50MM BLACK/GRAY</t>
  </si>
  <si>
    <t>C-CLAMP HAUSMANN D70504 4" 100MM BLACK/GRAY</t>
  </si>
  <si>
    <t>C-CLAMP HAUSMANN D70506 6" 150MM BLACK/GRAY</t>
  </si>
  <si>
    <t>C-CLAMP HAUSMANN D70508 8" 200MM BLACK/GRAY</t>
  </si>
  <si>
    <t>TILES ESPANA CLASSIC RC 50X50F INK JET CT5001H AZTEC BROWN</t>
  </si>
  <si>
    <t>TILES ESPANA CLASSIC RC 50X50F INK JET CT5002H AZTEC GREY</t>
  </si>
  <si>
    <t>TILES ESPANA CLASSIC RC 50X50F INK JET CT5003H NATURA GREY</t>
  </si>
  <si>
    <t>TILES ESPANA CLASSIC RC 50X50F INK JET CT5004H NATURA BROWN</t>
  </si>
  <si>
    <t>TILES ESPANA CLASSIC RC 50X50F INK JET CT5005 ORIENT BROWN</t>
  </si>
  <si>
    <t>TILES ESPANA CLASSIC RC 50X50F INK JET CT5006 CASABLANCA GREY</t>
  </si>
  <si>
    <t>CAULKING GUN MASTER YL150048 600ML ALUMINUM</t>
  </si>
  <si>
    <t>WELDING MACHINE HAUSMANN ACCS. BX1-3FAN</t>
  </si>
  <si>
    <t>URINAL/BASIN BRACKET LA FONZA T803A</t>
  </si>
  <si>
    <t>WALL LAMP EXOR SL BULKHEAD 0506F-MPL9-WW 15W 3000K ROUND WHITE</t>
  </si>
  <si>
    <t>WALL LAMP EXOR SL BULKHEAD 0506F-MPL9-DL 15W 6500K ROUND WHITE</t>
  </si>
  <si>
    <t>WALL LAMP EXOR SL BULKHEAD 0506E-MPL7-WW 20W 3000K ROUND WHITE</t>
  </si>
  <si>
    <t>WALL LAMP EXOR SL BULKHEAD 0506E-MPL7-DL 20W 6500K ROUND WHITE</t>
  </si>
  <si>
    <t>WALL LAMP EXOR SL BULKHEAD 0606E-MPL10-WW 15W 3000K OVAL WHITE</t>
  </si>
  <si>
    <t>WALL LAMP EXOR SL BULKHEAD 0606E-MPL10-DL 15W 6500K OVAL WHITE</t>
  </si>
  <si>
    <t>WALL LAMP EXOR SL BULKHEAD 0606D-MPL8-WW 20W 3000K OVAL WHITE</t>
  </si>
  <si>
    <t>WALL LAMP EXOR SL BULKHEAD 0606D-MPL8-DL 20W 6500K OVAL WHITE</t>
  </si>
  <si>
    <t>BULKHEAD FRAME EXOR SL ROUND GRID RING FOR 15W BLACK</t>
  </si>
  <si>
    <t>BULKHEAD FRAME EXOR SL ROUND GRID RING FOR 20W BLACK</t>
  </si>
  <si>
    <t>BULKHEAD FRAME EXOR SL ROUND HALF MOON RING FOR 15W BLACK</t>
  </si>
  <si>
    <t>BULKHEAD FRAME EXOR SL ROUND HALF MOON RING FOR 20W BLACK</t>
  </si>
  <si>
    <t>BULKHEAD FRAME EXOR SL OVAL GRID RING FOR 15W BLACK</t>
  </si>
  <si>
    <t>BULKHEAD FRAME EXOR SL OVAL GRID RING FOR 20W BLACK</t>
  </si>
  <si>
    <t>BULKHEAD FRAME EXOR SL OVAL SIDE RING FOR 15W BLACK</t>
  </si>
  <si>
    <t>BULKHEAD FRAME EXOR SL OVAL SIDE RING FOR 20W BLACK</t>
  </si>
  <si>
    <t>+TILES ITALGRES PREMIUM GD 60X60 HB26000 WHITE  POL.GLAZED</t>
  </si>
  <si>
    <t>TILES ITALGRES PREMIUM GD 60X60 GD6017 DARK WOOD POL.GLAZED</t>
  </si>
  <si>
    <t>TILES ITALGRES PREMIUM GD 60X60 GD6067 MARBLE BROWN POL.GLAZED</t>
  </si>
  <si>
    <t>TILES ITALGRES PREMIUM GD 60X60 GD6108 GRAY/BROWN POL.GLAZED</t>
  </si>
  <si>
    <t>TILES ITALGRES PREMIUM GD 60X60 GD6112 MARBLE LT. BEIGE POL.GLAZED</t>
  </si>
  <si>
    <t>+TILES ITALGRES PREMIUM GD 60X60 POL.GLAZED GX11010 WOOD</t>
  </si>
  <si>
    <t>TILES ITALGRES PREMIUM GD 60X60 POL.GLAZED JA60806P MARBLE GRAY</t>
  </si>
  <si>
    <t>TILES ITALGRES PREMIUM GD 60X60 POL.GLAZED JA60808P MARBLE BEIGE</t>
  </si>
  <si>
    <t>TILES ITALGRES PREMIUM GD 60x60 POL.GLAZED LT6Y019A CARRARA</t>
  </si>
  <si>
    <t>+TILES ITALGRES PREMIUM GD 60X60 LV6039 CARRARA POL.GLAZED</t>
  </si>
  <si>
    <t>+TILES ITALGRES PREMIUM GD 60X60 POL.GLAZED LV6046 WOOD</t>
  </si>
  <si>
    <t>TILES ITALGRES PREMIUM GD 60X60 GD6111 LT. WOOD POL.GLAZED</t>
  </si>
  <si>
    <t>TILES ITALGRES PREMIUM GD 60X60 POL.GLAZED GD6168 BEIGE</t>
  </si>
  <si>
    <t>BATHTUB RAVONI S1506/S1709 ACCS. HANDLE</t>
  </si>
  <si>
    <t>HAND DRYER BOSTON BAY IS SPAREPARTS HEATING ELEMENT HSD-904</t>
  </si>
  <si>
    <t>HAND DRYER BOSTON BAY IS SPAREPARTS HEATING ELEMENT HSD-A1002</t>
  </si>
  <si>
    <t>+TILES ESPANA PREMIUM INKJET CC 60X60 AU6839 WOOD PARQUET MAPLE</t>
  </si>
  <si>
    <t>+TILES ESPANA PREMIUM INKJET CC 60X60 AU6805B PLAIN WOOD CHERRY</t>
  </si>
  <si>
    <t>GAS RANGE BOSTON BAY FE SPAREPARTS BURNER MEDIUM 6.5CM</t>
  </si>
  <si>
    <t>GAS RANGE BOSTON BAY FE SPAREPARTS BURNER SMALL 4.5CM</t>
  </si>
  <si>
    <t>GAS RANGE BOSTON BAY FE ACCS. 6060-1/6060-3 KNOB SEAT FOR RANGE WHITE</t>
  </si>
  <si>
    <t>SHELF BOARD TREATED 18X190X600MM (1X8X2)</t>
  </si>
  <si>
    <t>+TILES CHINAGRES CV 60X60 6001SLD PLAIN IVORY SOLOGOSO HI-SHINE</t>
  </si>
  <si>
    <t>GAS RANGE BOSTON BAY FE SPAREPARTS 6060-1/6060-3 KNOB SEAT FOR OVEN WHITE</t>
  </si>
  <si>
    <t>GAS RANGE BOSTON BAY FE SPAREPARTS 6060-2/5050-1 KNOB SEAT FOR OVEN BLACK</t>
  </si>
  <si>
    <t>GAS RANGE BOSTON BAY FE SPAREPARTS 6060-2/5050-1 KNOB SEAT FOR RANGE BLACK</t>
  </si>
  <si>
    <t>GAS RANGE BOSTON BAY FE SPAREPARTS 604GB/603GS KNOB SEAT BLACK</t>
  </si>
  <si>
    <t>GAS RANGE BOSTON BAY FE SPAREPARTS 604GW KNOB SEAT WHITE</t>
  </si>
  <si>
    <t>GAS RANGE BOSTON BAY FE SPAREPARTS THERMAL GENERATOR 6 BRANCHES M00310044</t>
  </si>
  <si>
    <t>GAS RANGE BOSTON BAY FE SPAREPARTS THERMAL GENERATOR 4 BRANCHES</t>
  </si>
  <si>
    <t>GAS RANGE BOSTON BAY FE SPAREPARTS KNOB SPRING</t>
  </si>
  <si>
    <t>GAS RANGE BOSTON BAY FE SPAREPARTS GAS VALVE</t>
  </si>
  <si>
    <t>GAS RANGE BOSTON BAY FE SPAREPARTS GAS VALVE 3 WAY</t>
  </si>
  <si>
    <t>GAS RANGE BOSTON BAY FE SPAREPARTS ROCKER SWITCH</t>
  </si>
  <si>
    <t>GAS RANGE BOSTON BAY FE SPAREPARTS THERMAL GENERATOR 4 BRANCHES WITH SWITCH</t>
  </si>
  <si>
    <t>GAS RANGE BOSTON BAY FE SPAREPARTS SPARK PLUG 350MM</t>
  </si>
  <si>
    <t>GAS RANGE BOSTON BAY FE SPAREPARTS SPARK PLUG 500MM</t>
  </si>
  <si>
    <t>GAS RANGE BOSTON BAY FE SPAREPARTS SPARK PLUG 570MM</t>
  </si>
  <si>
    <t>GAS RANGE BOSTON BAY FE SPAREPARTS SPARK PLUG 770MM</t>
  </si>
  <si>
    <t>GAS RANGE BOSTON BAY FE SPAREPARTS GROUND CABLE</t>
  </si>
  <si>
    <t>GAS RANGE BOSTON BAY FE SPAREPARTS OVEN LAMP WITH VDE</t>
  </si>
  <si>
    <t>TILES PLATINUM 30X30F NIPPO CREAM</t>
  </si>
  <si>
    <t>TILES PLATINUM 30X30F NIPPO GREY</t>
  </si>
  <si>
    <t>TILES PLATINUM 30X30F NIPPO GREEN</t>
  </si>
  <si>
    <t>FORM PLY WOODTEK 12X1220X2440MM BLACK FILM FACE</t>
  </si>
  <si>
    <t>+PLYWOOD MARINE WOODTEK 8X1220X2440MM (SILVER)</t>
  </si>
  <si>
    <t>+PLYWOOD ORDINARY WOODTEK 8X1220X2440MM (SILVER)</t>
  </si>
  <si>
    <t>INDUSTRIAL STAND FAN SPAREPARTS BOSTON BAY DF750-T 30" BLADE</t>
  </si>
  <si>
    <t>+TILES ESPANA BT 50X50F GS5117 GARDENSTONE</t>
  </si>
  <si>
    <t>+TILES ESPANA BT 50X50F VG5119 VELVET</t>
  </si>
  <si>
    <t>ALUMINUM FLEXIBLE DUCT NOYA (4") 100MM*2.5M</t>
  </si>
  <si>
    <t>ALUMINUM FLEXIBLE DUCT NOYA (6") 150MM*2.5M</t>
  </si>
  <si>
    <t>GENERATOR HAUSMANN RP R12000DP-A RATED 11KW  FUEL VALVE ACCS.</t>
  </si>
  <si>
    <t>I-MISTING STAND FAN BOSTON BAY DE MFS-26E 26"</t>
  </si>
  <si>
    <t>GAS RANGE BOSTON BAY SPAREPARTS FE 504GW 4 BURNERS S.GLASS 50CM WHITE BURNER CAP BIG</t>
  </si>
  <si>
    <t>GAS RANGE BOSTON BAY SPAREPARTS FE 504GW 4 BURNERS S.GLASS 50CM WHITE BURNER CAP MIDDLE</t>
  </si>
  <si>
    <t>GAS RANGE BOSTON BAY SPAREPARTS FE 504GW 4 BURNERS S.GLASS 50CM WHITE BURNER CAP SMALL</t>
  </si>
  <si>
    <t>GAS RANGE BOSTON BAY SPAREPARTS FE 504GW 4 BURNERS S.GLASS 50CM WHITE SPREADER BIG</t>
  </si>
  <si>
    <t>GAS RANGE BOSTON BAY SPAREPARTS FE 504GW 4 BURNERS S.GLASS 50CM WHITE SPREADER MIDDLE</t>
  </si>
  <si>
    <t>GAS RANGE BOSTON BAY SPAREPARTS FE 504GW 4 BURNERS S.GLASS 50CM WHITE SPREADER SMALL</t>
  </si>
  <si>
    <t>+TILES NUVOGRES SIGNATURE GD 60X60 GD6111 LT. WOOD POL.GLAZED</t>
  </si>
  <si>
    <t>+TILES NUVOGRES SIGNATURE GD 60X60 GD6168 BEIGE POL.GLAZED</t>
  </si>
  <si>
    <t>I-CORDLESS KETTLE BOSTON BAY BBK-17G 1.7L GLASS</t>
  </si>
  <si>
    <t>WELDING MACHINE HAUSMANN MMA-160 INVERTER MOSFET</t>
  </si>
  <si>
    <t>WELDING MACHINE HAUSMANN MMA-200 INVERTER MOSFET</t>
  </si>
  <si>
    <t>BATH SET LA FONZA L0028406-D5-10-DEC VICENZA MATTE WHITE 6's</t>
  </si>
  <si>
    <t>BATH SET LA FONZA L0028406-C3-10-DEC VICENZA MATTE BLACK 6's</t>
  </si>
  <si>
    <t>BATH SET LA FONZA L0009306P07-10-DEC PRATO BRUSHED NICKEL 6's</t>
  </si>
  <si>
    <t>BATH SET LA FONZA L0009306N35-10-DEC PRATO OIL RUBBERED BRONZE 6'S</t>
  </si>
  <si>
    <t>BATH SET LA FONZA L0030006-10-10-DEC RIETE MATT SS304 6's</t>
  </si>
  <si>
    <t>NFS-TILES NUVOGRES IC 30X60 STEP TILE SOLOGOSO I6401 HI-SHINE W/RISER</t>
  </si>
  <si>
    <t>NFS-TILES NUVOGRES IC 30X60 STEP TILE SOLOGOSO I6406 HI-SHINE W/RISER</t>
  </si>
  <si>
    <t>BAR CUTTER HAUSMANN HBC22 22MM</t>
  </si>
  <si>
    <t>BAR CUTTER HAUSMANN HBC28 28MM</t>
  </si>
  <si>
    <t>BLADE BAR CUTTER HAUSMANN HBCB22 35X10MM</t>
  </si>
  <si>
    <t>BLADE BAR CUTTER  HAUSMANN HBCB28 45X12MM</t>
  </si>
  <si>
    <t>WATER DISPENSER BOSTON BAY HUDSON BOTTOM LOADING</t>
  </si>
  <si>
    <t>WATER DISPENSER BOSTON BAY LAGUNA TABLE TOP HOT AND NORMAL</t>
  </si>
  <si>
    <t>WATER DISPENSER BOSTON BAY DELTA TOP LOADING</t>
  </si>
  <si>
    <t>SPOTLIGHT XM2701 ZIGMA SI WALL WHITE E27</t>
  </si>
  <si>
    <t>SPOTLIGHT XM1601 ZIGMA SI WALL MATTE CHROME MR16</t>
  </si>
  <si>
    <t>SAFETY NET HDPE 2MX1M GREEN</t>
  </si>
  <si>
    <t>I-CORDLESS KETTLE BOSTON BAY BBK-17P 1.7L PLASTIC</t>
  </si>
  <si>
    <t>DOOR CHAIN AND BOLT HAUSMANN C715 BSN</t>
  </si>
  <si>
    <t>DOOR CHAIN AND BOLT HAUSMANN C715 AB</t>
  </si>
  <si>
    <t>DOOR STOPPER HAUSMANN C584 BSN</t>
  </si>
  <si>
    <t>DOOR STOPPER HAUSMANN C584 AB</t>
  </si>
  <si>
    <t>WINDOW LOCK HAUSMANN C862 BSN</t>
  </si>
  <si>
    <t>WINDOW LOCK HAUSMANN C862 AB</t>
  </si>
  <si>
    <t>FLANGE SLICK C900-15MMD CHROME</t>
  </si>
  <si>
    <t>FLANGE SLICK C900-19MMD CHROME</t>
  </si>
  <si>
    <t>FLANGE SLICK C900-25MMD CHROME</t>
  </si>
  <si>
    <t>AIR COOLER BOSTON BAY SPAREPARTS HLB-15B COOLING PAD</t>
  </si>
  <si>
    <t>GENERATOR HAUSMANN R7100DP BATTERY ACCS.</t>
  </si>
  <si>
    <t>EXTENSION POLE TACOMA C40013 STEEL 2 SECTION INTERNAL LOCK 2M</t>
  </si>
  <si>
    <t>SOLUTION FILA STONEPLUS 1L 62000006ING COLOUR ENHANCING STAIN PROTECTOR</t>
  </si>
  <si>
    <t>I-BULB ZIGMA WL LED LAMP 5W 4000K CW A50 E27 BALLET</t>
  </si>
  <si>
    <t>I-BULB ZIGMA WL LED LAMP 7W 4000K CW A60 E27 BALLET</t>
  </si>
  <si>
    <t>I-BULB ZIGMA WL LED LAMP 9W 4000K CW  A60 E27 BALLET</t>
  </si>
  <si>
    <t>I-BULB ZIGMA WL LED LAMP 3W 6500K DL BALLET (PACK)</t>
  </si>
  <si>
    <t>I-BULB ZIGMA WL LED LAMP 5W 6500K DL BALLET (PACK)</t>
  </si>
  <si>
    <t>I-BULB ZIGMA WL LED LAMP 7W 6500K DL BALLET (PACK)</t>
  </si>
  <si>
    <t>I-BULB ZIGMA WL LED LAMP 9W 6500K DL BALLET (PACK)</t>
  </si>
  <si>
    <t>AIR COMPRESSOR HAUSMANN ACCS. 6-WAY REGULATOR</t>
  </si>
  <si>
    <t>I-AIRCON BOSTON BAY ME MWTF2-18CMNI-NB9 2HP MANUAL</t>
  </si>
  <si>
    <t>I-WC LA FONZA A1853 TORINO WHITE</t>
  </si>
  <si>
    <t>+LAWN MOWER RYKER LSP 460 S5A (46cm,135cc) PROPELLED</t>
  </si>
  <si>
    <t>SPARE PARTS LAWN MOWER SANLI LSP 460 S5A 51012 BRAKE OPC CABLE</t>
  </si>
  <si>
    <t>SPARE PARTS LAWN MOWER SANLI LSP 460 S5A 51513 A TYPE BELT</t>
  </si>
  <si>
    <t>SPARE PARTS LAWN MOWER SANLI LSP 460 S5A 479636 SPARK PLUG</t>
  </si>
  <si>
    <t>SPARE PARTS LAWN MOWER SANLI LSP 460 S5A 480075 CABURETOR ASSEMBLY</t>
  </si>
  <si>
    <t>SPARE PARTS LAWN MOWER SANLI LSP 460 S5A 479668 INSULATING MAT OF CARBURETOR</t>
  </si>
  <si>
    <t>SPARE PARTS LAWN MOWER SANLI LSP 460 S5A 479767 AIR CLEANER ELEMENT</t>
  </si>
  <si>
    <t>SPARE PARTS LAWN MOWER SANLI LSP 460 S5A 479698  FUEL PIPE 65X4.5</t>
  </si>
  <si>
    <t>SPARE PARTS LAWN MOWER SANLI LSP 460 S5A 479699 FUEL PIPE 230X4.5</t>
  </si>
  <si>
    <t>SPARE PARTS LAWN MOWER SANLI LSP 460 S5A 479773 STARTER</t>
  </si>
  <si>
    <t>SPARE PARTS LAWN MOWER SANLI LSP 460 S5A 479715 IGNITOR</t>
  </si>
  <si>
    <t>SPARE PARTS LAWN MOWER SANLI LSP 460 S5A 50476 WOODRUFF KEY 4.8X6.5X16</t>
  </si>
  <si>
    <t>SPARE PARTS LAWN MOWER SANLI LSP 460 S5A 52093 BLADE FLANGE</t>
  </si>
  <si>
    <t>LADDER WERNER STEEL S413-5 CORE STEPSTOOL 250LBS 3STEPS</t>
  </si>
  <si>
    <t>SHELF BOARD TREATED 18X210X900MM (1X10X3)</t>
  </si>
  <si>
    <t>SHELF BOARD TREATED 18X240X1200MM (1X10X4)</t>
  </si>
  <si>
    <t>BUCKET HEAVY DUTY YA 31X19X20 BLACK PVC HANDLE</t>
  </si>
  <si>
    <t>BUCKET HEAVY DUTY YA 31X19X20 WHITE PVC HANDLE</t>
  </si>
  <si>
    <t>CLAM SHELL YA 42X39X17 SHAPED</t>
  </si>
  <si>
    <t>CLAM SHELL YA 39X39X14 SHAPED PLAIN</t>
  </si>
  <si>
    <t>PLATE YA 22X21X5 PLASTIC BLACK</t>
  </si>
  <si>
    <t>TROWEL YA 30X11X8 PLASTIC BLACK</t>
  </si>
  <si>
    <t>TILES ESPANA PREMIUM 60X60 SS0509B DIAGONAL WOOD</t>
  </si>
  <si>
    <t>TILES ESPANA PREMIUM 60X60 SS6142 PARQUET WOOD</t>
  </si>
  <si>
    <t>(DO NOT USE)TILES ITALGRES GD 60X60 POL. GLAZED JA6187 DK. BROWN</t>
  </si>
  <si>
    <t>(DO NOT USE)TILES ITALGRES GD 60X60 POL. GLAZED JM6301 BLACK</t>
  </si>
  <si>
    <t>TUBE ZIGMA HT LED TP-T8-0.6M-GF9-DL T8 9W DL</t>
  </si>
  <si>
    <t>TUBE ZIGMA HT LED TP-T8-0.6M-GF9-WW T8 9W WW</t>
  </si>
  <si>
    <t>TUBE ZIGMA HT LED TP-T8-1.2M-GF18-DL T8 18W DL</t>
  </si>
  <si>
    <t>TUBE ZIGMA HT LED TP-T8-1.2M-GF18-WW T8 18W WW</t>
  </si>
  <si>
    <t>TUBE ZIGMA HT LED T5 W/BATTEN F1-DL 5W DL</t>
  </si>
  <si>
    <t>TUBE ZIGMA HT LED T5 W/BATTEN F1-WW 5W WW</t>
  </si>
  <si>
    <t>TUBE ZIGMA HT LED T5 W/BATTEN F2-DL 10W DL</t>
  </si>
  <si>
    <t>TUBE ZIGMA HT LED T5 W/BATTEN F2-WW 10W WW</t>
  </si>
  <si>
    <t>TUBE ZIGMA HT LED T5 W/BATTEN F3-DL 15W DL</t>
  </si>
  <si>
    <t>TUBE ZIGMA HT LED T5 W/BATTEN F3-WW 15W WW</t>
  </si>
  <si>
    <t>TUBE ZIGMA HT LED T5 W/BATTEN F4-DL 20W DL</t>
  </si>
  <si>
    <t>TUBE ZIGMA HT LED T5 W/BATTEN F4-WW 20W WW</t>
  </si>
  <si>
    <t>TUBE LEDVANCE LED T5 3W 3000K W/BATTEN  WW</t>
  </si>
  <si>
    <t>TUBE LEDVANCE LED T5 3W 6500K W/BATTEN DL</t>
  </si>
  <si>
    <t>TUBE LEDVANCE LED T5 6W 3000K W/BATTEN WW</t>
  </si>
  <si>
    <t>TUBE LEDVANCE LED T5 6W 6500K W/BATTEN DL</t>
  </si>
  <si>
    <t>TUBE LEDVANCE LED T5 10W 3000K W/BATTEN WW</t>
  </si>
  <si>
    <t>TUBE LEDVANCE LED T5 10W 6500K W/BATTEN DL</t>
  </si>
  <si>
    <t>TUBE LEDVANCE LED T5 13W 3000K W/BATTEN WW</t>
  </si>
  <si>
    <t>TUBE LEDVANCE LED T5 13W 6500K W/BATTEN DL</t>
  </si>
  <si>
    <t>AIR COOLER BOSTON BAY BB-ACLR11012 12L</t>
  </si>
  <si>
    <t>AIR COOLER BOSTON BAY BB-ACLR657 7L</t>
  </si>
  <si>
    <t>AIR COOLER BOSTON BAY BB-ACLR707 6L</t>
  </si>
  <si>
    <t>AIR COOLER BOSTON BAY BB-ACLR28040 40L</t>
  </si>
  <si>
    <t>MLDG PS II JC124-WMP PAINTABLE WHITE 18X90X2400MM CORNICE</t>
  </si>
  <si>
    <t>MLDG PS II JC53-WMP PAINTABLE WHITE 22X108X2400MM CORNICE</t>
  </si>
  <si>
    <t>SEAT COVER LA FONZA 075 BOLOGNA WHITE</t>
  </si>
  <si>
    <t>I-BOWL PHILIPPINE STANDARD 504 PAIL FLUSH SMALL WHITE</t>
  </si>
  <si>
    <t>SPOTLIGHT OSRAM LED LVMR16367 MR16 7.5W 2700K WW</t>
  </si>
  <si>
    <t>SPOTLIGHT OSRAM LED LVMR16367 MR16 7.5W 6500K DL</t>
  </si>
  <si>
    <t>WELDING GENERATOR HAUSMANN RP ACCS. WELDING TERMINAL 190A</t>
  </si>
  <si>
    <t>WELDING GENERATOR HAUSMANN RP ACCS. WELDING ADAPTOR 190A</t>
  </si>
  <si>
    <t>MLDG PS II JC493-WMP PAINTABLE WHITE 9X70X2400MM BASEBOARD</t>
  </si>
  <si>
    <t>MLDG PS II JC496-WMP PAINTABLE WHITE 16X67X2400MM CORNICE</t>
  </si>
  <si>
    <t>MLDG PS II JX32-WMP PAINTABLE 15X42X2400MM CORNICE SMALL</t>
  </si>
  <si>
    <t>MLDG PS II JX31-WMP PAINTABLE 13.2X28X2400MM CORNICE SMALL</t>
  </si>
  <si>
    <t>MLDG PS II JC77-WMP PAINTABLE 30X30X2400MM CORNICE SMALL</t>
  </si>
  <si>
    <t>MLDG PS II JX19-WMP PAINTABLE 12X28X2400MM CORNICE SMALL</t>
  </si>
  <si>
    <t>MLDG PS II JX17-WMP PAINTABLE 12.4X26X2400MM BASIC MOULDING SMALL</t>
  </si>
  <si>
    <t>MLDG PS II JX21-WMP PAINTABLE 11.3X29.5X2400MM CORNICE SMALL</t>
  </si>
  <si>
    <t>MLDG PS II JX41-WMP PAINTABLE 8.7X20X2400MM BASIC MOULDING SMALL</t>
  </si>
  <si>
    <t>MLDG PS II JX12-WMP PAINTABLE 14.5X21X2400MM CORNICE SMALL</t>
  </si>
  <si>
    <t>MLDG PS II JX07-WMP PAINTABLE 16.3X38X2400MM BASIC MOULDING SMALL</t>
  </si>
  <si>
    <t>MLDG PS II JX39-WMP PAINTABLE 17.6X52.5X2400MM CORNICE SMALL</t>
  </si>
  <si>
    <t>DOOR MOULDED WOODTEK JH  PATTAYA 70X210 41MM AME.RED OAK VENEER</t>
  </si>
  <si>
    <t>DOOR MOULDED WOODTEK JH  PATTAYA 80X210 41MM AME.RED OAK VENEER</t>
  </si>
  <si>
    <t>DOOR MOULDED WOODTEK JH  PATTAYA 90X210 41MM AME.RED OAK VENEER</t>
  </si>
  <si>
    <t>DOOR MOULDED WOODTEK JH  SANGKHLA 70X210 41MM AME.RED OAK VENEER</t>
  </si>
  <si>
    <t>DOOR MOULDED WOODTEK JH  SANGKHLA 80X210 41MM AME.RED OAK VENEER</t>
  </si>
  <si>
    <t>DOOR MOULDED WOODTEK JH  SANGKHLA 90X210 41MM AME.RED OAK VENEER</t>
  </si>
  <si>
    <t>DOOR MOULDED WOODTEK JH  KRABI 70X210 41MM AME.RED OAK VENEER</t>
  </si>
  <si>
    <t>DOOR MOULDED WOODTEK JH  KRABI 80X210 41MM AME.RED OAK VENEER</t>
  </si>
  <si>
    <t>DOOR MOULDED WOODTEK JH  KRABI 90X210 41MM AME.RED OAK VENEER</t>
  </si>
  <si>
    <t>DOOR MOULDED WOODTEK JH  PHUKET 70X210 41MM AME.RED OAK VENEER</t>
  </si>
  <si>
    <t>DOOR MOULDED WOODTEK JH  PHUKET 80X210 41MM AME.RED OAK VENEER</t>
  </si>
  <si>
    <t>DOOR MOULDED WOODTEK JH  PHUKET 90X210 41MM AME.RED OAK VENEER</t>
  </si>
  <si>
    <t>DOOR MOULDED WOODTEK JH  SURIN 70X210 41MM AME.RED OAK VENEER</t>
  </si>
  <si>
    <t>DOOR MOULDED WOODTEK JH  SURIN 80X210 41MM AME.RED OAK VENEER</t>
  </si>
  <si>
    <t>DOOR MOULDED WOODTEK JH  SURIN 90X210 41MM AME.RED OAK VENEER</t>
  </si>
  <si>
    <t>DOOR MOULDED WOODTEK JH  YALA 70X210 41MM AME.RED OAK VENEER</t>
  </si>
  <si>
    <t>DOOR MOULDED WOODTEK JH  YALA 80X210 41MM AME.RED OAK VENEER</t>
  </si>
  <si>
    <t>DOOR MOULDED WOODTEK JH  YALA 90X210 41MM AME.RED OAK VENEER</t>
  </si>
  <si>
    <t>GAS STOVE BOSTON BAY CH SPAREPARTS G201NR DOUBLE BURNER TEMPERED GLASS KNOB WITH IGNITER</t>
  </si>
  <si>
    <t>TILES DIAMOND 50X50F ANNE GREY CLASS (P)</t>
  </si>
  <si>
    <t>TILES DIAMOND 50X50F ANNE BEIGE CLASS (P)</t>
  </si>
  <si>
    <t>TILES DIAMOND 50X50F ELIZABETH BEIGE CLASS (P)</t>
  </si>
  <si>
    <t>TILES DIAMOND 50X50F ELIZABETH GREY CLASS (P)</t>
  </si>
  <si>
    <t>TILES DIAMOND 50X50F PHILLIPS YELLOW CLASS (P)</t>
  </si>
  <si>
    <t>TILES DIAMOND 50X50F MARYLAND BROWN CLASS (P)</t>
  </si>
  <si>
    <t>TILES DIAMOND 50X50F MARYLAND BEIGE CLASS (P)</t>
  </si>
  <si>
    <t>MOBILE TOWER LIGHT 5M 4X200W LED LIGHT 5KVA GENSET DIESEL</t>
  </si>
  <si>
    <t>TILES PLATINUM 40X40 ATRIA BROWN</t>
  </si>
  <si>
    <t>TILES PLATINUM 40X40 ATRIA GREY</t>
  </si>
  <si>
    <t>BASKET BREMEN S/S DDCS-6330 12X18 CUP&amp;SAUCER</t>
  </si>
  <si>
    <t>BASKET BREMEN S/S DDCS-6335 14X18 CUP&amp;SAUCER</t>
  </si>
  <si>
    <t>BASKET BREMEN S/S DDCS-6340 16X18 CUP&amp;SAUCER</t>
  </si>
  <si>
    <t>BASKET BREMEN S/S DDCS-6345 18X18 CUP&amp;SAUCER</t>
  </si>
  <si>
    <t>BASKET BREMEN S/S DDSF-6330 12X18 SPOON&amp;FORK</t>
  </si>
  <si>
    <t>BASKET BREMEN S/S DDSF-6335 14X18 SPOON&amp;FORK</t>
  </si>
  <si>
    <t>BASKET BREMEN S/S DDSF-6340 16X18 SPOON&amp;FORK</t>
  </si>
  <si>
    <t>BASKET BREMEN S/S DDSF-6345 18X18 SPOON&amp;FORK</t>
  </si>
  <si>
    <t>BASKET BREMEN S/S DDMT-6330 12X18 MULTIFUNC.</t>
  </si>
  <si>
    <t>BASKET BREMEN S/S DDMT-6335 14X18 MULTIFUNC.</t>
  </si>
  <si>
    <t>BASKET BREMEN S/S DDMT-6340 16X18 MULTIFUNC.</t>
  </si>
  <si>
    <t>BASKET BREMEN S/S DDMT-6345 18X18 MULTIFUNC.</t>
  </si>
  <si>
    <t>BASKET BREMEN S/S DDGL-6330 12X18 GLASS</t>
  </si>
  <si>
    <t>BASKET BREMEN S/S DDGL-6335 14X18 GLASS</t>
  </si>
  <si>
    <t>BASKET BREMEN S/S DDGL-6340 16X18 GLASS</t>
  </si>
  <si>
    <t>BASKET BREMEN S/S DDGL-6345 18X18 GLASS</t>
  </si>
  <si>
    <t>BASKET BREMEN S/S DDPP-6330 12X18 PLATE</t>
  </si>
  <si>
    <t>BASKET BREMEN S/S DDPP-6335 14X18 PLATE</t>
  </si>
  <si>
    <t>BASKET BREMEN S/S DDPP-6340 16X18 PLATE</t>
  </si>
  <si>
    <t>BASKET BREMEN S/S DDPP-6345 18X18 PLATE</t>
  </si>
  <si>
    <t>BRUSH CUTTER RYKER CG431(4 STROKE)</t>
  </si>
  <si>
    <t>BATHTUB RAVONI SA ACCS. PUMP WPP 150</t>
  </si>
  <si>
    <t>AIRCON BOSTON BAY ME SPAREPARTS MSAB-09CR INDOOR MAIN CONTROL BOARD SUBASSEMBLY</t>
  </si>
  <si>
    <t>AIRCON BOSTON BAY ME SPAREPARTS MSAB-12CR INDOOR MAIN CONTROL BOARD SUBASSEMBLY</t>
  </si>
  <si>
    <t>AIRCON BOSTON BAY ME SPAREPARTS MSAB-12CR OUTDOOR MAIN CONTROL BOARD SUBASSEMBLY</t>
  </si>
  <si>
    <t>AIRCON BOSTON BAY ME SPAREPARTS MSAB-18CR INDOOR MAIN CONTROL BOARD SUBASSEMBLY</t>
  </si>
  <si>
    <t>AIRCON BOSTON BAY ME SPAREPARTS MSAB-18CR ELECTRONIC CONTROL BOX SUBASSEMBLY</t>
  </si>
  <si>
    <t>AIRCON BOSTON BAY ME SPAREPARTS MSABE-22CR ELECTRONIC CONTROL BOX SUBASSEMBLY</t>
  </si>
  <si>
    <t>AIRCON BOSTON BAY ME SPAREPARTS MS12F-09CR DC INVERTER ROTARY COMPRESSOR</t>
  </si>
  <si>
    <t>AIRCON BOSTON BAY ME SPAREPARTS MS12F-12CR DC INVERTER ROTARY COMPRESSOR</t>
  </si>
  <si>
    <t>AIRCON BOSTON BAY ME SPAREPARTS MWF-05CM-NB7 ELECTRONIC CONTROL BOX ASSEMBLY</t>
  </si>
  <si>
    <t>AIRCON BOSTON BAY ME SPAREPARTS MWF1-07CMN1-NC2 ELECTRONIC CONTROL BOX COMPONENT ASSEMBLY</t>
  </si>
  <si>
    <t>AIRCON BOSTON BAY ME SPAREPARTS MWF1-09CMN1-NB9 ELECTRONIC CONTROL BOX COMPONENT ASSEMBLY</t>
  </si>
  <si>
    <t>AIRCON BOSTON BAY ME SPAREPARTS MWF1-12CRN1-NC1 ELECTRONIC CONTROL BOX SUBASSEMBLY</t>
  </si>
  <si>
    <t>AIRCON BOSTON BAY ME SPAREPARTS MWF2-18CRN1-NC1 ELECTRONIC CONTROL BOX SUBASSEMBLY</t>
  </si>
  <si>
    <t>EARTH AUGER RYKER ARS0320-3WT-300A W/150 DRILL DMTR.</t>
  </si>
  <si>
    <t>+EARTH AUGER KASEI 3WT-300A W/150 DRILL DMTR.</t>
  </si>
  <si>
    <t>CARBURETOR OF BRUSHCUTTER CG431</t>
  </si>
  <si>
    <t>SPARK PLUG OF BRUSHCUTTER CG431</t>
  </si>
  <si>
    <t>MAGNETO ASSEMBLY OF BRUSHCUTTER CG431</t>
  </si>
  <si>
    <t>FIRST PISTON RING OF BRUSHCUTTER CG431</t>
  </si>
  <si>
    <t>SECOND PISTON OF BRUSHCUTTER CG431</t>
  </si>
  <si>
    <t>PISTON OF BRUSHCUTTER CG431</t>
  </si>
  <si>
    <t>OIL RING OF BRUSHCUTTER CG431</t>
  </si>
  <si>
    <t>PISTON PIN CIRCLIP OF BRUSHCUTTER CG431</t>
  </si>
  <si>
    <t>PISTON PIN OF BRUSHCUTTER CG431</t>
  </si>
  <si>
    <t>KEY OF BRUSHCUTTER CG431</t>
  </si>
  <si>
    <t>CRANK SHAFT OF BRUSHCUTTER CG431</t>
  </si>
  <si>
    <t>CG415D 6-4 PINION</t>
  </si>
  <si>
    <t>BG-328.9.5-2 GEAR</t>
  </si>
  <si>
    <t>CG305F.1-1 GEAR SHAFT</t>
  </si>
  <si>
    <t>CG415D.1.A CLUTCH DRUM COMP</t>
  </si>
  <si>
    <t>CG420.2-3 DRIVE SHAFT</t>
  </si>
  <si>
    <t>BL750.3-3 HAND GRIP</t>
  </si>
  <si>
    <t>BL750.3-2 SPRING</t>
  </si>
  <si>
    <t>WINDOW BUENAVISTA ZY .60X.60M ALUMINUM WHITE</t>
  </si>
  <si>
    <t>CG260B-CE.1.161 CABLE COMP</t>
  </si>
  <si>
    <t>CG261B.2.1.1 STOP BUTTON COMP</t>
  </si>
  <si>
    <t>WINDOW BUENAVISTA ZY 1.20X1.20M ALUMINUM WHITE</t>
  </si>
  <si>
    <t>BL750.3-4 HAND GRIP</t>
  </si>
  <si>
    <t>BL750.3-1 SPRING</t>
  </si>
  <si>
    <t>CARBURETOR OF AIR BLOWER EBV260</t>
  </si>
  <si>
    <t>WINDOW BUENAVISTA ZY .60X.60M ALUMINUM GRAY</t>
  </si>
  <si>
    <t>SPARK PLUG OF AIR BLOWER EBV260</t>
  </si>
  <si>
    <t>WINDOW BUENAVISTA ZY 1.20X1.20M ALUMINUM GRAY</t>
  </si>
  <si>
    <t>MAGNETOR ROTOR OF AIR BLOWER EBV260</t>
  </si>
  <si>
    <t>MAGNETOR STATPT OF AIR BLOWER EBV260</t>
  </si>
  <si>
    <t>PISTON PIN CIRCLIP OF AIR BLOWER EBV260</t>
  </si>
  <si>
    <t>PISTON PIN OF AIR BLOWER EBV260</t>
  </si>
  <si>
    <t>NEEDLE BEARING OF AIR BLOWER EBV260</t>
  </si>
  <si>
    <t>PISTON RING OF AIR BLOWER EBV260</t>
  </si>
  <si>
    <t>PISTON OF AIR BLOWER EBV260</t>
  </si>
  <si>
    <t>CRANK SHAFT OF AIR BLOWER EBV260</t>
  </si>
  <si>
    <t>KEY OF AIR BLOWER EBV260</t>
  </si>
  <si>
    <t>CARBURETOR OF EARTH AUGER 3WT-300A</t>
  </si>
  <si>
    <t>MAGNETOR ROTOR OF EARTH AUGER 3WT-300A</t>
  </si>
  <si>
    <t>MAGNETOR STATPT OF EARTH AUGER 3WT-300A</t>
  </si>
  <si>
    <t>KEY OF EARTH AUGER 3WT-300A</t>
  </si>
  <si>
    <t>CRANK SHAFT OF EARTH AUGER 3WT-300A</t>
  </si>
  <si>
    <t>PISTON OF EARTH AUGER 3WT-300A</t>
  </si>
  <si>
    <t>PISTON PIN OF EARTH AUGER 3WT-300A</t>
  </si>
  <si>
    <t>NEEDLE BEARING OF EARTH AUGER 3WT-300A</t>
  </si>
  <si>
    <t>PISTON PIN CIRCLIP OF EARTH AUGER 3WT-300A</t>
  </si>
  <si>
    <t>PISTON RING OF EARTH  AUGER 3WT-300A</t>
  </si>
  <si>
    <t>SPARK PLUG OF EARTH AUGER 3WT-300A</t>
  </si>
  <si>
    <t>DOOR STEEL CM IRON FORGE  80X210 LEFT W/ PANIC BAR &amp; HANDLE</t>
  </si>
  <si>
    <t>DOOR STEEL CM IRON FORGE  80X210 RIGHT W PANIC BAR &amp; HANDLE</t>
  </si>
  <si>
    <t>DOOR STEEL CM IRON FORGE  90X210 LEFT W/ PANIC BAR &amp; HANDLE</t>
  </si>
  <si>
    <t>DOOR STEEL CM IRON FORGE  90X210 RIGHT W PANIC BAR &amp; HANDLE</t>
  </si>
  <si>
    <t>DOOR STEEL CM IRON FORGE  100X210 LEFT W/ PANIC BAR &amp; HANDLE</t>
  </si>
  <si>
    <t>DOOR STEEL CM IRON FORGE  100X210 RIGHT W PANIC BAR &amp; HANDLE</t>
  </si>
  <si>
    <t>TEMPORARY FENCE SHIELD AP H1.8XW2.4M F-32X1.5MM W/PAINT</t>
  </si>
  <si>
    <t>CONTORL BARRIER SHIELD AP H1.1XW2.5M F-32X1.5MM W/PAINT</t>
  </si>
  <si>
    <t>GABION SHIELD AP 1X1X2M T2.7MM W2.2MM UN-15KGS WELDED WIRE</t>
  </si>
  <si>
    <t>(DO NOT USE)BULB OSRAM LED LVCLA40 4.5W 3000K WW E27 (BUY 3, GET 1 FREE)</t>
  </si>
  <si>
    <t>(DO NOT USE)BULB OSRAM LED LVCLA40 4.5W 6500K DL E27 (BUY 3, GET 1 FREE)</t>
  </si>
  <si>
    <t>TILES ESPANA CLASSIC BT 40X40F ZH4014 ZURICH BLACK</t>
  </si>
  <si>
    <t>TILES ESPANA CLASSIC BT 40X40F ZH4017 ZURICH BEIGE</t>
  </si>
  <si>
    <t>TILES ESPANA PREMIUM INKJET IV 60X60 GRES PORCE SS6805B PLAIN WOOD CHERRY</t>
  </si>
  <si>
    <t>TILES ESPANA PREMIUM INKJET IV 60X60 GRES PORCE SS6806B PLAIN WOOD MAPLE</t>
  </si>
  <si>
    <t>TILES ESPANA PREMIUM INKJET IV 60X60 GRES PORCE SS6839 WOOD PARQUET MAPLE</t>
  </si>
  <si>
    <t>HAND PALLET TRUCK HAUL EXPERT 2500KG BST2568</t>
  </si>
  <si>
    <t>PALLET JACK SPARE PARTS F4 RUBBER STEERING WHEEL WITH BEARING</t>
  </si>
  <si>
    <t>PALLET JACK SPARE PARTS F2 PU STEERING WHEEL WITH BEARING</t>
  </si>
  <si>
    <t>PALLET JACK SPARE PARTS F116B PU FRONT WHEEL W/BEARINGS TANDEM TYPE</t>
  </si>
  <si>
    <t>PLASTIC BASE SHIELD AP (L)610X(H)150X(W)230</t>
  </si>
  <si>
    <t>TILES NUVOGRES GD 60X60F SOLOGOSO HI-SHINE S6503 SUPER BLACK</t>
  </si>
  <si>
    <t>AIR COOLER BOSTON BAY SPAREPARTS TJ120-01 PCB BOARD</t>
  </si>
  <si>
    <t>WATER DISPENSER BOSTON BAY SPAREPARTS LB-LWB1.5-5X7 HEATING TANK</t>
  </si>
  <si>
    <t>HANDSHOWER TATAY 3311203 VERONA BLACK</t>
  </si>
  <si>
    <t>HANDSHOWER TATAY 3311301 BOMBAY WHITE</t>
  </si>
  <si>
    <t>SCALE HAUSMANN ACCS. ACS-30-JE41 CHARGER</t>
  </si>
  <si>
    <t>SCALE HAUSMANN ACCS. SP-2KG PLASTIC COVER</t>
  </si>
  <si>
    <t>SCALE HAUSMANN ACCS. SP-10KG PLASTIC COVER</t>
  </si>
  <si>
    <t>SCALE HAUSMANN ACCS. SP-60KG PLASTIC COVER</t>
  </si>
  <si>
    <t>SCALE HAUSMANN ACCS. SP-120KG PLASCTIC COVER</t>
  </si>
  <si>
    <t>ELECTRIC PLANER HAUSMANN SK ACCS YH10-82 HOUSING+BASEMENT</t>
  </si>
  <si>
    <t>WATER PUMP VODA RT80ZB28-3.6Q ACCS. PISTON RING SET</t>
  </si>
  <si>
    <t>TILES ESPANA CLASSIC BT 50X50F INK JET RB5122/KRB5122 ROXY BROWN</t>
  </si>
  <si>
    <t>TILES ESPANA CLASSIC BT 50X50F INK JET ZL5288/KZL5288 ZARA LIGHT</t>
  </si>
  <si>
    <t>TILES ESPANA CLASSIC BT 50X50F INK JET ZD5289/KZD5289 ZARA DARK</t>
  </si>
  <si>
    <t>TILES ESPANA CLASSIC BT 40X40F PW4000 PLAIN WHITE</t>
  </si>
  <si>
    <t>TILES ESPANA CLASSIC BT 40X40F PT4007 IRIS WHITE</t>
  </si>
  <si>
    <t>TILES ESPANA CLASSIC BT 40X40F LB4719 FRAME WHITE</t>
  </si>
  <si>
    <t>TILES ESPANA CLASSIC BT 40X40F KMU/MU4771 MONACO BEIGE</t>
  </si>
  <si>
    <t>TILES ESPANA CLASSIC BT 40X40F MU4772 MONACO PINK</t>
  </si>
  <si>
    <t>TILES ESPANA CLASSIC BT 40X40F KMU/MU4773 MONACO GREEN</t>
  </si>
  <si>
    <t>BIT  SCREWDRIVER HAUSMANN DOUBLE ENDED PH2X65MM 3s</t>
  </si>
  <si>
    <t>BIT  SCREWDRIVER HAUSMANN DOUBLE ENDED PH2X50MM 10s</t>
  </si>
  <si>
    <t>NUT SETTER  HAUSMANN M8X50MM</t>
  </si>
  <si>
    <t>NUT SETTER  HAUSMANN M8X65MM</t>
  </si>
  <si>
    <t>BLADE DIAMOND HAUSMANN 105X1.2/1.7X5X20  CONTINUOUS</t>
  </si>
  <si>
    <t>BLADE DIAMOND HAUSMANN 105X1.2/1.7X7.5X20  SEGMENTED</t>
  </si>
  <si>
    <t>BLADE DIAMOND HAUSMANN 105X1.2/2.2X7.5X20 DE LUXE</t>
  </si>
  <si>
    <t>BLADE DIAMOND HAUSMANN 105X1.0/1.4X7.5X20  SUPER THIN</t>
  </si>
  <si>
    <t>BLADE DIAMOND HAUSMANN  105X1.2/2.2X7.5X20 TURBO</t>
  </si>
  <si>
    <t>LOCK INSTALLATION KIT HAUSMANN CARBON STEEL 54MM</t>
  </si>
  <si>
    <t>TILES NUVOGRES SIGNATURE CV 80X80 SW8001XH SUPER WHITE SOLOGOSO</t>
  </si>
  <si>
    <t>TILES ESPANA CLASSIC BT 40X40F KMU/MU4777 MONACO GREY</t>
  </si>
  <si>
    <t>TILES ESPANA CLASSIC BT 40X40F KMU/MU4774 MONACO BLUE</t>
  </si>
  <si>
    <t>TILES ESPANA CLASSIC BT 40X40F MB4002 GIALLO PINK</t>
  </si>
  <si>
    <t>TILES ESPANA CLASSIC BT 40X40F MB4003 GIALLO GREEN</t>
  </si>
  <si>
    <t>TILES ESPANA CLASSIC BT 40X40F MB4004 GIALLO BLUE</t>
  </si>
  <si>
    <t>SNIPS TIN  HAUSMANN HTS8 CRV 8”</t>
  </si>
  <si>
    <t>SNIPS TIN  HAUSMANN HTS10 CRV 10”</t>
  </si>
  <si>
    <t>SNIPS AVIATION  HAUSMANN HATS10R CRV RIGHT</t>
  </si>
  <si>
    <t>SNIPS AVIATION  HAUSMANN HATS10S CRV STRAIGHT</t>
  </si>
  <si>
    <t>SNIPS AVIATION  HAUSMANN HATS10L CRV LEFT</t>
  </si>
  <si>
    <t>VISE GRIP HAUSMANN HVG5 5” CRV</t>
  </si>
  <si>
    <t>VISE GRIP HAUSMANN HVG7 7” CRV</t>
  </si>
  <si>
    <t>VISE GRIP HAUSMANN HVG10 10” CRV</t>
  </si>
  <si>
    <t>+INDOOR LUMBER NZ WOOD TREATED 2X3X6  RE-CUT</t>
  </si>
  <si>
    <t>WRENCH ADJUSTABLE  HAUSMANN HAW6 CRV 6”</t>
  </si>
  <si>
    <t>WRENCH ADJUSTABLE  HAUSMANN HAW8 CRV 8”</t>
  </si>
  <si>
    <t>WRENCH ADJUSTABLE  HAUSMANN HAW10 CRV 10”</t>
  </si>
  <si>
    <t>WRENCH ADJUSTABLE  HAUSMANN HAW12 CRV 12”</t>
  </si>
  <si>
    <t>WRENCH PIPE  HAUSMANN HPW8 CARBON STEEL 8”</t>
  </si>
  <si>
    <t>WRENCH PIPE  HAUSMANN HPW10 CARBON STEEL 10”</t>
  </si>
  <si>
    <t>WRENCH PIPE  HAUSMANN HPW12 CARBON STEEL 12”</t>
  </si>
  <si>
    <t>WRENCH PIPE  HAUSMANN HPW14 CARBON STEEL 14”</t>
  </si>
  <si>
    <t>+INDOOR LUMBER NZ WOOD TREATED 2X4X6  RE-CUT</t>
  </si>
  <si>
    <t>+INDOOR LUMBER NZ WOOD TREATED 2X4X4  RE-CUT</t>
  </si>
  <si>
    <t>CUTTER BOLT  HAUSMANN HBC14 CRV 14”</t>
  </si>
  <si>
    <t>CUTTER BOLT  HAUSMANN HBC18 CRV 18”</t>
  </si>
  <si>
    <t>+INDOOR LUMBER NZ WOOD POST 32X115X2150MM</t>
  </si>
  <si>
    <t>CUTTER BOLT  HAUSMANN HBC24 CRV 24”</t>
  </si>
  <si>
    <t>HOB BOSTON BAY PFF310STGB-E 1-BURNER S/S</t>
  </si>
  <si>
    <t>+HOB BOSTON BAY PFF320SX-E 2-BURNER VERTICAL S/S</t>
  </si>
  <si>
    <t>HOB BOSTON BAY PFA820STTX-E 2-BRNR HORIZONTAL SS</t>
  </si>
  <si>
    <t>HOB BOSTON BAY PFF830STTGB-E 3-BURNER S/S</t>
  </si>
  <si>
    <t>HOB BOSTON BAY PFF640STX-E 4-BURNER S/S</t>
  </si>
  <si>
    <t>HOB BOSTON BAY PFF850STX-E 5-BURNER S/S</t>
  </si>
  <si>
    <t>HOB BOSTON BAY PFF310STGB-E 1-BURNER GLASS</t>
  </si>
  <si>
    <t>+HOB BOSTON BAY PFF320SGB-E 2-BURNER VERTICAL GLASS</t>
  </si>
  <si>
    <t>HOB BOSTON BAY PFF820STTGB-E 2-BRNR HORIZONTAL GLASS</t>
  </si>
  <si>
    <t>HOB BOSTON BAY PFF830STTGB-E 3-BURNER GLASS</t>
  </si>
  <si>
    <t>WASHING MACHINE BOSTON BAY IW SPAREPARTS E3M12D/E3608L WIRING GUIDE</t>
  </si>
  <si>
    <t>WASHING MACHINE BOSTON BAY IW SPAREPARTS E3M12D/E3608L ASSEMBLED ELETTRO-VALVE RR 6KG</t>
  </si>
  <si>
    <t>WASHING MACHINE BOSTON BAY IW SPAREPARTS E3M12D/E3608L PRESSURE SWITCH POWER CABLE AND FILTER KIT</t>
  </si>
  <si>
    <t>WASHING MACHINE BOSTON BAY IW SPAREPARTS E3M12D/E3608L FILTER RAST 5</t>
  </si>
  <si>
    <t>WASHING MACHINE BOSTON BAY IW SPAREPARTS E3M12D/E3608L PRESSURE SWITCH 95/70 320  RAST 5/2.5</t>
  </si>
  <si>
    <t>WASHING MACHINE BOSTON BAY IW SPAREPARTS E3M12D/E3608L DOOR LOCK</t>
  </si>
  <si>
    <t>WASHING MACHINE BOSTON BAY IW SPAREPARTS E3M12D/E3608L ASSEMBLED DRAIN PUMP</t>
  </si>
  <si>
    <t>WASHING MACHINE BOSTON BAY IW SPAREPARTS E3M12D/E3608L DRAIN PUMP MOTOR 25 WATT</t>
  </si>
  <si>
    <t>HOB BOSTON BAY SPAREPARTS AUXILLARY BURNER PFA640STX-E</t>
  </si>
  <si>
    <t>WASHING MACHINE BOSTON BAY IW SPAREPARTS E3M12D/E3608L DRAIN HOSE</t>
  </si>
  <si>
    <t>WASHING MACHINE BOSTON BAY IW SPAREPARTS E3S610L DOOR GASKET D 500</t>
  </si>
  <si>
    <t>WASHING MACHINE BOSTON BAY IW SPAREPARTS E3M123 DOOR GASKET D 523</t>
  </si>
  <si>
    <t>WASHING MACHINE BOSTON BAY IW SPAREPARTS E3M12D/E3608L DOOR GASKET FIXING RING - TUB SIDE</t>
  </si>
  <si>
    <t>WASHING MACHINE BOSTON BAY IW SPAREPARTS E3M12D/E3608L DOOR GASKET FIXING RING - CABINET SIDE</t>
  </si>
  <si>
    <t>WASHING MACHINE BOSTON BAY IW SPAREPARTS E3S610L PULLEY D 265 S</t>
  </si>
  <si>
    <t>WASHING MACHINE BOSTON BAY IW SPAREPARTS E3608L PULLEY D 292 H39</t>
  </si>
  <si>
    <t>(DO NOT USE) WASHING MACHINE BOSTON BAY IW ACCS. E3M12D/E3608L PULLEY LOCKING SCREW D8X23 TC</t>
  </si>
  <si>
    <t>WASHING MACHINE BOSTON BAY IW SPAREPARTS E3S610L KIT 2 TRANSMISSION BELT 1194 H 265/15</t>
  </si>
  <si>
    <t>WASHING MACHINE BOSTON BAY IW SPAREPARTS E3M123 KIT 2 TRANSMISSION BELT 5PJE 1256 J 292/22,6</t>
  </si>
  <si>
    <t>WASHING MACHINE BOSTON BAY IW SPAREPARTS E3M123 NTC SENSOR</t>
  </si>
  <si>
    <t>WASHING MACHINE BOSTON BAY IW SPAREPARTS E3M12D/E3608L HEATING ELEMENT 1700 WATT L 236 TF1</t>
  </si>
  <si>
    <t>WASHING MACHINE BOSTON BAY IW SPAREPARTS E3M12D HEATING ELEMENT 2050 WATT L 250 MM TF1</t>
  </si>
  <si>
    <t>WASHING MACHINE BOSTON BAY IW SPAREPARTS E3S610L DRUM MAIN MOTOR 40-15 5-6-7 KG 800/1000 RPM</t>
  </si>
  <si>
    <t>WASHING MACHINE BOSTON BAY IW SPAREPARTS E3M12D DRUM MAIN MOTOR 65-22,6 10KG 1200/1400 GIRI</t>
  </si>
  <si>
    <t>WASHING MACHINE BOSTON BAY IW SPAREPARTS E3M12D ASSEMBLED DUMPER</t>
  </si>
  <si>
    <t>WASHING MACHINE BOSTON BAY IW SPAREPARTS E3S610L ASSEMBLED DUMPER D470</t>
  </si>
  <si>
    <t>WASHING MACHINE BOSTON BAY IW SPAREPARTS E3M12D ASSEMBLED D493 DUMPER</t>
  </si>
  <si>
    <t>WASHING MACHINE BOSTON BAY IW SPAREPARTS E3M12D/E3608L DUMPER SUPPORT</t>
  </si>
  <si>
    <t>WASHING MACHINE BOSTON BAY IW SPAREPARTS E3M12D/E3608L DUMPER LOCKER</t>
  </si>
  <si>
    <t>WASHING MACHINE BOSTON BAY IW SPAREPARTS E3M12D/E3608L DUMPER SUPPORT FIXING SCREW 6X18</t>
  </si>
  <si>
    <t>WASHING MACHINE BOSTON BAY IW SPAREPARTS E3M12D POWER BOARD</t>
  </si>
  <si>
    <t>WASHING MACHINE BOSTON BAY IW SPAREPARTS E3S610L POWER BOARD</t>
  </si>
  <si>
    <t>WASHING MACHINE BOSTON BAY IW SPAREPARTS E3M12D/E3608L EE ASSEMBLED WIRING</t>
  </si>
  <si>
    <t>WASHING MACHINE BOSTON BAY IW SPAREPARTS E3M12D/E3608L ASSEMBLED ELETTRO-VALVE D. 9-10KG</t>
  </si>
  <si>
    <t>SHELF BOARD STACK 203X610MM LAMINATED WHITE</t>
  </si>
  <si>
    <t>SHELF BOARD STACK 203X914MM LAMINATED WHITE</t>
  </si>
  <si>
    <t>TILES ESPANA CLASSIC BT 40X40F MB4009 GIALLO MAROON</t>
  </si>
  <si>
    <t>SHELF BOARD STACK 203X1219MM LAMINATED WHITE</t>
  </si>
  <si>
    <t>TILES ESPANA CLASSIC BT 40X40F MB4001 GIALLO BEIGE</t>
  </si>
  <si>
    <t>SHELF BOARD STACK 254X610MM LAMINATED WHITE</t>
  </si>
  <si>
    <t>TILES ESPANA CLASSIC BT 40X40F MB4813 CRAZY CUT MARBLE GREEN</t>
  </si>
  <si>
    <t>SHELF BOARD STACK 254X914MM LAMINATED WHITE</t>
  </si>
  <si>
    <t>SHELF BOARD STACK 254X1219MM LAMINATED WHITE</t>
  </si>
  <si>
    <t>NFS-TILES ESPANA CLASSIC RC 40X40F INK JET CT4001S CELESTINE GREY</t>
  </si>
  <si>
    <t>SHELF BOARD STACK DA0601-8 203X610MM CHERRY</t>
  </si>
  <si>
    <t>NFS-TILES ESPANA CLASSIC RC 40X40F INK JET CT4002G CELESTINE WHITE GREY</t>
  </si>
  <si>
    <t>SHELF BOARD STACK DA0601-8 203X914MM CHERRY</t>
  </si>
  <si>
    <t>TILES ESPANA CLASSIC RC 50X50F INK JET CT5010AP SALCEDO</t>
  </si>
  <si>
    <t>TILES ESPANA CLASSIC RC 50X50F INK JET CT5011H SANTIAGO PLAIN</t>
  </si>
  <si>
    <t>SHELF BOARD STACK DA0601-8 203X1219MM CHERRY</t>
  </si>
  <si>
    <t>TILES ESPANA CLASSIC RC 50X50F INK JET CT5012H SANTIAGO MARBLE</t>
  </si>
  <si>
    <t>TILES ESPANA CLASSIC RC 50X50F INK JET CT5013H SANTIAGO PEBBLE</t>
  </si>
  <si>
    <t>SHELF BOARD STACK DA0601-8 254X610MM CHERRY</t>
  </si>
  <si>
    <t>TILES ESPANA CLASSIC RC 50X50F INK JET CT5007 SUNACO OAK</t>
  </si>
  <si>
    <t>TILES ESPANA CLASSIC RC 50X50F INK JET CT5008 SUNACO AMBER</t>
  </si>
  <si>
    <t>SHELF BOARD STACK DA0601-8 254X914MM CHERRY</t>
  </si>
  <si>
    <t>TILES ESPANA CLASSIC RC 50X50F INK JET CT5009 SEVILLA</t>
  </si>
  <si>
    <t>SHELF BOARD STACK DA0601-8 254X1219MM CHERRY</t>
  </si>
  <si>
    <t>SHELF BOARD STACK DK0205-3D 203X610MM RED OAK</t>
  </si>
  <si>
    <t>TILES ESPANA CLASSIC BT 40X40F MB4816 CRAZY CUT MARBLE YELLOW</t>
  </si>
  <si>
    <t>SHELF BOARD STACK DK0205-3D 203X914MM RED OAK</t>
  </si>
  <si>
    <t>TILES ESPANA CLASSIC BT 40X40F MB4817/KMB4817 CRAZY CUT MARBLE GREY</t>
  </si>
  <si>
    <t>SHELF BOARD STACK DK0205-3D 203X1219MM RED OAK</t>
  </si>
  <si>
    <t>TILES ESPANA CLASSIC BT 40X40F MB4812 CRAZY CUT MARBLE PINK</t>
  </si>
  <si>
    <t>SHELF BOARD STACK DK0205-3D 254X610MM RED OAK</t>
  </si>
  <si>
    <t>SHELF BOARD STACK DK0205-3D 254X914MM RED OAK</t>
  </si>
  <si>
    <t>SHELF BOARD STACK DK0205-3D 254X1219MM RED OAK</t>
  </si>
  <si>
    <t>TILES ESPANA CLASSIC BT 40X40F KPE4325 PERIDOT BROWN</t>
  </si>
  <si>
    <t>TILES ESPANA CLASSIC BT 40X40F KCR4227 CHAMBER GREY</t>
  </si>
  <si>
    <t>SHELF BOARD STACK KX53-1 203X610MM YELLOW OAK</t>
  </si>
  <si>
    <t>SHELF BOARD STACK KX53-1 203X914MM YELLOW OAK</t>
  </si>
  <si>
    <t>SHELF BOARD STACK KX53-1 203X1219MM YELLOW OAK</t>
  </si>
  <si>
    <t>SHELF BOARD STACK KX53-1 254X610MM YELLOW OAK</t>
  </si>
  <si>
    <t>SHELF BOARD STACK KX53-1 254X914MM YELLOW OAK</t>
  </si>
  <si>
    <t>SHELF BOARD STACK KX53-1 254X1219MM YELLOW OAK</t>
  </si>
  <si>
    <t>SHELF BOARD STACK KW07-1 203X610MM BLACK WALNUT</t>
  </si>
  <si>
    <t>SHELF BOARD STACK KW07-1 203X914MM BLACK WALNUT</t>
  </si>
  <si>
    <t>SHELF BOARD STACK KW07-1 203X1219MM BLACK WALNUT</t>
  </si>
  <si>
    <t>SHELF BOARD STACK  KW07-1 254X610MM BLACK WALNUT</t>
  </si>
  <si>
    <t>SHELF BOARD STACK  KW07-1 254X914MM BLACK WALNUT</t>
  </si>
  <si>
    <t>SHELF BOARD STACK  KW07-1 254X1219MM BLACK WALNUT</t>
  </si>
  <si>
    <t>SHELF BOARD STACK FLOATING A901A 60X23.5X3.8CM WHITE 5kg Cap.</t>
  </si>
  <si>
    <t>SHELF BOARD STACK FLOATING A901A 60X23.5X3.8CM BEECH 5kg Cap.</t>
  </si>
  <si>
    <t>SHELF BOARD STACK FLOATING A902A 80X23.5X3.8CM WHITE 6kg Cap.</t>
  </si>
  <si>
    <t>SHELF BOARD STACK FLOATING A902A 80X23.5X3.8CM BEECH 6kg Cap.</t>
  </si>
  <si>
    <t>TILES ESPANA CLASSIC BT 30X30F PW3000 WHITE</t>
  </si>
  <si>
    <t>SHELF BOARD STACK FLOATING A903A 120X23.5X3.8CM BEECH 7kg Cap.</t>
  </si>
  <si>
    <t>SHELF BOARD STACK FLOATING A903A 120X23.5X3.8CM WHITE 7kg Cap.</t>
  </si>
  <si>
    <t>TILES ESPANA CLASSIC BT 30X30F MB3002 CITI PINK</t>
  </si>
  <si>
    <t>SHELF BOARD STACK FLOATING A901A 60X23.5X3.8CM DARK WALNUT 5kg Cap.</t>
  </si>
  <si>
    <t>SHELF BOARD STACK FLOATING A901A 60X23.5X3.8CM MAPLE 5kg Cap.</t>
  </si>
  <si>
    <t>SHELF BOARD STACK FLOATING A902A 80X23.5X3.8CM MAPLE 6kg Cap.</t>
  </si>
  <si>
    <t>TILES ESPANA CLASSIC BT 30X30F MB3008 CITI GREY</t>
  </si>
  <si>
    <t>SHELF BOARD STACK FLOATING A902A 80X23.5X3.8CM DK.WALNUT 6kg Cap.</t>
  </si>
  <si>
    <t>SHELF BOARD STACK FLOATING A903A 120X23.5X3.8CM DK.WALNUT 7kg Cap.</t>
  </si>
  <si>
    <t>TILES ESPANA CLASSIC BT 30X30F MB3018 CITI DK. GREY</t>
  </si>
  <si>
    <t>SHELF BOARD STACK FLOATING A903A 120X23.5X3.8CM MAPLE 7kg Cap</t>
  </si>
  <si>
    <t>TILES ESPANA CLASSIC BT 30X30F MB3001 CITI BEIGE</t>
  </si>
  <si>
    <t>TILES ESPANA CLASSIC BT 30X30F MB3992 PERLA PINK</t>
  </si>
  <si>
    <t>TILES ESPANA CLASSIC BT 30X30F MB3993 PERLA GREEN</t>
  </si>
  <si>
    <t>TILES ESPANA CLASSIC BT 30X30F MB3994 PERLA BLUE</t>
  </si>
  <si>
    <t>TILES ESPANA CLASSIC BT 30X30F MB3996 PERLA YELLOW</t>
  </si>
  <si>
    <t>TILES ESPANA CLASSIC BT 30X30F MB3223 LEDANG GREEN</t>
  </si>
  <si>
    <t>TILES ESPANA CLASSIC BT 30X30F MB3224 LEDANG BLUE</t>
  </si>
  <si>
    <t>TILES ESPANA CLASSIC BT 30X30F MB3225 LEDANG BROWN</t>
  </si>
  <si>
    <t>TILES ESPANA CLASSIC BT 30X30F MB3228 LEDANG BLACK</t>
  </si>
  <si>
    <t>TILES ESPANA CLASSIC BT 30X30F MB3229 LEDANG MAROON</t>
  </si>
  <si>
    <t>TILES ESPANA CLASSIC BT 30X30F PQ3402 TEAK LIGHT</t>
  </si>
  <si>
    <t>TILES ESPANA CLASSIC BT 30X30F PQ3403 MAPLE DARK</t>
  </si>
  <si>
    <t>TILES ESPANA CLASSIC BT 30X30F PQ3404 MAPLE LIGHT</t>
  </si>
  <si>
    <t>TILES ESPANA CLASSIC BT 30X30F PQ3406 PINE</t>
  </si>
  <si>
    <t>TILES ESPANA CLASSIC BT 30X30F PQ3407 OAK</t>
  </si>
  <si>
    <t>TILES ESPANA CLASSIC BT 30X30F RC3128 BETA BLACK</t>
  </si>
  <si>
    <t>TILES ESPANA CLASSIC BT 30X30F RC3125 BETA BROWN</t>
  </si>
  <si>
    <t>DOOR FLUSH WOODTEK QF KANSAS 600X2100X41MM MARINE</t>
  </si>
  <si>
    <t>MDF BOARD WOODTEK MBR 18MMX1220X2440 2 SIDES TRADITIONAL OAK</t>
  </si>
  <si>
    <t>MDF BOARD WOODTEK MBR 18MMX1220X2440 2 SIDES JUNGLE TEAK</t>
  </si>
  <si>
    <t>MDF BOARD WOODTEK MBR 18MMX1220X2440 2 SIDES PLATINUM WENGE</t>
  </si>
  <si>
    <t>+MDF BOARD 18MMX1220X2440 MR MOISTURE RESISTANCE 2 SIDES WHITE</t>
  </si>
  <si>
    <t>ELECTRIC SPRAY GUN HAUSMANN HSG-HVLP400/JS-HH15A 800ML</t>
  </si>
  <si>
    <t>ELECTRIC SPRAY GUN ACCS. HAUSMANN HSG-HVLP400 800ML BOTTLE</t>
  </si>
  <si>
    <t>ELECTRIC SPRAY GUN ACCS. HAUSMANN HSG-HVLP400 SWITCH</t>
  </si>
  <si>
    <t>ELECTRIC SPRAY GUN ACCS. HAUSMANN HSG-HVLP400 NOZZLE</t>
  </si>
  <si>
    <t>ELECTRIC SPRAY GUN ACCS. HAUSMANN HSG-HVLP400 VALVE</t>
  </si>
  <si>
    <t>ELECTRIC SPRAY GUN ACCS. HAUSMANN HSG-HVLP400 MOTOR</t>
  </si>
  <si>
    <t>ELECTRIC SPRAY GUN ACCS. HAUSMANN HSG-HVLP400 FILTER</t>
  </si>
  <si>
    <t>NFS-LEVEL KAPRO 987XL-40 RED 60CM MAGNIFIED</t>
  </si>
  <si>
    <t>NFS-LEVEL KAPRO 150-86P RED 40CM</t>
  </si>
  <si>
    <t>NFS-LEVEL KAPRO 150-86P RED 60CM</t>
  </si>
  <si>
    <t>NFS-LEVEL KAPRO 150-86P RED 90CM</t>
  </si>
  <si>
    <t>LEVEL HAUSMANN 130-62 ANNODIZE 40CM</t>
  </si>
  <si>
    <t>LEVEL HAUSMANN 130-62 ANNODIZE 60CM</t>
  </si>
  <si>
    <t>LEVEL HAUSMANN 130-62 ANNODIZE 90CM</t>
  </si>
  <si>
    <t>NFS-RANGE FINDER KAPRO 636 LASER METER EAN</t>
  </si>
  <si>
    <t>NFS-LASER KAPRO 862 LAYOUT CROSS COLOR BOX</t>
  </si>
  <si>
    <t>NFS-LASER KAPRO 873G + 841 EAN GREEN VECTOR</t>
  </si>
  <si>
    <t>TURNBUCKLE HAUSMANN 5/8" EYE/HOOK ZP COMMERCIAL</t>
  </si>
  <si>
    <t>(DO NOT USE) TURNBUCKLE HAUSMANN 1" EYE/HOOK ZP COMMERCIAL</t>
  </si>
  <si>
    <t>TURNBUCKLE HAUSMANN 1 1/4" EYE/HOOK ZP COMMERCIAL</t>
  </si>
  <si>
    <t>WATER DISPENSER BOSTON BAY SPAREPARTS AW HC16L-A HEATING THERMOSTAT</t>
  </si>
  <si>
    <t>WALL LAMP FIXTURE EXOR BL BULKHEAD BT1010C SPARE GLASS</t>
  </si>
  <si>
    <t>CEILING FAN BOSTON BAY ACCS. 3AC52BK 52" REMOTE CONTROL</t>
  </si>
  <si>
    <t>SPARE GLASS CEILING LAMP EXOR KG QQ300Y 300MM ROUND</t>
  </si>
  <si>
    <t>SINK DRAIN BREMEN Z5104 W/JPE STRAINER FOR SINGLE BOWL</t>
  </si>
  <si>
    <t>SINK DRAIN BREMEN Z7062 W/JPE STRAINER FOR DOUBLE BOWL</t>
  </si>
  <si>
    <t>SINK DRAIN BREMEN Z6053 W/JPB STRAINER FOR SINGLE BOWL SINK SS201</t>
  </si>
  <si>
    <t>SINK DRAIN BREMEN Z8055 W/JPB STRAINER FOR DOUBLE BOWL SINK SS201 GREY</t>
  </si>
  <si>
    <t>SINK DRAIN BREMEN Z5105 FOR SINGLE BOWL SMALL W/PIPE</t>
  </si>
  <si>
    <t>SINK STRAINER BREMEN QB006 SS304 113 MM</t>
  </si>
  <si>
    <t>GENERATOR R12000DP-A HAUSMANN MAGNETIC VALVE ACCS.</t>
  </si>
  <si>
    <t>AIR BLOWER BOSTON BAY A-ONE AP120004 WITH HANDLE 1/2HP 3 SPEED</t>
  </si>
  <si>
    <t>RANGE HOOD BOSTON BAY SP HEF85(T-900MM) SENSOR SWITCH</t>
  </si>
  <si>
    <t>I-BOWL PHILIPPINE STANDARD 016 PAIL FLUSH MEDIUM IVORY</t>
  </si>
  <si>
    <t>I-BOWL PHILIPPINE STANDARD 016 PAIL FLUSH MEDIUM BLUE</t>
  </si>
  <si>
    <t>I-BOWL PHILIPPINE STANDARD 016 PAIL FLUSH MEDIUM GREEN</t>
  </si>
  <si>
    <t>I-BOWL PHILIPPINE STANDARD 016 PAIL FLUSH MEDIUM PINK</t>
  </si>
  <si>
    <t>I-BOWL PHILIPPINE STANDARD 016 PAIL FLUSH MEDIUM WHITE</t>
  </si>
  <si>
    <t>+DOOR FLUSH WOODTEK WL MAG-2 TEXAS HC 80X210 35MM SEMI-SOLID MELAMINE</t>
  </si>
  <si>
    <t>+DOOR FLUSH WOODTEK WL MAG-2 TEXAS HC 90X210 35MM SEMI-SOLID MELAMINE</t>
  </si>
  <si>
    <t>AIR COMPRESSOR HAUSMANN ACCS. SAFETY VALVE</t>
  </si>
  <si>
    <t>ANGLE GRINDER HAUSMANN SK ACCS. JM1002 OUTPUT SHAFT+DOWN &amp;UPPER PLATE</t>
  </si>
  <si>
    <t>ACCESSORIES RAVONI SA UP ROLLER LA24-006</t>
  </si>
  <si>
    <t>ROUND FLOWERPOT KD2000 D13.5XH10</t>
  </si>
  <si>
    <t>ROUND FLOWERPOT KD2001 D16XH12</t>
  </si>
  <si>
    <t>ROUND FLOWERPOT KD2003 D21XH16</t>
  </si>
  <si>
    <t>ROUND FLOWERPOT KD2005 D26XH20</t>
  </si>
  <si>
    <t>ROUND FLOWERPOT KD2006 D29XH22</t>
  </si>
  <si>
    <t>ROUND FLOWERPOT KD2007 D32XH24</t>
  </si>
  <si>
    <t>ROUND FLOWERPOT KD2009 D39XH29</t>
  </si>
  <si>
    <t>ROUND FLOWERPOT KD2011 D46XH34</t>
  </si>
  <si>
    <t>ROUND FLOWERPOT KD2012 D53XH39</t>
  </si>
  <si>
    <t>RECTANGULAR FLOWERPOT KD445 L50XW22XH17</t>
  </si>
  <si>
    <t>RECTANGULAR FLOWERPOT KD446 L65XW25XH20</t>
  </si>
  <si>
    <t>HANGING FLOWERPOT KD7024 D22XH13.5</t>
  </si>
  <si>
    <t>HANGING FLOWERPOT KD7025 D26.5XH15</t>
  </si>
  <si>
    <t>TRASH BIN RYKER OD XDL-660B-3 660L MOBILE GRASS GREEN</t>
  </si>
  <si>
    <t>TRASH BIN RYKER OD XDL-240U-19 240L MOBILE PEDAL YELLOW</t>
  </si>
  <si>
    <t>TRASH BIN RYKER OD XDL-240U-19 240L MOBILE PEDAL RED</t>
  </si>
  <si>
    <t>TRASH BIN RYKER ID XDL-80K-7 80L SWING YELLOW LID</t>
  </si>
  <si>
    <t>TRASH BIN RYKER ID XDL-50K-7 50L SWING YELLOW LID</t>
  </si>
  <si>
    <t>REFRIGERATOR BOSTON BAY HO BB-REF3.4DEF 3.4 CU FT ONE DOOR DEFROST FRIDGE SILVER</t>
  </si>
  <si>
    <t>WATER DISPENSER BOSTON BAY AW SPAREPARTS HC16L-A HEATING ELEMENT WITH TANK</t>
  </si>
  <si>
    <t>+FAUCET LL2126 1/2X1/2</t>
  </si>
  <si>
    <t>+FAUCET LL2126 1/2X3/4</t>
  </si>
  <si>
    <t>+FAUCET LL2127 1/2X1/2</t>
  </si>
  <si>
    <t>+FAUCET LL2127 1/2X3/4</t>
  </si>
  <si>
    <t>+FAUCET LL2128 1/2X1/2</t>
  </si>
  <si>
    <t>+FAUCET LL2128 1/2X3/4</t>
  </si>
  <si>
    <t>+FAUCET LL2126 3/4X3/4</t>
  </si>
  <si>
    <t>+FAUCET LL2128 3/4X3/4</t>
  </si>
  <si>
    <t>WOODPLANKS ACCS. POLYWOOD IN ADAPTATION OAK</t>
  </si>
  <si>
    <t>ROLLER COMPACTOR ACCS MOTOR HP-R800 ROLLER DRUM</t>
  </si>
  <si>
    <t>PLATE COMPACTOR ACCS BOTTOM PLATE HP-C90R</t>
  </si>
  <si>
    <t>TAMPING RAMMER ACCS FUEL TANK HP-RM80</t>
  </si>
  <si>
    <t>WOODPLANKS ACCS. POLYWOOD IN ADAPTATION MAPPLE</t>
  </si>
  <si>
    <t>WOODPLANKS ACCS. POLYWOOD IN ADAPTATION DARK OAK</t>
  </si>
  <si>
    <t>WOODPLANKS ACCS. POLYWOOD IN ADAPTATION JATOBA</t>
  </si>
  <si>
    <t>WOODPLANKS ACCS. POLYWOOD IN ADAPTATION GOLDEN KOA</t>
  </si>
  <si>
    <t>WOODPLANKS ACCS. POLYWOOD IN ADAPTATION GRAY</t>
  </si>
  <si>
    <t>WOODPLANKS ACCS. POLYWOOD IN T-MOULDING OAK</t>
  </si>
  <si>
    <t>WOODPLANKS ACCS. POLYWOOD IN T-MOULDING DARK OAK</t>
  </si>
  <si>
    <t>WOODPLANKS ACCS. POLYWOOD IN T-MOULDING MAPPLE</t>
  </si>
  <si>
    <t>WOODPLANKS ACCS. POLYWOOD IN T-MOULDING JATOBA</t>
  </si>
  <si>
    <t>WOODPLANKS ACCS. POLYWOOD IN T-MOULDING GOLDEN KOA</t>
  </si>
  <si>
    <t>WOODPLANKS ACCS. POLYWOOD IN T-MOULDING GRAY</t>
  </si>
  <si>
    <t>WOODPLANKS ACCS. POLYWOOD IN STAIR NOSE 1 OAK</t>
  </si>
  <si>
    <t>WOODPLANKS ACCS. POLYWOOD IN STAIR NOSE 1 MAPPLE</t>
  </si>
  <si>
    <t>WOODPLANKS ACCS. POLYWOOD IN STAIR NOSE 1 JATOBA</t>
  </si>
  <si>
    <t>WOODPLANKS ACCS. POLYWOOD IN STAIR NOSE 1 GLODEN KOA</t>
  </si>
  <si>
    <t>S.O. PVC APRON FOR M3211</t>
  </si>
  <si>
    <t>WOODPLANKS ACCS. POLYWOOD IN STAIR NOSE 1 GRAY</t>
  </si>
  <si>
    <t>S.O. ACRYLIC MAINTENANCE KIT</t>
  </si>
  <si>
    <t>S.O. COLD WATER MIXER TAP FOR M1712/M1812/M1581</t>
  </si>
  <si>
    <t>ACCESSORIES RAVONI SA HAND SHOWER M1581</t>
  </si>
  <si>
    <t>S.O. HANDLE W/ FIXING SCREW FOR SP1889</t>
  </si>
  <si>
    <t>S.O. DIVERTER MIXER TAP FOR 1786</t>
  </si>
  <si>
    <t>TOOL CUT-OFF MACHINE HAUSMANN SK ACCS. J1G-HW03-355 GEAR COMPONENT (25-31)</t>
  </si>
  <si>
    <t>CEILING FAN BOSTON BAY SPAREPARTS HO J36009-XY-1L 30'' PLATE</t>
  </si>
  <si>
    <t>TOWER FAN BOSTON BAY SP F01A POWER SUPPLY</t>
  </si>
  <si>
    <t>WOODPLANKS ACCS. POLYWOOD IN STAIR NOSE 1 DARK OAK</t>
  </si>
  <si>
    <t>WOODPLANKS ACCS. POLYWOOD IN STAIR NOSE 2 OAK</t>
  </si>
  <si>
    <t>WOODPLANKS ACCS. POLYWOOD IN STAIR NOSE 2 DARK OAK</t>
  </si>
  <si>
    <t>WOODPLANKS ACCS. POLYWOOD IN STAIR NOSE 2 MAPPLE</t>
  </si>
  <si>
    <t>WOODPLANKS ACCS. POLYWOOD IN STAIR NOSE 2 JATOBA</t>
  </si>
  <si>
    <t>WOODPLANKS ACCS. POLYWOOD IN END CAP DARK OAK</t>
  </si>
  <si>
    <t>WOODPLANKS ACCS. POLYWOOD IN END CAP MAPPLE</t>
  </si>
  <si>
    <t>WOODPLANKS ACCS. POLYWOOD IN END CAP JATOBA</t>
  </si>
  <si>
    <t>WOODPLANKS ACCS. POLYWOOD IN END CAP GOLDEN KOA</t>
  </si>
  <si>
    <t>GENERATOR HAUSMANN R7100DP ACCS. LIFTER ASSEMBLE VALVE</t>
  </si>
  <si>
    <t>WOODPLANKS ACCS. POLYWOOD IN END CAP GRAY</t>
  </si>
  <si>
    <t>WOODPLANKS ACCS. POLYWOOD IN STAIR NOSE 2 GOLDEN KOA</t>
  </si>
  <si>
    <t>WOODPLANKS ACCS. POLYWOOD IN STAIR NOSE 2 GRAY</t>
  </si>
  <si>
    <t>WOODPLANKS ACCS. POLYWOOD IN END CAP OAK</t>
  </si>
  <si>
    <t>SHELF BRACKET STACK 751108 HALF-OVAL COATED 200X200MM BLK</t>
  </si>
  <si>
    <t>SHELF BRACKET STACK 751108 HALF-OVAL COATED 200X200MM GRY</t>
  </si>
  <si>
    <t>SHELF BRACKET STACK 761108 OVAL COATED 200X200MM GRY</t>
  </si>
  <si>
    <t>GAS RANGE BOSTON BAY FE SPAREPARTS 504GW FRONT GLASS BLACK</t>
  </si>
  <si>
    <t>+HAND TRUCK HAUL EXPERT QZ HT1940 200KGS (TUBE TYPE)</t>
  </si>
  <si>
    <t>+HAND TRUCK HAUL EXPERT QZ HT1823 300KGS (TUBE TYPE)</t>
  </si>
  <si>
    <t>+HAND TRUCK HAUL EXPERT QZ CT-HT600 270KGS (TUBE TYPE)</t>
  </si>
  <si>
    <t>(DO NOT USE) CATCH SYSTEM HAUSMANN TO CL.5280 50MM ZINC ALLOY NICKEL 4'S</t>
  </si>
  <si>
    <t>CATCH SYSTEM HAUSMANN TO CL.5280 50MM ZINC ALLOY NICKEL 4'S</t>
  </si>
  <si>
    <t>BCC-WATER HEATER DIVO E5080 80L</t>
  </si>
  <si>
    <t>WATER DISPENSER BOSTON BAY SP ME YL1631S-W HEATING ELEMENT</t>
  </si>
  <si>
    <t>CHEST FREEZER BOSTON BAY ME SPAREPARTS HS-185C COMPRESSOR</t>
  </si>
  <si>
    <t>AIRCON BOSTON BAY ME SP MFGA-36CRDN1 E-CONTROL BOX SUBASSEMBLY</t>
  </si>
  <si>
    <t>TILE ADHESIVE WEBER TAI VIS (REGULAR) 25KG</t>
  </si>
  <si>
    <t>TILE ADHESIVE WEBER TAI CEM (HEAVY DUTY) 25KG</t>
  </si>
  <si>
    <t>TILES BATALIA BT 40X40F MB4816 CRAZY CUT MARBLE YELLOW</t>
  </si>
  <si>
    <t>TILES BATALIA BT 40X40F MB4009 GIALLO MAROON</t>
  </si>
  <si>
    <t>TILES NUVOGRES CC 60X60 INK JET TS60110 RETONA BROWN</t>
  </si>
  <si>
    <t>RANGE HOOD BOSTON BAY SP HEF85(T-900MM) PCB BOARD</t>
  </si>
  <si>
    <t>+TILES NUVOGRES CC 60X60 TS60112 RETONA GRAY INK JET</t>
  </si>
  <si>
    <t>TILES ESPANA PREMIUM CC 30X60F INKJET STEP TILE W/O RISER BS360117 BLACK</t>
  </si>
  <si>
    <t>TILES ESPANA CLASSIC RC 50X50F INK JET CT5014AP NAVARRO BROWN</t>
  </si>
  <si>
    <t>TILES ESPANA CLASSIC RC 50X50F INK JET CT5015AP PASEO AZUL</t>
  </si>
  <si>
    <t>TILES ESPANA CLASSIC RC 50X50F INK JET CT5016 ESCOLTA GREY</t>
  </si>
  <si>
    <t>TILES ESPANA CLASSIC RC 50X50F INK JET CT5017 ESCOLTA BROWN</t>
  </si>
  <si>
    <t>TILES ESPANA CLASSIC RC 50X50F INK JET CT5018 ALDER BROWN</t>
  </si>
  <si>
    <t>SPAREPARTS BOSTON BAY M52021-XY-5L PLATE</t>
  </si>
  <si>
    <t>TILES ESPANA PREMIUM/DOSSO CC 60X60 RC6604H MOROCCO TERRACOTA INK JET</t>
  </si>
  <si>
    <t>TILES ESPANA PREMIUM/DOSSO CC 60X60 RC6602H MOROCCO GRAY INK JET</t>
  </si>
  <si>
    <t>TILES ESPANA PREMIUM CC 60X60 RC66603 TERRAZO DK. GRAY INK JET</t>
  </si>
  <si>
    <t>NFS-TILES ESPANA PREMIUM CC 30X60 RC3602 CASTELLON TERRACOTTA  INK JET</t>
  </si>
  <si>
    <t>NFS-TILES ESPANA PREMIUM CC 30X60 RC3689 ESCUDERO BEIGE/GRAY INK JET</t>
  </si>
  <si>
    <t>NFS-TILES ESPANA PREMIUM CC 30X60 RC3606 CASTELLON BEIGE  INK JET</t>
  </si>
  <si>
    <t>CEILING FAN BOSTON BAY LI SP LI 5BD52BN PIVOT</t>
  </si>
  <si>
    <t>S.O EDGE BANDING WOODTEK DM-903-911 1X18MM BLACK</t>
  </si>
  <si>
    <t>PUMP VODA RT80ZB28-3.6Q W/R210 ENGINE ACCS IGNITION COIL</t>
  </si>
  <si>
    <t>+DOOR FLUSH WOODTEK WL MAG-1 MISSOURI HC 80X210 35MM SEMI-SOLID MELAMINE</t>
  </si>
  <si>
    <t>+DOOR FLUSH WOODTEK WL MAG-1 MISSOURI HC 90X210 35MM SEMI-SOLID MELAMINE</t>
  </si>
  <si>
    <t>AIRCON BOSTON BAY ME SP MSAB-09CR INDOOR CENTRIFUGAL FAN</t>
  </si>
  <si>
    <t>AIRCON BOSTON BAY ME SP MWF-05CM-NB7 PCB BOARD</t>
  </si>
  <si>
    <t>AIRCON BOSTON BAY ME SP MWF1-09CMNI-NB9 1HP PCB BOARD</t>
  </si>
  <si>
    <t>AIRCON BOSTON BAY ME SP  MWF1-07CMNI-NC2 PCB BOARD</t>
  </si>
  <si>
    <t>AIRCON BOSTON BAY ME SP MWF1-12CRNI-NC1 1.5HP PCB BOARD</t>
  </si>
  <si>
    <t>AIRCON BOSTON BAY ME SP MWF2-18CRNI-NC1 2HP PCB BOARD</t>
  </si>
  <si>
    <t>PORTABLE AIRCON BOSTON BAY ME SPAREPARTS MPPH-09CRN1-NB4  1.0HP HOSE</t>
  </si>
  <si>
    <t>AIRCON BOSTON BAY ME SPAREPARTS MFGA-36CRDN1 COMPRESSOR BOARD</t>
  </si>
  <si>
    <t>NFS-WASTE BIN HS RA-380V 380X290X135MM BLACK</t>
  </si>
  <si>
    <t>NFS-HOUSEKEEPING BIN HAUL EXPERT VINYL BAG RA-801D/HS-801D</t>
  </si>
  <si>
    <t>HOB BOSTON BAY AE SPAREPARTS IFES320 30CM CERAMIC INDUCTION MAIN BOARD</t>
  </si>
  <si>
    <t>BASKET BREMEN SIS PD-3400B 5-LAYERS PANTRY</t>
  </si>
  <si>
    <t>UMBRELLA RYKER SC VS270R8382 GRN-01 270CM</t>
  </si>
  <si>
    <t>UMBRELLA RYKER SC VS270R8382 KHAKI-01 270CM</t>
  </si>
  <si>
    <t>LADDER WERNER ALUMINUM L234R-5 100KG 4 STEP</t>
  </si>
  <si>
    <t>GAS RANGE BOSTON BAY FE SPAREPARTS 604GW TOP PANEL</t>
  </si>
  <si>
    <t>WATER DISPENSER BOSTON BAY ME ME SP YL1135AS PCB BOARD</t>
  </si>
  <si>
    <t>SLABS XIAMEN QUARTZ 2400X60X20MM CRYSTAL WHITE</t>
  </si>
  <si>
    <t>SLABS XIAMEN QUARTZ 2400X60X20MM PURE WHITE</t>
  </si>
  <si>
    <t>HAND DRYER BOSTON BAY IS SPAREPARTS HSD-3200 SENSOR BOARD</t>
  </si>
  <si>
    <t>BATHROOM BIN TATAY 4470101 SWING STANDARD 6L WHITE</t>
  </si>
  <si>
    <t>BATHROOM BIN TATAY 4470114 SWING STANDARD 6L GREY</t>
  </si>
  <si>
    <t>BATHROOM BIN TATAY 4470115 SWING STANDARD 6L TAUPE</t>
  </si>
  <si>
    <t>BATHROOM BIN TATAY 4470127 SWING STANDARD 6L BLACK</t>
  </si>
  <si>
    <t>BRUSH TOILET TATAY 4431427 WC- STANDARD BLACK</t>
  </si>
  <si>
    <t>SHOWER PLATFORM TATAY 5530001 55x55 WHITE</t>
  </si>
  <si>
    <t>SHOWER PLATFORM TATAY 5530016 55x55 ANTRACITE GREY</t>
  </si>
  <si>
    <t>GAS STOVE BOSTON BAY CH SPAREPARTS 2-01SNCGHT BURNER RING</t>
  </si>
  <si>
    <t>GAS STOVE BOSTON BAY CH SPAREPARTS 2-01SNCFT BURNER RING</t>
  </si>
  <si>
    <t>GAS STOVE BOSTON BAY CH SPAREPARTS 2-01SNC KNOB</t>
  </si>
  <si>
    <t>GAS STOVE BOSTON BAY CH SPAREPARTS 2-01SNC KNOB SEAT</t>
  </si>
  <si>
    <t>GAS STOVE BOSTON BAY CH SPAREPARTS G401NR TRIVET</t>
  </si>
  <si>
    <t>GAS STOVE BOSTON BAY CH SPAREPARTS G401NR KNOB</t>
  </si>
  <si>
    <t>GAS STOVE BOSTON BAY CH SPAREPARTS G401NR GLASS PANEL</t>
  </si>
  <si>
    <t>RANGE HOOD BOSTON BAY CB SPAREPARTS F1050 VANE</t>
  </si>
  <si>
    <t>RANGE HOOD BOSTON BAY CB SPAREPARTS F1050 ALUMINUM MATT</t>
  </si>
  <si>
    <t>RANGE HOOD BOSTON BAY CB SPAREPARTS F1050 RCOAL FILTER MATT</t>
  </si>
  <si>
    <t>RANGE HOOD BOSTON BAY CB SPAREPARTS F1060 PUSH BOTTON</t>
  </si>
  <si>
    <t>RANGE HOOD BOSTON BAY CB SPAREPARTS F1060 RCOAL FILTER MATT</t>
  </si>
  <si>
    <t>+HAND TROLLEY GS HT1823 300KG WITHOUT WHEELS</t>
  </si>
  <si>
    <t>+HAND TROLLEY GS HT1830/HT1831 200KG WITHOUT WHEELS</t>
  </si>
  <si>
    <t>AIRCON BOSTON BAY ME MFJ-36CRDNI-N INVERTER 3TR FLR MOUNTED SINGLE PHASE</t>
  </si>
  <si>
    <t>S.O HEATING ELEMENT FOR M3211</t>
  </si>
  <si>
    <t>INSULATION SHIELD TI 1.2MX15MX50MMX32KG PLAIN</t>
  </si>
  <si>
    <t>SHELF BOARD STACK A996 FLOATING CORNER 25X25X3.8CM WHITE 3KG</t>
  </si>
  <si>
    <t>SHELF BOARD STACK A996 FLOATING CORNER 25X25X3.8CM DARK WALNUT 3KG CAP.</t>
  </si>
  <si>
    <t>SHELF BOARD STACK A996A FLOATING CORNER 29.7X29.7X5CM WHT. 4KG</t>
  </si>
  <si>
    <t>S.O PRESSURE WASHER VODA ACCS. MOTOR FOR 14245</t>
  </si>
  <si>
    <t>INSULATION SHIELD TI 1.2MX15MX50MMX16KG FB 1ALU.</t>
  </si>
  <si>
    <t>INSULATION SHIELD TI 1.2MX15MX25MMX20KG FB 1ALU.</t>
  </si>
  <si>
    <t>HELMET SAFETY SOTER W-036 ACCS. HEAD HOOP</t>
  </si>
  <si>
    <t>GENERATOR HAUSMANN RP R7100DP ACCS. MOTOR BRACKET</t>
  </si>
  <si>
    <t>GENERATOR HAUSMANN RP R7100DP ACCS. ROTOR</t>
  </si>
  <si>
    <t>I-BOWL PHILIPPINE STANDARD 819 PANGLAO IVORY</t>
  </si>
  <si>
    <t>I-TANK PHILIPPINE STANDARD 819 PANGLAO IVORY</t>
  </si>
  <si>
    <t>I-LAV PHILIPPINE STANDARD P03 IVORY</t>
  </si>
  <si>
    <t>I-BOWL PHILIPPINE STANDARD 819 PANGLAO SKY BLUE</t>
  </si>
  <si>
    <t>I-TANK PHILIPPINE STANDARD 819 PANGLAO SKY BLUE</t>
  </si>
  <si>
    <t>(DO NOT USE) DOORMAT HAPPY HOME NP PVC 1.20MX1.0M FMS700 GREEN</t>
  </si>
  <si>
    <t>(DO NOT USE)DOORMAT HAPPY HOME NP PVC MAT 1.22X1.0M CMB-10 RED</t>
  </si>
  <si>
    <t>(DO NOT USE) DOORMAT HAPPY HOME NP PVC MAT 1.22X1.0M CMB-10  L.GREEN</t>
  </si>
  <si>
    <t>(DO NOT USE) DOORMAT HAPPY HOME NP PVC MAT 1.22X1.0M CMB-10  GREY</t>
  </si>
  <si>
    <t>(DO NOT USE) DOORMAT HAPPY HOME NP PVC MAT 1.22X1.0M CMB-10  BLACK</t>
  </si>
  <si>
    <t>I-LAV PHILIPPINE STANDARD P03 SKY BLUE</t>
  </si>
  <si>
    <t>I-BOWL PHILIPPINE STANDARD 819 PANGLAO APPLE GREEN</t>
  </si>
  <si>
    <t>I-TANK PHILIPPINE STANDARD 819 PANGLAO APPLE GREEN</t>
  </si>
  <si>
    <t>I-LAV PHILIPPINE STANDARD P03 APPLE GREEN</t>
  </si>
  <si>
    <t>CURTAIN ACCS SLICK JD-D02 1/2" END POST DOUBLE CHROME 2's</t>
  </si>
  <si>
    <t>CURTAIN ACCS SLICK JD-D04 3/4" END POST DOUBLE CHROME 2's</t>
  </si>
  <si>
    <t>CURTAIN ACCS SLICK JD-D06 1" END POST DOUBLE CHROME 2's</t>
  </si>
  <si>
    <t>CURTAIN ACCS SLICK JD-D01 1/2" CENTER POST DOUBLE CHROME 2's</t>
  </si>
  <si>
    <t>CURTAIN ACCS SLICK JD-D03 3/4" CENTER POST DOUBLE CHROME 2'S</t>
  </si>
  <si>
    <t>CURTAIN ACCS SLICK JD-D05 1" CENTER POST DOUBLE CHROME 2'S</t>
  </si>
  <si>
    <t>(DO NOT USE)FLOORMAT PVC EKONOR 1830X27430X0.40MM 338-14 GRAY</t>
  </si>
  <si>
    <t>(DO NOT USE)FLOORMAT PVC EKONOR 1830X27430X0.40MM 382-03 GREEN</t>
  </si>
  <si>
    <t>(DO NOT USE)FLOORMAT PVC EKONOR 1830X27430X0.40MM 382-06 VIOLET</t>
  </si>
  <si>
    <t>(DO NOT USE)FLOORMAT PVC EKONOR 1830X27430X0.40MM 382-13 BROWN</t>
  </si>
  <si>
    <t>(DO NOT USE)FLOORMAT PVC EKONOR 1830X27430X0.40MM 436-02 BLUE</t>
  </si>
  <si>
    <t>HAND DRYER BOSTON BAY  IS SPAREPARTS HSD-A1688 1200W FILTER</t>
  </si>
  <si>
    <t>GAS RANGE SP BOMPANI BO613KA/N/L 4 BRNR TEMP GLASS</t>
  </si>
  <si>
    <t>HOB BOSTON BAY SP PFFA310STGB-E VALVE POLE</t>
  </si>
  <si>
    <t>HOB BOSTON BAY SP PFFA310STGB-E IGNITION PIN</t>
  </si>
  <si>
    <t>WELDING MACHINE HAUSMANN MMA-220I ACCS. TOP PCB</t>
  </si>
  <si>
    <t>WELDING MACHINE HAUSMANN MMA-220I ACCS. MIDDLE PCB</t>
  </si>
  <si>
    <t>WELDING MACHINE HAUSMANN MMA-220I ACCS BOTTOM PCB</t>
  </si>
  <si>
    <t>MLDG DESIGNCRAFT MDH-619P C375 15MMX65X2440MM (1X3)</t>
  </si>
  <si>
    <t>MLDG DESIGNCRAFT MDH-619P C376 15X65X2440MM (1X3)</t>
  </si>
  <si>
    <t>MLDG DESIGNCRAFT MDH-619P M11 13.8X60X2440MM (1X3)</t>
  </si>
  <si>
    <t>MLDG DESIGNCRAFT MDH-619P M04 14.4X40X2440MM (1X2)</t>
  </si>
  <si>
    <t>+SHELF BRACKET STACK 100X125MM WHITE W/SCREWS (2'S)</t>
  </si>
  <si>
    <t>CEILING FAN BOSTON BAY SPAREPARTS HO MB42-5-1L 42'' BRACKET</t>
  </si>
  <si>
    <t>CEILING FAN BOSTON BAY SPAREPARTS HO MB42-5-1L 42'' BLADE</t>
  </si>
  <si>
    <t>COLORED TUBE ZIGMA TP LED T5 F1-BLUE 5W BLUE</t>
  </si>
  <si>
    <t>COLORED TUBE ZIGMA TP LED T5 F1-RED 5W RED</t>
  </si>
  <si>
    <t>COLORED TUBE ZIGMA TP LED T5 F1-GREEN 5W GREEN</t>
  </si>
  <si>
    <t>COLORED TUBE ZIGMA TP LED T5 F2-BLUE 10W BLUE</t>
  </si>
  <si>
    <t>COLORED TUBE ZIGMA TP LED T5 F2-RED 10W RED</t>
  </si>
  <si>
    <t>COLORED TUBE ZIGMA TP LED T5 F2-GREEN 10W GREEN</t>
  </si>
  <si>
    <t>COLORED TUBE ZIGMA TP LED T5 F3-BLUE 15W BLUE</t>
  </si>
  <si>
    <t>COLORED TUBE ZIGMA TP LED T5 F3-RED 15W RED</t>
  </si>
  <si>
    <t>COLORED TUBE ZIGMA TP LED T5 F3-GREEN 15W GREEN</t>
  </si>
  <si>
    <t>TILES XIAMEN 600X600X20MM LG/XG655 BEIGE/GREY FLAMED</t>
  </si>
  <si>
    <t>TILES ESPANA CLASSIC BT 50X50 LG5201 LEMON GRASS</t>
  </si>
  <si>
    <t>S.O. PCB BOARD FOR M3211-D</t>
  </si>
  <si>
    <t>ANGLE GRINDER HAUSMANN SK ACCS GEAR HOUSING JM1002 GEAR HOUSING #16</t>
  </si>
  <si>
    <t>TOWER FAN BOSTON BAY CH SP X01B PCB BOARD</t>
  </si>
  <si>
    <t>I-BULB ZIGMA YR LED T7-3B 20W 6500K E27 DL</t>
  </si>
  <si>
    <t>I-BULB ZIGMA YR LED T7-3B 30W 6500K E27 DL</t>
  </si>
  <si>
    <t>BULB ZIGMA YR LED T7-3B 40W 6500K E27 DL</t>
  </si>
  <si>
    <t>BULB ZIGMA YR LED V4 60W 6500K E27 DL</t>
  </si>
  <si>
    <t>BULB ZIGMA YR LED V4 80W 6500K E40 DL</t>
  </si>
  <si>
    <t>BULB COVER ZIGMA YR LED V4-C 60W</t>
  </si>
  <si>
    <t>BULB COVER ZIGMA YR LED V4-C 80W</t>
  </si>
  <si>
    <t>BLENDER WITH GRINDER SPAREPARTS BOSTON BAY YT-4677AG 1.5L GLASS</t>
  </si>
  <si>
    <t>S.O. MIRROR FOR CF2105B</t>
  </si>
  <si>
    <t>LADDER XTEND ALUMINUM AO134-205AL 5STEPS PLATFORM</t>
  </si>
  <si>
    <t>LADDER XTEND FIBERGLASS F0130-105 5STEPS PLATFORM</t>
  </si>
  <si>
    <t>LADDER XTEND FIBERGLASS FM28-105IA 300IBS 5STEPS TRIPOD</t>
  </si>
  <si>
    <t>LADDER XTEND FIBERGLASS F0110-104 4STEPS PLATFORM</t>
  </si>
  <si>
    <t>HAUSMANN ACCS. CS4500 START COIL SPRING (BIG)</t>
  </si>
  <si>
    <t>CHAINSAW HAUSMANN ACCS. CS4500 START COIL SPRING (SMALL)</t>
  </si>
  <si>
    <t>CHAINSAW HAUSMANN ACCS. CS4500 STARTER WHEEL #20</t>
  </si>
  <si>
    <t>TILES DIAMOND 40X40 ART WHITE</t>
  </si>
  <si>
    <t>CHEST FREEZER BOSTON BAY SP HS-185C SPEED RECIPROCATING COMPRESSOR</t>
  </si>
  <si>
    <t>TANK COVER PHILIPPINE STANDARD 660 CORON PASTEL GREEN</t>
  </si>
  <si>
    <t>SEAT COVER PHILIPPINE STANDARD 660 CORON PASTEL BLUE</t>
  </si>
  <si>
    <t>AIR COOLER BOSTON BAY TA SPAREPARTS BB-ACLR707 CIRCUIT BOARDS</t>
  </si>
  <si>
    <t>AIR COOLER BOSTON BAY TA SPAREPARTS BB-ACLR707 MOTORS BOARDS</t>
  </si>
  <si>
    <t>AIR COOLER BOSTON BAY KO SPAREPARTS HLB-15B KEYPAD ON/OFF</t>
  </si>
  <si>
    <t>AIR COOLER BOSTON BAY KO SPAREPARTS TYX50-B5 HLB-15B</t>
  </si>
  <si>
    <t>AIR COOLER BOSTON BAY KO SPAREPARTS HLB-15B SYNCHRONOUS MOTOR TYC50</t>
  </si>
  <si>
    <t>AIR COOLER BOSTON BAY KO SPAREPARTS HLB-15B-P10 SMALL BOARD</t>
  </si>
  <si>
    <t>AIR COOLER BOSTON BAY KO SPAREPARTS HLB-15LASTIC SMALL WHEELS</t>
  </si>
  <si>
    <t>AIR COOLER BOSTON BAY KO SPAREPARTS HLB-15B MANUAL</t>
  </si>
  <si>
    <t>AIR COOLER BOSTON BAY KO SPAREPARTS HLB-15B STICKER REMOTE PANEL</t>
  </si>
  <si>
    <t>AIR COOLER BOSTON BAY KO SPAREPARTS HLB-14A REMOTE CONTROLL</t>
  </si>
  <si>
    <t>AIR COOLER BOSTON BAY KO ACC. HLB-14A KEYPON/OFF</t>
  </si>
  <si>
    <t>AIR COOLER BOSTON BAY KO SPAREPARTS TYC50-B5 HLB-14A</t>
  </si>
  <si>
    <t>AIR COOLER BOSTON BAY KO SPAREPARTS HLB-14A 35BYJ46 DC12V ROHS</t>
  </si>
  <si>
    <t>AIR COOLER BOSTON BAY KO SPAREPARTS HLB-14A HLB-POWER2A. PBC DC MOTOR</t>
  </si>
  <si>
    <t>AIR COOLER BOSTON BAY KO SPAREPARTS HLB-14A PLASTIC MEDIUM WHEELS</t>
  </si>
  <si>
    <t>AIR COOLER BOSTON BAY KO SPAREPARTS HLB-14A MAXIMUM LIQUID TEMPERATURE MY-028</t>
  </si>
  <si>
    <t>TILES DIAMOND 50X50F GEMSTONE GREY</t>
  </si>
  <si>
    <t>WHEEL BARROW HAUL EXPERT WB6414P 80L W/ PLASTIC TRAY</t>
  </si>
  <si>
    <t>CLOTHES HANGER STACK CITI22A9PK DOUBLE BAR</t>
  </si>
  <si>
    <t>CLOTHES HANGER STACK CITI21LY87 SINGLE BAR</t>
  </si>
  <si>
    <t>CLOTHES HANGER STACK CITIH1L2K EXTENDED</t>
  </si>
  <si>
    <t>NFS-STORAGE BIN STACK CITIH0055KG 55L HEAVY DUTY</t>
  </si>
  <si>
    <t>NFS-STORAGE BIN STACK CITIH0100KG 100L HEAVY DUTY</t>
  </si>
  <si>
    <t>STORAGE BIN STACK CITIIB0027 PLASTIC ICE BUCKET</t>
  </si>
  <si>
    <t>BBQ GRILL RYKER BGRS1019-ST23010A ROUND 26CM</t>
  </si>
  <si>
    <t>BBQ GRILL RYKER BGRS1019-ST31318B ROUND 47CM</t>
  </si>
  <si>
    <t>+BBQ GRILL CTX ST23010C 27X26.5X22.5XM</t>
  </si>
  <si>
    <t>NFS-TILES NUVOGRES CC 60X60 TS60113 RETONA TAUPE INK JET</t>
  </si>
  <si>
    <t>NFS-TILES ITALGRES PREMIUM CX 60X60 POL.GLAZED A6013  BLACK</t>
  </si>
  <si>
    <t>PANELLING PVC POLYWOOD PPH619HW60511 7.5X0.25X2.95MM LAM. 2-GROOVE PANEL</t>
  </si>
  <si>
    <t>CHAINSAW HAUSMANN ACCS. CS4500 GUIDE BAR</t>
  </si>
  <si>
    <t>CHAINSAW HAUSMANN ACCS. CS4500 PISTON PIN ELASTIC RING #18</t>
  </si>
  <si>
    <t>CHAINSAW HAUSMANN ACCS. CS4500 PISTON RING #16</t>
  </si>
  <si>
    <t>CHAINSAW HAUSMANN ACCS. CS4500 MUFFLER PAPER PAD #10</t>
  </si>
  <si>
    <t>CHAINSAW HAUSMANN ACCS. CS4500 STARTER ROPE #25</t>
  </si>
  <si>
    <t>CHAINSAW HAUSMANN ACCS. CS4500 STARTER HANDLE #22</t>
  </si>
  <si>
    <t>CHAINSAW HAUSMANN ACCS. CS4500 INET PIPE SUPPORTER PAPER PAD #53</t>
  </si>
  <si>
    <t>CHAINSAW HAUSMANN ACCS. CS4500 PISTON PIN #19</t>
  </si>
  <si>
    <t>CHAINSAW HAUSMANN ACCS. CS4500 SPARK PLUG #6</t>
  </si>
  <si>
    <t>CHAINSAW HAUSMANN ACCS.CS4500 PRESSURED COVER #21</t>
  </si>
  <si>
    <t>CHAINSAW HAUSMANN ACCS. CS4500 CYLINDER GASKET #15</t>
  </si>
  <si>
    <t>CHAINSAW HAUSMANN ACCS. CS4500 INTER PIPE PAD #4</t>
  </si>
  <si>
    <t>CHAINSAW HAUSMANN ACCS. CS4500 WHOLE BOX PAPE PAD</t>
  </si>
  <si>
    <t xml:space="preserve">(DO NOT USE) FORM PLY 12X1220X2440MM BLACK FILM FACE	</t>
  </si>
  <si>
    <t>TILES ESPANA CLASSIC RC 50X50F CT5022AP PALANCA INK JET</t>
  </si>
  <si>
    <t>TILES ESPANA CLASSIC RC 50X50F CT5019AP ANDALUCIA INK JET</t>
  </si>
  <si>
    <t>TILES ESPANA CLASSIC RC 50X50F CT5020AP TOLEDO INK JET</t>
  </si>
  <si>
    <t>TILES ESPANA CLASSIC RC 50X50F CT5021AP GALLEGO INK JET</t>
  </si>
  <si>
    <t>AIR COOLER BOSTON BAY KO SPAREPARTS HLB-15B-FF-353 POWER</t>
  </si>
  <si>
    <t>AIRCON BOSTON BAY  ME SP MWF-05CM-NB7 .5 HP FILTER</t>
  </si>
  <si>
    <t>WATER DISPENSER BOSTON BAY ME SPAREPARTS YL1631S-W BOTTLE SUPPORT</t>
  </si>
  <si>
    <t>TILES ESPANA CLASSIC RC 50X50F CT5023AP PEIDRA INK JET</t>
  </si>
  <si>
    <t>AIRCON BOSTON BAY ME SP MWF-05CM-NB7 (MANUAL) 1/2HP  OUTDOOR FAN MOTOR</t>
  </si>
  <si>
    <t>TILES ESPANA CLASSIC RC 50X50F CT5024AP CATALONIA INK JET</t>
  </si>
  <si>
    <t>TILES ESPANA CLASSIC RC 50X50F CT5025AP VELASCO INK JET</t>
  </si>
  <si>
    <t>PHASED OUT</t>
  </si>
  <si>
    <t>WATER DISPENSER BOSTON BAY AW SP HC98L HEATING ELEMENT</t>
  </si>
  <si>
    <t>AIR COOLER BOSTON BAY ACCS. HLB-14A SWING BLACK</t>
  </si>
  <si>
    <t>AIR COOLER BOSTON BAY SPAREPARTS KO HLB-14A MANUAL</t>
  </si>
  <si>
    <t>AIR COOLER BOSTON BAY SPAREPARTS KO HLB-14A STICKER REMOTE PANEL</t>
  </si>
  <si>
    <t>LINEAR TUBE ZIGMA HT LED TP-LR65-2 18W 6500K DL</t>
  </si>
  <si>
    <t>LINEAR TUBE ZIGMA HT LED TP-LR65-2 18W 3000K WW</t>
  </si>
  <si>
    <t>I-BULB STICK CTX LED LAMP TP-ST01-7 7W DL</t>
  </si>
  <si>
    <t>I-BULB STICK CTX LED LAMP TP-ST01-9 9W DL</t>
  </si>
  <si>
    <t>PANELLING PVC POLYWOOD ACCS. U PPH619HW60511 END CAP CORNER</t>
  </si>
  <si>
    <t>GAS RANGE BOSTON BAY FE SP  603GS F1SL KBL 3XY  P-CORD W/ PLUG</t>
  </si>
  <si>
    <t>PANELLING PVC POLYWOOD ACCS. H PPH619HW60511 DIVIDER MOULDING</t>
  </si>
  <si>
    <t>GAS RANGE BOSTON BAYFE SP 50-60 POWER CORD W/ PLUG</t>
  </si>
  <si>
    <t>HOB BOSTON BAY AE SP LIQUID GAS ADAPTOR PFF930STTGB-E/PFM930STTX-E</t>
  </si>
  <si>
    <t>GAS STOVE BOSTON BAY CH SP G201NR GAS SPREADER BIG</t>
  </si>
  <si>
    <t>GAS STOVE BOSTON BAY CH SP G201NR GAS SPREADER MEDIUM</t>
  </si>
  <si>
    <t>GAS RANGE BOSTON BAY FE SP 5050-1 4 BURNERS BLK BURNER</t>
  </si>
  <si>
    <t>SPAREPARTS BOMPANI BO943/BI940PB/L HOT PLATE MEDIUM</t>
  </si>
  <si>
    <t>SPAREPARTS BOMPANI BO943/BI940PB/L HOT PLATE BIG</t>
  </si>
  <si>
    <t>DOOR MIRROR SIMEX 30X120CM 2515 WOOD</t>
  </si>
  <si>
    <t>(DO NOT USE)DOORMAT HAPPY HOME NP 1.2MX1M PMR DHN-619101B</t>
  </si>
  <si>
    <t>TOOL CUT-OFF MACHINE HAUSMANN SK ACCS.J1G-HW03-355 UPPER CLAMP (44)</t>
  </si>
  <si>
    <t>(do not use) TOOL CUT-OFF MACHINE HAUSMANN SK ACCS.J1G-HW03-355 UPPER CLAMP (44)</t>
  </si>
  <si>
    <t>TOOL CUT-OFF MACHINE HAUSMANN SK ACCS.J1G-HW03-355 LOWER CLAMP (47)</t>
  </si>
  <si>
    <t>GAS RANGE BOSTON BAY FE ACCS. 604GW GLASS COVER</t>
  </si>
  <si>
    <t>DOOR MIRROR SIMEX 30X120CM 2515 BLACK</t>
  </si>
  <si>
    <t>DOOR MIRROR SIMEX 30X120CM 2515 WHITE</t>
  </si>
  <si>
    <t>SINK BREMEN ZW SBW0619-8050-L SB/LD 800X500X210 SS201 W/STRAINER</t>
  </si>
  <si>
    <t>WALL MIRROR SIMEX 30X40CM 2515 WOOD</t>
  </si>
  <si>
    <t>WALL MIRROR SIMEX 30X40CM 2515 BLACK</t>
  </si>
  <si>
    <t>WALL MIRROR SIMEX 40X50CM 2515 WOOD</t>
  </si>
  <si>
    <t>WALL MIRROR SIMEX 40X50CM 2515 BLACK</t>
  </si>
  <si>
    <t>WALL MIRROR SIMEX 30X60CM 2515 WHITE</t>
  </si>
  <si>
    <t>SINK BREMEN ZW SBW0619-8050-R SB/RD 800X500X210 SS201 W/STRAINER</t>
  </si>
  <si>
    <t>WALL MIRROR SIMEX 50X60CM 2515 WHITE</t>
  </si>
  <si>
    <t>(DO NOT USE)+SINK BREMEN ZW SN002 110MM SS201 W/STRAINER</t>
  </si>
  <si>
    <t>SINK BREMEN ZW SBW0619-8550-L SB/LD 850X500X210 SS201 W/STRAINER</t>
  </si>
  <si>
    <t>SINK BREMEN ZW SBW0619-8550-R SB/RD 850X500X210 SS201 W/STRAINER</t>
  </si>
  <si>
    <t>SINK BREMEN ZW SBW0619-8050 DB 800X500X190 SS201 W/STRAINER</t>
  </si>
  <si>
    <t>SINK BREMEN ZW SBW0619-12050C-L DB/LD 1200X500X180 SS201 W/STRAINER</t>
  </si>
  <si>
    <t>SINK BREMEN ZW SBW0619-12050C-R DB/RD 1200X500X180 SS201 W/STRAINER</t>
  </si>
  <si>
    <t>SINK BREMEN ZW SBW0619-7540A-L SB/LD 750X400X150 SS201 W/STRAINER</t>
  </si>
  <si>
    <t>SINK BREMEN ZW SBW0619-7540A-R SB/RD 750X400X150 SS201 W/STRAINER</t>
  </si>
  <si>
    <t>SINK BREMEN ZW SBW0619-6045 SB 600X450X210 SS201 W/STRAINER</t>
  </si>
  <si>
    <t>SINK BREMEN ZW SBW0619-6042 SB 600X420X210 SS201 W/STRAINER</t>
  </si>
  <si>
    <t>SINK BREMEN ZW SBW0619-4439 SB 440X390X210 SS304 W/STRAINER</t>
  </si>
  <si>
    <t>SINK BREMEN ZW SBW0619-5642 SB 560X420X210 SS201 W/STRAINER</t>
  </si>
  <si>
    <t>SINK BREMEN ZW SBW0619-6845 SB 680X450X210 SS201 W/STRAINER</t>
  </si>
  <si>
    <t>SINK BREMEN ZW SBW0619-7641 DB 760X410X210 SS201 W/STRAINER</t>
  </si>
  <si>
    <t>SINK BREMEN ZW SBW0619-15050 DB 1500X500X190 SS201 W/STRAINER</t>
  </si>
  <si>
    <t>SINK BREMEN ZW SBW0619-5045 SB 500X450X230 SS304 W/STRAINER</t>
  </si>
  <si>
    <t>SINK BREMEN ZW SBW0619-8245RH DB 820X450X230 SS304 W/STRAINER</t>
  </si>
  <si>
    <t>SINK BREMEN ZW SBW0619-8050SBD SB/RD 800X500X230 SS304 W/STRAINER</t>
  </si>
  <si>
    <t>MLDG PS POLYWOOD MPI-619493RW 9X70X2400MM ROSEWOOD BASEBOARD</t>
  </si>
  <si>
    <t>TILES ESPANA PREMIUM CC 30X60 RC6011 RONDINE BROWN INK JET</t>
  </si>
  <si>
    <t>MLDG PS POLYWOOD MPI-619493G 9X70X2400MM GREY BASEBOARD</t>
  </si>
  <si>
    <t>MLDG PS POLYWOOD MPI-619493DW 9X70X2400MM DARK WALNUT BASE BOARD</t>
  </si>
  <si>
    <t>MLDG PS POLYWOOD MPI-619493NW 9X70X2400MM NATURAL WOOD BASE BOARD</t>
  </si>
  <si>
    <t>MLDG PS POLYWOOD MPI-619493WN 9X70X2400MM WALNUT BASE BOARD</t>
  </si>
  <si>
    <t>TILES ESPANA PREMIUM CC 30X60 RC6012 RONDINE GRAY INK JET</t>
  </si>
  <si>
    <t>MLDG PS POLYWOOD MPI-619493CR 9X70X2400MM CHERRY BASE BOARD</t>
  </si>
  <si>
    <t>MLDG PS POLYWOOD MPI-619454RW 15X100X2400MM ROSE WOOD BASE BOARD</t>
  </si>
  <si>
    <t>MLDG PS POLYWOOD MPI-619454G 15X100X2400MM GREY BASE BOARD</t>
  </si>
  <si>
    <t>MLDG PS POLYWOOD MPI-619454DW 15X100X2400MM DARK WALNUT BASE BOARD</t>
  </si>
  <si>
    <t>TILES ESPANA PREMIUM CC 30X60 RC6013 RONDINE LIGHT GRAY INK JET</t>
  </si>
  <si>
    <t>MLDG PS POLYWOOD MPI-619454NW 15X100X2400MM NATURAL WOOD BASE BOARD</t>
  </si>
  <si>
    <t>MLDG PS POLYWOOD MPI-619454WN 15X100X2400MM WALNUT BASE BOARD</t>
  </si>
  <si>
    <t>MLDG PS POLYWOOD MPI-619454CR 15X100X2400MM CHERRY BASE BOARD</t>
  </si>
  <si>
    <t>TILES ESPANA PREMIUM CC 30X60 RC6014 RONDINE BEIGE INK JET</t>
  </si>
  <si>
    <t>MLDG PS POLYWOOD MPI-619468RW 15X100X2400MM ROSE WOOD BASE BOARD</t>
  </si>
  <si>
    <t>MLDG PS POLYWOOD MPI-619468G 15X100X2400MM GREY BASE BOARD</t>
  </si>
  <si>
    <t>MLDG PS POLYWOOD MPI-619468DW 15X100X2400MM DARK WALNUT BASE BOARD</t>
  </si>
  <si>
    <t>TILES ESPANA PREMIUM CC 30X60 RC30624 CAESAR GRAY INK JET</t>
  </si>
  <si>
    <t>TILES ESPANA PREMIUM CC 30X60 RC30625 CAESAR BROWN INK JET</t>
  </si>
  <si>
    <t>TILES ESPANA PREMIUM CC 30X60 RC30626 CAESAR BEIGE INK JET</t>
  </si>
  <si>
    <t>PLATE COMPACTOR HP-C90R W/ROBIN EY20 ACCS CLUTCH</t>
  </si>
  <si>
    <t>SHOVEL RYKER TS S501D SQUARE HEAD W/ PLASTIC HANDLE BLACK</t>
  </si>
  <si>
    <t>AXIAL FAN BOSTON BAY AFD619 GLF12.5 3 PHASE</t>
  </si>
  <si>
    <t>SHOVEL RYKER TS S512Y SQUARE HEAD W/ HARDWOOD HANDLE</t>
  </si>
  <si>
    <t>(DO NOT USE)SHOVEL RYKER TS S518Y ROUND HEAD W/ WOODEN HANDLE</t>
  </si>
  <si>
    <t>TILES ESPANA CLASSIC BT 50X50F VG5119 VELVET</t>
  </si>
  <si>
    <t>+TILES ESPANA BT 50X50 LG5201 LEMON GRASS</t>
  </si>
  <si>
    <t>TILES ESPANA CLASSIC BT 40X40F BW4665 BALCONY WALNUT</t>
  </si>
  <si>
    <t>TILES ESPANA CLASSIC BT 40X40F BC4666 BALCONY CEDAR</t>
  </si>
  <si>
    <t>TILES ESPANA CLASSIC BT 40X40F BT4664 BALCONY TEAK</t>
  </si>
  <si>
    <t>TILES ESPANA CLASSIC BT 40X40F BH4667 BALCONY CHERRY</t>
  </si>
  <si>
    <t>TILES ESPANA CLASSIC BT 50X50 GS5117 GARDEN STONE</t>
  </si>
  <si>
    <t>MLDG PS POLYWOOD MPI-619468NW 15X100X2400MM NATURAL WOOD BASE BOARD</t>
  </si>
  <si>
    <t>MLDG PS POLYWOOD MPI-619468WN 15X100X2400MM WALNUT BASE BOARD</t>
  </si>
  <si>
    <t>MLDG PS POLYWOOD MPI-619468CR 15X100X2400MM CHERRY BASE BOARD</t>
  </si>
  <si>
    <t>MLDG PS POLYWOOD MPI-619713RW 14X90X2400MM ROSE WOOD BASE BOARD</t>
  </si>
  <si>
    <t>MLDG PS POLYWOOD MPI-619713G 14X90X2400MM GREY BASE BOARD</t>
  </si>
  <si>
    <t>MLDG PS POLYWOOD MPI-619713DW 14X90X2400MM DARK WALNUT BASE BOARD</t>
  </si>
  <si>
    <t>MLDG PS POLYWOOD MPI-619713NW 14X90X2400MM NATURAL WOOD BASE BOARD</t>
  </si>
  <si>
    <t>MLDG PS POLYWOOD MPI-619713WN 14X90X2400MM WALNUT BASE BOARD</t>
  </si>
  <si>
    <t>MLDG PS POLYWOOD MPI-619713CR 14X90X2400MM CHERRY BASE BOARD</t>
  </si>
  <si>
    <t>MLDG PS POLYWOOD MPI-619496RW 16X67X2400MM ROSE WOOD CORNICE</t>
  </si>
  <si>
    <t>GARDEN HOSE RYKER JM LD1210 1/2"X10M BRIGHT GREEN</t>
  </si>
  <si>
    <t>MLDG PS POLYWOOD MPI-619496G 16X67X2400MM GREY CORNICE</t>
  </si>
  <si>
    <t>MLDG PS POLYWOOD MPI-619496DW 16X67X2400MM DARK WALNUT CORNICE</t>
  </si>
  <si>
    <t>GARDEN HOSE RYKER JM LD1215 1/2"X15M BRIGHT GREEN</t>
  </si>
  <si>
    <t>GARDEN HOSE RYKER JM LD1220 1/2"X20M BRIGHT GREEN</t>
  </si>
  <si>
    <t>GARDEN HOSE RYKER JM LD1230 1/2"X30M BRIGHT GREEN</t>
  </si>
  <si>
    <t>MLDG PS POLYWOOD MPI-619496NW 16X67X2400MM NATURAL WOOD CORNICE</t>
  </si>
  <si>
    <t>GARDEN HOSE RYKER JM LD5/810 5/8"X10M DARK GREEN</t>
  </si>
  <si>
    <t>MLDG PS POLYWOOD MPI-619496WN 16X67X2400MM WALNUT CORNICE</t>
  </si>
  <si>
    <t>GARDEN HOSE RYKER JM LD5/815 5/8"X15M DARK GREEN</t>
  </si>
  <si>
    <t>MLDG PS POLYWOOD MPI-619496CR 16X67X2400MM CHERRY CORNICE</t>
  </si>
  <si>
    <t>GARDEN HOSE RYKER JM LD5/830 5/8"X30M DARK GREEN</t>
  </si>
  <si>
    <t>MLDG PS POLYWOOD MPI-61909RW 17X69X2400MM ROSE WOOD CORNICE</t>
  </si>
  <si>
    <t>MLDG PS POLYWOOD MPI-61909G 17X69X2400MM GREY CORNICE</t>
  </si>
  <si>
    <t>MLDG PS POLYWOOD MPI-61909DW 17X69X2400MM DARK WALNUT CORNICE</t>
  </si>
  <si>
    <t>MLDG PS POLYWOOD MPI-61909NW 17X69X2400MM NATURAL WOOD CORNICE</t>
  </si>
  <si>
    <t>MLDG PS POLYWOOD MPI-61909WN 17X69X2400MM WALNUT CORNICE</t>
  </si>
  <si>
    <t>MLDG PS POLYWOOD MPI-61909CR 17X69X2400MM CHERRY CORNICE</t>
  </si>
  <si>
    <t>MLDG PS POLYWOOD MPI-61998RW 16X59X2400MM ROSE WOOD CORNICE</t>
  </si>
  <si>
    <t>MLDG PS POLYWOOD MPI-61998G 16X59X2400MM GREY CORNICE</t>
  </si>
  <si>
    <t>MLDG PS POLYWOOD MPI-61998DW 16X59X2400MM DARK WALNUT CORNICE</t>
  </si>
  <si>
    <t>MLDG PS POLYWOOD MPI-61998NW 16X59X2400MM NATURAL WOOD CORNICE</t>
  </si>
  <si>
    <t>MLDG PS POLYWOOD MPI-61998WN 16X59X2400MM WALNUT CORNICE</t>
  </si>
  <si>
    <t>MLDG PS POLYWOOD MPI-61998CR 16X59X2400MM CHERRY CORNICE</t>
  </si>
  <si>
    <t>MLDG PS POLYWOOD MPI-619124RW 18X90X2400MM ROSE WOOD CORNICE</t>
  </si>
  <si>
    <t>MLDG PS POLYWOOD MPI-619124G 18X90X2400MM GREY CORNICE</t>
  </si>
  <si>
    <t>MLDG PS POLYWOOD MPI-619124DW 18X90X2400MM DARK WALNUT CORNICE</t>
  </si>
  <si>
    <t>MLDG PS POLYWOOD MPI-619124NW 18X90X2400MM NATURAL WOOD CORNICE</t>
  </si>
  <si>
    <t>MLDG PS POLYWOOD MPI-619124WN 18X90X2400MM WALNUT CORNICE</t>
  </si>
  <si>
    <t>MLDG PS POLYWOOD MPI-619124CR 18X90X2400MM CHERRY CORNICE</t>
  </si>
  <si>
    <t>MLDG PS POLYWOOD MPI-61912RW 14X22X2400MM ROSE WOOD CORNICE</t>
  </si>
  <si>
    <t>MLDG PS POLYWOOD MPI-61912G 14X22X2400MM GREY CORNICE</t>
  </si>
  <si>
    <t>MLDG PS POLYWOOD MPI-61912DW 14X22X2400MM DARK WALNUT CORNICE</t>
  </si>
  <si>
    <t>MLDG PS POLYWOOD MPI-61912NW 14X22X2400MM NATURAL WOOD CORNICE</t>
  </si>
  <si>
    <t>MLDG PS POLYWOOD MPI-61912WN 14X22X2400MM WALNUT CORNICE</t>
  </si>
  <si>
    <t>MLDG PS POLYWOOD MPI-61912CR 14X22X2400MM CHERRY CORNICE</t>
  </si>
  <si>
    <t>MLDG PS POLYWOOD MPI-61919RW 12X28X2400MM ROSE WOOD CORNICE</t>
  </si>
  <si>
    <t>MLDG PS POLYWOOD MPI-61919G 12X28X2400MM GREY CORNICE</t>
  </si>
  <si>
    <t>MLDG PS POLYWOOD MPI-61919DW 12X28X2400MM DARK WALNUT CORNICE</t>
  </si>
  <si>
    <t>MLDG PS POLYWOOD MPI-61919NW 12X28X2400MM NATURAL WOOD CORNICE</t>
  </si>
  <si>
    <t>MLDG PS POLYWOOD MPI-61919WN 12X28X2400MM WALNUT CORNICE</t>
  </si>
  <si>
    <t>MLDG PS POLYWOOD MPI-61919CR 12X28X2400MM CHERRY CORNICE</t>
  </si>
  <si>
    <t>MLDG PS POLYWOOD MPI-61931RW 13X28X2400MM ROSE WOOD CORNICE</t>
  </si>
  <si>
    <t>MLDG PS POLYWOOD MPI-61931G 13X28X2400MM GREY CORNICE</t>
  </si>
  <si>
    <t>S.O PILLOW FOR M1712</t>
  </si>
  <si>
    <t>MLDG PS POLYWOOD MPI-61931DW 13X28X2400MM DARK WALNUT CORNICE</t>
  </si>
  <si>
    <t>MLDG PS POLYWOOD MPI-61931NW 13X28X2400MM NATURAL WOOD CORNICE</t>
  </si>
  <si>
    <t>MLDG PS POLYWOOD MPI-61931WN 13X28X2400MM WALNUT CORNICE</t>
  </si>
  <si>
    <t>MLDG PS POLYWOOD MPI-61931CR 13X28X2400MM CHERRY CORNICE</t>
  </si>
  <si>
    <t>MLDG PS POLYWOOD MPI-61907RW 16X38X2400MM ROSE WOOD CORNICE</t>
  </si>
  <si>
    <t>MLDG PS POLYWOOD MPI-61907G 16X38X2400MM GREY CORNICE</t>
  </si>
  <si>
    <t>MLDG PS POLYWOOD MPI-61907DW 16X38X2400MM DARK WALNUT CORNICE</t>
  </si>
  <si>
    <t>MLDG PS POLYWOOD MPI-61907NW 16X38X2400MM NATURAL WOOD CORNICE</t>
  </si>
  <si>
    <t>MLDG PS POLYWOOD MPI-61907WN 16X38X2400MM WALNUT CORNICE</t>
  </si>
  <si>
    <t>MLDG PS POLYWOOD MPI-61907CR 16X38X2400MM CHERRY CORNICE</t>
  </si>
  <si>
    <t>MLDG PS POLYWOOD MPI-61962RW 27X70X2400MM ROSE WOOD CORNICE</t>
  </si>
  <si>
    <t>MLDG PS POLYWOOD MPI-61962G 27X70X2400MM GREY CORNICE</t>
  </si>
  <si>
    <t>MLDG PS POLYWOOD MPI-61962NW 27X70X2400MM NATURAL WOOD CORNICE</t>
  </si>
  <si>
    <t>MLDG PS POLYWOOD MPI-61962DW 27X70X2400MM DARK WALNUT CORNICE</t>
  </si>
  <si>
    <t>(DO NOT USE)MLDG PS POLYWOOD MPI-61962WN 27X70X2400MM WALNUT CORNICE</t>
  </si>
  <si>
    <t>MLDG PS POLYWOOD MPI-61962WN 27X70X2400MM WALNUT CORNICE</t>
  </si>
  <si>
    <t>MLDG PS POLYWOOD MPI-61962CR 27X70X2400MM CHERRY CORNICE</t>
  </si>
  <si>
    <t>MLDG PS POLYWOOD MPI-61998W 16X59X2400MM WHITE CORNICE</t>
  </si>
  <si>
    <t>MLDG PS POLYWOOD MPI-61909W 17X69X2400MM WHITE CORNICE</t>
  </si>
  <si>
    <t>MLDG PS POLYWOOD MPI-61962W 27X70X2400MM WHITE DOOR FRAME MOULDING</t>
  </si>
  <si>
    <t>MLDG PS POLYWOOD MPI-619493W 9X70X2400MM WHITE BASE BOARD</t>
  </si>
  <si>
    <t>MLDG PS POLYWOOD MPI-619713W 14X90X2400MM WHITE BASE BOARD</t>
  </si>
  <si>
    <t>MLDG PS POLYWOOD MPI-619468W 15X100X2400MM WHITE BASE BOARD</t>
  </si>
  <si>
    <t>MLDG PS POLYWOOD MPI-619454W 15X100X2400MM WHITE BASE BOARD</t>
  </si>
  <si>
    <t>MLDG DESIGNCRAFT MDK-619LVL QRM 16X16X2440MM (1X1X8)</t>
  </si>
  <si>
    <t>MLDG DESIGNCRAFT MDK-619LVL M15 16X16X2440MM (1X1X8)</t>
  </si>
  <si>
    <t>MLDG DESIGNCRAFT MDK-619LVL M33 16X16X2440MM (1X1X8)</t>
  </si>
  <si>
    <t>MLDG DESIGNCRAFT MDK-619LVL M13 10X18X2440MM (1X1X8)</t>
  </si>
  <si>
    <t>GAS RANGE BOSTON BAY RM GRBBR0619-6031 60CM S/S 3  GAS AND 1 HOT PLATE</t>
  </si>
  <si>
    <t>MLDG DESIGNCRAFT MDK-619LVL M02 14.5X38X2440MM (1X2X8)</t>
  </si>
  <si>
    <t>MLDG DESIGNCRAFT MDK-619LVL M-05 14.5X38X2440MM (1X2X8)</t>
  </si>
  <si>
    <t>MLDG DESIGNCRAFT MDK-619LVL DC21 14.5X38X2440MM (1X2X8)</t>
  </si>
  <si>
    <t>MLDG DESIGNCRAFT MDK-619LVL M04 14.5X38X2440MM (1X2X8)</t>
  </si>
  <si>
    <t>MLDG DESIGNCRAFT MDK-619LVL C376 14.5X60X2440MM (1X3X8)</t>
  </si>
  <si>
    <t>MLDG DESIGNCRAFT MDK-619LVL C375 14.5X60X2440MM (1X3X8)</t>
  </si>
  <si>
    <t>MLDG DESIGNCRAFT MDK-619LVL BB364 13X65X2440MM  (1X3X8)</t>
  </si>
  <si>
    <t>MLDG DESIGNCRAFT MDK-619LVL DC-35 14.5X60X2440MM (1X3X8)</t>
  </si>
  <si>
    <t>MLDG DESIGNCRAFT MDK-619LVL M-11 14.5X60X2440MM (1X3X8)</t>
  </si>
  <si>
    <t>MLDG DESIGNCRAFT MDK-619LVL SS-56 14.5X60X2440MM (1X3X8)</t>
  </si>
  <si>
    <t>MLDG DESIGNCRAFT MDK-619LVL M-22 14.5X84X2440MM (1X3X8)</t>
  </si>
  <si>
    <t>MLDG DESIGNCRAFT MDK-619LVL C-479 14.5X84X2440MM (1X3X8)</t>
  </si>
  <si>
    <t>MLDG DESIGNCRAFT MDK-619LVL BB48918 14.5X84X2440MM (1X3X8)</t>
  </si>
  <si>
    <t>WELDING MACHINE HAUSMANN ACCS. OT MMA-160I TRANSISTOR</t>
  </si>
  <si>
    <t>WELDING MACHINE HAUSMANN ACCS. OT MMA-220I TRANSISTOR</t>
  </si>
  <si>
    <t>MLDG DESIGNCRAFT MDK-619LVL BB-412 14.5X84X2440MM (1X4X8)</t>
  </si>
  <si>
    <t>MLDG DESIGNCRAFT MDK-619LVL DC-41 14.5X134X2440MM (1X4X8)</t>
  </si>
  <si>
    <t>MLDG DESIGNCRAFT MDK-619LVL BB-422 14.5X84X2440MM (1X4X8)</t>
  </si>
  <si>
    <t>MLDG DESIGNCRAFT MDK-619LVL BB-15  14.5X134X2440MM (1X6X8)</t>
  </si>
  <si>
    <t>MLDG DESIGNCRAFT MDK-619LVL DC-31 14.5X60X2440MM (1X3X8)</t>
  </si>
  <si>
    <t>MLDG DESIGNCRAFT MDK-619LVL BB-02 14.5X134X2440MM (1X6X8)</t>
  </si>
  <si>
    <t>MLDG DESIGNCRAFT MDK-619LVL BB-27 14.5X134X2440MM (1X6X8)</t>
  </si>
  <si>
    <t>LADDER XTEND FIBERGLASS TRIPOD ELJ-619105IA/FM28-105IA</t>
  </si>
  <si>
    <t>TILES ESPANA CLASSIC BT 30X30F MB3005 CITI GREEN</t>
  </si>
  <si>
    <t>LADDER XTEND FIBERGLASS PLATFORM ELJ-619104/FO110-104</t>
  </si>
  <si>
    <t>MLDG PS POLYWOOD MPD61904M-OAK 15X70X2400MM  CORNICE</t>
  </si>
  <si>
    <t>MLDG PS POLYWOOD MPD61905S-OAK 15X55X2400MM  CORNICE</t>
  </si>
  <si>
    <t>MLDG PS POLYWOOD MPD61906L-OAK 35X55X2400MM  CORNICE</t>
  </si>
  <si>
    <t>MLDG PS POLYWOOD MPD619903-OAK 30X30X2400MM  CORNER</t>
  </si>
  <si>
    <t>MLDG PS POLYWOOD MPD619SS80-OAK 9X80X2400MM  BASEBOARD</t>
  </si>
  <si>
    <t>MLDG PS POLYWOOD MPD61904M-CR 15X70X2400MM CORNICE</t>
  </si>
  <si>
    <t>MLDG PS POLYWOOD MPD61905S-CR 15X55X2400MM  CORNICE</t>
  </si>
  <si>
    <t>MLDG PS POLYWOOD MPD61906L-CR 35X55X2400MM  CORNICE</t>
  </si>
  <si>
    <t>MLDG PS POLYWOOD MPD619903-CR 30X30X2400MM  CORNER</t>
  </si>
  <si>
    <t>MLDG PS POLYWOOD MPD619SS80-CR 9X80X2400MM BASEBOARD</t>
  </si>
  <si>
    <t>MLDG PS POLYWOOD MPD61904M-PMR 15X70X2400MM  CORNICE</t>
  </si>
  <si>
    <t>MLDG PS POLYWOOD MPD-61905S-PMR 15X55X2400MM  CORNICE</t>
  </si>
  <si>
    <t>MLDG PS POLYWOOD MPD61906L-PMR 35X55X2400MM  CORNICE</t>
  </si>
  <si>
    <t>MLDG PS POLYWOOD MPD619903-PMR 30X30X2400MM  CORNER</t>
  </si>
  <si>
    <t>MLDG PS POLYWOOD MPD619SS80-PMR 9X80X2400MM  BASEBOARD</t>
  </si>
  <si>
    <t>MLDG PS POLYWOOD MPD61904M-PSB 15X70X2400MM  CORNICE</t>
  </si>
  <si>
    <t>MLDG PS POLYWOOD MPD61905S-PSB 15X55X2400MM CORNICE</t>
  </si>
  <si>
    <t>MLDG PS POLYWOOD MPD61906L-PSB  35X55X2400MM  CORNICE</t>
  </si>
  <si>
    <t>MLDG PS POLYWOOD MPD619903-PSB  30X30X2400MM  CORNER</t>
  </si>
  <si>
    <t>MLDG PS POLYWOOD MPD619SS80-PSB  9X80X2400MM BASEBOARD</t>
  </si>
  <si>
    <t>MLDG PS POLYWOOD MPD61905S-PDW 15X55X2400MM  CORNICE</t>
  </si>
  <si>
    <t>MLDG PS POLYWOOD MPD61904M-PDW 15X70X2400MM CORNICE</t>
  </si>
  <si>
    <t>MLDG PS POLYWOOD MPD61906L-PDW 35X55X2400MM CORNICE</t>
  </si>
  <si>
    <t>MLDG PS POLYWOOD MPD619903-PDW 30X30X2400MM  CORNER</t>
  </si>
  <si>
    <t>MLDG PS POLYWOOD MPD619SS80-PDW 9X80X2400MM BASEBOARD</t>
  </si>
  <si>
    <t>MLDG PS POLYWOOD MPD107-W 25X34X2400MM  CORNICE</t>
  </si>
  <si>
    <t>MLDG PS POLYWOOD MPD619101-L-0E 60X70X2400MM CORNICE</t>
  </si>
  <si>
    <t>MLDG PS POLYWOOD MPD619101-L-OAK/2GL 60X70X2400MM CORNICE</t>
  </si>
  <si>
    <t>MLDG PS POLYWOOD MPD619101-L-OE/2GL 60X70X2400MM CORNICE</t>
  </si>
  <si>
    <t>MLDG PS POLYWOOD MPD102-L-OAK 60X70X2400MM CORNICE</t>
  </si>
  <si>
    <t>MLDG PS POLYWOOD MPD201-OAK 30X50X2400MM CORNICE</t>
  </si>
  <si>
    <t>MLDG PS POLYWOOD MPD301-G 30X50X2400MM CORNICE</t>
  </si>
  <si>
    <t>MLDG PS POLYWOOD MPD301-M-GS 55X55X2400MM CORNICE</t>
  </si>
  <si>
    <t>MLDG PS POLYWOOD MPD301-S-CR 40X40X2400MM CORNICE</t>
  </si>
  <si>
    <t>MLDG PS POLYWOOD MPD503-M-OAK 45X55X2400MM CORNICE</t>
  </si>
  <si>
    <t>RATCHET TIE DOWN LINK RLP619-XS11101 25MMX3M SWL136KG</t>
  </si>
  <si>
    <t>RATCHET TIE DOWN LINK RLP619-XS11217 25MMX4.5M SWL227KG</t>
  </si>
  <si>
    <t>CORD BUNGEE  LINK BLP619-XS31102 60CM</t>
  </si>
  <si>
    <t>CORD BUNGEE  LINK BLP619-XS31104 120CM</t>
  </si>
  <si>
    <t>NET CARGO  LINK CLP619-XS41108 90X120CM SPIDER</t>
  </si>
  <si>
    <t>POUCH HAUSMANN PHMP619-PC05001 CARPENTER</t>
  </si>
  <si>
    <t>POUCH HAUSMANN PHMP619-PC05011 ELECTRICIAN</t>
  </si>
  <si>
    <t>TOOL BAG HAUSMANN TBHMP619-TB02008 14" 8POCKETS</t>
  </si>
  <si>
    <t>CARGO SLING LINK SLP619-ATWC0002(2) 3MX60MM 2TON 7:1</t>
  </si>
  <si>
    <t>CARGO SLING LINK SLP619-ATWC0002(4) 5MX60MM 2TON 7:1</t>
  </si>
  <si>
    <t>CARGO SLING LINK SLP619-ATWC0003(4) 6MX90MM 3TON 7:1</t>
  </si>
  <si>
    <t>CARGO SLING LINK SLP619-ATWC0004(2) 4MX120MM 4TON 7:1</t>
  </si>
  <si>
    <t>TOGGLE BALL LINK TLP619-ABGT0230 30CM</t>
  </si>
  <si>
    <t>INDOOR LUMBER AMERICAN LUMBER LAH619-R 38X38X2438MM (2X2X8) UNTREATED BLUE MARK</t>
  </si>
  <si>
    <t>INDOOR LUMBER AMERICAN LUMBER LAH619-R 38X38X3048MM (2X2X10) UNTREATED BLUE MARK</t>
  </si>
  <si>
    <t>INDOOR LUMBER AMERICAN LUMBER LAH619-R 38X38X3660MM (2X2X12) UNTREATED BLUE MARK</t>
  </si>
  <si>
    <t>INDOOR LUMBER AMERICAN LUMBER LAH619-R 38X63.5X2438MM (2X3X8) UNTREATED BLUE MARK</t>
  </si>
  <si>
    <t>INDOOR LUMBER AMERICAN LUMBER LAH619-R 38X63.5X3048MM (2X3X10) UNTREATED BLUE MARK</t>
  </si>
  <si>
    <t>INDOOR LUMBER AMERICAN LUMBER LAH619-R 38X63.5X3660MM (2X3X12) UNTREATED BLUE MARK</t>
  </si>
  <si>
    <t>INDOOR LUMBER AMERICAN LUMBER LAH619 38X89X3660MM (2X4X12) UNTREATED</t>
  </si>
  <si>
    <t>INDOOR LUMBER AMERICAN LUMBER LAH619 38X140X2438 (2X6X8) UNTREATED</t>
  </si>
  <si>
    <t>INDOOR LUMBER AMERICAN LUMBER LAH619 38X140X3048 (2X6X10) UNTREATED</t>
  </si>
  <si>
    <t>INDOOR LUMBER AMERICAN LUMBER LAH619 38X140X3660MM (2X6X12) UNTREATED</t>
  </si>
  <si>
    <t>+DOOR FLUSH WOODTEK WL VIRGINIA 70X210 35MM HC TEAK VENEER</t>
  </si>
  <si>
    <t>+DOOR FLUSH WOODTEK WL VIRGINIA 80X210 35MM HC TEAK VENEER</t>
  </si>
  <si>
    <t>+DOOR FLUSH WOODTEK WL VIRGINIA 90X210 35MM HC TEAK VENEER</t>
  </si>
  <si>
    <t>I-SQUAT BOWL PHILIPPINE STANDARD SQ34 WHITE</t>
  </si>
  <si>
    <t>I-SQUAT BOWL PHILIPPINE STANDARD SQ27 WHITE</t>
  </si>
  <si>
    <t>FLOORMAT PVC EKONOR 1830X27430X0.40MM 338-14 GRAY</t>
  </si>
  <si>
    <t>FLOORMAT PVC EKONOR 1830X27430X0.40MM 382-03 GREEN</t>
  </si>
  <si>
    <t>FLOORMAT PVC EKONOR 1830X27430X0.40MM 382-06 VIOLET</t>
  </si>
  <si>
    <t>FLOORMAT PVC EKONOR 1830X27430X0.40MM 382-13 BROWN</t>
  </si>
  <si>
    <t>FLOORMAT PVC EKONOR 1830X27430X0.40MM 436-02 BLUE</t>
  </si>
  <si>
    <t>I-BOWL LA FONZA 2085 AUSTIN WHITE</t>
  </si>
  <si>
    <t>I-TANK LA FONZA 2085 AUSTIN WHITE</t>
  </si>
  <si>
    <t>PLYWOOD MARINE WOODTEK PWD619-F 18X1220X2440MM (GREEN)</t>
  </si>
  <si>
    <t>+DOORMAT HAPPY HOME NW 40X60CM DHN-619CMAR 2.4KG/SM</t>
  </si>
  <si>
    <t>+DOORMAT HAPPY HOME NW 40X60CM DHN-619CMAG 2.4KG/SM</t>
  </si>
  <si>
    <t>+DOORMAT HAPPY HOME NW 40X60CM DHN-619CMAB 2.4KG/SM</t>
  </si>
  <si>
    <t>+DOORMAT HAPPY HOME NW 40X60CM DHN-619CMARW 2.4KG/SM</t>
  </si>
  <si>
    <t>+DOORMAT HAPPY HOME NW 40X60CM DHN-619CMAGW 2.4KG/SM</t>
  </si>
  <si>
    <t>+DOORMAT HAPPY HOME NW 40X60CM DHN-619CMABW 2.4KG/SM</t>
  </si>
  <si>
    <t>+DOORMAT HAPPY HOME NW 50X70CM DHN-619CMAR 2.4KG/SM</t>
  </si>
  <si>
    <t>+DOORMAT HAPPY HOME NW 50X70CM DHN-619CMAG 2.4KG/SM</t>
  </si>
  <si>
    <t>+DOORMAT HAPPY HOME NW 50X70CM DHN-619CMAB 2.4KG/SM</t>
  </si>
  <si>
    <t>+DOORMAT HAPPY HOME NW 50X70CM DHN-619CMARW 2.4KG/SM</t>
  </si>
  <si>
    <t>+DOORMAT HAPPY HOME NW 50X70CM DHN-619CMAGW 2.4KG/SM</t>
  </si>
  <si>
    <t>+DOORMAT HAPPY HOME NW 50X70CM DHN-619CMABW 2.4KG/SM</t>
  </si>
  <si>
    <t>+SHELF BRACKET STACK SB-57 110X200MM T-1.4MM IRON GREY</t>
  </si>
  <si>
    <t>+SHELF BRACKET STACK SB-57 155X300MM T-1.4MM IRON GREY</t>
  </si>
  <si>
    <t>+SHELF BRACKET STACK SB-57 220X400MM T-1.4MM IRON GREY</t>
  </si>
  <si>
    <t>AIR COOLER BOSTON BAY SPAREPARTS ACLR 657  SYNCHRONOUS MOTOR</t>
  </si>
  <si>
    <t>AIR COOLER BOSTON BAY SPAREPARTS ACLR 657 MOTOR</t>
  </si>
  <si>
    <t>AIR COOLER BOSTON BAY SPAREPARTS ACLR 657 WATER PUMP</t>
  </si>
  <si>
    <t>AIR COOLER BOSTON BAY SPAREPARTS ACLR 657 CIRCUIT BOARD</t>
  </si>
  <si>
    <t>AIR COOLER BOSTON BAY ACCS. ACLR 657 WHEELS</t>
  </si>
  <si>
    <t>AIR COOLER BOSTON BAY SPAREPARTS ACLR 657 REMOTE CONTROL</t>
  </si>
  <si>
    <t>AIR COOLER BOSTON BAY SPAREPARTS TJ120-01 MAIN MOTOR</t>
  </si>
  <si>
    <t>AIR COOLER BOSTON BAY SPAREPARTS TJ120-01 SWING MOTOR</t>
  </si>
  <si>
    <t>AIR COOLER BOSTON BAY SPAREPARTS BB-ACLR 707 CIRCUIT BOARD</t>
  </si>
  <si>
    <t>AIR COOLER BOSTON BAY SPAREPARTS BB-ACLR 707 MOTORS</t>
  </si>
  <si>
    <t>MICROWAVE OVEN BOSTON BAY SP P70B20AL-G3 T-SCREEN CNTRL PANEL</t>
  </si>
  <si>
    <t>WATER DISPENSER BOSTON BAY SP LAGUNA BOTTLE BASE</t>
  </si>
  <si>
    <t>WATER DISPENSER BOSTON BAY SP HUDSON FRONT PANEL-02</t>
  </si>
  <si>
    <t>WATER DISPENSER BOSTON BAY SP  DELTA BOTTLE BASE</t>
  </si>
  <si>
    <t>WATER DISPENSER BOSTON BAY SP DELTA DOOR</t>
  </si>
  <si>
    <t>WATER DISPENSER BOSTON BAY SP HUDSON FRONT PANEL-01</t>
  </si>
  <si>
    <t>POT GREAT OUTDOOR PVC XS-80/RB-80 TERRACOTTA 12'S</t>
  </si>
  <si>
    <t>WATER DISPENSER BOSTON BAY SP LAGUNA FRONT PANEL</t>
  </si>
  <si>
    <t>MLDG DESIGNCRAFT MDK-619 QRM 16X16X2440MM (1X1X8) WHITE</t>
  </si>
  <si>
    <t>POT GREAT OUTDOOR PVC XS-90/RB-90 TERRACOTTA 12'S</t>
  </si>
  <si>
    <t>+POT GREAT OUTDOOR JP PVC XS-100/RB-100 TERRACOTTA 12'S</t>
  </si>
  <si>
    <t>POT GREAT OUTDOOR PVC XS-110/RB-110 TERRACOTTA 12'S</t>
  </si>
  <si>
    <t>MLDG DESIGNCRAFT MDK-619 M15 16X16X2440MM (1X1X8) WHITE</t>
  </si>
  <si>
    <t>WATER DISPENSER BOSTON BAY SPAREPARTS ALL MODEL</t>
  </si>
  <si>
    <t>POT GREAT OUTDOOR PVC XS-120/RB-120 TERRACOTTA 12'S</t>
  </si>
  <si>
    <t>MLDG DESIGNCRAFT MDK-619 M33 16X16X2440MM (1X1X8) WHITE</t>
  </si>
  <si>
    <t>MLDG DESIGNCRAFT MDK-619 M13 10X18X2440MM (1X1X8) WHITE</t>
  </si>
  <si>
    <t>WATER DISPENSER BOSTON BAY SP HUDSON DOOR</t>
  </si>
  <si>
    <t>MLDG DESIGNCRAFT MDK-619 M02 14.5X38X2440MM (1X2X8) WHITE</t>
  </si>
  <si>
    <t>MLDG DESIGNCRAFT MDK-619 M-05 14.5X38X2440MM (1X2X8) WHITE</t>
  </si>
  <si>
    <t>MLDG DESIGNCRAFT MDK-619 DC21 14.5X38X2440MM (1X2X8) WHITE</t>
  </si>
  <si>
    <t>MLDG DESIGNCRAFT MDK-619 M04 14.5X38X2440MM (1X2X8) WHITE</t>
  </si>
  <si>
    <t>MLDG DESIGNCRAFT MDK-619 C376 14.5X60X2440MM (1X3X8) WHITE</t>
  </si>
  <si>
    <t>MLDG DESIGNCRAFT MDK-619 C375 14.5X60X2440MM (1X3X8) WHITE</t>
  </si>
  <si>
    <t>WATER DISPENCER BOSTON BAY SP LAGUNA TOP COVER</t>
  </si>
  <si>
    <t>MLDG DESIGNCRAFT MDK-619 BB364 13X65X2440MM (1X3X8) WHITE</t>
  </si>
  <si>
    <t>MLDG DESIGNCRAFT MDK-619 DC-35 14.5X60X2440MM (1X3X8) WHITE</t>
  </si>
  <si>
    <t>MLDG DESIGNCRAFT MDK-619 M-11 14.5X60X2440MM (1X3X8) WHITE</t>
  </si>
  <si>
    <t>WATER DISPENSER BOSTON BAY SP HUDSON TOP COVER</t>
  </si>
  <si>
    <t>MLDG DESIGNCRAFT MDK-619 DC-31 14.5X60X2440MM (1X3X8) WHITE</t>
  </si>
  <si>
    <t>MLDG DESIGNCRAFT MDK-619 SS-56 14.5X60X2440MM (1X3X8) WHITE</t>
  </si>
  <si>
    <t>MLDG DESIGNCRAFT MDK-619 M-22 14.5X84X2440MM (1X3X8) WHITE</t>
  </si>
  <si>
    <t>MLDG DESIGNCRAFT MDK-619 C-479 14.5X84X2440MM (1X3X8) WHITE</t>
  </si>
  <si>
    <t>WATER DISPENSER BOSTON BAY SP DELTA TOP COVER</t>
  </si>
  <si>
    <t>MLDG DESIGNCRAFT MDK-619 BB48918 14.5X84X2440MM (1X3X8) WHITE</t>
  </si>
  <si>
    <t>MLDG DESIGNCRAFT MDK-619 BB-412 14.5X84X2440MM (1X4X8) WHITE</t>
  </si>
  <si>
    <t>MLDG DESIGNCRAFT MDK-619 DC-41 14.5X134X2440MM (1X4X8) WHITE</t>
  </si>
  <si>
    <t>MLDG DESIGNCRAFT MDK-619 BB-422 14.5X84X2440MM (1X4X8) WHITE</t>
  </si>
  <si>
    <t>MLDG DESIGNCRAFT MDK-619 BB-15 14.5X134X2440MM (1X6X8) WHITE</t>
  </si>
  <si>
    <t>TILES ESPANA PREMIUM CC 30X60 RC36025 INK JET</t>
  </si>
  <si>
    <t>TILES ESPANA PREMIUM CC 30X60 RC36026 INK JET</t>
  </si>
  <si>
    <t>TILES ESPANA PREMIUM CC 30X60 RC36027 INK JET</t>
  </si>
  <si>
    <t>TILES ESPANA PREMIUM CC 30X60 RC36028 INK JET</t>
  </si>
  <si>
    <t>TILES ESPANA PREMIUM CC 30X60 RC36029 INK JET</t>
  </si>
  <si>
    <t>TILES ESPANA PREMIUM CC 30X60 RC36030 INK JET</t>
  </si>
  <si>
    <t>TILES ROMANO PREMIUM LH 30X60 PM16C FONDA LT. BEIGE</t>
  </si>
  <si>
    <t>TILES ROMANO PREMIUM LH 30X60 PM17C FONDA DECORATIVE</t>
  </si>
  <si>
    <t>TILES ROMANO PREMIUM LH 30X60 PM18C FONDA DK. BEIGE</t>
  </si>
  <si>
    <t>TILES ROMANO PREMIUM LH 30X60 PM19D FREDONIA LT. GRAY</t>
  </si>
  <si>
    <t>TILES ROMANO PREMIUM LH 30X60 PM20D FREDONIA DECORATIVE GRAY</t>
  </si>
  <si>
    <t>TILES ROMANO PREMIUM LH 30X60 PM21D FREDONIA DK. GRAY</t>
  </si>
  <si>
    <t>TILES ROMANO PREMIUM LH 30X60 PM10 ALTONA GRID</t>
  </si>
  <si>
    <t>TILES ROMANO PREMIUM LH 30X60 PM11 ALTONA GRID</t>
  </si>
  <si>
    <t>TILES ROMANO PREMIUM LH 30X60 PM12 FANA</t>
  </si>
  <si>
    <t>TILES ROMANO PREMIUM LH 30X60 PM13 FANA</t>
  </si>
  <si>
    <t>TILES ROMANO PREMIUM LH 30X60 PM14 FANA</t>
  </si>
  <si>
    <t>TILES ROMANO PREMIUM LH 30X60 PM15 FANA</t>
  </si>
  <si>
    <t>AIRCON BOSTON BAY ME ACCS. MSABE-12CR INDOOR CENTRIFUGAL FAN</t>
  </si>
  <si>
    <t>GENERATOR HAUSMANN RP R12000DP-A RATED 11KW MAX 12.5KW  BATTERY  accs</t>
  </si>
  <si>
    <t>WELDING GENERATOR HAUSMANN RP 190A 3.5KVA ELEC.START STATOR ACCS</t>
  </si>
  <si>
    <t>TILES NUVOGRES IV 60X120 AH1260A-2H SUPER WHITE</t>
  </si>
  <si>
    <t>ELECTRONIC GATE OPENER UH ACCS. CLUTCH (C)</t>
  </si>
  <si>
    <t>I-REFRIGERATOR BOSTON BAY HO RBH6.4-0619 FT DD DEFROST FRIDGE NON INVERTER</t>
  </si>
  <si>
    <t>I-REFRIGERATOR BOSTON BAY HO RBH6.9-0619 CU FT DD NO FROST LED INVERTER</t>
  </si>
  <si>
    <t>GAS RANGE BOSTON BAY SPAREPARTS FE 604GB 4 BURNERS D.GLASS 60CM GLASS FRONT</t>
  </si>
  <si>
    <t>WELDING MACHINE HAUSMANN BX1-200-3 ARC 200AMP COPPER ACCS. TRANSFORMER</t>
  </si>
  <si>
    <t>WELDING MACHINE HAUSMANN BX1-200-3 ARC 200AMP COPPER ACCS. SWITCH</t>
  </si>
  <si>
    <t>NFS-PARTICLE BOARD VP LAM. 2SIDES VM20440 18/18 18MMX1220MMX2440MM OXFORD CHERRY</t>
  </si>
  <si>
    <t>NFS-MDF BOARD VP VM10120 18/18 18X1220X2440MM HMR 2SIDES LAM.WHT</t>
  </si>
  <si>
    <t>NFS-MDF BOARD VP VM10120 18/18 18X1220X2440MM 2SIDES LAM.WHT</t>
  </si>
  <si>
    <t>NFS-MDF BOARD VP VM20210 18/18 18X1220X2440MM 2SIDES BAVARIAN BEECH</t>
  </si>
  <si>
    <t>NFS-MDF BOARD VP VM20440 18/18 18X1220X2440MM 2SIDES OXFORD CHERRY</t>
  </si>
  <si>
    <t>NFS-MDF BOARD VP VM20413 18/18 18X1220X2440MM 2SIDES SCANDIC CHERRY</t>
  </si>
  <si>
    <t>OTP-ORGANIZERS SET TATAY 7012500 SLIM+A6+A5+A4 BAOBAB ANTRACITE GREY</t>
  </si>
  <si>
    <t>OTP-ORGANIZERS SET TATAY 7012501 SLIM+A6+A5+A4 BAOBAB WHITE</t>
  </si>
  <si>
    <t>BATH SET TATAY 6632401 OLYMPIA 4PCS WHITE</t>
  </si>
  <si>
    <t>RANGE HOOD BOSTON BAY SP HSM102 (1-900MM) CENTRIFUGAL FAN</t>
  </si>
  <si>
    <t>FILL  VALVE FITTINGS SIAMP 30242010 R24 MECHANICAL INLET</t>
  </si>
  <si>
    <t>FLUSH VALVE/OUTLET VALVE SIAMP 32300010 FLAP30 SINGLE FLUSH</t>
  </si>
  <si>
    <t>KITCHEN CABINET DIAMOND UNICO FLAT TOP 1.6M</t>
  </si>
  <si>
    <t>FLUSH VALVE/OUTLET VALVE SIAMP 32711010 MSE LTV DUAL  FLUSH 2PC</t>
  </si>
  <si>
    <t>FLUSH VALVE/OUTLET VALVE SIAMP 32711110 MSE CTD58 DUAL FLUSH 1PC</t>
  </si>
  <si>
    <t>TANK LEVER SIAMP 34310010 MN31 FRONT COMMAND</t>
  </si>
  <si>
    <t>PUSH BUTTON  SIAMP 34405210 BT40 DUAL FLUSH TOP</t>
  </si>
  <si>
    <t>BOWL GASKET SIAMP 10003455 BLISTER</t>
  </si>
  <si>
    <t>CONNECTING BOLTS SIAMP 10003454 M8 SS</t>
  </si>
  <si>
    <t>FLAPPER SIAMP 10003453</t>
  </si>
  <si>
    <t>TANK FITTINGS SET SIAMP FLAP30/24R 1/2P MN31 S-FLUSH</t>
  </si>
  <si>
    <t>TANK FITTINGS SET SIAMP 37246607 MSE LFV/24R 1/2P BT40</t>
  </si>
  <si>
    <t>SLIM DOWNLIGHT CTX SL LED 2103B-MBY4 WW 6W ROUND RECESSED 3000K</t>
  </si>
  <si>
    <t>SLIM DOWNLIGHT CTX SL LED 2103B-MBY4 DL 6W ROUND RECESSED 6500K</t>
  </si>
  <si>
    <t>SLIM DOWNLIGHT CTX SL LED 2103C-MBY5 WW 9W ROUND RECESSED 3000K</t>
  </si>
  <si>
    <t>SLIM DOWNLIGHT CTX SL LED 2103C-MBY5 DL 9W ROUND RECESSED 6500K</t>
  </si>
  <si>
    <t>SLIM DOWNLIGHT CTX SL LED 2103F-MBY7 WW 12W ROUND RECESSED 3000K</t>
  </si>
  <si>
    <t>SLIM DOWNLIGHT CTX SL LED 2103F-MBY7 DL 12W ROUND RECESSED 6500K</t>
  </si>
  <si>
    <t>SLIM DOWNLIGHT CTX SL LED MBF4 WW 6W SQUARE RECESSED 3000K</t>
  </si>
  <si>
    <t>SLIM DOWNLIGHT CTX SL LED MBF4 DL 6W SQUARE RECESSED 6500K</t>
  </si>
  <si>
    <t>SLIM DOWNLIGHT CTX SL LED MBF5 WW 9W SQUARE RECESSED 3000K</t>
  </si>
  <si>
    <t>SLIM DOWNLIGHT CTX SL LED MBF5 DL 9W SQUARE RECESSED 6500K</t>
  </si>
  <si>
    <t>SLIM DOWNLIGHT CTX SL LED MBF6 WW 12W SQUARE RECESSED 3000K</t>
  </si>
  <si>
    <t>SLIM DOWNLIGHT CTX SL LED MBF6 DL 12W SQUARE RECESSED 6500K</t>
  </si>
  <si>
    <t>I-PAR LIGHT ZIGMA SL 4206D-PAR30 10W IP65 GREEN</t>
  </si>
  <si>
    <t>I-PAR LIGHT ZIGMA SL 4206D-PAR30 10W IP65 RED</t>
  </si>
  <si>
    <t>I-PAR LIGHT ZIGMA SL 4206D-PAR30 10W IP65 BLUE</t>
  </si>
  <si>
    <t>I-PAR LIGHT ZIGMA SL 4306F-PAR38 15W IP65 GREEN</t>
  </si>
  <si>
    <t>I-PAR LIGHT ZIGMA SL 4306F-PAR38 15W IP65 RED</t>
  </si>
  <si>
    <t>I-PAR LIGHT ZIGMA SL 4306F-PAR38 15W IP65 BLUE</t>
  </si>
  <si>
    <t>LADDER XTEND ALUMINUM DAT-AT1 TEAKWOOD FINISHED</t>
  </si>
  <si>
    <t>LADDER XTEND ALUMINUM DAT-AT2 TEAKWOOD FINISHED</t>
  </si>
  <si>
    <t>LADDER XTEND ALUMINUM DAT-AT3 TEAKWOOD FINISHED</t>
  </si>
  <si>
    <t>LADDER XTEND ALUMINUM DAT-AT4 TEAKWOOD FINISHED</t>
  </si>
  <si>
    <t>TUBE ZIGMA HT LED TP-T8-0.6M-GF9-CW T8 9W 4000K CW</t>
  </si>
  <si>
    <t>TUBE ZIGMA HT LED TP-T8-1.2M-GF18-CW T8 18W 4000K CW</t>
  </si>
  <si>
    <t>TUBE ZIGMA HT LED T5 W/BATTEN F1-CW 5W 4000K CW</t>
  </si>
  <si>
    <t>TUBE ZIGMA HT LED T5 W/BATTEN F2-CW 10W 4000K CW</t>
  </si>
  <si>
    <t>TUBE ZIGMA HT LED T5 W/BATTEN F3-CW 15W 4000K CW</t>
  </si>
  <si>
    <t>LADDER XTEND ALUMINUM DAF-AT2 TEAKWOOD FINISHED</t>
  </si>
  <si>
    <t>TUBE ZIGMA HT LED T5 W/BATTEN F4-CW 20W 4000K CW</t>
  </si>
  <si>
    <t>LADDER XTEND ALUMINUM DAF-AT3 TEAKWOOD FINISHED</t>
  </si>
  <si>
    <t>OTP-LADDER XTEND ALUMINUM DAT-E2BR</t>
  </si>
  <si>
    <t>SPARE PARTS SH BRUSH CUTTER CG411/CG431 NYLON HEAD</t>
  </si>
  <si>
    <t>TROLLEY HAPPY HOME NN 50-0077 MULTI FUNCTIONAL CART</t>
  </si>
  <si>
    <t>WATER PUMP VODA RT80ZB28-3.6Q ACCS. WHOLE PUMP ASSY</t>
  </si>
  <si>
    <t>(DO NOT USE)TILES DOSO CC 120X120 6018</t>
  </si>
  <si>
    <t>(DO NOT USE)TILES DOSO CC 120X120 6020</t>
  </si>
  <si>
    <t>(DO NOT USE)TILES DOSO CC 120X120 K6092</t>
  </si>
  <si>
    <t>(DO NOT USE)TILES DOSO CC 120X180 K6039</t>
  </si>
  <si>
    <t>(DO NOT USE)TILES DOSO CC 120X180 K6015</t>
  </si>
  <si>
    <t>LADDER XTEND PLASTIC XDY-550 STEP STOOL</t>
  </si>
  <si>
    <t>NFS-LEVEL KAPRO 987XL-40 60CM RED MAGNIFIED</t>
  </si>
  <si>
    <t>NFS-LEVEL KAPRO 130-62 90CM I-BEAM</t>
  </si>
  <si>
    <t>NFS-TAPE MEASURE KAPRO 510-5M OPTIVISION</t>
  </si>
  <si>
    <t>NFS-TAPE MEASURE KAPRO 510-8M OPTIVISION</t>
  </si>
  <si>
    <t>NFS-LASER METER KAPRO 363 W/ BEAM FINDER</t>
  </si>
  <si>
    <t>PRO LASER KAPRO 862G CROSS LINE</t>
  </si>
  <si>
    <t>NFS-LEVEL KAPRO 130-62 60CM I-BEAM</t>
  </si>
  <si>
    <t>AIR COOLER BOSTON BAY SPAREPARTS HLB-15B PCB</t>
  </si>
  <si>
    <t>WELDING MACHINE HAUSMANN ACCS. MMA-2201/MMA-1601 RECTIFIER (MINI BOARD)</t>
  </si>
  <si>
    <t>WELDING MACHINE HAUSMANN ACCS. MMA-1601 PROCESSOR (MINI BOARD)</t>
  </si>
  <si>
    <t>WELDING MACHINE HAUSMANN ACCS. MMA-1401 1GBT TRANSISTOR</t>
  </si>
  <si>
    <t>WELDING MACHINE HAUSMANN ACCS. MMA-1601-IC</t>
  </si>
  <si>
    <t>WELDING MACHINE HAUSMANN ACCS. MMA-1401-IC</t>
  </si>
  <si>
    <t>WELDING MACHINE HAUSMANN ACCS. MMA-1601 TRANSFORMER</t>
  </si>
  <si>
    <t>WELDING MACHINE HAUSMANN ACCS. MMA-2201 TRANSFORMER</t>
  </si>
  <si>
    <t>WELDING MACHINE HAUSMANN ACCS. MMA-2201 CAPACITOR</t>
  </si>
  <si>
    <t>WELDING MACHINE HAUSMANN ACCS. MMA-1401 CAPACITOR</t>
  </si>
  <si>
    <t>ROUND FLOWERPOT RYKER KD3811SN D20XH12.5 BROWN</t>
  </si>
  <si>
    <t>ROUND FLOWERPOT RYKER KD3812SN D25.2XH19.5 BROWN</t>
  </si>
  <si>
    <t>ROUND FLOWERPOT RYKER KD3813SN D30XH23.3 BROWN</t>
  </si>
  <si>
    <t>ROUND FLOWERPOT RYKER KD3814SN D37.5XH29 BROWN</t>
  </si>
  <si>
    <t>ROUND FLOWERPOT RYKER KD3811SN D20XH12.5 GREY</t>
  </si>
  <si>
    <t>ROUND FLOWERPOT RYKER KD3812SN D25.5XH19.5 GREY</t>
  </si>
  <si>
    <t>ROUND FLOWERPOT RYKER KD3813SN D30XH23.3 GREY</t>
  </si>
  <si>
    <t>ROUND FLOWERPOT RYKER KD3814SN D37.5XH29 GREY</t>
  </si>
  <si>
    <t>PALLET JACK HAUL EXPERT HPHR 711 BF-III 2500KG</t>
  </si>
  <si>
    <t>TRASH BIN RYKER OD XDL-240U-19 240L MOBILE PEDAL BLUE</t>
  </si>
  <si>
    <t>TRASH BIN RYKER OD XDL-120U-14 120L MOBILE PEDAL RED</t>
  </si>
  <si>
    <t>TRASH BIN RYKER OD XDL-120U-14 120L MOBILE PEDAL YELLOW</t>
  </si>
  <si>
    <t>TRASH BIN OD XDL-120U-14 120L BLUE</t>
  </si>
  <si>
    <t>ELECTRIC SPRAY GUN ACCS. HAUSMANN JS-HH15A NOZZLE ASSEMBLED</t>
  </si>
  <si>
    <t>ELECTRIC SPRAY GUN ACCS. HAUSMANN JS-HH15A SWITCH</t>
  </si>
  <si>
    <t>ELECTRIC SPRAY GUN ACCS. HAUSMANN JS-HH15A VALVE ASSEMBLED</t>
  </si>
  <si>
    <t>ELECTRIC SPRAY GUN ACCS. HAUSMANN JS-HH15A FILTER</t>
  </si>
  <si>
    <t>AIR COMPRESSOR ACCS. HAUSMANN SD-21/Z-1051 1/2HP 36L WHEELS</t>
  </si>
  <si>
    <t>S.O WATER JET BIG FOR MASSAGE BATHTUB</t>
  </si>
  <si>
    <t>S.O WATER JET SMALL FOR MASSAGE BATHTUB</t>
  </si>
  <si>
    <t>+DOORMAT HAPPY HOME NP PVC 1.20MX1.0M FMS7000 GREEN</t>
  </si>
  <si>
    <t>+DOORMAT HAPPY HOME NP PVC MAT 1.22X1.0M CMB-10 RED</t>
  </si>
  <si>
    <t>+DOORMAT HAPPY HOME NP PVC MAT 1.22X1.0M CMB-10  L.GREEN</t>
  </si>
  <si>
    <t>+DOORMAT HAPPY HOME NP PVC MAT 1.22X1.0M CMB-10  GREY</t>
  </si>
  <si>
    <t>+DOORMAT HAPPY HOME NP PVC MAT 1.22X1.0M CMB-10  BLACK</t>
  </si>
  <si>
    <t>AIRCON BRACKET HAUSMANN ABH72619 365X450X1.8MM 200 KG W/ACCS.</t>
  </si>
  <si>
    <t>+DOORMAT HAPPY HOME NP 1.2MX1M PMR DHN-619101B</t>
  </si>
  <si>
    <t>+DOORMAT HAPPY HOME NP 1.2MX1M PMR DHN-619108S</t>
  </si>
  <si>
    <t>GARDEN HOSE RYKER JM MD1210 1/2"X10M GRAY</t>
  </si>
  <si>
    <t>GARDEN HOSE RYKER JM MD1215 1/2"X15M GRAY</t>
  </si>
  <si>
    <t>GARDEN HOSE RYKER JM MD1220 1/2"X20M GRAY</t>
  </si>
  <si>
    <t>GARDEN HOSE RYKER JM MD1230 1/2"X30M GRAY</t>
  </si>
  <si>
    <t>RACK STACK MD SSEF0719-SFN501 5L 1238X4751830MM</t>
  </si>
  <si>
    <t>RACK STACK LD SSEF0719-SFN2812 4L 710X305X1372MM</t>
  </si>
  <si>
    <t>+NFS-DECKING ACCS. WOODTEK M4X30MM YT-C02-2 SS FIXING SCREW</t>
  </si>
  <si>
    <t>SINK CM CINZIA 011934XGUSX 44X50CM S/S SGL.BOWL</t>
  </si>
  <si>
    <t>HOB BOSTON BAY AE SPAREPARTS PAN SUPPORT PFF830STTGB0-E</t>
  </si>
  <si>
    <t>SHOWER KIT TATAY 3380001 STONE</t>
  </si>
  <si>
    <t>HOB BOSTON BAY AE SPAREPARTS SE-RAPID BURNER SPREAD PFF830STTGB-E</t>
  </si>
  <si>
    <t>HOB BOSTON BAY AE SPAREPARTS PAN SUPPORT PFF830STTGB-E</t>
  </si>
  <si>
    <t>HOB BOSTON BAY AE SPAREPARTS TRIPLE RING BURNER ROASE PFF830STTGB-E</t>
  </si>
  <si>
    <t>HOB BOSTON BAY AE SPAREPARTS SPARK PIN PFF830STTGB-E</t>
  </si>
  <si>
    <t>HOB BOSTON BAY AE SPAREPARTS SAFETY DEVISE PFF830STTGB-E</t>
  </si>
  <si>
    <t>SHOWER HOSE TATAY 3321609 FLEXO METAL DUAL 1.5</t>
  </si>
  <si>
    <t>HOB BOSTON BAY AE SPAREPARTS NOZZLE PFF830STTGB-E</t>
  </si>
  <si>
    <t>HOB BOSTON BAY AE SPAREPARTS IGNATION PFF820STTGB-E</t>
  </si>
  <si>
    <t>HOB BOSTON BAY AE SPAREPARTS IGNATION PFF640STC-E</t>
  </si>
  <si>
    <t>HOB BOSTON BAY AE SPAREPARTS IGNATION PFF310STX-E</t>
  </si>
  <si>
    <t>HOB BOSTON BAY AE SPAREPARTS SE-RAPID BURNER CAP PFF830STTGB-E</t>
  </si>
  <si>
    <t>SHOWER HOSE TATAY 3321809 FLEXO METAL DUAL 2M</t>
  </si>
  <si>
    <t>HOB BOSTON BAY AE SPAREPARTS SE-RAPID BURNER BASE PFF830STTGB-E</t>
  </si>
  <si>
    <t>SHOWER CADDY TATAY 4437101 MONO WHITE</t>
  </si>
  <si>
    <t>HOB BOSTON BAY AE SPAREPARTS GAS VALVE PFF830STTGB-E</t>
  </si>
  <si>
    <t>HOB BOSTON BAY AE SPAREPARTS KNOB PFF830STTGB-E</t>
  </si>
  <si>
    <t>HOB BOSTON BAY AE SPAREPARTS IGNITION PFF850STX-E</t>
  </si>
  <si>
    <t>TOWEL RAIL TATAY 4437001 SPA</t>
  </si>
  <si>
    <t>HOB BOSTON BAY AE SPAREPARTS SE-RAPID BURNER SPREADER PFF830STTGB-E</t>
  </si>
  <si>
    <t>HOOK TATAY 6720201 SMART</t>
  </si>
  <si>
    <t>HOB BOSTON BAY AE SPAREPARTS TRIPLE RING BURNER SPREADER PFF830STTGB-E</t>
  </si>
  <si>
    <t>SHOWER CADDY TATAY 4437100 MONO CHROME</t>
  </si>
  <si>
    <t>PAPER HOLDER TATAY 6720301 SMART</t>
  </si>
  <si>
    <t>TOWEL RING TATAY 6720001 SMART</t>
  </si>
  <si>
    <t>TOWEL RAIL TATAY 6720401 SMART</t>
  </si>
  <si>
    <t>BATH SET TATAY 6721001 SMART 4PCS</t>
  </si>
  <si>
    <t>+STOOL TATAY 4436500 LOMBOK BROWN</t>
  </si>
  <si>
    <t>+STOOL TATAY 4436501 LOMBOK WHITE</t>
  </si>
  <si>
    <t>MIRROR TATAY 4440501 W/ SUCTION PADS</t>
  </si>
  <si>
    <t>TOILET PAPER HOLDER TATAY 4500001 HIDDEN</t>
  </si>
  <si>
    <t>OTP-CLIP TATAY 1041000 QUICK FIX</t>
  </si>
  <si>
    <t>ANTI-SLIP MAT TATAY 5511701 72X36 BCN WHITE</t>
  </si>
  <si>
    <t>ANTI-SLIP MAT TATAY 5511703 72X36 BCN AQUA</t>
  </si>
  <si>
    <t>ANTI-SLIP MAT TATAY 5512101 72X36 DIAMOND TRANSLUCENT</t>
  </si>
  <si>
    <t>ANTI-SLIP MAT TATAY 5512103 72X36 DIAMOND  AQUA</t>
  </si>
  <si>
    <t>TILES ESPANA CLASSIC BT 50X50F INK JET KTK5503 OSAKA</t>
  </si>
  <si>
    <t>TOILET BRUSH TATAY 4431405 WC-STANDARD AUBERGINE</t>
  </si>
  <si>
    <t>WALL MIRROR SIMEX 30X40CM 2515 WHITE</t>
  </si>
  <si>
    <t>WALL MIRROR SIMEX 40X50CM 2515 WHITE</t>
  </si>
  <si>
    <t>WALL MIRROR SIMEX 30X60CM 2515 WOOD</t>
  </si>
  <si>
    <t>WALL MIRROR SIMEX 30X60CM 2515 BLACK</t>
  </si>
  <si>
    <t>WALL MIRROR SIMEX 50X60CM 2515 WOOD</t>
  </si>
  <si>
    <t>WALL MIRROR SIMEX 50X60CM 2515 BLACK</t>
  </si>
  <si>
    <t>I-BOWL PHILIPPINE STANDARD 018 PAIL FLUSH LARGE IVORY W/ SEAT COVER</t>
  </si>
  <si>
    <t>I-BOWL PHILIPPINE STANDARD 018 PAIL FLUSH LARGE SKY BLUE W/ SEAT COVER</t>
  </si>
  <si>
    <t>I-BOWL PHILIPPINE STANDARD 018 PAIL FLUSH LARGE APPLE GREEN W/ SEAT COVER</t>
  </si>
  <si>
    <t>HAND DRYER BOSTON BAY HDBK719-1091 BLACK ABS PLASTIC</t>
  </si>
  <si>
    <t>HAND DRYER BOSTON BAY HDBK719-1051 WHITE ABS PLASTIC</t>
  </si>
  <si>
    <t>HAND DRYER BOSTON BAY HDBK719-1053 WHITE ABS PLASTIC</t>
  </si>
  <si>
    <t>HAND DRYER BOSTON BAY HDBK719-1004 BRUSHED STAINLESS STEEL</t>
  </si>
  <si>
    <t>HAND DRYER BOSTON BAY SPAREPARTS CIRCUIT BOARD WITH SENSOR</t>
  </si>
  <si>
    <t>HAND DRYER BOSTON BAY SPAREPARTS SENSOR BOARD KW-1091</t>
  </si>
  <si>
    <t>HAND DRYER BOSTON BAY SPAREPARTS MAIN CIRC BOARD KW-1091</t>
  </si>
  <si>
    <t>DO NOT USE)WOODPLANKS WOODTEK JNZ BAMBOO  1.2SM 8001 STRAND WOVEN NATURAL 1850X125X14MM</t>
  </si>
  <si>
    <t>GENERATOR HAUSMANN RP ACCS. R800-A CRANKCASE GASKET</t>
  </si>
  <si>
    <t>GENERATOR HAUSMANN RP ACCS. R800-A PISTON</t>
  </si>
  <si>
    <t>(DO NOT USE)WOODPLANKS WOODTEK JNZ BAMBOO  1.2SM 8002 STRAND WOVEN CARBONIZED 1850X125X14MM</t>
  </si>
  <si>
    <t>(DO NOT USE)WOODPLANKS WOODTEK JNZ BAMBOO  1.2SM 8013 STRAND WOVEN TEAK 1850X125X14MM</t>
  </si>
  <si>
    <t>(DO NOT USE)WOODPLANKS WOODTEK JNZ BAMBOO  1.2SM 8015 STRAND WOVEN JATOBA 1850X125X14MM</t>
  </si>
  <si>
    <t>AMERICAN CLASSIC FITTINGS (P/TRAP PO PLUG /  FAUCET/ 2AV/ 2FH/ 2EXP. BOLT)</t>
  </si>
  <si>
    <t>TILES INNOGRES IC 60X60 IT6088YG PLAIN IVORY-8MM</t>
  </si>
  <si>
    <t>+TILES ITALGRES PREMIUM IC 60X60 IV6L33 MARBLE DK. GRAY</t>
  </si>
  <si>
    <t>+TILES ITALGRES PREMIUM IC 60X60 IV6Y85 LT. GRAY</t>
  </si>
  <si>
    <t>TILES ESPANA PREMIUM IV 60X60 SS6304 PLAIN WOOD GRAY</t>
  </si>
  <si>
    <t>+TILES ITALGRES PREMIUM CV 60X60 PYS62001 SALT AND PEPPER LT.BEIGE POL.GLAZED</t>
  </si>
  <si>
    <t>TILES ITALGRES PREMIUM CV 60X60 PYS62002 SALT AND PEPPER DK.GRAY POL.GLAZED</t>
  </si>
  <si>
    <t>+TILES ITALGRES PREMIUM CV 60X60 PYS63001 MARBLE GRAY POL.GLAZED</t>
  </si>
  <si>
    <t>+TILES ITALGRES PREMIUM CV 60X60 B6252 CARRARA POL.GLAZED</t>
  </si>
  <si>
    <t>WOODPLANKS WOODTEK JNZ BAMBOO  1.4SM 8001 STRAND WOVEN NATURAL 1850X125X14MM</t>
  </si>
  <si>
    <t>WOODPLANKS WOODTEK JNZ BAMBOO  1.4SM 8002 STRAND WOVEN CARBONIZED 1850X125X14MM</t>
  </si>
  <si>
    <t>WOODPLANKS WOODTEK JNZ BAMBOO  1.4SM 8013 STRAND WOVEN TEAK 1850X125X14MM</t>
  </si>
  <si>
    <t>WOODPLANKS WOODTEK JNZ BAMBOO  1.4SM 8015 STRAND WOVEN JATOBA 1850X125X14MM</t>
  </si>
  <si>
    <t>TILES ROMANO PREMIUM LH 25X50 PM 22 URBAN LT. GRAY INKJET</t>
  </si>
  <si>
    <t>TILES ROMANO PREMIUM LH 25X50 PM 23 URBAN COMBI GRAY INKJET</t>
  </si>
  <si>
    <t>TILES ROMANO PREMIUM LH 25X50 PM 24 URBAN LIGHT BEIGE INKJET</t>
  </si>
  <si>
    <t>TILES ROMANO PREMIUM LH 25X50 PM 25 URBAN COMBI BROWN INKJET</t>
  </si>
  <si>
    <t>TILES ROMANO PREMIUM LH 25X50 PM 26 GRETA COMBI GRAY INKJET</t>
  </si>
  <si>
    <t>TILES ROMANO PREMIUM LH 25X50 PM 27 GRETA COMBI BEIGE INKJET</t>
  </si>
  <si>
    <t>NFS-TILES ITALGRES PREMIUM CX 60X60 POL.GLAZED A6018 DK. RED</t>
  </si>
  <si>
    <t>NFS-TILES ITALGRES PREMIUM CX 60X60 POL.GLAZED A6019 DK. BROWN</t>
  </si>
  <si>
    <t>NFS-TILES ITALGRES PREMIUM CX 60X60 POL.GLAZED A6024 MARBLE  DK. BROWN</t>
  </si>
  <si>
    <t>NFS-TILES ESPANA PREMIUM CC 60X60 HC66Y102 WOOD CHEVRON BROWN INKJET</t>
  </si>
  <si>
    <t>NFS-TILES ESPANA PREMIUM CC 60X60 HC66Y103 WOOD CHEVRON LT. GRAY INKJET</t>
  </si>
  <si>
    <t>NFS-TILES ESPANA PREMIUM CC 60X60 HC66Y104 WOOD CHEVRON GRAY/BEIGE INKJET</t>
  </si>
  <si>
    <t>RACK BREMEN RSC0819-B1003R 600X350XH750/1200 4 TIERS CHROME</t>
  </si>
  <si>
    <t>RACK BREMEN RBC0819-C1137 450X250XH440 ADJUSTABLE RACK DISH CHROME</t>
  </si>
  <si>
    <t>RACK BREMEN RBC0819-C1144 450X250XH440 ADJUSTABLE RACK DISH CHROME</t>
  </si>
  <si>
    <t>RACK BREMEN RBC0819-C1180 450X250XH300 ADJUSTABLE RACK DISH CHROME</t>
  </si>
  <si>
    <t>RACK BREMEN RBC0819-C1182 450X150XH310 / 450 ADJUSTABLE MINI KITCHEN CHROME</t>
  </si>
  <si>
    <t>RACK STACK RSC0819-BK452045C2C 450X200XH450 2 TIERS WIRE BASKET CHROME</t>
  </si>
  <si>
    <t>RACK STACK RSC0819-C1246 600X300XH600 2 TIERSWIRE BASKET CHROME</t>
  </si>
  <si>
    <t>RACK STACK RSC0819-C1117CW 450X250XH800 4 TIERS WIRE BASKET WITH WHEELS CHROME</t>
  </si>
  <si>
    <t>COUNTER CABINET DIAMOND LEB-1090-G (DOOR ONLY)</t>
  </si>
  <si>
    <t>COUNTER CABINET DIAMOND LEB-1045-D3 (DOOR ONLY)</t>
  </si>
  <si>
    <t>HANG CABINET DIAMOND LEC-1045 (DOOR ONLY)</t>
  </si>
  <si>
    <t>MLDG PS POLYWOOD MPI-619952RW 30X54X2400MM ROSEWOOD CORNICE</t>
  </si>
  <si>
    <t>MLDG PS POLYWOOD MPI-619952G 30X54X2400MM GREY CORNICE</t>
  </si>
  <si>
    <t>MLDG PS POLYWOOD MPI-619952DW 30X54X2400MM DARK WALNUT CORNICE</t>
  </si>
  <si>
    <t>MLDG PS POLYWOOD MPI-619952NW 30X54X2400MM NATURAL WOOD CORNICE</t>
  </si>
  <si>
    <t>MLDG PS POLYWOOD MPI-619952WN 30X54X2400MM WALNUT CORNICE</t>
  </si>
  <si>
    <t>MLDG PS POLYWOOD MPI-619493CR 30X54X2400MM CHERRY CORNICE</t>
  </si>
  <si>
    <t>TRASH BIN RYKER OD XDL-240G-19 240L MOBILE NO PEDAL GREEN</t>
  </si>
  <si>
    <t>TRASH BIN RYKER OD XDL-120U-14 120L MOBILE PEDAL GREEN</t>
  </si>
  <si>
    <t>TRASH BIN RYKER OD XDL-120G-14 120L MOBILE NO PEDAL GREEN</t>
  </si>
  <si>
    <t>TRASH BIN RYKER OD XDL-60B-6 60L SWING GREY</t>
  </si>
  <si>
    <t>TRASH BIN RYKER OD XDL-60B-6 60L SWING GREEN</t>
  </si>
  <si>
    <t>TRASH BIN RYKER OD XDL-60B-6 60L SWING BLUE</t>
  </si>
  <si>
    <t>TRASH BIN RYKER OD XDL-60B-6 60L SWING RED</t>
  </si>
  <si>
    <t>+TRASH BIN RYKER OD XDL-50C-4B 50L STAND BRAVO GREEN+ORANGE</t>
  </si>
  <si>
    <t>TRASH BIN RYKER OD XDL-50C-4C 50L STAND BRAVO GREEN+ORANGE+YELLOW</t>
  </si>
  <si>
    <t>GAS RANGE BOSTON BAY RM SP GLASS DOOR WITH THERMOMETER</t>
  </si>
  <si>
    <t>ROUND FLOWERPOT RYKER PRTK-819-KD2000G D13.5XH10 GREEN</t>
  </si>
  <si>
    <t>ROUND FLOWERPOT RYKER PRTK-819-KD20001G D16XH12 GREEN</t>
  </si>
  <si>
    <t>ROUND FLOWERPOT RYKER PRTK-819-KD2003G D21XH16 GREEN</t>
  </si>
  <si>
    <t>ROUND FLOWERPOT RYKER PRTK-819-KD2005G D26XH20 GREEN</t>
  </si>
  <si>
    <t>ROUND FLOWERPOT RYKER PRTK-819-KD2006G D29XH22 GREEN</t>
  </si>
  <si>
    <t>ROUND FLOWERPOT RYKER PRTK-819-KD2007G D32XH24 GREEN</t>
  </si>
  <si>
    <t>SQUARE FLOWERPOT RYKER PRTK-819-KD4001 D16.5XH14</t>
  </si>
  <si>
    <t>SQUARE FLOWERPOT RYKER PRTK-819-KD4002 D20XH16</t>
  </si>
  <si>
    <t>SQUARE FLOWERPOT RYKER PRTK-819-KD4003 D23XH17</t>
  </si>
  <si>
    <t>SQUARE FLOWERPOT RYKER PRTK-819-KD4004 D28XH25</t>
  </si>
  <si>
    <t>RECTANGLE FLOWERPOT RYKER PRTK-819-KD443 L27XW18XH14.5</t>
  </si>
  <si>
    <t>POT SAUCER RYKER PRTK-819-KD85 D11.5XH1.8 TERACOTTA</t>
  </si>
  <si>
    <t>RECTANGLE FLOWERPOT RYKER PRTK-819-KD444 L34XW18XH17</t>
  </si>
  <si>
    <t>POT SAUCER RYKER PRTK-819-KD105 D14XH2 TERACOTTA</t>
  </si>
  <si>
    <t>POT SAUCER RYKER PRTK-819-KD130 D16.3XH2 TERACOTTA</t>
  </si>
  <si>
    <t>POT SAUCER RYKER PRTK-819-KD160 DD20XH2.4 TERACOTTA</t>
  </si>
  <si>
    <t>POT SAUCER RYKER PRTK-819-KD180 D22.6XH2.5 TERACOTTA</t>
  </si>
  <si>
    <t>POT SAUCER RYKER PRTK-819-KD200 D25.7XH2.7 TERACOTTA</t>
  </si>
  <si>
    <t>POT SAUCER RYKER PRTK-819-KD240 D30XH3.1 TERACOTTA</t>
  </si>
  <si>
    <t>POT SAUCER RYKER PRTK-819-KD85G D11.5XH1.8 GREEN</t>
  </si>
  <si>
    <t>POT SAUCER RYKER PRTK-819-KD105G D14XH2 GREEN</t>
  </si>
  <si>
    <t>POT SAUCER RYKER PRTK-819-KD130G D16.3XH2 GREEAN</t>
  </si>
  <si>
    <t>POT SAUCER RYKER PRTK-819-KD160G D20XH2.4 GREEN</t>
  </si>
  <si>
    <t>POT SAUCER RYKER PRTK-819-KD180G D22.6XH2.5 GREEN</t>
  </si>
  <si>
    <t>POT SAUCER RYKER PRTK-819-KD200G D25.7XH2.7 GREEN</t>
  </si>
  <si>
    <t>NFS-PARTICLE BOARD VP LAM. 2SIDES VM20413 18/18 18MMX1220MMX2440MM SCANDIC CHERRY</t>
  </si>
  <si>
    <t>CHIPPER SHREDDER JRE-1008 212CC WITH RATO ENGINE R210</t>
  </si>
  <si>
    <t>CHIPPER SHREDDER JRE-1005 196CC WITH RATO ENGINE R210</t>
  </si>
  <si>
    <t>FLOOR SAW H-POWER HP-Q450 LONCIN 450MMX25.4MM YELLOW</t>
  </si>
  <si>
    <t>FLOOR GRINDER H-POWER HP-SM2 LOCIN LCI1P70FA YELLOW</t>
  </si>
  <si>
    <t>DISC CUTTING NORTON BEAR SG ULTRA THIN 4"</t>
  </si>
  <si>
    <t>TILES DOSSO 60X60 CY6072 MOROCCO BLUE/BEIGE INK JET</t>
  </si>
  <si>
    <t>TILES DOSSO 60X60 CY6014 MOROCCO BROWN/BEIGE INK JET</t>
  </si>
  <si>
    <t>TILES ROMANO PREMIUM LH 30X60 PM16D FONDA LT. GRAY INK JET</t>
  </si>
  <si>
    <t>TILES ROMANO PREMIUM LH 30X60 PM17D FONDA DECORATIVE GRAY INK JET</t>
  </si>
  <si>
    <t>TILES ROMANO PREMIUM LH 30X60 PM18D FONDA DK. GRAY INK JET</t>
  </si>
  <si>
    <t>TILES ROMANO PREMIUM LH 30X60 PM19C FREDONIA LT. BEIGE INK JET</t>
  </si>
  <si>
    <t>TILES ROMANO PREMIUM LH 30X60 PM20C FREDONIA DECOARATIVE BEIGE INK JET</t>
  </si>
  <si>
    <t>TILES ROMANO PREMIUM LH 30X60 PM21C FREDONIA DK. BEIGE INK JET</t>
  </si>
  <si>
    <t>DISC CUTTING NORTON BEAR SG 4"</t>
  </si>
  <si>
    <t>DISC CUTTING NORTON BEAR SG 7"</t>
  </si>
  <si>
    <t>DISC GRINDING NORTON BEAR SG 4"</t>
  </si>
  <si>
    <t>DISC GRINDING NORTON BEAR SG 7"</t>
  </si>
  <si>
    <t>WHEEL  CUT-OFF NORTON BEAR SG 14"</t>
  </si>
  <si>
    <t>WHEEL  CUT-OFF NORTON BEAR SG 16"</t>
  </si>
  <si>
    <t>TILES ESPANA PREMIUM IV 60X60 SS6301 PLAIN WOOD BROWN</t>
  </si>
  <si>
    <t>TOOL BOX HAUSMANN TBH819320100 50CM(19.5'') PLASTIC</t>
  </si>
  <si>
    <t>TOOL BOX HAUSMANN TBH819320101 40.8CM(16'') PLASTIC</t>
  </si>
  <si>
    <t>OTP-SCREWDRIVER SET CTX 702478 DOUBLE BLISTER 6PCS</t>
  </si>
  <si>
    <t>WELDING MACHINE HAUSMANN INVERTER MMA-140 WMHI140</t>
  </si>
  <si>
    <t>WELDING MACHINE HAUSMANN INVERTER MMA-160 WMHI160</t>
  </si>
  <si>
    <t>WELDING MACHINE HAUSMANN INVERTER MMA-220 WMHI220</t>
  </si>
  <si>
    <t>PORTABLE WELDING MACHINE HAUSMANN BX6-200 PWMH200</t>
  </si>
  <si>
    <t>PORTABLE WELDING MACHINE HAUSMANN BX6-300 PWMH300</t>
  </si>
  <si>
    <t>VACUUM CLEANER VACMASTER WET/DRY VQ1416PF 16L</t>
  </si>
  <si>
    <t>VACUUM CLEANER VACMASTER WET/DRY VQ1220SC 20L</t>
  </si>
  <si>
    <t>VACUUM CLEANER VACMASTER WET/DRY VOC1260SWT 60L</t>
  </si>
  <si>
    <t>VACUUM CLEANER VACMASTER WET/DRY VK1620SWC 20L</t>
  </si>
  <si>
    <t>VACUUM CLEANER VACMASTER WET/DRY VK1630SWC 30L</t>
  </si>
  <si>
    <t>NFS-TILES NUVOGRES SIGNATURE CX 60X60 POL.GLAZED A6013  BLACK</t>
  </si>
  <si>
    <t>+OTP-BRUSH MAT KERALA 40X60 SWEET HOME</t>
  </si>
  <si>
    <t>+OTP-BRUSH MAT KERALA 40X60 DIAMOND</t>
  </si>
  <si>
    <t>+OTP-BRUSH MAT KERALA 40X60 CIRCLE</t>
  </si>
  <si>
    <t>+OTP-POLYPROPLENE MAT KERALA 40X60 RED</t>
  </si>
  <si>
    <t>+OTP-POLYPROPLENE MAT KERALA 40X60 BROWN</t>
  </si>
  <si>
    <t>+OTP-DESIGNER FENICE KERALA 40X60 HOME</t>
  </si>
  <si>
    <t>OTP-BRUSH GRILL KERALA 45X75 WELCOME</t>
  </si>
  <si>
    <t>+OTP-SELF DESIGNED COIR KERALA 40X60 WELCOME</t>
  </si>
  <si>
    <t>+OTP-SELF DESIGNED COIR KERALA 40X60 HEART</t>
  </si>
  <si>
    <t>+OTP-RUBBER EMBOSSED COIR KERALA 40X60 FOOTPRINT HOME</t>
  </si>
  <si>
    <t>+OTP-RUBBER EMBOSSED COIR KERALA 40X60 SHOE  FOOTPRINT</t>
  </si>
  <si>
    <t>HOB BOSTON BAY AE SPAREPARTS IGNATION PFF830STTGB-E</t>
  </si>
  <si>
    <t>OTP-FLEXI TUBS CTX FTC819-0026 26L ASSRTD</t>
  </si>
  <si>
    <t>+OTP-FLEXI TUBS CTX FTC819-0040 42L ASSRTD</t>
  </si>
  <si>
    <t>+CRATES CTX CC819-1025 25L</t>
  </si>
  <si>
    <t>+CRATES CTX CC819-1060 60L</t>
  </si>
  <si>
    <t>+RUBBISH BIN CTX RBC819-0060 60L BIN BLACK</t>
  </si>
  <si>
    <t>+RUBBISH BIN CTX RBC819-0060 60L BIN GREEN</t>
  </si>
  <si>
    <t>+RUBBISH BIN CTX RBC819-0060 60L BIN BLUE</t>
  </si>
  <si>
    <t>HOOK J SMALL ZINC HOK007</t>
  </si>
  <si>
    <t>HOOK J SMALL WHITE HOK008</t>
  </si>
  <si>
    <t>HOOK J MEDIUM ZINC HOK009</t>
  </si>
  <si>
    <t>HOOK J MEDIUM WHITE/22MM HOK010</t>
  </si>
  <si>
    <t>HOOK U SMALL ZINC 19MM HOK011</t>
  </si>
  <si>
    <t>HOOK U SMALL WHITE 19MM HOK012</t>
  </si>
  <si>
    <t>HOOK U LARGE ZINC 19MM HOK013</t>
  </si>
  <si>
    <t>WELDING GENERATOR HAUSMANN RTAXQ1-190-6  accs BATTERY</t>
  </si>
  <si>
    <t>HOOK U LARGE WHITE 19MM HOK014</t>
  </si>
  <si>
    <t>HOOK S ZINC 19MM HOK015</t>
  </si>
  <si>
    <t>HOOK UTILITY SYNECO SINGLE SMALL PK8 HOK018</t>
  </si>
  <si>
    <t>HOOK UTILITY SYNECO SINGLE LARGE PK6 HOK019</t>
  </si>
  <si>
    <t>HOOK UTILITY SYNECO DOUBLE SMALL PK5 HOK020</t>
  </si>
  <si>
    <t>HOOK UTILITY SYNECO DOUBLE LARGE PK5 HOK021</t>
  </si>
  <si>
    <t>HOOK UTILITY SYNECO MULTIPACK PK8 HOK022</t>
  </si>
  <si>
    <t>GLASSES SOTER STR-SG5 F3050 PC ANTI SCRATCH UV PROTECT</t>
  </si>
  <si>
    <t>GLASSES SOTER STR-SG6 F3010 PC ANTI SCRATCH UV PROTECT</t>
  </si>
  <si>
    <t>HELMET WELDING  SOTER STR-AWH M-1031 AUTO DARKENING</t>
  </si>
  <si>
    <t>HELMET WELDING SOTER STR-AWHG M-1031 AUTO DARK GLASS ACCS</t>
  </si>
  <si>
    <t>CEILING BOARD ART DECO DECORATIVE CAC-819 BRR11-T-022 110CM</t>
  </si>
  <si>
    <t>CEILING BOARD ART DECO DECORATIVE CAC-819 BRP70 70CM</t>
  </si>
  <si>
    <t>CEILING BOARD ART DECO DECORATIVE CAC-819 BRR11-F-055 110CM</t>
  </si>
  <si>
    <t>CEILING BOARD ART DECO DECORATIVE CAC-819 BRD12-S-026 120CM</t>
  </si>
  <si>
    <t>CEILING BOARD ART DECO DECORATIVE CAC-819 BR1010-T-022 100X100CM</t>
  </si>
  <si>
    <t>CEILING BOARD ART DECO DECORATIVE CAC-819 BR1010-F-055 100X100CM</t>
  </si>
  <si>
    <t>CEILING BOARD ART DECO DECORATIVE CAC-819 BR1010-F-001 100X100CM</t>
  </si>
  <si>
    <t>WATER HEATER BOSTON BAY ME ACCS. FLOW SWITCH DSF85F</t>
  </si>
  <si>
    <t>RAVONI TWIST R MIRROR RED</t>
  </si>
  <si>
    <t>I-BULB OSRAM LED LECO STICK 9W DL E27 VALUE PACK</t>
  </si>
  <si>
    <t>I-RAVONI TWIST R LAVATORY WHITE</t>
  </si>
  <si>
    <t>RAVONI TWIST R CABINET RED</t>
  </si>
  <si>
    <t>AIRCON BOSTON BAY SP MWF1-09CMNI-NB9 FAN MOTOR 11002012003523</t>
  </si>
  <si>
    <t>TILES ITALGRES PREMIUM SB 60X60 POL.GLAZED SDXB6000 WHITE</t>
  </si>
  <si>
    <t>TILES ITALGRES PREMIUM SB 60X60 POL.GLAZED SDXB6252 CARRARA</t>
  </si>
  <si>
    <t>+TILES ITALGRES PREMIUM SB 60X60 POL.GLAZED SDXB6054 CARRARA</t>
  </si>
  <si>
    <t>I-BULB OSRAM LED LECOCLA60 7W 6500K DL E27</t>
  </si>
  <si>
    <t>NFS-TILES ITALGRES PREMIUM SB 60X60 POL.GLAZED SDXB6108 GRAY/BROWN</t>
  </si>
  <si>
    <t>I-BULB OSRAM LED LECOCLA75 9W 6500K DL E27</t>
  </si>
  <si>
    <t>NFS-TILES ITALGRES PREMIUM SB 60X60 POL.GLAZED SDXB6111 LT. WOOD</t>
  </si>
  <si>
    <t>BCB-+DUST BIN TONTARELLI SWING TOP 8101953159 GRACE MED PANNA 15L</t>
  </si>
  <si>
    <t>NFS-TILES ITALGRES PREMIUM SB 60X60 POL.GLAZED SDXB6112 MARBLE LT. BEIGE</t>
  </si>
  <si>
    <t>DOWNLIGHT LED LEDVANCE 9W 3000K WW LDECO SLIMDL SQUARE</t>
  </si>
  <si>
    <t>DOWNLIGHT LED LEDVANCE 9W 6500K DL LDECO SLIMDL SQUARE</t>
  </si>
  <si>
    <t>NFS-TILES ITALGRES PREMIUM SB 60X60 POL.GLAZED SDXB6017 DARK WOOD</t>
  </si>
  <si>
    <t>+NFS-TILES ITALGRES PREMIUM SB 60X60 POL.GLAZED SDXB6067 MARBLE LIGHT BROWN</t>
  </si>
  <si>
    <t>FLOODLIGHT LEDVANCE LED LDVAL 10W 6500K DL</t>
  </si>
  <si>
    <t>RAVONI TWIST WH MIRROR WHITE</t>
  </si>
  <si>
    <t>FLOODLIGHT LEDVANCE LED LDVAL 30W 6500K DL</t>
  </si>
  <si>
    <t>FLOODLIGHT LEDVANCE LED LDVAL 50W 6500K DL</t>
  </si>
  <si>
    <t>I-RAVONI TWIST WH LAVATORY WHITE</t>
  </si>
  <si>
    <t>RAVONI TWIST WH CABINET WHITE</t>
  </si>
  <si>
    <t>RAVONI TWIST B MIRROR BLACK</t>
  </si>
  <si>
    <t>I-RAVONI TWIST B LAVATORY WHITE</t>
  </si>
  <si>
    <t>RAVONI TWIST B CABINET  BLACK</t>
  </si>
  <si>
    <t>RAVONI TWIST W MIRROR WOOD</t>
  </si>
  <si>
    <t>I-RAVONI TWIST W LAVATORY WHITE</t>
  </si>
  <si>
    <t>RAVONI TWIST W CABINET WOOD</t>
  </si>
  <si>
    <t>INDUSTRIAL FLOOR FAN BOSTON BAY DE HVF-105L 42" DRUM TYPE BLAKC</t>
  </si>
  <si>
    <t>I-MISTING WALL FAN BOSTON BAY DE MFW-26L 26"</t>
  </si>
  <si>
    <t>VENTILATING FAN BOSTON BAY FQD60-6E 24" W/ FRONT/REAR GRILLS</t>
  </si>
  <si>
    <t>I-EXHAUST FAN BOSTON BAY DE LAD40-4 16" BLACK</t>
  </si>
  <si>
    <t>GARAGE CABINET GOS002 1830X860X410MM BLK P/C</t>
  </si>
  <si>
    <t>GARAGE PEG BOARD GOS083 900X450MM 1PCS MATT BLACK</t>
  </si>
  <si>
    <t>STAINLESS TROLLEY DAV0035 56"</t>
  </si>
  <si>
    <t>STAINLESS TROLLEY DAV0036/UWT072S 72"</t>
  </si>
  <si>
    <t>CEILING FAN BOSTON BAY 3MT18WH-1M (S.O)</t>
  </si>
  <si>
    <t>I-CEILING FAN BOSTON BAY FF 4JA52RB+PALM BLADE FARGO 52" ABS</t>
  </si>
  <si>
    <t>+TILES INNOGRES IC 60X60 SOLOGOSO I6815AML MID. WHITE</t>
  </si>
  <si>
    <t>TILES ESPANA PREMIUM GD 60X60 SQ6089 INKJET</t>
  </si>
  <si>
    <t>TILES ESPANA PREMIUM GD 60X60 SQ6090 INKJET</t>
  </si>
  <si>
    <t>TILES ESPANA PREMIUM GD 60X60 SQ6091 INKJET</t>
  </si>
  <si>
    <t>TILES ESPANA PREMIUM GD 60X60 SQ6087 INKJET</t>
  </si>
  <si>
    <t>TILES ESPANA PREMIUM GD 60X60 SQ6088 INKJET</t>
  </si>
  <si>
    <t>PANELLING PVC POLYWOOD PPH819HWJV-F 7.5X0.25X2.95MM SUPER WHITE PRNTD FLAT PANEL</t>
  </si>
  <si>
    <t>PANELLING PVC PPH819HWJV-G 7.5MMX0.25MX2.95M SUPER WHITE PRNTD 2-GROOVE PANEL</t>
  </si>
  <si>
    <t>PANELLING PVC POLYWOOD ACCS. U PPH819HWJV SUPER WHITE END CAP CORNER</t>
  </si>
  <si>
    <t>PANELLING PVC POLYWOOD ACCS. H PPH819HWJV SUPER WHITE DIVIDER MOULDING</t>
  </si>
  <si>
    <t>+SLABS XIAMEN 1000MM T-20 LG687 BROWN-ROSA</t>
  </si>
  <si>
    <t>+SLABS XIAMEN 1200MM T-20 LG687 BROWN-ROSA</t>
  </si>
  <si>
    <t>+SLABS XIAMEN 1500MM T-20 LG687 BROWN-ROSA</t>
  </si>
  <si>
    <t>+SLABS XIAMEN 1000MM T-20 GWG06 M BLACK</t>
  </si>
  <si>
    <t>+SLABS BANGALORE 1000MM T-20 BLACK GALAXY</t>
  </si>
  <si>
    <t>+SLABS BANGALORE 1200MM T-20 PARADISO</t>
  </si>
  <si>
    <t>+SLABS BANGALORE 1200MM T-20 KASHMIR GOLD</t>
  </si>
  <si>
    <t>+SLABS XIAMEN 1500MM T-20 LG2636</t>
  </si>
  <si>
    <t>+SLABS XIAMEN 1000MM T-20 LG628 ROSA</t>
  </si>
  <si>
    <t>+SLABS XIAMEN 1200MM T-20 LG628 ROSA</t>
  </si>
  <si>
    <t>+SLABS BANGALORE 1500MM T-20 JHANSI RED</t>
  </si>
  <si>
    <t>+SLABS XIAMEN 1500MM T-20 LG628 ROSA</t>
  </si>
  <si>
    <t>+SLABS BANGALORE 1200MM T-20 JHANSI RED</t>
  </si>
  <si>
    <t>+SLABS XIAMEN 1000MM T-20 JG654 BLACK</t>
  </si>
  <si>
    <t>+SLABS XIAMEN 1200MM T-20 JG654 BLACK</t>
  </si>
  <si>
    <t>+SLABS XIAMEN 1500MM T-20 JG654 BLACK</t>
  </si>
  <si>
    <t>+SLABS BANGALORE 1200MM T-20 TROPICAL GREEN</t>
  </si>
  <si>
    <t>+SLABS BANGALORE 1500MM T-20 TROPICAL GREEN</t>
  </si>
  <si>
    <t>+SLABS XIAMEN 1000MM T-20 LG640 GRAY-BLACK</t>
  </si>
  <si>
    <t>+SLABS XIAMEN 1200MM T-20 LG640 GRAY-BLACK</t>
  </si>
  <si>
    <t>+SLABS XIAMEN 1500MM T-20 LG640 GRAY-BLACK</t>
  </si>
  <si>
    <t>+SLABS XIAMEN 1000MM T-20 LG617</t>
  </si>
  <si>
    <t>+SLABS XIAMEN 1200MM T-20 LG617</t>
  </si>
  <si>
    <t>+SLABS XIAMEN 1500MM T-20 LG617</t>
  </si>
  <si>
    <t>+SLABS BANGALORE 1200MM T-20 BLACK GALAXY</t>
  </si>
  <si>
    <t>+SLABS BANGALORE 1500MM T-20 BLACK GALAXY</t>
  </si>
  <si>
    <t>+SLABS XIAMEN 1200MM T-20 LG401 MOSS GREEN</t>
  </si>
  <si>
    <t>+SLABS XIAMEN 1500MM T-20 LG401 MOSS GREEN</t>
  </si>
  <si>
    <t>+SLABS BANGALORE 1200MM T-20 LAKHA RED</t>
  </si>
  <si>
    <t>+SLABS BANGALORE 1500MM T-20 LAKHA RED</t>
  </si>
  <si>
    <t>+SLABS XIAMEN 1200MM T-20 CTG12 TIANSHAN RED</t>
  </si>
  <si>
    <t>+SLABS BANGALORE 1200MM T-20 ECO. MULTI RED</t>
  </si>
  <si>
    <t>+(DO NOT USE)NFS-WALL CLADDING DIAMOND 8X200X3000MM RUBY ROSE</t>
  </si>
  <si>
    <t>+SLABS XIAMEN 1500MM T-20 GWG06 M BLACK</t>
  </si>
  <si>
    <t>TRASH BIN TATAY ID 10205.00 23L PEDAL CUBIK DECO HYDRAULIC</t>
  </si>
  <si>
    <t>TRASH BIN TATAY ID 10205.03 23L PEDAL CUBIK DECO VINTAGE</t>
  </si>
  <si>
    <t>TRASH BIN TATAY ID 10206.09 23L PEDAL CUBIK STEEL GREY</t>
  </si>
  <si>
    <t>TRASH BIN TATAY OD 11023.00 50L SWING RECYCLING BLUE</t>
  </si>
  <si>
    <t>TRASH BIN TATAY OD 11023.01 50L SWING RECYCLING GREEN</t>
  </si>
  <si>
    <t>TRASH BIN TATAY OD 11023.02 50L SWING RECYCLING YELLOW</t>
  </si>
  <si>
    <t>RACK TATAY 44810.00 LOMBOK 4 LEVELS BROWN RECT.</t>
  </si>
  <si>
    <t>+TILES INNOGRES GD 60X60 BA6238YG MARBLE SOLOGOSO</t>
  </si>
  <si>
    <t>TILES ESPANA PREMIUM CC 15X80 AL158008 WOOD BROWN</t>
  </si>
  <si>
    <t>+TILES INNOGRES GD 60X60 BA6127YG LINEAR SOLOGOSO</t>
  </si>
  <si>
    <t>TILES ESPANA PREMIUM CC 15X80 AL158028 WOOD BLOCK GRAY</t>
  </si>
  <si>
    <t>TILES ESPANA PREMIUM CC 15X80 AL158029 WOOD BLOCK MAPLE</t>
  </si>
  <si>
    <t>(DO NOT USE)TILES INNOGRES GD 60X60 BA6132YG MARBLE</t>
  </si>
  <si>
    <t>TILES ESPANA PREMIUM CC 15X80 AL158030 WOOD BLOCK CHERRY</t>
  </si>
  <si>
    <t>+TILES INNOGRES GD 60X60 BA6132YG MARBLE SOLOGOSO</t>
  </si>
  <si>
    <t>TILES ESPANA PREMIUM CC 15X80 AL158031 WOOD BLOCK WENGUE</t>
  </si>
  <si>
    <t>TILES ESPANA PREMIUM CC 20X100 AL21010 CHERRY INK JET</t>
  </si>
  <si>
    <t>SLIM DOWNLIGHT 3IN1 ZIGMA SL LED SDLZ6W 6W DL/WW/CW RECESSED ROUND</t>
  </si>
  <si>
    <t>SLIM DOWNLIGHT 3IN1 ZIGMA SL LED SDLZ9W 9W DL/WW/CW RECESSED ROUND</t>
  </si>
  <si>
    <t>SLIM DOWNLIGHT 3IN1 ZIGMA SL LED SDLZ12W 12W DL/WW/CW RECESSED ROUND</t>
  </si>
  <si>
    <t>TILES ESPANA PREMIUM CC 20X100 AL21012 MAPLE INK JET</t>
  </si>
  <si>
    <t>TILES ESPANA PREMIUM CC 20X100 AL21013 DARK OAK INK JET</t>
  </si>
  <si>
    <t>TILES ESPANA PREMIUM CC 20X100 AL21015 GRAY INK JET</t>
  </si>
  <si>
    <t>TILES ESPANA PREMIUM CC 20X100 AL21021 ANTIQUE WOOD INK JET</t>
  </si>
  <si>
    <t>NFS-TILES ESPANA PREMIUM CC 20X100 INKJET PM12611 WOOD BEECH</t>
  </si>
  <si>
    <t>NFS-TILES ESPANA PREMIUM CC 20X100 INKJET PM12612 WOOD TEAK</t>
  </si>
  <si>
    <t>NFS-TILES ESPANA PREMIUM CC 20X100 INKJET K210675 ASH GREY</t>
  </si>
  <si>
    <t>TILES ESPANA PREMIUM CC 15X80 JH85108-A CHERRY INK JET</t>
  </si>
  <si>
    <t>TILES ESPANA PREMIUM CC 15X80 JH85108-B TEAK INK JET</t>
  </si>
  <si>
    <t>TILES ESPANA PREMIUM CC 15X80 JH85108-C MAPLE INK JET</t>
  </si>
  <si>
    <t>NFS-TILES ESPANA PREMIUM CC 20X100 INKJET K210623 WALNUT</t>
  </si>
  <si>
    <t>NFS-TILES ESPANA PREMIUM CC 20X100 INKJET K210624 WENGUE</t>
  </si>
  <si>
    <t>NFS-TILES ESPANA PREMIUM CC 20X100 INKJET K210621 TEAK</t>
  </si>
  <si>
    <t>NFS-TILES ESPANA PREMIUM CC 20X100 INKJET K210681 MAPLE</t>
  </si>
  <si>
    <t>TILES ESPANA PREMIUM CC 15X80 JH85108-D BEECH INK JET</t>
  </si>
  <si>
    <t>TILES ESPANA PREMIUM CC 15X80 JH85108-E ASH GRAY INK JET</t>
  </si>
  <si>
    <t>TILES ESPANA PREMIUM CC 15X80 INKJET H158212</t>
  </si>
  <si>
    <t>TILES ESPANA PREMIUM CC 15X80 INKJET H158213</t>
  </si>
  <si>
    <t>I-URINAL LA FONZA D31 SEVERO WHITE</t>
  </si>
  <si>
    <t>I-LAV LA FONZA CORNER PC04 WHITE</t>
  </si>
  <si>
    <t>TILES ARKO 2.0MMX6X36 PLANKS TW785 EMBOSSED</t>
  </si>
  <si>
    <t>GENERATOR HAUSMANN RP ACCS. COVER SUBASSEMBLY CRANKCASE R12000DP-A</t>
  </si>
  <si>
    <t>GENERATOR HAUSMANN RP ACCS. CAMSHAFT ASSY (STEEL) R12000DP-A</t>
  </si>
  <si>
    <t>HAUSMANN WORKBENCH (HW-WB015)</t>
  </si>
  <si>
    <t>XTEND SCAFFOLD PAINTING + UTILITY (XSP-SD403)</t>
  </si>
  <si>
    <t>XTEND SCAFFOLD MULTIFUNCTIONAL (XSM-SD601)</t>
  </si>
  <si>
    <t>GENERATOR HAUSMANN RP ACCS. CRANK CASE H-GASKET R12000DP-A</t>
  </si>
  <si>
    <t>WELDING GENERATOR HAUSMANN ACCS. STATOR ASSY RTAXQ1-190-6</t>
  </si>
  <si>
    <t>WELDING GENERATOR HAUSMANN ACCS. ROTOR ASSY RTAXQ1-190-6</t>
  </si>
  <si>
    <t>TILES INNOGRES LI 60X60 Z6000 MID. WHITE</t>
  </si>
  <si>
    <t>POWDER COATED FITTINGS SLICK WFE19PH 19MM PILLAR ENDS PK2</t>
  </si>
  <si>
    <t>PANELLING PVC POLYWOOD PPH919HW50601-3 7.5X0.25X2.95MM MARBLE LAM. FLAT PANEL</t>
  </si>
  <si>
    <t>PANELLING PVC POLYWOOD PPH919HW88002-10 7.5X0.25X2.95MM GREY LAM. FLAT PANEL</t>
  </si>
  <si>
    <t>PANELLING PVC POLYWOOD PPH919HW710901-10 7.5X0.25X2.95MM LAM. FLAT PANEL</t>
  </si>
  <si>
    <t>PANELLING PVC POLYWOOD PPH919HW74001-56 7.5X0.25X2.95MM LAM. FLAT PANEL</t>
  </si>
  <si>
    <t>PANELLING PVC POLYWOOD PPH919HW70202-56 7.5X0.25X2.95MM LT. GREY LAM. FLAT PANEL</t>
  </si>
  <si>
    <t>PANELLING PVC POLYWOOD ACCS. U PPH919HW50601-3 MARBLE END CAP CORNER</t>
  </si>
  <si>
    <t>PANELLING PVC POLYWOOD ACCS. U PPH919HW88002-10 GREY END CAP CORNER</t>
  </si>
  <si>
    <t>PANELLING PVC POLYWOOD ACCS. U PPH919HW710901-10 END CAP CORNER</t>
  </si>
  <si>
    <t>PANELLING PVC POLYWOOD ACCS. U PPH919HW74001-56 END CAP CORNER</t>
  </si>
  <si>
    <t>PANELLING PVC POLYWOOD ACCS. U PPH919HW70202-56 LIGHT GREY END CAP CORNER</t>
  </si>
  <si>
    <t>PANELLING PVC POLYWOOD ACCS. H PPH919HW50601-3 MARBLE DIVIDER MOULDING</t>
  </si>
  <si>
    <t>PANELLING PVC POLYWOOD ACCS. H PPH919HW88002-10 GREY DIVIDER MOULDING</t>
  </si>
  <si>
    <t>PANELLING PVC POLYWOOD ACCS. H PPH919HW710901-10 DIVIDER MOULDING</t>
  </si>
  <si>
    <t>PANELLING PVC POLYWOOD ACCS. H PPH919HW74001-56 DIVIDER MOULDING</t>
  </si>
  <si>
    <t>PANELLING PVC POLYWOOD ACCS. H PPH919HW70202-56 LIGHT GREY DIVIDER MOULDING</t>
  </si>
  <si>
    <t>ROPE LINK PEBLUE 4MMX1M SPOOL</t>
  </si>
  <si>
    <t>ROPE LINK PEBLUE 6MMX1M SPOOL</t>
  </si>
  <si>
    <t>ROPE LINK PEBLUE 8MMX1M SPOOL</t>
  </si>
  <si>
    <t>ROPE LINK PEBLUE 10MMX1M SPOOL</t>
  </si>
  <si>
    <t>ROPE LINK PEBLUE 12MMX1M SPOOL</t>
  </si>
  <si>
    <t>ROPE LINK PEGY 3MMX1M GOLDEN YELLOW</t>
  </si>
  <si>
    <t>BBQ GRILL RYKER BGRS1019-ST11527 RECTANGULAR 35X28CM</t>
  </si>
  <si>
    <t>BBQ GRILL RYKER BGRS1019-ST1400 ROUND 36CM</t>
  </si>
  <si>
    <t>NFS-WALL CLADDING DIAMOND 8X200X3000MM BERRY BROWN</t>
  </si>
  <si>
    <t>NFS-WALL CLADDING DIAMOND 8X200X3000MM ORCHID YELLOW</t>
  </si>
  <si>
    <t>NFS-WALL CLADDING DIAMOND 8X200X3000MM RUBY RED</t>
  </si>
  <si>
    <t>POWDER COATED ROD SLICK WR19180PH 19MMX1800MM WHITE (W/2 STICKER)</t>
  </si>
  <si>
    <t>POWDER COATED ROD SLICK WR19360PH 19MMX3600MM WHITE</t>
  </si>
  <si>
    <t>POWDER COATED ROD SLICK WR25180PH 25MMX1800MM WHITE</t>
  </si>
  <si>
    <t>POWDER COATED ROD SLICK WR25360PH 25MMX3600MM WHITE</t>
  </si>
  <si>
    <t>I-BOWL PHILIPPINE STANDARD 019 PAIL FLUSH XL WHITE</t>
  </si>
  <si>
    <t>I-URINAL LA FONZA D18 TURIN WHITE</t>
  </si>
  <si>
    <t>I-URINAL LA FONZA D30 COSENZA WHITE</t>
  </si>
  <si>
    <t>I-TANK AMERICAN CLASSIC 2081 ROCKFORD WHITE</t>
  </si>
  <si>
    <t>RAIL MODULAR TUBE SLICK BR25360PH 25MMX3600MM BLACK</t>
  </si>
  <si>
    <t>ROD MODULAR FITTINGS SLICK BFE19PH 19MM PILLAR ENDS BLACK</t>
  </si>
  <si>
    <t>I-BOWL AMERICAN CLASSIC 2081 ROCKFORD WHITE</t>
  </si>
  <si>
    <t>ROD MODULAR FITTINGS SLICK BFC19PH 19MM CENTRE PILLAR BLACK</t>
  </si>
  <si>
    <t>ROD MODULAR FITTINGS SLICK BFF19PH 19MM ROUND FLANGES BLACK</t>
  </si>
  <si>
    <t>ROD MODULAR FITTINGS SLICK BFFO19PH 19MM OVAL FLANGES BLACK</t>
  </si>
  <si>
    <t>I-LAV PHILIPPINE STANDARD P02 CORON WHITE</t>
  </si>
  <si>
    <t>I-TANK PHILIPPINE STANDARD 815 CORON WHITE</t>
  </si>
  <si>
    <t>ROD MODULAR FITTINGS SLICK BFE25PH 25MM PILLAR ENDS BLACK</t>
  </si>
  <si>
    <t>ROD MODULAR FITTINGS SLICK BFC25PH 25MM CENTRE PILLAR BLACK</t>
  </si>
  <si>
    <t>ROD MODULAR FITTINGS SLICK BFF25PH 25MM ROUND FLANGES BLACK</t>
  </si>
  <si>
    <t>ROD MODULAR FITTINGS SLICK BFFO25PH 25MM OVAL FLANGES BLACK</t>
  </si>
  <si>
    <t>I-BOWL PHILIPPINE STANDARD 815 CORON WHITE</t>
  </si>
  <si>
    <t>PANELLING WPC EVO WOOD PPM919-Q108BW 169X12.5X2850MM INDOOR WALL BEECH WOOD</t>
  </si>
  <si>
    <t>PANELLING WPC EVO WOOD PPM919-Q108TT 169X12.5X2850MM INDOOR WALL TEXTURE TEAK</t>
  </si>
  <si>
    <t>PANELLING WPC EVO WOOD PPM919-Q108C 169X12.5X2850MM INDOOR WALL COFFEE</t>
  </si>
  <si>
    <t>POWDER COATED FITTINGS SLICK WFFO19PH 19MM OVAL FLANGES PK2</t>
  </si>
  <si>
    <t>PANELLING WPC EVO WOOD PPM919-Q152BW 168X25X2850MM INDOOR WALL BEECH WOOD</t>
  </si>
  <si>
    <t>PANELLING WPC EVO WOOD PPM919-Q152TT 168X25X2850MM INDOOR WALL TEXTURE TEAK</t>
  </si>
  <si>
    <t>PANELLING WPC EVO WOOD PPM919-Q152C 168X25X2850MM INDOOR WALL COFFEE</t>
  </si>
  <si>
    <t>PANELLING WPC EVO WOOD PPM919-Q110BW 134X9X2850MM OUTDOOR WALL BEECH WOOD</t>
  </si>
  <si>
    <t>PANELLING WPC EVO WOOD PPM919-Q110TT 134X9X2850MM OUTDOOR WALL TEXTURE TEAK</t>
  </si>
  <si>
    <t>PANELLING WPC EVO WOOD PPM919-Q110C 134X9X2850MM OUTDOOR WALL COFFEE</t>
  </si>
  <si>
    <t>PANELLING WPC EVO WOOD PPM919-Q155BW 114X16X2850MM OUTDOOR WALL BEECH WOOD</t>
  </si>
  <si>
    <t>PANELLING WPC EVO WOOD PPM919-Q155TT 114X16X2850MM OUTDOOR WALL TEXTURE TEAK</t>
  </si>
  <si>
    <t>PANELLING WPC EVO WOOD PPM919-Q155C 114X16X2850MM OUTDOOR WALL COFFEE</t>
  </si>
  <si>
    <t>PANELLING WPC ACCS. EVO WOOD PPM919-P57BW 35X35X2850MM L-SHAPE TRIM BEECH WOOD(INDOOR)</t>
  </si>
  <si>
    <t>PANELLING WPC ACCS. EVO WOOD PPM919-P57TT 35X35X2850MM L-SHAPE TRIM TEXTURE TEAK(INDOOR)</t>
  </si>
  <si>
    <t>PANELLING WPC ACCS. EVO WOOD PPM919-P57C 35X35X2850MM L-SHAPE TRIM COFFEE(INDOOR)</t>
  </si>
  <si>
    <t>PANELLING WPC ACCS. EVO WOOD PPM919-P57ABW 35X35X2850MM L-SHAPE TRIM BEECH WOOD (OUTDOOR)</t>
  </si>
  <si>
    <t>POWDER COATED FITTINGS SLICK WFE25PH 25MM PILLAR ENDS PK2</t>
  </si>
  <si>
    <t>PANELLING WPC ACCS. EVO WOOD PPM919-P57ATT 35X35X2850MM L-SHAPE TRIM TEXTURE TEAK (OUTDOOR)</t>
  </si>
  <si>
    <t>PANELLING WPC ACCS. EVO WOOD PPM919-P57AC 35X35X2850MM L-SHAPE TRIM COFFEE(OUTDOOR)</t>
  </si>
  <si>
    <t>POWDER COATED FITTINGS SLICK WFFO25PH 25MM OVAL FLANGES PK2</t>
  </si>
  <si>
    <t>RAIL MODULAR TUBE SLICK BR19180PH 19MMX1800MM BLACK</t>
  </si>
  <si>
    <t>RAIL MODULAR TUBE SLICK BR19360PH 19MMX3600MM BLACK</t>
  </si>
  <si>
    <t>RAIL MODULAR TUBE SLICK BR25180PH 25MMX1800MM BLACK</t>
  </si>
  <si>
    <t>+SLABS XIAMEN 1000MM T-20 LG401 MOSS GREEN</t>
  </si>
  <si>
    <t>RANGEHOOD BOSTON BAY ACCS. AE HSM102 (A-600MM) BLADE</t>
  </si>
  <si>
    <t>GLUE MASTER MLN-E28 LIQUID NAIL TUBE 310ML</t>
  </si>
  <si>
    <t>GARDEN HOSE RYKER JM GHJ719-LD5/820 5/8"X20M DARK GREEN</t>
  </si>
  <si>
    <t>NFS-SINK DIAMOND DMSES2110CC DOUBLE BOWL STAINLESS STEEL 304</t>
  </si>
  <si>
    <t>NFS-SINK DIAMOND DMSES1110C SINGLE BOWL W/ DRAIN STAINLESS STELL 304</t>
  </si>
  <si>
    <t>WRENCH SNAP HAUSMANN UQSWH9MM092019 9-22MM UNIVERSAL QUICK</t>
  </si>
  <si>
    <t>TOOL BOX HAUSMANN TBH33CM092019 33CM(13IN.) PLASTIC</t>
  </si>
  <si>
    <t>ORGANIZER HAUSMANN IOH092019 12-1/2IN (31.5CM) INTERLOCK</t>
  </si>
  <si>
    <t>BOX MEDICINE CTX HMBH092019 6L HOUSEHOLD</t>
  </si>
  <si>
    <t>STORAGE CRATE STACK SSCH60L092019 60L STACKING</t>
  </si>
  <si>
    <t>STORAGE CRATE STACK SSCH40L092019 40L STACKING</t>
  </si>
  <si>
    <t>WRECKING BAR HAUSMANN WBH600MM092019 600MM(24IN)X18MM</t>
  </si>
  <si>
    <t>SOLDERING IRON HAUSMANN SIH30W092019 30W 220V FLAT PLUG</t>
  </si>
  <si>
    <t>SOLDERING IRON HAUSMANN SIH40W092019 40W 220V FLAT PLUG</t>
  </si>
  <si>
    <t>SOLDERING IRON HAUSMANN SIH60W092019 60W 220V FLAT PLUG</t>
  </si>
  <si>
    <t>CEILING LAMP LEDVANCE LED LDVAL 10W WW</t>
  </si>
  <si>
    <t>CEILING LAMP LEDVANCE LED LDVAL 10W DL</t>
  </si>
  <si>
    <t>CEILING LAMP LEDVANCE LED LDVAL 20W WW</t>
  </si>
  <si>
    <t>CEILING LAMP LEDVANCE LED LDVAL 20W DL</t>
  </si>
  <si>
    <t>DOWNLIGHT LEDVANCE LED LDECO DL40 10W WW</t>
  </si>
  <si>
    <t>DOWNLIGHT LEDVANCE LED LDECO DL40 10W DL</t>
  </si>
  <si>
    <t>DOWNLIGHT LEDVANCE LED LDECO DL50 12.5W WW</t>
  </si>
  <si>
    <t>DOWNLIGHT LEDVANCE LED LDECO DL50 12.5W DL</t>
  </si>
  <si>
    <t>DOWNLIGHT LEDVANCE LED LDECO DL60 15W WW</t>
  </si>
  <si>
    <t>DOWNLIGHT LEDVANCE LED LDECO DL60 15W DL</t>
  </si>
  <si>
    <t>STREET LAMP LEDVANCE LED LDECO STREET S 30W DL</t>
  </si>
  <si>
    <t>STREET LAMP LEDVANCE LED LDECO STREET M 50W DL</t>
  </si>
  <si>
    <t>FLOODLIGHT LEDVANCE LED LDECO  10W WW</t>
  </si>
  <si>
    <t>FLOODLIGHT LEDVANCE LED LDECO  10W DL</t>
  </si>
  <si>
    <t>FLOODLIGHT LEDVANCE LED LDECO  20W WW</t>
  </si>
  <si>
    <t>FLOODLIGHT LEDVANCE LED LDECO  20W DL</t>
  </si>
  <si>
    <t>FLOODLIGHT LEDVANCE LED LDECO  30W WW</t>
  </si>
  <si>
    <t>FLOODLIGHT LEDVANCE LED LDECO  30W DL</t>
  </si>
  <si>
    <t>FLOODLIGHT LEDVANCE LED LDECO  50W WW</t>
  </si>
  <si>
    <t>FLOODLIGHT LEDVANCE LED LDECO  50W DL</t>
  </si>
  <si>
    <t>FLOODLIGHT LEDVANCE LED LDECO  100W WW</t>
  </si>
  <si>
    <t>FLOODLIGHT LEDVANCE LED LDECO  100W DL</t>
  </si>
  <si>
    <t>PANEL LAMP LEDVANCE LED LDVAL PANEL 0606 30W DL</t>
  </si>
  <si>
    <t>PANEL LAMP LEDVANCE LED LDVAL PANEL 0312 30W DL</t>
  </si>
  <si>
    <t>BATHTUB RAVONI 1500X700X400MM BRW0519-426A150 WHITE W/GRAB</t>
  </si>
  <si>
    <t>BATHTUB RAVONI 1700X700X420MM BRW0519-426A170 WHITE W/GRAB</t>
  </si>
  <si>
    <t>I-BULB OSRAM LED LECO 27W DL E27</t>
  </si>
  <si>
    <t>BULB OSRAM LED LECO 36W DL E27</t>
  </si>
  <si>
    <t>BULB OSRAM LED LECO 45W DL E27</t>
  </si>
  <si>
    <t>PAR LIGHT LEDVANCE LED LPPR38D10030 14.5W WW</t>
  </si>
  <si>
    <t>CHEST FREEZER BOSTON BAY HO CFBH919-5.0 CU FT</t>
  </si>
  <si>
    <t>CHEST FREEZER BOSTON BAY HO CFBH919-6.4 CU FT</t>
  </si>
  <si>
    <t>PANELLING PVC POLYWOOD PPH919HW81503-9 7.5X0.25X2.95MM LAM. FLAT PANEL</t>
  </si>
  <si>
    <t>PANELLING PVC POLYWOOD PPH919HW80902-9 7.5X0.25X2.95MM LAM. FLAT PANEL</t>
  </si>
  <si>
    <t>PANELLING PVC POLYWOOD PPH919HW87804-2 7.5X0.25X2.95MM LAM. FLAT PANEL</t>
  </si>
  <si>
    <t>PANELLING PVC POLYWOOD PPH919HW80902-9 7.5X0.25X2.95MM LAM. 5-GROOVE PANEL</t>
  </si>
  <si>
    <t>PANELLING PVC POLYWOOD ACCS. U PPH919HW81503-9 END CAP CORNER</t>
  </si>
  <si>
    <t>PANELLING PVC POLYWOOD ACCS. H PPH919HW81503-9 DIVIDER MOULDING</t>
  </si>
  <si>
    <t>PANELLING PVC POLYWOOD ACCS. U PPH919HW80902-9 END CAP CORNER</t>
  </si>
  <si>
    <t>PANELLING PVC POLYWOOD ACCS. H PPH919HW80902-9 DIVIDER MOULDING</t>
  </si>
  <si>
    <t>PANELLING PVC POLYWOOD ACCS. U PPH919HW87804-2 END CAP CORNER</t>
  </si>
  <si>
    <t>PANELLING PVC POLYWOOD ACCS. H PPH919HW87804-2 DIVIDER MOULDING</t>
  </si>
  <si>
    <t>+(DO NOT USE)PANELLING PVC POLYWOOD ACCS. U PPH919HW80902-9 END CAP CORNER</t>
  </si>
  <si>
    <t>+(DO NOT USE)PANELLING PVC POLYWOOD ACCS. H PPH919HW80902-9 DIVIDER MOULDING</t>
  </si>
  <si>
    <t>+(DO NOT USE)PANELLING PVC POLYWOOD ACCS. U PPH819HWJV-G SUPER WHITE END CAP CORNER</t>
  </si>
  <si>
    <t>+(DO NOT USE)PANELLING PVC POLYWOOD ACCS. H PPH819HWJV-G SUPER WHITE DIVIDER MOULDING</t>
  </si>
  <si>
    <t>PANELLING PVC POLYWOOD ACCS. H PPH819HWJV-F SUPER WHITE DIVIDER MOULDING</t>
  </si>
  <si>
    <t>FAUCET LA FONZA FLC0919-B3-05A SS304 L-142 LAV</t>
  </si>
  <si>
    <t>FAUCET LA FONZA FLC0919-B3-05B SS304 L-182 LAV</t>
  </si>
  <si>
    <t>FAUCET LA FONZA FLC0919-B3-05C SS304 L-210 LAV</t>
  </si>
  <si>
    <t>FAUCET LA FONZA FLC0919-B3-01A SS304 L-142 LAV</t>
  </si>
  <si>
    <t>FAUCET LA FONZA FLC0919-B3-01B SS304 L-182 LAV</t>
  </si>
  <si>
    <t>FAUCET LA FONZA FLC0919-B3-01C SS304 L-210 LAV</t>
  </si>
  <si>
    <t>FAUCET BREMEN FBC0919-A2-09A SS304 COUNTER</t>
  </si>
  <si>
    <t>FAUCET BREMEN FBC0919-A2-09B SS304 COUNTER</t>
  </si>
  <si>
    <t>FAUCET BREMEN FBC0919-A2-09C SS304 COUNTER</t>
  </si>
  <si>
    <t>FLOAT VALVE VODA DV FVV121920061 1/2" BRASS</t>
  </si>
  <si>
    <t>FAUCET BREMEN FBC0919-A2-08A SS304 WALL</t>
  </si>
  <si>
    <t>FAUCET BREMEN FBC0919-A2-08B SS304 WALL</t>
  </si>
  <si>
    <t>FAUCET RAVONI FRC0919-K1-01A SS304 WALL 102MM</t>
  </si>
  <si>
    <t>FAUCET RAVONI FRC0919-K1-02A SS304 WALL 138MM</t>
  </si>
  <si>
    <t>FAUCET RAVONI FRC0919-K1-03A SS304 W/ BIBCOCK WALL 104MM</t>
  </si>
  <si>
    <t>FAUCET RAVONI FRC0919-K1-04A SS304 W/ BIBCOCK WALL 140MM</t>
  </si>
  <si>
    <t>FAUCET RAVONI FRC0919-K1-06A SS304 W/ 2WAY  BIBCOCK WALL</t>
  </si>
  <si>
    <t>FAUCET LA FONZA FLC0919-B4-03A SS304 LAV</t>
  </si>
  <si>
    <t>FAUCET BREMEN FBC0919-A1-01A SS304 KITCHEN MIXER</t>
  </si>
  <si>
    <t>SHOWER COLUMN RAVONI SRC0919-C1-07A SS304 ROUND</t>
  </si>
  <si>
    <t>SHOWER COLUMN RAVONI SRC0919-C1-07B SS304 SQUARE</t>
  </si>
  <si>
    <t>WOODPLANKS BASE ACCS. POLYWOOD</t>
  </si>
  <si>
    <t>MLDG PS POLYWOOD MPI-619952CR 30X54X2400MM CHERRY CORNICE</t>
  </si>
  <si>
    <t>OUTDOOR LUMBER NZ WOOD TREATED 190X45X1800MM (2X8X6) RGH</t>
  </si>
  <si>
    <t>RANGE HOOD BOSTON BAY SPARE PARTS AE HSM-102 (C-900MM) MOTOR</t>
  </si>
  <si>
    <t>POWDER COATED FITTINGS SLICK WCF19PH 19MM CENTRE PILLAR WHITE</t>
  </si>
  <si>
    <t>POWDER COATED FITTINGS SLICK WCF25PH 25MM CENTRE PILLAR WHITE</t>
  </si>
  <si>
    <t>POWDER COATED FITTINGS SLICK WFF19 19MM ROUND FLANGES WHITE</t>
  </si>
  <si>
    <t>POWDER COATED FITTINGS SLICK WFF25PH 25MM ROUND FLANGES WHITE</t>
  </si>
  <si>
    <t>TILES ITALGRES PREMIUM SB 60X60 POL.GLAZED SDXB6046 LT. WOOD</t>
  </si>
  <si>
    <t>+TILES ITALGRES PREMIUM SB 60X60 POL.GLAZED SDP601101P WOOD</t>
  </si>
  <si>
    <t>+TILES ITALGRES PREMIUM SB 60X60 POL.GLAZED SDP60806P MARBLE GRAY</t>
  </si>
  <si>
    <t>SPARE PARTS SH BRUSH CUTTER CG411 CARBURETOR</t>
  </si>
  <si>
    <t>SPARE PARTS SH BRUSH CUTTER CG411 SPARK PLUG</t>
  </si>
  <si>
    <t>SPARE PARTS SH BRUSH CUTTER CG411 MAGNETO</t>
  </si>
  <si>
    <t>SPARE PARTS SH BRUSH CUTTER CG411 PISTON RING</t>
  </si>
  <si>
    <t>SPARE PARTS SH BRUSH CUTTER CG411 PISTON</t>
  </si>
  <si>
    <t>SPARE PARTS SH BRUSH CUTTER CG411 PISTON PIN CIRCLIP</t>
  </si>
  <si>
    <t>SPARE PARTS SH BRUSH CUTTER CG411 PISTON PIN</t>
  </si>
  <si>
    <t>SPARE PARTS SH BRUSH CUTTER CG411 KEY</t>
  </si>
  <si>
    <t>SPARE PARTS SH BRUSH CUTTER CG411 CRANK SHAFT COMP</t>
  </si>
  <si>
    <t>SPARE PARTS SH BRUSH CUTTER CG411 PINION</t>
  </si>
  <si>
    <t>SPARE PARTS SH BRUSH CUTTER CG411 GEAR</t>
  </si>
  <si>
    <t>SPARE PARTS SH BRUSH CUTTER CG411 GEAR SHAFT</t>
  </si>
  <si>
    <t>SPARE PARTS SH BRUSH CUTTER CG411 CLUTCH DRUM COMP</t>
  </si>
  <si>
    <t>SPARE PARTS SH BRUSH CUTTER CG411 DRIVE SHAFT</t>
  </si>
  <si>
    <t>SPARE PARTS SH BRUSH CUTTER CG411 HAND GRIP</t>
  </si>
  <si>
    <t>SPARE PARTS SH BRUSH CUTTER CG411 SPRING</t>
  </si>
  <si>
    <t>SPARE PARTS SH BRUSH CUTTER CG411 CABLE COMP</t>
  </si>
  <si>
    <t>SPARE PARTS SH BRUSH CUTTER CG411 STOP BUTTON COMP</t>
  </si>
  <si>
    <t>SPARE PARTS SH BRUSH CUTTER CG411 NYLON HAND</t>
  </si>
  <si>
    <t>SPARE PARTS SH BRUSH CUTTER CG411 CLUTCH</t>
  </si>
  <si>
    <t>SPARE PARTS SH BRUSH CUTTER CG411 STOP LINE</t>
  </si>
  <si>
    <t>BRUSH CUTTER RYKER SH CG411 (2 STROKE)</t>
  </si>
  <si>
    <t>TILES DOSSO CC 120X120 6018</t>
  </si>
  <si>
    <t>TILES DOSSO CC 120X120 6020</t>
  </si>
  <si>
    <t>TILES DOSSO CC 120X120 K6092</t>
  </si>
  <si>
    <t>TILES DOSSO CC 120X180 K6039</t>
  </si>
  <si>
    <t>BLENDER BOSTON BAY ACCS. YT-4696B2 JAR GLASS BIG</t>
  </si>
  <si>
    <t>TILES DOSSO CC 120X180 K6015</t>
  </si>
  <si>
    <t>AIRCON BOSTON BAY ACCS. E MWF-12CR-NB7 COMPRESSOR</t>
  </si>
  <si>
    <t>+TILES ITALGRES PREMIUM SB 60X60 POL.GLAZED SDP60808P MARBLE BEIGE</t>
  </si>
  <si>
    <t>AIR COMPRESSOR HAUSMANN SD-21/Z-1051 1/2HP 36L ACCS FLYWHEEL</t>
  </si>
  <si>
    <t>AIR CONDITION PVC DUCT AND ACCS. SD-75 75MM</t>
  </si>
  <si>
    <t>AIR CONDITION PVC DUCT AND ACCS. SW-75 2 PIECE WALL 75MM</t>
  </si>
  <si>
    <t>AIR CONDITION PVC DUCT AND ACCS. SC-75 CORNER 75MM</t>
  </si>
  <si>
    <t>AIR CONDITION PVC DUCT AND ACCS. SK-75 ELBOW 75MM</t>
  </si>
  <si>
    <t>AIR CONDITION PVC DUCT AND ACCS. SJ-75 JOINT 75MM</t>
  </si>
  <si>
    <t>ALLUMINUM TROWEL 2"X1.50M</t>
  </si>
  <si>
    <t>ALLUMINUM TROWEL 2"X1.80M</t>
  </si>
  <si>
    <t>ALLUMINUM TROWEL 2"X2.00M</t>
  </si>
  <si>
    <t>(DO NOT USE)BLENDER BOSTON BAY ACCS. YT-4696B2 COLOR BOX</t>
  </si>
  <si>
    <t>BLENDER BOSTON BAY ACCS. YT-4677AG BIG JAR BASE</t>
  </si>
  <si>
    <t>BLENDER BOSTON BAY ACCS. YT-4677AG GEAR OF MOTOR</t>
  </si>
  <si>
    <t>BLENDER BOSTON BAY ACCS. YT-4677AG GEAR OF JAR BASE</t>
  </si>
  <si>
    <t>BLENDER BOSTON BAY ACCS. YT-4677AG BLADE</t>
  </si>
  <si>
    <t>BLENDER BOSTON BAY ACCS.  YT-4677AG WATERPROOF RING</t>
  </si>
  <si>
    <t>BLENDER BOSTON BAY ACCS. YT-4677AG MOTOR</t>
  </si>
  <si>
    <t>BLENDER BOSTON BAY ACCS.  YT-4696 B2 JAR BASE</t>
  </si>
  <si>
    <t>BLENDER BOSTON BAY ACCS.  YT-4696 B2 GEAR OF MOTOR</t>
  </si>
  <si>
    <t>BLENDER BOSTON BAY ACCS.  YT-4696 B2 GEAR OF JAR BASE</t>
  </si>
  <si>
    <t>BLENDER BOSTON BAY ACCS.  YT-4677AG BLADE</t>
  </si>
  <si>
    <t>BLENDER BOSTON BAY ACCS.  YT-4696 B2 BLADE</t>
  </si>
  <si>
    <t>BLENDER BOSTON BAY ACCS. YT-4696 B2 WATERPROOF RING</t>
  </si>
  <si>
    <t>BLENDER BOSTON BAY ACCS. YT-4696 B2 MOTOR</t>
  </si>
  <si>
    <t>(DO NOT USE)BLENDER BOSTON BAY ACCS. YT-4677AG GLASS BIG JAR</t>
  </si>
  <si>
    <t>(DO NOT USE)BLENDER BOSTON BAY ACCS. YT-4696 BIG JAR</t>
  </si>
  <si>
    <t>(DO NOT USE)BLENDER BOSTON BAY ACCS. YT-4677A GLASS BIG JAR</t>
  </si>
  <si>
    <t>TILES ESPANA PREMIUM CC 60X60F CY6601P CARMONA GRAY</t>
  </si>
  <si>
    <t>TILES ESPANA PREMIUM CC 60X60F CY6602P CARMONA IVORY</t>
  </si>
  <si>
    <t>TILES ESPANA PREMIUM CC 60X60F CY6603P CARMONA BROWN</t>
  </si>
  <si>
    <t>TILES ESPANA PREMIUM CC 60X60F CY6604P CARMONA DK. GRAY</t>
  </si>
  <si>
    <t>TILES ESPANA PREMIUM CC 60X60F CY6605P CARMONA BEIGE</t>
  </si>
  <si>
    <t>TILES ESPANA PREMIUM CC 60X60F CY6606P CARMONA RED</t>
  </si>
  <si>
    <t>TILES ESPANA PREMIUM CC 60X60F CY6001P MURCIA GRAY</t>
  </si>
  <si>
    <t>TILES ESPANA PREMIUM CC 60X60F CY6001AP MURCIA BEIGE</t>
  </si>
  <si>
    <t>TILES ESPANA PREMIUM CC 60X60F CY6001BP MURCIA DK. GRAY</t>
  </si>
  <si>
    <t>TILES ESPANA PREMIUM CC 60X60F CY6001CP MURCIA IVORY</t>
  </si>
  <si>
    <t>TILES ESPANA PREMIUM CC 60X60F CY6001DP MURCIA WHITE</t>
  </si>
  <si>
    <t>TILES ESPANA PREMIUM CC 60X60F CY6682P NELSON GRAY</t>
  </si>
  <si>
    <t>TILES ESPANA PREMIUM CC 60X60F CY6651P NELSON BEIGE/BROWN</t>
  </si>
  <si>
    <t>TILES ESPANA PREMIUM CC 60X60F CY6633P VENTURA IVORY</t>
  </si>
  <si>
    <t>BBQ GRILL RYKER BGRS1019-ST31318R ROUND 47CM</t>
  </si>
  <si>
    <t>BBQ GRILL RYKER BGRS1019-ST31318W ROUND 47CM</t>
  </si>
  <si>
    <t>TILES ESPANA PREMIUM CC 60X60F CY6611P VENTURA TERRACOTA</t>
  </si>
  <si>
    <t>BBQ GRILL RYKER BGRS1019-ST22018M ROUND 47CM</t>
  </si>
  <si>
    <t>TILES ESPANA PREMIUM CC 60X60F CY60019P IRVINE TERRACOTA</t>
  </si>
  <si>
    <t>TILES ESPANA PREMIUM CC 60X60F CY60020P IRVINE BEIGE</t>
  </si>
  <si>
    <t>TILES ESPANA PREMIUM CC 60X60F CY60027P LAKEWOOD STRIPE CHERRY</t>
  </si>
  <si>
    <t>TILES ESPANA PREMIUM CC 30X60 36012P CRISSCUT STONE GRAY/BEIGE</t>
  </si>
  <si>
    <t>TILES ESPANA PREMIUM CC 60X60F CY60028P LAKEWOOD STRIPE BROWN</t>
  </si>
  <si>
    <t>TILES ESPANA PREMIUM CC 60X60F HC6001P SACRAMENTO CARRARA MATTE</t>
  </si>
  <si>
    <t>NFS-TILES ESPANA PREMIUM CC 60X60 MS6317P INGLEWOOD OAK INK JET</t>
  </si>
  <si>
    <t>TILES ESPANA PREMIUM CC 30X60 36003P CRISSCUT STONE TERRACOTTA/BEIGE</t>
  </si>
  <si>
    <t>NFS-TILES ESPANA PREMIUM CC 60X60 MS6318P INGLEWOOD RED INK JET</t>
  </si>
  <si>
    <t>TILES ESPANA PREMIUM CC 60X60F HC66Y102P BRENTWOOD CHEVRON BROWN</t>
  </si>
  <si>
    <t>NFS-TILES ESPANA PREMIUM CC 60X60 MS6319P INGLEWOOD BROWN INK JET</t>
  </si>
  <si>
    <t>TILES ESPANA PREMIUM CC 30X60 Q36131P VERNON BLACK/GRAY</t>
  </si>
  <si>
    <t>TILES ESPANA PREMIUM CC 60X60F HC66Y103P BRENTWOOD CHEVRON LT. GRAY</t>
  </si>
  <si>
    <t>TILES ESPANA PREMIUM CC 30X60 Q36129P VERNON BROWN/GRAY</t>
  </si>
  <si>
    <t>TILES ESPANA PREMIUM CC 60X60F HC66Y104P BRENTWOOD CHEVRON GRAY/BEIGE</t>
  </si>
  <si>
    <t>NFS-TILES ESPANA PREMIUM CC 60X60 RC6688P BRENTWOOD BROWN INK JET</t>
  </si>
  <si>
    <t>TILES ESPANA PREMIUM CC 60X60F CT6682P ALICANTE DK. GREY</t>
  </si>
  <si>
    <t>TILES ESPANA PREMIUM CC 30X60 Q36128P VERNON TERRACOTTA</t>
  </si>
  <si>
    <t>NFS-TILES ESPANA PREMIUM CC 60X60 TS60110P NOVATO BROWN INK JET</t>
  </si>
  <si>
    <t>TILES ESPANA PREMIUM CC 60X60F CT6684P ALICANTE LT. GREY</t>
  </si>
  <si>
    <t>NFS-TILES ESPANA PREMIUM CC 60X60 TS60112P NOVATO GRAY INK JET</t>
  </si>
  <si>
    <t>TILES ESPANA PREMIUM CC 30X60 SN3603AP CONCORD TERRACOTTA</t>
  </si>
  <si>
    <t>TILES ESPANA PREMIUM CC 60X60F CT6683P ALICANTE SALT &amp; PEPPER GRAY</t>
  </si>
  <si>
    <t>NFS-TILES ESPANA PREMIUM CC 60X60 TS60113P NOVATO TAUPE INK JET</t>
  </si>
  <si>
    <t>TILES ESPANA PREMIUM CC 60X60F CT6685P ALICANTE SALT &amp; PEPPER LT. GRAY</t>
  </si>
  <si>
    <t>TILES ESPANA PREMIUM CC 30X60 SN3603BP CONCORD GRAY</t>
  </si>
  <si>
    <t>NFS-TILES ESPANA PREMIUM CC 60X60 RC6671P ALTO GRAY INK JET</t>
  </si>
  <si>
    <t>TILES ESPANA PREMIUM CC 30X60 P68711P CONCORD GRIGIO</t>
  </si>
  <si>
    <t>NFS-TILES ESPANA PREMIUM CC 60X60 RC6672P ALTO LT. BROWN INK JET</t>
  </si>
  <si>
    <t>TILES ESPANA PREMIUM CC 30X60 P68712P CONCORD BROWN</t>
  </si>
  <si>
    <t>TILES ESPANA PREMIUM CC 60X60F CT6686P ALICANTE BEIGE</t>
  </si>
  <si>
    <t>TILES ESPANA PREMIUM CC 30X60 SN6366P BELLMORE GRAY</t>
  </si>
  <si>
    <t>TILES ESPANA PREMIUM CC 30X60 370401P CALIMESA SLATE WHITE</t>
  </si>
  <si>
    <t>TILES ESPANA PREMIUM CC 30X60 SN6367P BELLMORE TAUPE</t>
  </si>
  <si>
    <t>TILES ESPANA PREMIUM CC 30X60 370405P CALIMESA SLATE SALT &amp; PEPPER</t>
  </si>
  <si>
    <t>TILES ESPANA PREMIUM CC 30X60 SN6369P BELLMORE OCHRE</t>
  </si>
  <si>
    <t>TILES ESPANA PREMIUM CC 30X60 370408P CALIMESA SLATE GRAY</t>
  </si>
  <si>
    <t>TILES ESPANA PREMIUM CC 30X60 SN6365P BELLMORE WHITE</t>
  </si>
  <si>
    <t>NFS-TILES ESPANA PREMIUM CC 60X60 Q5D05P/BG6505P MADERA LT.BEIGE INK JET</t>
  </si>
  <si>
    <t>TILES ESPANA PREMIUM CC 30X60 370409P CALIMESA SLATE BEIGE</t>
  </si>
  <si>
    <t>TILES ESPANA PREMIUM CC 30X60 36DG31P SELMA LT.GREY</t>
  </si>
  <si>
    <t>TILES ESPANA PREMIUM CC 30X60 370411P CALIMESA SLATE BLACK</t>
  </si>
  <si>
    <t>TILES ESPANA PREMIUM CC 30X60 370201P CALIMESA GRID WHITE</t>
  </si>
  <si>
    <t>TILES ESPANA PREMIUM CC 30X60 36DG33P SELMA DK. GREY</t>
  </si>
  <si>
    <t>TILES ESPANA PREMIUM CC 30X60 370205P CALIMESA GRID SALT &amp; PEPPER</t>
  </si>
  <si>
    <t>TILES ESPANA PREMIUM CC 30X60 36DG34P SELMA BEIGE</t>
  </si>
  <si>
    <t>TILES ESPANA PREMIUM CC 30X60 370208P CALIMESA GRID GRAY</t>
  </si>
  <si>
    <t>TILES ESPANA PREMIUM CC 30X60 370209P CALIMESA GRID BEIGE</t>
  </si>
  <si>
    <t>TILES ESPANA PREMIUM CC 30X60 RC3602P CARTACENA TERRACOTTA</t>
  </si>
  <si>
    <t>NFS-TILES ESPANA PREMIUM CC 60X60 Q5D06P/BG6506P MADERA BEIGE INK JET</t>
  </si>
  <si>
    <t>NFS-TILES ESPANA PREMIUM CC 60X60 F5D20P/BG6520P CORONADO RUSTIC BEIGE INK JET</t>
  </si>
  <si>
    <t>TILES ESPANA PREMIUM CC 30X60 370211P CALIMESA GRID BLACK</t>
  </si>
  <si>
    <t>TILES ESPANA PREMIUM CC 30X60 RC3606P CARTACENA BEIGE</t>
  </si>
  <si>
    <t>TILES ESPANA PREMIUM CC 30X60 RC3689P ESCALON BEIGE/GRAY</t>
  </si>
  <si>
    <t>NFS-TILES ESPANA PREMIUM CC 60X60 F5D21P/BG6521P CORONADO RUSTICGREEN INK JET</t>
  </si>
  <si>
    <t>TILES ESPANA PREMIUM CC 30X60 RC6011P BOULDER BROWN</t>
  </si>
  <si>
    <t>NFS-TILES ESPANA PREMIUM CC 60X60 6006P LYNWOOD BROWN INK JET</t>
  </si>
  <si>
    <t>TILES ESPANA PREMIUM CC 30X60 RC6012P BOULDER GRAY</t>
  </si>
  <si>
    <t>NFS-TILES ESPANA PREMIUM CC 60X60 6007P LYNWOOD BEIGE INK JET</t>
  </si>
  <si>
    <t>NFS-TILES ESPANA PREMIUM CC 60X60 6009P LYNWOOD TAUPE  INK JET</t>
  </si>
  <si>
    <t>TILES ESPANA PREMIUM CC 30X60 RC6013P BOULDER LT. GRAY</t>
  </si>
  <si>
    <t>TILES ESPANA PREMIUM CC 60X60 CY6619P PUENTE DARK BROWN INK JET</t>
  </si>
  <si>
    <t>TILES ESPANA PREMIUM CC 60X60 CY6617P PUENTE LIGHT GREY INK JET</t>
  </si>
  <si>
    <t>TILES ESPANA PREMIUM CC 30X60 RC6014P BOULDER BEIGE</t>
  </si>
  <si>
    <t>TILES ESPANA PREMIUM CC 60X60 CY6620P PUENTE DARK GREY INK JET</t>
  </si>
  <si>
    <t>TILES ESPANA PREMIUM CC 60X60F INKJET RC66902P  FRESCO GRAY</t>
  </si>
  <si>
    <t>TILES ESPANA PREMIUM CC 30X60 RC30624P CAMARILLO GRAY</t>
  </si>
  <si>
    <t>TILES ESPANA PREMIUM CC 60X60F INKJET RC66903P FRESCO WHITE</t>
  </si>
  <si>
    <t>TILES ESPANA PREMIUM CC 30X60 RC30625P CAMARILLO BROWN</t>
  </si>
  <si>
    <t>TILES ESPANA PREMIUM CC 60X60F INKJET RC66904P FRESCO BEIGE</t>
  </si>
  <si>
    <t>NFS-TILES ESPANA PREMIUM CC 60X60 K6087P CARSON GRAY INK JET</t>
  </si>
  <si>
    <t>TILES ESPANA PREMIUM CC 30X60 RC30626P CAMARILLO BEIGE</t>
  </si>
  <si>
    <t>NFS-TILES ESPANA PREMIUM CC 60X60 K6086P CARSON BEIGE INK JET</t>
  </si>
  <si>
    <t>TILES ESPANA PREMIUM CC 30X60 RC36025P ARAGON</t>
  </si>
  <si>
    <t>NFS-TILES ESPANA PREMIUM CC 60X60 6DG31P SELMA  LT.GREY INK JET</t>
  </si>
  <si>
    <t>NFS-TILES ESPANA PREMIUM CC 60X60 6DG33P SELMA DR.GREY INK JET</t>
  </si>
  <si>
    <t>BULB OSRAM BUY 3 GET 1 FREE 4.5W 6500K DAYLIGHT E27</t>
  </si>
  <si>
    <t>NFS-TILES ESPANA PREMIUM CC 60X60 6DG34P SELMA BEIGE INK JET</t>
  </si>
  <si>
    <t>TILES ESPANA PREMIUM CC 30X60 RC36026P ARAGON</t>
  </si>
  <si>
    <t>TILES ESPANA PREMIUM CC 60X60F INKJET JX66601P GEOMETRIC BIEGE</t>
  </si>
  <si>
    <t>BULB OSRAM BUY 3 GET 1 FREE 4.5W 3000K WARMWHIITE E27</t>
  </si>
  <si>
    <t>TILES ESPANA PREMIUM CC 60X60F INKJET JX66602P GEOMETRIC GRAY</t>
  </si>
  <si>
    <t>TILES ESPANA PREMIUM CC 30X60 RC36027P ARAGON</t>
  </si>
  <si>
    <t>TILES ESPANA PREMIUM CC 60X60 RC66603P GEOMETRIC DK. GRAY INK JET</t>
  </si>
  <si>
    <t>TILES ESPANA PREMIUM CC 30X60 RC36028P ASTORGA</t>
  </si>
  <si>
    <t>TILES ESPANA PREMIUM CC 60X60 RC6604HP MONACO TERRACOTA INK JET</t>
  </si>
  <si>
    <t>TILES ESPANA PREMIUM CC 60X60 RC6602HP MONACO GRAY INK JET</t>
  </si>
  <si>
    <t>TILES ESPANA PREMIUM CC 60X60 CY6072P MONACO BLUE/BEIGE INK JET</t>
  </si>
  <si>
    <t>TILES ESPANA PREMIUM CC 30X60 RC36029P ASTORGA</t>
  </si>
  <si>
    <t>TILES ESPANA PREMIUM CC 60X60 CY6014P MONACO BROWN/BEIGE INK JET</t>
  </si>
  <si>
    <t>TILES ESPANA PREMIUM CC 30X60 RC36030P ASTORGA</t>
  </si>
  <si>
    <t>TILES ESPANA PREMIUM CC 60X60 6654P VICTORIA TAUPE</t>
  </si>
  <si>
    <t>TILES ESPANA PREMIUM CC 60X60 6656P VICTORIA BEIGE</t>
  </si>
  <si>
    <t>TILES ESPANA PREMIUM CC 60X60 6657P VICTORIA LT. GRAY</t>
  </si>
  <si>
    <t>TILES ESPANA PREMIUM CC 30X60 JX63352P VERNON BLUE</t>
  </si>
  <si>
    <t>TILES ESPANA PREMIUM CC 60X60 6658P VICTORIA GRAY</t>
  </si>
  <si>
    <t>TILES ESPANA PREMIUM CC 60X60 BG6659P VICTORIA BROWN</t>
  </si>
  <si>
    <t>TILES ESPANA PREMIUM CC 30X60 JX63355P CORDOVA STONE GRAY</t>
  </si>
  <si>
    <t>TILES ESPANA PREMIUM CC 60X60 BG6660P VICTORIA WHITE</t>
  </si>
  <si>
    <t>TILES ESPANA PREMIUM CC 30X60 JX63356P CORDOVA STONE BEIGE</t>
  </si>
  <si>
    <t>TILES ESPANA PREMIUM CC 30X60 6654MP VICTORIA M.TAUPE</t>
  </si>
  <si>
    <t>TILES ESPANA PREMIUM CC 30X60 6656MP VICTORIA M.BEIGE</t>
  </si>
  <si>
    <t>TILES ESPANA PREMIUM CC 30X60 6657MP VICTORIA M.LT. GRAY</t>
  </si>
  <si>
    <t>TILES ESPANA PREMIUM CC 30X60 6658MP VICTORIA M.GRAY</t>
  </si>
  <si>
    <t>TILES ESPANA PREMIUM CC 30X60 BG6659MP VICTORIA M.BROWN</t>
  </si>
  <si>
    <t>TILES ESPANA PREMIUM CC 30X60 BG6660MP VICTORIA M.WHITE</t>
  </si>
  <si>
    <t>LUMINAIRE ZIGMA TQB136 1233X96X42 1X36W W/DIFFUSER</t>
  </si>
  <si>
    <t>LUMINAIRE ZIGMA TQB236 1233X131X45 2X36W W/DIFFUSER</t>
  </si>
  <si>
    <t>LUMINAIRE ZIGMA TQB136(A) 1233X96X45 1X36W W/GRILL DIFFUSER</t>
  </si>
  <si>
    <t>LUMINAIRE ZIGMA TQB236(A) 1233X131X45 2X36W W/GRILL DIFFUSER</t>
  </si>
  <si>
    <t>FLUORESCENT FIXTURE ZIGMA TQ1-1136(C) 1235X200X80 1X36W</t>
  </si>
  <si>
    <t>FLUORESCENT FIXTURE ZIGMA TQ1-1236(C) 1235X200X80 2X36W</t>
  </si>
  <si>
    <t>FLUSH VALVE / OUTLET VALVE SIAMP 10003237 FLAP MAESTRO SINGLE FLUSH</t>
  </si>
  <si>
    <t>AIRCON BOSTON BAY ME SP MSABE-22CR POWER MODULE SUB. SN|17122000008083</t>
  </si>
  <si>
    <t>(DO NOT USE)NFS-HANGING LAMP EGLO LK 49154 FRAMPTON 1 HL/1 E27 TRANSPARENT</t>
  </si>
  <si>
    <t>(DO NOT USE)NFS-HANGING LAMP EGLO LK 49153 FRAMPTON HL/1 E27 BLK/COP</t>
  </si>
  <si>
    <t>(DO NOT USE)NFS-HANGING LAMP EGLO LK 49738 STRAITON HL/1 E27 COPPER</t>
  </si>
  <si>
    <t>(DO NOT USE)NFS-HANGING LAMP EGLO LK 49736 STRAITON HL/1 E27 BLACK</t>
  </si>
  <si>
    <t>(DO NOT USE)NFS-HANGING LAMP EGLO LK 49494 PRIDDY 1 HL/7 E27 COPPER</t>
  </si>
  <si>
    <t>(DO NOT USE)NFS-HANGING LAMP EGLO LK 49479 NEWTOWN HL/3 E27 BLACK</t>
  </si>
  <si>
    <t>(DO NOT USE)NFS-HANGING LAMP EGLO LK 49142 CLEVEDON HL/3 E27 BLACK</t>
  </si>
  <si>
    <t>(DO NOT USE)WALL LAMP EGLO LK 49468 PRIDDY WL/1 E27 BLACK</t>
  </si>
  <si>
    <t>(DO NOT USE)NFS-HANGING LAMP EGLO LK 49466 PRIDDY HL/4 E27 BLACK</t>
  </si>
  <si>
    <t>(DO NOT USE)WALL LAMP EGLO LK 49394 CHARTERHOUSE WL/1 E27  BLACK</t>
  </si>
  <si>
    <t>(DO NOT USE)NFS-HANGING LAMP EGLO LK 49393 CHARTERHOUSE HL/3 E27 BLACK</t>
  </si>
  <si>
    <t>(DO NOT USE)NFS-HANGING LAMP EGLO LK 49158 IPSWICH HL/1 E27 BLACK</t>
  </si>
  <si>
    <t>(DO NOT USE)NFS-HANGING LAMP EGLO LK 49159 IPSWICH HL/1 E27 BLACK</t>
  </si>
  <si>
    <t>(DO NOT USE)NFS-HANGING LAMP EGLO LK 49496 LONCINO HL/3 E27 TRANSPARENT</t>
  </si>
  <si>
    <t>(DO NOT USE)NFS-HANGING LAMP EGLO LK 49495 LONCINO HL/1 E27 TRANSPARENT</t>
  </si>
  <si>
    <t>(DO NOT USE)NFS-HANGING LAMP EGLO LK 49243 AUCKLAND HL/1 E27 COPPER</t>
  </si>
  <si>
    <t>(DO NOT USE)NFS-HANGING LAMP EGLO LK 49452 BRIDPORT HL/1 E27</t>
  </si>
  <si>
    <t>(DO NOT USE)NFS-HANGING LAMP EGLO LK 94228 GAETANO W/LED HL/1</t>
  </si>
  <si>
    <t>(DO NOT USE)NFS-HANGING LAMP EGLO LK 49672 CANNINGTON HL/1 E27 BLK/GLD</t>
  </si>
  <si>
    <t>(DO NOT USE)NFS-HANGING LAMP EGLO LK 95499 TOWNSHEND HL/6 E27 BLACK</t>
  </si>
  <si>
    <t>(DO NOT USE)NFS-HANGING LAMP EGLO LK 49685 OLDBURY HL/3 E27 BLK/BRWN</t>
  </si>
  <si>
    <t>(DO NOT USE)CEILING LAMP EGLO LK 32915 TOWNSHEND CL/3 E27 BLACK</t>
  </si>
  <si>
    <t>(DO NOT USE)TABLE LAMP EGLO LK 32918 TOWNSHEND TL/1 E27 BLACK</t>
  </si>
  <si>
    <t>(DO NOT USE)WALL LAMP EGLO LK 32917 TOWNSHEND WL/1 E27 BLACK</t>
  </si>
  <si>
    <t>(DO NOT USE)NFS-HANGING LAMP EGLO LK 49706 CHEPSTOW HL/1 E27 SILVER</t>
  </si>
  <si>
    <t>DIGITAL DOOR LOCK HAUSMANN HDL-480</t>
  </si>
  <si>
    <t>INDOOR LUMBER NZ WOOD DIY PREM. 18X20X2440MM (1X1X8) RADIATA</t>
  </si>
  <si>
    <t>DIGITAL DOOR LOCK HAUSMANN HDL-6850</t>
  </si>
  <si>
    <t>I-LAV AMERICAN CLASSIC B65 ROCKFORD WHITE</t>
  </si>
  <si>
    <t>FLOOR SAW FSCA1019HP-Q450L W/HAUSMANN R270/9HP W/ BLADE SHAFT 450X25.4MM YELLOW</t>
  </si>
  <si>
    <t>FLOOR SAW FSCA1019HP-Q300L W/HAUSMANN R200 W/BLADE SHAFT 300X25.4MM</t>
  </si>
  <si>
    <t>PLATE COMPACTOR PCCA1019HP-C90L W/HAUSMANN R200</t>
  </si>
  <si>
    <t>PLATE COMPACTOR PCCA1019HP-C60L W/HAUSMANN R200</t>
  </si>
  <si>
    <t>PLATE COMPACTOR PCCA1019HP-C120L W/HAUSMANN R200</t>
  </si>
  <si>
    <t>POWER TROWEL PTCA1019HP-S100L W/HAUSMANN  R200 W/ 4 BLADES YELLOW</t>
  </si>
  <si>
    <t>DISC PAN FOR POWER TROWEL HP-S100L</t>
  </si>
  <si>
    <t>ROLLER COMPACTOR RCCA1019HP-R300L W/HAUSMANN R200 YELLOW</t>
  </si>
  <si>
    <t>ROLLER COMPACTOR RCCA1019HP-R800L W/HAUSMANN R390 ELECTRIC START W/ 36AH BATTERY YELLOW</t>
  </si>
  <si>
    <t>BARRIER SOTER BST1019LZL-HL-02 2000MM ROTATABLE LEGS</t>
  </si>
  <si>
    <t>BARRIER SOTER BST1019LZL-HL-09 2600MM EXTENDABLE FENCE</t>
  </si>
  <si>
    <t>BARRIER SOTER BST1019LZL-HL-17 500MM FOLDABLE</t>
  </si>
  <si>
    <t>+BARRIER SOTER BST1019LZL-SM-05 1450MM WATER/SAND FILLED</t>
  </si>
  <si>
    <t>SOLDER WICK HAUSMANN SWH092019 100G (3.5OZ)</t>
  </si>
  <si>
    <t>CONCRETE MIXER SMALL GEAR #48</t>
  </si>
  <si>
    <t>SHOWER ENCLOSURE RAVONI SA L0490 GLASS DOOR FIXED</t>
  </si>
  <si>
    <t>PANELLING PVC POLYWOOD ACCS. H PPH819HWJB-F SUPER WHITE END CAP CORNER</t>
  </si>
  <si>
    <t>ROUND GARDEN BROOM 980253</t>
  </si>
  <si>
    <t>BCB-+BULB ZIGMA HT CFL LAMP 12W 2700K WW TP230 T2 HFS E27</t>
  </si>
  <si>
    <t>BCB-+BULB ZIGMA HT CFL LAMP 14W 2700K WW TP230 T4 3U E27</t>
  </si>
  <si>
    <t>TABLE CTX BT004X001ABLK/BT004X001ATH439-1 121X60X74CM RECT. BLACK</t>
  </si>
  <si>
    <t>DUST REMOVER 240012</t>
  </si>
  <si>
    <t>I-BULB OSRAM LED LECOCLA40 5W 3000K WW E27</t>
  </si>
  <si>
    <t>I-BULB OSRAM LED LECOCLA40 5W 6500K DL E27</t>
  </si>
  <si>
    <t>I-BULB OSRAM LED LECOCLA90 12W 6500K DL E27</t>
  </si>
  <si>
    <t>I-BULB OSRAM LED CANDLE LECOCLP25 3.3W 6500K DL E27</t>
  </si>
  <si>
    <t>I-BULB OSRAM LED CANDLE LECOCLP40 4.5W 6500K DL E27</t>
  </si>
  <si>
    <t>I-FILAMENT OSRAM LED LV CLA 4W 2700K WW E27</t>
  </si>
  <si>
    <t>I-FILAMENT OSRAM LED LV CLA 7W 2700K WW E27</t>
  </si>
  <si>
    <t>I-FILAMENT OSRAM LED LV CLB 4W 2700K WW E14</t>
  </si>
  <si>
    <t>I-BULB OSRAM 1906ED EDISON 7.5W WW E27 LED FILAMENT DIMMABLE</t>
  </si>
  <si>
    <t>I-BULB OSRAM 1906GLOBE 7.5W WW E27 LED FILAMENT DIMMABLE</t>
  </si>
  <si>
    <t>TUBE OSRAM LED T8 ST8V-1.2M 16W 6500K DL</t>
  </si>
  <si>
    <t>FLOODLIGHT LEDVANCE LED LDVAL 10W 3000K WW</t>
  </si>
  <si>
    <t>FLOODLIGHT LEDVANCE LED LDVAL 20W 3000K WW</t>
  </si>
  <si>
    <t>FLOODLIGHT LEDVANCE LED LDVAL 20W 6500K DL</t>
  </si>
  <si>
    <t>FLOODLIGHT LEDVANCE LED LDVAL 30W 3000K WW</t>
  </si>
  <si>
    <t>DOWNLIGHT LED LEDVANCE 9W 3000K WW LDECO SLIMDL ROUND</t>
  </si>
  <si>
    <t>DOWNLIGHT LED LEDVANCE 12W 3000K WW LDECO SLIMDL ROUND</t>
  </si>
  <si>
    <t>DOWNLIGHT LED LEDVANCE 18W 3000K WW LDECO SLIMDL ROUND</t>
  </si>
  <si>
    <t>DOWNLIGHT LED LEDVANCE 12W 3000K WW LDECO SLIMDL SQUARE</t>
  </si>
  <si>
    <t>DOWNLIGHT LED LEDVANCE 12W 6500K DL LDECO SLIMDL SQUARE</t>
  </si>
  <si>
    <t>GLUE GUN HAUSMANN GGH10W092019 W/4 PCS STICK 10W</t>
  </si>
  <si>
    <t>GLUE GUN HAUSMANN GGH40W092019 W/4 PCS STICK 40W</t>
  </si>
  <si>
    <t>GLUE STICK HAUSMANN GSH11MM092019 11MMX200MM 15's TRANSPARENT</t>
  </si>
  <si>
    <t>URINAL LA FONZA FITTINGS (FLUSH VALVE / BRACKET / 2 EXP. BOLT)</t>
  </si>
  <si>
    <t>TABLE RACK CTX CB018F001A</t>
  </si>
  <si>
    <t>CHAIR CTX IC009X001AWHT PLASTIC MESH WHITE</t>
  </si>
  <si>
    <t>CHAIR CTX IC009X001ABLK PLASTIC MESH  BLACK</t>
  </si>
  <si>
    <t>TABLE CTX BT006K027BWHT 182X76X74CM RECT. WHITE IN HALF</t>
  </si>
  <si>
    <t>I-STAND FAN BOSTON BAY DE CF-45S 18"</t>
  </si>
  <si>
    <t>UTILITY LUMBER CANADIAN GORMAN (1X5X4) RE-CUT</t>
  </si>
  <si>
    <t>UTILITY LUMBER CANADIAN GORMAN (1X8X4) RE-CUT</t>
  </si>
  <si>
    <t>UTILITY LUMBER CANADIAN GORMAN (1X5X3) RE-CUT</t>
  </si>
  <si>
    <t>UTILITY LUMBER CANADIAN GORMAN (1X7X3) RE-CUT</t>
  </si>
  <si>
    <t>UTILITY LUMBER CANADIAN GORMAN (1X9X4) RE-CUT</t>
  </si>
  <si>
    <t>UTILITY LUMBER CANADIAN GORMAN (1X7X4) RE-CUT</t>
  </si>
  <si>
    <t>I-BOWL AMERICAN CLASSIC 2085 AUSTIN WHITE</t>
  </si>
  <si>
    <t>I-TANK AMERICAN CLASSIC 2085 AUSTIN WHITE</t>
  </si>
  <si>
    <t>MIRROR RAVONI ZS MAMBO-80</t>
  </si>
  <si>
    <t>I-LAVATORY RAVONI ZS MAMBO-80</t>
  </si>
  <si>
    <t>CABINET RAVONI ZS MAMBO-80</t>
  </si>
  <si>
    <t>MIRROR RAVONI ZS SAMBA-90</t>
  </si>
  <si>
    <t>I-LAVATORY RAVONI ZS SAMBA-90</t>
  </si>
  <si>
    <t>CABINET RAVONI ZS SAMBA-90</t>
  </si>
  <si>
    <t>TILES ROMANO PREMIUM LH 30X60 PM28C CYRUS BEIGE INK JET</t>
  </si>
  <si>
    <t>TILES ROMANO PREMIUM LH 30X60 PM28D CYRUS LT. GREY INK JET</t>
  </si>
  <si>
    <t>TILES ROMANO PREMIUM LH 30X60 PM29 ORLY INK JET</t>
  </si>
  <si>
    <t>TILES ROMANO PREMIUM LH 30X60 PM30 DIARMID INK JET</t>
  </si>
  <si>
    <t>TILES ROMANO PREMIUM LH 30X60 PM31 FREYA INK JET</t>
  </si>
  <si>
    <t>TILES ROMANO PREMIUM LH 30X60 PM32 DESMOND INK JET</t>
  </si>
  <si>
    <t>TILES ROMANO PREMIUM LH 30X60 PM33B ROCCO BLUE INK JET</t>
  </si>
  <si>
    <t>TILES ROMANO PREMIUM LH 30X60 PM33C ROCCO BEIGE INK JET</t>
  </si>
  <si>
    <t>UTILITY LUMBER AMERICAN LUMBER (2X4X4) RE-CUT</t>
  </si>
  <si>
    <t>UTILITY LUMBER AMERICAN LUMBER (2X3X4) RE-CUT</t>
  </si>
  <si>
    <t>UTILITY LUMBER AMERICAN LUMBER (2X2X4) RE-CUT</t>
  </si>
  <si>
    <t>UTILITY LUMBER AMERICAN LUMBER (2X4X6) RE-CUT</t>
  </si>
  <si>
    <t>WATER DISPENSER BOSTON BAY AW ACCS.  HC58L</t>
  </si>
  <si>
    <t>TABLE CTX BT048K001BWHT/BT048K001B 121CM ROUND WHITE IN HALF</t>
  </si>
  <si>
    <t>PREMIUM MARINE PLYWOOD SANTA BARBARA PWS1019 W/ PHENOLIC GLUE 18X1220X2440MM (BLUE)</t>
  </si>
  <si>
    <t>TILES DYNASTY 40X40F JJD00085 MAIEAK</t>
  </si>
  <si>
    <t>TILES DYNASTY 40X40F RRD00027 GOLD MINE</t>
  </si>
  <si>
    <t>TILES DYNASTY 40X40F DDD00151 NEW MAILAILA GOLD</t>
  </si>
  <si>
    <t>TILES DYNASTY 40X40F DDD00135 TEVIN</t>
  </si>
  <si>
    <t>TILES DYNASTY 40X40F JJD0008 MAI LAMAI</t>
  </si>
  <si>
    <t>TILES DYNASTY 40X40F DDD00042 NEW MACAU GOLD</t>
  </si>
  <si>
    <t>TILES DYNASTY 40X40F DDD00159 MAINUEAMEK</t>
  </si>
  <si>
    <t>TILES DYNASTY 40X40F DDD00354 JUNGLE</t>
  </si>
  <si>
    <t>REFRIGERATOR BOSTON BAY HO RBH1.7-1019 1.7 CU FT SINGLE DOOR</t>
  </si>
  <si>
    <t>WOODPLANKS VANATUR VF10635 DARK GREY OAK</t>
  </si>
  <si>
    <t>WOODPLANKS VANATUR VF10623 LIGHTGREY OAK</t>
  </si>
  <si>
    <t>GAS STOVE BOSTON BAY CH G302NR 3 BURNER TERED GLASS</t>
  </si>
  <si>
    <t>REFRIGERATOR BOSTON BAY HO RBH3.1-1019 3.1 CU FT DOUBLE DOOR</t>
  </si>
  <si>
    <t>GAS STOVE BOSTON BAY CH 3A-01SNC-1 3 BURNER STAINLESS</t>
  </si>
  <si>
    <t>HAMPER LAUNDRY EZY FBA32968 62L SLOTTED</t>
  </si>
  <si>
    <t>BASKET LAUNDRY EZY FBA32964 48L SLOTTED STACKING</t>
  </si>
  <si>
    <t>UTILITY LUMBER AMERICAN LUMBER (2X3X6) RE-CUT</t>
  </si>
  <si>
    <t>UTILITY LUMBER AMERICAN LUMBER RED GUARD (2X2X4) RE-CUT</t>
  </si>
  <si>
    <t>UTILITY LUMBER AMERICAN LUMBER RED GUARD (2X3X4) RE-CUT</t>
  </si>
  <si>
    <t>UTILITY LUMBER AMERICAN LUMBER RED GUARD (2X4X4) RE-CUT</t>
  </si>
  <si>
    <t>UTILITY LUMBER NZ WOOD (1X3X4) RE-CUT</t>
  </si>
  <si>
    <t>UTILITY LUMBER NZ WOOD (1X3X3) RE-CUT</t>
  </si>
  <si>
    <t>UTILITY LUMBER NZ WOOD (1X4X3) RE-CUT</t>
  </si>
  <si>
    <t>UTILITY LUMBER NZ WOOD (1X2X3) RE-CUT</t>
  </si>
  <si>
    <t>UTILITY LUMBER NZ WOOD (1X4X4) RE-CUT</t>
  </si>
  <si>
    <t>TILES INNOGRES IC 60X60 SOLOGOSO IT6806YG LINEAR LIGHT</t>
  </si>
  <si>
    <t>TILES INNOGRES IC 60X60 SOLOGOSO IT6847YG MARBLE</t>
  </si>
  <si>
    <t>TILES INNOGRES IC 60X60 SOLOGOSO IT6875YG WOOD</t>
  </si>
  <si>
    <t>(DO NOT USE) TILE ADHESIVE WEBER TAI GRES GREY 20KG</t>
  </si>
  <si>
    <t>(DO NOT USE) TILE GROUT WEBER COLOR POWER SNOW</t>
  </si>
  <si>
    <t>(DO NOT USE) TILE GROUT WEBER COLOR POWER PEAR</t>
  </si>
  <si>
    <t>(DO NOT USE) TILE GROUT WEBER COLOR POWER GRANITE</t>
  </si>
  <si>
    <t>(DO NOT USE) TILE GROUT WEBER COLOR POWER STONE</t>
  </si>
  <si>
    <t>(DO NOT USE) WEBER 2K FLEX WATERPROOF</t>
  </si>
  <si>
    <t>(DO NOT USE) SKIM COAT WEBER SUPER FINE WHITE</t>
  </si>
  <si>
    <t>WEBERTEC NO NAIL 310ML</t>
  </si>
  <si>
    <t>SCALE HAUSMANN SHC1019 NTA-25KG HANGING BLUE</t>
  </si>
  <si>
    <t>SCALE HAUSMANN SHC1019 NTA-100KG HANGING BLUE</t>
  </si>
  <si>
    <t>SCALE HAUSMANN SHC1019 FD-300KG AGRICULTURAL ANALOG PLATFORM</t>
  </si>
  <si>
    <t>SCALE HAUSMANN SHC1019 TCS-ZE61Z-150KG ELECTRONIC PLATFORM</t>
  </si>
  <si>
    <t>WOODEN DOWEL PIN HAUSMANN FF.3110  5X30MM 25'S</t>
  </si>
  <si>
    <t>WOODEN DOWEL PIN HAUSMANN FF.3110 10X40MM 25'S</t>
  </si>
  <si>
    <t>WOODEN DOWEL PIN HAUSMANN FF.3110 8X40MM 25'S</t>
  </si>
  <si>
    <t>(DO NOT USE)HOSE VODA PVC WASTE DISCHARGE 3"X15M BLUE</t>
  </si>
  <si>
    <t>DOORMAT KERALA NP GRASS MAT 90CMX1M PGM9100 RED (METER)</t>
  </si>
  <si>
    <t>DOORMAT KERALA NP GRASS MAT 90CMX1M PGM9100 GREY (METER)</t>
  </si>
  <si>
    <t>DOORMAT KERALA NP S-MAT 1.20MX1.0M FMS7000 RED (METER)</t>
  </si>
  <si>
    <t>DOORMAT KERALA NP S-MAT 1.20MX1.0M FMS7000 GREY (METER)</t>
  </si>
  <si>
    <t>DOORMAT KERALA NP S-MAT 1.20MX1.0M FMS7000 GREEN (METER)</t>
  </si>
  <si>
    <t>DOORMAT KERALA NP CUSHION MAT 1.22X1.0M CMB-10 RED (METER)</t>
  </si>
  <si>
    <t>DOORMAT KERALA NP CUSHION MAT 1.22X1.0M CMB-10 GREEN (METER)</t>
  </si>
  <si>
    <t>DOORMAT KERALA NP CUSHION MAT 1.22X1.0M CMB-10 GREY (METER)</t>
  </si>
  <si>
    <t>DOORMAT KERALA NP CUSHION MAT 1.22X1.0M CMB-10 BLACK (METER)</t>
  </si>
  <si>
    <t>AIR COOLER BOSTON BAY SP BBACLR657 REMOTE</t>
  </si>
  <si>
    <t>AIR COOLER BOSTON BAY SP BBACLR657 SYNCHRONOUS MOTOR</t>
  </si>
  <si>
    <t>AIR COOLER BOSTON BAY SP BBACLR657 WATER PUMP</t>
  </si>
  <si>
    <t>AIR COOLER BOSTON BAY SP BBACLR657 PCB</t>
  </si>
  <si>
    <t>(DO NOT USE)AIR COOLER BOSTON BAY BBACLR657 CASTOR</t>
  </si>
  <si>
    <t>AIR COOLER BOSTON BAY SP BBACLR657 MOTOR</t>
  </si>
  <si>
    <t>AIR COOLER BOSTON BAY SP BBACLR657 CASTOR</t>
  </si>
  <si>
    <t>AXIAL FAN BOSTON BAY DE AFD118 GLF-12.5W 50" WITH MIST FAN SINGLE PHASE</t>
  </si>
  <si>
    <t>I-WC AMERICAN CLASSIC A016S NEWPORT WHITE W/ SEAT COVER</t>
  </si>
  <si>
    <t>I-WC AMERICAN CLASSIC A018 CLARK  WHITE W/ SEAT COVER</t>
  </si>
  <si>
    <t>I-BOWL AMERICAN CLASSIC T0205S MERRITT WHITE</t>
  </si>
  <si>
    <t>I-TANK AMERICAN CLASSIC T0205S MERRITT WHITE</t>
  </si>
  <si>
    <t>I-LAV LA FONZA 108 ROUND 405X405X148MM WHITE</t>
  </si>
  <si>
    <t>I-LAV LA FONZA 78204L RECTANGLE 400X215X120MM WHITE</t>
  </si>
  <si>
    <t>I-LAV LA FONZA 78370 SQUARE 340X360X140MM WHITE</t>
  </si>
  <si>
    <t>I-LAV LA FONZA 78204R RECTANGLE450X215X120MM WHITE</t>
  </si>
  <si>
    <t>I-LAV LA FONZA 78370A SQUARE 450X400X140MM WHITE</t>
  </si>
  <si>
    <t>(DO NOT USE)HOSE VODA PVC HVP1119-12 3/8" 10X12MMX100M CLEAR</t>
  </si>
  <si>
    <t>(DO NOT USE)HOSE VODA PVC HVP1119-14 1/2" 10X14MMX100M CLEAR</t>
  </si>
  <si>
    <t>(DO NOT USE)HOSE VODA PVC HVP1119-50 2" 50MMX5M WASTE DISCHARGE BLUE</t>
  </si>
  <si>
    <t>(DO NOT USE)HOSE VODA PVC HVP1119-50 2" 50MMX15M WASTE DISCHARGE BLUE</t>
  </si>
  <si>
    <t>(DO NOT USE)HOSE VODA PVC HVP1119-75 3" 75MMX5M WASTE DISCHARGE BLUE</t>
  </si>
  <si>
    <t>I-LAV LA FONZA 102 ROUND 358X358X137MM WHITE</t>
  </si>
  <si>
    <t>I-LAV LA FONZA 78369A SQUARE 450X400X140MM WHITE</t>
  </si>
  <si>
    <t>I-LAV LA FONZA 78369 SQUARE 350X350X140MM WHITE</t>
  </si>
  <si>
    <t>I-LAV LA FONZA 7782L RECTANGLE 365X180X90\MM WHITE</t>
  </si>
  <si>
    <t>I-LAV LA FONZA 7782R RECTANGLE 365X180X90MM WHITE</t>
  </si>
  <si>
    <t>I-LAV LA FONZA 7862 OVAL 750X430X120MM WHITE</t>
  </si>
  <si>
    <t>I-LAV LA FONZA 9438 OVAL 650X430X120MM WHITE</t>
  </si>
  <si>
    <t>AIRCON BOSTON BAY GR SPAREPARTS BOINVAIRW09AF INVERTER 1HP PCB MAIN BOARD</t>
  </si>
  <si>
    <t>SURFACE FINISHING SCREED C-POWER HP-SF1 W/ HONDA GX35 W/ 1.8M BLADE</t>
  </si>
  <si>
    <t>SURFACE FINISHING SCREED C-POWER HP-SF1 W/ HONDA GX35 W/ 3.0M BLADE</t>
  </si>
  <si>
    <t>VAULT ELECTRONIC SOTER VSS1019 E4501E 200X310X200</t>
  </si>
  <si>
    <t>VAULT ELECTRONIC SOTER VSS1019 E4505E 500X350X310</t>
  </si>
  <si>
    <t>VAULT ELECTRONIC SOTER VSS1019 195-RE 195X437X380 HOTEL</t>
  </si>
  <si>
    <t>VAULT FIREPROOF SOTER VSS1019 YB-350A 355X496X390 COMBINATION SAFE</t>
  </si>
  <si>
    <t>VAULT  FIREPROOF SOTER VSS1019 YB-530A 530X460X470COMBINATION SAFE</t>
  </si>
  <si>
    <t>VAULT  FIREPROOF SOTER VSS1019 YB-600A 600X480X470 COMBINATION SAFE</t>
  </si>
  <si>
    <t>SURFACE FINISHING SCREED C-POWER HP-SF1 ACCS. 1.8M BLADE</t>
  </si>
  <si>
    <t>TILE ADHESIVE WEBER TAI GRES GREY 20KG</t>
  </si>
  <si>
    <t>SURFACE FINISHING SCREED C-POWER HP-SF1 ACCS. 3.0M BLADE</t>
  </si>
  <si>
    <t>SURFACE FINISHING SCREED C-POWER HP-SF1 ACCS. RUBBER</t>
  </si>
  <si>
    <t>TILE GROUT WEBER COLOR POWER SNOW 1KG</t>
  </si>
  <si>
    <t>TILE GROUT WEBER COLOR POWER PEAR 1KG</t>
  </si>
  <si>
    <t>TILE GROUT WEBER COLOR POWER GRANITE 1KG</t>
  </si>
  <si>
    <t>TILE GROUT WEBER COLOR POWER STONE 1KG</t>
  </si>
  <si>
    <t>WEBER 2K FLEX WATERPROOF PART A 5KG/PART B 20KG</t>
  </si>
  <si>
    <t>SKIM COAT WEBER SUPER FINE WHITE 20KG</t>
  </si>
  <si>
    <t>WEBER BASE LEVELLING PLASTER 25KG</t>
  </si>
  <si>
    <t>WEBER BASE SKIM ULTRA BOND 4KG</t>
  </si>
  <si>
    <t>WEBER BASE SKIM ULTRA BOND 20KG</t>
  </si>
  <si>
    <t>TILES NUVOGRES GD 60X60 BG6611 CRYSTAL WHITE HI-SHINE</t>
  </si>
  <si>
    <t>TILES NUVOGRES GD 60X60 BG6622 CRYSTAL BEIGE HI-SHINE</t>
  </si>
  <si>
    <t>ENGINE HAUSMANN EHR1019 R200 6.5HP</t>
  </si>
  <si>
    <t>ENGINE HAUSMANN EHR1019 R270 9HP</t>
  </si>
  <si>
    <t>ENGINE HAUSMANN EHR1019 R390 13HP</t>
  </si>
  <si>
    <t>TILES ESPANA PREMIUM IV 60X60 XJQ6806B INKJET PLAIN WOOD MAPLE</t>
  </si>
  <si>
    <t>TILES ESPANA PREMIUM IV 60X60 XJQ6805B INKJET PLAIN WOOD CHERRY</t>
  </si>
  <si>
    <t>TILES ESPANA PREMIUM IV 60X60 XJQ6303B INKJET PLAIN WOOD</t>
  </si>
  <si>
    <t>TILES ESPANA PREMIUM IV 60X60 XJQ6304 INKJET PLAIN WOOD GRAY</t>
  </si>
  <si>
    <t>TILES ESPANA PREMIUM IV 60X60 XJQ6301 INKJET PLAIN WOOD  BROWN</t>
  </si>
  <si>
    <t>TILES ESPANA PREMIUM IV 60X60 XJQ6631 INKJET PLAIN WOOD PARQUET CHERRY</t>
  </si>
  <si>
    <t>TILES ESPANA PREMIUM IV 60X60 XJQ6839 INKJET PLAIN WOOD PARQUET MAPLE</t>
  </si>
  <si>
    <t>TILES ESPANA PREMIUM IV 60X60 XJQ0509B INKJET DIAGONAL WOOD</t>
  </si>
  <si>
    <t>TILES ESPANA PREMIUM IV 60X60 XJQ6142 INKJET PARQUET WOOD</t>
  </si>
  <si>
    <t>TOILET SIGNAGES HAUSMANN FH-IC005 NO SMOKING STAINLESS</t>
  </si>
  <si>
    <t>CEMENT BOARD DIAMOND 6X1220X2440MM NON-ASBESTOS</t>
  </si>
  <si>
    <t>WALL ACCENT ART DECO INREDA WAT1119 625X800MM</t>
  </si>
  <si>
    <t>WATER HEATER JOVEN SA8e 3.8KW WHITE INSTANT</t>
  </si>
  <si>
    <t>WATER HEATER JOVEN SB11P-W 3.8KW WHITE INSTANT</t>
  </si>
  <si>
    <t>WATER HEATER JOVEN AMP660 6.6KW WHITE MULTI-POINT</t>
  </si>
  <si>
    <t>WALL ACCENT ART DECO DIAMOND WAT1119 500*500MM</t>
  </si>
  <si>
    <t>SHOPPING BAG CITI SBCR1119-DRILL 36X40CM</t>
  </si>
  <si>
    <t>SHOPPING BAG CITI SBCR1119-BULB 36X40CM</t>
  </si>
  <si>
    <t>SHOPPING BAG CITI SBCR1119-FAUCET 36X40CM</t>
  </si>
  <si>
    <t>SHOPPING BAG CITI SBCR1119-ROLLER BRUSH 36X40CM</t>
  </si>
  <si>
    <t>WATER DISPENSER BOSTON BAY ADRIATIC TOP LOADING NO CABINET</t>
  </si>
  <si>
    <t>WATER DISPENSER BOSTON BAY BEAUFORT BOTTOM LOADING</t>
  </si>
  <si>
    <t>WATER DISPENSER BOSTON BAY CARIBBEAN TOP LOADING W/ CABINET</t>
  </si>
  <si>
    <t>WATER DISPENSER BOSTON BAY AW ACCS. HC5KL-UFD</t>
  </si>
  <si>
    <t>BCC-+STAIR NOSING BRASS MASTER SF 2X50.8X3000MM</t>
  </si>
  <si>
    <t>BCC-+STAIR NOSING BRASS MASTER SF 2X38.1X3000MM</t>
  </si>
  <si>
    <t>GAS RANGE BOSTON BAY FE SPAREPARTS PLASTIC KNOB 60X60 INOX GREY *X*(TX4) H20-10-120-005</t>
  </si>
  <si>
    <t>GAS RANGE BOSTON BAY FE SPAREPARTS PLASTIC KNOBS SPANGLE FREE STANDING BLACK TP8 H20-15-100-002</t>
  </si>
  <si>
    <t>GAS RANGE BOSTON BAY FE SPAREPARTS METAL SPRING KNOB *Z* H25-55-100-004</t>
  </si>
  <si>
    <t>LADDER XTEND STEEL LFD70TB1 2STEPS</t>
  </si>
  <si>
    <t>LADDER XTEND STEEL LFD90TB1 3STEPS</t>
  </si>
  <si>
    <t>NFS- TABLE LEG HAUSMANN AN LA29 60X0.90X710MM BLACK</t>
  </si>
  <si>
    <t>NFS-TABLE LEG HAUSMANN AN LA29 60X0.90X710MM WHITE</t>
  </si>
  <si>
    <t>WALK THROUGH FRAME XTEND GS1119 FS-05 1219X1930 DARK RED</t>
  </si>
  <si>
    <t>WALK THROUGH FRAME XTEND GS1119 FS-06 1219X100 DARK RED</t>
  </si>
  <si>
    <t>STEEL PLANK XTEND GS GS1119 SPH-P-1829 480X1829MM W/HOOKS PRE GAL.</t>
  </si>
  <si>
    <t>MESH PLANK XTEND GS GS119 MPH-1829 400X1829MM W/HOOKS D.R</t>
  </si>
  <si>
    <t>AIR COOLER BOSTON BAY ACBT-111945 45L</t>
  </si>
  <si>
    <t>TABLE CTX BT004X001ABRN/BT004X001A936B 121X60X74CM RECT. BROWN</t>
  </si>
  <si>
    <t>AIR COOLER BOSTON BAY ACBT-1119120 120L</t>
  </si>
  <si>
    <t>AIR COOLER BOSTON BAY ACBT-11194 4L</t>
  </si>
  <si>
    <t>WATER DISPENSER BOSTON BAY SP BY530-1 HUDSON DOOR</t>
  </si>
  <si>
    <t>WALL CLADDING WPC EVO WOOD WEY1119 YT-017 18.5X151X2200MM WHITE</t>
  </si>
  <si>
    <t>TEFLON TAPE VODA TVK1119-12 0.075MMX12MMX10M</t>
  </si>
  <si>
    <t>TEFLON TAPE VODA TVK1119-19 0.075MMX19MMX10M</t>
  </si>
  <si>
    <t>WALL CLADDING WPC EVO WOOD WEY1119 YT-017 18.5X151X2200MM BROWN</t>
  </si>
  <si>
    <t>TEFLON TAPE VODA TVK1119-24 0.075MMX24MMX10M</t>
  </si>
  <si>
    <t>WATER DISPENSER BOSTON BAY SP INNER SILICON TUBE ALL MODEL</t>
  </si>
  <si>
    <t>WATER DISPENSER BOSTON BAY SP INDICATOR PANEL</t>
  </si>
  <si>
    <t>I-INDUCTION COOKER BOSTON BAY ZS ICBS-1119 1500W BLACK</t>
  </si>
  <si>
    <t>RACK STACK HD SSEF1119-GOS081 1830X1500X540MM</t>
  </si>
  <si>
    <t>RACK STACK MD SSEF1119-GOS007 1830X1200X410MM</t>
  </si>
  <si>
    <t>RACK STACK LD SSEF1119-GOS186 1830X810X310MM</t>
  </si>
  <si>
    <t>TROLLEY HAND TRUCK TOPLIFT MD TTEF1119-PNT200 200KGS NOSE</t>
  </si>
  <si>
    <t>TROLLEY HAND TRUCK TOPLIFT TTEF1119-GDST01 GENERAL DUTY</t>
  </si>
  <si>
    <t>TROLLEY HAND TRUCK FOLDABLE TOPLIFT MD TTEF1119-TTC02 200KGS STEEL FRAME</t>
  </si>
  <si>
    <t>TROLLEY HAND TRUCK FOLDABLE TOPLIFT LD TTEF1119-AFT70 70KGS ALU. FRAME</t>
  </si>
  <si>
    <t>TROLLEY HAND TRUCK FOLDABLE TOPLIFT MD TTEF1119-AFT100 100KGS STEEL FRAME</t>
  </si>
  <si>
    <t>TROLLEY FLATFORM TRUCK TOPLIFT HD TTEF1119-FPT300 300KGS</t>
  </si>
  <si>
    <t>TROLLEY FLATFORM TRUCK FOLDABLE TOPLIFT LD TTEF1119-FPT150 150KGS</t>
  </si>
  <si>
    <t>TROLLEY FLATFORM TRUCK EXTEND FOLDABLE TOPLIFT LD TTEF1119-ALPT150 150KGS</t>
  </si>
  <si>
    <t>PADLOCK SOTER PSB1119 BC9030L 30MM BRASS LONG SHACKLE</t>
  </si>
  <si>
    <t>PADLOCK SOTER PSB1119 BC9040L 40MM BRASS LONG SHACKLE</t>
  </si>
  <si>
    <t>PADLOCK SOTER PSB1119 BC9050L 50MM BRASS LONG SHACKLE</t>
  </si>
  <si>
    <t>PADLOCK SOTER PSB1119 BC9020*2 20MM BRASS 2'S</t>
  </si>
  <si>
    <t>PADLOCK SOTER PSB1119 BC9025*2 25MM BRASS 2'S</t>
  </si>
  <si>
    <t>PADLOCK SOTER PSB1119 BC9030*2 30MM BRASS 2'S</t>
  </si>
  <si>
    <t>PADLOCK SOTER PSB1119 BC9040*2 40MM BRASS 2'S</t>
  </si>
  <si>
    <t>PADLOCK SOTER PSB1119 BC9020*4 20MM BRASS 4'S</t>
  </si>
  <si>
    <t>PADLOCK SOTER PSB1119 BC9040*4 40MM BRASS 4'S</t>
  </si>
  <si>
    <t>DECKING ACCS. EVO WOOD DEY1119 YT-A08 M4X30MM SS FIXING SCREW</t>
  </si>
  <si>
    <t>PARTITION TOILET HAUSMANN ACCS.  TPHA1119 S30 SS304 SET</t>
  </si>
  <si>
    <t>(do not use) PARTITION ACCS. HAUSMANN TPHA1119 SOA NYLON SET</t>
  </si>
  <si>
    <t>SCREWS EVO WOOD SEY1119 YT-A09 W/ PLASTIC EXPANSION PIPE</t>
  </si>
  <si>
    <t>PANELLING WPC EVO WOOD PEY1119 YT-016 12X164X2200MM WALL WHITE</t>
  </si>
  <si>
    <t>PANELLING WPC EVO WOOD PEY1119 YT-016 12X164X2200MM WALL BROWN</t>
  </si>
  <si>
    <t>PANELLING WPC EVO WOOD PEY1119 YT-016 12X164X2200MM WALL P4D TEAK</t>
  </si>
  <si>
    <t>DECKING EVO WOOD DEY1119 YT-022 22X138X2200MM ROSEWOOD</t>
  </si>
  <si>
    <t>DECKING ACCS.  EVO WOOD DEY1119 YT-C02-2 MOUNTING CLIP SS</t>
  </si>
  <si>
    <t>DECKING ACCS.  EVO WOOD DEY1119 YT-C02-2 M4X30MM SS FIXING SCREW</t>
  </si>
  <si>
    <t>DECKING EVO WOOD DEY1119 YT-003 25X140X2200MM BOARD CHOCOLATE</t>
  </si>
  <si>
    <t>DECKING EVO WOOD DEY1119 YT-003 25X140X2200MM BOARD LT. RED</t>
  </si>
  <si>
    <t>DECKING EVO WOOD DEY1119 YT-003 25X140X2200MM BOARD TEAK</t>
  </si>
  <si>
    <t>DECKING EVO WOOD DEY1119 YT-003 25X140X2200MM BOARD GREY</t>
  </si>
  <si>
    <t>DECKING EVO WOOD DEY1119 YT-A03 45X45X2200MM EDGE CHOCOLATE</t>
  </si>
  <si>
    <t>DECKING EVO WOOD DEY1119 YT-A03 45X45X2200MM EDGE LT. RED</t>
  </si>
  <si>
    <t>DECKING EVO WOOD DEY1119 YT-A03 45X45X2200MM EDGE TEAK</t>
  </si>
  <si>
    <t>DECKING EVO WOOD DEY1119 YT-A03 45X45X2200MM EDGE GREY</t>
  </si>
  <si>
    <t>DECKING EVO WOOD DEY1119 YT-A04 30X50X2200MM HOLLOW KEEL CHOCOLATE/BROWN</t>
  </si>
  <si>
    <t>DECKING EVO WOOD DEY1119 YT-A04 30X50X2200MM HOLLOW KEEL LT.RED</t>
  </si>
  <si>
    <t>DECKING EVO WOOD DEY1119 YT-A04 30X50X2200MM HOLLOW KEEL TEAK</t>
  </si>
  <si>
    <t>DECKING EVO WOOD DEY1119 YT-A04 30X50X2200MM HOLLOW KEEL GREY</t>
  </si>
  <si>
    <t>DECKING ACCS. EVO WOOD DEY1119 YT-A06 MOUNTING CLIP SS304</t>
  </si>
  <si>
    <t>DECKING ACCS. EVO WOOD DEY1119 YT-A07 STARTING CLIP SS304</t>
  </si>
  <si>
    <t>UTILITY LUMBER NZ WOOD (1X2X4) RE-CUT</t>
  </si>
  <si>
    <t>+SLABS XIAMEN 1000MM T-20 LG2636</t>
  </si>
  <si>
    <t>+SLABS XIAMEN 1200MM T-20 LG2636</t>
  </si>
  <si>
    <t>+SLABS XIAMEN 1200MM T-20 GWG06 M BLACK</t>
  </si>
  <si>
    <t>+SLABS XIAMEN 1500MM T-20 CTG12 TIANSHAN RED</t>
  </si>
  <si>
    <t>+SLABS BANGALORE 1000MM ABSOLUTE BLACK</t>
  </si>
  <si>
    <t>+SLABS BANGALORE 1200MM ABSOLUTE BLACK</t>
  </si>
  <si>
    <t>BCB-STAND FAN BOSTON BAY DE CF-45S</t>
  </si>
  <si>
    <t>+SLABS BANGALORE 1500MM ABSOLUTE BLACK</t>
  </si>
  <si>
    <t>+SLABS BANGALORE 1000MM T-20 JHANSI RED</t>
  </si>
  <si>
    <t>+SLABS BANGALORE 1000MM T-20 PARADISO</t>
  </si>
  <si>
    <t>+SLABS BANGALORE 1500MM T-20 PARADISO</t>
  </si>
  <si>
    <t>+SLABS BANGALORE 1000MM T-20 LAKHA RED</t>
  </si>
  <si>
    <t>+SLABS BANGALORE 1000MM T-20 KASHMIR GOLD</t>
  </si>
  <si>
    <t>+SLABS BANGALORE 1500MM T-20 KASHMIR GOLD</t>
  </si>
  <si>
    <t>+SLABS BANGALORE 1000MM T-20 TROPICAL GREEN</t>
  </si>
  <si>
    <t>AIR COOLER BOSTON BAY SP BB-ACLR11012 CIRCUIT BOARD</t>
  </si>
  <si>
    <t>AIR COOLER BOSTON BAY SP BB-ACLR11012 REMOTE CONTROL</t>
  </si>
  <si>
    <t>AIR COOLER BOSTON BAY SP BB-ACLR11012 WATER PUMP</t>
  </si>
  <si>
    <t>AIR COOLER BOSTON BAY SP BB-ACLR11012 SWING MOTOR</t>
  </si>
  <si>
    <t>AIR COOLER BOSTON BAY SP BB-ACLR11012 CASTOR</t>
  </si>
  <si>
    <t>FLUSH VALVE SENSOR LA FONZA FVLF1119-8200ADM 130x130CM CONCEALED SS PLATE BRASS VALVE</t>
  </si>
  <si>
    <t>PARTITION TOILET HAUSMANN ACCS.  TPHA1119 30-1 CORNER FASTENER SS304 2'S</t>
  </si>
  <si>
    <t>PARTITION TOILET HAUSMANN ACCS.  TPHA1119 30-2 LOCK SS304</t>
  </si>
  <si>
    <t>PARTITION TOILET HAUSMANN ACCS.  TPHA1119 30-3 LEG SS304</t>
  </si>
  <si>
    <t>PARTITION TOILET HAUSMANN ACCS.  TPHA1119 30-5 KNOB SS304</t>
  </si>
  <si>
    <t>PARTITION TOILET HAUSMANN ACCS.  TPHA1119 30-4 HINGE SS304 2'S</t>
  </si>
  <si>
    <t>PARTITION TOILET HAUSMANN ACCS.  TPHA1119 30-6 HOOK SS304</t>
  </si>
  <si>
    <t>PARTITION TOILET HAUSMANN ACCS.  TPHA1119 P-24 OVAL DRAW BAR ALUM. 1MMX3M</t>
  </si>
  <si>
    <t>PARTITION TOILET HAUSMANN ACCS.  TPHA1119 P-13 U CHANNEL ALUM. 12MMX2M</t>
  </si>
  <si>
    <t>PARTITION TOILET HAUSMANN ACCS.  TPHA1119 P-22 H-SHAPE CONNECTING BAR ALUM. 12MMX2M</t>
  </si>
  <si>
    <t>PARTITION TOILET HAUSMANN ACCS.  TPHA1119 P-02A-12 H-SHAPE BENDED GROOVE ALUM. 12MMX2M</t>
  </si>
  <si>
    <t>PARTITION TOILET HAUSMANN ACCS.  TPHA1119 P-40 CORNER SEAM ALUM. 12MMX2M</t>
  </si>
  <si>
    <t>PARTITION TOILET HAUSMANN ACCS.  TPHA1119 P-05 DOOR EDGE COVER ALUM. 12MMX2M</t>
  </si>
  <si>
    <t>(DO NOT USE)CLEAR SHEET EKONOR 0.07MMX1.37MX200 34 PHR</t>
  </si>
  <si>
    <t>(DO NOT USE)CLEAR SHEET EKONOR 0.20MMX1.37MX100 36 PHR</t>
  </si>
  <si>
    <t>CLEAR SHEET EKONOR 0.07MMX1.37MX200 34 PHR</t>
  </si>
  <si>
    <t>CLEAR SHEET EKONOR 0.20MMX1.37MX100 36 PHR</t>
  </si>
  <si>
    <t>GAS RANGE BOSTON BAY RM SP 5040-BL PLASTIC SPACER FOR HOBS STAR</t>
  </si>
  <si>
    <t>GAS RANGE BOSTON BAY RM SP 5040-BL LEGS BIG FOOT</t>
  </si>
  <si>
    <t>GAS RANGE BOSTON BAY RM SP 5040-BL PLASTIC FOR LEGS M24 FOOT</t>
  </si>
  <si>
    <t>GAS RANGE BOSTON BAY RM SP 5040-BL TOP GLASS LID HINGE R-BACK</t>
  </si>
  <si>
    <t>TILES ARKO PLANKS SPC 183X1219.2X4MM MTS-3004-1</t>
  </si>
  <si>
    <t>TILES ARKO PLANKS SPC 183X1219.2X4MM MTS-3004-5</t>
  </si>
  <si>
    <t>TILES ARKO PLANKS SPC 183X1219.2X4MM MTS-3004-8</t>
  </si>
  <si>
    <t>TILES ARKO PLANKS SPC 183X1219.2X4MM MTS-9003-1</t>
  </si>
  <si>
    <t>TILES ARKO PLANKS SPC 183X1219.2X4MM MTS-8818L-13</t>
  </si>
  <si>
    <t>TILES ARKO PLANKS  SPC 183X1219.2X4MM MTS-8863L-1</t>
  </si>
  <si>
    <t>GAS RANGE BOSTON BAY RM SP 5040-BL TOP GLASS LID HINGE LB</t>
  </si>
  <si>
    <t>GAS RANGE BOSTON BAY RM SP 5040-BL TOP GLASS LID HINGE R-S</t>
  </si>
  <si>
    <t>GAS RANGE BOSTON BAY RM SP 5040-BL TOP GLASS LID HINGE L-R</t>
  </si>
  <si>
    <t>GAS RANGE BOSTON BAY RM SP 5040-BL STEEL SIDE PROFILE BLACK</t>
  </si>
  <si>
    <t>GAS RANGE BOSTON BAY RM SP 5040-BL STEEL SIDE</t>
  </si>
  <si>
    <t>GAS RANGE BOSTON BAY RM SP 5040-BL KNOBS-STAR BUTTON</t>
  </si>
  <si>
    <t>GAS RANGE BOSTON BAY RM SP 5040-BL PLASTIC SPACER FOR KNOBS-STAR</t>
  </si>
  <si>
    <t>GAS RANGE BOSTON BAY RM SP 5040-BL TURNSPIT</t>
  </si>
  <si>
    <t>GAS RANGE BOSTON BAY RM SP 5040-BL GLASS TOP LID STOPPER ROUND</t>
  </si>
  <si>
    <t>GAS RANGE BOSTON BAY RM SP 5040-BL HINGE</t>
  </si>
  <si>
    <t>GAS RANGE BOSTON BAY RM SP 5040-BL HINGE-DOUBLE LI 2.30</t>
  </si>
  <si>
    <t>GAS RANGE BOSTON BAY RM SP 5040-BL BURNER-CAP-MID BEK BLACK MATTE</t>
  </si>
  <si>
    <t>GAS RANGE BOSTON BAY RM SP 5040-BL BURNER-CAP SMALL</t>
  </si>
  <si>
    <t>GAS RANGE BOSTON BAY RM SP 5040-BL BURNER CAP BIG</t>
  </si>
  <si>
    <t>GAS RANGE BOSTON BAY RM SP  5040-BL SPRING CONNECTOR</t>
  </si>
  <si>
    <t>GAS RANGE BOSTON BAY RM SP 5040-BL CONNECTOR-SL200</t>
  </si>
  <si>
    <t>GAS RANGE BOSTON BAY RM SP 5040-BL SPARG PLUG 190003885000237</t>
  </si>
  <si>
    <t>GAS RANGE BOSTON BAY RM SP 5040-BL SPARG PLUG 190003587000240</t>
  </si>
  <si>
    <t>+TILES NUVOGRES SIGNATURE IV 60X60 SOLOGOSO SUPERWHITE AHV600A-2</t>
  </si>
  <si>
    <t>GAS RANGE BOSTON BAY RM SP 5040-BL SPARG PLUG 190003586000145</t>
  </si>
  <si>
    <t>GAS RANGE BOSTON BAY RM SP 5040-BL SPARG PLUG</t>
  </si>
  <si>
    <t>GAS RANGE BOSTON BAY RM SP 5040-BL SPAR PLUG</t>
  </si>
  <si>
    <t>TILES ROMANO PREMIUM SB 30X60W XB1124 VIANO MARBLE BEIGE</t>
  </si>
  <si>
    <t>GAS RANGE BOSTON BAY RM SP 5040-BL BURNER GROUP-BURNER</t>
  </si>
  <si>
    <t>TILES ROMANO PREMIUM SB 30X60W XB1144 VIANO MARBLE GRID</t>
  </si>
  <si>
    <t>PANELLING ACCS. PVC POLYWOOD PPH1119HW81305-17 INTERNAL CORNER</t>
  </si>
  <si>
    <t>GAS RANGE BOSTON BAY RM SP 5040-BL GASKET</t>
  </si>
  <si>
    <t>GAS RANGE BOSTON BAY RM SP 5040-BL FRONT GLASS</t>
  </si>
  <si>
    <t>PANELLING ACCS. PVC POLYWOOD PPH1119HW88002-10 INTERNAL CORNER GREY</t>
  </si>
  <si>
    <t>GAS RANGE BOSTON BAY RM SP 5040-BL INNER GLASS</t>
  </si>
  <si>
    <t>PANELLING ACCS. PVC POLYWOOD PPH1119HW81309-17 INTERNAL CORNER</t>
  </si>
  <si>
    <t>PANELLING ACCS. PVC POLYWOOD PPH1119HW81602-17 INTERNAL CORNER</t>
  </si>
  <si>
    <t>PANELLING ACCS. PVC POLYWOOD PPH1119HW81305-17 EXTERNAL CORNER</t>
  </si>
  <si>
    <t>PANELLING ACCS. PVC POLYWOOD PPH1119HW88002-10 EXTERNAL CORNER GREY</t>
  </si>
  <si>
    <t>PANELLING ACCS. PVC POLYWOOD PPH1119HW81309-17 EXTERNAL CORNER</t>
  </si>
  <si>
    <t>PANELLING ACCS. PVC POLYWOOD PPH1119HW81602-17 EXTERNAL CORNER</t>
  </si>
  <si>
    <t>PANELLING ACCS. PVC POLYWOOD PPH1119HW81305-17 CORNICE MOULDING (TOP JOINT)</t>
  </si>
  <si>
    <t>PANELLING ACCS. PVC POLYWOOD PPH1119HW88002-10 CORNICE MOULDING (TOP JOINT) GREY</t>
  </si>
  <si>
    <t>PANELLING ACCS. PVC POLYWOOD PPH1119HW81309-17 CORNICE MOULDING (TOP JOINT)</t>
  </si>
  <si>
    <t>PANELLING ACCS. PVC POLYWOOD PPH1119HW81602-17 CORNICE MOULDING (TOP JOINT)</t>
  </si>
  <si>
    <t>INDUSTRIAL FLOOR FAN BOSTON BAY DE SPAREPARTS FE2-45 FAN MOTOR</t>
  </si>
  <si>
    <t>TUBE STAINLESS SLICK GS1119 GS 12.7X0.5X3100M SS201 ROUND</t>
  </si>
  <si>
    <t>TUBE STAINLESS SLICK GS1119 GS 19.1X0.5X3100M SS201 ROUND</t>
  </si>
  <si>
    <t>TUBE STAINLESS SLICK GS1119 GS 25.4X0.5X3100M SS201 ROUND</t>
  </si>
  <si>
    <t>GAS RANGE BOSTON BAY RM SP  5040-BL</t>
  </si>
  <si>
    <t>GAS RANGE BOSTON BAY RM SP 5040-BL 50X60 SOL 2.50MM</t>
  </si>
  <si>
    <t>GAS RANGE BOSTON BAY RM SP 5040-BL 50X60 SAG 2.50MM</t>
  </si>
  <si>
    <t>GAS RANGE BOSTON BAY RM SP 5040-BL THERMOCOUPLE</t>
  </si>
  <si>
    <t>GAS RANGE BOSTON BAY RM SP 5040-BL CAM-50X55 SMART 50X60 NEW LINE</t>
  </si>
  <si>
    <t>GAS RANGE BOSTON BAY RM SP 5040-BL IGNITION APPARATUS</t>
  </si>
  <si>
    <t>(DONOTUSE)BEVERAGES COOLER HAIER SC-300GA 10 CU.FT</t>
  </si>
  <si>
    <t>(DO NOT USE)CHEST FREEZER HAIER SD-3325 CURVED GLASS DOOR 11.7 CU.FT</t>
  </si>
  <si>
    <t>(DO NOT USE)TABLE STERILIZER MARKES MSTF-268BRY FLOOR TYPE 2 DOOR 9.5 CU.FT BROWN</t>
  </si>
  <si>
    <t>(DO NOT USE)TABLE STERILIZER MARKES MSTF-380MBKJ FLOOR TYPE 2 DOOR 13.4 CU.FT</t>
  </si>
  <si>
    <t>PARTITION TOILET HAUSMANN ACCS.  TPHA1119 SOA NYLON SET</t>
  </si>
  <si>
    <t>PILLOW BLOCK HAUSMANN UCP204-12 3/4'' 100-120KG</t>
  </si>
  <si>
    <t>PILLOW BLOCK HAUSMANN UCP205-16 1'' 100-120KG</t>
  </si>
  <si>
    <t>PILLOW BLOCK HAUSMANN UCP208-24 1 1/2'' 120-150KG</t>
  </si>
  <si>
    <t>PILLOW BLOCK HAUSMANN UCP210-32 2'' 150-200KG</t>
  </si>
  <si>
    <t>UTILITY LUMBER NZ WOOD (1X6X4) RE-CUT</t>
  </si>
  <si>
    <t>UTILITY LUMBER NZ WOOD (1X12X3) RE-CUT</t>
  </si>
  <si>
    <t>UTILITY LUMBER WOODTEK PAULOWNIA (2X3X4) RE-CUT</t>
  </si>
  <si>
    <t>UTILITY LUMBER WOODTEK PAULOWNIA (2X2X4) RE-CUT</t>
  </si>
  <si>
    <t>UTILITY LUMBER WOODTEK PAULOWNIA (1X10X4) RE-CUT</t>
  </si>
  <si>
    <t>UTILITY LUMBER WOODTEK PAULOWNIA (2X4X4) RE-CUT</t>
  </si>
  <si>
    <t>UTILITY LUMBER WOODTEK PAULOWNIA (1X12X4) RE-CUT</t>
  </si>
  <si>
    <t>UTILITY LUMBER WOODTEK PAULOWNIA (1X6X4) RE-CUT</t>
  </si>
  <si>
    <t>+SLABS XIAMEN 1400MM T-20 LG617</t>
  </si>
  <si>
    <t>+SLABS XIAMEN 1400MM T-20 LG687 BROWN-ROSA</t>
  </si>
  <si>
    <t>+SLABS XIAMEN 1400MM T-20 LG640 GRAY-BLACK</t>
  </si>
  <si>
    <t>+SLABS XIAMEN 1400MM T-20 JG654 BLACK</t>
  </si>
  <si>
    <t>+SLABS BANGALORE 1400MM T-20 PARADISO</t>
  </si>
  <si>
    <t>+SLABS XIAMEN 1400MM T-20 CTG12 TIANSHAN RED</t>
  </si>
  <si>
    <t>+SLABS BANGALORE 1500MM T-20 KANSAS RED</t>
  </si>
  <si>
    <t>+SLABS BANGALORE 1500MM T-20 ECO. MULTI RED</t>
  </si>
  <si>
    <t>BLENDER WITH GRINDER SPARE PARTS BOSTON BAY YT-4677A-G 1.5L  BASE</t>
  </si>
  <si>
    <t>NFS-TV BRACKET LOCTEK TILT PSW652S 200X200MM</t>
  </si>
  <si>
    <t>TILES PLATINUM 50X50F DUOMO BROWN</t>
  </si>
  <si>
    <t>NFS-TV BRACKET LOCTEK FULL MOTION PSW653MAT 600X400MM</t>
  </si>
  <si>
    <t>NFS-TV BRACKET LOCTEK FIXED PSW698MF 600X400MM</t>
  </si>
  <si>
    <t>TILES DOSSO CC 60X60 CY6801 KAURI PASTEL LEAF</t>
  </si>
  <si>
    <t>NFS-TV BRACKET LOCTEK TILT PSW698MT 600X400MM</t>
  </si>
  <si>
    <t>NFS-TV BRACKET LOCTEK FULL MOTION WLB071 100X100MM</t>
  </si>
  <si>
    <t>NFS-TV BRACKET LOCTEK MOBILE STAND PSF321-KC 600X400MM</t>
  </si>
  <si>
    <t>TILES DOSSO CC 60X60 CY6061 MADRID BLUE/GREEN</t>
  </si>
  <si>
    <t>TILES DOSSO CC 60X60 CY6044 MADRID BLACK/WHITE</t>
  </si>
  <si>
    <t>TILES DOSSO CC 60X60 CY6017 MADRID BLUE/WHITE</t>
  </si>
  <si>
    <t>TILES ESPANA PREMIUM CC 60X60F RC60114 BIRCHWOOD GRAY/BROWN</t>
  </si>
  <si>
    <t>TILES ESPANA PREMIUM CC 60X60F RC60115 BIRCHWOOD BEIGE/BROWN</t>
  </si>
  <si>
    <t>TILES PLATINUM 50X50F DUOMO GREY</t>
  </si>
  <si>
    <t>FOR NEW DESCRIPTION</t>
  </si>
  <si>
    <t>HELMET SAFETY SOTER HSY1219 W-036RY ABS REFLECTIVE TAPE YELLOW</t>
  </si>
  <si>
    <t>TILES ESPANA PREMIUM CC 60X60 CY66D02P CARMELO WHITE</t>
  </si>
  <si>
    <t>TILES ESPANA PREMIUM CC 60X60 CY66D03P CARMELO LT. GRAY</t>
  </si>
  <si>
    <t>TILES ESPANA PREMIUM CC 60X60 CY66D04P CARMELO TAUPE</t>
  </si>
  <si>
    <t>TILES ESPANA PREMIUM CC 60X60 CY66D05P CARMELO BLACK</t>
  </si>
  <si>
    <t>NFS-TV BRACKET LOCTEK TILT PSW698SST 400X400MM</t>
  </si>
  <si>
    <t>GAS RANGE BOSTON BAY RM SP GRBBR0619-6031 AUTO IGNITION</t>
  </si>
  <si>
    <t>TILES ESPANA PREMIUM CC 60X60 CY66D06P CARMELO RED</t>
  </si>
  <si>
    <t>TILES ESPANA PREMIUM CC 60X60 PW6662P CARMELO RANDOM INK JET</t>
  </si>
  <si>
    <t>TILES ESPANA PREMIUM CC 60X60 CY66E02P ALBERTO BEIGE</t>
  </si>
  <si>
    <t>TILES ESPANA PREMIUM CC 60X60 CY66E03P ALBERTO BROWN</t>
  </si>
  <si>
    <t>TILES ESPANA PREMIUM CC 60X60 CY66E04P ALBERTO DK. GREY</t>
  </si>
  <si>
    <t>TILES ESPANA PREMIUM CC 60X60 CY66E05P ALBERTO GREY</t>
  </si>
  <si>
    <t>GAS RANGE BOSTON BAY RM SP GRBBR0619-6031 THERMOSTAT-CAPILARY</t>
  </si>
  <si>
    <t>GAS RANGE BOSTON BAY RM SP GRBBR0619-6031 SPRING CONNECTOR  BUTTON</t>
  </si>
  <si>
    <t>GAS RANGE BOSTON BAY RM SP GRBBR0619-6031 BURNER BIG</t>
  </si>
  <si>
    <t>GAS RANGE BOSTON BAY RM SP GRBBR0619-6031 BURNER MID</t>
  </si>
  <si>
    <t>TILES ESPANA PREMIUM CC 60X60 CY66E06P ALBERTO ALPS BROWN</t>
  </si>
  <si>
    <t>GAS RANGE BOSTON BAY RM SP GRBBR0619-6031 BURNER SMALL</t>
  </si>
  <si>
    <t>TILES ESPANA PREMIUM CC 60X60 CRR6001P CARRARA</t>
  </si>
  <si>
    <t>GAS RANGE BOSTON BAY RM SP GRBBR0619-6031 GASKET</t>
  </si>
  <si>
    <t>TILES ESPANA PREMIUM CC 60X60 CRR6002P CARRARA</t>
  </si>
  <si>
    <t>TILES ESPANA PREMIUM CC 60X60 CRR6003P CARRARA</t>
  </si>
  <si>
    <t>GAS RANGE BOSTON BAY RM SP GRBBR0619-6031 INNER AXIAL</t>
  </si>
  <si>
    <t>TILES ESPANA PREMIUM CC 30X60 CY36D02P CARMELO WHITE</t>
  </si>
  <si>
    <t>TILES ESPANA PREMIUM CC 30X60 CY36D03P CARMELO LT. GRAY</t>
  </si>
  <si>
    <t>TILES ESPANA PREMIUM CC 30X60 CY36D04P CARMELO TAUPE</t>
  </si>
  <si>
    <t>GAS RANGE BOSTON BAY RM SP GRBBR0619-6031 CONNECTOR-SL200</t>
  </si>
  <si>
    <t>'TILES ESPANA PREMIUM CC 30X60 CY36D05P CARMELO BLACK</t>
  </si>
  <si>
    <t>TILES ESPANA PREMIUM CC 30X60 CY36D06P CARMELO RED</t>
  </si>
  <si>
    <t>GAS RANGE BOSTON BAY RM SP GRBBR0619-6031 OVEN LAMP COOKER</t>
  </si>
  <si>
    <t>GAS RANGE BOSTON BAY RM SP GRBBR0619-6031 TRUNSPIT</t>
  </si>
  <si>
    <t>GAS RANGE BOSTON BAY RM SP GRBBR0619-6031 SPARG PLUG</t>
  </si>
  <si>
    <t>GAS RANGE BOSTON BAY RM SP GRBBR0619-6031 SWITCH</t>
  </si>
  <si>
    <t>HELMET SAFETY SOTER HSY1219 W-036RW ABS REFLECTIVE TAPE WHITE</t>
  </si>
  <si>
    <t>GAS RANGE BOSTON BAY RM SP GRBBR0619-6031 IGNITION</t>
  </si>
  <si>
    <t>HELMET SAFETY SOTER HSY1219 W-036RB ABS REFLECTIVE TAPE BLUE</t>
  </si>
  <si>
    <t>BELT REFLECTIVE SOTER VSY1219 Y-1045G GREEN</t>
  </si>
  <si>
    <t>BELT REFLECTIVE SOTER VSY1219 Y-1045O ORANGE</t>
  </si>
  <si>
    <t>CAP BUMP SOTER CSY1219 WH-001-B</t>
  </si>
  <si>
    <t>GAS RANGE BOSTON BAY RM SP GRBBR0619-6031 BURNER CAP MID</t>
  </si>
  <si>
    <t>GAS RANGE BOSTON BAY RM SP GRBBR0619-6031 BURNER CAP SMALL</t>
  </si>
  <si>
    <t>GAS RANGE BOSTON BAY RM SP GRBBR0619-6031 BURNER CAP BIG</t>
  </si>
  <si>
    <t>GAS RANGE BOSTON BAY RM SPAREPARTS GRBBR0619-6031 RESISTANCE GROUP (11000W)</t>
  </si>
  <si>
    <t>GAS RANGE BOSTON BAY RM SP GRBBR0619-6031 TIMER MECHANICAL</t>
  </si>
  <si>
    <t>GAS RANGE BOSTON BAY RM SP GRBBR0619-6031 POWER CABLE</t>
  </si>
  <si>
    <t>GAS RANGE BOSTON BAY RM SP GRBBR0619-6031 SWITCH IGN</t>
  </si>
  <si>
    <t>GAS RANGE BOSTON BAY RM SP GRBBR0619-6031 FRONT GLASS FRAME</t>
  </si>
  <si>
    <t>GAS RANGE BOSTON BAY RM SP GRBBR0619-6031 RIVET</t>
  </si>
  <si>
    <t>GAS RANGE BOSTON BAY RM SP GRBBR0619-6031 SCREW BLACK</t>
  </si>
  <si>
    <t>GAS RANGE BOSTON BAY RM SP GRBBR0619-6031 HINGE DOUBLE</t>
  </si>
  <si>
    <t>GAS RANGE BOSTON BAY RM SP GRBBR0619-6031 FRONT GLASS</t>
  </si>
  <si>
    <t>GAS RANGE BOSTON BAY RM SP GRBBR0619-6031 INNER GLASS THERMOMETER</t>
  </si>
  <si>
    <t>GAS RANGE BOSTON BAY RM SP GRBBR0619-6031 STEEL-SIDE PROFILE</t>
  </si>
  <si>
    <t>PANTS RACK STACK 14164 D16X413MM STAINLESS STEEL BY 9'S</t>
  </si>
  <si>
    <t>INDOOR HANDRAIL NZ WOOD HNA1219 32X65X2440MM (2X3X8) ROUND #01 SOLID LAM.</t>
  </si>
  <si>
    <t>INDOOR HANDRAIL NZ WOOD HNA1219 35X59X2440MM (2X2 ¿2 X8) BULL-NOSED #07 SOLID REBATED</t>
  </si>
  <si>
    <t>I-RICE COOKER BOSTON BAY RCBH-1219 1.8L/10 CUPS APPLE SHAPE</t>
  </si>
  <si>
    <t>FLOOD LIGHT ZIGMA HT LED TP6-TA010-VEWW 10W 3000K WW</t>
  </si>
  <si>
    <t>AIR COMPRESSOR ACCS. HAUSMANN SD-21/Z-1051 1/2HP 36L CONNECTING ROD</t>
  </si>
  <si>
    <t>FLOOD LIGHT ZIGMA HT LED TP6-TA020-VEWW 20W 3000K WW</t>
  </si>
  <si>
    <t>FLOOD LIGHT ZIGMA HT LED TP6-TA032-VEWW 30W 3000K WW</t>
  </si>
  <si>
    <t>FLOOD LIGHT ZIGMA HT LED TP6-TA078-VEDL 70W 6000K DL</t>
  </si>
  <si>
    <t>FLOOD LIGHT ZIGMA HT LED TP6-TA0100-VEDL 100W 6000K DL</t>
  </si>
  <si>
    <t>AIRCON BOSTON BAY ME FABM-5TR1219 5TR INVERTER SINGLE PHASE</t>
  </si>
  <si>
    <t>S-40 1/2X6M</t>
  </si>
  <si>
    <t>LADDER WERNER/BAILEY STEEL FS13733 WORK STAND</t>
  </si>
  <si>
    <t>ACCESSORIES BOSTON BAY CBF52-5-LT BLADE</t>
  </si>
  <si>
    <t>LADDER WERNER FIBERGLASS FMT-17 MULTIPURPOSE</t>
  </si>
  <si>
    <t>FAUCET VODA DV FVV121913011 1/2"X3/4" BRASS W/BIBCOCK</t>
  </si>
  <si>
    <t>FAUCET VODA DV FVV121913101 1/2"X3/4" BRASS W/BIBCOCK</t>
  </si>
  <si>
    <t>FAUCET VODA DV FVV121913151 1/2" BRASS</t>
  </si>
  <si>
    <t>FAUCET VODA DV BVV121913051 1/2"X3/4 BRASS W/BIBCOCK</t>
  </si>
  <si>
    <t>BALL VALVE VODA DV BVV121910011 1/2" BRASS</t>
  </si>
  <si>
    <t>BALL VALVE VODA DV BVV121910011 3/4" BRASS</t>
  </si>
  <si>
    <t>BALL VALVE VODA DV BVV121910041 1/2" BRASS</t>
  </si>
  <si>
    <t>BALL VALVE VODA DV BVV121910041 3/4" BRASS</t>
  </si>
  <si>
    <t>GATE VALVE VODA DVBVV121911013 1/2" BRASS</t>
  </si>
  <si>
    <t>GATE VALVE VODA DVBVV121911013 3/4" BRASS</t>
  </si>
  <si>
    <t>BALL VALVE VODA DV BVV121917011 20MM BRASS</t>
  </si>
  <si>
    <t>BALL VALVE VODA DV BVV121917011 25MM BRASS</t>
  </si>
  <si>
    <t>BALL VALVE VODA DV BVV121917011 32MM BRASS</t>
  </si>
  <si>
    <t>CHECK VALVE VODA DV CVV121912033 1/2" BRASS</t>
  </si>
  <si>
    <t>CHECK VALVE VODA DV CVV121912033 3/4" BRASS</t>
  </si>
  <si>
    <t>CHECK VALVE VODA DV CVV121912053 1/2" BRASS</t>
  </si>
  <si>
    <t>CHECK VALVE VODA DV CVV121912053 3/4" BRASS</t>
  </si>
  <si>
    <t>SPRING FOOT VALVE VODA DV FVV121912031 1/2" BRASS</t>
  </si>
  <si>
    <t>SPRING FOOT VALVE VODA DV FVV121912031 3/4" BRASS</t>
  </si>
  <si>
    <t>SPRING FOOT VALVE VODA DV FVV121912031 1" BRASS</t>
  </si>
  <si>
    <t>ELBOW FXF VODA DV EVV121915051 1/2"</t>
  </si>
  <si>
    <t>ELBOW FXF VODA DV EVV121915051 3/4"</t>
  </si>
  <si>
    <t>UNION BRASS VODA DV CVV1219023 1/2"</t>
  </si>
  <si>
    <t>UNION BRASS VODA DV CVV1219023 3/4"</t>
  </si>
  <si>
    <t>UNION BRASS VODA DV CVV1219023 1"</t>
  </si>
  <si>
    <t>T COUPLING VODA DV TVV121915122 1/2"</t>
  </si>
  <si>
    <t>T COUPLING VODA DV TVV121915122 3/4"</t>
  </si>
  <si>
    <t>T COUPLING VODA DV TVV121915122 1"</t>
  </si>
  <si>
    <t>REDUCER VODA DV RVV121915372 1"X1/2"</t>
  </si>
  <si>
    <t>(do not use) WELDING HINGE HAUSMANN WH801 300KG NATURAL</t>
  </si>
  <si>
    <t>(do not use) WELDING HINGE HAUSMANN WH803 300KG  NATURAL</t>
  </si>
  <si>
    <t>NFS-STORAGE BIN STACK HD SSA1219-CITIH0057G 57L W/FLIP LID</t>
  </si>
  <si>
    <t>NFS-STORAGE BIN STACK HD SSA1219-CITIH0080G 80L W/FLIP LID</t>
  </si>
  <si>
    <t>HINGE WELDING HAUSMANN WH805 300KG NATURAL</t>
  </si>
  <si>
    <t>CEILING ACCESS MANHOLE POLYWOOD CPS1219 300X300MM WHITE CLOSE TYPE</t>
  </si>
  <si>
    <t>CEILING ACCESS MANHOLE POLYWOOD CPS1219 400X400MM WHITE CLOSE TYPE</t>
  </si>
  <si>
    <t>CEILING ACCESS MANHOLE POLYWOOD CPS1219 450X450MM WHITE CLOSE TYPE</t>
  </si>
  <si>
    <t>CEILING ACCESS MANHOLE POLYWOOD CPS1219 300X300MM WHITE OPEN TYPE</t>
  </si>
  <si>
    <t>CEILING ACCESS MANHOLE POLYWOOD CPS1219 400X400MM WHITE OPEN TYPE</t>
  </si>
  <si>
    <t>CEILING ACCESS MANHOLE POLYWOOD CPS1219 450X450MM WHITE OPEN TYPE</t>
  </si>
  <si>
    <t>HINGE WELDING HAUSMANN WH807 300KG NATURAL</t>
  </si>
  <si>
    <t>HINGE WELDING HAUSMANN WH818A 50KG NATURAL #2</t>
  </si>
  <si>
    <t>HINGE WELDING HAUSMANN WH818A 100KG NATURAL NO.4</t>
  </si>
  <si>
    <t>(do not use)WELDING HINGE HAUSMANN WH818A 160KG NATURAL NO.6</t>
  </si>
  <si>
    <t>(do not use) HINGE HAUSMANN WH822 50KG NATURAL NO.2</t>
  </si>
  <si>
    <t>HINGE WELDING HAUSMANN WH822 100KG NATURAL NO.4</t>
  </si>
  <si>
    <t>(do not use)WELDING HINGE HAUSMANN WH822 70KG NATURAL NO.3</t>
  </si>
  <si>
    <t>(do not used)WELDING HINGE HAUSMANN WH822 100KG NATURAL NO.5</t>
  </si>
  <si>
    <t>(do not use)WELDING HINGE HAUSMANN WH822 120KG NATURAL NO.6</t>
  </si>
  <si>
    <t>HINGE WELDING HAUSMANN WH822 150KG NATURAL NO.7</t>
  </si>
  <si>
    <t>HINGE WELDING HAUSMANN WH822 180KG NATURAL NO.8</t>
  </si>
  <si>
    <t>HINGE WELDING HAUSMANN WH822 200KG NATURAL NO.9</t>
  </si>
  <si>
    <t>HINGE WELDING HAUSMANN WH818A 160KG NATURAL NO.6</t>
  </si>
  <si>
    <t>HINGE WELDING HAUSMANN WH822 50KG NATURAL NO.2</t>
  </si>
  <si>
    <t>HINGE WELDING HAUSMANN WH822 70KG NATURAL NO.3</t>
  </si>
  <si>
    <t>HINGE WELDING HAUSMANN WH822 120KG NATURAL NO.6</t>
  </si>
  <si>
    <t>HINGE WELDING HAUSMANN WH801 300KG NATURAL</t>
  </si>
  <si>
    <t>HINGE WELDING HAUSMANN WH803 300KG  NATURAL</t>
  </si>
  <si>
    <t>HINGE WELDING HAUSMANN WH822 100KG NATURAL NO.5</t>
  </si>
  <si>
    <t>GENERATOR HAUSMANN R7100 ACCS COVER MOTOR TAIL</t>
  </si>
  <si>
    <t>GENERATOR HAUSMANN R7100 ACCS BOLT</t>
  </si>
  <si>
    <t>+TILES ESPANA PREMIUM IV 60X60 690P MATTE WHITE</t>
  </si>
  <si>
    <t>FLASHER LIGHT SOTER FSR1219 7347 1x4R25 6V</t>
  </si>
  <si>
    <t>BATTERY SOTER BSR1219 7001 4R25 6V ZINC CARBON NON-RECHARGEABLE</t>
  </si>
  <si>
    <t>(DO NOT USE) POT PROPAGATION PVC 9CM YELLOW 12'S</t>
  </si>
  <si>
    <t>REDUCER VODA DV RVV121915372 1"X3/4"</t>
  </si>
  <si>
    <t>FLOAT VALVE VODA DV FVV121920061 3/4" BRASS</t>
  </si>
  <si>
    <t>FLOAT VALVE VODA DV FVV121920061 1" BRASS</t>
  </si>
  <si>
    <t>BATON TRAFFIC SOTER BSR1219 746354 54CM 4CMDIA RED</t>
  </si>
  <si>
    <t>TRAFFIC CONE SOTER CSR1219 7095 45CM PVC BLACK BASE HI-LUMINANCE</t>
  </si>
  <si>
    <t>TRAFFIC CONE SOTER CSR1219 7096 70CM PVC BLACK BASE HI-LUMINANCE</t>
  </si>
  <si>
    <t>POST CHAIN ADAPTOR SOTER ASR1219 7206</t>
  </si>
  <si>
    <t>BOLLARD SOTER BSR1219 720475 75CM PE PLASTIC FLEX</t>
  </si>
  <si>
    <t>BARRIER SOTER BSR1219 7227 2M DEFENSE</t>
  </si>
  <si>
    <t>A FRAME SOTER FSR1219 7226 110X14X4CM</t>
  </si>
  <si>
    <t>BARRIER SOTER BSR1219 7250 97CM 3PANELS FOLDING FABRIC</t>
  </si>
  <si>
    <t>BARRIER SOTER BSR1219 7243 65X105CM GUARD SAFETY</t>
  </si>
  <si>
    <t>BARRIER TRAFFIC SOTER BSR1219 7233 1.5M WATER/SAND FILLED</t>
  </si>
  <si>
    <t>TRAFFIC CONE BAR SOTER BSR1219 7101S SINGLE SIDE EXTENDABLE 2M</t>
  </si>
  <si>
    <t>TRAFFIC CONE SOTER CSR1219 7577 42CM RETRACTABLE</t>
  </si>
  <si>
    <t>TRAFFIC CONE SOTER CSR1219 7578 62CM RETRACTABLE</t>
  </si>
  <si>
    <t>CONE WARNING SOTER CSR1219 760038 38CM FOUR SIDED</t>
  </si>
  <si>
    <t>CONE WARNING SOTER CSR1219 760068 68CM FOUR SIDED</t>
  </si>
  <si>
    <t>FLOOR SIGN SOTER SSR1219 7602 47CM</t>
  </si>
  <si>
    <t>S.O SLIDING GLASS DOOR RAVONI SA LA24-006</t>
  </si>
  <si>
    <t>FLOOR SIGN SOTER SSR1219 760480 61CM</t>
  </si>
  <si>
    <t>BARRICADE SOTER BSR1219 7610 2.5M EXPANDABLE PLASTIC</t>
  </si>
  <si>
    <t>HUMP SPEED  SOTER HSR1219 9011M 25X35X5CM MIDDLE</t>
  </si>
  <si>
    <t>HUMP SPEED  SOTER HSR1219 9011E 17X35X5CM END</t>
  </si>
  <si>
    <t>HUMP SPEED  SOTER HSR1219 9012M 50X35X5CM MIDDLE</t>
  </si>
  <si>
    <t>HUMP SPEED  SOTER HSR1219 9012E 17X35X5CM END</t>
  </si>
  <si>
    <t>BLOCK PARKING  SOTER BSR1219 906090 90X15X10CM</t>
  </si>
  <si>
    <t>PORTABLE AIRCON BOSTON BAY ME ACCS. CONNECTOR</t>
  </si>
  <si>
    <t>BLOCK PARKING  SOTER BSR1219 9061 50X16X10CM</t>
  </si>
  <si>
    <t>CHOCK WHEEL  SOTER CSR1219 9081 19.5X15X10</t>
  </si>
  <si>
    <t>PROTECTOR CORNER  SOTER PSR1219 907380 80X1OX1CM</t>
  </si>
  <si>
    <t>MIRROR CONVEX  SOTER MSR1219 323045 45CM DIA</t>
  </si>
  <si>
    <t>MIRROR CONVEX  SOTER MSR1219 323060 60CM DIA</t>
  </si>
  <si>
    <t>(DO NOT USE) PLASTIC CHAIN SOTER CSR1219 81006 6MM DIA B&amp;Y 25M ROLL</t>
  </si>
  <si>
    <t>PLASTIC CHAIN SOTER CSR1219 81006 6MMX1M DIA B&amp;Y</t>
  </si>
  <si>
    <t>TAPE CAUTION  SOTER TSR1219 83103YC 28X28X38CM W7CM T0.03MM 250M ROLL</t>
  </si>
  <si>
    <t>CEILING BOARD ART DECO DECORATIVE CAC-1219 BRRD62-S100</t>
  </si>
  <si>
    <t>CEILING BOARD ART DECO DECORATIVE CAC-1219 BRRD62-F101</t>
  </si>
  <si>
    <t>CEILING BOARD ART DECO DECORATIVE CAC-1219 BRRD90-F102</t>
  </si>
  <si>
    <t>CEILING BOARD ART DECO DECORATIVE CAC-1219 BRRD90-F103</t>
  </si>
  <si>
    <t>WATER PUMP VODA RT80ZB28-3.6 Q CARBURETOR ACCS</t>
  </si>
  <si>
    <t>WATER PUMP VODA RT80ZB28-3.6Q CRANKSHAFT ACCS</t>
  </si>
  <si>
    <t>WATER PUMP VODA RT80ZB28-3.3Q CONNECTING ROD ACCS</t>
  </si>
  <si>
    <t>RANGE HOOD BOSTON BAY CB SPAREPARTS F1060WH MOTOR</t>
  </si>
  <si>
    <t>WELDING GENERATOR RTAX1-190-6 HAUSMANN CONENCTING ROD</t>
  </si>
  <si>
    <t>GENERATOR HAUSMANN R7100DP IGNITION KEY</t>
  </si>
  <si>
    <t>GENERATOR HAUSMANN R7100DP FUEL HOSE</t>
  </si>
  <si>
    <t>GENERATOR HAUSMANN R7100DP 3 PONG PLUG</t>
  </si>
  <si>
    <t>GENERATOR HAUSMANN R7100DP WHEEL CASTER</t>
  </si>
  <si>
    <t>GENERATOR HAUSMANN R7100DP MUFFLER SCREW</t>
  </si>
  <si>
    <t>GENERATOR HAUSMANN R7100DP COMBINATION WRENCH (#8-10)</t>
  </si>
  <si>
    <t>GENERATOR HAUSMANN R7100DP COMBINATION WRENCH (#16-18)</t>
  </si>
  <si>
    <t>WELDING GENERATOR HAUSMANN RTAXQ1-190-6 IGNITION KEY</t>
  </si>
  <si>
    <t>GENERATOR HAUSMANN RTAXQ1-190-6 IGNITION COIL</t>
  </si>
  <si>
    <t>WELDING GENERATOR HAUSMANN RTAXQ1-190-6 3 PONG PLUG</t>
  </si>
  <si>
    <t>WELDING GENERATOR HAUSMANN RTAXQ1-190-6 WHEEL CASTER</t>
  </si>
  <si>
    <t>WELDING GENERATOR HAUSMANN RTAXQ1-190-6 COMBINATION WRENCH (#8-10)</t>
  </si>
  <si>
    <t>WELDING GENERATOR HAUSMANN RTAXQ1-190-6 COMBINATION WRENCH (#16-18)</t>
  </si>
  <si>
    <t>AIR COOLCER BOSTON BAY KO ACCS. HLB-15B PLIC SMALL WHEELS</t>
  </si>
  <si>
    <t>OVEN BOSTON BAY AE ACCS. FGE2TIX BULB</t>
  </si>
  <si>
    <t>ROPE LINK PEGY 4MMX1M  GOLDEN YELLOW SPOOL</t>
  </si>
  <si>
    <t>ROPE LINK PEGY 6MMX1M  GOLDEN YELLOW SPOOL</t>
  </si>
  <si>
    <t>ROPE LINK PEGY 8MMX1M  GOLDEN YELLOW SPOOL</t>
  </si>
  <si>
    <t>ROPE LINK PEGY 10MMX1M  GOLDEN YELLOW SPOOL</t>
  </si>
  <si>
    <t>ROPE LINK PEGY 12MMX1M  GOLDEN YELLOW SPOOL</t>
  </si>
  <si>
    <t>(DO NOT USE) ROPE LINK PEGY 4MMX200M  GOLDEN YELLOW SPOOL</t>
  </si>
  <si>
    <t>(DO NOT USE) ROPE LINK PEGY 6MMX200M  GOLDEN YELLOW SPOOL</t>
  </si>
  <si>
    <t>(DO NOT USE) ROPE LINK PEGY 8MMX200M  GOLDEN YELLOW SPOOL</t>
  </si>
  <si>
    <t>(DO NOT USE) ROPE LINK PEGY 10MMX200M  GOLDEN YELLOW SPOOL</t>
  </si>
  <si>
    <t>(DO NOT USE) ROPE LINK PEGY 12MMX200M  GOLDEN YELLOW SPOOL</t>
  </si>
  <si>
    <t>ROPE LINK PEGYHANK 2MMX25M GOLDEN YELLOW</t>
  </si>
  <si>
    <t>ROPE LINK PEGYHANK 4MMX15M GOLDEN YELLOW</t>
  </si>
  <si>
    <t>ROPE LINK PEGYHANK 6MMX10M GOLDEN YELLOW</t>
  </si>
  <si>
    <t>ROPE LINK PEGYHANK 8MMX10M GOLDEN YELLOW</t>
  </si>
  <si>
    <t>ROPE LINK PEBHANK 2MMX25M BLUE</t>
  </si>
  <si>
    <t>ROPE LINK PEBHANK 4MMX15M BLUE</t>
  </si>
  <si>
    <t>ROPE LINK PEBHANK 6MMX10M BLUE</t>
  </si>
  <si>
    <t>ROPE LINK PEBHANK 8MMX10M BLUE</t>
  </si>
  <si>
    <t>NFS-CONCRETE VIBRATOR HP-VR W/HAUSMANN R200F EY20 BALLING TYPE</t>
  </si>
  <si>
    <t>WORK TABLE SEVILLE SHE18308W STEEL TOP</t>
  </si>
  <si>
    <t>CHEF TABLE SEVILLE SHE18321 PROFESSIONAL</t>
  </si>
  <si>
    <t>DOWEL NZ WOOD DNA120 6X1200MM SOLID RADIATA PINE</t>
  </si>
  <si>
    <t>DOWEL NZ WOOD DNA120 8X1200MM SOLID RADIATA PINE</t>
  </si>
  <si>
    <t>DOWEL NZ WOOD DNA120 9.5X1200MM SOLID RADIATA PINE</t>
  </si>
  <si>
    <t>DOWEL NZ WOOD DNA120 8X2440MM SOLID RADIATA PINE</t>
  </si>
  <si>
    <t>DOWEL NZ WOOD DNA120 9.5X2440MM SOLID RADIATA PINE</t>
  </si>
  <si>
    <t>DOWEL NZ WOOD DNA120 6X2440MM SOLID RADIATA PINE</t>
  </si>
  <si>
    <t>PREMIUM MARINE PLYWOOD SANTA ANA PWF120 W/PHENOLIC GLUE 18X1220X2440MM (YELLOW)</t>
  </si>
  <si>
    <t>(DO NOT USE)VERTICAL SHELF KING PLATINUM 25X34 WHITE</t>
  </si>
  <si>
    <t>PREMIUM MARINE PLYWOOD SANTA ANA PWF120 W/PHENOLIC GLUE 5X1220X2440MM (YELLOW)</t>
  </si>
  <si>
    <t>(DO NOT USE)VERTICAL SHELF KING PLATINUM 25X34 DK.OAK</t>
  </si>
  <si>
    <t>GAS STOVE BOSTON BAY CH SPAREPARTS G101NR LEFT BURNER RING</t>
  </si>
  <si>
    <t>GAS STOVE BOSTON BAY CH SPAREPARTS G201NR TRIVET</t>
  </si>
  <si>
    <t>GAS STOVE BOSTON BAY CH SPAREPARTS G101NR GLASS PANEL</t>
  </si>
  <si>
    <t>GAS STOVE BOSTON BAY CH SPAREPARTS G201NR GLASS PANEL</t>
  </si>
  <si>
    <t>'+SLABS BANGALORE 1800MM T-20 TROPICAL GREEN</t>
  </si>
  <si>
    <t>+SLABS BANGALORE 1500MM T-20 NAGINA GREEN</t>
  </si>
  <si>
    <t>WATER PUMP VODA RT80ZB28-3.6Q ACCS. AIR CLEANER</t>
  </si>
  <si>
    <t>GENERATOR HAUSMANN RP ACCS. BRACKET,MOTOR (DYNAMO PLATE) R3100P</t>
  </si>
  <si>
    <t>FLOOR SAW BELT ACCS. FOR HP-Q300 300MM</t>
  </si>
  <si>
    <t>MLDG PS POLYWOOD MPD120 04-M-OAK 15X70X2400MM CORNICE HSF</t>
  </si>
  <si>
    <t>MLDG PS POLYWOOD MPD120 05-S-OAK 15X55X2400MM CORNICE HSF</t>
  </si>
  <si>
    <t>MLDG PS POLYWOOD MPD120 06-L-OAK 35X55X2400MM CORNICE HSF</t>
  </si>
  <si>
    <t>MLDG PS POLYWOOD MPD120 903-OAK 30X30X2400MM CORNER HSF</t>
  </si>
  <si>
    <t>MLDG PS POLYWOOD MPD120 SS80-OAK 9X80X2400MM BASEBOARD HSF</t>
  </si>
  <si>
    <t>MLDG PS POLYWOOD MPD120 04-M-CR 15X70X2400MM CORNICE HSF</t>
  </si>
  <si>
    <t>MLDG PS POLYWOOD MPD120 05-S-CR 15X55X2400MM CORNICE HSF</t>
  </si>
  <si>
    <t>MLDG PS POLYWOOD MPD120 06-L-CR 35X55X2400MM CORNICE HSF</t>
  </si>
  <si>
    <t>MLDG PS POLYWOOD MPD120 903-CR 30X30X2400MM CORNER HSF</t>
  </si>
  <si>
    <t>MLDG PS POLYWOOD MPD120 SS80-CR 9X80X2400MM BASEBOARD HSF</t>
  </si>
  <si>
    <t>MLDG PS POLYWOOD MPD120 04-M-PMR 15X70X2400MM CORNICE HSF</t>
  </si>
  <si>
    <t>MLDG PS POLYWOOD MPD120 05-S-PMR 15X55X2400MM CORNICE HSF</t>
  </si>
  <si>
    <t>MLDG PS POLYWOOD MPD120 06-L-PMR 35X55X2400MM CORNICE HSF</t>
  </si>
  <si>
    <t>MLDG PS POLYWOOD MPD120 903-PMR 30X30X2400MM CORNER HSF</t>
  </si>
  <si>
    <t>MLDG PS POLYWOOD MPD120 SS80-PMR 9X80X2400MM BASEBOARD HSF</t>
  </si>
  <si>
    <t>MLDG PS POLYWOOD MPD120 04-M-PSB 15X70X2400MM CORNICE HSF</t>
  </si>
  <si>
    <t>MLDG PS POLYWOOD MPD120 05-S-PSB 15X55X2400MM CORNICE HSF</t>
  </si>
  <si>
    <t>MLDG PS POLYWOOD MPD120 06-L-PSB 35X55X2400MM CORNICE HSF</t>
  </si>
  <si>
    <t>MLDG PS POLYWOOD MPD120 903-PSB 30X30X2400MM CORNER HSF</t>
  </si>
  <si>
    <t>MLDG PS POLYWOOD MPD120 SS80-PSB 9X80X2400MM BASEBOARD HSF</t>
  </si>
  <si>
    <t>MLDG PS POLYWOOD MPD120 04-M-PDW 15X70X2400MM CORNICE HSF</t>
  </si>
  <si>
    <t>MLDG PS POLYWOOD MPD120 05-S-PDW 15X55X2400MM CORNICE HSF</t>
  </si>
  <si>
    <t>MLDG PS POLYWOOD MPD120 06-L-PDW 35X55X2400MM CORNICE HSF</t>
  </si>
  <si>
    <t>MLDG PS POLYWOOD MPD120 903-PDW 30X30X2400MM CORNER HSF</t>
  </si>
  <si>
    <t>MLDG PS POLYWOOD MPD120 SS80-PDW 9X80X2400MM BASEBOARD HSF</t>
  </si>
  <si>
    <t>MLDG PS POLYWOOD MPD120 107-W 25X34X2400MM CORNICE HSF</t>
  </si>
  <si>
    <t>MLDG PS POLYWOOD MPD120 101-L-0E 60X70X2400MM CORNICE HSF</t>
  </si>
  <si>
    <t>MLDG PS POLYWOOD MPD120 101-L-OAK/2GL 60X70X2400MM CORNICE HSF</t>
  </si>
  <si>
    <t>MLDG PS POLYWOOD MPD120 101-L-OE/2GL 60X70X2400MM CORNICE HSF</t>
  </si>
  <si>
    <t>MLDG PS POLYWOOD MPD120 102-L-OAK 60X70X2400MM CORNICE HSF</t>
  </si>
  <si>
    <t>MLDG PS POLYWOOD MPD120 201-OAK 30X50X2400MM CORNICE HSF</t>
  </si>
  <si>
    <t>MLDG PS POLYWOOD MPD120 301-G 30X50X2400MM CORNICE HSF</t>
  </si>
  <si>
    <t>VAULT ELECTRONIC SOTER VS0120 E4502E 250X350X250</t>
  </si>
  <si>
    <t>MLDG PS POLYWOOD MPD120 301-M-GS 55X55X2400MM CORNICE HSF</t>
  </si>
  <si>
    <t>MLDG PS POLYWOOD MPD120 301-S-CR 40X40X2400MM CORNICE HSF</t>
  </si>
  <si>
    <t>VAULT ELECTRONIC SOTER VS0120 E4506E 270X430X350</t>
  </si>
  <si>
    <t>MLDG PS POLYWOOD MPD120 503-M-OAK 45X55X2400MM CORNICE HSF</t>
  </si>
  <si>
    <t>WARNING TRIANGLE SOTER WSR1219 5213S 45X45X45CM 2'S</t>
  </si>
  <si>
    <t>WARNING TRIANGLE SOTER WSR1219 5213Y 45X45X45CM YELLOW</t>
  </si>
  <si>
    <t>WARNING TRIANGLE SOTER WSR1219 5213R 45X45X45CM RED</t>
  </si>
  <si>
    <t>PRESSURE HOSE VODA HVP0120-10 8.5X14MMX10MM SPRAY HOSE WITH FITTINGS</t>
  </si>
  <si>
    <t>SUCTION HOSE VODA HVP0120-10 2"X10M GREEN</t>
  </si>
  <si>
    <t>SUCTION HOSE VODA HVP0120-10 3"X10M GREEN</t>
  </si>
  <si>
    <t>FLOOR SAW WATER TANK ACCS. FOR HP-Q300 300MM</t>
  </si>
  <si>
    <t>FLOOR SAW ELEVATED SCREWS ACCS. FOR HP-Q300 300MM</t>
  </si>
  <si>
    <t>FLOOR SAW FRONT WHEEL ACCS. FOR HP-Q300 300MM</t>
  </si>
  <si>
    <t>FLOOR SAW REAR WHEEL ACCS. FOR HP-Q300 300MM</t>
  </si>
  <si>
    <t>FLOOR SAW WATER PIPE AND VALVE ACCS. HP-Q300 300MM</t>
  </si>
  <si>
    <t>FLOOR SAW BLADE SHAFT ACCS. FOR HP-Q300 300MM</t>
  </si>
  <si>
    <t>FLOOR SAW BLADE LOCK NUT ACCS. HP-Q300 300MM</t>
  </si>
  <si>
    <t>FLOOR SAW BELT ACCS. HP-Q450 450MM</t>
  </si>
  <si>
    <t>FLOOR SAW WATER TANK ACCS. HP-Q450 450MM</t>
  </si>
  <si>
    <t>FLOOR SAW BLADE CONTROL HANDLE ACCS. HP-Q450 450MM</t>
  </si>
  <si>
    <t>FLOOR SAW FRONT WHEEL ACCS. HP-Q450 450MM</t>
  </si>
  <si>
    <t>FLOOR SAW REAR WHEEL ACCS. HP-Q450 450MM</t>
  </si>
  <si>
    <t>FLOOR SAW WATER PIPE AND VALVE ACCS. HP-Q450 450MM</t>
  </si>
  <si>
    <t>MIST DUSTER KASEI 26L 3WF-20B</t>
  </si>
  <si>
    <t>FLOOR SAW BLADE SHAFT ACCS. HP-Q450 450MM</t>
  </si>
  <si>
    <t>FLOOR SAW BLADE LOCK NUT ACCS. HP-Q450 450MM</t>
  </si>
  <si>
    <t>PLATE COMPACTOR BELT ACCS. HP-C90R</t>
  </si>
  <si>
    <t>PLATE COMPACTOR VIBRATOR OIL SEAL ACCS. HP-C90R</t>
  </si>
  <si>
    <t>PLATE COMPACTOR CLUTCH ACCS. HP-C90R</t>
  </si>
  <si>
    <t>PLATE COMPACTOR THROTTLE VALVE ACCS. HP-C90R</t>
  </si>
  <si>
    <t>PLATE COMPACTOR SHOCK ABSORBER ACCS. HP-C90R</t>
  </si>
  <si>
    <t>POWER TROWEL BELT HP-S100</t>
  </si>
  <si>
    <t>POWER TROWEL CLUTCH HP-S101</t>
  </si>
  <si>
    <t>ROLLER COMPACTOR ANTI-VIBRATOR ACCS. HP-R300H</t>
  </si>
  <si>
    <t>ROLLER COMPACTOR WATER TANK ACCS. HP-R300H</t>
  </si>
  <si>
    <t>ROLLER COMPACTOR OIL SEAL ACCS. HP-R300H</t>
  </si>
  <si>
    <t>ROLLER COMPACTOR V-BELT ACCS. HP-R300H</t>
  </si>
  <si>
    <t>ROLLER COMPACTOR REVERSING CABLE ACCS. HP-R300H</t>
  </si>
  <si>
    <t>ROLLER COMPACTOR THROTTLE CABLE ASSEMBLY ACCS. HP-R300H</t>
  </si>
  <si>
    <t>ROLLER COMPACTOR BATTERY ACCS HP-R800</t>
  </si>
  <si>
    <t>POWER SPRAYER KASEI 3WZ-6F</t>
  </si>
  <si>
    <t>ROLLER COMPACTOR BELT ACCS HP-R801</t>
  </si>
  <si>
    <t>BRUSH CUTTER KASEI ST-415 SINGLE HAND</t>
  </si>
  <si>
    <t>ROLLER COMPACTOR CUSHION PAD ACCS HP-R802</t>
  </si>
  <si>
    <t>ROLLER COMPACTOR HYRAULIC MOTOR ACCS HP-R803</t>
  </si>
  <si>
    <t>ROLLER COMPACTOR REVERSING CABLE ACCS HP-R804</t>
  </si>
  <si>
    <t>ROLLER COMPACTOR ABSORBER ACCS HP-R805</t>
  </si>
  <si>
    <t>ROLLER COMPACTOR THROTTLE CABLE ASSEMBLY ACCS HP-R806</t>
  </si>
  <si>
    <t>S.O CONTROLLER SR501 NON-PRESSURE</t>
  </si>
  <si>
    <t>PISTON RING FOR GENERATOR R800</t>
  </si>
  <si>
    <t>AIR CLEANER FOR WATER PUM VODA</t>
  </si>
  <si>
    <t>BULB UFO ZIGMA XSZ1219-UFO5W 5W 6500K DL</t>
  </si>
  <si>
    <t>BULB UFO ZIGMA XSZ1219-UFO10W 10W 6500K DL</t>
  </si>
  <si>
    <t>BULB UFO ZIGMA XSZ1219-UFO15W 15W 6500K DL</t>
  </si>
  <si>
    <t>SPOT LIGHT ZIGMA XSZ1219-SLFR6W 6W 3000K WW FIXED ROUND</t>
  </si>
  <si>
    <t>SPOT LIGHT ZIGMA XSZ1219-SLFS6W 6W 3000K WW FIXED SQUARE</t>
  </si>
  <si>
    <t>SPOT LIGHT ZIGMA XSZ1219-SLRR6W 6W 3000K WW ROTABLE ROUND</t>
  </si>
  <si>
    <t>SPOT LIGHT ZIGMA XSZ1219-SLRS6W 6W 3000K WW ROTABLE SQUARE</t>
  </si>
  <si>
    <t>SPOT LIGHT ZIGMA XSZ1219-SLFR9W 9W 3000K WW FIXED ROUND</t>
  </si>
  <si>
    <t>SPOT LIGHT ZIGMA XSZ1219-SLFS9W 9W 3000K WW FIXED SQUARE</t>
  </si>
  <si>
    <t>SPOT LIGHT ZIGMA XSZ1219-SLRR9W 9W 3000K WW ROTABLE ROUND</t>
  </si>
  <si>
    <t>SPOT LIGHT ZIGMA XSZ1219-SLRS9W 9W 3000K WW ROTABLE SQUARE</t>
  </si>
  <si>
    <t>DOWNLIGHT ZIGMA XSZ1219-AGWW15W ANTI-GLARE 15W 3000K WW</t>
  </si>
  <si>
    <t>DOWNLIGHT ZIGMA XSZ1219-AGCW15W ANTI-GLARE 15W 4000K CW</t>
  </si>
  <si>
    <t>DOWNLIGHT ZIGMA XSZ1219-AGWW20W ANTI-GLARE 20W 3000K WW</t>
  </si>
  <si>
    <t>DOWNLIGHT ZIGMA XSZ1219-AGCW20W ANTI-GLARE 20W 4000K CW</t>
  </si>
  <si>
    <t>SPRAYER RYKER SRM0120 KSP-1 17.5L KNAPSACK</t>
  </si>
  <si>
    <t>AIRCON BOSTON BAY ME SP MS12F-18CR CONDENSE OUTDOOR SN#15822000003880</t>
  </si>
  <si>
    <t>LUMBER DESIGNCRAFT LDK-120 14.5X40X2440MM (1X2X8) PAULOWNIA WHITE</t>
  </si>
  <si>
    <t>LUMBER DESIGNCRAFT LDK-120 14.5X63X2440MM (1X3X8) PAULOWNIA WHITE</t>
  </si>
  <si>
    <t>LAWN MOWER RYKER LMRS0120-LSP4605A 140CC</t>
  </si>
  <si>
    <t>SPRAYER RYKER SRM120 KS-1 17.5L  KNAPSACK</t>
  </si>
  <si>
    <t>LUMBER DESIGNCRAFT LDK-120 14.5X84X2440MM (1X4X8) PAULOWNIA WHITE</t>
  </si>
  <si>
    <t>LUMBER DESIGNCRAFT LDK-120 14.5X134X2440MM (1X6X8) PAULOWNIA WHITE</t>
  </si>
  <si>
    <t>LUMBER DESIGNCRAFT LDK-120 18X182X2440MM (1X8X8) PAULOWNIA WHITE</t>
  </si>
  <si>
    <t>LUMBER DESIGNCRAFT LDK-120 18X232X2440MM (1X10X8) PAULOWNIA WHITE</t>
  </si>
  <si>
    <t>LUMBER DESIGNCRAFT LDK-120 18X282X2440MM (1X12X8) PAULOWNIA WHITE</t>
  </si>
  <si>
    <t>LUMBER DESIGNCRAFT LDK-120 34.5X40X2440MM (2X2X8) PAULOWNIA WHITE</t>
  </si>
  <si>
    <t>LUMBER DESIGNCRAFT LDK-120 34.5X84X2440MM (2X4X8) PAULOWNIA WHITE</t>
  </si>
  <si>
    <t>LUMBER DESIGNCRAFT LDK-120 34.5X63X2440MM (2X3X8) PAULOWNIA WHITE</t>
  </si>
  <si>
    <t>CIRCULAR SAW HAUSMANN HCS190 ACCS. ARMATURE</t>
  </si>
  <si>
    <t>CIRCULAR SAW HAUSMANN HCS190 ACCS. FIELD COIL</t>
  </si>
  <si>
    <t>CIRCULAR SAW HAUSMANN HCS190 ACCS. CARBON BRUSH</t>
  </si>
  <si>
    <t>CIRCULAR SAW HAUSMANN HCS190 ACCS. CARBON BRUSH HOLDER</t>
  </si>
  <si>
    <t>ELECTRIC BLOWER HAUSMANN ACCS. PLUG</t>
  </si>
  <si>
    <t>ANGLE GRINDER HAUSMANN JM1002 ACCS. NUT</t>
  </si>
  <si>
    <t>DOORMAT KERALA NP PMR DHN-619101B 1.2MX1M PVC ANTI-SLIP MAT (METER)</t>
  </si>
  <si>
    <t xml:space="preserve">DOORMAT KERALA NP PMR DHN-619108S 1.2MX1M PVC ANTI-SLIP MAT (METER)				</t>
  </si>
  <si>
    <t>ROOFING GD0120 RUBY TILE (L)1340MMX(W)370MM RUBY ORIGIN RED</t>
  </si>
  <si>
    <t>ROOFING GD0120 RUBY TILE (L)1340MMX(W)370MM RUBY ORIGIN BROWN</t>
  </si>
  <si>
    <t>ROOFING GD0120 RUBY TILE (L)1340MMX(W)370MM RUBY ORIGIN BLACKGREEN</t>
  </si>
  <si>
    <t>ROOFING GD0120 RUBY TILE (L)1340MMX(W)370MM RUBY MODERN RED</t>
  </si>
  <si>
    <t>ROOFING GD0120 RUBY TILE ACCS. FACSIA FLASHING RED</t>
  </si>
  <si>
    <t>ROOFING GD0120 RUBY TILE ACCS. FACSIA FLASHING BROWN</t>
  </si>
  <si>
    <t>ROOFING GD0120 RUBY TILE ACCS. FACSIA FLASHING BLACK GREEN</t>
  </si>
  <si>
    <t>ROOFING GD0120 RUBY TILE ACCS. VALLEY 1340 RED</t>
  </si>
  <si>
    <t>ROOFING GD0120 RUBY TILE ACCS. VALLEY 1341 BROWN</t>
  </si>
  <si>
    <t>ROOFING GD0120 RUBY TILE ACCS. VALLEY 1342 BLACK GREEN</t>
  </si>
  <si>
    <t>ROOFING GD0120 RUBY TILE ACCS. BARGE BOARD FLASHING RED</t>
  </si>
  <si>
    <t>ROOFING GD0120 RUBY TILE ACCS. BARGE BOARD FLASHING BROWN</t>
  </si>
  <si>
    <t>ROOFING GD0120 RUBY TILE ACCS. BARGE BOARD FLASHING BLACK GREEN</t>
  </si>
  <si>
    <t>ROOFING GD0120 RUBY TILE ACCS. REGULAR RIDGE RED FOR RUBY ORIGIN</t>
  </si>
  <si>
    <t>ROOFING GD0120 RUBY TILE ACCS. REGULAR RIDGE BROWN FOR RUBY ORIGIN</t>
  </si>
  <si>
    <t>ROOFING GD0120 RUBY TILE ACCS. REGULAR RIDGE BLACK GREEN FOR RUBY ORIGIN</t>
  </si>
  <si>
    <t>ROOFING GD0120 RUBY TILE ACCS. HALF ROUND RIDGE RED</t>
  </si>
  <si>
    <t>ROOFING GD0120 RUBY TILE ACCS. HALF ROUND RIDGE BROWN</t>
  </si>
  <si>
    <t>ROOFING GD0120 RUBY TILE ACCS. HALF ROUND RIDGE BLACK GREEN</t>
  </si>
  <si>
    <t>ROOFING GD0120 RUBY TILE ACCS. SIDE FLASHING RED</t>
  </si>
  <si>
    <t>ROOFING GD0120 RUBY TILE ACCS. SIDE FLASHING BROWN</t>
  </si>
  <si>
    <t>ROOFING GD0120 RUBY TILE ACCS. SIDE FLASHING BLACK GREEN</t>
  </si>
  <si>
    <t>ROOFING GD0120 RUBY TILE ACCS. FLAT SHEET RED</t>
  </si>
  <si>
    <t>ROOFING GD0120 RUBY TILE ACCS. FLAT SHEET BROWN</t>
  </si>
  <si>
    <t>ROOFING GD0120 RUBY TILE ACCS. FLAT SHEET BLACK GREEN</t>
  </si>
  <si>
    <t>ROOFING GD0120 RUBY TILE ACCS. FINISHING KIT (STONE CHIPS &amp; GLUE) RED</t>
  </si>
  <si>
    <t>ROOFING GD0120 RUBY TILE ACCS. FINISHING KIT (STONE CHIPS &amp; GLUE) BROWN</t>
  </si>
  <si>
    <t>ROOFING GD0120 RUBY TILE ACCS. FINISHING KIT (STONE CHIPS &amp; GLUE) BLACK GREEN</t>
  </si>
  <si>
    <t>ROOFING GD0120 RUBY TILE ACCS. BIRD STOPPER TOP RED FOR RUBY MODERN</t>
  </si>
  <si>
    <t>ROOFING GD0120 RUBY TILE ACCS. BIRD STOPPER BOTTOM RED FOR RUBY MODERN</t>
  </si>
  <si>
    <t>PALLETS STACK 1200X1000X140 PSY0120-YY-1210JW NESTABLE TYPE</t>
  </si>
  <si>
    <t>PALLETS STACK 1200X1000X150 PSY0120-YY-1210PCY FLAT TYPE</t>
  </si>
  <si>
    <t>PALLETS STACK 1200X1000X170 PSY0120-YY-1210WC GRIND TYPE</t>
  </si>
  <si>
    <t>NFS LASER KAPRO 842 RED PROLASER</t>
  </si>
  <si>
    <t>WATER DISPENSER BOSTON BAY YT-4677A6 SPAREPARTS BASE OF BLADES</t>
  </si>
  <si>
    <t>UTILITY  LUMBER NZ WOOD (1X1X4) RE-CUT</t>
  </si>
  <si>
    <t>DOOR FLUSH DESIGNCRAFT QF KANSAS 60X210 41MM MARINE</t>
  </si>
  <si>
    <t>DOOR FLUSH DESIGNCRAFT QF KANSAS 70X210 41MM MARINE</t>
  </si>
  <si>
    <t>DOOR FLUSH DESIGNCRAFT QF KANSAS 80X210 41MM MARINE</t>
  </si>
  <si>
    <t>DOOR FLUSH DESIGNCRAFT QF KANSAS 90X210 41MM MARINE</t>
  </si>
  <si>
    <t>STAPLE GUN HAUSMANN YJSG-006 HD 3 WAY</t>
  </si>
  <si>
    <t>STAPLE GUN HAUSMANN YSG-101 MEDIUM DUTY</t>
  </si>
  <si>
    <t>STAPLE GUN HAUSMANN YSG-062S ECONOMIC</t>
  </si>
  <si>
    <t>CHISEL FLAT HAUSMANN CCFH112019/HM227001  200X12MM</t>
  </si>
  <si>
    <t>STORAGE BOX HAUSMANN SBH112019/HM320002 5 COMPARTMENT (S)</t>
  </si>
  <si>
    <t>STORAGE BOX HAUSMANN SBH112019/HM320003 6 COMPARTMENT (M)</t>
  </si>
  <si>
    <t>STORAGE BOX HAUSMANN SBH112019/HM320006 18 COMPARTMENT (L)</t>
  </si>
  <si>
    <t>STORAGE BOX HAUSMANN SBH112019/HM320009 6 COMPARTMENT (XL)</t>
  </si>
  <si>
    <t>TRAY STACK PTTS112019/STK320200 49.6CM (19.5IN) PLASTIC TOTE</t>
  </si>
  <si>
    <t>SCREWDRIVER HAUSMANN SDH112019/HM205622 5.0X75MM SLOT TIP</t>
  </si>
  <si>
    <t>SCREWDRIVER HAUSMANN SDH112019/HM205623 5.0X100MM SLOT TIP</t>
  </si>
  <si>
    <t>SCREWDRIVER HAUSMANN SDH112019/HM205624 5.0X150MM SLOT TIP</t>
  </si>
  <si>
    <t>SCREWDRIVER HAUSMANN SDH112019/HM205627 6.0X100MM SLOT TIP</t>
  </si>
  <si>
    <t>SCREWDRIVER HAUSMANN SDH112019/HM205628 6.0X125MM SLOT TIP</t>
  </si>
  <si>
    <t>SCREWDRIVER HAUSMANN SDH112019/HM205629 6.0X150MM SLOT TIP</t>
  </si>
  <si>
    <t>SCREWDRIVER HAUSMANN SDH112019/HM205645 5.0X75MM #PH1 PHILLIPS TIP</t>
  </si>
  <si>
    <t>SCREWDRIVER HAUSMANN SDH112019/HM205646 5.0X100MM #PH1 PHILLIPS TIP</t>
  </si>
  <si>
    <t>SCREWDRIVER HAUSMANN SDH112019/HM205647 5.0X150MM #PH1 PHILLIPS TIP</t>
  </si>
  <si>
    <t>SCREWDRIVER HAUSMANN SDH112019/HM205652 6.0X100MM #PH2 PHILLIPS TIP</t>
  </si>
  <si>
    <t>SCREWDRIVER HAUSMANN SDH112019/HM205653 6.0X125MM #PH2 PHILLIPS TIP</t>
  </si>
  <si>
    <t>SCREWDRIVER HAUSMANN SDH112019/HM205655 6.0X150MM #PH2 PHILLIPS TIP</t>
  </si>
  <si>
    <t>ANTI-SLIP MAT TATAY 5512003 54X54 DIAMOND  AQUA</t>
  </si>
  <si>
    <t>MICROWAVE OVEN BOSTON BAY ACCS. TRANSFORMER P70B20AL-G3</t>
  </si>
  <si>
    <t>CHISEL FLAT HAUSMANN CCFH112019/HMM227009 250X28MM</t>
  </si>
  <si>
    <t>CHISEL FLAT HAUSMANN CCFH112019/HMM227013 250X50MM</t>
  </si>
  <si>
    <t>CHISEL POINT HAUSMANN CCPH112019/HM227015 250X16MM</t>
  </si>
  <si>
    <t>CHISEL POINT HAUSMANN CCPH112019/HM227017 250X18MM</t>
  </si>
  <si>
    <t>CHISEL POINT HAUSMANN CCPH112019/HM227027 250X18MM</t>
  </si>
  <si>
    <t>CHISEL RUBBER HAUSMANN CCRH112019/HM227101 HOLDER</t>
  </si>
  <si>
    <t>KNOCK DOWN CRATE STACK HDKCS112019/STK320230 25L HD</t>
  </si>
  <si>
    <t>DRAWER CABINET HAUSMANN DCH112019/HM320630 W/12 ORGANIZERS</t>
  </si>
  <si>
    <t>DRAWER CABINET HAUSMANN DCH112019/HM320636 W/ 39 ORGANIZERS</t>
  </si>
  <si>
    <t>RACK PLASTIC HAUSMANN PRH112019/HM320674 W/ 9 ORGANIZERS</t>
  </si>
  <si>
    <t>CABINET TOOL  HAUSMANN TCH112019/HM326009 68CM (26-1/2'') 7 DRAWERS</t>
  </si>
  <si>
    <t>CHAIR KIDS CTX CCS0120-SK016I001ABLU LT. BLUE</t>
  </si>
  <si>
    <t>CHAIR KIDS CTX CCS0120-SK016I001ABGE BEIGE</t>
  </si>
  <si>
    <t>CHAIR KIDS CTX CCS0120-SK016I001AGRN LT. GREEN</t>
  </si>
  <si>
    <t>BENCH CTX BCS0120-PC021X001A 182CM FOLDING</t>
  </si>
  <si>
    <t>TABLE CTX TCS0120-BT004K004AWHT 121CM RECT. WHITE IN HALF WITH ADJUSTABLE LEG</t>
  </si>
  <si>
    <t>(DO NOT USE) TWIN CASTER THALUS 40MM PLATE</t>
  </si>
  <si>
    <t>(DO NOT USE) TWIN CASTER THALUS 50MM PLATE</t>
  </si>
  <si>
    <t>MLDG DESIGNCRAFT MDT-120 C375 15X65X2440MM (1X3X8) WHITE</t>
  </si>
  <si>
    <t>MLDG DESIGNCRAFT MDT-120 C376 15X65X2440MM (1X3X8) WHITE</t>
  </si>
  <si>
    <t>MLDG DESIGNCRAFT MDT-120 M05 13.7X37.7X2440MM (1X2X8) WHITE</t>
  </si>
  <si>
    <t>MLDG DESIGNCRAFT MDT-120 M04 15X40X2440MM (1X2X8) WHITE</t>
  </si>
  <si>
    <t>MLDG DESIGNCRAFT MDT-120 M11 14X60X2440MM (1X3X8) WHITE</t>
  </si>
  <si>
    <t>MLDG DESIGNCRAFT MDT-120 M22 14.5X84X2440MM (1X4X8) WHITE</t>
  </si>
  <si>
    <t>MLDG DESIGNCRAFT MDT-120 C479 15X87X2440MM (1X4X8) WHITE</t>
  </si>
  <si>
    <t>MLDG DESIGNCRAFT MDT-120 M33 9X22X2440MM WHITE</t>
  </si>
  <si>
    <t>HOB  BOSTON BAY PFF850STX-E SP F-SPREADER S</t>
  </si>
  <si>
    <t>HOB BOSTON BAY PFF850STX-E SP F-SPREADER M</t>
  </si>
  <si>
    <t>HOB BOSTON BAY AE PFF850STX-E SP F-SPREADER B</t>
  </si>
  <si>
    <t>HOB BOSTON BAY PFF850STX-E SP FLAME CAP S</t>
  </si>
  <si>
    <t>HOB BOSTON BAY PFF850STX-E SP FLAME CAP M</t>
  </si>
  <si>
    <t>SHOWER CADDY LA FONZA SCLF0120-BR13707B SATIN NICKEL ELECTROPLATED</t>
  </si>
  <si>
    <t>SHOWER CADDY LA FONZA SCLF0120-BR13707A BRONZE POWDER COATED</t>
  </si>
  <si>
    <t>HOB BOSTON BAY PFF850STX-E SP FLAME CAP B</t>
  </si>
  <si>
    <t>SHOWER CADDY LA FONZA SCLF0120-BR13166B SATIN NICKEL ELECTROPLATED</t>
  </si>
  <si>
    <t>SHOWER CADDY LA FONZA SCLF0120-BR13166A BRONZE POWDER COATED</t>
  </si>
  <si>
    <t>SHOWER CADDY LA FONZA SCLF0120-BR12017A BRONZE POWDER COATED</t>
  </si>
  <si>
    <t>SHOWER CADDY LA FONZA SCLF0120-BR12017B SATIN NICKEL ELECTROPLATED</t>
  </si>
  <si>
    <t>SHOWER CADDY LA FONZA SCLF0120-BR12026A BRONZE POWDER COATED</t>
  </si>
  <si>
    <t>SHOWER CADDY LA FONZA SCLF0120-BR12026B SATIN NICKEL ELECTROPLATED</t>
  </si>
  <si>
    <t>SHOWER CADDY LA FONZA SCLF0120-BR12014A BRONZE POWDER COATED</t>
  </si>
  <si>
    <t>SHOWER CADDY LA FONZA SCLF0120-BR12014B SATIN NICKEL ELECTROPLATED</t>
  </si>
  <si>
    <t>RACK STACK RS0120-BR21387B 3 TIER TOILET ORGANIZER POWDER COATED</t>
  </si>
  <si>
    <t>RACK STACK RS0120-HP20924 2 TIER FOLDING RACK MATTE BLACK POWDER COATED SQUARE</t>
  </si>
  <si>
    <t>RACK STACK RS0120-HP20925 3 TIER FOLDING RACK MATTE BLACK POWDER COATED S SQUARE</t>
  </si>
  <si>
    <t>RACK STACK RS0120-HP20926 3 TIER FOLDING RACK MATTE BLACK POWDER COATED L SQUARE</t>
  </si>
  <si>
    <t>RACK STACK RS0120-HP20927 4 TIER FOLDING RACK MATTE BLACK POWDER COATED SQUARE</t>
  </si>
  <si>
    <t>RACK STACK RS0120-HP20928 4 TIER FOLDING CORNER RACK MATTE BLACK POWDER COATED SQUARE</t>
  </si>
  <si>
    <t>CIRCULAR SAW HAUSMANN HCS190 ACCS. ROTOR/ARMATEUR</t>
  </si>
  <si>
    <t>CIRCULAR SAW HAUSMANN HCS190 ACCS. STATOR/ FIELD COIL</t>
  </si>
  <si>
    <t>CIRCULAR SAW HAUSMANN HCS190 ACCS. BRUSH HOLDER</t>
  </si>
  <si>
    <t>CHOP SAW HAUSMANN HCOS355 ROTOR/ARMATEUR</t>
  </si>
  <si>
    <t>CHOP SAW HAUSMANN HCOS355 STATOR</t>
  </si>
  <si>
    <t>CHOP SAW HAUSMANN HCOS355 BRUSH HOLDER</t>
  </si>
  <si>
    <t>CHOP SAW HAUSMANN HCOS355 CARBON BRUSH</t>
  </si>
  <si>
    <t>BLENDER BOSTON BAY ACCS. YT-4677AG BLADE BASE</t>
  </si>
  <si>
    <t>BLENDER BOSTON BAY ACCS. YT-4677AG GRINDER GEAR</t>
  </si>
  <si>
    <t>SCREWDRIVER HAUSMANN SDH112019/HM206623 SLOT 5.0X100MM ANTI-SLIP HANDLE</t>
  </si>
  <si>
    <t>SCREWDRIVER HAUSMANN SDH112019/HM206624 SLOT 5.0X150MM ANTI-SLIP HANDLE</t>
  </si>
  <si>
    <t>SCREWDRIVER HAUSMANN  SDH112019/HM206625 SLOT 6.0X38MM ANTI-SLIP HANDLE</t>
  </si>
  <si>
    <t>SCREWDRIVER HAUSMANN  SDH112019/HM206627 SLOT 6.0X100MM ANTI-SLIP HANDLE</t>
  </si>
  <si>
    <t>SCREWDRIVER HAUSMANN  SDH112019/HM206629 SLOT 6.0X150MM ANTI-SLIP HANDLE</t>
  </si>
  <si>
    <t>SCREWDRIVER HAUSMANN  SDH112019/HM206646 5.0X100MMX#PH1 ANTI-SLIP HANDLE</t>
  </si>
  <si>
    <t>SCREWDRIVER HAUSMANN  SDH112019/HM206647 5.0X150MMX#PH1 ANTI-SLIP HANDLE</t>
  </si>
  <si>
    <t>SCREWDRIVER HAUSMANN  SDH112019/HM206650 6.0X38MMX#PH2 ANTI-SLIP HANDLE</t>
  </si>
  <si>
    <t>SCREWDRIVER HAUSMANN  SDH112019/HM206652 6.0X100MMX#PH2 ANTI-SLIP HANDLE</t>
  </si>
  <si>
    <t>SCREWDRIVER HAUSMANN  SDH112019/HM206655 6.0X150MMX#PH2 ANTI-SLIP HANDLE</t>
  </si>
  <si>
    <t>HOB BOSTON BAY SP PFF640STX-E S-RAPID S</t>
  </si>
  <si>
    <t>HAND DRYER BOSTON BAY SP CIRCUIT BOARD FOR ALL MODEL</t>
  </si>
  <si>
    <t>CHIN STRAP SOTER W-036</t>
  </si>
  <si>
    <t>WATER DISPENSER BOSTON BAY SPARE PARTS DELTA PCB BOARD</t>
  </si>
  <si>
    <t>WATER DISPENSER BOSTON BAY SPARE PARTS HUDSON MAIN BOARD</t>
  </si>
  <si>
    <t>INDUSTRIAL STAND FAN SPAREPARTS BOSTON BAY DF750-T 30" CAPACITOR</t>
  </si>
  <si>
    <t>DOORMAT KERALA NP S-MAT 40CMX60CM FMS7000 RED</t>
  </si>
  <si>
    <t>DOORMAT KERALA NP S-MAT 40CMX60CM FMS7000 GREY</t>
  </si>
  <si>
    <t>DOORMAT KERALA NP S-MAT 50CMX70CM FMS7000 RED</t>
  </si>
  <si>
    <t>DOORMAT KERALA NP S-MAT 50CMX70CM FMS7000 GREY</t>
  </si>
  <si>
    <t>DOORMAT KERALA NP GRASS MAT 40X60CM PGM9100 RED</t>
  </si>
  <si>
    <t>DOORMAT KERALA NP GRASS MAT 40X60CM PGM9100 GREY</t>
  </si>
  <si>
    <t>DOORMAT KERALA NP GRASS MAT 50X70CM PGM9100 GREY</t>
  </si>
  <si>
    <t>DOORMAT KERALA NP GRASS MAT 50X70CM PGM9100 RED</t>
  </si>
  <si>
    <t>DOORMAT KERALA NP CARPET MAT DOUBLE RIBBED 40X60CM CM1000 RED</t>
  </si>
  <si>
    <t>DOORMAT KERALA NP CARPET MAT DOUBLE RIBBED 40X60CM CM1000 GREY</t>
  </si>
  <si>
    <t>DOORMAT KERALA NP CARPET MAT DOUBLE RIBBED 50X70CM CM1000 GREY</t>
  </si>
  <si>
    <t>DOORMAT KERALA NP CARPET MAT DOUBLE RIBBED 50X70CM CM1000 RED</t>
  </si>
  <si>
    <t>DOORMAT KERALA NP PVC MAT 40X60CM CMAR 2.4KG/SM</t>
  </si>
  <si>
    <t>DOORMAT KERALA NP PVC MAT 40X60CM CMAG 2.4KG/SM</t>
  </si>
  <si>
    <t>DOORMAT KERALA NP PVC MAT 40X60CM CMAB 2.4KG/SM</t>
  </si>
  <si>
    <t>DOORMAT KERALA NP PVC MAT 40X60CM CMARW 2.4KG/SM</t>
  </si>
  <si>
    <t>DOORMAT KERALA NP PVC MAT 40X60CM CMAGW 2.4KG/SM</t>
  </si>
  <si>
    <t>DOORMAT KERALA NP PVC MAT 40X60CM CMABW 2.4KG/SM</t>
  </si>
  <si>
    <t>DOORMAT KERALA NP PVC MAT 50X70CM CMAR 2.4KG/SM</t>
  </si>
  <si>
    <t>DOORMAT KERALA NP PVC MAT 50X70CM CMAG 2.4KG/SM</t>
  </si>
  <si>
    <t>DOORMAT KERALA NP PVC MAT 50X70CM CMAB 2.4KG/SM</t>
  </si>
  <si>
    <t>DOORMAT KERALA NP PVC MAT 50X70CM CMARW 2.4KG/SM</t>
  </si>
  <si>
    <t>DOORMAT KERALA NP PVC MAT 50X70CM CMAGW 2.4KG/SM</t>
  </si>
  <si>
    <t>DOORMAT KERALA NP PVC MAT 50X70CM CMABW 2.4KG/SM</t>
  </si>
  <si>
    <t>HOB BOSTON BAY SP PFF640ST-X F-SPREADER S</t>
  </si>
  <si>
    <t>HOB BOSTON BAY SP PFF640ST-X F-SPREADER M</t>
  </si>
  <si>
    <t>HOB BOSTON BAY SP PFF640ST-X F-SPREADER B</t>
  </si>
  <si>
    <t>RANGE HOOD BOSTON BAY CB SPAREPARTS F1050WK/SS MOTOR</t>
  </si>
  <si>
    <t>CEILING FAN BOSTON BAY FF SP 4JA52RB+PALM FARGO ABS MOTOR</t>
  </si>
  <si>
    <t>CEILING FAN BOSTON BAY FF SP 4JA52RB+PALM FARGO ABS CAPACITOR</t>
  </si>
  <si>
    <t>CEILING FAN BOSTON BAY FF SP  4JA52RB+PALM  FARGOABS BLADE</t>
  </si>
  <si>
    <t>TILES ARKO LVT PLANK T113 2.0MMX186MMX940MM</t>
  </si>
  <si>
    <t>TILES ARKO  LVT PLANK T130-E 2.0MMX186MMX940MM</t>
  </si>
  <si>
    <t>TILES ARKO LVT PLANK CYW0012 2.0MMX186MMX940MM</t>
  </si>
  <si>
    <t>TILES ARKO LVT PLANK CYW0013 2.0MMX186MMX940MM</t>
  </si>
  <si>
    <t>TILES ARKO LVT PLANK CYW3031 2.0MMX186MMX940MM</t>
  </si>
  <si>
    <t>TILES ARKO LVT PLANK 3035 2.0MMX186MMX940MM</t>
  </si>
  <si>
    <t>TILES ESPANA CLASSIC IV 60X60 HY6601 SIMONE BLUE INKJET</t>
  </si>
  <si>
    <t>TILES ESPANA CLASSIC IV 60X60 HY6602 SIMONE BEIGE INKJET</t>
  </si>
  <si>
    <t>TILES ESPANA CLASSIC IV 60X60 HY6603 SIMONE CARRARA INKJET</t>
  </si>
  <si>
    <t>S.O BATHTUB RAVONI M3211-D COVER ONLY</t>
  </si>
  <si>
    <t>SPOTLIGHT ZIGMA CM BS3151B(MW) MATTE WHITE ALUM. FIXED</t>
  </si>
  <si>
    <t>SPOTLIGHT ZIGMA CM BS3151B(AM) ALUM. FIXED</t>
  </si>
  <si>
    <t>SPOTLIGHT ZIGMA CM BS3211(MW) MATTE WHITE ALUM. TILTABLE</t>
  </si>
  <si>
    <t>SPOTLIGHT ZIGMA CM BS3211(AM) ALUM. TILTABLE</t>
  </si>
  <si>
    <t>DOWNLIGHT ZIGMA ANTI-GLARE CM BS3197XL(MW) MATTE WHITE ALUM. FIXED ROUND</t>
  </si>
  <si>
    <t>DOWNLIGHT ZIGMA ANTI-GLARE CM BS3197XL(MB) MATTE BLACK ALUM. FIXED ROUND</t>
  </si>
  <si>
    <t>DOWNLIGHT ZIGMA ANTI-GLARE CM BS3197FXL(MW) MATTE WHITE ALUM. FIXED SQUARE</t>
  </si>
  <si>
    <t>DOWNLIGHT ZIGMA ANTI-GLARE CM BS3197FXL(MB) MATTE BLACK ALUM. FIXED SQUARE</t>
  </si>
  <si>
    <t>DOWNLIGHT ZIGMA ANTI-GLARE CM BS3297XL(MW) MATTE WHITE ALUM. TILTABLE ROUND</t>
  </si>
  <si>
    <t>DOWNLIGHT ZIGMA ANTI-GLARE CM BS3297XL(MB) MATTE BLACK ALUM. TILTABLE ROUND</t>
  </si>
  <si>
    <t>DOWNLIGHT ZIGMA ANTI-GLARE CM BS3297FXL(MW) MATTE WHITE ALUM. TILTABLE SQUARE</t>
  </si>
  <si>
    <t>DOWNLIGHT ZIGMA ANTI-GLARE CM BS3297FXL(MB) MATTE BLACK ALUM.TILTABLE SQUARE</t>
  </si>
  <si>
    <t>PINLIGHT ZIGMA CM BS3601SA(MW) WHITE IRON RECESSED TILTABLE SQUARE SINGLE</t>
  </si>
  <si>
    <t>PINLIGHT ZIGMA CM BS3601SA(MB) BLACK IRON RECESSED TILTABLE SQUARE SINGLE</t>
  </si>
  <si>
    <t>PINLIGHT ZIGMA CM BS3602SA(MW) WHITE IRON RECESSED TILTABLE SQUARE DOUBLE</t>
  </si>
  <si>
    <t>PINLIGHT ZIGMA CM BS3602SA(MB) BLACK IRON RECESSED TILTABLE SQUARE DOUBLE</t>
  </si>
  <si>
    <t>PINLIGHT ZIGMA CM BS3601SM(MW) WHITE IRON SURFACE TILTABLE SQUARE SINGLE</t>
  </si>
  <si>
    <t>PINLIGHT ZIGMA CM BS3601SM(MB) BLACK IRON SURFACE TILTABLE SQUARE SINGLE</t>
  </si>
  <si>
    <t>PINLIGHT ZIGMA CM BS3602SM(MW) WHITE IRON SURFACE TILTABLE SQUARE DOUBLE</t>
  </si>
  <si>
    <t>PINLIGHT ZIGMA CM BS3602SM(MB) BLACK IRON SURFACE TILTABLE SQUARE DOUBLE</t>
  </si>
  <si>
    <t>WATER DISPENSER BOSTON BAY SP HARBOR COMPRESSOR</t>
  </si>
  <si>
    <t>TILES ROMANO CLASSIC LH 20X30W LH1910303 GLACIER WHITE INKJET</t>
  </si>
  <si>
    <t>TILES ROMANO CLASSIC LH 20X30W LH1910304 GLACIER COMBI WHITE/GRAY INKJET</t>
  </si>
  <si>
    <t>TILES ROMANO CLASSIC LH 20X30W LH1910305 GLACIER COMBI BLUE/BEIGE INKJET</t>
  </si>
  <si>
    <t>TILES ROMANO CLASSIC LH 20X30W LH1910326D DANIA GRAY INKJET</t>
  </si>
  <si>
    <t>TILES ROMANO CLASSIC LH 20X30W LH1910326E DANIA GREEN INKJET</t>
  </si>
  <si>
    <t>TILES ROMANO CLASSIC LH 20X30W LH1910326F DANIA BEIGE INKJET</t>
  </si>
  <si>
    <t>TILES ROMANO CLASSIC LH 20X30W LH1910326G DANIA BLUE INKJET</t>
  </si>
  <si>
    <t>GAS RANGE BOSTON BAY RM SP GRBBR0619-6031 TURNSPIT/LAMP BUTTON</t>
  </si>
  <si>
    <t>GAS RANGE BOSTON BAY RM SP GRBBR0619-6031 HINGE-TOP GLASS COVER L-RIGHT</t>
  </si>
  <si>
    <t>GAS RANGE BOSTON BAY RM SP GRBBR0619-6031 INNER GLASS AND FRAME</t>
  </si>
  <si>
    <t>GAS RANGE BOSTON BAY RM SP GRBBR0619-6031 IGNITION APPARATUS</t>
  </si>
  <si>
    <t>GAS RANGE BOSTON BAY RM SP GRBBR0619-6031 KNOBS</t>
  </si>
  <si>
    <t>GAS RANGE BOSTON BAY RM SP GRBBR0619-6031 G-COVER PLASTIC LR</t>
  </si>
  <si>
    <t>GAS RANGE BOSTON BAY RM SP GRBBR0619-6031 RESISTANCE GROUP</t>
  </si>
  <si>
    <t>GAS RANGE BOSTON BAY RM SP GRBBR0619-6031 TOP GLASS COVER</t>
  </si>
  <si>
    <t>CEILING FAN BOSTON BAY SP LI 3AT52BN+LK FAIRBANKS R-RECEIVER</t>
  </si>
  <si>
    <t>TUBE T5 CTX LED BATTEN F1-DL-4 4W 6500K DL</t>
  </si>
  <si>
    <t>TUBE T5 CTX LED BATTEN F1-WW-4 4W 3000K WW</t>
  </si>
  <si>
    <t>TUBE T5 CTX LED BATTEN F2-DL-8 8W 6500K DL</t>
  </si>
  <si>
    <t>TUBE T5 CTX LED BATTEN F2-WW-8 8W3000K WW</t>
  </si>
  <si>
    <t>TUBE T5 CTX LED BATTEN F3-DL-14 14W 6500K DL</t>
  </si>
  <si>
    <t>TUBE T5 CTX LED BATTEN F3-WW-14 14W 3000K WW</t>
  </si>
  <si>
    <t>TUBE T8 CTX TP-T8-0.6M GF9-DL-C 9W 6500K DL</t>
  </si>
  <si>
    <t>TUBE T8 CTX TP-T8-0.6M GF9-WW-C 9W 3500K WW</t>
  </si>
  <si>
    <t>TUBE T8 CTX TP-T8-1.2M GF18-DL-C 18W 6500K DL</t>
  </si>
  <si>
    <t>TUBE T8 CTX TP-T8-1.2M GF18-WW-C 18W 3000K WW</t>
  </si>
  <si>
    <t>CEILING LAMP ZIGMA TP-CEILING 18W 6500K DL CYRSTAL</t>
  </si>
  <si>
    <t>CEILING LAMP ZIGMA TP-CEILING 18W 3000K WW CYRSTAL</t>
  </si>
  <si>
    <t>CEILING LAMP ZIGMA TP-CEILING 24W 6500K DL CRYSTAL</t>
  </si>
  <si>
    <t>CEILING LAMP ZIGMA TP-CEILING 24W 3000K WW CRYSTAL</t>
  </si>
  <si>
    <t>PANEL LIGHT ZIGMA TP-FP22-40-BL 40W 6500K DL</t>
  </si>
  <si>
    <t>PANEL LIGHT ZIGMA TP-FP14-40-BL 40W 6500K DL</t>
  </si>
  <si>
    <t>GAS RANGE BOSTON BAY RM SP GRBBR0619-6031 HINGE-FRONT GLASS</t>
  </si>
  <si>
    <t>GAS RANGE BOSTON BAY RM SP  GRBBR0619-6031 HINGE-TOP G-COVER LEFT</t>
  </si>
  <si>
    <t>GAS RANGE BOSTON BAY RM SP GRBBR0619-6031 HINGE-TOP GLASS COVER RIGHT</t>
  </si>
  <si>
    <t>GAS RANGE BOSTON BAY RM SP GRBBR0619-6031 OVEN LAMP</t>
  </si>
  <si>
    <t>GAS RANGE BOSTON BAY RM SP GRBBR0619-6031 TIMER</t>
  </si>
  <si>
    <t>GAS RANGE BOSTON BAY RM SP GRBBR0619-6031 SPRING CONNECTION</t>
  </si>
  <si>
    <t>GAS RANGE BOSTON BAY RM SP  GRBBR0619-6031 SWITCH</t>
  </si>
  <si>
    <t>GAS RANGE BOSTON BAY RM SP GRBBR0619-6031 BUTTON</t>
  </si>
  <si>
    <t>GAS RANGE BOSTON BAY RM SP GRBBR0619-6031 TLAMP BUTTON</t>
  </si>
  <si>
    <t>GAS RANGE BOSTON BAY RM SP GRBBR0619-6031 THERMCOUPLE</t>
  </si>
  <si>
    <t>GAS RANGE BOSTON BAY RM SP GRBBR0619-6031 THERMOSTAT</t>
  </si>
  <si>
    <t>GAS RANGE BOSTON BAY RM SP GRBBR0619-6031 GLASS TOP LID</t>
  </si>
  <si>
    <t>GAS RANGE BOSTON BAY RM SP GRBBR0619-6031 SPARK PLUG</t>
  </si>
  <si>
    <t>GAS RANGE BOSTON BAY RM SP GRBBR0619-6031 BIG BURNER CAP</t>
  </si>
  <si>
    <t>GAS RANGE BOSTON BAY RM SP GRBBR0619-6031 MIDDLE BURNER CAP</t>
  </si>
  <si>
    <t>GAS RANGE BOSTON BAY RM SP GRBBR0619-6031 SMALL BURNER CAP</t>
  </si>
  <si>
    <t>GAS RANGE BOSTON BAY RM SP GRBBR0619-6031 CONNECTOR</t>
  </si>
  <si>
    <t>GAS RANGE BOSTON BAY RM SP GRBBR0619-6031 HOTPLATE</t>
  </si>
  <si>
    <t>GAS RANGE BOSTON BAY RM SP GRBBR0619-6031 BURNER GROUP</t>
  </si>
  <si>
    <t>GAS RANGE BOSTON BAY RM SP GRBBR0619-6031 BURNE MIDDLE</t>
  </si>
  <si>
    <t>GAS RANGE BOSTON BAY RM SP GRBBR0619-6031 SPRING CONNERCTOR</t>
  </si>
  <si>
    <t>GAS RANGE BOSTON BAY RM SP GRBBR0619-6031 GLASS IDEAL</t>
  </si>
  <si>
    <t>GAS RANGE BOSTON BAY RM SP GRBBR0619-6031 GLASS TRENDY</t>
  </si>
  <si>
    <t>GAS RANGE BOSTON BAY RM SP GRBBR0619-6031 INNER GLASS</t>
  </si>
  <si>
    <t>AIRCON BOSTON BAY ME SP 3T OLD&amp;NEW COMPRESSOR SN#11103020000319</t>
  </si>
  <si>
    <t>AIRCON BOSTON BAY ME SP 3T OLD&amp;NEW INVTR CNTRL  BOARD SN#17122300000733</t>
  </si>
  <si>
    <t>FAUCET RAVONI FRS0220-ST8053 BRASS FREE STANDING WITH HANDSHOWER</t>
  </si>
  <si>
    <t>UTILITY LUMBER PAULOWNIA (1X8X4) RE-CUT</t>
  </si>
  <si>
    <t>CHAIR KIDS CTX CCS0120-SK016I001APNK PINK</t>
  </si>
  <si>
    <t>AXIAL FAN BOSTON BAY DE AFBD-022038 38" SINGLE PHASE</t>
  </si>
  <si>
    <t>AXIAL FAN BOSTON BAY DE AFBD-022050 50" SINGLE PHASE</t>
  </si>
  <si>
    <t>PORTABLE TOILET TM HDPE TPT-L03 1100X1100X2300MM  BLUE</t>
  </si>
  <si>
    <t>MDF BOARD WOODTEK MWD220-MBR 18MMX1220X2440 2 SIDES JURA WALNUT</t>
  </si>
  <si>
    <t>AIRCON BOSTON BAY ME SP MSABE-22CR STEPPER MOTOR</t>
  </si>
  <si>
    <t>TILES DIAMOND 25X50W BEDUGUL BEIGE</t>
  </si>
  <si>
    <t>TILES DIAMOND 25X50W BEDUGUL GREY</t>
  </si>
  <si>
    <t>TILES DIAMOND 25X50W LOSARI BEIGE</t>
  </si>
  <si>
    <t>TILES DIAMOND 25X50W LOSARI GREY</t>
  </si>
  <si>
    <t>TILES DIAMOND 25X50W KUTA BEIGE</t>
  </si>
  <si>
    <t>TILES DIAMOND 25X50W SENGIGI GREY</t>
  </si>
  <si>
    <t>BULB OSRAM LED LECOCLA60 7W 3000K WW E27</t>
  </si>
  <si>
    <t>BULB OSRAM LED LECOCLA75 9W 3000K WW E27</t>
  </si>
  <si>
    <t>BULB OSRAM LED CANDLE LECOCLP25 3.3W 2700K WW E27</t>
  </si>
  <si>
    <t>BULB OSRAM LED CANDLE LECOCLP40 4.5W 2700K WW E27</t>
  </si>
  <si>
    <t>TUBE OSRAM LED T8 ST8V-0.6M 8W 6500 DL</t>
  </si>
  <si>
    <t>DOWNLIGHT LED LEDVANCE 9W 6500K DL LDECO SLIMDL ROUND</t>
  </si>
  <si>
    <t>DOWNLIGHT LED LEDVANCE 12W 6500K DL LDECO SLIMDL ROUND</t>
  </si>
  <si>
    <t>DOWNLIGHT LED LEDVANCE 15W 3000K WW LDECO SLIMDL ROUND</t>
  </si>
  <si>
    <t>DOWNLIGHT LED LEDVANCE 15W 6500K DL LDECO SLIMDL ROUND</t>
  </si>
  <si>
    <t>DOWNLIGHT LED LEDVANCE 15W 3000K WW LDECO SLIMDL SQUARE</t>
  </si>
  <si>
    <t>DOWNLIGHT LED LEDVANCE 15W 6500K DL LDECO SLIMDL SQUARE</t>
  </si>
  <si>
    <t>AIRCON BOSTON BAY ME SP MSAB-09CR I.D CROSS FLOW FAN 12100102000070</t>
  </si>
  <si>
    <t>DOWNLIGHT LED LEDVANCE 18W 3000K WW LDECO SLIMDL SQUARE</t>
  </si>
  <si>
    <t>DOWNLIGHT LED LEDVANCE 18W 6500K DL LDECO SLIMDL SQUARE</t>
  </si>
  <si>
    <t>AIRCON BOSTON BAY ME SP MSAB-09CR I.D MAIN CNTRL BOARD SUB. 17122000040332</t>
  </si>
  <si>
    <t>AIRCON BOSTON BAY ME SP MSAB-09CR I.D ROOM TEMPERATURE SENSOR 11201007003425</t>
  </si>
  <si>
    <t>AIRCON BOSTON BAY ME SP MSAB-09CR I.D PIPE TEMPERATURE SENSOR 11201007003447</t>
  </si>
  <si>
    <t>AIRCON BOSTON BAY ME SP MSAB-09CR I.D REMOTE CONTROLLER 17317000A54980</t>
  </si>
  <si>
    <t>AIRCON BOSTON BAY ME SP MSAB-09CR O.D ROOM TEMP SENSOR 11201007002321</t>
  </si>
  <si>
    <t>AIRCON BOSTON BAY ME SP MSAB-09CR O.D PIPE TEMP. SENSOR 11201007002320</t>
  </si>
  <si>
    <t>AIRCON BOSTON BAY ME SP MSAB-09CR O.D AXIAL FLOW FAN 12100105000201</t>
  </si>
  <si>
    <t>AIRCON BOSTON BAY ME SP  MSAB-09CR O.D DISCHARGE TEMP. SENSOR 11201007000005</t>
  </si>
  <si>
    <t>AIRCON BOSTON BAY ME SP MSAB-09CR O.D MAIN CNTRL BOARD SUB. 17122000040330</t>
  </si>
  <si>
    <t>AIRCON BOSTON BAY ME SP MSAB-09CR I.D CROSS FLOW FAN 12100102000044</t>
  </si>
  <si>
    <t>AIRCON BOSTON BAY ME SP  MSAB-09CR I.D MAIN CNTRL BOARD SUB. 17122000A20509</t>
  </si>
  <si>
    <t>AIRCON BOSTON BAY ME SP MSAB-09CR O.D AXIAL FLOW FAN 12100105000057</t>
  </si>
  <si>
    <t>AIRCON BOSTON BAY ME SP MSAB-09CR O.D MAIN CNTRL BOARD SUB. 17122000019576</t>
  </si>
  <si>
    <t>AIRCON BOSTON BAY ME SP MSAB-09CR I.D CROSS FLOW FAN 12100102000131</t>
  </si>
  <si>
    <t>AIRCON BOSTON BAY ME SP MSAB-09CR I.D MAIN CNTRL BOARD SUB. 17122000A20508</t>
  </si>
  <si>
    <t>AIRCON BOSTON BAY ME SP MSAB-09CR O.D ROOM TEMP. SENSOR 11201007000039</t>
  </si>
  <si>
    <t>AIRCON BOSTON BAY ME SP MSAB-09CR O.D PIPE TEMP. SENSOR 11201007000136</t>
  </si>
  <si>
    <t>AIRCON BOSTON BAY ME SP MSAB-09CR O.D AXIAL FLOW FAN 12100105000051</t>
  </si>
  <si>
    <t>AIRCON BOSTON BAY ME SP MSAB-09CR O.D ELECTRONIC CNTRL BOX SUB. 17222000009903</t>
  </si>
  <si>
    <t>AIRCON BOSTON BAY ME SP MSAB-09CR I.D CROSS FLOW FAN 12100102000018</t>
  </si>
  <si>
    <t>AIRCON BOSTON BAY ME SP MSAB-09CR I.D MAIN CNTRL BOARD SUB.  17122000A31209</t>
  </si>
  <si>
    <t>AIRCON BOSTON BAY ME SP MSAB-09CR I.D PIPE TEMPERATURE SENSOR 11201007003445</t>
  </si>
  <si>
    <t>AIRCON BOSTON BAY ME SP MSAB-09CR O.D ELECTRONIC CONTRL BOX SUB. 17222000009899</t>
  </si>
  <si>
    <t>AIRCON BOSTON BAY ME SP MSAB-09CR O.D AXIAL FLOW FAN 12100105000181</t>
  </si>
  <si>
    <t>AIRCON BOSTON BAY ME SP MSAB-09CR O.D DISCHARGE TEMP. SENSOR 11201007000157</t>
  </si>
  <si>
    <t>AIRCON BOSTON BAY ME SP MSAB-09CR O.D CONDENSER 15822000003880</t>
  </si>
  <si>
    <t>RANGE HOOD BOSTON BAY CB SPAREPARTS PUSH BON F1050WH/SS/BLK</t>
  </si>
  <si>
    <t>AIR COOLER BOSTON BAY SP BB-ACLR657 MOTOR</t>
  </si>
  <si>
    <t>AIR COOLER BOSTON BAY SP BB-ACLR657 PCB</t>
  </si>
  <si>
    <t>AIR COOLER BOSTON BAY SP BB-ACLR707 DISPLAY PANEL</t>
  </si>
  <si>
    <t>AIR COOLER BOSTON BAY SP BB-ACLR707 CONTROL PANEL</t>
  </si>
  <si>
    <t>AIR COOLER BOSTON BAY SP BB-ACLR707 WATER LEVEL SENSOR</t>
  </si>
  <si>
    <t>AIR COOLER BOSTON BAY SP BB ACLR707 REMOTE CONTROL</t>
  </si>
  <si>
    <t>AIR COOLER BOSTON BAY SP BB-ACLR707 MOTOR</t>
  </si>
  <si>
    <t>AIR COOLER BOSTON BAY SP BB-ACLR707 WATER PUMP</t>
  </si>
  <si>
    <t>AIR COOLER BOSTON BAY SP BB-ACLR707 STEPPING MOTOR</t>
  </si>
  <si>
    <t>DOWNLIGHT LED LEDVANCE 18W 6500K DL LDECO SLIMDL ROUND</t>
  </si>
  <si>
    <t>I-BULB OSRAM LED LECOCLA90 12W 3000K WW E27</t>
  </si>
  <si>
    <t>AIRCON BOSTON BAY ME MFJ-36CRDN1-N OUTDOOR UNIT SN#11900298020880032</t>
  </si>
  <si>
    <t>AIRCON BOSTON BAY ME LABOR CHARGE FREON 1KL  MWF-05CM-NB7 (MANUAL)</t>
  </si>
  <si>
    <t>RACK SEVILLE SHE24600 5L MEGA SHELVING CHROME</t>
  </si>
  <si>
    <t>HOB BOSTON BAY SP ABAF TRIPLE RING RING BURNER</t>
  </si>
  <si>
    <t>HOB BOSTON BAY SP SABAF RAPID BURNER</t>
  </si>
  <si>
    <t>HOB BOSTON BAY SP SEMI- RAPID RAPID BURNER</t>
  </si>
  <si>
    <t>HOB BOSTON BAY SP SABAF AUXILIARY BURNER</t>
  </si>
  <si>
    <t>HOB BOSTON BAY SP SABAF T-RING BURNER</t>
  </si>
  <si>
    <t>HOB BOSTON BAY SP SABAF S-RAPID BURNER</t>
  </si>
  <si>
    <t>HOB BOSTON BAY SP  SABAF AUXILIART BURNER</t>
  </si>
  <si>
    <t>HOB BOSTON BAY SP SPARKS GENERATOR</t>
  </si>
  <si>
    <t>HOB BOSTON BAY SP FAILURE DEVICE</t>
  </si>
  <si>
    <t>HOB BOSTON BAY SP TRIPLE RING BURNER</t>
  </si>
  <si>
    <t>HOB BOSTON BAY SP RAPID BURNER</t>
  </si>
  <si>
    <t>HOB BOSTON BAY SP SEMI-RAPID BRNER</t>
  </si>
  <si>
    <t>HOB BOSTON BAY SP AUXILIARY BURNER</t>
  </si>
  <si>
    <t>HOB BOSTON BAY SP SPREADER T-RING BURNER</t>
  </si>
  <si>
    <t>HOB BOSTON BAY SP SPREADER R-BURNER</t>
  </si>
  <si>
    <t>HOB BOSTON BAY SP SPREADER S-RAPID BURNER</t>
  </si>
  <si>
    <t>HOB BOSTON BAY SP SPREADER</t>
  </si>
  <si>
    <t>TILES DOSSO SUBWAY 75MMX152MM BED58-A</t>
  </si>
  <si>
    <t>AIR COOLER BOSTON BAY SP HLB REMOTE CONTROLLER</t>
  </si>
  <si>
    <t>SHOWER CURTAIN RAVONI BI ACCS. C-HOOK WHITE</t>
  </si>
  <si>
    <t>(DO NOT USE) BULB OSRAM LED LECOCLA60 7W 3000K WW E27</t>
  </si>
  <si>
    <t>SHOWER CURTAIN RAVONI BI ACCS. C-HOOK CLEAR</t>
  </si>
  <si>
    <t>SHOWER CURTAIN ROD RAVONI BTSSP70-120 70-120CM</t>
  </si>
  <si>
    <t>SHOWER CURTAIN ROD RAVONI BTSSP90-160 90-160CM</t>
  </si>
  <si>
    <t>SHOWER CURTAIN ROD RAVONI BTSSP110-200 110-200CM</t>
  </si>
  <si>
    <t>SHOWER CURTAIN ROD RAVONI BTSSPV70-120 70-120CM</t>
  </si>
  <si>
    <t>SHOWER CURTAIN ROD RAVONI BTSSPV90-160 90-160CM</t>
  </si>
  <si>
    <t>SHOWER CURTAIN ROD RAVONI BTSSPV110-200 110-200CM</t>
  </si>
  <si>
    <t>TILES DOSSO SUBWAY 75MMX152MM BED58-B</t>
  </si>
  <si>
    <t>TILES DOSSO SUBWAY 75MMX152MM BED58-C</t>
  </si>
  <si>
    <t>TILES DOSSO SUBWAY 75MMX152MM BED58-D</t>
  </si>
  <si>
    <t>TILES DOSSO SUBWAY 75MMX152MM BED58-E</t>
  </si>
  <si>
    <t>TILES DOSSO SUBWAY 75MMX152MM BED57-A</t>
  </si>
  <si>
    <t>TILES DOSSO SUBWAY 75MMX152MM BED57-B</t>
  </si>
  <si>
    <t>TILES DOSSO SUBWAY 75MMX152MM BD71501 WHITE</t>
  </si>
  <si>
    <t>TILES DOSSO SUBWAY 75MMX152MM BD71502 BLACK</t>
  </si>
  <si>
    <t>NFS-CRATES STACK CITIC1025 25L</t>
  </si>
  <si>
    <t>NFS-CRATES STACK CITIC1060 60L</t>
  </si>
  <si>
    <t>MULTI-PURPOSE BIN STACK RBC819-0060 60L BLACK</t>
  </si>
  <si>
    <t>MULTI-PURPOSE BIN STACK RBC819-0060 60L GREEN</t>
  </si>
  <si>
    <t>MULTI-PURPOSE BIN STACK RBC819-0060 60L BLUE</t>
  </si>
  <si>
    <t>MICROWAVE OVEN SPAREPARTS P90D23ATL-XF CAPACITOR</t>
  </si>
  <si>
    <t>MICROWAVE OVEN SPAREPARTS P90D23ATL-XF SPLASH SHIELD</t>
  </si>
  <si>
    <t>AIR COOLER BOSTON BAY SP BB-ACLR707 REMOTE CONTROL</t>
  </si>
  <si>
    <t>ROPE LINK PEBLUE 4MMX1M COIL</t>
  </si>
  <si>
    <t>ROPE LINK PEBLUE 6MMX1M COIL</t>
  </si>
  <si>
    <t>ROPE LINK PEBLUE 10MMX1M COIL</t>
  </si>
  <si>
    <t>ROPE LINK PEBLUE 12MMX1M COIL</t>
  </si>
  <si>
    <t>ROPE LINK PEBLUE 8MMX1M COIL</t>
  </si>
  <si>
    <t>(DO NOT USE) SHELF BRACKET STACK SB-25 200X250MM T-3.5MM STEEL</t>
  </si>
  <si>
    <t>(DO NOT USE) SHELF BRACKET STACK SB-25 250X300MM T-3.5MM STEEL</t>
  </si>
  <si>
    <t>(DO NOT USE) SHELF BRACKET STACK SB-25 300X300MM T-3.5MM STEEL</t>
  </si>
  <si>
    <t>(DO NOT USE)10X12MMX1M CLEAR</t>
  </si>
  <si>
    <t>(DO NOT USE) SHELF BRACKET STACK SB-25 300X400MM T-3.5MM STEEL</t>
  </si>
  <si>
    <t>(DO NOT USE)HOSE VODA PVC 10X14MMX1M CLEAR</t>
  </si>
  <si>
    <t>DETACHABLE CONTAINER HOUSE CH6311 5950X3000X2800MM DT-002</t>
  </si>
  <si>
    <t>(DO NOT USE)DOOR JAMB DESIGNCRAFT DJDK220 34.5X86X2135MM (2X4X7) WHITE</t>
  </si>
  <si>
    <t>DOOR JAMB DESIGNCRAFT DJDK220 34.5X86X2135MM (2X4X7) WHITE</t>
  </si>
  <si>
    <t>DOOR JAMB DESIGNCRAFT DJDK220 34.5X110X2135MM (2X5X7) WHITE</t>
  </si>
  <si>
    <t>DOOR JAMB DESIGNCRAFT DJDK220 34.5X130X2135MM (2X6X7) WHITE</t>
  </si>
  <si>
    <t>DOOR JAMB DESIGNCRAFT DJDK220-LVL 34.5X86X2135MM (2X4X7) DJ0204</t>
  </si>
  <si>
    <t>DOOR JAMB DESIGNCRAFT DJDK220-LVL 34.5X110X2135MM (2X5X7) DJ0205</t>
  </si>
  <si>
    <t>DOOR JAMB DESIGNCRAFT DJDK220-LVL 34.5X130X2135MM (2X6X7) DJ0206</t>
  </si>
  <si>
    <t>(DO NOT USE) SHELF BRACKET STACK SB-25 300X550MM T-3.5MM STEEL</t>
  </si>
  <si>
    <t>DOORMAT KERALA NP GRASS MAT 90CMX1M PGM9100 GREEN (METER)</t>
  </si>
  <si>
    <t>(DO NOT USE) SHELF BRACKET STACK SB-36 175X200MM ALUMINUM</t>
  </si>
  <si>
    <t>(DO NOT USE) SHELF BRACKET STACK SB-36 200X250MM ALUMINUM</t>
  </si>
  <si>
    <t>(DO NOT USE) SHELF BRACKET STACK SB-36 250X300MM ALUMINUM</t>
  </si>
  <si>
    <t>(DO NOT USE) SHELF BRACKET STACK SB-36 300X350MM ALUMINUM</t>
  </si>
  <si>
    <t>(DO NOT USE) SHELF BRACKET STACK SB-36 350X400MM ALUMINUM</t>
  </si>
  <si>
    <t>(DO NOT USE) SHELF BRACKET STACK SB-57 110X200MM T-1.4MM IRON WHITE</t>
  </si>
  <si>
    <t>(DO NOT USE) SHELF BRACKET STACK SB-57 110X200MM T-1.4MM IRON BLACK</t>
  </si>
  <si>
    <t>(DO NOT USE) SHELF BRACKET STACK SB-57 155X300MM T-1.4MM IRON WHITE</t>
  </si>
  <si>
    <t>(DO NOT USE) SHELF BRACKET STACK SB-57 155X300MM T-1.4MM IRON BLACK</t>
  </si>
  <si>
    <t>(DO NOT USE) SHELF BRACKET STACK SB-57 220X400MM T-1.4MM IRON WHITE</t>
  </si>
  <si>
    <t>(DO NOT USE) SHELF BRACKET STACK SB-57 220X400MM T-1.4MM IRON BLACK</t>
  </si>
  <si>
    <t>S.O SPARE PARTS GLASS STOPPER SNDM0507</t>
  </si>
  <si>
    <t>TILES ESPANA PREMIUM SB 60X60 SDFN6000 MATTE WHITE</t>
  </si>
  <si>
    <t>TILES INNOGRES HC 60X60 SOLOGOSO SH6000ZS HI-SHINE PLAIN IVORY</t>
  </si>
  <si>
    <t>+TILES INNOGRES CV 60X60 6001YG PLAIN IVORY SOLOGOSO HI-SHINE</t>
  </si>
  <si>
    <t>TILES ESPANA PREMIUM IV 15X80 HL158001</t>
  </si>
  <si>
    <t>TILES ESPANA PREMIUM IV 15X80 HL158002</t>
  </si>
  <si>
    <t>TILES ESPANA PREMIUM IV 15X80 HL158003</t>
  </si>
  <si>
    <t>TILES ESPANA PREMIUM IV 15X80 HL158004</t>
  </si>
  <si>
    <t>TILES ESPANA PREMIUM IV 15X80 HL158005</t>
  </si>
  <si>
    <t>TILES ITALGRES PREMIUM SB 60X60 POL.GLAZED GD6850 TERRAZO WHITE</t>
  </si>
  <si>
    <t>TILES ITALGRES PREMIUM SB 60X60 POL.GLAZED GD6853 TERRAZO BEIGE</t>
  </si>
  <si>
    <t>TILES ITALGRES PREMIUM SB 60X60 POL.GLAZED GD6856 TERRAZO GRAY</t>
  </si>
  <si>
    <t>TILES ITALGRES PREMIUM SB 60X60 POL.GLAZED GD6908 WOOD  GRAY</t>
  </si>
  <si>
    <t>HOB BOSTON BAY SP HSM102 (1-900MM) VALVE</t>
  </si>
  <si>
    <t>AIR BLOWER RYKER ARS0320-EBV260A</t>
  </si>
  <si>
    <t>INDUCTION COOKER BOSTON BAY ZS ICBS-1119 SP MAIN PCB BOARD</t>
  </si>
  <si>
    <t>INDUCTION COOKER BOSTON BAY  ZS ICBS-1119 SP FAN</t>
  </si>
  <si>
    <t>INDUCTION COOKER BOSTON BAY ZS ICBS-1119 SP COIL</t>
  </si>
  <si>
    <t>INDUCTION COOKER BOSTON BAY  ZS ICBS-1119 SP IGBT</t>
  </si>
  <si>
    <t>INDUCTION COOKER BOSTON BAY ZS ICBS-1119 SP G-CRISTAL PLATE</t>
  </si>
  <si>
    <t>UMBRELLA RYKER G-718 250X250CM CREAM ALUMINUM</t>
  </si>
  <si>
    <t>UMBRELLA RYKER G-718 250X250XM GREEN ALUMINUM</t>
  </si>
  <si>
    <t>TILES INNOGRES CV 60X60 SW6001ZS PLAIN IVORY  SOLOGOSO HI-SHINE</t>
  </si>
  <si>
    <t>TILES ITALGRES PREMIUM CC 60X60 POL. GLAZE SN60607 TRINIDAD GRAY INKJET 8MM</t>
  </si>
  <si>
    <t>TILES ITALGRES PREMIUM CC 60X60 POL. GLAZE SN60612 TEHAMA GRAY INKJET 8MM</t>
  </si>
  <si>
    <t>TILES ITALGRES PREMIUM CC 60X60 POL. GLAZE SN60611 SIERRA WHITE INKJET 8MM</t>
  </si>
  <si>
    <t>TILES NUVOGRES GD 60X60 BB6226 PILATES WHITE</t>
  </si>
  <si>
    <t>TILES NUVOGRES GD 60X60 BB6223 PILATES BEIGE</t>
  </si>
  <si>
    <t>TILES INNOGRES HC 60X60 SOLOGOSO SH6022ZS WOOD</t>
  </si>
  <si>
    <t>TILES NUVOGRES SIGNATURE CC 60X60 XV6001L SUPER WHITE</t>
  </si>
  <si>
    <t>KITCHEN ACCS. BREMEN KBC0320-D677 HANG CUTLERY HOLDER SS201</t>
  </si>
  <si>
    <t>KITCHEN ACCS. BREMEN KBC320-D679 HANG SPICE &amp; LID HOLDER SS201</t>
  </si>
  <si>
    <t>KITCHEN ACCS. BREMEN KBC320-D661 HANG STORAGE COVER RACK SS201</t>
  </si>
  <si>
    <t>KITCHEN ACCS. BREMEN KBC320-D662 STORAGE RACK SS201</t>
  </si>
  <si>
    <t>KITCHEN ACCS. BREMEN KBC320-D321 STORAGE BASKET SS201</t>
  </si>
  <si>
    <t>KITCHEN ACCS. BREMEN KBC320-D233A GOBLET HOLDER SS201</t>
  </si>
  <si>
    <t>KITCHEN ACCS. BREMEN KBC320-D299B CUTLERY HOLDER SS201</t>
  </si>
  <si>
    <t>DISH RACK BREMEN RBC0320-D1750 265*480*390mm SS201 3LAYERS</t>
  </si>
  <si>
    <t>DISH RACK BREMEN RBC0320-D382A 260*400*390mm SS201 2LAYERS</t>
  </si>
  <si>
    <t>DISH RACK BREMEN RBC0320-PA371 255*390*117mm SS201 1LAYER</t>
  </si>
  <si>
    <t>KITCHEN ACCS. BREMEN KBC0320-D665 STORAGE COVER RACK SS201</t>
  </si>
  <si>
    <t>KITCHEN ACCS. BREMEN KBC0320-D611 HANG GLASS HOLDER SS201</t>
  </si>
  <si>
    <t>KITCHEN ACCS. BREMEN KBCC0320-D646 HANG STORAGE RACK SS201</t>
  </si>
  <si>
    <t>KITCHEN ACCS. BREMEN KBC0320-D664 HANG STORAGE RACK SS201</t>
  </si>
  <si>
    <t>KITCHEN ACCS. BREMEN KBC0320-D676 HANG CONDIMENTS RACK SS201</t>
  </si>
  <si>
    <t>DISH RACK BREMEN RBC0320-D1445 260*440*390mm SS201 2LAYERS</t>
  </si>
  <si>
    <t>KITCHEN ACCS. BREMEN KBC0320-D800 NAPKIN HOLDER SS201</t>
  </si>
  <si>
    <t>KITCHEN ACCS. BREMEN KBC0320-D271 GLASS CUP HOLDER SS201</t>
  </si>
  <si>
    <t>DISH RACK BREMEN RBC0320-D368 430*190*110mm SS201 1LAYER</t>
  </si>
  <si>
    <t>SHELF LA FONZA SLFC0320-D433B CORNER BATHROOM STORAGE</t>
  </si>
  <si>
    <t>I-REFRIGERATOR BOSTON BAY HO RBH9.5-0320 CU FT INVERTER</t>
  </si>
  <si>
    <t>I-REFRIGERATOR BOSTON BAY HO RBH19.8-0320SBS CU FT INVERTER</t>
  </si>
  <si>
    <t>DOOR LOCK SLIDING HAUSMANN SDLHT420-J7771-SN SATIN NICKLE ENTRANCE</t>
  </si>
  <si>
    <t>DOOR LOCK SLIDING HAUSMANN SDLHT420-J7771-AB ANTIQUE BRASS ENTRANCE</t>
  </si>
  <si>
    <t>DOOR LOCK SLIDING HAUSMANN J7772BX BLACK PLATING</t>
  </si>
  <si>
    <t>HIGH PRESSURE BOARD WOODTEK HWZ420 1530X1830X12MM A222942 SNOW OAK</t>
  </si>
  <si>
    <t>HIGH PRESSURE BOARD WOODTEK HWZ420 1530X1830X12MM E228846 NATURAL EUCALYPTUS</t>
  </si>
  <si>
    <t>WASHER LA FONZA HAND SHOWER 401756 20's</t>
  </si>
  <si>
    <t>TOOL TILE CUTTER RUBI STAR-51 PLATINUM</t>
  </si>
  <si>
    <t>(DO NOT USE)TOOL SCORING WHEEL RUBI 3/8" (8MM.) SRT</t>
  </si>
  <si>
    <t>LAMINATE CUTTER 8502</t>
  </si>
  <si>
    <t>WASHER LA FONZA CISTERN 407317 20's</t>
  </si>
  <si>
    <t>WASHER LA FONZA VANITY BASIN 403920</t>
  </si>
  <si>
    <t>O-RING LA FONZA KIT ASSORTED SIZE 401755</t>
  </si>
  <si>
    <t>RUBBER SEAL LA FONZA VALVE JUMPER SEALTITE 12MM 475021</t>
  </si>
  <si>
    <t>RUBBER SEAL LA FONZA VALVE TAP SEALTITE 12MM 475022</t>
  </si>
  <si>
    <t>LOCKNUT LA FONZA  NUT &amp; TAIL BENT/STRAIGHT KIT 404040</t>
  </si>
  <si>
    <t>AUGER VODA 501319 6MMX3M WITH BRUSH END</t>
  </si>
  <si>
    <t>AUGER VODA 501321 5MMX1.5M WITH BRUSH END</t>
  </si>
  <si>
    <t>Dump Cart Toplift AG002 1/2 Cubic Yard</t>
  </si>
  <si>
    <t>PEG TENT LINK PLR0420 GP-226 ABS 22CM YELLOW 4's</t>
  </si>
  <si>
    <t>DOOR LOCK SLIDING HAUSMANN SDLHT420-J7741-SN SATIN NICKLE ENTRANCE</t>
  </si>
  <si>
    <t>DOOR LOCK SLIDING HAUSMANN SDHLT420-J7741-AB ANTIQUE BRASS ENTRANCE</t>
  </si>
  <si>
    <t>HANDLE HAUSMANN W0403 125X96MM 2's BLISTER SS BSN</t>
  </si>
  <si>
    <t>HANDLE HAUSMANN W0403 160X128MM 2's BLISTER SS BSN</t>
  </si>
  <si>
    <t>HANDLE HAUSMANN W0403 195X160MM 2's BLISTER SS BSN</t>
  </si>
  <si>
    <t>HANDLE HAUSMANN W0603 64MM 2's BLISTER SS BSN</t>
  </si>
  <si>
    <t>HANDLE HAUSMANN W0603 96MM 2's BLISTER SS BSN</t>
  </si>
  <si>
    <t>HANDLE HAUSSMANN W3507E 28MM 2's BLISTER ALU BSN</t>
  </si>
  <si>
    <t>HANDLE HAUSMANN W2105L 96MM 2's BLISTER ZA BSN</t>
  </si>
  <si>
    <t>HANDLE HAUSMANN W5801 128MM 2's BLISTER ZA AB</t>
  </si>
  <si>
    <t>HANDLE HAUSMANN W2303 96MM 2's BLISTER ZA BSN</t>
  </si>
  <si>
    <t>HANDLE HAUSMANN W3307 30MM 2's BLISTER ZA AB</t>
  </si>
  <si>
    <t>HANDLE HAUSMANN W0801 128MM 2's BLISTER ZA BSN</t>
  </si>
  <si>
    <t>HANDLE HAUSMANN W0801 96MM 2's BLISTER ZA BSN</t>
  </si>
  <si>
    <t>HANDLE HAUSMANN W0803 128MM 2's BLISTER ZA/SS BSN</t>
  </si>
  <si>
    <t>HANDLE HAUSMANN W0803 96MM 2's BLISTER ZA/SS BSN</t>
  </si>
  <si>
    <t>HANDLE HAUSMANN W1002 128MM 2's BLISTER ZA BSN</t>
  </si>
  <si>
    <t>HANDLE HAUSMANN W1002 96MM 2's BLISTER ZA BSN</t>
  </si>
  <si>
    <t>HANDLE HAUSMANN W9304 2's BLISTER ZA AB</t>
  </si>
  <si>
    <t>HANDLE HAUSMANN W0401 100X64MM 2's BLISTER SS BSN</t>
  </si>
  <si>
    <t>HANDLE HAUSMANN W0401 136X96MM 2's BLISTER SS BSN</t>
  </si>
  <si>
    <t>HANDLE HAUSMANN W0401 168X128MM 2's BLISTER SS BSN</t>
  </si>
  <si>
    <t>HANDLE HAUSMANN W0502 224MM 2's BLISTER SS BSN</t>
  </si>
  <si>
    <t>HANDLE HAUSMANN W0507 224MM 2's BLISTER SS BSN</t>
  </si>
  <si>
    <t>HANDLE HAUSMANN W0508 96MM 2's BLISTER SS BSN</t>
  </si>
  <si>
    <t>HANDLE HAUSMANN W0601 130X115MM 2's BLISTER SS BSN</t>
  </si>
  <si>
    <t>HANDLE HAUSMANN W3803 32MM 2's BLISTER ZA BSN</t>
  </si>
  <si>
    <t>HANDLE HAUSMANN W1149 32MM 2's BLISTER CERAMIC WHITE WITH FLOWER</t>
  </si>
  <si>
    <t>HANDLE HAUSMANN W1150 32MM 2's BLISTER CERAMIC WHITE WITH FLOWER</t>
  </si>
  <si>
    <t>HANDLE HAUSMANN W1150 38MM 2's BLISTER CERAMIC WHITE WITH FLOWER</t>
  </si>
  <si>
    <t>Gazebo AC Ryker Center Connector</t>
  </si>
  <si>
    <t>Gazebo AC Ryker Corner Connector</t>
  </si>
  <si>
    <t>HANDLE HAUSMANN W1006 128MM  2's BLISTER ZA BSN</t>
  </si>
  <si>
    <t>HANDLE HAUSMANN W1006 96MM 2's BLISTER ZA BSN</t>
  </si>
  <si>
    <t>HANDLE HAUSMANN W1106 128MM 2's BLISTER ZA BSN</t>
  </si>
  <si>
    <t>HANDLE HAUSMANN W1106 96MM 2's BLISTER ZA BSN</t>
  </si>
  <si>
    <t>HANDLE HAUSMANN W1206 96MM 2's BLISTER ZA BSN</t>
  </si>
  <si>
    <t>HANDLE HAUSMANN W1601 96MM 2's BLISTER ZA BSN</t>
  </si>
  <si>
    <t>HANDLE HAUSMANN W2003 128MM 2's BLISTER ZA AB</t>
  </si>
  <si>
    <t>HANDLE HAUSMANN W2003 96MM 2's BLISTER ZA AB</t>
  </si>
  <si>
    <t>HANDLE HAUSMANN W2003 128MM 2's BLISTER ZA BSN</t>
  </si>
  <si>
    <t>HANDLE HAUSMANN W2003 96MM 2's BLISTER ZA BSN</t>
  </si>
  <si>
    <t>HANDLE HAUSMANN W0901 128X96MM 2's BLISTER ZA BSN</t>
  </si>
  <si>
    <t>HANDLE HAUSMANN W0901 160X128MM 2's BLISTER ZA BSN</t>
  </si>
  <si>
    <t>HANDLE HAUSMANN W0901 192X160MM 2's BLISTER ZA BSN</t>
  </si>
  <si>
    <t>HANDLE HAUSMANN W0901 256X224MM 2's BLISTER ZA BSN</t>
  </si>
  <si>
    <t>HANDLLE HAUSMANN W1605 128MM 2's BLISTER SS BSN</t>
  </si>
  <si>
    <t>HANDLE HAUSMANN W1605 160MM 2's BLISTER SS BSN</t>
  </si>
  <si>
    <t>HANDLE HAUSMANN W1405 128MM 2's BLISTER ZA AB</t>
  </si>
  <si>
    <t>HANDLE HAUSMANN W3008 32MM 2's BLISTER ZA BSN</t>
  </si>
  <si>
    <t>HANDLE HAUSMANN W3008 2's BLISTER ZA AB</t>
  </si>
  <si>
    <t>HANDLE HAUSMANN W2601 64MM 2's BLISTER ZA BSN</t>
  </si>
  <si>
    <t>HANDLE HAUSMANN W2601 96MM 2's BLISTER ZA BSN</t>
  </si>
  <si>
    <t>HANDLE HAUSMANN W2601 128MM 2's BLISTER ZA BSN</t>
  </si>
  <si>
    <t>HANDLE HAUSMANN W8804 32MM 2's BLISTER ZA &amp; AL CP/WHITE</t>
  </si>
  <si>
    <t>HANDLE HAUSMNN W8804 32MM 2's BLISTER ZA &amp; AL CP/BLACK</t>
  </si>
  <si>
    <t>HANDLE HAUSMANN W8238 64MM 2's BLISTER ZA BSN</t>
  </si>
  <si>
    <t>HANDLE HAUSMANN W8238 96MM 2's BLISTER ZA BSN</t>
  </si>
  <si>
    <t>HANDLE HAUSMANN W8238 128MM 2's BLISTER ZA BSN</t>
  </si>
  <si>
    <t>UV STERILIZER LAMP ZIGMA  ZGLUVT36 36W</t>
  </si>
  <si>
    <t>WATER BOTTLE STAND CTX WBSCB-2020-1 A-2 BLACK WITH FAUCET</t>
  </si>
  <si>
    <t>WATER BOTTLE STAND CTX WBSCB-2020-2 F WHITE WITH FAUCET</t>
  </si>
  <si>
    <t>WATER BOTTLE PUMP CTX WBPCB-2020-1 A WHITE WITH FAUCET</t>
  </si>
  <si>
    <t>AIR PURIFIER BOSTON BAY IE APBI-0520#FILLO</t>
  </si>
  <si>
    <t>URINAL PORTABLE TM TPU-L01 4-SIDES 1.10X1.10X2.3M</t>
  </si>
  <si>
    <t>AIR PURIFIER BOSTON BAY IE APBI-0520#MAX</t>
  </si>
  <si>
    <t>AIR FILTER BOSTON BAY IE HEPA 11 FOR HFBI-0520#FILLO</t>
  </si>
  <si>
    <t>AIR FILTER BOSTON BAY  IE HEPA11 FOR HFB1-0520#MAX</t>
  </si>
  <si>
    <t>SHOWER ROOM PORTABLE TM TPS-H01 1.10X1.10X2.3M</t>
  </si>
  <si>
    <t>LAVATORY PORTABLE TM TPW-L02 470X800X1160MM</t>
  </si>
  <si>
    <t>OTP-I-RICE COOKER BOSTON BAY DRC-15004 0.3L MINI WHITE</t>
  </si>
  <si>
    <t>SPRAYER RYKER SRS0511-SX-LK16G 16L KNAPSACK MANUAL</t>
  </si>
  <si>
    <t>SPRAYER RYKER SRS0511-SX-5073A-10 1L PRESSURE</t>
  </si>
  <si>
    <t>SPRAYER RYKER SRS0511-SX-5073A-20 2L PRESSURE</t>
  </si>
  <si>
    <t>SPRAYER RYKER SRS0511-SX-5073A-30 3L PRESSURE</t>
  </si>
  <si>
    <t>SPRAYER RYKER SRS0511-SX-205-2 350ML TRIGGER</t>
  </si>
  <si>
    <t>SPRAYER RYKER SRS0511-SX-2055-2 500ML TRIGGER</t>
  </si>
  <si>
    <t>SPRAYER RYKER SRS0511-SX-CS5B 5L PRESSURE</t>
  </si>
  <si>
    <t>SPRAYER RYKER SRS0511-SX-CS7B 7L PRESSURE</t>
  </si>
  <si>
    <t>SPRAYER RYKER SRS0511-SX-CS8B 8L PRESSURE</t>
  </si>
  <si>
    <t>WATERING CAN RYKER WRS0511-SX-609-30 3L</t>
  </si>
  <si>
    <t>WATERING CAN RYKER WR7S0511-SX-609-50 5L</t>
  </si>
  <si>
    <t>SPRAYER RYKER SRS0511-SX-200F HEAD</t>
  </si>
  <si>
    <t>ANGLE BAR 1-1/2"-1/2"x1.8mmx3'' SLOTTED STEEL</t>
  </si>
  <si>
    <t>ANGLE BAR 1-1/2"-1/2"x1.8mmx4'' SLOTTED STEEL</t>
  </si>
  <si>
    <t>ANGLE BAR 1-1/2"-1/2"x1.8mmx5'' SLOTTED STEEL</t>
  </si>
  <si>
    <t>ANGLE BAR 1-1/2"-1/2"x1.8mmx7'' SLOTTED STEEL</t>
  </si>
  <si>
    <t>ANGLE BAR 1-1/2"-1/2"x1.8mmx8'' SLOTTED STEEL</t>
  </si>
  <si>
    <t>ANGLE BAR 1-1/2"-1/2"x1.8mmx10'' SLOTTED STEEL</t>
  </si>
  <si>
    <t>ANGLE BAR 1-1/2"-1/2"x1.8mmx12'' SLOTTED STEEL</t>
  </si>
  <si>
    <t>CORNER PLATE 1.0x85x102mm</t>
  </si>
  <si>
    <t>BOLT SET m8x16hex</t>
  </si>
  <si>
    <t>PLASTIC FOOT 40x40mm</t>
  </si>
  <si>
    <t>FUNNEL HAUSMANN FH520 382601 14CM ALL PURPOSE BLACK</t>
  </si>
  <si>
    <t>FUNNEL HAUSMANN FH520 382604 4PC SET BLACK</t>
  </si>
  <si>
    <t>FUNNEL HAUSMANN FH520 382602 22CM ALL PURPOSE BLACK</t>
  </si>
  <si>
    <t>FAUCET LA FONZA FLF0520-TLZD85501 FOOT PEDAL BRASS</t>
  </si>
  <si>
    <t>FAUCET LA FONZA FLF0520-TL0503 LAVATORY  ZA</t>
  </si>
  <si>
    <t>CEILING LAMP ZIGMA HT TP-CEILING B-12 12W 6500K DL</t>
  </si>
  <si>
    <t>CEILING LAMP ZIGMA HT TP-CEILING B-18 18W 6500K DL</t>
  </si>
  <si>
    <t>CEILING LAMP ZIGMA HT TP-CEILING B-30 30W 6500K DL</t>
  </si>
  <si>
    <t>BULB FILAMENT ZIGMA HT TP-C35-LD-4 4W 2700K WW</t>
  </si>
  <si>
    <t>BULB FILAMENT ZIGMA HT TP-A60-LD-4 4W 2700K WW</t>
  </si>
  <si>
    <t>BULB FILAMENT ZIGMA HT TP-A60-LD-6 6W 2700K WW</t>
  </si>
  <si>
    <t>BULB FILAMENT ZIGMA HT TP-ST64-II-4 4W 2700K WW</t>
  </si>
  <si>
    <t>BULB FILAMENT ZIGMA HT TP-G95-II-6 6W 2700K WW</t>
  </si>
  <si>
    <t>BULB FILAMENT ZIGMA HT TP-ST64-SS-4 4W 2700K WW</t>
  </si>
  <si>
    <t>BULB FILAMENT ZIGMA HT TP-G95-SS-4 4W 2700K WW</t>
  </si>
  <si>
    <t>BULB FILAMENT ZIGMA HT TP-T30-X-4 4W 2700K WW</t>
  </si>
  <si>
    <t>ALL PURPOSE SAW EINHELL 4326170 TE-AP 750 E</t>
  </si>
  <si>
    <t>ANGLE GRINDER EINHELL 4430668 TC-AG 115/750; EX; BR; 220V</t>
  </si>
  <si>
    <t>ANGLE GRINDER EINHELL 4430850 TE-AG 115</t>
  </si>
  <si>
    <t>ANGLE GRINDER EINHELL 4430960 TC-AG 115/750</t>
  </si>
  <si>
    <t>BATTERY KIT EINHELL 4511411 18V 2.0AH POWER-X-CHANGE;EX;BR</t>
  </si>
  <si>
    <t>BATTERY KIT EINHELL 4511412 18V 4.0AH POWER-X-CHANGE;EX;BR</t>
  </si>
  <si>
    <t>BENCH DRILL EINHELL 4250596 TC-BD 630; EX; PE; 220V</t>
  </si>
  <si>
    <t>BENCH GRINDER EINHELL 4412572 TC-BG 150 BIVOLT; EX; BR; BI</t>
  </si>
  <si>
    <t>CHARGER AC EINHELL 4512009 18V CHARGER; BIVOLT; EX; BR</t>
  </si>
  <si>
    <t>CIRCULAR SAW EINHELL 4330918 TC-CS 1400/1; EX; BR; 220</t>
  </si>
  <si>
    <t>CORDLESS ALL PURPOSE SAW EINHELL 4326300 TE-AP 18 LI-SOLO</t>
  </si>
  <si>
    <t>CORDLESS ANGLE GRINDER EINHELL 4431110 TE-AG 18/115 LI-SOLO</t>
  </si>
  <si>
    <t>CORDLESS ANGLE GRINDER EINHELL 4431119 TE-AG 18/115 LI-KIT (1X3.0 AH)</t>
  </si>
  <si>
    <t>CORDLESS BLOWER EINHELL 3408001 TE-CB 18/180 LI-SOLO</t>
  </si>
  <si>
    <t>CORDLESS CIRCULAR SAW EINHELL 4331207 TE-CS 18/165-1 LI-SOLO</t>
  </si>
  <si>
    <t>CORDLESS DRILL EINHELL 4513830 TE-CD 18/2 LI KIT (2X1.5 AH)</t>
  </si>
  <si>
    <t>CORDLESS DRILL EINHELL 4513914 TC-CD 19/35 LI (1X1.5 AH)</t>
  </si>
  <si>
    <t>CORDLESS IMPACT DRILL EINHELL 4513860 TE-CD 18 LI-I BRUSHLESS-SOLO</t>
  </si>
  <si>
    <t>CORDLESS IMPACT DRILL EINHELL 4513916 TE-CD 18/48 LI-I (1X2.0 AH)</t>
  </si>
  <si>
    <t>CORDLESS JIG SAW EINHELL 4321209 TC-JS 18 LI-SOLO</t>
  </si>
  <si>
    <t>CORDLESS MULTIFUNCTION TOOL EINHELL 4465160 VARRITO</t>
  </si>
  <si>
    <t>CORDLESS ROTARY HAMMER EINHELL 4513812 TE-HD 18 LI-SOLO</t>
  </si>
  <si>
    <t>CORDLESS VACUUM CLEANER EINHELL 2347120 TE-VC 18 LI-SOLO</t>
  </si>
  <si>
    <t>DEMOLITION HAMMER EINHELL 4139103 TE-DH 12; EX; BR; 220V</t>
  </si>
  <si>
    <t>HOT AIR GUN EINHELL 4520198 TH-HA 2000/1; EX; BR; 220V</t>
  </si>
  <si>
    <t>IMPACT DRILL EINHELL 4258923 TH-ID 550/1; EX; BR; 220</t>
  </si>
  <si>
    <t>IMPACT DRILL EINHELL 4259728 TC-ID 710 E; EX; BR; 220V</t>
  </si>
  <si>
    <t>IMPACT DRILL EINHELL 4259672 TE-ID 7850/1 E; EX; BR; 220 V</t>
  </si>
  <si>
    <t>JIG SAW EINHELL 4321137 TC-JS 60 E</t>
  </si>
  <si>
    <t>METAL CUTTING EINHELL 4503137 TC-MC 955; EX; BR; 220</t>
  </si>
  <si>
    <t>MITRE SAW EINHELL 4300295 TC-MS 2112</t>
  </si>
  <si>
    <t>MULTIFUNCTION TOOL EINHELL 4465096 TC-MG 220/1 E; EX; BR; 220; 60</t>
  </si>
  <si>
    <t>MULTI-SANDER EINHELL 4460560 TE-OS 1320</t>
  </si>
  <si>
    <t>PLANER EINHELL 4345311 TC-PL 750; EX; BR; 220</t>
  </si>
  <si>
    <t>SLIDING MITRE SAW EINHELL 4300834 TC-SM 2534 DUAL; EX; BR; 220V</t>
  </si>
  <si>
    <t>STARTER KIT EINHELL 4512099 18V 2.0AH POWER-X-CHANGE;BR;BV</t>
  </si>
  <si>
    <t>TABLE SAW EINHELL 4340546 TC-TS 2025/1 U; EX; BR; 220V</t>
  </si>
  <si>
    <t>WET/DRY VACUUM CLEANER AC EINHELL 2351113 PLEATER FILTER WITH LID</t>
  </si>
  <si>
    <t>WET/DRY VACUUM CLEANER AC EINHELL 2351159 DUST BAG 12I (5 PCS.)</t>
  </si>
  <si>
    <t>WET/DRY VACUUM CLEANER AC EINHELL 2351170 DIRT BAG FILTER 30I (5 PCS.)</t>
  </si>
  <si>
    <t>WET/DRY VACUUM CLEANER (ELECT) EINHELL 2342204 TC-VC 1930 S; EX; BR; 220</t>
  </si>
  <si>
    <t>WET/DRY VACUUM CLEANER (ELECT) EINHELL 2342384 TC-VC 1812 S; BR; 220V</t>
  </si>
  <si>
    <t>TOOL TILE CUTTER RUBI GENIUS CUT 65CM</t>
  </si>
  <si>
    <t>TOOL TILE CUTTER RUBI GENIUS CUT 85CM</t>
  </si>
  <si>
    <t>MIRROR SIMEX 60X60CM 2808 ROUND BLACK</t>
  </si>
  <si>
    <t>MIRROR SIMEX 60X60CM 2808 ROUND GOLD</t>
  </si>
  <si>
    <t>MIRROR SIMEX 50X70CM 3569 SQUARE BLACK</t>
  </si>
  <si>
    <t>MIRROR SIMEX 50X70CM 3569 SQUARE GOLD</t>
  </si>
  <si>
    <t>MIRROR SIMEX 30X90CM 2808 OVAL BLACK</t>
  </si>
  <si>
    <t>MIRROR SIMEX 30X90CM 2808 OVAL GOLD</t>
  </si>
  <si>
    <t>BATHSET AMERICAN CLASSIC BAC0520-96700 6'S STAINLESS STEEL 304</t>
  </si>
  <si>
    <t>DOOR SLIDING POLYWOOD 700X2100MM 21070SD</t>
  </si>
  <si>
    <t>DOOR SLIDING POLYWOOD 800X2100MM 21080SD</t>
  </si>
  <si>
    <t>STORAGE BIN EZY 163L CHRISTMAS TREE STORAGE BOX</t>
  </si>
  <si>
    <t>STORAGE BIN EZY 50.5L CHRISTMAS WRAPPING PAPER BOX</t>
  </si>
  <si>
    <t>STORAGE BIN EZY 31L CHRISTMAS ORNAMENT BOX</t>
  </si>
  <si>
    <t>BCB- GAS RANGE BOSTON BAY RM 5040-BL 50CM BLACK 4 BURNER</t>
  </si>
  <si>
    <t>LOCKSET HAUSMANN 6072 SS PRIVACY KNOBSET SATIN STAINLESS STEEL</t>
  </si>
  <si>
    <t>LOCKSET HAUSMANN 6072 AB PRIVACY KNOBSET ANTIQUE BRASS</t>
  </si>
  <si>
    <t>TANKS FITTINGS GEBERIT 170.233.001 MONZA</t>
  </si>
  <si>
    <t>BATH SET LA FONZA L0005805K26-07-DEC</t>
  </si>
  <si>
    <t>CORDLESS ALL PURPOSE SAW AC EINHELL SHOE ASSEMBLY</t>
  </si>
  <si>
    <t>IMPACT DRILL AC EINHELL DRILL CHUCK</t>
  </si>
  <si>
    <t>I-LAV AMERICAN CLASSIC P28 WHITE</t>
  </si>
  <si>
    <t>FAUCET LA FONZA YC FLF0620-37005 SENSOR LAVATORY TAP</t>
  </si>
  <si>
    <t>FAUCET LA FONZA YC FLF0620-0031 SENSOR LAVATORY TAP</t>
  </si>
  <si>
    <t>SLABS XIAMEN QUARTZ 2400X60X20MM BEIGE MIRROR</t>
  </si>
  <si>
    <t>SLABS XIAMEN QUARTZ 2400X60X20MM GREY MIRROR</t>
  </si>
  <si>
    <t>SLABS XIAMEN QUARTZ 2400X60X20MM CARRARA</t>
  </si>
  <si>
    <t>DOORMAT KERALA DKF-20001 45*75CM RUBBER GOLD</t>
  </si>
  <si>
    <t>I-MICROWAVE OVEN BOSTON BAY GA MOBG-0520P/20L MANUAL WHITE</t>
  </si>
  <si>
    <t>I-MICROWAVE OVEN BOSTON BAY GA MOBG-0520AP/20L DIGITAL BLACK</t>
  </si>
  <si>
    <t>I-MICROWAVE OVEN BOSTON BAY GA MOBG-0520LA/23L DIGITAL SILVER</t>
  </si>
  <si>
    <t>I-AIRCON BOSTON BAY ME MSABB-09CRTFN8 1HP FULL DC INVERTER TYPE W/ FUNCTION</t>
  </si>
  <si>
    <t>I-AIRCON BOSTON BAY ME MSABB-12CRTFN8 1.5HP FULL DC INVERTER TYPE W/ FUNCTION</t>
  </si>
  <si>
    <t>AXIAL MISTING FAN BOSTON BAY DE AMFBD-0520 24"</t>
  </si>
  <si>
    <t>ANTI-SLIP MAT KERALA ASM00520-V7540B 0.65X1M PVC PRINTED BROWN</t>
  </si>
  <si>
    <t>ANTI-SLIP MAT KERALA ASM0520-V7540D 0.65X1M PVC PRINTED GREY</t>
  </si>
  <si>
    <t>ANTI-SLIP MAT KERALA ASM0520-BLUE 0.65X1M PVC SOLID COLOR</t>
  </si>
  <si>
    <t>ANTI-SLIP MAT KERALA ASM0520-GREY 0.65X1M PVC SOLID COLOR</t>
  </si>
  <si>
    <t>ANTI-SLIP MAT KERALA ASM0520-BEIGE 0.65X1M PVC SOLID COLOR</t>
  </si>
  <si>
    <t>ANTI-SLIP MAT KERALA ASM0520-V7559B 0.65X1M PVC PRINTED SHELL</t>
  </si>
  <si>
    <t>SOAP DISPENSER LA FONZA TY SDLTY0620-MJ9091W SENSOR 600ML</t>
  </si>
  <si>
    <t>SOAP DISPENSER LA FONZA TY SDLTY0620-MJ9092W SENSOR 600ML</t>
  </si>
  <si>
    <t>BLADE BOLT RYKER SPARE PARTS (LSP 4605 A)</t>
  </si>
  <si>
    <t>BLADE FLANGE RYKER SPARE PARTS (LSP 4605 A)</t>
  </si>
  <si>
    <t>CUTTING BLADE RYKER SPARE PARTS (LSP 4605 A)</t>
  </si>
  <si>
    <t>(DO NOT USE) ARKO SAPPHIRE PVC FLOORMAT ROLL 2.0MMX79"20M/R ER323SA</t>
  </si>
  <si>
    <t>(DO NOT USE)ARKO SAPPHIRE PVC FLOORMAT ROLL 2.0MMX79"20M/R ET316-1</t>
  </si>
  <si>
    <t>DOORMAT KERALA NP CARPET RIBBED 80*120CM  CM1003 RED</t>
  </si>
  <si>
    <t>DOORMAT KERALA NP CARPET RIBBED 80*120CM  CM1005 GREY</t>
  </si>
  <si>
    <t>BLENDER SPARE PART BOSTON BAY YT-4677A-G TRANSPARENT</t>
  </si>
  <si>
    <t>BLENDER SPARE PART BOSTON BAY YT-4677A-G BLADE KNOB BLACK</t>
  </si>
  <si>
    <t>BLENDER SPARE PART BOSTON BAY YT-4677A-G MOTOR</t>
  </si>
  <si>
    <t>BLENDER SPARE PART BOSTON BAY SEALING RING</t>
  </si>
  <si>
    <t>BLENDER SPARE PART BOSTON BAY YT-4696B2 TRANSPARENT</t>
  </si>
  <si>
    <t>BLENDER SPARE PART BOSTON BAY CUP BASE</t>
  </si>
  <si>
    <t>BLENDER SPARE PART BOSTON BAY MOTOR</t>
  </si>
  <si>
    <t>BLENDER SPARE PART BOSTON BAY CUTTING BLADE</t>
  </si>
  <si>
    <t>BLENDER SPARE PART BOSTON BAY CUTTING BLADE LOCK</t>
  </si>
  <si>
    <t>TILES ARKO VINYL TW5951-6 12X12X1.3</t>
  </si>
  <si>
    <t>TILES ARKO VINYL TW5951-9 12X12X1.3</t>
  </si>
  <si>
    <t>TILES ARKO VINYL ORGM2123-3 12X12X1.3</t>
  </si>
  <si>
    <t>TILES ARKO VINYL ORGM2123-5 12X12X1.3</t>
  </si>
  <si>
    <t>TILES ARKO VINYL TM4291-1 12X12X1.3</t>
  </si>
  <si>
    <t>TILES ARKO VINYL TM4291-3 12X12X1.3</t>
  </si>
  <si>
    <t>TILES ARKO VINYL TM1221-4 12X12X1.3</t>
  </si>
  <si>
    <t>TILES ARKO VINYL ORGA1201-6 12X12X1.3</t>
  </si>
  <si>
    <t>TILES ARKO VINYL 6208 12X12X1.3</t>
  </si>
  <si>
    <t>TILES ARKO VINYL 13684 12X12X1.3</t>
  </si>
  <si>
    <t>TILES ARKO VINYL 2783 12X12X1.3</t>
  </si>
  <si>
    <t>TILES ARKO VINYL 8081 12X12X1.3</t>
  </si>
  <si>
    <t>RICE COOKER BOSTON BAY SPAREPARTS RC-3P07 HANDLES</t>
  </si>
  <si>
    <t>RICE COOKER BOSTON BAY SPAREPARTS RC-3P07 LID TP</t>
  </si>
  <si>
    <t>RICE COOKER BOSTON BAY SPAREPARTS RC-3P07 MICRO SWITCH</t>
  </si>
  <si>
    <t>RICE COOKER BOSTON BAY SPAREPARTS DRC-10020 FUSE</t>
  </si>
  <si>
    <t>RICE COOKER BOSTON BAY SPAREPARTS RC-3P07 GLASS LID</t>
  </si>
  <si>
    <t>RICE COOKER BOSTON BAY SPAREPARTS RC-3P07 KICK THERMOSTAT</t>
  </si>
  <si>
    <t>RICE COOKER BOSTON BAY SPAREPARTS RC-3P07 FUSE</t>
  </si>
  <si>
    <t>RICE COOKER BOSTON BAY SPAREPARTS DRC-10020 MICRO SWITCH</t>
  </si>
  <si>
    <t>RICE COOKER BOSTON BAY SPAREPARTS DRC-10020 HEATING PLATE</t>
  </si>
  <si>
    <t>RICE COOKER BOSTON BAY SPAREPARTS DRC-10020 THERMOSTAT</t>
  </si>
  <si>
    <t>RICE COOKER BOSTON BAY SPAREPARTS  RC-3P07 INNER POT</t>
  </si>
  <si>
    <t>6DM18 NEW MOTOR SOURCE VALVE REGULATED LEAD ACID BATTERY FOR EB-12000</t>
  </si>
  <si>
    <t>BATTERY HAUSMANN 12 VDC 9 AH</t>
  </si>
  <si>
    <t>(DO NOT USED) NFS-TABLE LEG HAUSMANN AN LA29 60X0.90X710MM CHROME (4S) SET</t>
  </si>
  <si>
    <t>NFS-TABLE LEG HAUSMANN AN LA29 60X0.90X710MM CHROME</t>
  </si>
  <si>
    <t>(DO NOT USE) NFS- TABLE LEG HAUSMANN AN LA29 60X0.90X710MM BLACK (4S) SET</t>
  </si>
  <si>
    <t>(DO NOT USE) NFS-TABLE LEG HAUSMANN AN LA29 60X0.90X710MM WHITE (4S) SET</t>
  </si>
  <si>
    <t>AIR COOLER BOSTON BAY SPAREPARTS BB-ACLR11012 PCB BOARD WITH TIMER KLP-B045</t>
  </si>
  <si>
    <t>AIR COOLER BOSTON BAY SPAREPARTS BB-ACLR11012 WHEEL WITH BRAKE</t>
  </si>
  <si>
    <t>AIR COOLER BOSTON BAY SPAREPARTS BB-ACLR11012 WHEEL WITHOUT BRAKE</t>
  </si>
  <si>
    <t>AIR COOLER BOSTON BAY SPAREPARTS BB-ACLR11012 PUMP LH-104</t>
  </si>
  <si>
    <t>AIR COOLER BOSTON BAY SPAREPARTS BB-ACLR11012 CAPACITOR DAR CBB61</t>
  </si>
  <si>
    <t>AIR COOLER BOSTON BAY SPAREPARTS BB-ACLR11012 PCB BOARD</t>
  </si>
  <si>
    <t>AIRCON BOSTON BAY ME SPAREPARTS MWF-05CM-NB7 (MANUAL) EXHAUST HOSE SUBASSEMBLY</t>
  </si>
  <si>
    <t>HANG CORNER SHELF KING PLATINUM DARK OAK</t>
  </si>
  <si>
    <t>HANG SHELF KING PLATINUM DARK OAK</t>
  </si>
  <si>
    <t>UMBRELLA CITI IL 60CM AUTO STICK W/SILVER-UV COATING BLACK</t>
  </si>
  <si>
    <t>UMBRELLA CITI IL 76CM GOLF W/SILVER-UV COATING BLACK</t>
  </si>
  <si>
    <t>(DO NOT USE) UMBRELLA CITI IL 91CMX8K BEACH</t>
  </si>
  <si>
    <t>ROOFING FK0420 RAVAK EMBOSSED SHEET L-1MXW-1.26M T-1.2MM BROWN METER</t>
  </si>
  <si>
    <t>ROOFING FK0420 RAVAK EMBOSSED SHEET L-1MXW-1.26M T-1.2MM CLEAR (M)</t>
  </si>
  <si>
    <t>PANTS RACK STACK 596X425X23MM WHITE</t>
  </si>
  <si>
    <t>METAL SCREW HAUSMANN #8X1" 25'S</t>
  </si>
  <si>
    <t>EXPANSION BOLT HAUSMANN 16X100MM(5/8''X4'') STEEL</t>
  </si>
  <si>
    <t>EXPANSION BOLT HAUSMANN 20X160MM(3/4''X6'') STEEL</t>
  </si>
  <si>
    <t>STORAGE BIN STACK PLASTIC BUCKET WHITE</t>
  </si>
  <si>
    <t>STORAGE BIN STACK PLASTIC BUCKET ORANGE</t>
  </si>
  <si>
    <t>STORAGE BIN STACK PLASTIC BUCKET BLUE</t>
  </si>
  <si>
    <t>STORAGE BIN STACK PLASTIC BUCKET GREEN</t>
  </si>
  <si>
    <t>VEST SOTER VS0620 Y-1023A REFLECTIVE MESH YELLOW XXL</t>
  </si>
  <si>
    <t>RANGE HOOD BOSTON BAY SPAREPARTS  F1060BK BLACK SINGLE MOTOR SWITCH</t>
  </si>
  <si>
    <t>VEST SOTER VS0620 Y-1023B REFLECTIVE MESH ORANGE XXL</t>
  </si>
  <si>
    <t>WINDOW BUENAVISTA ZY 1.20X.80M ALUMINUM GRAY</t>
  </si>
  <si>
    <t>WINDOW BUENAVISTA ZY 1.20X1.40M ALUMINUM GRAY</t>
  </si>
  <si>
    <t>RACK BREMEN RBC0819-C1246 600X300XH600 2 TIERSWIRE BASKET CHROME</t>
  </si>
  <si>
    <t>WINDOW BUENAVISTA ZY 1.20X1.60M ALUMINUM GRAY</t>
  </si>
  <si>
    <t>WINDOW BUENAVISTA ZY 1.20X.80M ALUMINUM WHITE</t>
  </si>
  <si>
    <t>WINDOW BUENAVISTA ZY 1.20X1.40M ALUMINUM WHITE</t>
  </si>
  <si>
    <t>WINDOW BUENAVISTA ZY 1.20X1.60M ALUMINUM WHITE</t>
  </si>
  <si>
    <t>MOP MALUZE NN 10-5509-41 COTTON FLAT BLUE-YELLOW</t>
  </si>
  <si>
    <t>MOP MALUZE NN 15-5509-11 43CM COTTON FLAT REFILL</t>
  </si>
  <si>
    <t>NFS- MOP MALUZE NN 10-1046-11 COTTON WATER SET BLUE</t>
  </si>
  <si>
    <t>NFS- MOP MALUZE NN 13-1021-11 COTTON WATER REFILL</t>
  </si>
  <si>
    <t>MOP MALUZE NN 10-1021-11 120CM COTTON WATER</t>
  </si>
  <si>
    <t>URINAL SCREEN MAT CTX YR20200521 17*1CM</t>
  </si>
  <si>
    <t>ST. ELBOW NPT VODA 1/2" SS304</t>
  </si>
  <si>
    <t>NIPPLE NPT VODA 1/2" SS304</t>
  </si>
  <si>
    <t>TILES NUVOGRES SIGNATURE IV 80X80 AH800A-2XH SUPER WHITE</t>
  </si>
  <si>
    <t>MOP MALUZE NN 13-3063-41 REFILL MICROFIBER</t>
  </si>
  <si>
    <t>MOP MALUZE NN 10-8021-71 13CM COTTON FLAT</t>
  </si>
  <si>
    <t>MOP MALUZE NN 15-8021-71 COTTON FLAT REFILL</t>
  </si>
  <si>
    <t>MOP MALUZE NN 10-3665-11 PVA SET BLUE-YELLOW</t>
  </si>
  <si>
    <t>MOP MALUZE NN 13-1065-11 REFILL PVA BLUE</t>
  </si>
  <si>
    <t>NFS- PLASTICWARES MALUZE 50-0082-15 BUCKET 14L BLUE</t>
  </si>
  <si>
    <t>NFS- PLASTICWARES MALUZE 50-0083-15 BUCKET 10.2L BLUE-YELLOW</t>
  </si>
  <si>
    <t>MOP MALUZE NN 10-3063-41 MICROFIBER WATER 120CM</t>
  </si>
  <si>
    <t>MOP MALUZE NN 13-4063-11 REFILL MICROFIBER</t>
  </si>
  <si>
    <t>MOP MALUZE NN 10-4063-11 MICROFIBER WATER 120CM</t>
  </si>
  <si>
    <t>MOP MALUZE NN 10-1757-11 COTTON TWIST W/ STEEL HANDLE</t>
  </si>
  <si>
    <t>MOP MALUZE NN 10-4757-11 MICROFIBER TWIST W/ STEEL HANDLE</t>
  </si>
  <si>
    <t>MOP MALUZE NN 50-0061-44 TORNADO W/ PEDAL SET</t>
  </si>
  <si>
    <t>NFS- MOP MALUZE NN 10-1363-11 COTTON WATER SET WHITE</t>
  </si>
  <si>
    <t>NFS- MOP MALUZE NN 10-4363-11 MICROFIBER WATER SET BLUE</t>
  </si>
  <si>
    <t>NFS- MOP MALUZE NN 13-4363-11 MICROFIBER  REFILL BLUE</t>
  </si>
  <si>
    <t>NFS- MOP MALUZE NN 13-1757-11 TWIST COTTON  REFILL WHITE</t>
  </si>
  <si>
    <t>WINDOWS ACCS. BUENAVISTA WBH720-CG2S001-SG SINGLE POINT HANDLE (L)</t>
  </si>
  <si>
    <t>WINDOWS ACCS. BUENAVISTA WBH720-CG2S001-SG SINGLE POINT HANDLE (R)</t>
  </si>
  <si>
    <t>WINDOWS ACCS. BUENAVISTA WBH720-HL-012-TC SINGLE WHEEL GROOVED ROLLERS</t>
  </si>
  <si>
    <t>DOOR SLIDING POLYWOOD DPH720 700X2100X130MM UPVC W/ NET</t>
  </si>
  <si>
    <t>DOOR SLIDING POLYWOOD DPH720 800X2100X130MM UPVC W/ NET</t>
  </si>
  <si>
    <t>DOORMAT KERALA DKF-20002 45*75CM RUBBER BRONZE</t>
  </si>
  <si>
    <t>NFS- MOP MALUZE NN 13-4757-11 TWIST MICROFIBER  REFILL BLUE</t>
  </si>
  <si>
    <t>NFS- MOP MALUZE NN 13-1047-11 COTTON  REFILL WHITE</t>
  </si>
  <si>
    <t>DOORMAT KERALA DKF-20003 45*75CM RUBBER SNOW FLAKES</t>
  </si>
  <si>
    <t>DOORMAT KERALA DKF-20004 45*75CM RUBBER BLACK WELCOME</t>
  </si>
  <si>
    <t>DOORMAT KERALA DKF-03001 45*75CM RUBBER BROWN WELCOME</t>
  </si>
  <si>
    <t>NFS- MOP MALUZE NN 13-1022-11 PVA (26CM) REFILL</t>
  </si>
  <si>
    <t>NFS- TORNADO MOP MALUZE NN 50-0065-14 W/ STAINLESS HANDLE  AND  MOP REFILL W/O PEDAL</t>
  </si>
  <si>
    <t>NFS- MOP MALUZE NN 10-1046-11 COTTON W/ STEEL HANDLE BLACK SET</t>
  </si>
  <si>
    <t>MOP MALUZE NN 53-0080-11 TORNADO W/ PEDAL SET ROUND MICROFIBER REFILL</t>
  </si>
  <si>
    <t>MOP MALUZE NN 55-0061-11 TORNADO W/ PEDAL SET RECTANGULAR MICROFIBER REFILL</t>
  </si>
  <si>
    <t>TORNADO MOP MALUZE NN 53-0065-11 W/ STAINLESS HANDLE ROUND MICROFIBER  REFILL</t>
  </si>
  <si>
    <t>WINDOW SQUEEGEE MALUZE 20-3001-11 30CM BLUE</t>
  </si>
  <si>
    <t>DUST PAN W/ BROOM MALUZE NN 30-1164-15 DARK</t>
  </si>
  <si>
    <t>DUSTER PP MALUZE NN 61-0169-11 BLUE-YELLOW</t>
  </si>
  <si>
    <t>SCRUBBER W/ SPONGE BRUSH MALUZE NN 20-0187-11 BLUE</t>
  </si>
  <si>
    <t>TOILET PLUNGER MALUZE NN 60-0176-13 BLU-WHT</t>
  </si>
  <si>
    <t>TOILET BRUSH MALUZE NN 20-0325-11 WHT</t>
  </si>
  <si>
    <t>NFS- TOILET BRUSH MALUZE NN 20-0125-11 LUXURY SET</t>
  </si>
  <si>
    <t>CLEANING CLOTH MALUZE NN 40-0002-11 MICROFIBER ASSORTED 3PCS</t>
  </si>
  <si>
    <t>WINDOW SQUEEGEE MALUZE NN 20-1631-11 25CM W/ ALUMINUM HANDLE BLUE</t>
  </si>
  <si>
    <t>CLEANING CLOTH MALUZE NN 70-0075-11 NON-WOVEN 55X35CM 3PCS</t>
  </si>
  <si>
    <t>WINDOW SQUEEGEE MALUZE NN 20-2231-11 W/  ALUMINUM HANDLE 25CM</t>
  </si>
  <si>
    <t>DUSTPAN MALUZE NN 30-0056-15 PLASTIC W/ BRUSH</t>
  </si>
  <si>
    <t>DISH BRUSH MALUZE NN 20-0043-13 W/ TWO DIFFERENT HEADS</t>
  </si>
  <si>
    <t>BRUSH MALUZE NN 20-0287-11 MULTIFUNCTIONAL</t>
  </si>
  <si>
    <t>SCRUBBER REFILL MALUZE NN 23-0187-11 FOR 20-0187-11</t>
  </si>
  <si>
    <t>BRUSH MALUZE NN 20-0066-11 MULTIFUNCTIONAL</t>
  </si>
  <si>
    <t>BRUSH MALUZE NN 20-0085-11 MULTIFUNCTIONAL</t>
  </si>
  <si>
    <t>BRUSH MALUZE NN 20-0032-11 MULTIFUNCTIONAL</t>
  </si>
  <si>
    <t>FLOOR BRUSH MALUZE NN 20-1068-13 W/ FIXED STEEL HANDLE 27X7CM HEAD SIZE</t>
  </si>
  <si>
    <t>NFS- FLOOR SQUEEGEE MALUZE NN 30-2215-11 W/ FIXED STEEL HANDLE 120CM</t>
  </si>
  <si>
    <t>BRUSH MALUZE NN 20-0192-11 MULTIFUNCTIONAL</t>
  </si>
  <si>
    <t>NFS- BRUSH  MALUZE NN 70-0039-11 MULTIFUNCTIONAL (20G)  6PCS</t>
  </si>
  <si>
    <t>NFS- DUSTPAN W/ BROOM MALUZE NN 30-1045-14 PLASTIC W/ GRY PP BRUSH &amp; STEEL HANDLE SET</t>
  </si>
  <si>
    <t>NFS- DUSTPAN W/ BROOM MALUZE NN 30-1264-14 PLASTIC W/ GRY PP BRUSH &amp; STEEL HANDLE SET</t>
  </si>
  <si>
    <t>NFS- BRUSH  MALUZE NN 20-1080-11 PROFESSIONAL W/ STEEL HANDLE AND BLUE &amp; BLACK PP (45CM)</t>
  </si>
  <si>
    <t>HAND DRYER BOSTON BAY JK HDBK520-1019 BRUSHED</t>
  </si>
  <si>
    <t>SHOWER HEAD RAVONI SHR0720-H9H021 ABS 9" 1 FUNCTION</t>
  </si>
  <si>
    <t>HAND SHOWER RAVONI HSR0720-B40011 ABS W/ SHOWER &amp; HOOK</t>
  </si>
  <si>
    <t>SHOWER HEAD RAVONI SHR0720-H9E021 ABS 9" 1 FUNCTION</t>
  </si>
  <si>
    <t>HAND SHOWER RAVONI HSR0720-B41023 ABS 3 FUNCTION W/ SHOWER &amp; HOOK</t>
  </si>
  <si>
    <t>SHOWER HEAD RAVONI SHR0720-H9F121 ABS 9" 1 FUNCTION</t>
  </si>
  <si>
    <t>HAND SHOWER RAVONI HSR0720-B47123 ABS 3 FUNCTION W/ SHOWER &amp; HOOK</t>
  </si>
  <si>
    <t>BCB-+BOTTLE TRAP &amp; WASTE BASIN DRAIN FION SW-BTSET-12 ABS 8" WHITE</t>
  </si>
  <si>
    <t>WOODPLANKS WOODTEK JNZ ACCS. BAMBOO STRAND WOVEN EXPANSION COVER NATURAL</t>
  </si>
  <si>
    <t>WOODPLANKS WOODTEK JNZ ACCS. BAMBOO STRAND WOVEN EXPANSION COVER CARBONIZED</t>
  </si>
  <si>
    <t>WOODPLANKS WOODTEK JNZ ACCS. BAMBOO STRAND WOVEN EXPANSION COVER TEAK</t>
  </si>
  <si>
    <t>WOODPLANKS WOODTEK JNZ ACCS. BAMBOO STRAND WOVEN EXPANSION COVER JATOBA</t>
  </si>
  <si>
    <t>WOODPLANKS WOODTEK JNZ ACCS. BAMBOO STRAND WOVEN REDUCER NATURAL</t>
  </si>
  <si>
    <t>WOODPLANKS WOODTEK JNZ ACCS. BAMBOO STRAND WOVEN REDUCER CARBONIZED</t>
  </si>
  <si>
    <t>WOODPLANKS WOODTEK JNZ ACCS. BAMBOO STRAND WOVEN REDUCER TEAK</t>
  </si>
  <si>
    <t>WOODPLANKS WOODTEK JNZ ACCS. BAMBOO STRAND WOVEN REDUCER JATOBA</t>
  </si>
  <si>
    <t>WOODPLANKS WOODTEK JNZ ACCS. BAMBOO STRAND WOVEN SKIRTING NATURAL</t>
  </si>
  <si>
    <t>WOODPLANKS WOODTEK JNZ ACCS. BAMBOO STRAND WOVEN SKIRTING CARBONIZED</t>
  </si>
  <si>
    <t>WOODPLANKS WOODTEK JNZ ACCS. BAMBOO STRAND WOVEN SKIRTING TEAK</t>
  </si>
  <si>
    <t>WOODPLANKS WOODTEK JNZ ACCS. BAMBOO STRAND WOVEN SKIRTING JATOBA</t>
  </si>
  <si>
    <t>SHOWER FAUCET SPARE PARTS P010A PLASTIC CONNECTOR</t>
  </si>
  <si>
    <t>DOOR MOULDED DESIGNCRAFT SUKHOTHAI 700X2100X35MM 2P HC</t>
  </si>
  <si>
    <t>DOOR MOULDED DESIGNCRAFT SUKHOTHAI 800X2100X35MM 2P HC</t>
  </si>
  <si>
    <t>DOOR MOULDED DESIGNCRAFT SUKHOTHAI 900X2100X35MM 2P HC</t>
  </si>
  <si>
    <t>DOOR MOULDED DESIGNCRAFT SIAM 700X2100X35MM 3P HC</t>
  </si>
  <si>
    <t>DOOR MOULDED DESIGNCRAFT SIAM 800X2100X35MM 3P HC</t>
  </si>
  <si>
    <t>DOOR MOULDED DESIGNCRAFT SIAM 900X2100X35MM 3P HC</t>
  </si>
  <si>
    <t>DOOR MOULDED DESIGNCRAFT DRAVOTTI 700X2100X35MM 4P HC</t>
  </si>
  <si>
    <t>DOOR MOULDED DESIGNCRAFT DRAVOTTI 800X2100X35MM 4P HC</t>
  </si>
  <si>
    <t>DOOR MOULDED DESIGNCRAFT DRAVOTTI 900X2100X35MM 4P HC</t>
  </si>
  <si>
    <t>DOOR MOULDED DESIGNCRAFT PHITSANULOK 700X2100X35MM 4P HC</t>
  </si>
  <si>
    <t>DOOR MOULDED DESIGNCRAFT PHITSANULOK 800X2100X35MM 4P HC</t>
  </si>
  <si>
    <t>DOOR MOULDED DESIGNCRAFT PHITSANULOK 900X2100X35MM 4P HC</t>
  </si>
  <si>
    <t>DOOR MOULDED DESIGNCRAFT LANNA 700X2100X35MM 6P HC</t>
  </si>
  <si>
    <t>DOOR MOULDED DESIGNCRAFT LANNA 800X2100X35MM 6P HC</t>
  </si>
  <si>
    <t>DOOR MOULDED DESIGNCRAFT LANNA 900X2100X35MM 6P HC</t>
  </si>
  <si>
    <t>AIRCON BOSTON BAY SPAREPARTS MSAB 18CR COMPRESSOR</t>
  </si>
  <si>
    <t>MICROWAVE OVEN BOSTON BAY GA SPAREPARTS P70H20L-DGD TURN TABKE COUPLER</t>
  </si>
  <si>
    <t>I-AIRCON BOSTON BAY ME ABM0720-NC0 (REMOTE) 1 HP</t>
  </si>
  <si>
    <t>I-AIRCON BOSTON BAY ME ABM0720-NB9 (MANUAL) 1HP</t>
  </si>
  <si>
    <t>I-AIRCON BOSTON BAY ME ABM0720-NC1 (REMOTE) 2 HP</t>
  </si>
  <si>
    <t>MICROWAVE OVEN BOSTON BAY GA SPAREPARTS P70H20L-DGD MICROSWITCH</t>
  </si>
  <si>
    <t>MICROWAVE OVEN BOSTON BAY GA SPAREPARTS P70H20L-DGD CAPACITOR</t>
  </si>
  <si>
    <t>MICROWAVE OVEN BOSTON BAY GA SPAREPARTS P70H20L-DGD LAMP SWITCH</t>
  </si>
  <si>
    <t>AIR COOLER BOSTON BAY SPAREPARTS BBACLR707</t>
  </si>
  <si>
    <t>TILES INNOGRES SC 60X60 W6Q600YG PLAIN IVORY 8MM</t>
  </si>
  <si>
    <t>BLENDER BOSTON BAY ACCS. YT-4696B2 MOTOR GEAR</t>
  </si>
  <si>
    <t>BASKET HIP HUGGER EZY FBA32388 51L</t>
  </si>
  <si>
    <t>GAS STOVE BOSTON BAY CH SPAREPARTS G302NR LEFT BURNER RING</t>
  </si>
  <si>
    <t>GAS STOVE BOSTON BAY CH SPAREPARTS G302NR RIGHT BURNER RING</t>
  </si>
  <si>
    <t>GAS STOVE BOSTON BAY CH SPAREPARTS G302NR LEFT SAUCER</t>
  </si>
  <si>
    <t>GAS STOVE BOSTON BAY CH SPAREPARTS G302NR RIGHT SAUCER</t>
  </si>
  <si>
    <t>GAS STOVE BOSTON BAY CH SPAREPARTS G302NR TRIVET</t>
  </si>
  <si>
    <t>GAS STOVE BOSTON BAY CH SPAREPARTS 3A-01SNC-1 TRIVET(LEFT/RIGHT/MIDDLE)</t>
  </si>
  <si>
    <t>AIR COOLER BOSTON BAY SPAREPARTS BB-ACLR657 WATER PUMP</t>
  </si>
  <si>
    <t>AIR COOLER BOSTON BAY SPAREPARTS BB-ACLR657 SYNCHRONOUS MOTOR</t>
  </si>
  <si>
    <t>AIR COOLER BOSTON BAY SPAREPARTS BB-ACLR657  CASTOR</t>
  </si>
  <si>
    <t>AIR COOLER BOSTON BAY SPAREPARTS BB-ACLR657  REMOTE CONTROLLER</t>
  </si>
  <si>
    <t>ARKO SAPPHIRE PVC FLOORMAT ER323SA 2.0MMX79"1M/R</t>
  </si>
  <si>
    <t>ARKO SAPPHIRE PVC FLOORMAT ET316-1 2.0MMX79"1M/R</t>
  </si>
  <si>
    <t>TILES ARKO LVT PLANK T105 2.0MMX186MMX940MM</t>
  </si>
  <si>
    <t>TILES ARKO LVT PLANK CYW3032 2.0MMX186MMX940MM</t>
  </si>
  <si>
    <t>TILES ARKO LVT PLANK CYW4113 2.0MMX186MMX940MM</t>
  </si>
  <si>
    <t>MICROWAVE OVEN BOSTON BAY GA SPAREPARTS P70H20L-DGD MAGNETRON</t>
  </si>
  <si>
    <t>MICROWAVE OVEN BOSTON BAY GA SPAREPARTS P70H20L-DGD TIMER</t>
  </si>
  <si>
    <t>MICROWAVE OVEN BOSTON BAY GA SPAREPARTS P70H20L-DGD GLASS TRAY</t>
  </si>
  <si>
    <t>TILES ARKO LVT PLANK CYW4111 2.0MMX186MMX940MM</t>
  </si>
  <si>
    <t>MICROWAVE OVEN BOSTON BAY GA SPAREPARTS P70H20L-DGD BIDIRECTIONAL DIODE</t>
  </si>
  <si>
    <t>TILES ARKO LVT CYC4101 450MMX450MMX2MM</t>
  </si>
  <si>
    <t>TILES ARKO LVT CYC4102 450MMX450MMX2MM</t>
  </si>
  <si>
    <t>TILES ARKO LVT PLANK CYC4103 450MMX450MMX2MM</t>
  </si>
  <si>
    <t>TILES ARKO LVT CYC4104 450MMX450MMX2MM</t>
  </si>
  <si>
    <t>TILES ARKO LVT CYS4151 450MMX450MMX2MM</t>
  </si>
  <si>
    <t>TILES ARKO LVT CYS4152 450MMX450MMX2MM</t>
  </si>
  <si>
    <t>TILES ARKO LVT CYS7012 450MMX450MMX200</t>
  </si>
  <si>
    <t>TILES ARKO LVT CYS7013 450MMX450MMX2MM</t>
  </si>
  <si>
    <t>MICROWAVE OVEN BOSTON BAY GA SPAREPARTS P70H20L-DGD TERMOSTAT</t>
  </si>
  <si>
    <t>MICROWAVE OVEN BOSTON BAY GA SPAREPARTS P70H20L-DGD FUSE ASSEMBLY</t>
  </si>
  <si>
    <t>TILES ARKO LVT CYS7014 450MMX450MMX2MM</t>
  </si>
  <si>
    <t>MICROWAVE OVEN BOSTON BAY GA SPAREPARTS P70H20L-DGD FAN MOTOR</t>
  </si>
  <si>
    <t>TILES ARKO LVT CYS0461 450MMX450MMX2MM</t>
  </si>
  <si>
    <t>MICROWAVE OVEN BOSTON BAY GA SPAREPARTS P70H20L-DGD TURNTABLE MOTOR</t>
  </si>
  <si>
    <t>TILES ARKO LVT CYS0462 450MMX450MMX2MM</t>
  </si>
  <si>
    <t>TILES ARKO LVT CYS0463 450MMX450MMX2MM</t>
  </si>
  <si>
    <t>MICROWAVE OVEN BOSTON BAY GA SPAREPARTS P70H20L-DGD SPLASH SHIELD MICA</t>
  </si>
  <si>
    <t>MICROWAVE OVEN BOSTON BAY GA SPAREPARTS P70H20L-DGD TRANSFORMER</t>
  </si>
  <si>
    <t>MICROWAVE OVEN BOSTON BAY SPAREPARTS P70B20AL-G3 MAGNETRON</t>
  </si>
  <si>
    <t>MICROWAVE OVEN BOSTON BAY SPAREPARTS P70B20AL-G3 GLASS TRAY</t>
  </si>
  <si>
    <t>MICROWAVE OVEN BOSTON BAY SPAREPARTS P70B20AL-G3 TURN TABLE</t>
  </si>
  <si>
    <t>MICROWAVE OVEN BOSTON BAY ACCS.  P70B20AL-G3 MICROSWITCH</t>
  </si>
  <si>
    <t>MICROWAVE OVEN BOSTON BAY ACCS.  P70B20AL-G3 CAPACITOR</t>
  </si>
  <si>
    <t>MICROWAVE OVEN BOSTON BAY ACCS.  P70B20AL-G3 LAMP SOCKET</t>
  </si>
  <si>
    <t>MICROWAVE OVEN BOSTON BAY ACCS.  P70B20AL-G3 180 THERMOSTAT</t>
  </si>
  <si>
    <t>MICROWAVE OVEN BOSTON BAY ACCS.  P70B20AL-G3 FUSE ASSEMBLY</t>
  </si>
  <si>
    <t>MICROWAVE OVEN BOSTON BAY ACCS.  P70B20AL-G3 FAN MOTOR</t>
  </si>
  <si>
    <t>MICROWAVE OVEN BOSTON BAY ACCS.  P70B20AL-G3 TURNABLE MOTOR</t>
  </si>
  <si>
    <t>MICROWAVE OVEN BOSTON BAY ACCS.  P70B20AL-G3 SPLASH SHIELD MICA</t>
  </si>
  <si>
    <t>MICROWAVE OVEN BOSTON BAY ACCS.  P70B20AL-G3 BIDIRECTIONAL DIODE</t>
  </si>
  <si>
    <t>MICROWAVE OVEN BOSTON BAY GA SPAREPARTS P70B20AL-G3 PC BOARD</t>
  </si>
  <si>
    <t>MICROWAVE OVEN BOSTON BAY ACCS.  P70B20AL-G3  105 THERMOSTAT</t>
  </si>
  <si>
    <t>VACUUM CLEANER VACMASTER ACCS. DUST BAG 20L</t>
  </si>
  <si>
    <t>VACUUM CLEANER VACMASTER ACCS. THICK FOAM FILTER</t>
  </si>
  <si>
    <t>VACUUM CLEANER VACMASTER ACCS. CARTRIDGE FILTER FOR VQ1416PF/VQ1220SC/VOC1260SWT</t>
  </si>
  <si>
    <t>VACUUM CLEANER VACMASTER ACCS. CARTRIDGE FILTER FOR VK1620&amp;30SWC</t>
  </si>
  <si>
    <t>VACUUM CLEANER VACMASTER ACCS. WASHABLE NYLON PRE-FILTER</t>
  </si>
  <si>
    <t>TILES ESPANA CLASSIC IV 60X60 CERAMIC GLAZE HY6604 NORWOOD BROWN INKJET</t>
  </si>
  <si>
    <t>TILES ESPANA CLASSIC IV 60X60 CERAMIC GLAZE HY6605 MAYWOOD GRAY/BROWN INKJET</t>
  </si>
  <si>
    <t>TILES ESPANA CLASSIC IV 60X60 CERAMIC GLAZE HY6606 MAYWOOD BROWN INKJET</t>
  </si>
  <si>
    <t>TILES ESPANA CLASSIC IV 60X60 CERAMIC GLAZE HY6607 MAYWOOD GRAY INKJET</t>
  </si>
  <si>
    <t>TILES ESPANA CLASSIC IV 60X60 CERAMIC GLAZE HY6608 CLAYTON LT. GRAY  INKJET</t>
  </si>
  <si>
    <t>TILES ESPANA CLASSIC IV 60X60 CERAMIC GLAZE HY6609 CLAYTON DK. GRAY INKJET</t>
  </si>
  <si>
    <t>TILES NUVOGRES SIGNATURE SB 60X120 POL. GLAZE SDM126766P CLOVIS GRAY</t>
  </si>
  <si>
    <t>TILES NUVOGRES SIGNATURE SB 60X120 POL. GLAZE SDM126435P COSTA GRAY</t>
  </si>
  <si>
    <t>TILES ROMANO PREMIUM LH 25X50 PM70 HERMOSA</t>
  </si>
  <si>
    <t>TILES ROMANO PREMIUM LH 25X50 PM71 CARRARA</t>
  </si>
  <si>
    <t>TILES ROMANO PREMIUM LH 25X50 PM72 ARCADIA YELLOW</t>
  </si>
  <si>
    <t>TILES ROMANO PREMIUM LH 25X50 PM73 ARCADIA YELLOW</t>
  </si>
  <si>
    <t>TILES ROMANO PREMIUM LH 25X50 PM74 CARSON LT. GRAY</t>
  </si>
  <si>
    <t>TILES ROMANO PREMIUM LH 25X50 PM75 CARSON DK. GRAY</t>
  </si>
  <si>
    <t xml:space="preserve">TILES ROMANO PREMIUM LH 25X50 PM76 AZUSA WHITE				</t>
  </si>
  <si>
    <t xml:space="preserve">TILES ROMANO PREMIUM LH 25X50 PM77 SERANO LT. GRAY				</t>
  </si>
  <si>
    <t xml:space="preserve">TILES ROMANO PREMIUM LH 25X50 PM78 SERANO DK. GRAY				</t>
  </si>
  <si>
    <t>I-AIRCON BOSTON BAY ME MSAB-09CR INVERTER OUTDOOR UNIT(ONLY)</t>
  </si>
  <si>
    <t>SAFETY NET SHIELD SSA720 4FTX2M 75GSM HDPE GREEN</t>
  </si>
  <si>
    <t>SAFETY NET SHIELD SSA720 4FTX4M 75GSM HDPE GREEN</t>
  </si>
  <si>
    <t>SAFETY NET SHIELD SSA720 3FTX4M 75GSM HDPE GREEN</t>
  </si>
  <si>
    <t>BATHTUB RAVONI ACCS. JET NOZZLE RAVONI BIG</t>
  </si>
  <si>
    <t>CLOTHES HANGER STACK CITI22A9PK-WH DOUBLE BAR WHITE</t>
  </si>
  <si>
    <t>SPRING CLAMP HAUSMANN CH720 HM705206 75MM (3")</t>
  </si>
  <si>
    <t>CLOTHES HANGER STACK CITIH1L2K-WH EXTENDED WHITE</t>
  </si>
  <si>
    <t>CLOTHES HANGER STACK CITI21LY87-WH SINGLE BAR WHITE</t>
  </si>
  <si>
    <t>SPRING CLAMP HAUSMANN CH720HM705210 100MM (4")</t>
  </si>
  <si>
    <t>SPRING CLAMP HAUSMANN CH720 HM705212 150MM (6")</t>
  </si>
  <si>
    <t>SPRING CLAMP HAUSMANN CH720 HM705214 228MM (9")</t>
  </si>
  <si>
    <t>STICK GLUE HAUSMANN GH720 HM406109 7.2X200mm 6'S</t>
  </si>
  <si>
    <t>STICK GLUE HAUSMANN GH720 HM406110 11.2X200mm 6'S</t>
  </si>
  <si>
    <t>CARGO SLING LINK SLP720 60MMX2TX6M 2TON 7:1</t>
  </si>
  <si>
    <t>CARGO SLING LINK SLP720 90MMX3TX3M 3TON 7:1</t>
  </si>
  <si>
    <t>CARGO SLING LINK SLP720 90MMX3TX4M 3TON 7:1</t>
  </si>
  <si>
    <t>CARGO SLING LINK SLP720 90MMX3TX5M 3TON 7:1</t>
  </si>
  <si>
    <t>CARGO SLING LINK SLP720 120MMX4TX6M 4TON 7:1</t>
  </si>
  <si>
    <t>CARGO SLING LINK SLP720 120MMX4TX8M 4TON 7:1</t>
  </si>
  <si>
    <t>CARGO SLING LINK SLP720 120MMX4TX10M 4TON 7:1</t>
  </si>
  <si>
    <t>CARGO SLING LINK SLP720 150MMX5TX4M 5TON 7:1</t>
  </si>
  <si>
    <t>CARGO SLING LINK SLP720 150MMX5TX5M 5TON 7:1</t>
  </si>
  <si>
    <t>CARGO SLING LINK SLP720 150MMX5TX8M 5TON 7:1</t>
  </si>
  <si>
    <t>CARGO SLING LINK SLP720 180MMX6TX3M 6TON 7:1</t>
  </si>
  <si>
    <t>CARGO SLING LINK SLP720 180MMX6TX5M 6TON 7:1</t>
  </si>
  <si>
    <t>CARGO SLING LINK SLP720 180MMX6TX6M 6TON 7:1</t>
  </si>
  <si>
    <t>CARGO SLING LINK SLP720 180MMX6TX8M 6TON 7:1</t>
  </si>
  <si>
    <t>IMPACT DRILL HAUSMANN SK CZ132 13MM 710W</t>
  </si>
  <si>
    <t>ROTARY HAMMER HAUSMANN SK RH1806 20MM 650W</t>
  </si>
  <si>
    <t>MLDG DESIGNCRAFT MDT-720 QUARTER ROUND-P 16x16x2440mm (1x1x8) WHITE</t>
  </si>
  <si>
    <t>SLIM DOWNLIGHT CTX SL LED 2103B-MBY4-WW-5W WW 5W ROUND RECESSED 3000K</t>
  </si>
  <si>
    <t>SLIM DOWNLIGHT CTX SL LED 2103B-MBY4-DL-5W DL 5W ROUND RECESSED 6500K</t>
  </si>
  <si>
    <t>SLIM DOWNLIGHT CTX SL LED 2103C-MBY5-WW-8W WW 8W ROUND RECESSED 3000K</t>
  </si>
  <si>
    <t>SLIM DOWNLIGHT CTX SL LED 2103C-MBY5-DL-8W DL 8W ROUND RECESSED 6500K</t>
  </si>
  <si>
    <t>SLIM DOWNLIGHT CTX SL LED 2103F-MBY7-WW-10W WW 10W ROUND RECESSED 3000K</t>
  </si>
  <si>
    <t>SLIM DOWNLIGHT CTX SL LED 2103F-MBY7-DL-10W DL 10W ROUND RECESSED 6500K</t>
  </si>
  <si>
    <t>SLIM DOWNLIGHT CTX SL LED MBF4-WW-5W WW 5W SQUARE RECESSED 3000K</t>
  </si>
  <si>
    <t>SLIM DOWNLIGHT CTX SL LED MBF4-DL-5W DL 5W SQUARE RECESSED 6500K</t>
  </si>
  <si>
    <t>SLIM DOWNLIGHT CTX SL LED MBF5-WW-8W WW 8W SQUARE RECESSED 3000K</t>
  </si>
  <si>
    <t>SLIM DOWNLIGHT CTX SL LED MBF5-DL-8W DL 8W SQUARE RECESSED 6500K</t>
  </si>
  <si>
    <t>SLIM DOWNLIGHT CTX SL LED MBF6-WW-10W WW 10W SQUARE RECESSED 3000K</t>
  </si>
  <si>
    <t>SLIM DOWNLIGHT CTX SL LED MBF6-DL-10W DL 10W SQUARE RECESSED 6500K</t>
  </si>
  <si>
    <t>MLDG DESIGNCRAFT MDT-720 M15-P 10x23x2440MM (1x1x8) WHITE</t>
  </si>
  <si>
    <t>MLDG DESIGNCRAFT MDT-720 M13-P 10x23x2440MM (1x1x8) WHITE</t>
  </si>
  <si>
    <t>MLDG DESIGNCRAFT MDT-720 M02-P 14.5X38X2440MM (1X2X8) WHITE</t>
  </si>
  <si>
    <t>MLDG DESIGNCRAFT MDT-720 DC21-P 14.5X38X2440MM (1X2X8) WHITE</t>
  </si>
  <si>
    <t>MLDG DESIGNCRAFT MDT-720 BB364-P 13x65x2440mm (1/2x3x8) WHITE</t>
  </si>
  <si>
    <t>MLDG DESIGNCRAFT MDT-720 DC35-P 14.5X60X2440mm (1x3x8) WHITE</t>
  </si>
  <si>
    <t>MLDG DESIGNCRAFT MDT-720 DC31-P 14x60x2440mm (1x3x8) WHITE</t>
  </si>
  <si>
    <t>MLDG DESIGNCRAFT MDT-720 SS56-P 14x60x2440mm (1x3x8) WHITE</t>
  </si>
  <si>
    <t>MLDG DESIGNCRAFT MDT-720 BB48918-P 14x84x2440mm (1x3x8) WHITE</t>
  </si>
  <si>
    <t>MLDG DESIGNCRAFT MDT-720 BB412-P 14.5X84X2440mm  (1x4x8) WHITE</t>
  </si>
  <si>
    <t>MLDG DESIGNCRAFT MDT-720 DC41-P 14.5X134X2440mm (1x4x8)) WHITE</t>
  </si>
  <si>
    <t>MLDG DESIGNCRAFT MDT-720 BB422-P 14.5X84X244mm (1x4x8) WHITE</t>
  </si>
  <si>
    <t>MLDG DESIGNCRAFT MDT-720 BB15-P 14.5X134X2440mm (1x6x8) WHITE</t>
  </si>
  <si>
    <t>PRESSURE WASHER VODA VPW101 100BAR</t>
  </si>
  <si>
    <t>PRESSURE WASHER VODA VPW121 120BAR</t>
  </si>
  <si>
    <t>PRESSURE WASHER VODA VPW160 160BAR</t>
  </si>
  <si>
    <t>TILES NUVOGRES SIGNATURE IC 60X60 I6915CY SUPER WHITE</t>
  </si>
  <si>
    <t>DOOR JAMB DESIGNCRAFT DJDT720-P 32x90x2150mm (2x4) RADIATA PINE</t>
  </si>
  <si>
    <t>DOOR JAMB DESIGNCRAFT DJDT720-P 32x115x2150mm (2x5) RADIATA PINE</t>
  </si>
  <si>
    <t>GARDEN HOSE RYKER GHRJ0720-HD1210 1/2"X10M</t>
  </si>
  <si>
    <t>DOOR JAMB DESIGNCRAFT DJDT720-P 32x140x2150mm (2x6) RADIATA PINE</t>
  </si>
  <si>
    <t>GARDEN HOSE RYKER GHRJ0720-HD1215 1/2"X15M</t>
  </si>
  <si>
    <t>GARDEN HOSE RYKER GHRJ0720-HD1220 1/2"X20M</t>
  </si>
  <si>
    <t>GARDEN HOSE RYKER GHRJ0720-HD1230 1/2"X30M</t>
  </si>
  <si>
    <t>LUMBER DESIGNCRAFT LDT720-P 14.5x40x2440MM  (1x2x8) RADIATA PINE</t>
  </si>
  <si>
    <t>LUMBER DESIGNCRAFT LDT720-P 14.5x63x2440MM (1x3x8) RADIATA PINE</t>
  </si>
  <si>
    <t>LUMBER DESIGNCRAFT LDT720-P 14.5x84x2440MM (1x4x8) RADIATA PINE</t>
  </si>
  <si>
    <t>LUMBER DESIGNCRAFT LDT720-P 14.5x134x2440MM (1x6x8) RADIATA PINE</t>
  </si>
  <si>
    <t>LUMBER DESIGNCRAFT LDT720-P 18x182x2440MM (1x8x8) RADIATA PINE</t>
  </si>
  <si>
    <t>LUMBER DESIGNCRAFT LDT720-P 18x232x2440MM (1x10x8) RADIATA PINE</t>
  </si>
  <si>
    <t>TILES ITALGRES PREMIUM GD 60X60 POL. GLAZED QB6033 SELMA BEIGE</t>
  </si>
  <si>
    <t>TILES ITALGRES PREMIUM GD 60X60 POL. GLAZED QB6035 SELMA GRAY</t>
  </si>
  <si>
    <t>TILES ITALGRES PREMIUM GD 60X60 POL. GLAZED QB63001 RIDGECREST GRAY</t>
  </si>
  <si>
    <t xml:space="preserve">TILES ITALGRES PREMIUM GD 60X60 POL. GLAZED QB6L33 RICHMOND GRAY				</t>
  </si>
  <si>
    <t>TILES ITALGRES PREMIUM GD 60X60 POL. GLAZED QB6Y185 RAMCHO GRAY</t>
  </si>
  <si>
    <t>TILES ITALGRES PREMIUM SC 60X60 POL. GLAZE MB6Y108YH</t>
  </si>
  <si>
    <t>TILES ITALGRES PREMIUM SC 60X60 POL. GLAZE MB6Y185YH</t>
  </si>
  <si>
    <t xml:space="preserve">TILES ITALGRES PREMIUM SC 60X60 POL. GLAZE MB6Y407YH				</t>
  </si>
  <si>
    <t xml:space="preserve">TILES ITALGRES PREMIUM SC 60X60 POL. GLAZE MB6Y408YH 				</t>
  </si>
  <si>
    <t>FAUCET VODA FV0720-5802 ZINC ALLOY WALL</t>
  </si>
  <si>
    <t>FAUCET VODA FV0720-5801 ZINC ALLOY WALL</t>
  </si>
  <si>
    <t>FAUCET BREMEN FV0720-5804 ZINC ALLOY SINK</t>
  </si>
  <si>
    <t>FAUCET BREMEN FV0720-5806 ZINC ALLOY SINK WALL</t>
  </si>
  <si>
    <t>FAUCET LA FONZA FV0720-5803 ZINC ALLOY LAV</t>
  </si>
  <si>
    <t>TILE ESPANA CLASSIC LH 40X40 CT4711 LEANDRO BEIGE/GRAY</t>
  </si>
  <si>
    <t>TILE ESPANA CLASSIC LH 40X40 CT4712 LEANDRO OCHRE/GRAY</t>
  </si>
  <si>
    <t>TILE ESPANA CLASSIC LH 40X40 CT4713 CONROD BROWN</t>
  </si>
  <si>
    <t>TILE ESPANA CLASSIC LH 40X40 CT4714 CONROD GRAY</t>
  </si>
  <si>
    <t>I-AIRCON BOSTON BAY ME MSABD-18CRFN8-QC6 2HP FULL DC INVERTER TYPE W/ FUNCTION</t>
  </si>
  <si>
    <t>AIRCON BOSTON BAY ME SP 0.7&amp;1.0HP SPRING FOR KNOB</t>
  </si>
  <si>
    <t>AIRCON BOSTON BAY 1.5&amp;2HP KNOB</t>
  </si>
  <si>
    <t>AIRCON BOSTON BAY ME SP 1.5&amp;2HP SPRING FOR KNOB</t>
  </si>
  <si>
    <t>AIRCON BOSTON BAY ME SP MWF-05CM-NB7  0.5HP SPRING FOR KNOB</t>
  </si>
  <si>
    <t>SINK BREMEN SBW0820-S5343 530X430X210 WITH STAND SS201</t>
  </si>
  <si>
    <t>NFS-RACK BREMEN RB0720-PD1029 TURNABLE 180 DEG SS201</t>
  </si>
  <si>
    <t>NFS-RACK BREMEN RB0720-PD1030 TURNABLE 270 DEG SS201</t>
  </si>
  <si>
    <t>TRASH BAG CTX TP BIO 18"X20" SMALL GREEN</t>
  </si>
  <si>
    <t>TRASH BAG CTX TP BIO 22"X24" MEDIUM GREEN</t>
  </si>
  <si>
    <t>TRASH BAG CTX TP BIO 26"X32" LARGE GREEN</t>
  </si>
  <si>
    <t>TRASH BAG CTX TP BIO 30"X37" X-LARGE GREEN</t>
  </si>
  <si>
    <t>TRASH BAG CTX TP BIO 27"X40" XX-LARGE GREEN</t>
  </si>
  <si>
    <t>TRASH BAG CTX TP BIO 18"X20" SMALL YELLOW</t>
  </si>
  <si>
    <t>TRASH BAG CTX TP BIO 22"X24" MEDIUM YELLOW</t>
  </si>
  <si>
    <t>TRASH BAG CTX TP BIO 26"X32" LARGE YELLOW</t>
  </si>
  <si>
    <t>TRASH BAG CTX TP BIO 30"X37" X-LARGE YELLOW</t>
  </si>
  <si>
    <t>TRASH BAG CTX TP BIO 27"X40" XX-LARGE YELLOW</t>
  </si>
  <si>
    <t>TANK COVER LA FONZA  075 BOLOGNA WHITE</t>
  </si>
  <si>
    <t>BULB OSRAM LED LECOCLA 5W 3000K WW E27</t>
  </si>
  <si>
    <t>BULB OSRAM LED LECOCLA 5W 6500K DL E27</t>
  </si>
  <si>
    <t>BULB OSRAM LED LECOCLA 7W 3000K WW E27</t>
  </si>
  <si>
    <t>BULB OSRAM LED LECOCLA 7W 6500K DL E27</t>
  </si>
  <si>
    <t>BULB OSRAM LED LECOCLA 9W 3000K WW E27</t>
  </si>
  <si>
    <t>BULB OSRAM LED LECOCLA 12W 3000K WW E27</t>
  </si>
  <si>
    <t>BULB OSRAM LED LECOCLA 12W 6500K DL E27</t>
  </si>
  <si>
    <t>BULB OSRAM LED CANDLE LVCLP253 3W 2700K WW E27</t>
  </si>
  <si>
    <t>BULB OSRAM LED CANDLE LVCLP253 3W 6500K DL E27</t>
  </si>
  <si>
    <t>BULB OSRAM LED CANDLE LVCLP405 5W 2700K WW E27</t>
  </si>
  <si>
    <t>BULB OSRAM LED CANDLE LVCLP405 5W 6500K DL E27</t>
  </si>
  <si>
    <t>TUBE OSRAM LED T8 ST8E-0.6M 9W 6500K DL</t>
  </si>
  <si>
    <t>TUBE LEDVANCE LED T5 LDVAL 300 3.4W 3000K W/ BATTEN WW</t>
  </si>
  <si>
    <t>TUBE LEDVANCE LED T5 LDVAL 300 3.4W 6500K W/ BATTEN DL</t>
  </si>
  <si>
    <t>TUBE LEDVANCE LED T5 LDVAL 600 6.5W 3000K W/ BATTEN WW</t>
  </si>
  <si>
    <t>TUBE LEDVANCE LED T5 LDVAL 600 6.5W 6500K W/ BATTEN DL</t>
  </si>
  <si>
    <t>TUBE LEDVANCE LED T5 LDVAL 900 9.6W 3000K W/ BATTEN WW</t>
  </si>
  <si>
    <t>TUBE LEDVANCE LED T5 LDVAL 900 9.6W 6500K W/ BATTEN DL</t>
  </si>
  <si>
    <t>TUBE LEDVANCE LED T5 LDVAL 1200 13W 3000K W/ BATTEN WW</t>
  </si>
  <si>
    <t>TUBE LEDVANCE LED T5 LDVAL 1200 13W 6500K W/ BATTEN DL</t>
  </si>
  <si>
    <t>TAMPING RAMMER AC C-POWER BELLOW</t>
  </si>
  <si>
    <t>CORDLESS SAW AC EINHELL RECIPSAW BLADE</t>
  </si>
  <si>
    <t>S.O. FILTER JAZZI SPA FOR MASSAGE BATHTUB SKT328A</t>
  </si>
  <si>
    <t>SINK BREMEN SBW0820-S10050S1000X500X190 WITH STAND SS201</t>
  </si>
  <si>
    <t>AIR COMPRESSOR AC POWERCRAFT BDHAC4 150L FAN COVER</t>
  </si>
  <si>
    <t>I-WASHING MACHINE BOSTON BAY BOSTTWM6.5 SPAREPARTS MOTOR</t>
  </si>
  <si>
    <t>SINK BREMEN SBW0820-12050GL 1200X500X180 SS201 DB/LD</t>
  </si>
  <si>
    <t>SINK BREMEN SBW0820-12050GR 1200X500X180 SS201 DB/RD</t>
  </si>
  <si>
    <t>VEST SOTER VS0620-Y-1001 REFLECTIVE YELLOW XXL</t>
  </si>
  <si>
    <t>AIR COOLER BOSTON BAY SP BB-ACLR707 STEP MOTOR</t>
  </si>
  <si>
    <t>AIR COOLER BOSTON BAY SP BB-ACLR707 PCB</t>
  </si>
  <si>
    <t>VEST SOTER VS0620-Y-1002 REFLECTIVE ORANGE XXL</t>
  </si>
  <si>
    <t>S-CURTAIN ROD KENNEY 7/16X48-84 WHITE</t>
  </si>
  <si>
    <t>S-CURTAIN ROD KENNEY 7/16X48-84 BRASS</t>
  </si>
  <si>
    <t>S-CURTAIN ROD SASH KENNEY #551 1X28-48</t>
  </si>
  <si>
    <t>S-CURTAIN HOOK PLEATER KENNEY #1058</t>
  </si>
  <si>
    <t>S-CURTAIN POLE END 1 1/4 WOOD</t>
  </si>
  <si>
    <t>S-CURTAIN ROD TENSION KENNEY #609S/1 WHITE</t>
  </si>
  <si>
    <t>S-CURTAIN ROD TENSION 36-63 SFOAM GRN</t>
  </si>
  <si>
    <t>S-CURTAIN ROD KENNEY ARROW #73-1114 28-48</t>
  </si>
  <si>
    <t>S-CURTAIN ROD KENNEY ARROW #73-1115 48-86 BLACK</t>
  </si>
  <si>
    <t>S-CURTAIN ROD KENNEY #02035 5/8X28-48 BLACK</t>
  </si>
  <si>
    <t>S-CURTAIN ROD KENNEY #02037NC 5/8X28-48 SATIN</t>
  </si>
  <si>
    <t>S-CURTAIN ROD KENNEY #02041 5/8X28-48 BURGUNDY</t>
  </si>
  <si>
    <t>S-CURTAIN ROD KENNEY #02043 5/8X28-48 N-BLUE</t>
  </si>
  <si>
    <t>S-CURTAIN ROD DRAPEWARE 5/8X28-48 BRASS</t>
  </si>
  <si>
    <t>S-CURTAIN ROD EXTENDER KENNEY #549</t>
  </si>
  <si>
    <t>S-CURTAIN ROD KENNEY 7/16X28-48 BRASS</t>
  </si>
  <si>
    <t>S-CURTAIN ROD SHOWER&amp;UTILITY 33-63 YLW #96FE</t>
  </si>
  <si>
    <t>S-CURTAIN ROD SHOWER&amp;UTILITY 33-63 LILAC 82FE</t>
  </si>
  <si>
    <t>S-CURTAIN ROD TRAVERSE RD GRABER #0-701-1 28-48</t>
  </si>
  <si>
    <t>S-CURTAIN ROD TRAVERSE RD GRABER #701 48-84 WHI</t>
  </si>
  <si>
    <t>S-CURTAIN ROD TRAVERSE RD GRABER #0-703-1 66-120</t>
  </si>
  <si>
    <t>S-CURTAIN ROD TRAVERSE RD GRABER #0-704-1 84-156</t>
  </si>
  <si>
    <t>S-CURTAIN ROD BAY SINGLE 36X66</t>
  </si>
  <si>
    <t>S-CURTAIN ROD TRAVERSE RD GRABER 38-66 BRASS</t>
  </si>
  <si>
    <t>S-CURTAIN ROD TRAVERSE HD GRABER #0-401-1 84-156</t>
  </si>
  <si>
    <t>S-CURTAIN ROD I-BEAM W/FITTING #100826</t>
  </si>
  <si>
    <t>S-CURTAIN ROD FINIALS 5/8 48-86 W/BRASS</t>
  </si>
  <si>
    <t>S-CURTAIN ROD FINIALS 5/8 66-120  W/BRASS</t>
  </si>
  <si>
    <t>S-CURTAIN ROD ELEGANCE II 84-144 B.BRASS</t>
  </si>
  <si>
    <t>S-CURTAIN ROD SPIRE KENNEY 5/8X28-48 BRASS</t>
  </si>
  <si>
    <t>S-CURTAIN ROD SPIRE KENNEY 5/8X48-86 BLK</t>
  </si>
  <si>
    <t>S-CURTAIN HOLDBACKS MED SUNBURST ANT.WHT</t>
  </si>
  <si>
    <t>S-CURTAIN SUPPORT ADJ CRHOME 1</t>
  </si>
  <si>
    <t>S-CURTAIN SUPPORT ADJ CHROME 3/4</t>
  </si>
  <si>
    <t>S-CURTAIN BRACKET ADJUST. 1 BRASS</t>
  </si>
  <si>
    <t>S-CURTAIN ROD DRAPEWARE ROLLER STRAIGHT</t>
  </si>
  <si>
    <t>S-CURTAIN TRACKS HD DBL S/S KENNEY 1M</t>
  </si>
  <si>
    <t>S-CURTAIN ROD TRAVERSE DBL SUP. 50-86</t>
  </si>
  <si>
    <t>S-CURTAIN ROD TRAVERSE DBL SUP. 30-50</t>
  </si>
  <si>
    <t>S-CURTAIN ROD TRAVERSE SUPREME 28-48</t>
  </si>
  <si>
    <t>S-CURTAIN ROD TRAVERSE SUPREME 48-86</t>
  </si>
  <si>
    <t>S-CURTAIN ROD TRAVERSE SUPREME 86-150</t>
  </si>
  <si>
    <t>S-CURTAIN TASSEL US PEACH</t>
  </si>
  <si>
    <t>S-CURTAIN TASSEL US SAND</t>
  </si>
  <si>
    <t>S-CURTAIN TASSEL US OLD ROSE</t>
  </si>
  <si>
    <t>S-CURTAIN TASSEL US HUNTER GREEN</t>
  </si>
  <si>
    <t>S-TIEBACK ROPE EUROPEAN 2 YLW GOLD</t>
  </si>
  <si>
    <t>S-TIEBACK ROPE EUROPEAN 2 PINK</t>
  </si>
  <si>
    <t>S-TIEBACK ROPE EUROPEAN 2 PEACH</t>
  </si>
  <si>
    <t>S-TIEBACK ROPE EUROPEAN 2 OLD ROSE</t>
  </si>
  <si>
    <t>S-TIEBACK ROPE EUROPEAN 2 L.BLUE</t>
  </si>
  <si>
    <t>S-TIEBACK ROPE EUROPEAN 2 HUNTER GREEN</t>
  </si>
  <si>
    <t>S-TIEBACK ROPE EUROPEAN 2 MINT GREEN</t>
  </si>
  <si>
    <t>S-TIEBACK ROPE EUROPEAN 3 CREAM</t>
  </si>
  <si>
    <t>S-TIEBACK ROPE EUROPEAN 3 MOCHA</t>
  </si>
  <si>
    <t>S-TIEBACK ROPE EUROPEAN 3 PEACH</t>
  </si>
  <si>
    <t>S-TIEBACK ROPE EUROPEAN 3 MAROON</t>
  </si>
  <si>
    <t>S-TIEBACK ROPE EUROPEAN 3 SILV.BLUE</t>
  </si>
  <si>
    <t>S-CURTAIN TASSEL US WHITE</t>
  </si>
  <si>
    <t>S-TIEBACK ROPE KENNEY W.BLUE</t>
  </si>
  <si>
    <t>S-CURTAIN ROD TRAVERSE 66-120</t>
  </si>
  <si>
    <t>S-CURTAIN ROD TENSION 42-72 H.GREEN</t>
  </si>
  <si>
    <t>S-CURTAIN ROD TENSION 36-63 PEACH</t>
  </si>
  <si>
    <t>S-CURTAIN ROD WOOD POLE 1-1/4X4 SANDED</t>
  </si>
  <si>
    <t>S-CURTAIN ROD WOOD POLE 1-1/4X10 SANDED</t>
  </si>
  <si>
    <t>S-CURTAIN ROD FINIALS 5/8 28-48 W/BRASS</t>
  </si>
  <si>
    <t>S-CURTAIN HOOK RND SET 5/8 48-86 WHITE</t>
  </si>
  <si>
    <t>S-CURTAIN ROD SPIRE KENNEY 5/8X48-86 BRASS</t>
  </si>
  <si>
    <t>S-CURTAIN ROD SPIRE KENNEY 5/8X48-86 WHT</t>
  </si>
  <si>
    <t>S-CURTAIN TRACKS HD SGL KENNEY 1 METER</t>
  </si>
  <si>
    <t>S-CURTAIN TRACKS HD SGL KENNEY 2 METERS</t>
  </si>
  <si>
    <t>S-CURTAIN TRACKS HD SGL KENNEY 3 METERS</t>
  </si>
  <si>
    <t>S-CURTAIN TRACKS HD SGL KENNEY 4 METERS</t>
  </si>
  <si>
    <t>S-CURTAIN TRACKS HD DBL KENNEY 4 METERS</t>
  </si>
  <si>
    <t>S-CURTAIN TRACKS HD DBL KENNEY 1 METER</t>
  </si>
  <si>
    <t>S-CURTAIN TRACKS HD DBL KENNEY 2 METERS</t>
  </si>
  <si>
    <t>S-CURTAIN TRACKS HD DBL KENNEY 3 METERS</t>
  </si>
  <si>
    <t>S-CURTAIN TRACKS HD DBL S/S KENNEY 2M</t>
  </si>
  <si>
    <t>S-CURTAIN TRACKS HD DBL S/S KENNEY 3M</t>
  </si>
  <si>
    <t>S-CURTAIN TRACKS HD DBL S/S KENNEY 4M</t>
  </si>
  <si>
    <t>S-CURTAIN ROD SINGLE KENNEY 28-48</t>
  </si>
  <si>
    <t>S-CURTAIN ROD KENNEY DOUBLE 48-86</t>
  </si>
  <si>
    <t>S-CURTAIN FLANGES 3/4 CHROME</t>
  </si>
  <si>
    <t>S-CURTAIN POLE END 1/2 CHROME</t>
  </si>
  <si>
    <t>S-CURTAIN BRACKET ADJUST. 3/4 BRASS</t>
  </si>
  <si>
    <t>S-CURTAIN HOLDBACKS BIG CORINTHIAN ANT.WHT</t>
  </si>
  <si>
    <t>S-CURTAIN ROD TENSION 36-63 W-BLUE</t>
  </si>
  <si>
    <t>S-CURTAIN ROD TENSION 36-63 H-GREEN</t>
  </si>
  <si>
    <t>S-CURTAIN ROD TENSION 36-63 O-ROSE</t>
  </si>
  <si>
    <t>S-CURTAIN ROD TENSION 36-63 ALABASTER</t>
  </si>
  <si>
    <t>S-CURTAIN ROD TENSION 33-63 BURGUNDY</t>
  </si>
  <si>
    <t>S-CURTAIN SUPPORT 7/16 BRASS</t>
  </si>
  <si>
    <t>S-CURTAIN ROD DRAPEWARE 7/16X66-120 BRASS</t>
  </si>
  <si>
    <t>S-CURTAIN POLE END 1 CHROME</t>
  </si>
  <si>
    <t>S-CURTAIN POLE END 1 BRASS</t>
  </si>
  <si>
    <t>S-CURTAIN FLANGES 1 CHROME</t>
  </si>
  <si>
    <t>S-CURTAIN BRACKET ADJUST. 1 CHROME</t>
  </si>
  <si>
    <t>S-CURTAIN BRACKET ADJUST. 3/4 CHROME</t>
  </si>
  <si>
    <t>S-CURTAIN POST CENTER 3/4</t>
  </si>
  <si>
    <t>S-CURTAIN POST END 3/4</t>
  </si>
  <si>
    <t>S-CURTAIN HOLDER FIX 3/4 CHROME</t>
  </si>
  <si>
    <t>S-CURTAIN ROD TRAVERSE DBL SUP. 66-120</t>
  </si>
  <si>
    <t>S-CURTAIN ROD TRAVERSE DBL SUP. 86-150</t>
  </si>
  <si>
    <t>S-CURTAIN POST END 1</t>
  </si>
  <si>
    <t>S-CURTAIN TOX</t>
  </si>
  <si>
    <t>S-CURTAIN RING 1 BRASS</t>
  </si>
  <si>
    <t>S-CURTAIN HOLDBACKS BIG CORINTHIAN AB</t>
  </si>
  <si>
    <t>S-CURTAIN POLE END 1/2 BRASS</t>
  </si>
  <si>
    <t>S-CURTAIN POST CENTER 1</t>
  </si>
  <si>
    <t>S-CURTAIN POST END 1/2</t>
  </si>
  <si>
    <t>S-CURTAIN BRACKET END SGL</t>
  </si>
  <si>
    <t>S-CURTAIN HOOK STD 50S</t>
  </si>
  <si>
    <t>S-CURTAIN HOLDBACKS IDLER CARRIER</t>
  </si>
  <si>
    <t>S-CURTAIN ROD TENSION KENNEY 1 X38-68 ALABASTER</t>
  </si>
  <si>
    <t>S-CURTAIN ROD KENNEY 7/16X48-86 BRASS</t>
  </si>
  <si>
    <t>S-CURTAIN ROD KENNEY 7/16X48-86 WHITE</t>
  </si>
  <si>
    <t>S-CURTAIN ROD DBL 28-48</t>
  </si>
  <si>
    <t>S-CURTAIN ROD DBL 66-120</t>
  </si>
  <si>
    <t>S-CURTAIN ROD SINGLE KENNEY 48-86</t>
  </si>
  <si>
    <t>S-CURTAIN ROD SINGLE KENNEY 66-120</t>
  </si>
  <si>
    <t>S-CURTAIN ROD WOOD POLE 1-1/4X8 SANDED</t>
  </si>
  <si>
    <t>S-CURTAIN ROD POCKET 2 28-48</t>
  </si>
  <si>
    <t>S-CURTAIN ROD POCKET 2 48-86</t>
  </si>
  <si>
    <t>S-CURTAIN ROD POCKET 2 66-120</t>
  </si>
  <si>
    <t>S-CURTAIN ROD POCKET 2-1/2 48-86</t>
  </si>
  <si>
    <t>S-CURTAIN ROD DRAPEWARE 5/8X66-120 BRASS</t>
  </si>
  <si>
    <t>S-CURTAIN ROD DRAPEWARE 5/8X86-150 BRASS</t>
  </si>
  <si>
    <t>S-CURTAIN ROD KENNEY #02035 5/8X66-120 BLACK</t>
  </si>
  <si>
    <t>S-CURTAIN POLE SET 1 1/4X86-150 WHITE</t>
  </si>
  <si>
    <t>S-CURTAIN ROD KENNEY #02041 5/8X66-120 BURGUNDY</t>
  </si>
  <si>
    <t>S-CURTAIN ROD KENNEY #02043 5/8X66-120 N-BLUE</t>
  </si>
  <si>
    <t>S-CURTAIN ROD KENNEY ALABASTER 5/8X28-48</t>
  </si>
  <si>
    <t>S-CURTAIN ROD KENNEY ALABASTER 5/8X48-86</t>
  </si>
  <si>
    <t>S-CURTAIN ROD KENNEY ALABASTER 5/8X66-120</t>
  </si>
  <si>
    <t>S-CURTAIN ROD KENNEY 5/8X28-48 WHITE</t>
  </si>
  <si>
    <t>S-CURTAIN ROD KENNEY 5/8X48-86 WHITE</t>
  </si>
  <si>
    <t>S-CURTAIN ROD KENNEY 5/8X66-120 WHITE</t>
  </si>
  <si>
    <t>S-CURTAIN HOLDBACKS SML ROSE AB</t>
  </si>
  <si>
    <t>S-CURTAIN HOLDBACKS SML ROSE ANT.WHT</t>
  </si>
  <si>
    <t>S-CURTAIN HOLDBACKS MED LOTUS AB</t>
  </si>
  <si>
    <t>S-CURTAIN HOLDBACKS MED LOTUS ANT WHT</t>
  </si>
  <si>
    <t>S-CURTAIN HOLDBACKS MED LOTUS B.BRASS</t>
  </si>
  <si>
    <t>S-CURTAIN HOLDBACKS MED PETAL AB</t>
  </si>
  <si>
    <t>S-CURTAIN HOLDBACKS MED PETAL ANT WHT</t>
  </si>
  <si>
    <t>S-CURTAIN HOLDBACKS MED PETAL BRASS</t>
  </si>
  <si>
    <t>S-CURTAIN HOLDBACKS MED PEACOCK BRASS</t>
  </si>
  <si>
    <t>S-CURTAIN HOLDBACKS MED PEACOCK ANT WHT</t>
  </si>
  <si>
    <t>S-CURTAIN HOLDBACKS MED PEACOCK AB</t>
  </si>
  <si>
    <t>S-CURTAIN HOLDBACKS MED POLKA AB</t>
  </si>
  <si>
    <t>S-CURTAIN HOLDBACKS MED POLKA ANT WHT</t>
  </si>
  <si>
    <t>S-CURTAIN HOLDBACKS MED POLKA B.BRASS</t>
  </si>
  <si>
    <t>S-CURTAIN HOLDBACKS BIG LOTUS AB</t>
  </si>
  <si>
    <t>S-CURTAIN HOLDBACKS BIG LOTUS ANT WHT</t>
  </si>
  <si>
    <t>S-CURTAIN HOLDBACKS BIG LOTUS B.BRASS</t>
  </si>
  <si>
    <t>S-CURTAIN HOLDBACKS BIG PETAL B.BRASS</t>
  </si>
  <si>
    <t>S-CURTAIN HOLDBACKS BIG PETAL ANT WHT</t>
  </si>
  <si>
    <t>S-CURTAIN HOLDBACKS BIG PETAL AB</t>
  </si>
  <si>
    <t>S-CURTAIN HOLDBACKS BIG SUNBURST AB</t>
  </si>
  <si>
    <t>S-CURTAIN HOLDBACKS BIG SUNBURST ANT WHT</t>
  </si>
  <si>
    <t>S-CURTAIN HOLDBACKS BIG SUNBURST B.BRASS</t>
  </si>
  <si>
    <t>S-CURTAIN HOLDBACKS BIG SUNFLOWER</t>
  </si>
  <si>
    <t>S-CURTAIN RING 3/4 ANT. WHITE</t>
  </si>
  <si>
    <t>S-CURTAIN RING 3/4 BLACK</t>
  </si>
  <si>
    <t>S-CURTAIN RING 3/4 WALNUT</t>
  </si>
  <si>
    <t>S-CURTAIN RING 1 BLACK</t>
  </si>
  <si>
    <t>S-CURTAIN RING 1-1/4 BLACK</t>
  </si>
  <si>
    <t>S-CURTAIN POST CENTER 1/2</t>
  </si>
  <si>
    <t>S-CURTAIN FLANGES 1/2</t>
  </si>
  <si>
    <t>S-CURTAIN POLE END 3/4 BRASS</t>
  </si>
  <si>
    <t>S-CURTAIN POLE END 3/4 CHROME</t>
  </si>
  <si>
    <t>S-CURTAIN SUPPORT DBL</t>
  </si>
  <si>
    <t>S-CURTAIN BRACKET END DBL</t>
  </si>
  <si>
    <t>S-CURTAIN BRACKET FIXED 3/4 BRASS</t>
  </si>
  <si>
    <t>S-CURTAIN SUPPORT ADJ BRASS 3/4</t>
  </si>
  <si>
    <t>S-CURTAIN SUPPORT ADJ BRASS 1</t>
  </si>
  <si>
    <t>S-CURTAIN CORD DRAPEWARE GUIDE</t>
  </si>
  <si>
    <t>S-CURTAIN ROD FLOOR PULLEY PLASTIC</t>
  </si>
  <si>
    <t>S-CURTAIN ROD DRAPEWARE SLIDES</t>
  </si>
  <si>
    <t>S-CURTAIN ROD DRAPEWARE 7/16X66-120 WHITE</t>
  </si>
  <si>
    <t>S-CURTAIN ROD SASH 20-36</t>
  </si>
  <si>
    <t>S-CURTAIN HOOK JUMBO 50'S</t>
  </si>
  <si>
    <t>S-CURTAIN HOLDBACKS MED CORINTHIAN AB</t>
  </si>
  <si>
    <t>S-CURTAIN HOLDBACKS MED CORINTHIAN ANT WHT</t>
  </si>
  <si>
    <t>S-CURTAIN HOLDBACKS MED CORINTHIAN BRASS</t>
  </si>
  <si>
    <t>S-CURTAIN HOLDBACKS ASSTD DESIGN</t>
  </si>
  <si>
    <t>S-CURTAIN ROD SPIRE KENNEY 5/8X28-48 BLK</t>
  </si>
  <si>
    <t>S-CURTAIN BRACKET FIXED 3/4 CHROME</t>
  </si>
  <si>
    <t>S-CURTAIN ROD WALL SCOWCE CHERRY</t>
  </si>
  <si>
    <t>S-CURTAIN ROD FINIALS TWIG LEAVES 5/8</t>
  </si>
  <si>
    <t>S-CURTAIN RING ASSTD. COLOR SMALL 7PCS/PCK</t>
  </si>
  <si>
    <t>S-CURTAIN ROD TENSION 33-63 SILVER GREY</t>
  </si>
  <si>
    <t>S-CURTAIN ROD TENSION 33-63 BLACK</t>
  </si>
  <si>
    <t>S-CURTAIN ROD TENSION 36-63 BLACK</t>
  </si>
  <si>
    <t>S-CURTAIN ROD TENSION 42-72 WHT</t>
  </si>
  <si>
    <t>S-TIEBACK ROPE EUROPEAN 3 HUNTER GREEN</t>
  </si>
  <si>
    <t>S-TIEBACK ROPE EUROPEAN 3 MIDNIGHT BLUE</t>
  </si>
  <si>
    <t>S-CURTAIN RING 1-3/4 WOOD</t>
  </si>
  <si>
    <t>S-CURTAIN BRACKET FIXED 3/4'</t>
  </si>
  <si>
    <t>S-CURTAIN ROD DRAPEWARE SUPPORT DBL</t>
  </si>
  <si>
    <t>S-CURTAIN SUPPORT SGL</t>
  </si>
  <si>
    <t>S-CURTAIN HOLDBACKS MED SUNFLOWER</t>
  </si>
  <si>
    <t>S-CURTAIN TRACKS C-SECTION HAND DRAWN 45-81</t>
  </si>
  <si>
    <t>S-CURTAIN ROD LEAF 60 -120 BRASS</t>
  </si>
  <si>
    <t>S-CURTAIN ROD IMPERIAL KEY 66-120 BLACK</t>
  </si>
  <si>
    <t>S-CURTAIN ROD LEAF 48-86 19MM BRASS</t>
  </si>
  <si>
    <t>S-CURTAIN ROD IMPERIAL KEY 48-84 9MM BLACK</t>
  </si>
  <si>
    <t>S-CURTAIN ROD STAINLESS STEEL PIPE 1/2X4FT.</t>
  </si>
  <si>
    <t>S-CURTAIN ROD STAINLESS STEEL PIPE 1/2X6FT.</t>
  </si>
  <si>
    <t>S-CURTAIN ROD STAINLESS STEEL PIPE 1/2X8FT.</t>
  </si>
  <si>
    <t>S-CURTAIN ROD STAINLESS STEEL PIPE 1/2X10FT.</t>
  </si>
  <si>
    <t>S-CURTAIN ROD STAINLESS STEEL PIPE 3/4X4FT.</t>
  </si>
  <si>
    <t>S-CURTAIN ROD STAINLESS STEEL PIPE 3/4X6FT.</t>
  </si>
  <si>
    <t>S-CURTAIN ROD STAINLESS STEEL PIPE 3/4X8FT.</t>
  </si>
  <si>
    <t>S-CURTAIN ROD STAINLESS STEEL PIPE 3/4X10FT.</t>
  </si>
  <si>
    <t>S-CURTAIN ROD STAINLESS STEEL PIPE 1X4FT.</t>
  </si>
  <si>
    <t>S-CURTAIN ROD STAINLESS STEEL PIPE 1X6FT.</t>
  </si>
  <si>
    <t>S-CURTAIN ROD STAINLESS STEEL PIPE 1X8FT.</t>
  </si>
  <si>
    <t>S-CURTAIN ROD STAINLESS STEEL PIPE 1X10FT.</t>
  </si>
  <si>
    <t>S-CURTAIN ROD TENSION 36-63 WHITE</t>
  </si>
  <si>
    <t>S-CURTAIN ROD WOOD POLE 1-1/4X6 SANDED</t>
  </si>
  <si>
    <t>S-CURTAIN ROD ROUND FAN 5/8 28-48 BLACK</t>
  </si>
  <si>
    <t>S-CURTAIN ROD ROUND FAN 5/8 48-86 BLACK</t>
  </si>
  <si>
    <t>S-CURTAIN ROD ROUND IVY 5/8 28-48 A/W</t>
  </si>
  <si>
    <t>S-CURTAIN HOOK ROUND 5/8 28-48 A/W</t>
  </si>
  <si>
    <t>S-CURTAIN HOOK ROUND 5/8 48-86 A/W</t>
  </si>
  <si>
    <t>S-CURTAIN HOOK ROUND 5/8 28-48 WHITE</t>
  </si>
  <si>
    <t>S-CURTAIN HOOK ROUND 5/8 48-86 BLACK</t>
  </si>
  <si>
    <t>S-CURTAIN ROD IMPERIAL KEY 28-48 19MM BLACK</t>
  </si>
  <si>
    <t>S-CURTAIN ROD PINEAPPLE 28-48 BRASS</t>
  </si>
  <si>
    <t>S-CURTAIN ROD PINEAPPLE 48-84 BRASS</t>
  </si>
  <si>
    <t>S-CURTAIN ROD PINEAPPLE 66-120 BRASS</t>
  </si>
  <si>
    <t>S-CURTAIN ROD LEAF 28-48 19MM BRASS</t>
  </si>
  <si>
    <t>S-CURTAIN ROD LEAF 28-48 19MM BLACK</t>
  </si>
  <si>
    <t>S-CURTAIN ROD LEAF 48-86 19MM BLACK</t>
  </si>
  <si>
    <t>S-CURTAIN ROD LEAF 66-120 19MM BLACK</t>
  </si>
  <si>
    <t>S-CURTAIN TRACKS FLAT TOP HAND DRAWN 25-45</t>
  </si>
  <si>
    <t>S-CURTAIN TRACKS FLAT TOP HAND DRAWN 45-81</t>
  </si>
  <si>
    <t>S-CURTAIN TRACKS FLAT TOP HAND DRAWN 66-120</t>
  </si>
  <si>
    <t>S-CURTAIN TRACKS FLAT TOP HAND DRAWN 81-153</t>
  </si>
  <si>
    <t>S-CURTAIN TRACKS FLAT TOP CORD DRAWN 30-48</t>
  </si>
  <si>
    <t>S-CURTAIN TRACKS FLAT TOP CORD DRAWN 48-84</t>
  </si>
  <si>
    <t>S-CURTAIN TRACKS FLAT TOP CORD DRAWN 66-120</t>
  </si>
  <si>
    <t>S-CURTAIN TRACKS C-SECTION HAND DRAWN 25-45</t>
  </si>
  <si>
    <t>S-CURTAIN TRACKS C-SECTION HAND DRAWN 66-120</t>
  </si>
  <si>
    <t>S-CURTAIN TRACKS C-SECTION HAND DRAWN 81-153</t>
  </si>
  <si>
    <t>S-CURTAIN TRACKS C-SECTION CORD DRAWN 30-48</t>
  </si>
  <si>
    <t>S-CURTAIN TRACKS C-SECTION CORD DRAWN 48-84</t>
  </si>
  <si>
    <t>S-CURTAIN TRACKS C-SECTION CORD DRAWN 66-120</t>
  </si>
  <si>
    <t>S-CURTAIN TRACKS C-SECTION CORD DRAWN 84-156</t>
  </si>
  <si>
    <t>S-CURTAIN ROD ROUND 5/8 28-48 BLACK</t>
  </si>
  <si>
    <t>S-CURTAIN BRACKET WOOD DRAPEWARE POLE</t>
  </si>
  <si>
    <t>S-CURTAIN ROD TRAVERSE RD GRABER #1-543-8 66-120</t>
  </si>
  <si>
    <t>S-CURTAIN RING SWAG HOLDER</t>
  </si>
  <si>
    <t>S-CURTAIN CORD DRAPEWARE LOCK X2'S</t>
  </si>
  <si>
    <t>S-CURTAIN CORD DRAPEWARE PULLEY 2</t>
  </si>
  <si>
    <t>S-CURTAIN RING 1-1/4 ANT. BRASS</t>
  </si>
  <si>
    <t>S-CURTAIN HOLDBACKS DECORATIVE WOODEN VQ1184/00</t>
  </si>
  <si>
    <t>S-CURTAIN RING 1-3/4 CHROME</t>
  </si>
  <si>
    <t>S-CURTAIN RING 1 SILVER GREEN</t>
  </si>
  <si>
    <t>S-CURTAIN ROD TRAVERSE WELLINGTON  28-48 ANT.</t>
  </si>
  <si>
    <t>S-CURTAIN ROD TRAVERSE WELLINGTON 1 A/B 48-86</t>
  </si>
  <si>
    <t>S-CURTAIN ROD TRAVERSE WELLINGTON 1 A/B 66-120</t>
  </si>
  <si>
    <t>S-CURTAIN ROD TRAVERSE WELLINGTON 1 A/B 86-150</t>
  </si>
  <si>
    <t>S-CURTAIN ROD TRAVERSE RD GRABER 66-120</t>
  </si>
  <si>
    <t>S-CURTAIN ROD TRAVERSE RD GRABER 48-84</t>
  </si>
  <si>
    <t>S-CURTAIN ROD KENNEY 5/8X48-86 BRIGHT CHROME</t>
  </si>
  <si>
    <t>S-CURTAIN ROD KENNEY 5/8X48-84 BRASS</t>
  </si>
  <si>
    <t>S-CURTAIN ROD TRAVERSE SUPREME 50-86</t>
  </si>
  <si>
    <t>S-CURTAIN ROD KENNEY A-WALNUT 1X48-86</t>
  </si>
  <si>
    <t>S-CURTAIN ROD KENNEY A-WALNUT 1X86-150</t>
  </si>
  <si>
    <t>S-CURTAIN ROD TRAVERSE HD GRABER #1-543-8 66-120</t>
  </si>
  <si>
    <t>S-CURTAIN HOLDBACKS MED SUNBURST B.BRASS</t>
  </si>
  <si>
    <t>S-CURTAIN HOLDBACKS MED SUNBURST ANT.BRASS</t>
  </si>
  <si>
    <t>S-CURTAIN ROD MAGNETIC TOWEL BAR 1X18</t>
  </si>
  <si>
    <t>S-CURTAIN ROD TOWEL BAR 3/ 4X24</t>
  </si>
  <si>
    <t>S-CURTAIN ROD TOWEL BAR 1X24</t>
  </si>
  <si>
    <t>S-TIEBACK ROPE EUROPEAN 3 CEL.GRN</t>
  </si>
  <si>
    <t>S-TIEBACK ROPE EUROPEAN 3 GOLD</t>
  </si>
  <si>
    <t>S-CURTAIN ROD DRAPEWARE 7/16 28-48 WHITE</t>
  </si>
  <si>
    <t>S-CURTAIN ROD DRAPEWARE ALABASTER 7/16 48-86</t>
  </si>
  <si>
    <t>S-CURTAIN ROD DRAPEWARE ALABASTER 7/16 66-120</t>
  </si>
  <si>
    <t>S-CURTAIN ROD BAY 2 1/2 WINDOW</t>
  </si>
  <si>
    <t>S-CURTAIN ROD ARROW 5/8 48-86 BRASS</t>
  </si>
  <si>
    <t>S-CURTAIN ROD FINIALS ARROW BLACK</t>
  </si>
  <si>
    <t>S-CURTAIN ROD FINIALS SPIRE BLACK</t>
  </si>
  <si>
    <t>S-CURTAIN ROD ARROW 5/8 28-48 BRASS</t>
  </si>
  <si>
    <t>S-CURTAIN ROD TRAVERSE HD GRABER SUPER 28-48</t>
  </si>
  <si>
    <t>S-CURTAIN ROD TRAVERSE HD GRABER SUPER 48-86</t>
  </si>
  <si>
    <t>S-CURTAIN ROD TRAVERSE HD GRABER SUPER 66-120</t>
  </si>
  <si>
    <t>S-CURTAIN ROD FERNWOOD 86-150 WALNUT</t>
  </si>
  <si>
    <t>S-CURTAIN POLE SET 1 1/4X4 BRASS</t>
  </si>
  <si>
    <t>S-CURTAIN POLE SET 1 1/4X6 BRASS</t>
  </si>
  <si>
    <t>S-CURTAIN POLE SET 1 1/4X8 BRASS</t>
  </si>
  <si>
    <t>S-CURTAIN ROD FLEUR DE LIS 28-48 SET 19MM BLK</t>
  </si>
  <si>
    <t>S-CURTAIN ROD FLEUR DE LIS 48-84 SET 19MM BLK</t>
  </si>
  <si>
    <t>S-CURTAIN ROD FLEUR DE LIS 66-120 SET 19MM BLK</t>
  </si>
  <si>
    <t>S-CURTAIN ROD FLEUR DE LIS 28-48 S.CHROME</t>
  </si>
  <si>
    <t>S-CURTAIN ROD FLEUR DE LIS 48-84 S.CHROME</t>
  </si>
  <si>
    <t>S-CURTAIN ROD FLEUR DE LIS 66-120 S.CHROME</t>
  </si>
  <si>
    <t>S-CURTAIN ROD PINEAPPLE SET 28-48  SATIN CHROME</t>
  </si>
  <si>
    <t>S-CURTAIN ROD PINEAPPLE SET 48-84 SATIN CHROME</t>
  </si>
  <si>
    <t>S-CURTAIN ROD PINEAPPLE SET 66-120 SATIN CHROME</t>
  </si>
  <si>
    <t>S-CURTAIN ROD LEAF 48-84 SET 19MM BRASS</t>
  </si>
  <si>
    <t>S-CURTAIN ROD LEAF 66-120 SET 19MM BRASS</t>
  </si>
  <si>
    <t>S-CURTAIN ROD FLEUR DE LIS 48-86 SET 19MM BRASS</t>
  </si>
  <si>
    <t>S-CURTAIN ROD FLEUR DE LIS 66-120 SET 19MM BRAS</t>
  </si>
  <si>
    <t>S-CURTAIN ROD TENSION 33-63 GOLD</t>
  </si>
  <si>
    <t>S-CURTAIN ROD TENSION SPRUCE 33-63</t>
  </si>
  <si>
    <t>S-CURTAIN ROD TENSION 33-63 YELLOW</t>
  </si>
  <si>
    <t>S-CURTAIN ROD TENSION ALABASTER 42-72</t>
  </si>
  <si>
    <t>S-CURTAIN ROD TENSION 42-72 W-BLUE</t>
  </si>
  <si>
    <t>S-CURTAIN ROD TENSION 42-72 BLACK</t>
  </si>
  <si>
    <t>S-CURTAIN ROD TENSION 42-72 BURGUNDY</t>
  </si>
  <si>
    <t>S-CURTAIN ROD TRAVERSE 28-48</t>
  </si>
  <si>
    <t>S-CURTAIN ROD TRAVERSE HD GRABER 48-86 401</t>
  </si>
  <si>
    <t>S-CURTAIN ROD ELEGANCE 28-48 1' BRASS</t>
  </si>
  <si>
    <t>S-CURTAIN ROD ELEGANCE 48-84 1' BRASS</t>
  </si>
  <si>
    <t>S-CURTAIN POLE WINDSOR 1 1/2 38-66 B.BRASS</t>
  </si>
  <si>
    <t>S-CURTAIN POLE WINDSOR 1 1/2 100-180 B.BRASS</t>
  </si>
  <si>
    <t>S-TIEBACK ROPE EUROPEAN 4 GOLD</t>
  </si>
  <si>
    <t>S-TIEBACK ROPE EUROPEAN 4 CREAM</t>
  </si>
  <si>
    <t>S-TIEBACK ROPE EUROPEAN 4 MOCHA</t>
  </si>
  <si>
    <t>S-TIEBACK ROPE EUROPEAN 4 MAROON</t>
  </si>
  <si>
    <t>S-TIEBACK ROPE EUROPEAN 4 H.GRN</t>
  </si>
  <si>
    <t>S-TIEBACK ROPE EUROPEAN 4 M.BLUE</t>
  </si>
  <si>
    <t>S-TIEBACK ROPE EUROPEAN 4 PINK</t>
  </si>
  <si>
    <t>S-CURTAIN ROD ANT. 5/8 28-48 BRASS</t>
  </si>
  <si>
    <t>S-CURTAIN ROD ANT. 5/8 48-46 BRASS</t>
  </si>
  <si>
    <t>S-STAINLESS SGL TRACKS 1M</t>
  </si>
  <si>
    <t>S-STAINLESS SGL TRACKS 2M</t>
  </si>
  <si>
    <t>S-STAINLESS SGL TRACKS 3M</t>
  </si>
  <si>
    <t>S-STAINLESS SGL TRACKS 4M</t>
  </si>
  <si>
    <t>S-CURTAIN ROD FLEUR DE LIS 28-48 SET 19MM BRASS</t>
  </si>
  <si>
    <t>S-TIEBACK ROPE EUROPEAN 3 OLD ROSE</t>
  </si>
  <si>
    <t>S-CURTAIN ROD FLEXIBLE 2 STICKS</t>
  </si>
  <si>
    <t>S-CURTAIN ROD FERNWOOD 28-48 WALNUT</t>
  </si>
  <si>
    <t>S-CURTAIN ROD FERNWOOD 48-86 WALNUT</t>
  </si>
  <si>
    <t>S-TIEBACK ROPE EUROPEAN 2 CREAM</t>
  </si>
  <si>
    <t>S-TIEBACK ROPE EUROPEAN 4 MINT GREEN</t>
  </si>
  <si>
    <t>S-CURTAIN HOLDBACKS ORIENTAL MED LOTUS B/B</t>
  </si>
  <si>
    <t>S-CURTAIN ROD DBL 5/8 28-48 BRASS</t>
  </si>
  <si>
    <t>S-CURTAIN ROD DBL 5/8 48-86 BRASS</t>
  </si>
  <si>
    <t>S-CURTAIN ROD DBL 5/8 66-120 BRASS</t>
  </si>
  <si>
    <t>S-CURTAIN ROD DBL 5/8 66-120 CHROME</t>
  </si>
  <si>
    <t>S-CURTAIN ROD DBL 5/8 48-86 CHROME</t>
  </si>
  <si>
    <t>S-CURTAIN ROD DBL 5/8 28-48 CHROME</t>
  </si>
  <si>
    <t>S-CURTAIN RING SWAG W/ BRACKET</t>
  </si>
  <si>
    <t>S-CURTAIN ROD DRAPEWARE 7/16X66-120 CHROME</t>
  </si>
  <si>
    <t>S-CURTAIN ROD DRAPEWARE 7/16X48-86 CHROME</t>
  </si>
  <si>
    <t>S-CURTAIN ROD DRAPEWARE 7/16X28-48 CHROME</t>
  </si>
  <si>
    <t>S-CURTAIN ROD SPIRE RND SET 5/8 28-48 WHITE</t>
  </si>
  <si>
    <t>S-CURTAIN ROD TRAVERSE SET 66-120</t>
  </si>
  <si>
    <t>S-CURTAIN ROD TRAVERSE SET 28-48</t>
  </si>
  <si>
    <t>S-CURTAIN ROD TRAVERSE SET 86-150</t>
  </si>
  <si>
    <t>S-TIEBACK ROPE EUROPEAN 2 MAROON</t>
  </si>
  <si>
    <t>S-SWAG WINDSOR 1-1/2 SET B/B 38-66</t>
  </si>
  <si>
    <t>S-SWAG WINDSOR 1-1/2 SET B/B 66-120</t>
  </si>
  <si>
    <t>S-CURTAIN ROD TRAVERSE WELLINGTON A/B 28-48</t>
  </si>
  <si>
    <t>S-CURTAIN ROD TRAVERSE HD GRABER 84-156</t>
  </si>
  <si>
    <t>S-CURTAIN HOOK JUMBO US 50'S</t>
  </si>
  <si>
    <t>S-CURTAIN ROD FINIALS ASSTD. COLOR&amp;DESIGN 5/8</t>
  </si>
  <si>
    <t>S-CURTAIN ROD TENSION SEAFOAM 33-63 GREEN</t>
  </si>
  <si>
    <t>S-CURTAIN ROD TRAVERSE HD GRABER 28-48</t>
  </si>
  <si>
    <t>S-TIEBACK ROPE EUROPEAN 2 WHITE</t>
  </si>
  <si>
    <t>S-TIEBACK ROPE EUROPEAN 2 NAVY</t>
  </si>
  <si>
    <t>S-TIEBACK ROPE EUROPEAN 4 PEACH</t>
  </si>
  <si>
    <t>S-CURTAIN POLE END UNFINISHED 1-3/8 WOOD</t>
  </si>
  <si>
    <t>S-SWAGHOLDER UNFINISHED WOODEN</t>
  </si>
  <si>
    <t>S-CURTAIN ROD FLOOR PULLEY METAL</t>
  </si>
  <si>
    <t>S-CURTAIN HOLDBACKS ROSE PIN TYPE A/W</t>
  </si>
  <si>
    <t>S-TIEBACK HOOK SCROLL ASSTD COL COPPER</t>
  </si>
  <si>
    <t>S-TIEBACK HOOK SCROLL ASSTD COL NICKEL</t>
  </si>
  <si>
    <t>S-TIEBACK HOOK SCROLL ASSTD COL BRASS</t>
  </si>
  <si>
    <t>S-TIEBACK HOOK SCROLL ASSTD COL ANT. BRASS</t>
  </si>
  <si>
    <t>S-CURTAIN RING DECORATIVE ASSTD. DESIGN&amp;COLOR</t>
  </si>
  <si>
    <t>S-CURTAIN RING CLIP 1'</t>
  </si>
  <si>
    <t>S-CURTAIN ROD BAY 2 1/2 DAUPHINE</t>
  </si>
  <si>
    <t>S-SLIDER BLIND DRAPEWARE 100-200CM</t>
  </si>
  <si>
    <t>S-SLIDER BLIND DRAPEWARE 150-300CM</t>
  </si>
  <si>
    <t>S-CURTAIN ROD FLEUR DE LIS 48-84 SET 19MM BRASS</t>
  </si>
  <si>
    <t>S-CURTAIN ROD KENNEY ARROW #73-1114 48-86</t>
  </si>
  <si>
    <t>S-CURTAIN TRACKS FLAT TOP CORD DRAWN 25-45</t>
  </si>
  <si>
    <t>S-CURTAIN TRACKS FLAT TOP CORD DRAWN 45-81</t>
  </si>
  <si>
    <t>S-CURTAIN TRACKS FLAT TOP CORD DRAWN 84-156</t>
  </si>
  <si>
    <t>S-CURTAIN ROD BAY DOUBLE</t>
  </si>
  <si>
    <t>S-CURTAIN TASSEL US BURGUNDY</t>
  </si>
  <si>
    <t>S-CURTAIN TASSEL US W.BLUE</t>
  </si>
  <si>
    <t>S-CURTAIN TASSEL US SLATE BLUE</t>
  </si>
  <si>
    <t>S-TIEBACK ROPE EUROPEAN 4 OLD ROSE</t>
  </si>
  <si>
    <t>S-CURTAIN HOLDBACKS MED LOTUS CHROME</t>
  </si>
  <si>
    <t>S-CURTAIN HOLDBACKS MED PETAL CHROME</t>
  </si>
  <si>
    <t>S-CURTAIN BRACKET ADJUST. 5/8 BRASS</t>
  </si>
  <si>
    <t>S-CURTAIN ROD FINIALS WELLINGTON 5/8'</t>
  </si>
  <si>
    <t>S-CURTAIN ROD FINIALS FERNWOOD 1'</t>
  </si>
  <si>
    <t>S-CURTAIN ROD TENSION 33-63 1' RED</t>
  </si>
  <si>
    <t>S-CURTAIN ROD TENSION 42-72 OLD ROSE 1'</t>
  </si>
  <si>
    <t>S-CURTAIN ROD TRAVERSE 120-220</t>
  </si>
  <si>
    <t>S-CURTAIN ROD TRAVERSE SUPREME 120-220</t>
  </si>
  <si>
    <t>S-CURTAIN ROD TRAVERSE SUPREME 160-300</t>
  </si>
  <si>
    <t>S-CURTAIN ROD TRAVERSE SUPREME DBL 120-220</t>
  </si>
  <si>
    <t>S-CURTAIN ROD TRAVERSE HD GRABER 48-86</t>
  </si>
  <si>
    <t>S-CURTAIN ROD TRAVERSE HD GRABER SUPER 120-228</t>
  </si>
  <si>
    <t>S-CURTAIN CORD DRAPEWARE LOCK X3'S</t>
  </si>
  <si>
    <t>S-CURTAIN ROD FLEUR DE LIS 17MM 36-70 WHITE</t>
  </si>
  <si>
    <t>S-CURTAIN RING ASSTD. COLOR LARGE 14PCS/PCK</t>
  </si>
  <si>
    <t>S-CURTAIN CORD DRAPEWARE NYLON</t>
  </si>
  <si>
    <t>S-CURTAIN POLE WINDSOR 1 1/2 66-120 B.BRASS</t>
  </si>
  <si>
    <t>S-STAINLESS STEEL TOWEL BAR 1/2'X24'</t>
  </si>
  <si>
    <t>S-STAINLESS STEEL TOWEL BAR 1'X24'</t>
  </si>
  <si>
    <t>S-CURTAIN HOLDBACKS SET 5/8</t>
  </si>
  <si>
    <t>S-SWAGHOLDER KIT BRASS</t>
  </si>
  <si>
    <t>S-CURTAIN HOLDBACKS METAL SET BRASS 5/8</t>
  </si>
  <si>
    <t>S-CURTAIN HOOK ADJUST.10PCS/PK.</t>
  </si>
  <si>
    <t>S-CURTAIN BRACKET DOUBLE 1/2 BRASS&amp;CHROME</t>
  </si>
  <si>
    <t>S-CURTAIN RING BLACK 2</t>
  </si>
  <si>
    <t>S-CURTAIN RINGS 2 WOOD</t>
  </si>
  <si>
    <t>S-CURTAIN ROD TENSION 36-63 LILAC</t>
  </si>
  <si>
    <t>S-CURTAIN ROD KENNEY 28-48 BEEHIVE/PEWTER</t>
  </si>
  <si>
    <t>S-CURTAIN ROD KENNEY 48-86 BEEHIVE/PEWTER</t>
  </si>
  <si>
    <t>S-CURTAIN HOLDBACKS KENNEY QUILL/ANT. GOLD</t>
  </si>
  <si>
    <t>S-CURTAIN HOLDBACKS KENNEY CAGE BLACK</t>
  </si>
  <si>
    <t>S-CURTAIN HOLDBACKS KENNEY TWIG/ANT. GOLD</t>
  </si>
  <si>
    <t>S-CURTAIN ROD DRAPEWARE CROWN 28-48</t>
  </si>
  <si>
    <t>S-CURTAIN ROD DRAPEWARE CROWN 48-84</t>
  </si>
  <si>
    <t>S-CURTAIN ROD DRAPEWARE TWIST 66-120 BLACK</t>
  </si>
  <si>
    <t>S-CURTAIN ROD DRAPEWARE CROWN 84-156</t>
  </si>
  <si>
    <t>S-CURTAIN ROD DRAPEWARE CROWN 28-48 S. NICKEL</t>
  </si>
  <si>
    <t>S-CURTAIN ROD DRAPEWARE CROWN 48-84 S. NICKEL</t>
  </si>
  <si>
    <t>S-CURTAIN ROD DRAPEWARE CROWN 66-120 S.NICKEL</t>
  </si>
  <si>
    <t>S-CURTAIN ROD DRAPEWARE CROWN 84-156 S.NICKEL</t>
  </si>
  <si>
    <t>S-CURTAIN ROD DRAPEWARE TWIST 28-48 BLACK</t>
  </si>
  <si>
    <t>S-CURTAIN ROD DRAPEWARE TWIST 48-84 BLACK</t>
  </si>
  <si>
    <t>S-CURTAIN ROD DRAPEWARE TWIST 84-156 BLACK</t>
  </si>
  <si>
    <t>S-CURTAIN ROD DRAPEWARE TWIST 28-48 S.NICKEL</t>
  </si>
  <si>
    <t>S-CURTAIN ROD DRAPEWARE TWIST 48-84 S.NICKEL</t>
  </si>
  <si>
    <t>S-CURTAIN ROD DRAPEWARE TWIST 66-120 S.NICKEL</t>
  </si>
  <si>
    <t>S-CURTAIN ROD DRAPEWARE TWIST 84-156 S.NICKEL</t>
  </si>
  <si>
    <t>S-CURTAIN ROD DRAPEWARE WORM 28-48 BLACK 19MM</t>
  </si>
  <si>
    <t>S-CURTAIN ROD DRAPEWARE WORM 48-84 BLACK 19MM</t>
  </si>
  <si>
    <t>S-CURTAIN ROD DRAPEWARE WORM 66-120 BLACK 19MM</t>
  </si>
  <si>
    <t>S-CURTAIN ROD DRAPEWARE WORM 84-156 BLACK 19MM</t>
  </si>
  <si>
    <t>S-CURTAIN ROD DRAPEWARE WORM 28-48 S.NICKEL 19M</t>
  </si>
  <si>
    <t>S-CURTAIN ROD DRAPEWARE WORM 48-84 S.NICKL 19MM</t>
  </si>
  <si>
    <t>S-CURTAIN ROD DRAPEWARE WORM 66-120 S.NICKL 19M</t>
  </si>
  <si>
    <t>S-CURTAIN ROD DRAPEWARE WORM 84-156 S.NICKEL 19</t>
  </si>
  <si>
    <t>S-CURTAIN ROD DRAPEWARE POINTEDCAGE 28-48 BLACK</t>
  </si>
  <si>
    <t>S-CURTAIN ROD DRAPEWARE POINTEDCAGE 48-84 BLACK</t>
  </si>
  <si>
    <t>S-CURTAIN ROD DRAPEWARE POINTEDCAGE 66-120 BLACK</t>
  </si>
  <si>
    <t>S-CURTAIN ROD DRAPEWARE POINTEDCAGE 84-156 BLACK</t>
  </si>
  <si>
    <t>S-CURTAIN ROD DRAPEWARE POINTEDCAGE 28-48 S.NICKLE</t>
  </si>
  <si>
    <t>S-CURTAIN ROD DRAPEWARE POINTEDCAGE 48-84 S.NICKEL</t>
  </si>
  <si>
    <t>S-CURTAIN ROD DRAPEWARE POINTEDCAGE 66-120S.NICKEL</t>
  </si>
  <si>
    <t>S-CURTAIN ROD DRAPEWARE POINTEDCAGE 84-156S.NICKEL</t>
  </si>
  <si>
    <t>S-CURTAIN ROD TRAVERSE C-SECTION DBL 28-48</t>
  </si>
  <si>
    <t>S-CURTAIN ROD KENNEY 28-48 CRACKLE/PEWTER CLEAR</t>
  </si>
  <si>
    <t>S-CURTAIN ROD KENNEY 48-86 CRACKLE/PEWTER CLEAR</t>
  </si>
  <si>
    <t>S-CURTAIN ROD KENNEY 90-130 CRACKLE/PEWTER CLEAR</t>
  </si>
  <si>
    <t>S-CURTAIN ROD KENNEY CRACKLE/RUST 28-48 AMBER</t>
  </si>
  <si>
    <t>S-CURTAIN ROD KENNEY 48-86 CRACKLE/RUST AMBER</t>
  </si>
  <si>
    <t>S-CURTAIN ROD KENNEY 28-48 AMETHYST</t>
  </si>
  <si>
    <t>S-CURTAIN ROD KENNEY 48-86  AMETHYST</t>
  </si>
  <si>
    <t>S-CURTAIN ROD KENNEY 90-130 AMETHYST</t>
  </si>
  <si>
    <t>S-CURTAIN HOLDBACKS KENNEY CRACKLE/PEW.CLEAR</t>
  </si>
  <si>
    <t>S-CURTAIN HOLDBACKS KENNEY BEEHIVE/PEW.CLEAR</t>
  </si>
  <si>
    <t>S-CURTAIN HOLDBACKS KENNEY BEEHIVE/PEW.AMYTHYST</t>
  </si>
  <si>
    <t>S-CURTAIN ROD KENNEY 28-48 QUILL/ANT.GOLD</t>
  </si>
  <si>
    <t>S-CURTAIN ROD KENNEY 48-86 QUILL/ANT.GOLD</t>
  </si>
  <si>
    <t>S-CURTAIN ROD KENNEY 90-130 QUILL/ANT.GOLD</t>
  </si>
  <si>
    <t>S-CURTAIN ROD KENNEY 28-48 CAGE BLACK</t>
  </si>
  <si>
    <t>S-CURTAIN ROD KENNEY 48-86 CAGE BLACK</t>
  </si>
  <si>
    <t>S-CURTAIN ROD KENNEY 90-130 CAGE BLACK</t>
  </si>
  <si>
    <t>S-CURTAIN ROD KENNEY 28-48 TWIG/ANT.GOLD</t>
  </si>
  <si>
    <t>S-CURTAIN ROD KENNEY 48-86 TWIG/ANT.GOLD</t>
  </si>
  <si>
    <t>S-CURTAIN ROD KENNEY 90-130 TWIG/ANT.GOLD</t>
  </si>
  <si>
    <t>S-CURTAIN ROD TRAVERSE C-SECTION DBL 48-84</t>
  </si>
  <si>
    <t>S-CURTAIN ROD TRAVERSE C-SECTION DBL 66-120</t>
  </si>
  <si>
    <t>S-CURTAIN ROD TRAVERSE C-SECTION DBL 86-150</t>
  </si>
  <si>
    <t>S-CURTAIN POLE END DRAPEWARE BRENT WOOD</t>
  </si>
  <si>
    <t>S-CURTAIN POLE END DRAPEWARE WOOD</t>
  </si>
  <si>
    <t>S-CURTAIN POST CENTER DRAPEWARE WOODEN</t>
  </si>
  <si>
    <t>S-CURTAIN BRACKET WOOD DRAPEWARE SINGLE</t>
  </si>
  <si>
    <t>S-CURTAIN RING DRAPEWARE 1 1/4 WOOD</t>
  </si>
  <si>
    <t>S-CURTAIN HOLDBACKS KENNEY CRA./PEW. AMBER</t>
  </si>
  <si>
    <t>S-CURTAIN HOOK DECORATIVE BRASS</t>
  </si>
  <si>
    <t>S-CURTAIN ROD DBL 5/8 48-86 WHITE</t>
  </si>
  <si>
    <t>S-CURTAIN ROD DBL 5/8 66-120 WHITE</t>
  </si>
  <si>
    <t>S-CURTAIN ROD TENSION 42-72 YELLOW</t>
  </si>
  <si>
    <t>S-CURTAIN ROD TENSION 42-72 LILAC</t>
  </si>
  <si>
    <t>S-CURTAIN ROD TENSION 42-72 RED</t>
  </si>
  <si>
    <t>S-CURTAIN ROD TENSION 42-72 SPRUCE</t>
  </si>
  <si>
    <t>S-CURTAIN POLE END WOOD 1 1/4</t>
  </si>
  <si>
    <t>S-CURTAIN POLE END WELLINGTON A/B 1</t>
  </si>
  <si>
    <t>S-CURTAIN POLE END A/B 1 WALNUT</t>
  </si>
  <si>
    <t>S-CURTAIN HOLDBACKS WOOD</t>
  </si>
  <si>
    <t>S-CURTAIN RING DECORATIVE 1</t>
  </si>
  <si>
    <t>S-CURTAIN CORD DRAPEWARE CLEAT</t>
  </si>
  <si>
    <t>S-CURTAIN TRACKS HD SGL KENNEY 10-4 METERS</t>
  </si>
  <si>
    <t>S-CURTAIN HOOK DECORATIVE AB</t>
  </si>
  <si>
    <t>S-CURTAIN ROD DRAPEWARE ALABASTER 7/16 28-48</t>
  </si>
  <si>
    <t>S-CURTAIN RING 1-3/4 BLACK</t>
  </si>
  <si>
    <t>S-CURTAIN ROD DBL 5/8 28-48 WHITE</t>
  </si>
  <si>
    <t>S-CURTAIN BRACKET ADJUST. 3/4 BLACK</t>
  </si>
  <si>
    <t>S-TIEBACK ROPE EUROPEAN 4 WHITE</t>
  </si>
  <si>
    <t>S-CURTAIN ROD DRAPEWARE SGL 5/8 86-150 CHROME</t>
  </si>
  <si>
    <t>S-CURTAIN ROD DRAPEWARE 5/8 86-150 CHROME</t>
  </si>
  <si>
    <t>S-CURTAIN ROD DRAPEWARE 5/8 86-150 BRASS</t>
  </si>
  <si>
    <t>S-CURTAIN RING ASSTD. COLOR 1 (10/PCK)</t>
  </si>
  <si>
    <t>S-CURTAIN ROD DRAPEWARE LOCKSEAM 20-36</t>
  </si>
  <si>
    <t>S-CURTAIN ROD DRAPEWARE LOCKSEAM 28-50</t>
  </si>
  <si>
    <t>S-CURTAIN ROD POCKET 2 1/2 43-80 (FIX BRACKET)</t>
  </si>
  <si>
    <t>S-CURTAIN ROD POCKET 2 1/2 66-120 (FIX BRACKET)</t>
  </si>
  <si>
    <t>S-CURTAIN RING ASSTD. COLOR 1-1/4 (10/PCK)</t>
  </si>
  <si>
    <t>S-TIEBACK HOOK DECORATIVE CHROME</t>
  </si>
  <si>
    <t>S-CURTAIN HOOK END</t>
  </si>
  <si>
    <t>S-CURTAIN ROD 5/8 28-48 CHROME</t>
  </si>
  <si>
    <t>S-CURTAIN ROD 5/8 66-120 CHROME</t>
  </si>
  <si>
    <t>S-CURTAIN ROD 5/8 48-86 SAND</t>
  </si>
  <si>
    <t>S-CURTAIN POLE SET 1 1/4X10 BRASS</t>
  </si>
  <si>
    <t>S-CURTAIN ROD ROUND 5/8 28-48 ANT.BRASS</t>
  </si>
  <si>
    <t>S-CURTAIN ROD FAN ANT. 5/8 28-48 BRASS</t>
  </si>
  <si>
    <t>S-CURTAIN ROD FAN ANT. 5/8 48-86 BRASS</t>
  </si>
  <si>
    <t>S-CURTAIN ROD TRAVERSE DBL 28-48 FLAT TOP</t>
  </si>
  <si>
    <t>S-CURTAIN ROD TRAVERSE DBL 48-86 FLAT TOP</t>
  </si>
  <si>
    <t>S-CURTAIN ROD TRAVERSE DBL 66-120 FLAT TOP</t>
  </si>
  <si>
    <t>S-CURTAIN ROD TRAVERSE DBL 86-150 FLAT TOP</t>
  </si>
  <si>
    <t>S-CURTAIN ROD TRAVERSE DBL 120-220 FLAT TOP</t>
  </si>
  <si>
    <t>S-CURTAIN ROD TRAVERSE 48-86</t>
  </si>
  <si>
    <t>S-CURTAIN ROD TRAVERSE SUPREME 66-120</t>
  </si>
  <si>
    <t>S-CURTAIN ROD TRAVERSE HD GRABER 120-220</t>
  </si>
  <si>
    <t>S-CURTAIN ROD TRAVERSE HD GRABER SUPER 120-220</t>
  </si>
  <si>
    <t>S-CURTAIN BRACKET EUROPEAN 1-3/8 BRASS</t>
  </si>
  <si>
    <t>S-CURTAIN ROD FINIALS ROYAL BRASS LIGHT OAK</t>
  </si>
  <si>
    <t>S-CURTAIN HOLDBACKS BIG LOTUS CHROME</t>
  </si>
  <si>
    <t>S-CURTAIN HOLDBACKS BIG PETAL CHROME</t>
  </si>
  <si>
    <t>S-TIEBACK ROPE EUROPEAN 3 PINK</t>
  </si>
  <si>
    <t>S-TIEBACK ROPE EUROPEAN 3 YLW GOLD</t>
  </si>
  <si>
    <t>S-TIEBACK ROPE EUROPEAN 4 YLW GOLD</t>
  </si>
  <si>
    <t>S-TIEBACK ROPE EUROPEAN 4 NAVY BLUE</t>
  </si>
  <si>
    <t>S-TIEBACK ROPE EUROPEAN 4 LIGHT BLUE</t>
  </si>
  <si>
    <t>S-CURTAIN HOLDBACKS MED CORINTHIAN CHROME</t>
  </si>
  <si>
    <t>S-CURTAIN HOLDBACKS ROSE SCREW TYPE CHROME</t>
  </si>
  <si>
    <t>S-CURTAIN HOLDBACKS MED PEACOCK CHROME</t>
  </si>
  <si>
    <t>S-CURTAIN HOLDBACKS MED SUNBURST CHROME</t>
  </si>
  <si>
    <t>S-CURTAIN HOLDBACKS MED POLKA CHROME</t>
  </si>
  <si>
    <t>S-CURTAIN HOLDBACKS MED LOTUS ORIENTAL CHROME</t>
  </si>
  <si>
    <t>S-CURTAIN ROD TENSION 42-72 ALUMINUM</t>
  </si>
  <si>
    <t>S-CURTAIN ROD ARROW 5/8 28-48 WHITE</t>
  </si>
  <si>
    <t>S-CURTAIN ROD ARROW 5/8 48-86 WHITE</t>
  </si>
  <si>
    <t>S-CURTAIN ROD SET GOTHIC 5/8 28-48 BLACK</t>
  </si>
  <si>
    <t>S-CURTAIN ROD SET GOTHIC 5/8 48-86 BLACK</t>
  </si>
  <si>
    <t>S-CURTAIN ROD TENSION 42-72 PEACH</t>
  </si>
  <si>
    <t>S-CURTAIN ROD TENSION 42-72 SEAFOAM GREEN</t>
  </si>
  <si>
    <t>S-CURTAIN ROD 5/8 48-86 CHROME</t>
  </si>
  <si>
    <t>NKD-CENTER POST LOTUS 2PCS 1/2</t>
  </si>
  <si>
    <t>NKD-CENTER POST LOTUS 2PCS 3/4</t>
  </si>
  <si>
    <t>NKD-CENTER POST LOTUS 2PCS 1</t>
  </si>
  <si>
    <t>S-CURTAIN BRACKET FIX DRAPEWARE DBL 3/4 CHROME</t>
  </si>
  <si>
    <t>S-CURTAIN ROD CONNECTOR DRAPEWARE WOOD10'S</t>
  </si>
  <si>
    <t>S-CURTAIN FLANGES HALF PAIR</t>
  </si>
  <si>
    <t>S-CURTAIN ROD DRAPEWARE MTS 1/2X2  BRASS</t>
  </si>
  <si>
    <t>S-CURTAIN ROD DRAPEWARE MTS 3/4X2 BRASS</t>
  </si>
  <si>
    <t>S-CURTAIN RING GROMMET BIG 10'S/PCK</t>
  </si>
  <si>
    <t>S-CURTAIN RING GROMMET SML 10'S/PCK</t>
  </si>
  <si>
    <t>S-CURTAIN BRACKET DRAPEWARE TAPE SML GROMMET</t>
  </si>
  <si>
    <t>S-CURTAIN RING TAPE GROMMET SMALL MTR.</t>
  </si>
  <si>
    <t>S-CURTAIN RING TAPE GROMMET BIG MTR.</t>
  </si>
  <si>
    <t>S-CURTAIN BRACKET HD 3/4 CHROME</t>
  </si>
  <si>
    <t>S-CURTAIN BRACKET HD 3/4 BRASS</t>
  </si>
  <si>
    <t>S-CURTAIN BRACKET LD 3/4 CHROME</t>
  </si>
  <si>
    <t>S-CURTAIN BRACKET LD 3/4 BRASS</t>
  </si>
  <si>
    <t>S-CURTAIN ROD THRIFTY 1/2X4</t>
  </si>
  <si>
    <t>S-CURTAIN ROD THRIFTY 1/26X6</t>
  </si>
  <si>
    <t>S-CURTAIN ROD THRIFTY 1/2X8</t>
  </si>
  <si>
    <t>S-CURTAIN ROD THRIFTY 3/4X4</t>
  </si>
  <si>
    <t>S-CURTAIN ROD THRIFTY 3/4X6</t>
  </si>
  <si>
    <t>S-CURTAIN ROD THRIFTY 3/4X8</t>
  </si>
  <si>
    <t>S-CURTAIN BRACKET FIXED 3/4 CHROME LD</t>
  </si>
  <si>
    <t>S-CURTAIN BRACKET FIXED 3/4 BRASS LD</t>
  </si>
  <si>
    <t>S-CURTAIN ROD BULLET FINIALS 7/16 28-48 BRASS</t>
  </si>
  <si>
    <t>S-CURTAIN ROD BULLET FINIALS 7/16 48-86 BRASS</t>
  </si>
  <si>
    <t>S-CURTAIN ROD BULLET FINIALS 7/16 66-120 BRASS</t>
  </si>
  <si>
    <t>S-CURTAIN ROD BULLET FINIALS 7/16 28-48 CHROME</t>
  </si>
  <si>
    <t>S-CURTAIN ROD BULLET FINIALS 7/16 48-86 CHROME</t>
  </si>
  <si>
    <t>S-CURTAIN ROD BULLET FINIALS 7/16 66-120 CHROME</t>
  </si>
  <si>
    <t>S-CURTAIN ROD TOWEL BAR 3/4X24</t>
  </si>
  <si>
    <t>S-CURTAIN ROD BULLET FINIALS 7/16 28-48 WHITE</t>
  </si>
  <si>
    <t>S-CURTAIN ROD BULLET FINIALS 7/16 48-86 WHITE</t>
  </si>
  <si>
    <t>S-CURTAIN ROD BULLET FINIALS 7/16 66-120 WHITE</t>
  </si>
  <si>
    <t>S-CURTAIN FLANGES 3/4 DUTY HALF</t>
  </si>
  <si>
    <t>S-CURTAIN FLANGES 1 LT DUTY</t>
  </si>
  <si>
    <t>S-CURTAIN HOLDBACKS SML ROSE B.BRASS</t>
  </si>
  <si>
    <t>NKD-CENTER SET LOTUS 42122</t>
  </si>
  <si>
    <t>NKD-CENTER SET LOTUS 42125</t>
  </si>
  <si>
    <t>S-CURTAIN ROD DRAPEWARE FLAME 28-48 19MM SATIN</t>
  </si>
  <si>
    <t>S-CURTAIN ROD DRAPEWARE FLAME 48-86 19MM SATIN</t>
  </si>
  <si>
    <t>S-CURTAIN ROD DRAPEWARE FLAME 66-120 19MM SATIN</t>
  </si>
  <si>
    <t>S-CURTAIN ROD DRAPEWARE FLAME 28-48 19MM BRASS</t>
  </si>
  <si>
    <t>S-CURTAIN ROD DRAPEWARE FLAME 48-86 19MM BRASS</t>
  </si>
  <si>
    <t>S-CURTAIN ROD DRAPEWARE FLAME 66-120 19MM BRASS</t>
  </si>
  <si>
    <t>S-CURTAIN ROD DRAPEWARE FLAME 28-48 19MM BLACK</t>
  </si>
  <si>
    <t>S-CURTAIN ROD DRAPEWARE FLAME 48-86 19MM BLACK</t>
  </si>
  <si>
    <t>S-CURTAIN ROD DRAPEWARE FLAME 66-120 19MM BLACK</t>
  </si>
  <si>
    <t>S-CURTAIN ROD DRAPEWARE FUT. 28-48 19MM BLACK</t>
  </si>
  <si>
    <t>S-CURTAIN ROD DRAPEWARE FUT. 48-84 19MM BLACK</t>
  </si>
  <si>
    <t>S-CURTAIN ROD DRAPEWARE FUT. 66-120 19MM BLACK</t>
  </si>
  <si>
    <t>S-CURTAIN ROD DRAPEWARE FUT. 28-48 19MM SATIN</t>
  </si>
  <si>
    <t>S-CURTAIN ROD DRAPEWARE FUT. 48-86 19MM SATIN</t>
  </si>
  <si>
    <t>S-CURTAIN ROD DRAPEWARE FUT. 66-120 19MM SATIN</t>
  </si>
  <si>
    <t>S-CURTAIN ROD DRAPEWARE EGYT.28-48 19MM BRASS</t>
  </si>
  <si>
    <t>S-CURTAIN ROD DRAPEWARE EGYT.48-84 19MM BRASS</t>
  </si>
  <si>
    <t>S-CURTAIN ROD DRAPEWARE EGYT.66-120 19MM BRASS</t>
  </si>
  <si>
    <t>S-CURTAIN ROD DRAPEWARE EGYT.28-48 19MM BLACK</t>
  </si>
  <si>
    <t>S-CURTAIN ROD DRAPEWARE EGYT.48-84 19MM BLACK</t>
  </si>
  <si>
    <t>S-CURTAIN ROD DRAPEWARE EGYT.66-120 19MM BLACK</t>
  </si>
  <si>
    <t>S-CURTAIN ROD DRAPEWARE EGYT.28-48 19MM SATIN</t>
  </si>
  <si>
    <t>S-CURTAIN ROD DRAPEWARE EGYT.48-86 19MM SATIN</t>
  </si>
  <si>
    <t>S-CURTAIN ROD DRAPEWARE EGYT.66-120 19MM SATIN</t>
  </si>
  <si>
    <t>S-CURTAIN ROD DRAPEWARE WAVE 28-48 19MM SATIN</t>
  </si>
  <si>
    <t>S-CURTAIN ROD DRAPEWARE WAVE 48-86 19MM SATIN</t>
  </si>
  <si>
    <t>S-CURTAIN ROD DRAPEWARE WAVE 66-120 19MM SATIN</t>
  </si>
  <si>
    <t>S-CURTAIN ROD DRAPEWARE WAVE 28-48 19MM BRASS</t>
  </si>
  <si>
    <t>S-CURTAIN ROD DRAPEWARE WAVE 48-86 19MM BRASS</t>
  </si>
  <si>
    <t>S-CURTAIN ROD DRAPEWARE WAVE 66-120 19MM BRASS</t>
  </si>
  <si>
    <t>S-CURTAIN ROD DRAPEWARE WAVE 28-48 19MM BLACK</t>
  </si>
  <si>
    <t>S-CURTAIN ROD DRAPEWARE WAVE 48-86 19MM BLACK</t>
  </si>
  <si>
    <t>S-CURTAIN ROD DRAPEWARE WAVE 66-120 19MM BLACK</t>
  </si>
  <si>
    <t>S-CURTAIN POLE END DRAPEWARE R.BUD 7/16 CHROME</t>
  </si>
  <si>
    <t>S-CURTAIN POLE END DRAPEWARE R.BUD 7/16 BRASS</t>
  </si>
  <si>
    <t>S-CURTAIN POLE END DRAPEWARE R.BUD 7/16 BLACK</t>
  </si>
  <si>
    <t>S-CURTAIN POLE END DRAPEWARE BALL 7/16 CHROME</t>
  </si>
  <si>
    <t>S-CURTAIN POLE END DRAPEWARE BALL 7/16 BRASS</t>
  </si>
  <si>
    <t>S-CURTAIN POLE END DRAPEWARE BALL 7/16 BLACK</t>
  </si>
  <si>
    <t>S-CURTAIN POLE END DRAPEWARE R.BUD 5/8 CHROME</t>
  </si>
  <si>
    <t>S-CURTAIN POLE END DRAPEWARE R.BUD 5/8 BRASS</t>
  </si>
  <si>
    <t>S-CURTAIN POLE END DRAPEWARE R.BUD 5/8 BLACK</t>
  </si>
  <si>
    <t>S-CURTAIN POLE END DRAPEWARE BALL 5/8 CHROME</t>
  </si>
  <si>
    <t>S-CURTAIN POLE END DRAPEWARE BALL 5/8 BRASS</t>
  </si>
  <si>
    <t>S-CURTAIN POLE END DRAPEWARE BALL 5/8 BLACK</t>
  </si>
  <si>
    <t>S-CURTAIN ROD DRAPEWARE 5/8 28-48 BLACK TOWER</t>
  </si>
  <si>
    <t>S-CURTAIN ROD DRAPEWARE 5/8 48-86 BLACK TOWER</t>
  </si>
  <si>
    <t>S-CURTAIN ROD DRAPEWARE 5/8 66-120 BLACK TOWER</t>
  </si>
  <si>
    <t>S-CURTAIN ROD DRAPEWARE 5/8 28-48 BLACK FLEUR</t>
  </si>
  <si>
    <t>S-CURTAIN ROD DRAPEWARE 5/8 48-86 BLACK FLEUR</t>
  </si>
  <si>
    <t>S-CURTAIN ROD DRAPEWARE 5/8 66-120 BLACK FLEUR</t>
  </si>
  <si>
    <t>S-CURTAIN TRACKS TROPHY DESIGN HAND DRAWN 28-48</t>
  </si>
  <si>
    <t>S-CURTAIN TRACKS TROPHY DESIGN HAND DRAWN 48-86</t>
  </si>
  <si>
    <t>S-CURTAIN TRACKS TROPHY DESIGN HAND DRAWN 66-120</t>
  </si>
  <si>
    <t>S-CURTAIN TRACKS TROPHY DESIGN HAND DRAWN 86-150</t>
  </si>
  <si>
    <t>S-CURTAIN TRACKS OAKWOOD HAND DRAWN 28-48</t>
  </si>
  <si>
    <t>S-CURTAIN TRACKS OAKWOOD HAND DRAWN 48-86</t>
  </si>
  <si>
    <t>S-CURTAIN TRACKS OAKWOOD HAND DRAWN 66-120</t>
  </si>
  <si>
    <t>S-CURTAIN POLE END DRAPEWARE BALL 1'' CHROME</t>
  </si>
  <si>
    <t>S-CURTAIN POLE END DRAPEWARE BALL 1'' BRASS</t>
  </si>
  <si>
    <t>S-CURTAIN ROD DRAPEWARE TWIG LEAVES 3/4'' 28-48 A/BRASS</t>
  </si>
  <si>
    <t>S-CURTAIN ROD DRAPEWARE TWIG LEAVES 3/4'' 48-84 A/BRASS</t>
  </si>
  <si>
    <t>S-CURTAIN ROD DRAPEWARE TWIG LEAVES 3/4'' 66-120 A/BRASS</t>
  </si>
  <si>
    <t>S-CURTAIN ROD DRAPEWARE TWIG LEAVES 3/4'' 84-156 A/BRASS</t>
  </si>
  <si>
    <t>S-CURTAIN ROD DRAPEWARE IMPERIAL KEY 3/4'' 28-48 A/BRASS</t>
  </si>
  <si>
    <t>S-CURTAIN ROD DRAPEWARE IMPERIAL KEY 3/4'' 48-84 A/BRASS</t>
  </si>
  <si>
    <t>S-CURTAIN ROD DRAPEWARE IMPERIAL KEY 3/4'' 66-120 A/BRASS</t>
  </si>
  <si>
    <t>S-CURTAIN ROD DRAPEWARE IMPERIAL KEY 3/4'' 84-156 A/BRASS</t>
  </si>
  <si>
    <t>S-CURTAIN ROD DRAPEWARE CROWN DESIGN 3/4'' 28-48 BRASS</t>
  </si>
  <si>
    <t>S-CURTAIN ROD DRAPEWARE CROWN DESIGN 3/4'' 48-84 BRASS</t>
  </si>
  <si>
    <t>S-CURTAIN ROD DRAPEWARE CROWN DESIGN 3/4'' 66-120 BRASS</t>
  </si>
  <si>
    <t>S-CURTAIN ROD DRAPEWARE CROWN DESIGN 3/4'' 84-156 BRASS</t>
  </si>
  <si>
    <t>S-CURTAIN ROD DRAPEWARE GLOBE 3/4'' 28-48 BRASS</t>
  </si>
  <si>
    <t>S-CURTAIN ROD DRAPEWARE GLOBE 3/4'' 48-84 BRASS</t>
  </si>
  <si>
    <t>S-CURTAIN ROD DRAPEWARE GLOBE 3/4'' 66-120 BRASS</t>
  </si>
  <si>
    <t>S-CURTAIN ROD DRAPEWARE GLOBE 3/4'' 84-156 BRASS</t>
  </si>
  <si>
    <t>S-CURTAIN ROD DRAPEWARE GLOBE 3/4'' 28-48 BLACK</t>
  </si>
  <si>
    <t>S-CURTAIN ROD DRAPEWARE GLOBE 3/4'' 48-84 BLACK</t>
  </si>
  <si>
    <t>S-CURTAIN ROD DRAPEWARE GLOBE 3/4'' 66-120 BLACK</t>
  </si>
  <si>
    <t>S-CURTAIN ROD DRAPEWARE GLOBE 3/4'' 84-156 BLACK</t>
  </si>
  <si>
    <t>S-CURTAIN HOLDBACK DRAPEWARE EURO SILVER/BRASS BIG</t>
  </si>
  <si>
    <t>S-CURTAIN HOLDBACK DRAPEWARE POUND SILVER/BRASS BIG</t>
  </si>
  <si>
    <t>S-CURTAIN HOLDBACK DRAPEWARE DOLLAR SILVER/BRASS BIG</t>
  </si>
  <si>
    <t>S-CURTAIN HOLDBACK DRAPEWARE YEN SILVER/BRASS BIG</t>
  </si>
  <si>
    <t>S-CURTAIN ROD DRAPEWARE GLOBE 3/4'' 28-48 CHROME</t>
  </si>
  <si>
    <t>S-CURTAIN ROD DRAPEWARE GLOBE 3/4'' 48-84 CHROME</t>
  </si>
  <si>
    <t>S-CURTAIN ROD DRAPEWARE GLOBE 3/4'' 66-120 CHROME</t>
  </si>
  <si>
    <t>S-CURTAIN ROD DRAPEWARE GLOBE 3/4'' 84-156 CHROME</t>
  </si>
  <si>
    <t>S-CURTAIN ROD CAFE 5/8'' 28-48'' TWO TONE WOODEN DESIGN</t>
  </si>
  <si>
    <t>S-CURTAIN ROD CAFE 5/8'' 48-86'' TWO TONE WOODEN DESIGN</t>
  </si>
  <si>
    <t>S-CURTAIN ROD CAFE 5/8'' 66-120'' TWO TONE WOODEN DESIGN</t>
  </si>
  <si>
    <t>S-CURTAIN ROD CAFE 5/8'' 86-150'' TWO TONE WOODEN DESIGN</t>
  </si>
  <si>
    <t>S-CURTAIN ROD TENSION 5/8'' 28-48'' BRASS</t>
  </si>
  <si>
    <t>S-CURTAIN ROD TENSION 5/8'' 48-75'' BRASS</t>
  </si>
  <si>
    <t>T-FLUSHER FIXER KIT FLUIDMASTER SET #555C</t>
  </si>
  <si>
    <t>T-TOILET TANK FLUIDMASTER REPAIR VALVE 400C</t>
  </si>
  <si>
    <t>T-FLEXIBLE HOSE FLUIDMASTER B1F16</t>
  </si>
  <si>
    <t>T-FLEXIBLE HOSE FLUIDMASTER B4F12 1/2X1/2</t>
  </si>
  <si>
    <t>T-FLEXIBLE HOSE FLUIDMASTER B4F16</t>
  </si>
  <si>
    <t>T-FLEXIBLE HOSE FLUIDMASTER B1T12 12</t>
  </si>
  <si>
    <t>T-FLAPPER FLUIDMASTER SET #500</t>
  </si>
  <si>
    <t>T-FLAPPER FLUIDMASTER SET #502</t>
  </si>
  <si>
    <t>T-TOILET TANK FLUIDMASTER FLUSH LEVER 680</t>
  </si>
  <si>
    <t>T-TOILET TANK FLUIDMASTER FLUSH LEVER 681</t>
  </si>
  <si>
    <t>T-TOILET TANK FLUIDMASTER VALVE 200AX</t>
  </si>
  <si>
    <t>T-TOILET TANK FLUIDMASTER FILL VALVE &amp; FLAPPER 200</t>
  </si>
  <si>
    <t>T-TOILET TANK FLUIDMASTER COMPLETE KIT 400AK</t>
  </si>
  <si>
    <t>+T-TANK FITTING FLUIDMASTER 507A</t>
  </si>
  <si>
    <t>CTC-PENDANT LAMP EGLO 87008 LORD 2</t>
  </si>
  <si>
    <t>T-FLAPPER CHAIN FLUIDMASTER PACK #5104</t>
  </si>
  <si>
    <t>T-GASKET FLUIDMASTER 6100</t>
  </si>
  <si>
    <t>NRMC-MAGAZINE YUMMY</t>
  </si>
  <si>
    <t>HA-BALL VALVE HOMEAID BRASS H.D 1/2</t>
  </si>
  <si>
    <t>T-FLAPPER FLUIDMASTER SET #501</t>
  </si>
  <si>
    <t>T-FAUCET FLUIDMASTER 630 HOT&amp;COLD</t>
  </si>
  <si>
    <t>+T-DECORATIVE TRIM FLUIDMASTER #621D</t>
  </si>
  <si>
    <t>+T-TANK BALL FLUIDMASTER #5100</t>
  </si>
  <si>
    <t>+T-FAUCET MOEN 18132 CLT-WM</t>
  </si>
  <si>
    <t>NRMC-MAGAZINE REAL LIVING BACK ISSUE</t>
  </si>
  <si>
    <t>MPG-MAGAZINE MY HOME</t>
  </si>
  <si>
    <t>ER-TOILET SUPPORT ANGLE VALVE</t>
  </si>
  <si>
    <t>ER-TOILET SUPPORT SGL STRAINER</t>
  </si>
  <si>
    <t>ER-TOILET SUPPORT DOWEL PIN</t>
  </si>
  <si>
    <t>ER-TOILET SUPPORT NOVA 400 SEAT&amp;COVER</t>
  </si>
  <si>
    <t>ER-TOILET SUPPORT MICA TANK FITTING</t>
  </si>
  <si>
    <t>ER-TOILET SUPPORT STAINLESS FLOOR DRAIN</t>
  </si>
  <si>
    <t>ER-TOILET SUPPORT STAINLESS FLOOR DRAIN 4X4</t>
  </si>
  <si>
    <t>ER-TOILET SUPPORT P/TRAP 1 1/4 WHT</t>
  </si>
  <si>
    <t>ER-TOILET SUPPORT P/TRAP 1 1/2 BLK</t>
  </si>
  <si>
    <t>ER-FAUCET AID WASHER</t>
  </si>
  <si>
    <t>ER-FLEXIBLE HOSE LAVATORY</t>
  </si>
  <si>
    <t>CTC-CEILING LAMP E27 EGLO 89325 2X60W TOSCA</t>
  </si>
  <si>
    <t>ER-FAUCET PLAIN BIBB BRASS</t>
  </si>
  <si>
    <t>ER-FAUCET HOSE BIBB BRASS</t>
  </si>
  <si>
    <t>ER-TOILET SUPPORT FLAPPER BALL W/CHAIN</t>
  </si>
  <si>
    <t>ER-TANK FITTINGS SET CENTER FLUSH</t>
  </si>
  <si>
    <t>HA-ANGLE VALVE HOMEAID 1/2X1/4X3/8</t>
  </si>
  <si>
    <t>HA-ANGLE VALVE HOMEAID 1/2X1/4 BRASS</t>
  </si>
  <si>
    <t>HA-ANGLE VALVE HOMEAID 1/2X1/2X3/8</t>
  </si>
  <si>
    <t>HA-BALL VALVE HOMEAID MINI 1/2X1/2 6214</t>
  </si>
  <si>
    <t>HA-STRAINER FLOOR HOMEAID 4X4</t>
  </si>
  <si>
    <t>HA-TANK LEVER HOMEAID</t>
  </si>
  <si>
    <t>HA-DUAL FLUSH BUTTON HOMEAID SET</t>
  </si>
  <si>
    <t>HA-LEVER TYPE HOMEAID 1SET</t>
  </si>
  <si>
    <t>HA-FILL VALVE HOMEAID ADJUSTABLE</t>
  </si>
  <si>
    <t>HA-FLUSH VALVE HOMEAID</t>
  </si>
  <si>
    <t>HA-FLUSH VALVE HOMEAID DUAL WATER SAVER</t>
  </si>
  <si>
    <t>HA-BOTTLE TRAP HOMEAID 1 1/2</t>
  </si>
  <si>
    <t>HA-BOTTLE TRAP HOMEAID W/OVERFLOW</t>
  </si>
  <si>
    <t>HA-BRASS POP UP HOMEAID 1 1/4</t>
  </si>
  <si>
    <t>P.O. PLUG HOMEAID 1-1/4" BRASS ACCESSORIES</t>
  </si>
  <si>
    <t>HA-FLAPPER BALL HOMEAID</t>
  </si>
  <si>
    <t>HA-FAUCET HANDLE HOMEAID ROUND</t>
  </si>
  <si>
    <t>HA-FAUCET HANDLE HOMEAID SQUARE</t>
  </si>
  <si>
    <t>HA-HOSE FLEXIBLE HOMEAID LAVATORY 1/2X1/4</t>
  </si>
  <si>
    <t>HA-HOSE FLEXIBLE HOMEAID CLOSET 7/8X1/4</t>
  </si>
  <si>
    <t>HA-CLEANER MULTI PURPOSE HOMEAID 145X98X8MM</t>
  </si>
  <si>
    <t>HA-BASIN PLASTIC HOMEAID 1 1/4</t>
  </si>
  <si>
    <t>HA-BASIN PLASTIC HOMEAID 1 1/2</t>
  </si>
  <si>
    <t>HA-WIPER FLOOR HOMEAID RUBBER</t>
  </si>
  <si>
    <t>HA-STRAINER FLOOR HOMEAID PLATE</t>
  </si>
  <si>
    <t>HA-FAUCET LAVATORY HOMEAID CROSS TYPE</t>
  </si>
  <si>
    <t>HA-STRAINER FLOOR HOMEAID 2</t>
  </si>
  <si>
    <t>HA-STRAINER FLOOR HOMEAID SS 4X4</t>
  </si>
  <si>
    <t>CTC-CEILING LAMP E27 EGLO 82886 1X60W TWISTER</t>
  </si>
  <si>
    <t>HA-FAUCET HOSE BIBB HOMEAID COCK NP</t>
  </si>
  <si>
    <t>HA-FAUCET HOSE BIBB HOMEAID BRASS</t>
  </si>
  <si>
    <t>HA-FAUCET PLAIN BIBB HOMEAID BRASS</t>
  </si>
  <si>
    <t>HA-ANGLE VALVE HOMEAID 1/2X1/4X1/2X3/8</t>
  </si>
  <si>
    <t>HA-FAUCET AID</t>
  </si>
  <si>
    <t>HA-HOSE COUPLING HOMEAID 1/2 SET</t>
  </si>
  <si>
    <t>HA-HOSE COUPLING HOMEAID 1/2</t>
  </si>
  <si>
    <t>HA-HOSE COUPLING HOMEAID 5/8 SET</t>
  </si>
  <si>
    <t>HA-HOSE COUPLING HOMEAID 1/2 FEMALE</t>
  </si>
  <si>
    <t>HA-HOSE COUPLING HOMEAID 1/2 MALE</t>
  </si>
  <si>
    <t>HA-HOSE COUPLING HOMEAID 3/1 SET</t>
  </si>
  <si>
    <t>HA-GASKET SILICON HOMEAID</t>
  </si>
  <si>
    <t>HA-EXTENSION TUBE HOMEAID ALUM 1-1/2X6</t>
  </si>
  <si>
    <t>HA-EXTENSION TUBE HOMEAID ALUM 1-1/2X8</t>
  </si>
  <si>
    <t>HA-EXTENSION TUBE HOMEAID ALUM 1-1/2X10</t>
  </si>
  <si>
    <t>HA-EXTENSION TUBE HOMEAID ALUM 1-1/2X12</t>
  </si>
  <si>
    <t>HA-EXTENSION TUBE HOMEAID ALUM 1-1/4X6</t>
  </si>
  <si>
    <t>HA-EXTENSION TUBE HOMEAID ALUM 1-1/4X8</t>
  </si>
  <si>
    <t>HA-EXTENSION TUBE HOMEAID ALUM 1-1/4X10</t>
  </si>
  <si>
    <t>HA-EXTENSION TUBE HOMEAID ALUM 1-1/4X12</t>
  </si>
  <si>
    <t>HA-EXTENSION NIPPLE HOMEAID ALUMINUM 2''</t>
  </si>
  <si>
    <t>HA-FAUCET HOSE HOMEAID BIBB US TYPE</t>
  </si>
  <si>
    <t>HA-FAUCET PLAIN BIBB HOMEAID ITALY BP</t>
  </si>
  <si>
    <t>HA-FAUCET HOSE BIBB HOMEAID ALUM CP1/2</t>
  </si>
  <si>
    <t>HA-FAUCET PLAIN BIBB HOMEAID ALUM BP1/2</t>
  </si>
  <si>
    <t>HA-VALVE SHOWER HOMEAID BALL TYPE 1/2</t>
  </si>
  <si>
    <t>HA-EXTENSION TUBE HOMEAID PE 1-1/4X4</t>
  </si>
  <si>
    <t>HA-EXTENSION TUBE HOMEAID PE 1-1/4X6</t>
  </si>
  <si>
    <t>HA-EXTENSION TUBE HOMEAID PE 1-1/4X8</t>
  </si>
  <si>
    <t>HA-EXTENSION TUBE HOMEAID PE 1-1/2X4</t>
  </si>
  <si>
    <t>HA-EXTENSION TUBE HOMEAID PE 1-1/2X6</t>
  </si>
  <si>
    <t>HA-EXTENSION TUBE HOMEAID PE 1-1/2X8</t>
  </si>
  <si>
    <t>HA-EXTENSION TUBE HOMEAID PE 1-1/2X10</t>
  </si>
  <si>
    <t>HA-EXTENSION TUBE HOMEAID PE 1-1/2X12</t>
  </si>
  <si>
    <t>HA-EXTENSION TUBE HOMEAID PE 1-1/4X10</t>
  </si>
  <si>
    <t>HA-EXTENSION TUBE HOMEAID PE 1-1/4X12</t>
  </si>
  <si>
    <t>HA-CLEAN OUT BRASS HOMEAID</t>
  </si>
  <si>
    <t>HA-CLEAN OUT BRASS HOMEAID 2</t>
  </si>
  <si>
    <t>CTC-PENDANT LAMP E27 EGLO 92283 1X60W HANIFA</t>
  </si>
  <si>
    <t>HA-STRAINER FLOOR HOMEAID SUS-304</t>
  </si>
  <si>
    <t>CTC-PENDANT LAMP E27 EGLO 90622 1X60W FORTUNA</t>
  </si>
  <si>
    <t>HA-GUTTER TRAP HOMEAID</t>
  </si>
  <si>
    <t>HA-GUTTER TRAP HOMEAID SS</t>
  </si>
  <si>
    <t>HA-FLOOR DRAIN HOMEAID CONCEALED TILE TOP BRASS</t>
  </si>
  <si>
    <t>HA-STRAINER FLOOR HOMEAID ANTI ODOR</t>
  </si>
  <si>
    <t>CTC-PENDANT LAMP E27 EGLO 92383 1X60W BIANDRA</t>
  </si>
  <si>
    <t>CTC-PENDANT LAMP E27 EGLO 91046 1X60W FEDRA</t>
  </si>
  <si>
    <t>CTC-PENDANT LAMP E27 EGLO 91824 1X60W FEDRA</t>
  </si>
  <si>
    <t>HA-BIDET HOMEAID BLACK</t>
  </si>
  <si>
    <t>HA-BIDET HOMEAID CLEAR</t>
  </si>
  <si>
    <t>HA-BIDET HOSE HOMEAID SS 1.2M</t>
  </si>
  <si>
    <t>CTC-WALL LAMP E27 EGLO 83133 1X100W GRAFIK</t>
  </si>
  <si>
    <t>CTC-WALL LAMP E27 EGLO 84026 1X100W GRAFIK</t>
  </si>
  <si>
    <t>CTC-WALL LAMP E27 EGLO 82809 1X100W SENDO</t>
  </si>
  <si>
    <t>CTC-PENDANT LAMP G9 EGLO 90574 1X33W FABIANA</t>
  </si>
  <si>
    <t>CTC-WALL LAMP E27 EGLO 83134 1X100W GRAFIK</t>
  </si>
  <si>
    <t>CTC-WALL LAMP E27 EGLO 84028 1X100W GRAFIK</t>
  </si>
  <si>
    <t>CTC-WALL LAMP G9 EGLO 90349 1X33W FALKO</t>
  </si>
  <si>
    <t>HA-VALVE SHOWER HOMEAID BRASS</t>
  </si>
  <si>
    <t>HA-FAUCET HOMEAID 2WAY SOLID BRASS</t>
  </si>
  <si>
    <t>CTC-PENDANT LAMP EGLO EGPL092523 92523 PRATELLA</t>
  </si>
  <si>
    <t>HA-DRAIN CLEANER HOMEAID 12FT</t>
  </si>
  <si>
    <t>HA-FAUCET HOSE BIBB HOMEAID BP</t>
  </si>
  <si>
    <t>CTC-CEILING LAMP E27 EGLO 86853 2X60W AERO 1</t>
  </si>
  <si>
    <t>HA-DRAIN CLEANER HOMEAID</t>
  </si>
  <si>
    <t>HA-BIDET SPRAY SET HOMEAID CP</t>
  </si>
  <si>
    <t>HA-BIDET SPRAY SET HOMEAID W/SHUT OFF</t>
  </si>
  <si>
    <t>HA-BALL VALVE HOMEAID COMPACT W/THREAD 1</t>
  </si>
  <si>
    <t>HA-BALL VALVE HOMEAID COMPACT W/THREAD 1/2</t>
  </si>
  <si>
    <t>HA-BALL VALVE HOMEAID COMPACT 3/4</t>
  </si>
  <si>
    <t>HA-HOSE COUPLING HOMEAID W/M 3/4</t>
  </si>
  <si>
    <t>HA-VERDE HANDLE HOMEAID BIG</t>
  </si>
  <si>
    <t>HA-FAUCET SINK HOMEAID 1/2X2</t>
  </si>
  <si>
    <t>HA-FAUCET SINK HOMEAID 1/2X4</t>
  </si>
  <si>
    <t>HA-FAUCET SINK HOMEAID 1/2X6</t>
  </si>
  <si>
    <t>HA-FAUCET GOOSENECK HOMEAID H1 ABS</t>
  </si>
  <si>
    <t>CTC-CEILING LAMP E27 EGLO 87329 1X60W AREZZO</t>
  </si>
  <si>
    <t>CTC-PENDANT LAMP E27 EGLO 88562 1X60W HALVA</t>
  </si>
  <si>
    <t>HA-TANK FITTINGS HOMEAID 1/2</t>
  </si>
  <si>
    <t>HA-TANK FITTINGS HOMEAID</t>
  </si>
  <si>
    <t>HA-P-TRAP HOMEAID TWIN 1 1/2</t>
  </si>
  <si>
    <t>HA-P-TRAP HOMEAID TWIN 1 1/4</t>
  </si>
  <si>
    <t>+CBK-FAUCET DANZE DZ-22346CP</t>
  </si>
  <si>
    <t>+CBK-FAUCET DANZE DZ-8I050CP</t>
  </si>
  <si>
    <t>+CBK-FAUCET DANZE DZ-8I076CP</t>
  </si>
  <si>
    <t>+CBK-FAUCET DANZE DZ-8A044CP</t>
  </si>
  <si>
    <t>+CBK-FAUCET DANZE DZ-8E027CP</t>
  </si>
  <si>
    <t>CBK-FAUCET DANZE DZ-PA-90979</t>
  </si>
  <si>
    <t>CBK-FAUCET DANZE DZ-PA-90980</t>
  </si>
  <si>
    <t>CBK-FAUCET DANZE DZ-11028CP</t>
  </si>
  <si>
    <t>NRMC-MAGAZINE COOK</t>
  </si>
  <si>
    <t>PB-MAGAZINE COCOON</t>
  </si>
  <si>
    <t>TM-MAGAZINE YUMMY  BOOK CHICKEN &amp; EGGS</t>
  </si>
  <si>
    <t>MN-MAGAZINE REAL LIVING 30 BEAUTIFUL HOMES VOL. 2</t>
  </si>
  <si>
    <t>S-SHOWER RING DRAPEWARE PEACH</t>
  </si>
  <si>
    <t>S-SHOWER RING BURGUNDY</t>
  </si>
  <si>
    <t>S-SHOWER RING DRAPEWARE RED</t>
  </si>
  <si>
    <t>S-SHOWER RING DRAPEWARE 1 WALNUT</t>
  </si>
  <si>
    <t>B-CONTROL SWITCH LEVEL EASYFLOW</t>
  </si>
  <si>
    <t>B-PRESSURE GAUGE BOLZANO</t>
  </si>
  <si>
    <t>B-PRESSURE TANKS  BESTANK GP-12 W/ BASE G.I.</t>
  </si>
  <si>
    <t>B-FAUCET EASYFLOW JM-9719</t>
  </si>
  <si>
    <t>CTC-PENDANT LAMP E27 EGLO 90047 1X60W AMADORA</t>
  </si>
  <si>
    <t>B-FITTINGS EASYFLOW S/S STRAIGHT ELBOW 1"</t>
  </si>
  <si>
    <t>CTC-PENDANT LAMP E27 EGLO 85977 1X100W TROY 3</t>
  </si>
  <si>
    <t>+T-FLAPPER FLUIDMASTER SET #528 FOR COTTO/MWSA/TOTO</t>
  </si>
  <si>
    <t>+T-DISHWASHER CONNECTOR FLUIDMASTER 1W60 3/8X1/2</t>
  </si>
  <si>
    <t>+T-DISHWASHER CONNECTOR FLUIDMASTER 6W60 3/8X3/8</t>
  </si>
  <si>
    <t>+T-CONNECTOR FLUIDMASTER WATER HEATER B1H18 3/4</t>
  </si>
  <si>
    <t>CTC-PENDANT LAMP E27 EGLO 85262 1X60W RONDO</t>
  </si>
  <si>
    <t>+T-FLAPPER CIP #052810</t>
  </si>
  <si>
    <t>S-SHOWER RING DRAPEWARE SILVER/GREEN</t>
  </si>
  <si>
    <t>B-BALL VALVE EASYFLOW EASYFLOW 3/4</t>
  </si>
  <si>
    <t>B-BALL VALVE EASYFLOW 1</t>
  </si>
  <si>
    <t>B-CHECK VALVE VERTICAL EASYFLOW 1</t>
  </si>
  <si>
    <t>B-CHECK VALVE VERTICAL EASYFLOW 1/2</t>
  </si>
  <si>
    <t>B-CHECK VALVE VERTICAL EASYFLOW 1-1/2</t>
  </si>
  <si>
    <t>B-FITTINGS EASYFLOW S/S PLUG 1</t>
  </si>
  <si>
    <t>B-FOOT VALVE EASYFLOW W/STRAINER 2</t>
  </si>
  <si>
    <t>B-PRESSURE TANKS  BESTANK GP-21 G.I.</t>
  </si>
  <si>
    <t>B-PRESSURE TANKS  BESTANK GP-42 G.I.</t>
  </si>
  <si>
    <t>B-PRESSURE TANKS  BESTANK GP-82 G.I. PRESSURE TANK</t>
  </si>
  <si>
    <t>B-PRESSURE TANKS  BESTANK GP220 G.I. PRESSURE TANK</t>
  </si>
  <si>
    <t>B-PRESSURE TANKS  BESTANK SP-21 S/S PRESSURE TANK</t>
  </si>
  <si>
    <t>B-PRESSURE TANKS  BESTANK SP42 S/S PRESSURE TANK</t>
  </si>
  <si>
    <t>B-PRESSURE TANKS  BESTANK SP82 S/S PRESSURE TANK</t>
  </si>
  <si>
    <t>B-PRESSURE TANKS  BESTANK SP-120 S/S</t>
  </si>
  <si>
    <t>B-PRESSURE TANKS  BESTANK SP220 S/S</t>
  </si>
  <si>
    <t>B-PUMP PERIPHERAL EUROSTAR DKM-50 1/2HP</t>
  </si>
  <si>
    <t>B-PUMP PERIPHERAL EUROSTAR DKM-80 3/4HP</t>
  </si>
  <si>
    <t>B-PRESSURE TANKS BESTANK SP-12 PERIPHERAL 1/2HP</t>
  </si>
  <si>
    <t>+B-PRESSURE TANKS BESTANK SP-21 PERIPHERAL 1/2HP</t>
  </si>
  <si>
    <t>+B-PRESSURE TANKS BESTANK SP-12 PERIPHERAL 3/4HP</t>
  </si>
  <si>
    <t>+B-PRESSURE TANKS GP-12 GI W/JET PUMP 3/4HP</t>
  </si>
  <si>
    <t>+B-PRESSURE TANKS EUROPAK DKM-50/20 1/2HP 20LTR</t>
  </si>
  <si>
    <t>+B-PRESSURE TANKS EUROPAK DJM-40/40 1/2HP 40LTR</t>
  </si>
  <si>
    <t>+B-PRESSURE TANKS EUROPAK DJM-40/19 1/2HP 19LTR</t>
  </si>
  <si>
    <t>B-PRESSURE TANKS EUROPAK DJM-75/60 3/4HP 60LTR</t>
  </si>
  <si>
    <t>B-PRESSURE TANKS EUROPAK DJM-100/60 1H 60LTR</t>
  </si>
  <si>
    <t>B-PRESSURE TANKS EUROPAK DJM-100/40 1H 40LTR</t>
  </si>
  <si>
    <t>B-PRESSURE TANKS  BESTANK GP-120 G.I PRESSURE TANK</t>
  </si>
  <si>
    <t>B-PUMP JET EUROSTAR DXM-8O 1/2HP S/S</t>
  </si>
  <si>
    <t>B-PUMP JET EUROSTAR DXM-85 3/4/2HP S/S</t>
  </si>
  <si>
    <t>B-PUMP JET EUROSTAR DXM-95 1HP S/S</t>
  </si>
  <si>
    <t>B-FAUCET EASYFLOW JM-9717</t>
  </si>
  <si>
    <t>+B-ANGLE STOP COCK DKI 134 SC 52</t>
  </si>
  <si>
    <t>+B-FAUCET DKI 121-WT 26</t>
  </si>
  <si>
    <t>S-SHOWER RING DRAPEWARE W-BLUE</t>
  </si>
  <si>
    <t>S-SHOWER RING DRAPEWARE O-ROSE</t>
  </si>
  <si>
    <t>S-SHOWER RING DRAPEWAR H-GREEN</t>
  </si>
  <si>
    <t>S-SHOWER RING DRAPEWARE WHITE</t>
  </si>
  <si>
    <t>S-SHOWER RING DRAPEWARE ASSTD. 2 PLASTIC</t>
  </si>
  <si>
    <t>S-SHOWER RING DRAPEWARE 1” BRASS</t>
  </si>
  <si>
    <t>S-SHOWER RING DRAPEWARE 1 CHROME</t>
  </si>
  <si>
    <t>S-SHOWER RING DRAPEWARE 1-1/4 WALNUT</t>
  </si>
  <si>
    <t>S-SHOWER RING 1-3/4 CHROME</t>
  </si>
  <si>
    <t>S-SHOWER RING 1-3/4 BRASS</t>
  </si>
  <si>
    <t>S-SHOWER RING DRAPEWARE 1-3/4" ANTIQUE WHITE</t>
  </si>
  <si>
    <t>S-SHOWER RING DRAPEWARE 1-3/4 ANT. BRASS</t>
  </si>
  <si>
    <t>S-SHOWER RINGS DRAPEWARE 1 3/4 WALNUT</t>
  </si>
  <si>
    <t>S-SHOWER RING 3/4 BRASS</t>
  </si>
  <si>
    <t>S-SHOWER RING 1 BLACK</t>
  </si>
  <si>
    <t>S-SHOWER RING DRAPEWAR 3/4" ANTIQUE BRASS</t>
  </si>
  <si>
    <t>T-TTR VALVE ASSY FLUIDMASTER 400UK054</t>
  </si>
  <si>
    <t>S-SHOWER RING DRAPEWARE 1-1/4 CHROME</t>
  </si>
  <si>
    <t>S-SHOWER RING 1-1/4 ANT BRASS</t>
  </si>
  <si>
    <t>T-TOILET TANK FLUIDMASTER FILL VALVE &amp; FLAPPER 400</t>
  </si>
  <si>
    <t>S-SHOWER RING DRAPEWARE BEIGE</t>
  </si>
  <si>
    <t>+T-FLEXIBLE HOSE FLUIDMASTER VINYL 12 1/2X3/8</t>
  </si>
  <si>
    <t>+T-FLEXIBLE HOSE FLUIDMASTER VINYL 12 3/8X7/8</t>
  </si>
  <si>
    <t>CTC-CEILING LAMP E27 EGLO 7901 2X60W SALOME</t>
  </si>
  <si>
    <t>S-SHOWER RINGS DRAPEWARE METAL 5-BALL (10PCS/PCK)</t>
  </si>
  <si>
    <t>LAMP-LOW CEILING LAMP TC 82054-4/5+1</t>
  </si>
  <si>
    <t>LAMP-LOW CEILING LAMP TC 82054-1/5+1</t>
  </si>
  <si>
    <t>+LAMP-GARDEN LAMP TC 82114-15 G</t>
  </si>
  <si>
    <t>LAMP-GARDEN LAMP TC 82114-12 G</t>
  </si>
  <si>
    <t>+LAMP-GARDEN LAMP TC 82114-12 B</t>
  </si>
  <si>
    <t>LAMP-CHANDELIER TC 82056-2/6+4+1</t>
  </si>
  <si>
    <t>LAMP-CHANDELIER TC 82056-3/6+1</t>
  </si>
  <si>
    <t>BF-DRILL PUMP BUFFALO UNIVERSAL</t>
  </si>
  <si>
    <t>LAMP-CHANDELIER TC 82056-1/6+6+4+1</t>
  </si>
  <si>
    <t>S-SHOWER RING 1 AB</t>
  </si>
  <si>
    <t>S-SHOWER RING DRAPEWARE 1-1/4 AB</t>
  </si>
  <si>
    <t>LAMP-OUTDOOR WALL LAMP TC 82114-2 G</t>
  </si>
  <si>
    <t>LAMP-OUTDOOR WALL LAMP TC 82114-1 G</t>
  </si>
  <si>
    <t>LAMP-OUTDOOR WALL LAMP TC 82114-4 G</t>
  </si>
  <si>
    <t>LAMP-POST LAMP TC 82113-9 G</t>
  </si>
  <si>
    <t>LAMP-POST LAMP TC 82113-9 B</t>
  </si>
  <si>
    <t>LAMP-POST LAMP TC 82114-7 G</t>
  </si>
  <si>
    <t>LAMP-POST LAMP TC 82114-7 B</t>
  </si>
  <si>
    <t>LAMP-POST LAMP TC 82114-6 B</t>
  </si>
  <si>
    <t>LAMP-POST LAMP TC 82114-6 G</t>
  </si>
  <si>
    <t>LAMP-POST LAMP TC 82114-9 B</t>
  </si>
  <si>
    <t>LAMP-POST LAMP TC 82114-9 G</t>
  </si>
  <si>
    <t>LAMP-POST LAMP TC 82114-10 B</t>
  </si>
  <si>
    <t>LAMP-OUTDOOR WALL LAMP TC 82113-8 G</t>
  </si>
  <si>
    <t>LAMP-OUTDOOR WALL LAMP TC 82114-5 B</t>
  </si>
  <si>
    <t>LAMP-OUTDOOR WALL LAMP TC 82114-5 G</t>
  </si>
  <si>
    <t>LAMP-OUTDOOR WALL LAMP TC 82113-110 G</t>
  </si>
  <si>
    <t>T-TANK TO BOWL GASKET FLUIDMASTER 6102</t>
  </si>
  <si>
    <t>T-TANK TO BOWL BOLTS FLUIDMASTER 6101</t>
  </si>
  <si>
    <t>+B-SHOWER VALVE DKI 140-CS 12</t>
  </si>
  <si>
    <t>+B-FAUCET DKI 125-BT 52</t>
  </si>
  <si>
    <t>+B-FAUCET DKI 124-BT 53</t>
  </si>
  <si>
    <t>+B-FAUCET DKI 124-BT 55</t>
  </si>
  <si>
    <t>+B-FAUCET DKI 124-BT 57</t>
  </si>
  <si>
    <t>+B-FAUCET DKI 124-BT 52</t>
  </si>
  <si>
    <t>+B-FAUCET DKI 121-WT 22</t>
  </si>
  <si>
    <t>B-FAUCET DKI 140-SS 12</t>
  </si>
  <si>
    <t>+B-FAUCET DKI 139-AC 56</t>
  </si>
  <si>
    <t>+B-FLOOR DRAIN DKI 340-FG 70 4X4</t>
  </si>
  <si>
    <t>+B-FLOOR DRAIN DKI 340-FG 50 4X4</t>
  </si>
  <si>
    <t>B-FAUCET DKI 103-PT 56</t>
  </si>
  <si>
    <t>+B-FAUCET DKI 105-PT 57</t>
  </si>
  <si>
    <t>B-FAUCET EASYFLOW JM-9701</t>
  </si>
  <si>
    <t>B-FAUCET EASYFLOW JM-9702</t>
  </si>
  <si>
    <t>B-FAUCET EASYFLOW JM-9703</t>
  </si>
  <si>
    <t>B-FAUCET EASYFLOW JM-9718</t>
  </si>
  <si>
    <t>+B-FAUCET DKI 137-AC 57</t>
  </si>
  <si>
    <t>B-BUSHING REDUCER EASYFLOW 1X1/2 BRASS</t>
  </si>
  <si>
    <t>B-CAPACITOR EUROSTAR UF8</t>
  </si>
  <si>
    <t>(DO NOT USE)B-CAPACITOR EUROSTAR UF10</t>
  </si>
  <si>
    <t>B-CAPACITOR EUROSTAR UF12.5</t>
  </si>
  <si>
    <t>B-CAPACITOR EUROSTAR UF14</t>
  </si>
  <si>
    <t>B-CAPACITOR EUROSTAR UF20</t>
  </si>
  <si>
    <t>B-CAPACITOR EUROSTAR UF32</t>
  </si>
  <si>
    <t>CTC-WALL LAMP E27 EGLO 92072 1X60W ARLENA</t>
  </si>
  <si>
    <t>B-BUSHING REDUCER EASYFLOW 3/4X1/2 BRASS</t>
  </si>
  <si>
    <t>B-FILTER MARINA PF-125 FILTER HOUSING W/NET CARTR</t>
  </si>
  <si>
    <t>B-FILTER MARINA PF-250 FILTER HOUSING W/NET CARTR</t>
  </si>
  <si>
    <t>LAMP-POST LAMP TC 82113-3 B</t>
  </si>
  <si>
    <t>LAMP-POST LAMP TC 82113-3 G</t>
  </si>
  <si>
    <t>+LAMP-OUTDOOR WALL LAMP TC 82114-3 G</t>
  </si>
  <si>
    <t>LAMP-OUTDOOR WALL LAMP TC 82113-4 B</t>
  </si>
  <si>
    <t>LAMP-OUTDOOR WALL LAMP TC 82113-4 G</t>
  </si>
  <si>
    <t>LAMP-POST LAMP TC 82113-5 B</t>
  </si>
  <si>
    <t>LAMP-GARDEN LAMP TC 82114-15 B</t>
  </si>
  <si>
    <t>LAMP-GARDEN LAMP TC 82114-11 B</t>
  </si>
  <si>
    <t>+LAMP-GARDEN LAMP TC 82114-13 G</t>
  </si>
  <si>
    <t>T-BIDET DOUBLE H DH-582H WHITE</t>
  </si>
  <si>
    <t>T-BIDET DOUBLE H DH-710S WHITE</t>
  </si>
  <si>
    <t>B-PRESSURE TANKS  BESTANK GP-21 W/ BASE G.I.</t>
  </si>
  <si>
    <t>B-FAUCET EASYFLOW  JM-2306-201</t>
  </si>
  <si>
    <t>B-FAUCET EASYFLOW KS-1203</t>
  </si>
  <si>
    <t>B-FAUCET EASYFLOW JM-9903-207</t>
  </si>
  <si>
    <t>+B-FLOOR DRAIN DKI 345-FG 50 6X6</t>
  </si>
  <si>
    <t>ATB-SOCKET PE COMPRESSION 1/2</t>
  </si>
  <si>
    <t>ATB-SOCKET PE COMPRESSION 3/4</t>
  </si>
  <si>
    <t>ATB-SOCKET PE COMPRESSION 1</t>
  </si>
  <si>
    <t>ATB-M.T.A. PE COMPRESSION 1</t>
  </si>
  <si>
    <t>ATB-TEE PE COMPRESSION 1/2</t>
  </si>
  <si>
    <t>ATB-TEE PE COMPRESSION 3/4</t>
  </si>
  <si>
    <t>ATB-TEE PE COMPRESSION 1</t>
  </si>
  <si>
    <t>ATB-END CAP PE COMPRESSION 1/2</t>
  </si>
  <si>
    <t>ATB-END CAP PE COMPRESSION 3/4</t>
  </si>
  <si>
    <t>ATB-END CAP PE COMPRESSION 1</t>
  </si>
  <si>
    <t>ATB-CLAMP SADDLE PVC 1X1/2</t>
  </si>
  <si>
    <t>ATB-CLAMP SADDLE PVC 1X3/4</t>
  </si>
  <si>
    <t>ATB-CLAMP SADDLE PVC 1-1/4X1/2</t>
  </si>
  <si>
    <t>ATB-CLAMP SADDLE PVC 1-1/4X3/4</t>
  </si>
  <si>
    <t>ATB-CLAMP SADDLE PVC 1-1/2X1/2</t>
  </si>
  <si>
    <t>ATB-CLAMP SADDLE PVC 2X1/2</t>
  </si>
  <si>
    <t>ATB-CLAMP SADDLE PVC 2X3/4</t>
  </si>
  <si>
    <t>ATB-CLAMP SADDLE PVC 2-1/2 X 1/2</t>
  </si>
  <si>
    <t>ATB-CLAMP SADDLE PVC 2-1/2 X 3/4</t>
  </si>
  <si>
    <t>ATB-CLAMP SADDLE PVC 3X1/2</t>
  </si>
  <si>
    <t>ATB-CLAMP SADDLE PVC 3X3/4</t>
  </si>
  <si>
    <t>ATB-CLAMP SADDLE PVC 4X1/2</t>
  </si>
  <si>
    <t>ATB-CLAMP SADDLE PVC 4X3/4</t>
  </si>
  <si>
    <t>+T-REPLACEMENT SEAL #B212A FLUIDMASTER</t>
  </si>
  <si>
    <t>B-PUMP MARINA FLUSSTRONIC 3</t>
  </si>
  <si>
    <t>S-SHOWER RING DRAPEWARE 1-1/4 BRASS</t>
  </si>
  <si>
    <t>T-BIDET DOUBLE H DH-582H CP</t>
  </si>
  <si>
    <t>LAMP-LOW CEILING LAMP TC 82054-2/3+1</t>
  </si>
  <si>
    <t>+LAMP-GARDEN LAMP TC 82114-13 B</t>
  </si>
  <si>
    <t>LAMP-POST LAMP TC 82114-8 G</t>
  </si>
  <si>
    <t>LAMP-POST LAMP TC 82114-8 B</t>
  </si>
  <si>
    <t>LAMP-POST LAMP TC 82114-14 B</t>
  </si>
  <si>
    <t>+LAMP-GARDEN LAMP TC 82114-14 G</t>
  </si>
  <si>
    <t>T-TOILET TANK FLUIDMASTER REPAIR VALVE 400AS</t>
  </si>
  <si>
    <t>CTC-CEILING LAMP E27 EGLO 90153 2X60W SCALEA 1</t>
  </si>
  <si>
    <t>CTC-CEILING LAMP E27 EGLO 90152 2X60W SCALEA 1</t>
  </si>
  <si>
    <t>B-ANGLE STOP COCK DKI 137 SC 56</t>
  </si>
  <si>
    <t>CTC-PENDANT LAMP E27 EGLO 91414 1X60W CARMELIA</t>
  </si>
  <si>
    <t>+T-FLEXIBLE HOSE FLUIDMASTER B1T16 16</t>
  </si>
  <si>
    <t>T-FLEXIBLE HOSE FLUIDMASTER B1T20 20IN 3/8X7/8</t>
  </si>
  <si>
    <t>CTC-PENDANT LAMP EGLO 92732 FRASSI</t>
  </si>
  <si>
    <t>CTC-PENDANT LAMP EGLO EGPL092521 92521 PRATELLA</t>
  </si>
  <si>
    <t>CTC-WALL LAMP E14 EGLO 91416 1X60W CARMELIA</t>
  </si>
  <si>
    <t>CTC-WALL LAMP E14 EGLO 90049 1X60W AMADORA</t>
  </si>
  <si>
    <t>B-DRAIN SET EASYFLOW A114 POP UP</t>
  </si>
  <si>
    <t>B-LAVATORY DRAINER EASYFLOW AFL104 AUTOMATIC</t>
  </si>
  <si>
    <t>B-FAUCET EASYFLOW JM-9705-231</t>
  </si>
  <si>
    <t>B-CAPACITOR EUROSTAR UF16</t>
  </si>
  <si>
    <t>LAMP-POST LAMP TC 82114-10 G</t>
  </si>
  <si>
    <t>LAMP-OUTDOOR WALL LAMP TC 82114-4 B</t>
  </si>
  <si>
    <t>+B-FAUCET DKI 124-BT 56</t>
  </si>
  <si>
    <t>+B-FAUCET DKI 103-PT 26</t>
  </si>
  <si>
    <t>B-FLEXIBLE HOSE EUROSTAR  1" X 26"</t>
  </si>
  <si>
    <t>B-FLEXIBLE HOSE EUROSTAR  1X21</t>
  </si>
  <si>
    <t>CTC-CEILING LAMP E27 EGLO 90045 2X60W SCALEA 1</t>
  </si>
  <si>
    <t>S-SHOWER RING DRAPEWARE 3/4 CHROME</t>
  </si>
  <si>
    <t>S-SHOWER RING 1-3/4 WOOD</t>
  </si>
  <si>
    <t>+T-ANGLE VALVE EASTMAN 3/8X3/8</t>
  </si>
  <si>
    <t>T-BIDET DOUBLE H DH-582H W/ADAPTOR WHITE</t>
  </si>
  <si>
    <t>ATB-UNION COUPLING T/W PVC PLAIN 1-1/4''</t>
  </si>
  <si>
    <t>ATB-UNION COUPLING T/W PVC PLAIN 1-1/2''</t>
  </si>
  <si>
    <t>ATB-UNION COUPLING T/W PVC PLAIN 2''</t>
  </si>
  <si>
    <t>ATB-UNION COUPLING T/W PVC THREADED 2''</t>
  </si>
  <si>
    <t>ATB-FOOT VALVE T/W PVC PLAIN 1''</t>
  </si>
  <si>
    <t>ATB-FOOT VALVE T/W PVC PLAIN 1-1/4''</t>
  </si>
  <si>
    <t>ATB-FOOT VALVE T/W PVC PLAIN 1-1/2''</t>
  </si>
  <si>
    <t>ATB-FOOT VALVE T/W PVC THREADED 1''</t>
  </si>
  <si>
    <t>ATB-FOOT VALVE T/W PVC THREADED 1-1/4''</t>
  </si>
  <si>
    <t>ATB-FOOT VALVE T/W PVC THREADED 1-1/2''</t>
  </si>
  <si>
    <t>CTC-PENDANT LAMP EGLO 92812 GARETTO</t>
  </si>
  <si>
    <t>+T-FAUCET FLUIDMASTER 631 HOT&amp;COLD</t>
  </si>
  <si>
    <t>T-TOILET BOLT CAPS FLUIDMASTER 7115</t>
  </si>
  <si>
    <t>+LAMP-OUTDOOR WALL LAMP TC 82113-11 B</t>
  </si>
  <si>
    <t>T-BIDET DOUBLE H DH-710S W/ADAPTOR WHITE</t>
  </si>
  <si>
    <t>B-FITTINGS EASYFLOW NIPPLE S/S 1/4X4</t>
  </si>
  <si>
    <t>T-FAUCET LAVATORY MOEN 40211</t>
  </si>
  <si>
    <t>T-FAUCET MOEN 40307/40312PH SGL LEVER</t>
  </si>
  <si>
    <t>T-FAUCET MOEN 40511PH SGL LEVER</t>
  </si>
  <si>
    <t>T-FAUCET MOEN 40513PH SGL LEVER</t>
  </si>
  <si>
    <t>T-FAUCET MOEN 40711PH</t>
  </si>
  <si>
    <t>T-FAUCET MOEN 40811PH</t>
  </si>
  <si>
    <t>LAMP-OUTDOOR WALL LAMP TC 82113-2 B</t>
  </si>
  <si>
    <t>T-FAUCET MOEN 40611PH</t>
  </si>
  <si>
    <t>T-FAUCET MOEN 40613PH</t>
  </si>
  <si>
    <t>LAMP-OUTDOOR WALL LAMP TC 82113-2 G</t>
  </si>
  <si>
    <t>LAMP-POST LAMP TC 82113-1 G</t>
  </si>
  <si>
    <t>T-FLEXIBLE HOSE FLUIDMASTER B4F20</t>
  </si>
  <si>
    <t>LAMP-POST LAMP TC 82113-1 B</t>
  </si>
  <si>
    <t>CTC-PENDANT LAMP E27 EGLO 90304 1X60W PINTONER</t>
  </si>
  <si>
    <t>B-FITTINGS EASYFLOW S/S TEE 1"</t>
  </si>
  <si>
    <t>NKD-METAL CLAMP LOTUS LMC-200 8</t>
  </si>
  <si>
    <t>CTC-HANGING LAMP EGLO 92806 CAPITELLO</t>
  </si>
  <si>
    <t>+B-FAUCET DKI 114-AT 22</t>
  </si>
  <si>
    <t>B-FAUCET DKI 116-AT 22</t>
  </si>
  <si>
    <t>+B-FLOOR DRAIN DKI 346-FG 01</t>
  </si>
  <si>
    <t>T-SINK PLUG HOLDER FIXON 1209</t>
  </si>
  <si>
    <t>NKD-FAUCET PLAIN BIBB MECO 201 CP</t>
  </si>
  <si>
    <t>B-FAUCET EASYFLOW JM-2106-235</t>
  </si>
  <si>
    <t>B-FAUCET EASYFLOW JM-9931-232</t>
  </si>
  <si>
    <t>B-FAUCET EASYFLOW JM-9806-207</t>
  </si>
  <si>
    <t>+B-FAUCET DKI 116-PT 22</t>
  </si>
  <si>
    <t>CTC-PENDANT LAMP E27 EGLO 91276 1X60W SILVESTR</t>
  </si>
  <si>
    <t>+B-P/TRAP EASYFLOW 1-1/4 CHROME</t>
  </si>
  <si>
    <t>B-PUMP MARINA HX-8400 150 WATT IMMERSIBLE PUMP</t>
  </si>
  <si>
    <t>B-PUMP MARINA NET-250 NYLON CARTRIDGE</t>
  </si>
  <si>
    <t>AIC-FEELER GAUGE KYK KFG026 THICKNESS</t>
  </si>
  <si>
    <t>ATB-PLUG THREADED PVC WHITE AGRU 1/2</t>
  </si>
  <si>
    <t>ATB-PLUG THREADED PVC WHITE AGRU 3/4</t>
  </si>
  <si>
    <t>ATB-PLUG THREADED PVC WHITE AGRU 1</t>
  </si>
  <si>
    <t>ATB-PLUG THREADED PVC WHITE AGRU 1 1/4</t>
  </si>
  <si>
    <t>ATB-PLUG THREADED PVC WHITE AGRU 1 1/2</t>
  </si>
  <si>
    <t>ATB-PLUG THREADED PVC WHITE AGRU 2</t>
  </si>
  <si>
    <t>CTC-PENDANT LAMP E27EGLO 91255 3X60W VARANO</t>
  </si>
  <si>
    <t>T-TUB &amp; SHOWER FAUCET MOEN 2287</t>
  </si>
  <si>
    <t>T-BATH &amp; SHOWER FAUCET MOEN 2887</t>
  </si>
  <si>
    <t>T-FAUCET MOEN 4817 CAMELIA LAVATORY</t>
  </si>
  <si>
    <t>T-FAUCET MOEN 4887 CAMELIA LAVATORY 2-HOLE</t>
  </si>
  <si>
    <t>B-PUMP ADAPTOR BESTANK DPJ-100/DPJ-150</t>
  </si>
  <si>
    <t>B-AIR PUMP HAILEA ACO-5503 5 WATTS AQUARIUM</t>
  </si>
  <si>
    <t>B-PUMP HAILEA HX-2000 IMMERSIBLE</t>
  </si>
  <si>
    <t>B-PUMP HAILEA HX-1500 IMMERSIBLE</t>
  </si>
  <si>
    <t>B-PUMP HAILEA HX-1000 IMMERSIBLE</t>
  </si>
  <si>
    <t>+B-FAUCET HOSE BIBB DKI 142-HB 52</t>
  </si>
  <si>
    <t>+B-FAUCET HOSE BIBB DKI 142-HB 53</t>
  </si>
  <si>
    <t>+B-FAUCET HOSE BIBB DKI 142-HB 56</t>
  </si>
  <si>
    <t>+B-PRESSURE TANKS GP-12 GI W/JET PUMP 1HP</t>
  </si>
  <si>
    <t>+B-PUMP FILTER HOUSING MARINA 125MM</t>
  </si>
  <si>
    <t>+B-PUMP FILTER HOUSING MARINA 205MM</t>
  </si>
  <si>
    <t>NKD-HAND PUMP LOTUS LHP300 W/HOSE&amp;NEEDLES</t>
  </si>
  <si>
    <t>CTC-PENDANT LAMP E27 EGLO 85978 3X60W TROY 3</t>
  </si>
  <si>
    <t>S-SHOWER RING 1 AN.WHITE</t>
  </si>
  <si>
    <t>S-SHOWER RING DRAPEWARE 1-3/4 WHITE</t>
  </si>
  <si>
    <t>NKD-ANGLE VALVE LOTUS 3WAY</t>
  </si>
  <si>
    <t>B-AIR PUMP HAILEA ACO-328 ELECTRIC MAGNETIC 6</t>
  </si>
  <si>
    <t>B-AIR PUMP HAILEA ACO-2203 2.5 WATTS</t>
  </si>
  <si>
    <t>B-AIR PUMP HAILEA ACO-2205 5 WATTS</t>
  </si>
  <si>
    <t>B-AIR PUMP HAILEA ACO-2206 8 WATTS</t>
  </si>
  <si>
    <t>B-AIR PUMP HAILEA ACO-9820 35 WATTS</t>
  </si>
  <si>
    <t>B-AIR PUMP HAILEA ACO-9810 25 WATTS</t>
  </si>
  <si>
    <t>B-BALL VALVE JUPITER EASYFLOW 1-1/2</t>
  </si>
  <si>
    <t>B-BUSHING REDUCER EASYFLOW 1/2X3/8 BRASS</t>
  </si>
  <si>
    <t>B-FILTER EASYFLOW M-601-D FILTER HOUSING</t>
  </si>
  <si>
    <t>B-PRESSURE TANKS AQUAFLO PW-44-60L</t>
  </si>
  <si>
    <t>B-PRESSURE TANKS AQUAFLO PC-211B CHALLENGER SERIES</t>
  </si>
  <si>
    <t>NKD-FAUCET LOTUS PLAIN BIB BRASS</t>
  </si>
  <si>
    <t>NKD-FAUCET LOTUS PLAIN BIB CP</t>
  </si>
  <si>
    <t>B-FITTINGS GARDEN CRAFT AC-318 1/2 HOSE MENDER</t>
  </si>
  <si>
    <t>B-FITTINGS GARDEN CRAFT AC-318 3/4 HOSE MENDER</t>
  </si>
  <si>
    <t>B-FITTINGS GARDEN CRAFT AC-313 3/4 FEMALE THREAD QU</t>
  </si>
  <si>
    <t>B-FITTINGS GARDEN CRAFT AC-314 3/4 MALE THREAD QUIC</t>
  </si>
  <si>
    <t>B-FITTINGS GARDEN CRAFT AC-325 3/4" TAP ADAPTOR W/ C</t>
  </si>
  <si>
    <t>B-FITTINGS GARDEN CRAFT AC-308 3/4" TAP ADAPTOR</t>
  </si>
  <si>
    <t>+T-REFILL CARTRID FLUIDMASTER #8102 FLUSH&amp;SPAKLER</t>
  </si>
  <si>
    <t>+T-STARTER KIT DRAIN FLUIDMASTER #8200 BIO BALANCE</t>
  </si>
  <si>
    <t>B-PUMP DAICHI H-100S (POND-100) 100W DAICHI IMMERS</t>
  </si>
  <si>
    <t>B-PUMP HAILEA HX-2500 IMMERSIBLE</t>
  </si>
  <si>
    <t>PB-MAGAZINE HOME SWEET HOME</t>
  </si>
  <si>
    <t>S-SHOWER RING DRAPEWARE ALABASTER</t>
  </si>
  <si>
    <t>ATB-SINK REDUCER GLE 2 X 1-1/4</t>
  </si>
  <si>
    <t>ATB-SINK REDUCER GLE 2 X 1-1/2</t>
  </si>
  <si>
    <t>B-HOSE CLAMP EASYFLOW S/S 2</t>
  </si>
  <si>
    <t>B-HOSE CLAMP EASYFLOW S/S 1-1/2 2 PCS/PACK</t>
  </si>
  <si>
    <t>B-HOSE CLAMP EASYFLOW S/S 1" (2 PCS/PCK)</t>
  </si>
  <si>
    <t>T-FAUCET W/ GOOSE NECK SPOUT CIP 018343</t>
  </si>
  <si>
    <t>T-FAUCET CIP SAVOY STYLE 020100S</t>
  </si>
  <si>
    <t>T-FAUCET CIP HANDLE BAR W/ZINC 021400</t>
  </si>
  <si>
    <t>T-FAUCET W/ SPRAY 2HANDLE CIP C97B-87852CP</t>
  </si>
  <si>
    <t>CTC-WALL LAMP E27 EGLO 92168 1X60W ARLENA</t>
  </si>
  <si>
    <t>T-FAUCET CIP HANDLE LAVATORY ACRYLIC 025101</t>
  </si>
  <si>
    <t>+B-PRESSURE TANKS AQUAFLO PC-122B CHALLENGER SERIES</t>
  </si>
  <si>
    <t>B-PRESSURE TANKS AQUAFLO PC-88R CHALLENGER SERIES</t>
  </si>
  <si>
    <t>T-TOILET TANK FLUIDMASTER 200AK133</t>
  </si>
  <si>
    <t>T-BOLT &amp; SCREW FLUIDMASTER 7114 BOWL TO FLOOR</t>
  </si>
  <si>
    <t>T-TOILET BOLT CAPS FLUIDMASTER 7116</t>
  </si>
  <si>
    <t>T-BOWL GASKET FLUIDMASTER 7500 KIT-24</t>
  </si>
  <si>
    <t>+T-FAUCET LAVATORY MOEN 4621</t>
  </si>
  <si>
    <t>T-FAUCET LAVATORY MOEN 4649</t>
  </si>
  <si>
    <t>+T-FAUCET LAVATORY MOEN 4890</t>
  </si>
  <si>
    <t>+T-FAUCET LAVATORY MOEN 5888</t>
  </si>
  <si>
    <t>T-FAUCET MOEN 7168 SGL HOLE KITCHEN</t>
  </si>
  <si>
    <t>T-FAUCET MOEN 7867 SGL MOUNTED KITCHEN</t>
  </si>
  <si>
    <t>+T-FAUCET MOEN 8475 4 C LAVATORY</t>
  </si>
  <si>
    <t>+T-FAUCET MOEN L4621 4 C LAV LVR HDL</t>
  </si>
  <si>
    <t>+T-FAUCET BATH MIXER MOEN W/KNOB 2729</t>
  </si>
  <si>
    <t>+T-FAUCET BATH MIXER MOEN W/KNOB 2719</t>
  </si>
  <si>
    <t>T-FAUCET MOEN 4804 SGL HOLE BASIN MIXER</t>
  </si>
  <si>
    <t>+T-FAUCET MOEN 2804 WM T/S MCL</t>
  </si>
  <si>
    <t>+T-FAUCET MOEN 4884 4 C LAVATORY</t>
  </si>
  <si>
    <t>T-FAUCET MOEN 2804 WM T/S</t>
  </si>
  <si>
    <t>T-FAUCET LAVATORY MOEN 4040</t>
  </si>
  <si>
    <t>+T-FAUCET LAVATORY MOEN 4042</t>
  </si>
  <si>
    <t>T-FAUCET LAVATORY MOEN 4044</t>
  </si>
  <si>
    <t>+T-FAUCET MOEN 2086 WM TUB/SHOWER</t>
  </si>
  <si>
    <t>CTC-CEILING LAMP E27 EGLO 83242 1X100W AERO</t>
  </si>
  <si>
    <t>T-FAUCET MOEN 7042 SGL HOLE KITCHEN</t>
  </si>
  <si>
    <t>B-PRESSURE TANKS BOLZANO JSP-100A GP-12 1/2HP</t>
  </si>
  <si>
    <t>B-PRESSURE TANKS BOLZANO JSP-100A SP-12 1/2HP</t>
  </si>
  <si>
    <t>B-PRESSURE TANKS BOLZANO JSP-255A GP-12 3/4HP</t>
  </si>
  <si>
    <t>B-PRESSURE TANKS BOLZANO JSP-255A SP-12 3/4HP</t>
  </si>
  <si>
    <t>+B-PRESSURE TANKS BOLZANO JSP-370A GP-12 1HP</t>
  </si>
  <si>
    <t>+B-PRESSURE TANKS BOLZANO JSP-370A SP-12 1HP</t>
  </si>
  <si>
    <t>+B-PRESSURE TANKS BOLZANO JSP-100A GP-21 1/2HP</t>
  </si>
  <si>
    <t>+B-PRESSURE TANKS BOLZANO JSP-100A SP-21 1/2HP</t>
  </si>
  <si>
    <t>B-PRESSURE TANKS BOLZANO JSP-255A GP-21 3/4HP</t>
  </si>
  <si>
    <t>B-PRESSURE TANKS BOLZANO JSP-255A SP-21 3/4HP</t>
  </si>
  <si>
    <t>B-PRESSURE TANKS BOLZANO JSP-370A SP-21 1HP</t>
  </si>
  <si>
    <t>B-PRESSURE TANKS BOLZANO QB-60 GP-12 1/2HP</t>
  </si>
  <si>
    <t>B-PRESSURE TANKS BOLZANO QB-60 SP-12 1/2HP</t>
  </si>
  <si>
    <t>+B-PRESSURE TANKS BOLZANO QB-60 SP-21 1/2HP</t>
  </si>
  <si>
    <t>NKD-SHOWER VALVE LOTUS</t>
  </si>
  <si>
    <t>B-PRESSURE TANKS AQUAFLO PC-266B CHALLENGER SERIES</t>
  </si>
  <si>
    <t>B-PRESSURE TANKS AQUAFLO PC-366B CHALLENGER SERIES</t>
  </si>
  <si>
    <t>B-PRESSURE TANKS AQUAFLO PW-20S-20L-HOR PRESSURE WA</t>
  </si>
  <si>
    <t>B-PRESSURE TANKS AQUAFLO PW-66-20NPT (PWN-80V) PRES</t>
  </si>
  <si>
    <t>B-PUMP SEWAGE HAILEA S-3031 3HP</t>
  </si>
  <si>
    <t>B-FITTINGS EASYFLOW PVC BUSHING 3/4X1/2 W/THREAD</t>
  </si>
  <si>
    <t>B-FITTINGS EASYFLOW PVC BUSHING 1X3/4 W/THREAD</t>
  </si>
  <si>
    <t>B-FITTINGS EASYFLOW PVC BUSHING 1X1/2 W/THREAD</t>
  </si>
  <si>
    <t>+B-FAUCET GOOSENECK BIBB TAP DKI 123-BT52</t>
  </si>
  <si>
    <t>+B-FAUCET GOOSENECK BIBB TAP DKI 123-BT53</t>
  </si>
  <si>
    <t>+B-FAUCET GOOSENECK BIBB TAP DKI 123-BT56</t>
  </si>
  <si>
    <t>NKD-FAUCET BIBCOCK JOPEX BC01W</t>
  </si>
  <si>
    <t>NKD-FAUCET BIBCOCK JOPEX BC07W</t>
  </si>
  <si>
    <t>NKD-FAUCET BIBCOCK JOPEX BC03W</t>
  </si>
  <si>
    <t>NKD-STOPCOCK JOPEX SC01W</t>
  </si>
  <si>
    <t>NKD-FAUCET PP BIBCOCK JOPEX BCP01W</t>
  </si>
  <si>
    <t>NKD-SHOWER VALVE JOPEX SCF05W</t>
  </si>
  <si>
    <t>LAMP-PINLIGHT FIXTURE TC 82111-2/6</t>
  </si>
  <si>
    <t>LAMP-PINLIGHT FIXTURE TC 82111-2/5</t>
  </si>
  <si>
    <t>LAMP-PINLIGHT FIXTURE TC 82111-1/6</t>
  </si>
  <si>
    <t>LAMP-PINLIGHT FIXTURE TC 82111-1/5</t>
  </si>
  <si>
    <t>LAMP-PINLIGHT FIXTURE TC 82111-3/5</t>
  </si>
  <si>
    <t>LAMP-PINLIGHT FIXTURE TC 82111-3/6</t>
  </si>
  <si>
    <t>LAMP-OUTDOOR WALL LAMP TC 82114-1 B</t>
  </si>
  <si>
    <t>LAMP-OUTDOOR WALL LAMP TC 82114-2 B</t>
  </si>
  <si>
    <t>LAMP-OUTDOOR WALL LAMP TC 82114-3 B</t>
  </si>
  <si>
    <t>LAMP-OUTDOOR WALL LAMP TC 82113-8 B</t>
  </si>
  <si>
    <t>LAMP-OUTDOOR WALL LAMP TC 82113-10 B</t>
  </si>
  <si>
    <t>LAMP-POST LAMP TC 82113-7 G</t>
  </si>
  <si>
    <t>LAMP-OUTDOOR WALL LAMP TC 82113-6 B</t>
  </si>
  <si>
    <t>LAMP-POST LAMP TC 82113-5 G</t>
  </si>
  <si>
    <t>LAMP-PINLIGHT FIXTURE TC 82111-4/6</t>
  </si>
  <si>
    <t>LAMP-PINLIGHT FIXTURE TC 82111-4/5</t>
  </si>
  <si>
    <t>CTC-WALL LAMP E14 EGLO 87219 2X40W PALMERA</t>
  </si>
  <si>
    <t>ATB-TEE M.T. PE COMPRESSION 1</t>
  </si>
  <si>
    <t>ATB-CLAMP SADDLE PVC 1X1</t>
  </si>
  <si>
    <t>ATB-CLAMP SADDLE PVC 1-1/4X1</t>
  </si>
  <si>
    <t>ATB-CLAMP SADDLE PVC 1-1/2X1</t>
  </si>
  <si>
    <t>ATB-CLAMP SADDLE PVC 2X1</t>
  </si>
  <si>
    <t>ATB-CLAMP SADDLE PVC 2X1-1/4</t>
  </si>
  <si>
    <t>ATB-CLAMP SADDLE PVC 2X1-1/2</t>
  </si>
  <si>
    <t>S-SHOWER RING DRAPEWARE 1-1/4" ANTIQUE WHITE</t>
  </si>
  <si>
    <t>+T-TOILET FLUSH VALVE FLUIDMASTER 507AK W/502 BOLT</t>
  </si>
  <si>
    <t>+T-REFILL CARTRIDGE FLUIDMASTER 8202 BIO-BALANCE</t>
  </si>
  <si>
    <t>T-REPLACEMENT SEAL FLUIDMASTER B242LP071 RED</t>
  </si>
  <si>
    <t>T-REPLACEMENT SEAL FLUIDMASTER B242MP071 GRN</t>
  </si>
  <si>
    <t>T-ANGLE VALVE MOEN 118096 1/2X3/8 OD</t>
  </si>
  <si>
    <t>T-ANGLE VALVE MOEN 118097 1/2X1/2 OD</t>
  </si>
  <si>
    <t>NKD-LAVATORY BRACKET LOTUS B.I.</t>
  </si>
  <si>
    <t>NKD-LAVATORY BRACKET LOTUS POWDER COAT</t>
  </si>
  <si>
    <t>NKD-LAVATORY BRACKET LOTUS C.P.</t>
  </si>
  <si>
    <t>NKD-BALL FAUCET HOSE BIBB</t>
  </si>
  <si>
    <t>SJG-GATE VALVE PRICE PFISTER V05-02 1/2</t>
  </si>
  <si>
    <t>SJG-GATE VALVE PRICE PFISTER V05-04 1</t>
  </si>
  <si>
    <t>+SJG-GATE VALVE PRICE PFISTER V05-05 1-1/4</t>
  </si>
  <si>
    <t>(do not use) +SJG-GATE VALVE PRICE PFISTER V05-06 1-1/2</t>
  </si>
  <si>
    <t>SJG-GATE VALVE PRICE PFISTER V05-07 2</t>
  </si>
  <si>
    <t>+SJG-FAUCET PFISTER 428-1000 POST MOUNT</t>
  </si>
  <si>
    <t>+SJG-FAUCET PFISTER 435-1000 TOP MOUNT 3H</t>
  </si>
  <si>
    <t>+SJG-FAUCET PFISTER 435-4000 TOP MOUNT 4H</t>
  </si>
  <si>
    <t>+SJG-FAUCET PFISTER 437-1000 HIGH TUB 3H</t>
  </si>
  <si>
    <t>+SJG-FAUCET PFISTER 443-6000 LAV FAUCET</t>
  </si>
  <si>
    <t>+SJG-FAUCET PFISTER 451-5000 UTILITY FAUCET</t>
  </si>
  <si>
    <t>+SJG-FAUCET PFISTER 407-0100 SHWR VALVE W/S.H</t>
  </si>
  <si>
    <t>+SJG-FAUCET PFISTER 413-0100 SHWR VALVE W/S.H</t>
  </si>
  <si>
    <t>CTC-CEILING LAMP E27 EGLO 7183 2X60W SALOME</t>
  </si>
  <si>
    <t>ATB-SOCKET PE COMPRESSION 1-1/4</t>
  </si>
  <si>
    <t>ATB-SOCKET PE COMPRESSION 1-1/2</t>
  </si>
  <si>
    <t>ATB-SOCKET PE COMPRESSION 2</t>
  </si>
  <si>
    <t>B-FILTER EASYFLOW M-10-PPF (PP-10) SPUN DEPTH POLY</t>
  </si>
  <si>
    <t>B-FILTER EASYFLOW M-10-CCF (PPC-10) SPUN DEPTH POL</t>
  </si>
  <si>
    <t>NKD-SHOWER VALVE LOTUS BALL TYPE</t>
  </si>
  <si>
    <t>CTC-PENDANT LAMP E27 EGLO 92562 1X60W BAYMAN</t>
  </si>
  <si>
    <t>NKD-ANGLE VALVE LOTUS LAV-038 3/8X1/2</t>
  </si>
  <si>
    <t>NKD-ANGLE VALVE LOTUS LAV-012 1/2X1/2</t>
  </si>
  <si>
    <t>NKD-P-TRAP ONLY LOTUS LPT-125 1-3/4''</t>
  </si>
  <si>
    <t>NKD-P-TRAP ONLY LOTUS LPT-225 1-1/4 W/ P.O PLUG</t>
  </si>
  <si>
    <t>NKD-P-TRAP LOTUS LPT-150 1-1/2''</t>
  </si>
  <si>
    <t>NKD-SHOWER VALVE LOTUS LSVH-05 HANDLE</t>
  </si>
  <si>
    <t>T-FLAPPER FLUIDMASTER BLK 503 (BLISTER PK)</t>
  </si>
  <si>
    <t>T-FLAPPER FLUIDMASTER RED 504 (BLISTER PK)</t>
  </si>
  <si>
    <t>T-OMNI SEAL FLUIDMASTER B212S GREEN</t>
  </si>
  <si>
    <t>T-REPLACEMENT SEAL FLUIDMASTER B2-151 RED</t>
  </si>
  <si>
    <t>T-TOILET WAX FLUIDMASTER NO SEEP NO.1</t>
  </si>
  <si>
    <t>+T-FAUCET MOEN 40813 TWO HANDLE</t>
  </si>
  <si>
    <t>+T-TUB &amp; SHOWER FAUCET MOEN 2890/PH2890</t>
  </si>
  <si>
    <t>+T-FAUCET LAVATORY MOEN 4010</t>
  </si>
  <si>
    <t>+T-FAUCET MOEN 4804 CHARMANT 1H SM LAV</t>
  </si>
  <si>
    <t>+T-FAUCET MOEN 4889CC/PH4889CP CALIXTON</t>
  </si>
  <si>
    <t>+T-FAUCET MOEN 4889CP/PH4889CP CALIXTON</t>
  </si>
  <si>
    <t>+T-FAUCET LAVATORY MOEN 4891/PH4891 CALIXTON</t>
  </si>
  <si>
    <t>+T-FAUCET MOEN 4891CP/PH4891CP CALIXTON</t>
  </si>
  <si>
    <t>+T-FAUCET MOEN 4894 CHARMANT 12</t>
  </si>
  <si>
    <t>+T-FAUCET MOEN 7027 COLD KITCHEN W/HOSE</t>
  </si>
  <si>
    <t>+T-FAUCET MOEN 7570C SALORA KITCHEN W/P.O SPOUT</t>
  </si>
  <si>
    <t>+T-FAUCET MOEN 87110 SGL HDL KITCHEN W/SIDE SPRAY</t>
  </si>
  <si>
    <t>+T-FAUCET MOEN 87413 LEVER HDL KITCHEN CHRM</t>
  </si>
  <si>
    <t>CTC-HANGING LAMP E27 EGLO 90073 1X60W ALMERA 1</t>
  </si>
  <si>
    <t>CTC-CEILING LAMP E27 EGLO 89466 1X100W GIRASOLE 1</t>
  </si>
  <si>
    <t>ATB-NIPPLE GI 3/8X1-1/2</t>
  </si>
  <si>
    <t>ATB-NIPPLE GI 3/8X2</t>
  </si>
  <si>
    <t>ATB-NIPPLE GI 3/8X2-1/2</t>
  </si>
  <si>
    <t>ATB-NIPPLE GI 3/8X3</t>
  </si>
  <si>
    <t>ATB-NIPPLE GI 3/8X4</t>
  </si>
  <si>
    <t>ATB-NIPPLE GI 3/8X5</t>
  </si>
  <si>
    <t>ATB-NIPPLE GI 3/8X6</t>
  </si>
  <si>
    <t>ATB-NIPPLE GI 1/2X1-1/2</t>
  </si>
  <si>
    <t>ATB-NIPPLE GI 1/2X2</t>
  </si>
  <si>
    <t>ATB-NIPPLE GI 1/2X2-1/2</t>
  </si>
  <si>
    <t>ATB-NIPPLE GI 1/2X3</t>
  </si>
  <si>
    <t>ATB-NIPPLE GI 1/2X4</t>
  </si>
  <si>
    <t>ATB-NIPPLE GI 1/2X6"</t>
  </si>
  <si>
    <t>ATB-NIPPLE GI 1/2X8</t>
  </si>
  <si>
    <t>ATB-NIPPLE GI 1/2X10</t>
  </si>
  <si>
    <t>ATB-NIPPLE GI 1/2X12</t>
  </si>
  <si>
    <t>ATB-NIPPLE GI 3/4X1-1/2</t>
  </si>
  <si>
    <t>ATB-NIPPLE GI 3/4X2</t>
  </si>
  <si>
    <t>ATB-NIPPLE GI 3/4X2-1/2</t>
  </si>
  <si>
    <t>ATB-NIPPLE GI 3/4X3</t>
  </si>
  <si>
    <t>ATB-NIPPLE GI 3/4X4</t>
  </si>
  <si>
    <t>ATB-NIPPLE GI 3/4X5</t>
  </si>
  <si>
    <t>ATB-NIPPLE GI 3/4X6</t>
  </si>
  <si>
    <t>ATB-NIPPLE GI 3/4X8</t>
  </si>
  <si>
    <t>ATB-NIPPLE GI 3/4X10</t>
  </si>
  <si>
    <t>ATB-NIPPLE GI 3/4X12</t>
  </si>
  <si>
    <t>ATB-NIPPLE GI 1X1-1/2</t>
  </si>
  <si>
    <t>ATB-NIPPLE GI 1X2</t>
  </si>
  <si>
    <t>ATB-NIPPLE GI 1X2-1/2</t>
  </si>
  <si>
    <t>ATB-NIPPLE GI 1X3</t>
  </si>
  <si>
    <t>ATB-NIPPLE GI 1X4</t>
  </si>
  <si>
    <t>ATB-NIPPLE GI 1X5</t>
  </si>
  <si>
    <t>ATB-NIPPLE GI 1X6</t>
  </si>
  <si>
    <t>ATB-NIPPLE GI 1X8</t>
  </si>
  <si>
    <t>ATB-NIPPLE GI 1X10</t>
  </si>
  <si>
    <t>ATB-NIPPLE GI 1X12</t>
  </si>
  <si>
    <t>ATB-NIPPLE GI 3/8X4-1/2</t>
  </si>
  <si>
    <t>ATB-NIPPLE GI 3/8X5-1/2</t>
  </si>
  <si>
    <t>ATB-NIPPLE GI 3/8X7</t>
  </si>
  <si>
    <t>ATB-NIPPLE GI 1/2XCLOSE</t>
  </si>
  <si>
    <t>ATB-NIPPLE GI 3/8XCLOSE</t>
  </si>
  <si>
    <t>ATB-NIPPLE GI 1/2X5</t>
  </si>
  <si>
    <t>ATB-NIPPLE GI 1/2X7</t>
  </si>
  <si>
    <t>ATB-NIPPLE GI 1/2X9</t>
  </si>
  <si>
    <t>ATB-NIPPLE GI 1/2X11</t>
  </si>
  <si>
    <t>ATB-NIPPLE GI 1X3-1/2''</t>
  </si>
  <si>
    <t>ATB-NIPPLE GI 1X4-1/2''</t>
  </si>
  <si>
    <t>ATB-NIPPLE GI 1X5-1/2''</t>
  </si>
  <si>
    <t>ATB-NIPPLE GI 1X7''</t>
  </si>
  <si>
    <t>ATB-NIPPLE GI 1X9</t>
  </si>
  <si>
    <t>ATB-NIPPLE GI 1XCLOSE</t>
  </si>
  <si>
    <t>ATB-NIPPLE GI 1/2X3-1/2''</t>
  </si>
  <si>
    <t>ATB-NIPPLE GI 1/2X4-1/2''</t>
  </si>
  <si>
    <t>ATB-NIPPLE GI 1/2X5-1/2''</t>
  </si>
  <si>
    <t>ATB-NIPPLE GI 1/2X6-1/2''</t>
  </si>
  <si>
    <t>ATB-NIPPLE GI 1/2X7-1/2''</t>
  </si>
  <si>
    <t>ATB-NIPPLE GI 1/4X1-1/2''</t>
  </si>
  <si>
    <t>ATB-NIPPLE GI 1/4X2''</t>
  </si>
  <si>
    <t>ATB-NIPPLE GI 1/4X2-1/2''</t>
  </si>
  <si>
    <t>ATB-NIPPLE GI 1/4X3''</t>
  </si>
  <si>
    <t>ATB-NIPPLE GI 1/4X3-1/2''</t>
  </si>
  <si>
    <t>ATB-NIPPLE GI 1/4X4''</t>
  </si>
  <si>
    <t>ATB-NIPPLE GI 1/4X4-1/2''</t>
  </si>
  <si>
    <t>ATB-NIPPLE GI 1/4X5''</t>
  </si>
  <si>
    <t>ATB-NIPPLE GI 1/4X5-1/2''</t>
  </si>
  <si>
    <t>ATB-NIPPLE GI 1/4XCLOSE</t>
  </si>
  <si>
    <t>ATB-NIPPLE GI 3/4X3-1/2''</t>
  </si>
  <si>
    <t>ATB-NIPPLE GI 3/4X4-1/2''</t>
  </si>
  <si>
    <t>ATB-NIPPLE GI 3/4X5-1/2''</t>
  </si>
  <si>
    <t>ATB-NIPPLE GI 3/4XCLOSE</t>
  </si>
  <si>
    <t>ATB-NIPPLE GI 3/8X3-1/2''</t>
  </si>
  <si>
    <t>ATB-NIPPLE GI 3/8X8''</t>
  </si>
  <si>
    <t>ER-P-TRAP W/P.O PLUG 1-1/2</t>
  </si>
  <si>
    <t>ATB-END CAP P.E. COMPRESSION 1-1/2</t>
  </si>
  <si>
    <t>ATB-END CAP P.E. COMPRESSION 1-1/4</t>
  </si>
  <si>
    <t>ATB-END CAP PE COMPRESSION 2</t>
  </si>
  <si>
    <t>ATB-TEE F.T. P.E. COMPRESSION 2</t>
  </si>
  <si>
    <t>ATB-TEE M.T. P.E. COMPRESSION 2</t>
  </si>
  <si>
    <t>ATB-TEE P.E. COMPRESSION 1-1/2</t>
  </si>
  <si>
    <t>ATB-TEE P.E. COMPRESSION 1-1/4</t>
  </si>
  <si>
    <t>ATB-TEE P.E. COMPRESSION 2</t>
  </si>
  <si>
    <t>T-STAINLESS STEEL FAUCET HOLE COVER 1-3 CIP 027010</t>
  </si>
  <si>
    <t>T-P/TRAP CIP 050010/GS-1036C 1 1/4 C.P. BRASS</t>
  </si>
  <si>
    <t>T-P/TRAP CIP 050020/GS-1036C 1 1/2 C.P. BRASS</t>
  </si>
  <si>
    <t>+T-FAUCET LAVATORY MOEN 40215</t>
  </si>
  <si>
    <t>CTC-CEILING LAMP E27 EGLO 80264 1X60W MARS</t>
  </si>
  <si>
    <t>B-FAUCET KITCHEN EASYFLOW JM-9931-232</t>
  </si>
  <si>
    <t>B-FAUCET EASYFLOW JM-9931-248</t>
  </si>
  <si>
    <t>B-SHOWER SET CREMONA ASA-T-318</t>
  </si>
  <si>
    <t>CTC-CEILING LAMP E27 EGLO 80263 1X60W MARS</t>
  </si>
  <si>
    <t>CTC-PENDANT LAMP E27 LAMP 85263 1X60W RONDO</t>
  </si>
  <si>
    <t>T-TANK LEVER FLUIDMASTER 680B</t>
  </si>
  <si>
    <t>+T-TANK FLUSH FLUIDMASTER 681B</t>
  </si>
  <si>
    <t>NKD-FAUCET LOTUS HD HANDLE ROUND HOLE</t>
  </si>
  <si>
    <t>NKD-FAUCET LOTUS HD HANDLE SQUARE HOLE</t>
  </si>
  <si>
    <t>CTC-PENDANT LAMP E27 EGLO 92761 1X60W BOLSANO</t>
  </si>
  <si>
    <t>CTC-PENDANT LAMP E27 EGLO 91432 1X60W VINOVO</t>
  </si>
  <si>
    <t>B-FITTINGS EASYFLOW PVC COUPLING RED 1X1/2 PLAIN</t>
  </si>
  <si>
    <t>B-FITTINGS EASYFLOW PVC TEE REDUCER 1X3/4 PLAIN</t>
  </si>
  <si>
    <t>B-PRESSURE TANKS AQUAFLO KPM-50/PW-20-24L PACKAGE T</t>
  </si>
  <si>
    <t>B-PRESSURE TANKS AQUAFLO KFM-1/PW-20-24L PACKAGE TY</t>
  </si>
  <si>
    <t>B-PRESSURE TANKS AQUAFLO DKM-50/PW-20-24L PACKAGE T</t>
  </si>
  <si>
    <t>B-PRESSURE TANKS AQUAFLO DJM-40/PW-20S-20L-HOR PACK</t>
  </si>
  <si>
    <t>T-BOTTLE TRAP CIP 050540 1-1/2 WHITE</t>
  </si>
  <si>
    <t>T-FLUSH VALVE CIP 052000 TOILET TANK</t>
  </si>
  <si>
    <t>T-FLUSH VALVE W/ FLAPPER CIP 052015 PLASTIC</t>
  </si>
  <si>
    <t>T-FLAPPER TANK BALL CIP 052820 W/ CHAIN</t>
  </si>
  <si>
    <t>CTC-CEILING LAMP E27 EGLO 7184 2X60W SALOME</t>
  </si>
  <si>
    <t>ATB-PLUG FEMALE THRD WHT 1'AGRU</t>
  </si>
  <si>
    <t>ATB-PLUG FEMALE THRD WHT 1/2'AGRU</t>
  </si>
  <si>
    <t>ATB-PLUG FEMALE THRD WHT 1-1/2'AGRU</t>
  </si>
  <si>
    <t>ATB-PLUG FEMALE THRD WHT 1-1/4'AGRU</t>
  </si>
  <si>
    <t>ATB-PLUG FEMALE THRD WHT 2' AGRU</t>
  </si>
  <si>
    <t>ATB-PLUG FEMALE THRD WHT 3/4' AGRU</t>
  </si>
  <si>
    <t>ATB-VALVE FOOT PL 3/4'</t>
  </si>
  <si>
    <t>ATB-VALVE FOOT THRD 3/4'</t>
  </si>
  <si>
    <t>CTC-CEILING LAMP EGLO 91808 MAGITTA</t>
  </si>
  <si>
    <t>SHOWER SET EASYFLOW BA-88</t>
  </si>
  <si>
    <t>CTC-PENDANT LAMP E14 EGLO 88305 1X40W NIZZA</t>
  </si>
  <si>
    <t>CTC-WALL LAMP E14 EGLO 87218 1X40W PALMERA</t>
  </si>
  <si>
    <t>SHOWER SET EASYFLOW A-82-B+10</t>
  </si>
  <si>
    <t>SHOWER SET EASYFLOW A-102+10</t>
  </si>
  <si>
    <t>CTC-WALL LAMP E14 EGLO 85979 1X60W TROY 3</t>
  </si>
  <si>
    <t>CTC-PENDANT LAMP E14 EGLO 91817 1X60W FENARI</t>
  </si>
  <si>
    <t>B-SHOWER CADDY CREMONA 3204 BRASS</t>
  </si>
  <si>
    <t>B-SHOWER CADDY CREMONA 3105B BRASS</t>
  </si>
  <si>
    <t>B-SHOWER CADDY CREMONA 3105A BRASS</t>
  </si>
  <si>
    <t>B-SHOWER CADDY CREMONA 3202 BRASS</t>
  </si>
  <si>
    <t>B-SHOWER CADDY CREMONA 3107 BRASS</t>
  </si>
  <si>
    <t>B-SHOWER CADDY CREMONA 3203 BRASS</t>
  </si>
  <si>
    <t>B-SHOWER CADDY CREMONA 3201 BRASS</t>
  </si>
  <si>
    <t>B-AMPLIFY MIRROR CREMONA  501 8</t>
  </si>
  <si>
    <t>S-SHOWER RING DRAPEWARE METAL</t>
  </si>
  <si>
    <t>CTC-WALL LAMP E27/LED EGLO 90925 1X40/1X2.38W HALVA</t>
  </si>
  <si>
    <t>ATB-NIPPLE GI 1X11</t>
  </si>
  <si>
    <t>ATB-NIPPLE GI 3/4X11</t>
  </si>
  <si>
    <t>ATB-NIPPLE GI 3/4X7</t>
  </si>
  <si>
    <t>ATB-NIPPLE GI 3/4X9</t>
  </si>
  <si>
    <t>ER-P-TRAP PO PLUG</t>
  </si>
  <si>
    <t>NKD-ANGLE VALVE LOTUS LAV-014 UNIVERSAL</t>
  </si>
  <si>
    <t>NKD-ANGLE VALVE LOTUS LAV-038F UNIVERSAL</t>
  </si>
  <si>
    <t>CTC-CEILING LAMP EGLO 82945 PLANET</t>
  </si>
  <si>
    <t>B-SHOWER SET CREMONA CL-3T321 74X12X7.6CM</t>
  </si>
  <si>
    <t>CTC-PENDANT LAMP GU10 EGLO 92358 1X50W PETTO</t>
  </si>
  <si>
    <t>CTC-CEILING LAMP 2GX13/LED EGLO 91337 1X55W CORONA</t>
  </si>
  <si>
    <t>CTC-CEILING LAMP 2GX13 EGLO 91501 1X55W LA CASED</t>
  </si>
  <si>
    <t>CTC-PENDANT LAMP E14 EGLO 90695 1X60W DIAMOND</t>
  </si>
  <si>
    <t>CTC-WALL LAMP E14 EGLO 87221 1X40W PALMERA</t>
  </si>
  <si>
    <t>CTC-CEILING LAMP GU10 EGLO 89527 1X50W LUXY 1</t>
  </si>
  <si>
    <t>CTC-CEILING LAMP E27 EGLO 89238 1X60W MARS 1</t>
  </si>
  <si>
    <t>+B-PRESSURE TANKS EUROPAK DXM-85/40 3/4HP 40LTR</t>
  </si>
  <si>
    <t>B-PRESSURE TANKS EUROPAK DXM-95/40 1HP 40LTR</t>
  </si>
  <si>
    <t>CBK-FAUCET DANZE DZ-PA-90981</t>
  </si>
  <si>
    <t>CBK-FAUCET DANZE DZ-PA-90982</t>
  </si>
  <si>
    <t>B-FITTINGS EASYFLOW PVC PLIABLE ADAPTER 1/2"</t>
  </si>
  <si>
    <t>MPG-MAGAZINE CONDO LIVING</t>
  </si>
  <si>
    <t>CTC-HANGING LAMP E27 EGLO 90754 1X60W THEBE</t>
  </si>
  <si>
    <t>CTC-WALL LAMP GU10 EGLO 90351 1X35W FALKO</t>
  </si>
  <si>
    <t>+T-TUB &amp; SHOWER FAUCET MOEN 2227</t>
  </si>
  <si>
    <t>+T-TUB &amp; SHOWER FAUCET MOEN 2227V</t>
  </si>
  <si>
    <t>+T-TUB &amp; SHOWER FAUCET MOEN 2284</t>
  </si>
  <si>
    <t>+T-TUB &amp; SHOWER FAUCET MOEN 2448</t>
  </si>
  <si>
    <t>+T-FAUCET MOEN 2811 WM T/S</t>
  </si>
  <si>
    <t>+T-TUB &amp; SHOWER FAUCET MOEN 2827</t>
  </si>
  <si>
    <t>+T-TUB &amp; SHOWER FAUCET MOEN 2899PH</t>
  </si>
  <si>
    <t>CTC-PENDANT LAMP E27 EGLO 88853 1X60W FARGO</t>
  </si>
  <si>
    <t>CTC-PENDANT LAMP E27 EGLO 92224 1X60W SESSA</t>
  </si>
  <si>
    <t>+T-FAUCET LAVATORY MOEN 4422</t>
  </si>
  <si>
    <t>+T-FAUCET MOEN 4727 SGL LEVER</t>
  </si>
  <si>
    <t>+T-FAUCET MOEN 7041 SPRING KITCHEN</t>
  </si>
  <si>
    <t>+T-FAUCET MOEN 7630 MONTICELLO KITCHEN</t>
  </si>
  <si>
    <t>+T-FAUCET MOEN 7727 LANDES PULL OUT KITCHEN</t>
  </si>
  <si>
    <t>+T-FAUCET MOEN 8222 AEGIS SENSOR WITH MIXER</t>
  </si>
  <si>
    <t>CTC-PENDANT LAMP E27 EGLO 85258 1X100W UPPSALA</t>
  </si>
  <si>
    <t>+T-FAUCET MOEN IN4767 LANDES 4''</t>
  </si>
  <si>
    <t>LAMP-CEILING LAMP TC-83189-4/3</t>
  </si>
  <si>
    <t>LAMP-CEILING LAMP TC-83189-3/5</t>
  </si>
  <si>
    <t>B-PUMP APP M-64 (125W) 1/6 HP W/O FLOAT WATER DRAIN</t>
  </si>
  <si>
    <t>T-FLUSH TOP MOUNT FLUIDMASTER FM600CS</t>
  </si>
  <si>
    <t>T-TOILET TANK FLUIDMASTER FITTING FM111CS</t>
  </si>
  <si>
    <t>T-FLUSH TOP MOUNT FLUIDMASTER FM700CS</t>
  </si>
  <si>
    <t>T-FLUSH CABLE TYPE FLUIDMASTER FM800CS</t>
  </si>
  <si>
    <t>T-FLUSH CABLE TYPE FLUIDMASTER FM900CS</t>
  </si>
  <si>
    <t>LAMP-CEILING LAMP TC-83232-4/3</t>
  </si>
  <si>
    <t>LAMP-CEILING LAMP TC-83231-5/3</t>
  </si>
  <si>
    <t>LAMP-CEILING LAMP TC-83228-4/3</t>
  </si>
  <si>
    <t>CTC-PENDANT LAMP E27 EGLO 92136 1X60W DEBED</t>
  </si>
  <si>
    <t>CTC-PENDANT LAMP E27 EGLO 92251 1X60W RAZONI</t>
  </si>
  <si>
    <t>CTC-PENDANT LAMP E27 EGLO 92252 1X60W RAZONI</t>
  </si>
  <si>
    <t>+SJG-FAUCET PFISTER SC 6-120 WALL-MOUNT</t>
  </si>
  <si>
    <t>SJG-WASTE &amp; OVER FLOW PRICE PFISTER PC 19-020</t>
  </si>
  <si>
    <t>+SJG-FAUCET PFISTER PC 51-370 SINGLE BASIN</t>
  </si>
  <si>
    <t>+SJG-FAUCET PFISTER 01-311 PC</t>
  </si>
  <si>
    <t>+SJG-FAUCET PFISTER H43-321 PC</t>
  </si>
  <si>
    <t>+SJG-FAUCET PFISTER H43-121 PC</t>
  </si>
  <si>
    <t>+SJG-FAUCET PFISTER H35-321 PC</t>
  </si>
  <si>
    <t>+SJG-FAUCET PFISTER H35-328 PC</t>
  </si>
  <si>
    <t>+T-FAUCET MOEN LAVATORY 4104 SIERRA</t>
  </si>
  <si>
    <t>+T-FAUCET MOEN LAVATORY 4186 SIERRA</t>
  </si>
  <si>
    <t>+T-FAUCET MOEN LAVATORY 4767 LANDES 4''</t>
  </si>
  <si>
    <t>T-FAUCET KITCHEN MOEN 5069</t>
  </si>
  <si>
    <t>+T-FAUCET LAVATORY MOEN 5404 1H</t>
  </si>
  <si>
    <t>+T-FAUCET LAVATORY MOEN 5440 2H</t>
  </si>
  <si>
    <t>+T-FAUCET TUB/SHOWER MOEN 5486 DUNA 1H</t>
  </si>
  <si>
    <t>T-FAUCET KITCHEN MOEN 7043</t>
  </si>
  <si>
    <t>+T-FAUCET SELF CLOSING MOEN 8424</t>
  </si>
  <si>
    <t>T-FLANGE WATER CLOSET FLUIDMASTER 012700</t>
  </si>
  <si>
    <t>CTC-HANGING LAMP E27 EGLO 89833 3X60W PINTO</t>
  </si>
  <si>
    <t>B-PUMP PROTECTOR  APP EC-220</t>
  </si>
  <si>
    <t>CTC-PENDANT LAMP E27 EGLO 92504 1X60W HANU</t>
  </si>
  <si>
    <t>B-SHOWER SET CREMONA CL-242360</t>
  </si>
  <si>
    <t>B-FAUCET GOOSENECK EASYFLOW EF-3021-226</t>
  </si>
  <si>
    <t>B-FAUCET GOOSENECK EASYFLOW EF-3021-216</t>
  </si>
  <si>
    <t>CTC-CEILING LAMP E27 EGLO 91256 1X60W CORRIENTE</t>
  </si>
  <si>
    <t>CTC-WALL LAMP E27 EGLO 90647 1X60W FORTUNA</t>
  </si>
  <si>
    <t>CTC-HANGING LAMP E27 EGLO 87336 1X100W NORIA</t>
  </si>
  <si>
    <t>CTC-PENDANT LAMP E27 EGLO 7422 1X100W UPPSALA</t>
  </si>
  <si>
    <t>CTC-CEILING LAMP E27 EGLO 83131 2X60W GRAFIK</t>
  </si>
  <si>
    <t>CTC-CEILING LAMP E27 EGLO 83243 2X60W AERO</t>
  </si>
  <si>
    <t>CTC-CEILING LAMP E27 EGLO 87331 2X60W AREZZO</t>
  </si>
  <si>
    <t>ATB-BUSHING THREADED PVC WHITE AGRU 1/2X3/8</t>
  </si>
  <si>
    <t>B-FITTINGS EASYFLOW S/S COUPLING 1"</t>
  </si>
  <si>
    <t>AHL-CAGE GLOBE ALLADIN AP-1003X 10 F BLACK</t>
  </si>
  <si>
    <t>AHL-CAGE GLOBE ALLADIN AP-1003X 10 F WHITE</t>
  </si>
  <si>
    <t>AHL-CAGE GLOBE ALLADIN AP-1003X 10 H/C BLACK</t>
  </si>
  <si>
    <t>AHL-CAGE GLOBE ALLADIN AP-1003X 10 H/C WHITE</t>
  </si>
  <si>
    <t>AHL-CAGE GLOBE ALLADIN AP-1007X 6 F BLACK</t>
  </si>
  <si>
    <t>AHL-CAGE GLOBE ALLADIN AP-1007X 6 F WHITE</t>
  </si>
  <si>
    <t>AHL-CAGE GLOBE ALLADIN AP-1007X 6 H/C BLACK</t>
  </si>
  <si>
    <t>AHL-CAGE GLOBE ALLADIN AP-1007X 6 H/C WHITE</t>
  </si>
  <si>
    <t>AHL-CAGE GLOBE ALLADIN AP-1003GX 8 F BLACK</t>
  </si>
  <si>
    <t>AHL-CAGE GLOBE ALLADIN AP-1003GX 8 F WHITE</t>
  </si>
  <si>
    <t>AHL-CAGE GLOBE ALLADIN AP-1003GX 8 H/C BLACK</t>
  </si>
  <si>
    <t>AHL-CAGE GLOBE ALLADIN AP-1003GX 8 H/C WHITE</t>
  </si>
  <si>
    <t>AHL-POST LAMP SPHERE 10 PRISMA BLACK</t>
  </si>
  <si>
    <t>AHL-POST LAMP SPHERE 10 PRISMA WHITE</t>
  </si>
  <si>
    <t>AHL-POST LAMP SPHERE 6 PRISMA BLACK</t>
  </si>
  <si>
    <t>AHL-POST LAMP SPHERE 6 PRISMA WHITE</t>
  </si>
  <si>
    <t>AHL-POST LAMP SPHERE 8 PRISMA BLACK</t>
  </si>
  <si>
    <t>AHL-POST LAMP SPHERE 8 PRISMA WHITE</t>
  </si>
  <si>
    <t>AHL-LOW CEILING LAMP ALLADIN 4L (324) BEACH PEARL</t>
  </si>
  <si>
    <t>AHL-WALL LAMP (4222) BLACK</t>
  </si>
  <si>
    <t>AHL-PINLIGHT FIXTURE METAL 3.5 SS/G W/FLOWER CASING</t>
  </si>
  <si>
    <t>AHL-PINLIGHT FIXTURE METAL 4 SS/G W/FLOWER</t>
  </si>
  <si>
    <t>CTC-WALL LAMP E27 EGLO 83132 1X100W GRAFIK</t>
  </si>
  <si>
    <t>AHL-HANGING LAMP ALLADIN 3L (962) WOOD ANTIQUE</t>
  </si>
  <si>
    <t>AHL-HANGING LAMP ALLADIN 11L (2985) MALACANANG</t>
  </si>
  <si>
    <t>AHL-HANGING LAMP ALLADIN 15L (2985) MALACANANG</t>
  </si>
  <si>
    <t>AHL-HANGING LAMP ALLADIN 1L (8115) CRACK GLASS TWIRL</t>
  </si>
  <si>
    <t>AHL-HANGING LAMP ALLADIN 3L (376) ASH BROWN</t>
  </si>
  <si>
    <t>AHL-HANGING LAMP ALLADIN 1L (629) BIG GLASS CRACK</t>
  </si>
  <si>
    <t>+LAMP-CORNER LAMP TC 83193-1/5P</t>
  </si>
  <si>
    <t>+LAMP-CORNER LAMP TC 83193-3/3P</t>
  </si>
  <si>
    <t>LAMP-CORNER LAMP TC 83193-4/1/P</t>
  </si>
  <si>
    <t>+LAMP-CORNER LAMP TC 83191-1/5P</t>
  </si>
  <si>
    <t>LAMP-CORNER LAMP TC 83191-3/3P</t>
  </si>
  <si>
    <t>LAMP-CORNER LAMP TC 83190-2/3P</t>
  </si>
  <si>
    <t>LAMP-CORNER LAMP TC 83190-3/3P</t>
  </si>
  <si>
    <t>+LAMP-CORNER LAMP TC 83192-2/3P</t>
  </si>
  <si>
    <t>+LAMP-CORNER LAMP TC 83192-3/3P</t>
  </si>
  <si>
    <t>+LAMP-LOW CEILING LAMP TC 83107-2/5</t>
  </si>
  <si>
    <t>+LAMP-LOW CEILING LAMP TC 83115-2/5</t>
  </si>
  <si>
    <t>LAMP-LOW CEILING LAMP TC 83109-2/5+1</t>
  </si>
  <si>
    <t>LAMP-LOW CEILING LAMP TC 83117-2/5</t>
  </si>
  <si>
    <t>LAMP-LOW CEILING LAMP TC 83119-2/5</t>
  </si>
  <si>
    <t>+LAMP-LOW CEILING LAMP TC 83111-2/5</t>
  </si>
  <si>
    <t>+LAMP-LOW CEILING LAMP TC 83113-2/5</t>
  </si>
  <si>
    <t>+LAMP-LOW CEILING LAMP TC 83105-2/5</t>
  </si>
  <si>
    <t>LAMP-LOW CEILING LAMP TC 83141-3/6+2</t>
  </si>
  <si>
    <t>LAMP-LOW CEILING LAMP TC 83141-4/3+2</t>
  </si>
  <si>
    <t>+LAMP-LOW CEILING LAMP TC 83101-2/5+1</t>
  </si>
  <si>
    <t>NKD-FLOOR STRAINER LOTUS PVC 4X4</t>
  </si>
  <si>
    <t>LAMP-CIRCULAR LAMP TC83229-3/32W W/O TUBE&amp;BALLAST</t>
  </si>
  <si>
    <t>LAMP-CIRCULAR LAMP TC83229-4/32W W/O TUBE&amp;BALLAST</t>
  </si>
  <si>
    <t>LAMP-CIRCULAR LAMP TC83229-5/32W W/O TUBE&amp;BALLAST</t>
  </si>
  <si>
    <t>LAMP-CIRCULAR LAMP TC83229-6/32W W/O TUBE&amp;BALLAST</t>
  </si>
  <si>
    <t>+LAMP-CIRCULAR LAMP TC83230-1/32W W/O TUBE&amp;BALLAST</t>
  </si>
  <si>
    <t>LAMP-CIRCULAR LAMP TC83230-2/32W W/O TUBE&amp;BALLAST</t>
  </si>
  <si>
    <t>LAMP-LOW CEILING LAMP TC 83229-3/6 E-27 SOCKET</t>
  </si>
  <si>
    <t>LAMP-LOW CEILING LAMP TC 83229-4/6 E-27 SOCKET</t>
  </si>
  <si>
    <t>LAMP-LOW CEILING LAMP TC 83229-5/6 E-27 SOCKET</t>
  </si>
  <si>
    <t>LAMP-LOW CEILING LAMP TC 83229-6/6 E-27 SOCKET</t>
  </si>
  <si>
    <t>LAMP-WALL LAMP TC 83258-1/1W E27 SOCKET</t>
  </si>
  <si>
    <t>LAMP-WALL LAMP TC 83258-9/1W E27 SOCKET</t>
  </si>
  <si>
    <t>LAMP-WALL LAMP TC 83259-1/2W E27 SOCKET</t>
  </si>
  <si>
    <t>LAMP-WALL LAMP TC 83259-4/2W E27 SOCKET</t>
  </si>
  <si>
    <t>LAMP-WALL LAMP TC 83259-8/2W E27 SOCKET</t>
  </si>
  <si>
    <t>LAMP-WALL LAMP TC 83259-9/1W E27 SOCKET</t>
  </si>
  <si>
    <t>LAMP-CORNER LAMP TC 83197-1/5P E27 SOCKET</t>
  </si>
  <si>
    <t>LAMP-CORNER LAMP TC 83197-2/3P E27 SOCKET</t>
  </si>
  <si>
    <t>LAMP-CORNER LAMP TC 83197-3/3P E27 SOCKET</t>
  </si>
  <si>
    <t>LAMP-CORNER LAMP TC 83197-4/1P E27 SOCKET</t>
  </si>
  <si>
    <t>LAMP-CORNER LAMP TC 83194-1/5P E27 SOCKET</t>
  </si>
  <si>
    <t>LAMP-CORNER LAMP TC 83194-2/3P E27 SOCKET</t>
  </si>
  <si>
    <t>LAMP-CORNER LAMP TC 83194-3/3P E27 SOCKET</t>
  </si>
  <si>
    <t>LAMP-CORNER LAMP TC 83194-4/1P E27 SOCKET</t>
  </si>
  <si>
    <t>LAMP-CORNER LAMP TC 83196-3/3P E27 SOCKET</t>
  </si>
  <si>
    <t>LAMP-CORNER LAMP TC 83196-4/1P E27 SOCKET</t>
  </si>
  <si>
    <t>LAMP-CORNER LAMP TC 83198-1/5P E27 SOCKET</t>
  </si>
  <si>
    <t>LAMP-CORNER LAMP TC 83198-2/3P E27 SOCKET</t>
  </si>
  <si>
    <t>LAMP-CORNER LAMP TC 83198-3/3P E27 SOCKET</t>
  </si>
  <si>
    <t>LAMP-CORNER LAMP TC 83198-4/1P E27 SOCKET</t>
  </si>
  <si>
    <t>LAMP-CEILING LAMP TC 83106-2/6+3 E27 SOCKET</t>
  </si>
  <si>
    <t>+LAMP-CEILING LAMP TC 83107-3/3 E27 SOCKET</t>
  </si>
  <si>
    <t>LAMP-HIGH CEILING LAMP TC 83108-1/8+4+3</t>
  </si>
  <si>
    <t>LAMP-CEILING LAMP TC 83108-2/6+3</t>
  </si>
  <si>
    <t>+LAMP-CEILING LAMP TC 83112-1/8+4+3 E27 SOCKET</t>
  </si>
  <si>
    <t>+LAMP-CEILING LAMP TC 83112-2/6+3 E27 SOCKET</t>
  </si>
  <si>
    <t>+LAMP-HIGH CEILING LAMP TC 83114-1/8+4+3 E27 SOCKET</t>
  </si>
  <si>
    <t>LAMP-CEILING LAMP TC 83118-2/6+3 E27 SOCKET</t>
  </si>
  <si>
    <t>+LAMP-HIGH CEILING LAMP TC 83120-1/8+4+3 E27 SOCKET</t>
  </si>
  <si>
    <t>+LAMP-CEILING LAMP TC 83120-2/6+3 E27 SOCKET</t>
  </si>
  <si>
    <t>LAMP-CEILING LAMP TC 83121-1/8+3 E27 SOCKET</t>
  </si>
  <si>
    <t>+LAMP-CIRCULAR LAMP TC 83231-1/32W W/O TUBE&amp;BALLAST</t>
  </si>
  <si>
    <t>LAMP-CIRCULAR LAMP TC 83231-2/32W W/O TUBE&amp;BALLAST</t>
  </si>
  <si>
    <t>LAMP-CIRCULAR LAMP TC 83231-3/32W W/O TUBE&amp;BALLAST</t>
  </si>
  <si>
    <t>CBK-FAUCET DANZE DZ-FSZZU5CP</t>
  </si>
  <si>
    <t>CBK-FAUCET DANZE DZ-F4ZZ12CP</t>
  </si>
  <si>
    <t>CBK-FAUCET DANZE DZ-FSZZU8CP</t>
  </si>
  <si>
    <t>CBK-FAUCET DANZE DZ-FSZZU6CP</t>
  </si>
  <si>
    <t>CBK-FAUCET DANZE DZ-FSZZU7CP</t>
  </si>
  <si>
    <t>CBK-FAUCET DANZE DZ-F4ZZ13CP</t>
  </si>
  <si>
    <t>CBK-FAUCET DANZE DZ-FLZZ12CP</t>
  </si>
  <si>
    <t>CBK-FAUCET DANZE DZ-FLZZ13CP</t>
  </si>
  <si>
    <t>AHL-HANGING LAMP ALLADIN 6L (9663)</t>
  </si>
  <si>
    <t>AHL-HANGING LAMP ALLADIN 10L (9663)</t>
  </si>
  <si>
    <t>AHL-HANGING LAMP ALLADIN 15L (9663)</t>
  </si>
  <si>
    <t>AHL-WALL LAMP 005 RUSTPROOF ROUND BLACK</t>
  </si>
  <si>
    <t>MSI-POST LAMP APOLLO 5013/1P-2.4M BK</t>
  </si>
  <si>
    <t>MSI-POST LAMP APOLLO 5013/1P-2.4M GN</t>
  </si>
  <si>
    <t>+MSI-POST LAMP APOLLO 8054/1P-2.2M BK</t>
  </si>
  <si>
    <t>+MSI-POST LAMP APOLLO 8054/1P-2.2M WH</t>
  </si>
  <si>
    <t>MSI-POST LAMP APOLLO 8054/2P-2.2M BK</t>
  </si>
  <si>
    <t>MSI-DROPLIGHT APOLLO CM-7035</t>
  </si>
  <si>
    <t>MSI-DROPLIGHT APOLLO CM-7036</t>
  </si>
  <si>
    <t>MSI-DROPLIGHT APOLLO CM-7037</t>
  </si>
  <si>
    <t>MSI-DROPLIGHT APOLLO CM-7040</t>
  </si>
  <si>
    <t>MSI-DROPLIGHT APOLLO CM-7222</t>
  </si>
  <si>
    <t>MSI-DROPLIGHT APOLLO CM-6051-9</t>
  </si>
  <si>
    <t>MSI-HANGING LAMP APOLLO CM-7229/6+3</t>
  </si>
  <si>
    <t>MSI-PINLIGHT APOLLO PIN-3.5 B WHT</t>
  </si>
  <si>
    <t>MSI-PINLIGHT APOLLO PIN-6 A WHT</t>
  </si>
  <si>
    <t>MSI-PINLIGHT APOLLO PIN-6 C WHT</t>
  </si>
  <si>
    <t>MSI-PINLIGHT APOLLO PIN-8 C WHT</t>
  </si>
  <si>
    <t>MSI-DROPLIGHT APOLLO DL-004 BG</t>
  </si>
  <si>
    <t>MSI-DROPLIGHT APOLLO DL-012 BG</t>
  </si>
  <si>
    <t>MSI-WALL LAMP APOLLO WL-001 BLACK</t>
  </si>
  <si>
    <t>MSI-WALL LAMP APOLLO WL-002 WHITE</t>
  </si>
  <si>
    <t>MSI-WALL LAMP APOLLO WL-003 GREEN</t>
  </si>
  <si>
    <t>MSI-WALL LAMP APOLLO WL-004 ANTIQUE</t>
  </si>
  <si>
    <t>MSI-WALL LAMP APOLLO WL-005 BLACK</t>
  </si>
  <si>
    <t>MSI-WALL LAMP APOLLO WL-006 WHITE</t>
  </si>
  <si>
    <t>MSI-WALL LAMP APOLLO WL-007 GREEN</t>
  </si>
  <si>
    <t>MSI-WALL LAMP APOLLO WL-008 ANTIQUE</t>
  </si>
  <si>
    <t>MSI-WALL LAMP APOLLO WL-009 BLACK</t>
  </si>
  <si>
    <t>MSI-WALL LAMP APOLLO WL-010 WHITE</t>
  </si>
  <si>
    <t>MSI-WALL LAMP APOLLO WL-011 GREEN</t>
  </si>
  <si>
    <t>MSI-WALL LAMP APOLLO WL-012 ANTIQUE</t>
  </si>
  <si>
    <t>MSI-POST LAMP APOLLO PL-001 BLACK</t>
  </si>
  <si>
    <t>MSI-POST LAMP APOLLO PL-002 WHITE</t>
  </si>
  <si>
    <t>MSI-POST LAMP APOLLO PL-003 GREEN</t>
  </si>
  <si>
    <t>MSI-POST LAMP APOLLO PL-004 ANTIQUE</t>
  </si>
  <si>
    <t>MSI-POST LAMP APOLLO PL-005 BLACK</t>
  </si>
  <si>
    <t>MSI-POST LAMP APOLLO PL-006 WHITE</t>
  </si>
  <si>
    <t>MSI-POST LAMP APOLLO PL-007 GREEN</t>
  </si>
  <si>
    <t>MSI-POST LAMP APOLLO PL-008 ANTIQUE</t>
  </si>
  <si>
    <t>MSI-POST LAMP APOLLO PL-009 BLACK</t>
  </si>
  <si>
    <t>MSI-POST LAMP APOLLO PL-010 WHITE</t>
  </si>
  <si>
    <t>MSI-POST LAMP APOLLO PL-011 GREEN</t>
  </si>
  <si>
    <t>MSI-POST LAMP APOLLO PL-012 ANTIQUE</t>
  </si>
  <si>
    <t>MSI-LOW CEILING LAMP APOLLO 1065/3+1 GREEN</t>
  </si>
  <si>
    <t>MSI-LOW CEILING LAMP APOLLO 1065/3+1 MAROON</t>
  </si>
  <si>
    <t>MSI-LOW CEILING LAMP APOLLO 1065/3+1 WHITE</t>
  </si>
  <si>
    <t>MSI-LOW CEILING LAMP APOLLO 1065/3+1YELLOW</t>
  </si>
  <si>
    <t>MSI-LOW CEILING LAMP APOLLO 1065/5+1 GREEN</t>
  </si>
  <si>
    <t>MSI-LOW CEILING LAMP APOLLO 1065/5+1 MAROON</t>
  </si>
  <si>
    <t>MSI-LOW CEILING LAMP APOLLO 1065/5+1 WHITE</t>
  </si>
  <si>
    <t>MSI-LOW CEILING LAMP APOLLO 1065/5+1 YELLOW</t>
  </si>
  <si>
    <t>MSI-DROPLIGHT APOLLO DL-038</t>
  </si>
  <si>
    <t>MSI-DROPLIGHT APOLLO DL-039</t>
  </si>
  <si>
    <t>MSI-DROPLIGHT APOLLO DL-040</t>
  </si>
  <si>
    <t>MSI-DROPLIGHT APOLLO DL-055/1L GREEN</t>
  </si>
  <si>
    <t>MSI-DROPLIGHT APOLLO DL-057/1L RED</t>
  </si>
  <si>
    <t>MSI-DROPLIGHT APOLLO DL-063/1L RED</t>
  </si>
  <si>
    <t>CTC-CEILING LAMP E27 EGLO 82691 2X60W SIRIO</t>
  </si>
  <si>
    <t>CTC-CEILING LAMP E27 EGLO 7186 2X60W SALOME</t>
  </si>
  <si>
    <t>+B-FAUCET DKI 153-PT 21 CHROME</t>
  </si>
  <si>
    <t>+B-FAUCET DKI 154-AT 21 CHROME</t>
  </si>
  <si>
    <t>+B-FAUCET DKI 156-PT 21 CHROME</t>
  </si>
  <si>
    <t>+B-FAUCET DKI 159-TW 21</t>
  </si>
  <si>
    <t>AHL-HANGING LAMP ALLADIN 5L (2029) 1231</t>
  </si>
  <si>
    <t>+MSI-HANGING LAMP APOLLO 017 1X32W</t>
  </si>
  <si>
    <t>+MSI-HANGING LAMP APOLLO 019 1X32W</t>
  </si>
  <si>
    <t>+MSI-HANGING LAMP APOLLO 020 1X32W</t>
  </si>
  <si>
    <t>+MSI-HANGING LAMP APOLLO 021 1X32W</t>
  </si>
  <si>
    <t>+MSI-POST LAMP APOLLO 1L BLACK</t>
  </si>
  <si>
    <t>+MSI-POST LAMP APOLLO 2L GREEN</t>
  </si>
  <si>
    <t>+MSI-POST LAMP APOLLO 3L GREEN</t>
  </si>
  <si>
    <t>+MSI-POST LAMP APOLLO 3+1 BLACK</t>
  </si>
  <si>
    <t>+MSI-POST LAMP APOLLO 4+1 GREEN</t>
  </si>
  <si>
    <t>+MSI-HANGING LAMP APOLLO 1033/5+2 CH</t>
  </si>
  <si>
    <t>MSI-HANGING LAMP APOLLO 1033/4+8+3 CH</t>
  </si>
  <si>
    <t>MSI-HANGING LAMP APOLLO 1033/4+8+3 BG</t>
  </si>
  <si>
    <t>MSI-HANGING LAMP APOLLO 1033/4+8+3 AB</t>
  </si>
  <si>
    <t>MSI-HANGING LAMP APOLLO 1033/4+8+3 GD+WD</t>
  </si>
  <si>
    <t>MSI-HANGING LAMP APOLLO 1033/3+6+9+3 CH</t>
  </si>
  <si>
    <t>MSI-HANGING LAMP APOLLO 1033/3+6+9+3 BG</t>
  </si>
  <si>
    <t>MSI-HANGING LAMP APOLLO 1033/3+6+9+3 AB</t>
  </si>
  <si>
    <t>B-FLEXIBLE HOSE DKI 498FH30 30CM</t>
  </si>
  <si>
    <t>B-FLEXIBLE HOSE DKI 498FH45 45CM</t>
  </si>
  <si>
    <t>NKD-FLEXIBLE HOSE NYLON LOTUS 3/8X1/2X12''</t>
  </si>
  <si>
    <t>(Do not use) NKD-FLEXIBLE HOSE NYLON LOTUS 1/2X1/2X12''</t>
  </si>
  <si>
    <t>NKD-FLEXIBLE HOSE NYLON LOTUS 3/8X1/2X18''</t>
  </si>
  <si>
    <t>NKD-FLEXIBLE HOSE NYLON LOTUS 1/2X7/8X18''</t>
  </si>
  <si>
    <t>NKD-FLEXIBLE HOSE NYLON WC LOTUS 1/2X7/8X18''</t>
  </si>
  <si>
    <t>NKD-BRACKET PIPE LOTUS 1/2 CHROME</t>
  </si>
  <si>
    <t>NKD-BRACKET PIPE LOTUS 3/4 CHROME</t>
  </si>
  <si>
    <t>LAMP-CANDLE LAMP TC 83052-1/8+4+1</t>
  </si>
  <si>
    <t>LAMP-CANDLE LAMP TC 83052-2/8+1</t>
  </si>
  <si>
    <t>LAMP-CANDLE LAMP TC 83053-1/6+1</t>
  </si>
  <si>
    <t>+LAMP-CANDLE LAMP TC 83053-2/3+1</t>
  </si>
  <si>
    <t>+LAMP-HIGH CEILING LAMP TC 83100-1/8+4+3</t>
  </si>
  <si>
    <t>+LAMP-HIGH CEILING LAMP TC 83100-2/6+3</t>
  </si>
  <si>
    <t>LAMP-HIGH CEILING LAMP TC 83103-2/5+1</t>
  </si>
  <si>
    <t>LAMP-CORNER LAMP TC 83205-1/3P</t>
  </si>
  <si>
    <t>LAMP-CORNER LAMP TC 83205-2/1P</t>
  </si>
  <si>
    <t>LAMP-CORNER LAMP TC 83205-3/3P</t>
  </si>
  <si>
    <t>LAMP-CORNER LAMP TC 83205-4/1P</t>
  </si>
  <si>
    <t>LAMP-CORNER LAMP TC 83205-5/3P</t>
  </si>
  <si>
    <t>LAMP-CORNER LAMP TC 83205-6/1P</t>
  </si>
  <si>
    <t>LAMP-CORNER LAMP TC 83206-5/3P</t>
  </si>
  <si>
    <t>LAMP-CORNER LAMP TC 83206-6/1P</t>
  </si>
  <si>
    <t>LAMP-LOW CEILING LAMP TC 83228-1/5</t>
  </si>
  <si>
    <t>+LAMP-LOW CEILING LAMP TC 83228-2/5</t>
  </si>
  <si>
    <t>+LAMP-LOW CEILING LAMP TC 83228-3/5</t>
  </si>
  <si>
    <t>+LAMP-LOW CEILING LAMP TC 83228-4/5</t>
  </si>
  <si>
    <t>LAMP-LOW CEILING LAMP TC 83228-5/5</t>
  </si>
  <si>
    <t>+LAMP-LOW CEILING LAMP TC 83228-6/5</t>
  </si>
  <si>
    <t>LAMP-CIRCULAR LAMP TC 83228-1/32W</t>
  </si>
  <si>
    <t>LAMP-CIRCULAR LAMP TC 83228-6/32W</t>
  </si>
  <si>
    <t>LAMP-HIGH CEILING LAMP TC 83109-1/8+3</t>
  </si>
  <si>
    <t>LAMP-HIGH CEILING LAMP TC 83121-2/5</t>
  </si>
  <si>
    <t>LAMP-HIGH CEILING LAMP TC 83121-3/3</t>
  </si>
  <si>
    <t>LAMP-HIGH CEILING LAMP TC 83122-1/8+4+3</t>
  </si>
  <si>
    <t>LAMP-HIGH CEILING LAMP TC 83122-2/6+3</t>
  </si>
  <si>
    <t>LAMP-HIGH CEILING LAMP TC 83123-2/5</t>
  </si>
  <si>
    <t>LAMP-HIGH CEILING LAMP TC 83123-3/3</t>
  </si>
  <si>
    <t>LAMP-CORNER LAMP TC 83195-4/1P</t>
  </si>
  <si>
    <t>+LAMP-CORNER LAMP TC 83200-1/3P</t>
  </si>
  <si>
    <t>LAMP-CORNER LAMP TC 83200-3/3P</t>
  </si>
  <si>
    <t>LAMP-CORNER LAMP TC 83200-4/1P</t>
  </si>
  <si>
    <t>+LAMP-WALL SCONCES TC 83259-2/2W</t>
  </si>
  <si>
    <t>LAMP-WALL SCONCES TC 83259-3/2W</t>
  </si>
  <si>
    <t>LAMP-WALL SCONCES TC 83259-5/2W</t>
  </si>
  <si>
    <t>LAMP-WALL SCONCES TC 83259-6/2W</t>
  </si>
  <si>
    <t>LAMP-WALL SCONCES TC 83259-7/2W</t>
  </si>
  <si>
    <t>+LAMP-CORNER LAMP TC 83207-3/3P</t>
  </si>
  <si>
    <t>+LAMP-CORNER LAMP TC 83207-4/1P</t>
  </si>
  <si>
    <t>+LAMP-CORNER LAMP TC 83207-2/1P</t>
  </si>
  <si>
    <t>+LAMP-CORNER LAMP TC 83207-6/1P</t>
  </si>
  <si>
    <t>LAMP-LOW CEILING LAMP TC 83141-1/6+2</t>
  </si>
  <si>
    <t>LAMP-LOW CEILING LAMP TC 83141-2/3+2</t>
  </si>
  <si>
    <t>+LAMP-LOW CEILING LAMP TC 83229-1/6</t>
  </si>
  <si>
    <t>LAMP-LOW CEILING LAMP TC 83166-1/8+3</t>
  </si>
  <si>
    <t>LAMP-LOW CEILING LAMP TC 83166-2/6+1</t>
  </si>
  <si>
    <t>LAMP-LOW CEILING LAMP TC 83166-3/5+1</t>
  </si>
  <si>
    <t>LAMP-LOW CEILING LAMP TC 83166-4/3+1</t>
  </si>
  <si>
    <t>LAMP-CIRCULAR LAMP TC 83229-1/22W</t>
  </si>
  <si>
    <t>LAMP-LOW CEILING LAMP TC 83169-1/8+3</t>
  </si>
  <si>
    <t>LAMP-LOW CEILING LAMP TC 83169-2/6+1</t>
  </si>
  <si>
    <t>LAMP-LOW CEILING LAMP TC 83169-3/5+1</t>
  </si>
  <si>
    <t>LAMP-LOW CEILING LAMP TC 83169-4/3+1</t>
  </si>
  <si>
    <t>LAMP-HIGH CEILING LAMP TC 83171-2/6+1</t>
  </si>
  <si>
    <t>LAMP-HIGH CEILING LAMP TC 83171-3/5+1</t>
  </si>
  <si>
    <t>+LAMP-HIGH CEILING LAMP TC 83171-4/3+1</t>
  </si>
  <si>
    <t>AHL-CEILING LAMP ALLADIN (1852) 8083 ROUND BIG</t>
  </si>
  <si>
    <t>MSI-WALL LAMP APOLLO 8054A BK</t>
  </si>
  <si>
    <t>MSI-WALL LAMP APOLLO 5007M/A WH</t>
  </si>
  <si>
    <t>MSI-WALL LAMP APOLLO 5007M/A BWG</t>
  </si>
  <si>
    <t>MSI-POST LAMP APOLLO 5013M/S BWG</t>
  </si>
  <si>
    <t>MSI-WALL LAMP APOLLO 5013M/A WH</t>
  </si>
  <si>
    <t>MSI-WALL LAMP APOLLO 5013M/A BK</t>
  </si>
  <si>
    <t>MSI-WALL LAMP APOLLO 0213N/A PRAB</t>
  </si>
  <si>
    <t>MSI-WALL LAMP APOLLO 0213L/A PRAB</t>
  </si>
  <si>
    <t>MSI-WALL LAMP APOLLO T001/1W 90MM BK</t>
  </si>
  <si>
    <t>MSI-WALL LAMP APOLLO T001/1W 90MM GY</t>
  </si>
  <si>
    <t>MSI-WALL LAMP APOLLO T001/1W 108MM BK</t>
  </si>
  <si>
    <t>MSI-WALL LAMP APOLLO T001/1W 108MM GY</t>
  </si>
  <si>
    <t>MSI-WALL LAMP APOLLO T001/2W 90MM BK</t>
  </si>
  <si>
    <t>MSI-WALL LAMP APOLLO T001/2W 90MM GY</t>
  </si>
  <si>
    <t>MSI-WALL LAMP APOLLO T001/2W 108MM BK</t>
  </si>
  <si>
    <t>MSI-WALL LAMP APOLLO T001/2W 108MM GY</t>
  </si>
  <si>
    <t>MSI-WALL LAMP APOLLO T002/1W 90MM BK</t>
  </si>
  <si>
    <t>MSI-WALL LAMP APOLLO T002/1W 90MM GY</t>
  </si>
  <si>
    <t>MSI-WALL LAMP APOLLO T002/1W 108MM BK</t>
  </si>
  <si>
    <t>MSI-WALL LAMP APOLLO T002/1W 108MM GY</t>
  </si>
  <si>
    <t>MSI-WALL LAMP APOLLO T002/2W 90MM BK</t>
  </si>
  <si>
    <t>MSI-WALL LAMP APOLLO T002/2W 90MM GY</t>
  </si>
  <si>
    <t>MSI-WALL LAMP APOLLO T002/2W 108MM BK</t>
  </si>
  <si>
    <t>MSI-WALL LAMP APOLLO T002/2W 108MM GY</t>
  </si>
  <si>
    <t>MSI-GARDEN LAMP APOLLO 20066/1W</t>
  </si>
  <si>
    <t>MSI-GARDEN LAMP APOLLO 20064/1W</t>
  </si>
  <si>
    <t>MSI-GARDEN LAMP APOLLO 20066/1M</t>
  </si>
  <si>
    <t>MSI-GARDEN LAMP APOLLO 20064/1M</t>
  </si>
  <si>
    <t>MSI-GARDEN LAMP APOLLO 2505 BK 60CM</t>
  </si>
  <si>
    <t>MSI-GARDEN LAMP APOLLO 2505 BK 80CM</t>
  </si>
  <si>
    <t>MSI-GARDEN LAMP APOLLO 2506 BK 60CM</t>
  </si>
  <si>
    <t>MSI-GARDEN LAMP APOLLO 2506 BK 80CM</t>
  </si>
  <si>
    <t>MSI-GARDEN LAMP APOLLO 2709 BK 60CM</t>
  </si>
  <si>
    <t>MSI-GARDEN LAMP APOLLO 2709 BK 80CM</t>
  </si>
  <si>
    <t>+MSI-LOW CEILING LAMP APOLLO 3002/C PAB</t>
  </si>
  <si>
    <t>MSI-DROPLIGHT APOLLO 7361/3P</t>
  </si>
  <si>
    <t>MSI-DOWNLIGHT APOLLO 7361/1P AM</t>
  </si>
  <si>
    <t>MSI-DROPLIGHT APOLLO 7361/1P BL</t>
  </si>
  <si>
    <t>MSI-DROPLIGHT APOLLO 7361/1P GN</t>
  </si>
  <si>
    <t>MSI-DROPLIGHT APOLLO 7362/3P</t>
  </si>
  <si>
    <t>MSI-DROPLIGHT APOLLO 7362/1P BL</t>
  </si>
  <si>
    <t>MSI-DROPLIGHT APOLLO 7362/1P GN</t>
  </si>
  <si>
    <t>MSI-DROPLIGHT APOLLO 7362/1P RD</t>
  </si>
  <si>
    <t>B-FAUCET EASYFLOW KB-102</t>
  </si>
  <si>
    <t>B-FAUCET EASYFLOW KB-103</t>
  </si>
  <si>
    <t>B-FAUCET EASYFLOW KB-104</t>
  </si>
  <si>
    <t>B-FAUCET EASYFLOW KB-105</t>
  </si>
  <si>
    <t>B-FAUCET EASYFLOW KB-106</t>
  </si>
  <si>
    <t>LAMP-ANTIQUE LAMP TC-83149-1/6+2</t>
  </si>
  <si>
    <t>LAMP-ANTIQUE LAMP TC-83149-2/3+2</t>
  </si>
  <si>
    <t>+LAMP-WALL SCONCES TC 83166-5/1W</t>
  </si>
  <si>
    <t>LAMP-LOW CEILING LAMP TC 83170-1/8</t>
  </si>
  <si>
    <t>+LAMP-LOW CEILING LAMP TC 83170-2/6+1</t>
  </si>
  <si>
    <t>+LAMP-WALL SCONCES TC 83170-5/1W</t>
  </si>
  <si>
    <t>LAMP-HIGH CEILING LAMP TC 83172-1/8+3</t>
  </si>
  <si>
    <t>LAMP-HIGH CEILING LAMP TC 83172-2/6+1</t>
  </si>
  <si>
    <t>LAMP-HIGH CEILING LAMP TC 83172-3/5+1</t>
  </si>
  <si>
    <t>LAMP-HIGH CEILING LAMP TC 83172-4/3+1</t>
  </si>
  <si>
    <t>+LAMP-WALL SCONCES TC 83172-5/1W</t>
  </si>
  <si>
    <t>LAMP-CIRCULAR LAMP TC 83231-4/32W W/O TUBE&amp;BALLAST</t>
  </si>
  <si>
    <t>LAMP-CIRCULAR LAMP TC 83231-5/32W W/O TUBE&amp;BALLAST</t>
  </si>
  <si>
    <t>LAMP-LOW CEILING LAMP TC 83132-1/6+2</t>
  </si>
  <si>
    <t>LAMP-LOW CEILING LAMP TC 83132-2/3+2</t>
  </si>
  <si>
    <t>LAMP-LOW CEILING LAMP TC 83132-3/6+2</t>
  </si>
  <si>
    <t>LAMP-LOW CEILING LAMP TC 83132-4/3+1</t>
  </si>
  <si>
    <t>LAMP-LOW CEILING LAMP TC 831343-1/6+1</t>
  </si>
  <si>
    <t>LAMP-LOW CEILING LAMP TC 831343-2/3+1</t>
  </si>
  <si>
    <t>+LAMP-LOW CEILING LAMP TC 83143-3/6+2</t>
  </si>
  <si>
    <t>+LAMP-LOW CEILING LAMP TC 83143-4/3+2</t>
  </si>
  <si>
    <t>+LAMP-LOW CEILING LAMP TC 83129-1/8+3</t>
  </si>
  <si>
    <t>+LAMP-LOW CEILING LAMP TC 83129-2/6+1</t>
  </si>
  <si>
    <t>+LAMP-LOW CEILING LAMP TC 83129-3/3+1</t>
  </si>
  <si>
    <t>MSI-WALL LAMP APOLLO 4011L-BK</t>
  </si>
  <si>
    <t>MSI-WALL LAMP APOLLO 4014L-BK</t>
  </si>
  <si>
    <t>MSI-WALL LAMP APOLLO 4016L-BK</t>
  </si>
  <si>
    <t>MSI-WALL LAMP APOLLO 4503-BK</t>
  </si>
  <si>
    <t>MSI-WALL LAMP APOLLO 79473/1W-AB</t>
  </si>
  <si>
    <t>MSI-POST LAMP APOLLO 79473/1S-SN</t>
  </si>
  <si>
    <t>MSI-DROPLIGHT APOLLO 50016/1P</t>
  </si>
  <si>
    <t>MSI-DOWNLIGHT APOLLO 50018/1P</t>
  </si>
  <si>
    <t>MSI-DOWNLIGHT APOLLO 50019/1P</t>
  </si>
  <si>
    <t>CTC-CEILING LAMP E27 EGLO 90044 2X60W SCALEA 1</t>
  </si>
  <si>
    <t>B-BUSHING EASYFLOW S/S 1"</t>
  </si>
  <si>
    <t>B-BUSHING EASYFLOW S/S 3</t>
  </si>
  <si>
    <t>AHL-HANGING LAMP ALLADIN 3L (1919) 919</t>
  </si>
  <si>
    <t>LAMP-CRYSTAL LAMP TC-83015-1/15</t>
  </si>
  <si>
    <t>LAMP-ANTIQUE LAMP TC-83081-3/3</t>
  </si>
  <si>
    <t>LAMP-ANTIQUE LAMP TC-83088-1/88+4+3</t>
  </si>
  <si>
    <t>LAMP-ANTIQUE LAMP TC-83088-2/6+3</t>
  </si>
  <si>
    <t>LAMP-WALL SCONCES TC 83088-3/2W</t>
  </si>
  <si>
    <t>LAMP-WALL SCONCES TC 83088-4/1W</t>
  </si>
  <si>
    <t>LAMP-ANTIQUE LAMP TC-83089-1/8+3</t>
  </si>
  <si>
    <t>LAMP-ANTIQUE LAMP TC-83089-2/5</t>
  </si>
  <si>
    <t>LAMP-ANTIQUE LAMP TC-83089-3/3</t>
  </si>
  <si>
    <t>LAMP-ANTIQUE LAMP TC-83092-1/8+4+3</t>
  </si>
  <si>
    <t>LAMP-ANTIQUE LAMP TC-83092-2/6+3</t>
  </si>
  <si>
    <t>LAMP-WALL SCONCES TC 83092-3/2W</t>
  </si>
  <si>
    <t>LAMP-WALL SCONCES TC 83092-4/1W</t>
  </si>
  <si>
    <t>LAMP-ANTIQUE LAMP TC-83093-3/3</t>
  </si>
  <si>
    <t>LAMP-WALL SCONCES TC 83096-3/2W</t>
  </si>
  <si>
    <t>LAMP-WALL SCONCES TC 83096-4/1W</t>
  </si>
  <si>
    <t>LAMP-ANTIQUE LAMP TC-83097-2/5</t>
  </si>
  <si>
    <t>+LAMP-HIGH CEILING LAMP TC 83104-2/6+3</t>
  </si>
  <si>
    <t>LAMP-HIGH CEILING LAMP TC 83109-3/3+1</t>
  </si>
  <si>
    <t>LAMP-HIGH CEILING LAMP TC 83119-3/3</t>
  </si>
  <si>
    <t>LAMP-LOW CEILING LAMP TC 83140-1/6+2</t>
  </si>
  <si>
    <t>LAMP-LOW CEILING LAMP TC 83140-2/3+2</t>
  </si>
  <si>
    <t>LAMP-LOW CEILING LAMP TC 83140-3/6+2</t>
  </si>
  <si>
    <t>LAMP-LOW CEILING LAMP TC 83140-4/3+2</t>
  </si>
  <si>
    <t>LAMP-CORNER LAMP TC 83195-2/3P</t>
  </si>
  <si>
    <t>LAMP-CORNER LAMP TC 83195-3/3P</t>
  </si>
  <si>
    <t>ATB-PIPE PVC DIAMOND S-600 2''</t>
  </si>
  <si>
    <t>ATB-PIPE PVC DIAMOND S-600 3''</t>
  </si>
  <si>
    <t>ATB-PIPE PVC DIAMOND S-600 4''</t>
  </si>
  <si>
    <t>MSI-HANGING LAMP APOLLO HL-A009/5P</t>
  </si>
  <si>
    <t>MSI-HANGING LAMP APOLLO HL-13440/5P</t>
  </si>
  <si>
    <t>MSI-HANGING LAMP APOLLO HL-13440/1P</t>
  </si>
  <si>
    <t>B-FAUCET EASYFLOW JM-3219-273</t>
  </si>
  <si>
    <t>B-FAUCET EASYFLOW JM-3241-009</t>
  </si>
  <si>
    <t>B-FAUCET EASYFLOW JM-7707-011</t>
  </si>
  <si>
    <t>B-FILTER EASYFLOW M-102-B DOUBLE FILTER HOUSING</t>
  </si>
  <si>
    <t>B-FILTER EASYFLOW M-85-C (UFD-10) GRANULAR A/C</t>
  </si>
  <si>
    <t>AHL-HANGING LAMP ALLADIN 6L (2569) 8218 MODERN</t>
  </si>
  <si>
    <t>AHL-LOW CEILING LAMP ALLADIN 6L (2259) 303</t>
  </si>
  <si>
    <t>+LAMP-CIRCULAR LAMP TC-83236-1/32W</t>
  </si>
  <si>
    <t>+LAMP-CEILING LAMP TC-83236-2/32W</t>
  </si>
  <si>
    <t>+LAMP-CIRCULAR LAMP TC-83236-3/32W</t>
  </si>
  <si>
    <t>LAMP-CIRCULAR LAMP TC-83236-4/32W</t>
  </si>
  <si>
    <t>+LAMP-CIRCULAR LAMP TC-83236-5/32W</t>
  </si>
  <si>
    <t>+LAMP-CIRCULAR LAMP TC-83236-6/32W</t>
  </si>
  <si>
    <t>LAMP-CIRCULAR LAMP TC-83237-1/32W</t>
  </si>
  <si>
    <t>+LAMP-CIRCULAR LAMP TC-83237-2/32W</t>
  </si>
  <si>
    <t>+LAMP-CIRCULAR LAMP TC-83237-3/32W</t>
  </si>
  <si>
    <t>+LAMP-CIRCULAR LAMP TC-83237-4/32W</t>
  </si>
  <si>
    <t>LAMP-CIRCULAR LAMP TC-83237-5/32W</t>
  </si>
  <si>
    <t>+LAMP-CIRCULAR LAMP TC-83237-6/32W</t>
  </si>
  <si>
    <t>LAMP-HIGH CEILING LAMP TC 83171-1/8+3</t>
  </si>
  <si>
    <t>+LAMP-LOW CEILING LAMP TC 83168-1/8+3</t>
  </si>
  <si>
    <t>LAMP-LOW CEILING LAMP TC 83074-1/8</t>
  </si>
  <si>
    <t>LAMP-LOW CEILING LAMP TC 83074-2/5</t>
  </si>
  <si>
    <t>LAMP-LOW CEILING LAMP TC 83075-1/6</t>
  </si>
  <si>
    <t>LAMP-LOW CEILING LAMP TC 83075-2/3</t>
  </si>
  <si>
    <t>LAMP-LOW CEILING LAMP TC 83075-3/3</t>
  </si>
  <si>
    <t>LAMP-ANTIQUE LAMP TC-83076-2/6+3</t>
  </si>
  <si>
    <t>+LAMP-WALL SCONCES TC 83078-4/1W</t>
  </si>
  <si>
    <t>LAMP-ANTIQUE LAMP TC-83080-1/8+4+3</t>
  </si>
  <si>
    <t>LAMP-ANTIQUE LAMP TC-83080-2/6+3</t>
  </si>
  <si>
    <t>LAMP-WALL SCONCES TC 83080-3/2W</t>
  </si>
  <si>
    <t>LAMP-WALL SCONCES TC 83080-4/1W</t>
  </si>
  <si>
    <t>LAMP-ANTIQUE LAMP TC-83081-1/8+3</t>
  </si>
  <si>
    <t>LAMP-ANTIQUE LAMP TC-83081-2/5</t>
  </si>
  <si>
    <t>LAMP-ANTIQUE LAMP TC-83126-2/6+3</t>
  </si>
  <si>
    <t>LAMP-ANTIQUE LAMP TC-83127-1/8+3</t>
  </si>
  <si>
    <t>LAMP-ANTIQUE LAMP TC-83127-2/5</t>
  </si>
  <si>
    <t>LAMP-ANTIQUE LAMP TC-83127-3/3</t>
  </si>
  <si>
    <t>LAMP-HIGH CEILING LAMP TC 83137-1/6+3+1</t>
  </si>
  <si>
    <t>LAMP-LOW CEILING LAMP TC 83137-2/6+2</t>
  </si>
  <si>
    <t>LAMP-LOW CEILING LAMP TC 83137-3/3+2</t>
  </si>
  <si>
    <t>EM-MAGAZINE CONDO CENTRAL</t>
  </si>
  <si>
    <t>LAMP-CIRCULAR LAMP TC-82078-1/32W</t>
  </si>
  <si>
    <t>LAMP-CIRCULAR LAMP TC-82078-7/32W</t>
  </si>
  <si>
    <t>LAMP-CIRCULAR LAMP TC-82079-1/22W</t>
  </si>
  <si>
    <t>LAMP-CIRCULAR LAMP TC-82082-1/32W</t>
  </si>
  <si>
    <t>LAMP-CIRCULAR LAMP TC-82082-2/32W</t>
  </si>
  <si>
    <t>MSI-WALL LAMP APOLLO WL-036</t>
  </si>
  <si>
    <t>MSI-WALL LAMP APOLLO WL-037</t>
  </si>
  <si>
    <t>T-ANGLE VALVE MOEN 139504 3 WAY</t>
  </si>
  <si>
    <t>T-ANGLE VALVE MOEN 139505 3 WAY</t>
  </si>
  <si>
    <t>T-ANGLE VALVE MOEN 139506 3 WAY</t>
  </si>
  <si>
    <t>CTC-PENDANT LAMP E27 EGLO 3355 1X100W ALLESNDRA</t>
  </si>
  <si>
    <t>CTC-PENDANT LAMP E27 EGLO 87062 1X100W BRENDA</t>
  </si>
  <si>
    <t>CTC-PENDANT LAMP E27 EGLO 90195 1X100W MILAGRO</t>
  </si>
  <si>
    <t>CTC-PENDANT LAMP E27 EGLO 90196 1X100W MILAGRO</t>
  </si>
  <si>
    <t>MSI-DOWNLIGHT APOLLO 7351/3P</t>
  </si>
  <si>
    <t>MSI-DOWNLIGHT APOLLO 7351/1P RD</t>
  </si>
  <si>
    <t>MSI-DOWNLIGHT APOLLO 7351/1P BL</t>
  </si>
  <si>
    <t>MSI-DROPLIGHT APOLLO MAPLE/3PUD</t>
  </si>
  <si>
    <t>MSI-DROPLIGHT APOLLO VIERY/3PUD</t>
  </si>
  <si>
    <t>MSI-DROPLIGHT APOLLO VIERY/3PE8</t>
  </si>
  <si>
    <t>CTC-PENDANT LAMP E27 EGLO 82808 1X100W SENDO</t>
  </si>
  <si>
    <t>+LAMP-ANTIQUE LAMP TC 83150-1/6+2</t>
  </si>
  <si>
    <t>+LAMP-ANTIQUE LAMP TC 83150-2/3+2</t>
  </si>
  <si>
    <t>+LAMP-ANTIQUE LAMP TC 83150-3/6+2</t>
  </si>
  <si>
    <t>+LAMP-ANTIQUE LAMP TC 83150-4/3+2</t>
  </si>
  <si>
    <t>LAMP-RUSTIQUE LAMP TC 83136-1/8+4+3</t>
  </si>
  <si>
    <t>LAMP-RUSTIQUE LAMP TC 83136-2/8+3</t>
  </si>
  <si>
    <t>LAMP-RUSTIQUE LAMP TC 83136-3/6+1</t>
  </si>
  <si>
    <t>LAMP-RUSTIQUE LAMP TC 83136-4/3+1</t>
  </si>
  <si>
    <t>LAMP-ANTIQUE LAMP TC-83090-1/8+4+3</t>
  </si>
  <si>
    <t>LAMP-ANTIQUE LAMP TC-83090-2/6+3</t>
  </si>
  <si>
    <t>+LAMP-WALL SCONCES TC 83090-3/2W</t>
  </si>
  <si>
    <t>LAMP-WALL SCONCES TC 83090-4/1W</t>
  </si>
  <si>
    <t>LAMP-ANTIQUE LAMP TC-83091-1/8+3</t>
  </si>
  <si>
    <t>LAMP-ANTIQUE LAMP TC-83091-2/5</t>
  </si>
  <si>
    <t>LAMP-ANTIQUE LAMP TC-83091-3/3</t>
  </si>
  <si>
    <t>LAMP-HIGH CEILING LAMP TC 83115-1/8+3</t>
  </si>
  <si>
    <t>LAMP-HIGH CEILING LAMP TC 83115-3/3</t>
  </si>
  <si>
    <t>+LAMP-HIGH CEILING LAMP TC 83111-3/3</t>
  </si>
  <si>
    <t>+LAMP-HIGH CEILING LAMP TC 83113-1/8+3</t>
  </si>
  <si>
    <t>+LAMP-HIGH CEILING LAMP TC 83113-3/3</t>
  </si>
  <si>
    <t>CTC-PENDANT LAMP E27 EGLO 88332 1X100W TOSCA</t>
  </si>
  <si>
    <t>CTC-PENDANT LAMP E27 EGLO 89133 1X100W BELUGA</t>
  </si>
  <si>
    <t>CTC-CEILING LAMP E27 EGLO 7185 2X60W SALOME</t>
  </si>
  <si>
    <t>B-FLOOR DRAIN EASYFLOW WM-423 (A) 4</t>
  </si>
  <si>
    <t>B-PRESSURE TANKS AQUAFLO PW-20-24 (PWN-24) PRESSURE</t>
  </si>
  <si>
    <t>B-P/TRAP EASYFLOW PT-1/2 CHROME PLATED</t>
  </si>
  <si>
    <t>B-FITTINGS EASYFLOW S/S CAP 1"</t>
  </si>
  <si>
    <t>AHL-CEILING LAMP ALLADIN CASING COPPER</t>
  </si>
  <si>
    <t>AHL-HANGING LAMP ALLADIN 8L (2747) 6002</t>
  </si>
  <si>
    <t>AHL-HANGING LAMP ALLADIN 5L (660) 2985</t>
  </si>
  <si>
    <t>CTC-HANGING LAMP E27 EGLO 90009 1X60W MILAGRO</t>
  </si>
  <si>
    <t>CTC-CEILING LAMP E27 EGLO 90015 1X60W MALVA</t>
  </si>
  <si>
    <t>CTC-PENDANT LAMP E27 EGLO 92134 1X60W DEBED</t>
  </si>
  <si>
    <t>CTC-PENDANT LAMP EGLO 89823 MILEA</t>
  </si>
  <si>
    <t>CTC-HANGING LAMP E27 EGLO 89832 1X60W PINTO</t>
  </si>
  <si>
    <t>CTC-CEILING LAMP E27 EGLO 81636 1X60W ELLA</t>
  </si>
  <si>
    <t>LAMP-PINLIGHT FIXTURE TC 83266-2/2</t>
  </si>
  <si>
    <t>LAMP-PINLIGHT FIXTURE TC 83266-7/1 2.5</t>
  </si>
  <si>
    <t>LAMP-PINLIGHT FIXTURE TC 83266-7/1 3.5</t>
  </si>
  <si>
    <t>LAMP-PINLIGHT FIXTURE TC-83266-7/1 3.5''</t>
  </si>
  <si>
    <t>LAMP-PINLIGHT FIXTURE TC 83266-8/1 2.5</t>
  </si>
  <si>
    <t>LAMP-PINLIGHT FIXTURE TC 83266-8/1 3</t>
  </si>
  <si>
    <t>LAMP-PINLIGHT FIXTURE TC 83266-8/1 3.5</t>
  </si>
  <si>
    <t>LAMP-PINLIGHT FIXTURE TC 83266-9/1 2.5</t>
  </si>
  <si>
    <t>LAMP-PINLIGHT FIXTURE TC 83266-9/1 3</t>
  </si>
  <si>
    <t>LAMP-PINLIGHT FIXTURE TC 83266-9/1 3.5</t>
  </si>
  <si>
    <t>LAMP-PINLIGHT FIXTURE TC 83266-10/1 2.5</t>
  </si>
  <si>
    <t>LAMP-PINLIGHT FIXTURE TC 83266-10/1 3</t>
  </si>
  <si>
    <t>LAMP-PINLIGHT FIXTURE TC 83266-10/1 3.5</t>
  </si>
  <si>
    <t>+LAMP-PINLIGHT FIXTURE TC 83266-11/2 4</t>
  </si>
  <si>
    <t>+LAMP-PINLIGHT FIXTURE TC 83266-11/2 5</t>
  </si>
  <si>
    <t>LAMP-PINLIGHT FIXTURE TC 83266-14/1 6</t>
  </si>
  <si>
    <t>LAMP-PINLIGHT FIXTURE TC 83266-15/2 4</t>
  </si>
  <si>
    <t>LAMP-PINLIGHT FIXTURE TC 83266-15/2 5</t>
  </si>
  <si>
    <t>LAMP-PINLIGHT FIXTURE TC 83266-15/2 6</t>
  </si>
  <si>
    <t>LAMP-PINLIGHT FIXTURE TC 83266-16/2 4</t>
  </si>
  <si>
    <t>LAMP-PINLIGHT FIXTURE TC 83266-16/2 5</t>
  </si>
  <si>
    <t>LAMP-PINLIGHT FIXTURE TC 83266-18/2 6</t>
  </si>
  <si>
    <t>LAMP-PINLIGHT FIXTURE TC 83266-19/1 4</t>
  </si>
  <si>
    <t>LAMP-PINLIGHT FIXTURE TC 83266-19/1 5</t>
  </si>
  <si>
    <t>LAMP-PINLIGHT FIXTURE TC 83266-19/1 6</t>
  </si>
  <si>
    <t>LAMP-PINLIGHT FIXTURE TC 83266-20/2 6</t>
  </si>
  <si>
    <t>LAMP-CIRCULAR LAMP TC-83241-1/32W</t>
  </si>
  <si>
    <t>LAMP-CIRCULAR LAMP TC-83241-4/32W</t>
  </si>
  <si>
    <t>LAMP-CIRCULAR LAMP TC-83241-7/32W</t>
  </si>
  <si>
    <t>+LAMP-LOW CEILING LAMP TC 83131-1/8+3</t>
  </si>
  <si>
    <t>+LAMP-LOW CEILING LAMP TC 83131-2/5+1</t>
  </si>
  <si>
    <t>+LAMP-LOW CEILING LAMP TC 83131-3/3+1</t>
  </si>
  <si>
    <t>LAMP-LOW CEILING LAMP TC 83133-1/6+1</t>
  </si>
  <si>
    <t>LAMP-LOW CEILING LAMP TC 83133-2/3+2</t>
  </si>
  <si>
    <t>LAMP-LOW CEILING LAMP TC 83133-3/6+2</t>
  </si>
  <si>
    <t>LAMP-LOW CEILING LAMP TC 83133-4/3+2</t>
  </si>
  <si>
    <t>+LAMP-LOW CEILING LAMP TC 83138-1/8+3</t>
  </si>
  <si>
    <t>LAMP-LOW CEILING LAMP TC 83138-2/6+1</t>
  </si>
  <si>
    <t>LAMP-LOW CEILING LAMP TC 83138-3/3+1</t>
  </si>
  <si>
    <t>LAMP-LOW CEILING LAMP TC 83165-3/5+1</t>
  </si>
  <si>
    <t>LAMP-LOW CEILING LAMP TC 83165-4/3+1</t>
  </si>
  <si>
    <t>AHL-HANGING LAMP ALLADIN 3L (8115) 393</t>
  </si>
  <si>
    <t>B-FAUCET DKI 156 PT 21WD</t>
  </si>
  <si>
    <t>B-FAUCET DKI 153-PT 21WD</t>
  </si>
  <si>
    <t>+B-FLOOR DRAIN DKI 346-FG 06</t>
  </si>
  <si>
    <t>AHL-WALL LAMP (1840) 6311 SILVER</t>
  </si>
  <si>
    <t>MSI-HANGING LAMP APOLLO HL-7737/7L GD</t>
  </si>
  <si>
    <t>MSI-HANGING LAMP APOLLO HL-7737/7L SV</t>
  </si>
  <si>
    <t>MSI-HANGING LAMP APOLLO HL-7737/11L GD</t>
  </si>
  <si>
    <t>MSI-HANGING LAMP APOLLO HL-7737/11L SV</t>
  </si>
  <si>
    <t>MSI-HANGING LAMP APOLLO HL-7737/17L GD</t>
  </si>
  <si>
    <t>MSI-HANGING LAMP APOLLO HL-7737/17L SV</t>
  </si>
  <si>
    <t>MSI-POST LAMP APOLLO PL-88A</t>
  </si>
  <si>
    <t>LAMP-LOW CEILING LAMP TC 83165-1/8+3</t>
  </si>
  <si>
    <t>LAMP-LOW CEILING LAMP TC 83165-2/6+1</t>
  </si>
  <si>
    <t>+LAMP-LOW CEILING LAMP TC 83167-1/8+3</t>
  </si>
  <si>
    <t>+LAMP-LOW CEILING LAMP TC 83167-2/6+1</t>
  </si>
  <si>
    <t>+LAMP-LOW CEILING LAMP TC 83168-2/6+1</t>
  </si>
  <si>
    <t>LAMP-HIGH CEILING LAMP TC 83117-3/3</t>
  </si>
  <si>
    <t>LAMP-HIGH CEILING LAMP TC 83116-1/8+4+3</t>
  </si>
  <si>
    <t>+LAMP-HIGH CEILING LAMP TC 83116-2/6+3</t>
  </si>
  <si>
    <t>+LAMP-HIGH CEILING LAMP TC 83116-3/1W</t>
  </si>
  <si>
    <t>+LAMP-HIGH CEILING LAMP TC 83117-1/8+3</t>
  </si>
  <si>
    <t>MSI-POST LAMP APOLLO PL-8560/1S BKG</t>
  </si>
  <si>
    <t>MSI-POST LAMP APOLLO PL-8560/1S BLK</t>
  </si>
  <si>
    <t>MSI-POST LAMP APOLLO PL-8562/1S BKG</t>
  </si>
  <si>
    <t>MSI-POST LAMP APOLLO PL-8563/1S BKG</t>
  </si>
  <si>
    <t>MSI-WALL LAMP APOLLO WL-8563/1W BLK</t>
  </si>
  <si>
    <t>+LAMP-ANTIQUE LAMP TC 83151-1/5+1</t>
  </si>
  <si>
    <t>+LAMP-ANTIQUE LAMP TC 83151-2/3+1</t>
  </si>
  <si>
    <t>+LAMP-ANTIQUE LAMP TC 83151-3/6+1</t>
  </si>
  <si>
    <t>+LAMP-ANTIQUE LAMP TC 83151-4/3+1</t>
  </si>
  <si>
    <t>+LAMP-ANTIQUE LAMP TC 83151-5/5+1</t>
  </si>
  <si>
    <t>+LAMP-ANTIQUE LAMP TC 83151-6/3+1</t>
  </si>
  <si>
    <t>MSI-HANGING LAMP APOLLO 048 BROWN</t>
  </si>
  <si>
    <t>MSI-HANGING LAMP APOLLO 049 PINK</t>
  </si>
  <si>
    <t>MSI-HANGING LAMP APOLLO 050 WHITE</t>
  </si>
  <si>
    <t>LAMP-HIGH CEILING LAMP TC 83180-3/5+1</t>
  </si>
  <si>
    <t>LAMP-HIGH CEILING LAMP TC 83183-3/5+1</t>
  </si>
  <si>
    <t>LAMP-HIGH CEILING LAMP TC 83183-4/3+1</t>
  </si>
  <si>
    <t>+LAMP-LOW CEILING LAMP TC 83182-3/5+1</t>
  </si>
  <si>
    <t>LAMP-LOW CEILING LAMP TC 83182-4/3+1</t>
  </si>
  <si>
    <t>LAMP-LOW CEILING LAMP TC 83148-1/6+2</t>
  </si>
  <si>
    <t>LAMP-LOW CEILING LAMP TC 83148-2/3+2</t>
  </si>
  <si>
    <t>LAMP-LOW CEILING LAMP TC 83148-3/6+2</t>
  </si>
  <si>
    <t>+LAMP-LOW CEILING LAMP TC 83148-4/3+2</t>
  </si>
  <si>
    <t>LAMP-CEILING LAMP TC-83212-5/3</t>
  </si>
  <si>
    <t>LAMP-CEILING LAMP TC-83229-2/32W</t>
  </si>
  <si>
    <t>+LAMP-PULLEY LAMP TC 83214-2</t>
  </si>
  <si>
    <t>+LAMP-PULLEY LAMP TC 83214-3</t>
  </si>
  <si>
    <t>+LAMP-PULLEY LAMP TC 83214-4</t>
  </si>
  <si>
    <t>LAMP-PULLEY LAMP TC 83214-5</t>
  </si>
  <si>
    <t>LAMP-ANTIQUE LAMP TC 83149-1/6+2</t>
  </si>
  <si>
    <t>+LAMP-ANTIQUE LAMP TC 83149-2/3+2</t>
  </si>
  <si>
    <t>+LAMP-ANTIQUE LAMP TC 83149-3/6+2</t>
  </si>
  <si>
    <t>LAMP-ANTIQUE LAMP TC 83149-4/3+2</t>
  </si>
  <si>
    <t>LAMP-CEILING LAMP TC-83229-2/6</t>
  </si>
  <si>
    <t>LAMP-CIRCULAR LAMP TC 83230-3/32W</t>
  </si>
  <si>
    <t>LAMP-CIRCULAR LAMP TC 83230-4/32W</t>
  </si>
  <si>
    <t>+LAMP-CIRCULAR LAMP TC 83230-6/32W</t>
  </si>
  <si>
    <t>LAMP-CIRCULAR LAMP TC 83232-1/32W</t>
  </si>
  <si>
    <t>LAMP-CIRCULAR LAMP TC 83232-2/32W</t>
  </si>
  <si>
    <t>LAMP-CIRCULAR LAMP TC 83232-5/32W</t>
  </si>
  <si>
    <t>LAMP-CIRCULAR LAMP TC 83232-6/32W</t>
  </si>
  <si>
    <t>NKD-FAUCET LOTUS LSF-2216</t>
  </si>
  <si>
    <t>NKD-FAUCET LOTUS LSF-2217</t>
  </si>
  <si>
    <t>NKD-FAUCET LOTUS VERTICAL TAP LVT-626</t>
  </si>
  <si>
    <t>NKD-FAUCET LOTUS VERTICAL TAP LVT-628</t>
  </si>
  <si>
    <t>NKD-FAUCET LOTUS VERTICAL TAP LVT-629</t>
  </si>
  <si>
    <t>AHL-HANGING LAMP ALLADIN 1L (2167) 101 CORN ORANGE</t>
  </si>
  <si>
    <t>AHL-HANGING LAMP ALLADIN 1L (3776) 9193</t>
  </si>
  <si>
    <t>AHL-HANGING LAMP ALLADIN 6L (3145) 1340</t>
  </si>
  <si>
    <t>CTC-CEILING LAMP E27EGLO 91256 1X60W CORRIENTE</t>
  </si>
  <si>
    <t>CTC-CEILING LAMP E27 EGLO 90043 1X60W SCALEA 1</t>
  </si>
  <si>
    <t>CTC-CEILING LAMP E27 EGLO 90151 1X60W SCALEA 1</t>
  </si>
  <si>
    <t>CTC-CEILING LAMP E27 EGLO 86851 1X60W AERO 1</t>
  </si>
  <si>
    <t>NKD-FAUCET LOTUS LAVATORY LLF-2238</t>
  </si>
  <si>
    <t>NKD-FAUCET LOTUS LAVATORY LLF-2231</t>
  </si>
  <si>
    <t>NKD-FAUCET LOTUS VERTICAL TAP LVT-2622</t>
  </si>
  <si>
    <t>NKD-FAUCET LOTUS TWIN LFT-2221</t>
  </si>
  <si>
    <t>NKD-FAUCET LOTUS VERTICAL TAP LVT-2623</t>
  </si>
  <si>
    <t>NKD-FAUCET LOTUS WALL TAP LWT-2625</t>
  </si>
  <si>
    <t>NKD-FAUCET LOTUS WALL TAP LWT-2626</t>
  </si>
  <si>
    <t>NKD-FAUCET LOTUS WALL TAP LWT-2628</t>
  </si>
  <si>
    <t>LAMP-PULLEY LAMP TC 83217-6</t>
  </si>
  <si>
    <t>+LAMP-PULLEY LAMP TC 83215-1</t>
  </si>
  <si>
    <t>+LAMP-PULLEY LAMP TC 83215-2</t>
  </si>
  <si>
    <t>+LAMP-PULLEY LAMP TC 83215-3</t>
  </si>
  <si>
    <t>+LAMP-PULLEY LAMP TC 83215-4</t>
  </si>
  <si>
    <t>LAMP-PULLEY LAMP TC 83215-5</t>
  </si>
  <si>
    <t>LAMP-WALL LAMP TC 83261-7/1W</t>
  </si>
  <si>
    <t>+LAMP-WALL LAMP TC 83261-8/1W</t>
  </si>
  <si>
    <t>LAMP-WALL LAMP TC 83261-9/1W</t>
  </si>
  <si>
    <t>LAMP-WALL LAMP TC 83260-7/1W</t>
  </si>
  <si>
    <t>LAMP-WALL LAMP TC 83260-9/1W</t>
  </si>
  <si>
    <t>LAMP-WALL LAMP TC 83260-8/1W</t>
  </si>
  <si>
    <t>+LAMP-LOW CEILING LAMP TC 83175-1/8+1</t>
  </si>
  <si>
    <t>+LAMP-LOW CEILING LAMP TC 83175-2/6+1</t>
  </si>
  <si>
    <t>+LAMP-LOW CEILING LAMP TC 83175-3/5+1</t>
  </si>
  <si>
    <t>+LAMP-LOW CEILING LAMP TC 83175-4/3+1</t>
  </si>
  <si>
    <t>LAMP-CEILING LAMP TC 83187-2/3</t>
  </si>
  <si>
    <t>+LAMP-CORNER LAMP TC 83207-5/3P</t>
  </si>
  <si>
    <t>LAMP-PULLEY LAMP TC 83216-1</t>
  </si>
  <si>
    <t>LAMP-ANTIQUE LAMP TC 83085-2/5</t>
  </si>
  <si>
    <t>+LAMP-ANTIQUE LAMP TC 83085-3/3</t>
  </si>
  <si>
    <t>LAMP-ANTIQUE LAMP TC 83094-1/8+4+3</t>
  </si>
  <si>
    <t>LAMP-HIGH CEILING LAMP TC 83128-1/8+4+3</t>
  </si>
  <si>
    <t>LAMP-LOW CEILING LAMP TC 83128-2/8+3</t>
  </si>
  <si>
    <t>LAMP-LOW CEILING LAMP TC 83128-3/6+2</t>
  </si>
  <si>
    <t>LAMP-LOW CEILING LAMP TC 83130-1/8+1</t>
  </si>
  <si>
    <t>LAMP-LOW CEILING LAMP TC 83130-2/6+1</t>
  </si>
  <si>
    <t>LAMP-LOW CEILING LAMP TC 83130-3/3+1</t>
  </si>
  <si>
    <t>LAMP-LOW CEILING LAMP TC 83118-1/8+4+3</t>
  </si>
  <si>
    <t>LAMP-LOW CEILING LAMP TC 83119-1/8+3</t>
  </si>
  <si>
    <t>LAMP-LOW CEILING LAMP TC 83174-1/8+3</t>
  </si>
  <si>
    <t>LAMP-LOW CEILING LAMP TC 83174-2/6+1</t>
  </si>
  <si>
    <t>LAMP-LOW CEILING LAMP TC 83174-3/5+1</t>
  </si>
  <si>
    <t>LAMP-LOW CEILING LAMP TC 83174-4/3+1</t>
  </si>
  <si>
    <t>B-ANGLE VALVE EASYFLOW EF-1212 1/2X1/2</t>
  </si>
  <si>
    <t>B-ANGLE VALVE EASYFLOW EF-3812 1/2X3/8</t>
  </si>
  <si>
    <t>B-ANGLE VALVE EASYFLOW EF-2017 1/2X1/2</t>
  </si>
  <si>
    <t>B-ANGLE VALVE EASYFLOW EF-2018 1/2X3/8</t>
  </si>
  <si>
    <t>CTC-WALL LAMP E14 EGLO 85339 3X40W MONO</t>
  </si>
  <si>
    <t>CTC-HANGING LAMP E14 EGLO 91818 3X60W FENARI</t>
  </si>
  <si>
    <t>CTC-HANGING LAMP E14 EGLO 90074 3X40W ALMERA 1</t>
  </si>
  <si>
    <t>CTC-CEILING LAMP G9 EGLO 91473 3X48W RINGO 1</t>
  </si>
  <si>
    <t>MSI-PINLIGHT FIXTURE APOLLO PIN-3.5 A CR</t>
  </si>
  <si>
    <t>MSI-PINLIGHT FIXTURE APOLLO PIN-3.5 A GN</t>
  </si>
  <si>
    <t>MSI-PINLIGHT FIXTURE APOLLO PIN-3.5 A WD</t>
  </si>
  <si>
    <t>MSI-PINLIGHT FIXTURE APOLLO PIN-3.5 A MR</t>
  </si>
  <si>
    <t>MSI-PINLIGHT FIXTURE APOLLO PIN-3.5 A BK</t>
  </si>
  <si>
    <t>MSI-PINLIGHT APOLLO PIN-4 A CR</t>
  </si>
  <si>
    <t>MSI-PINLIGHT APOLLO PIN-4 A MR</t>
  </si>
  <si>
    <t>MSI-PINLIGHT APOLLO PIN-4 A GN</t>
  </si>
  <si>
    <t>MSI-PINLIGHT APOLLO PIN-4 A BK</t>
  </si>
  <si>
    <t>MSI-PINLIGHT APOLLO PIN-4 A WD</t>
  </si>
  <si>
    <t>MSI-HANGING LAMP APOLLO CM-7577/5L</t>
  </si>
  <si>
    <t>MSI-HANGING LAMP APOLLO CM-7618/5L</t>
  </si>
  <si>
    <t>MSI-HANGING LAMP APOLLO CM-7621/5L</t>
  </si>
  <si>
    <t>MSI-HANGING LAMP APOLLO CM-7593/5+2</t>
  </si>
  <si>
    <t>MSI-HANGING LAMP APOLLO CM-7595/5+2</t>
  </si>
  <si>
    <t>+MSI-HANGING LAMP APOLLO CM-7517/9+1 BK</t>
  </si>
  <si>
    <t>+MSI-HANGING LAMP APOLLO CM-7574/5L</t>
  </si>
  <si>
    <t>MSI-LOW CEILING LAMP APOLLO CM-7578/5+1</t>
  </si>
  <si>
    <t>MSI-LOW CEILING LAMP APOLLO CM-7579/5+1</t>
  </si>
  <si>
    <t>MSI-LOW CEILING LAMP APOLLO CM-7615/5L</t>
  </si>
  <si>
    <t>AHL-HANGING LAMP ALLADIN (2902) 008 300MM</t>
  </si>
  <si>
    <t>AHL-HANGING LAMP ALLADIN 8L (393) 8115</t>
  </si>
  <si>
    <t>AHL-HANGING LAMP ALLADIN 5L (393) 8115</t>
  </si>
  <si>
    <t>CTC-HANGING LAMP E27 EGLO 90305 3X60W PINTONER</t>
  </si>
  <si>
    <t>+B-FAUCET HOSE BIBB DKI 172-HB 56</t>
  </si>
  <si>
    <t>MSI-POST LAMP APOLLO PL-HL082-8</t>
  </si>
  <si>
    <t>MSI-POST LAMP APOLLO PL-HL082-10</t>
  </si>
  <si>
    <t>MSI-POST LAMP APOLLO PL-HL082-12</t>
  </si>
  <si>
    <t>MSI-WALL LAMP APOLLO WL-HL082-8W</t>
  </si>
  <si>
    <t>MSI-WALL LAMP APOLLO WL-HL082-10W</t>
  </si>
  <si>
    <t>MSI-WALL LAMP APOLLO WL-HL082-12W</t>
  </si>
  <si>
    <t>B-TANK FILL VALVE EASYFLOW J330-11-A342342</t>
  </si>
  <si>
    <t>B-TANK FILL VALVE EASYFLOW J429+A342342</t>
  </si>
  <si>
    <t>B-TANK FILL VALVE EASYFLOW J330+J326</t>
  </si>
  <si>
    <t>B-TANK FILL VALVE EASYFLOW J429+L440</t>
  </si>
  <si>
    <t>B-TANK FILL VALVE EASYFLOW J429+L430Z</t>
  </si>
  <si>
    <t>B-TANK FILL VALVE EASYFLOW J429+L449</t>
  </si>
  <si>
    <t>B-TANK FLAPPER VALVE EASYFLOW J3226</t>
  </si>
  <si>
    <t>B-TANK FLUSH EASYFLOW L440+M438</t>
  </si>
  <si>
    <t>B-TANK MOUNT LEVER EASYFLOW M723 C.PLATED</t>
  </si>
  <si>
    <t>B-TANK PUSH BUTTON EASYFLOW M234</t>
  </si>
  <si>
    <t>B-TANK PUSH BUTTON EASYFLOW M437 38MM</t>
  </si>
  <si>
    <t>B-TANK PUSH BOTTON EASYFLOW M525</t>
  </si>
  <si>
    <t>AHL-CEILING LAMP ALLADIN (3050) 6420 500MM</t>
  </si>
  <si>
    <t>AHL-CEILING LAMP ALLADIN (3050) 6420 SMALL</t>
  </si>
  <si>
    <t>AHL-HANGING LAMP ALLADIN 3L (4120) 47 BULB</t>
  </si>
  <si>
    <t>AHL-LOW CEILING LAMP ALLADIN 5L (4062) 8684 GLOBE RING</t>
  </si>
  <si>
    <t>AHL-LOW CEILING LAMP ALLADIN 7L (4062) 8684 GLOBE RING</t>
  </si>
  <si>
    <t>AHL-PINLIGHT FIXTURE HALOGEN (4108) 901 BLACK SUN CASING</t>
  </si>
  <si>
    <t>AHL-PINLIGHT FIXTURE HALOGEN (4108) 901 GOLD SUN CASING</t>
  </si>
  <si>
    <t>AHL-PINLIGHT FIXTURE HALOGEN (4108) 901 SILVER SUN CASING</t>
  </si>
  <si>
    <t>AHL-PINLIGHT FIXTURE HALOGEN (4109) 901 3 STRIPES BLACK</t>
  </si>
  <si>
    <t>AHL-PINLIGHT FIXTURE HALOGEN (4109) 901 3 STRIPES GOLD</t>
  </si>
  <si>
    <t>AHL-PINLIGHT FIXTURE HALOGEN (4109) 901 3 STRIPES SILVER</t>
  </si>
  <si>
    <t>AHL-WALL LAMP (4027) 61811</t>
  </si>
  <si>
    <t>AHL-CEILING LAMP ALLADIN (3051) 6421 500MM</t>
  </si>
  <si>
    <t>AHL-CEILING LAMP ALLADIN (3051) 6421 SMALL</t>
  </si>
  <si>
    <t>MSI-DOWNLIGHT APOLLO DL-509003/M RED</t>
  </si>
  <si>
    <t>MSI-DOWNLIGHT APOLLO DL-509003/M BLUE</t>
  </si>
  <si>
    <t>MSI-DOWNLIGHT APOLLO DL-509003/M GREEN</t>
  </si>
  <si>
    <t>MSI-DOWNLIGHT APOLLO DL-509003/M BROWN</t>
  </si>
  <si>
    <t>MSI-DOWNLIGHT APOLLO DL-509003/M PUE</t>
  </si>
  <si>
    <t>MSI-DOWNLIGHT APOLLO DL-59003/S RED</t>
  </si>
  <si>
    <t>MSI-DOWNLIGHT APOLLO DL-59003/S WHITE</t>
  </si>
  <si>
    <t>MSI-DOWNLIGHT APOLLO DL-59003/S BLUE</t>
  </si>
  <si>
    <t>MSI-DOWNLIGHT APOLLO DL-59003/S GREEN</t>
  </si>
  <si>
    <t>MSI-DOWNLIGHT APOLLO DL-59003/S BROWN</t>
  </si>
  <si>
    <t>MSI-DOWNLIGHT APOLLO DL-59003/S PUE</t>
  </si>
  <si>
    <t>T-BALLCOCK FLUIDMASTER 103B 10</t>
  </si>
  <si>
    <t>B-PUMP DAICHI H-100SF (POND-100F) 100W IMMERSIBLE</t>
  </si>
  <si>
    <t>B-FAUCET PLASTIC EASYFLOW TA01-1/2</t>
  </si>
  <si>
    <t>B-FAUCET PLASTIC EASYFLOW TA02-1/2</t>
  </si>
  <si>
    <t>B-FAUCET PLASTIC EASYFLOW TC01-1/2</t>
  </si>
  <si>
    <t>B-FAUCET PLASTIC EASYFLOW TC02-1/2</t>
  </si>
  <si>
    <t>B-FAUCET PLASTIC EASYFLOW TE01-1/2</t>
  </si>
  <si>
    <t>B-FAUCET PLASTIC EASYFLOW TE02-1/2</t>
  </si>
  <si>
    <t>B-FAUCET PLASTIC EASYFLOW YA01-1/2</t>
  </si>
  <si>
    <t>B-FAUCET PLASTIC EASYFLOW YB04-1/2</t>
  </si>
  <si>
    <t>B-SHOWER VALVE EASYFLOW XM-SV01-CH</t>
  </si>
  <si>
    <t>B-SHOWER VALVE EASYFLOW XM-SV01-CR</t>
  </si>
  <si>
    <t>B-SHOWER VALVE HANDLE EASYFLOW XM-SVH01-CH</t>
  </si>
  <si>
    <t>B-SHOWER VALVE HANDLE EASYFLOW XM-SVH01-CR</t>
  </si>
  <si>
    <t>AHL-LOW CEILING LAMP ALLADIN 3L (4415) 2208 CRACKED EGG</t>
  </si>
  <si>
    <t>AHL-LOW CEILING LAMP ALLADIN 3L (4532) 8356</t>
  </si>
  <si>
    <t>AHL-LOW CEILING LAMP ALLADIN 5L (4532) 8356</t>
  </si>
  <si>
    <t>AHL-LOW CEILING LAMP ALLADIN 5L (4546) 8719</t>
  </si>
  <si>
    <t>+MSI-HANGING LAMP APOLLO HL-610752STCH</t>
  </si>
  <si>
    <t>+MSI-HANGING LAMP APOLLO HL-61073693STCH</t>
  </si>
  <si>
    <t>+MSI-HANGING LAMP APOLLO HL-61068/5P STCH</t>
  </si>
  <si>
    <t>+MSI-HANGING LAMP APOLLO HL-6106863STCH</t>
  </si>
  <si>
    <t>+MSI-HANGING LAMP APOLLO HL-607752CHDWD</t>
  </si>
  <si>
    <t>+MSI-HANGING LAMP APOLLO HL-6077483CHDWD</t>
  </si>
  <si>
    <t>MSI-PINLIGHT APOLLO PIN-4D WHT</t>
  </si>
  <si>
    <t>MSI-PINLIGHT APOLLO PIN-6D WHT</t>
  </si>
  <si>
    <t>MSI-DROPLIGHT APOLLO DL61069/1P CH</t>
  </si>
  <si>
    <t>MSI-WALL LAMP APOLLO W-61068/1W STCH</t>
  </si>
  <si>
    <t>LAMP-CEILING LAMP TC 85110-3/3</t>
  </si>
  <si>
    <t>LAMP-CEILING LAMP TC 85110-2/5</t>
  </si>
  <si>
    <t>LAMP-CEILING LAMP TC 85110-1/6+3</t>
  </si>
  <si>
    <t>LAMP-CEILING LAMP TC 85110-6/3</t>
  </si>
  <si>
    <t>LAMP-CEILING LAMP TC 85110-5/5</t>
  </si>
  <si>
    <t>LAMP-CEILING LAMP TC 85110-4/6+3</t>
  </si>
  <si>
    <t>LAMP-CEILING LAMP TC 85105-3/3</t>
  </si>
  <si>
    <t>LAMP-CEILING LAMP TC 85105-2/5</t>
  </si>
  <si>
    <t>LAMP-CEILING LAMP TC 85105-1/6+3</t>
  </si>
  <si>
    <t>LAMP-CEILING LAMP TC 85105-6/3</t>
  </si>
  <si>
    <t>LAMP-CEILING LAMP TC 85105-5/5</t>
  </si>
  <si>
    <t>LAMP-CEILING LAMP TC 85105-4/6+3</t>
  </si>
  <si>
    <t>LAMP-CEILING LAMP TC 85111-4/6+3</t>
  </si>
  <si>
    <t>LAMP-CEILING LAMP TC 85109-6/3</t>
  </si>
  <si>
    <t>LAMP-CEILING LAMP TC 85109-5/5</t>
  </si>
  <si>
    <t>LAMP-CEILING LAMP TC 85107-1/6+3</t>
  </si>
  <si>
    <t>LAMP-CEILING LAMP TC 85108-1/6+3</t>
  </si>
  <si>
    <t>LAMP-CEILING LAMP TC 85108-6/3</t>
  </si>
  <si>
    <t>LAMP-CEILING LAMP TC 85108-5/5</t>
  </si>
  <si>
    <t>LAMP-CEILING LAMP TC 85108-4/6+3</t>
  </si>
  <si>
    <t>LAMP-CEILING LAMP TC 85116-6/3</t>
  </si>
  <si>
    <t>LAMP-CEILING LAMP TC 85116-5/5</t>
  </si>
  <si>
    <t>LAMP-CEILING LAMP TC 85116-4/6+3</t>
  </si>
  <si>
    <t>LAMP-CEILING LAMP TC 85115-3/3</t>
  </si>
  <si>
    <t>LAMP-CEILING LAMP TC 85115-2/5</t>
  </si>
  <si>
    <t>LAMP-CEILING LAMP TC 85115-1/6+3</t>
  </si>
  <si>
    <t>LAMP-CEILING LAMP TC 85114-6/3</t>
  </si>
  <si>
    <t>LAMP-CEILING LAMP TC 85114-5/5</t>
  </si>
  <si>
    <t>LAMP-CEILING LAMP TC 85114-4/6+3</t>
  </si>
  <si>
    <t>LAMP-CEILING LAMP TC 85114-3/3</t>
  </si>
  <si>
    <t>LAMP-CEILING LAMP TC 85114-2/5</t>
  </si>
  <si>
    <t>LAMP-CEILING LAMP TC 85114-1/6+3</t>
  </si>
  <si>
    <t>LAMP-CEILING LAMP TC 85117-3/3</t>
  </si>
  <si>
    <t>LAMP-CEILING LAMP TC 85117-2/5</t>
  </si>
  <si>
    <t>LAMP-CEILING LAMP TC 85117-1/6+3</t>
  </si>
  <si>
    <t>LAMP-CEILING LAMP TC 85116-3/3</t>
  </si>
  <si>
    <t>LAMP-CEILING LAMP TC 85116-1/6+3</t>
  </si>
  <si>
    <t>LAMP-CEILING LAMP TC 85115-6/3</t>
  </si>
  <si>
    <t>LAMP-CEILING LAMP TC 85115-5/5</t>
  </si>
  <si>
    <t>LAMP-CEILING LAMP TC 85115-4/6+3</t>
  </si>
  <si>
    <t>LAMP-CEILING LAMP TC 85112-6/3</t>
  </si>
  <si>
    <t>LAMP-CEILING LAMP TC 85112-5/5</t>
  </si>
  <si>
    <t>LAMP-CEILING LAMP TC 85112-4/6+3</t>
  </si>
  <si>
    <t>LAMP-CEILING LAMP TC 85112-3/3</t>
  </si>
  <si>
    <t>LAMP-CEILING LAMP TC 85112-2/5</t>
  </si>
  <si>
    <t>LAMP-CEILING LAMP TC 85112-1/6+3</t>
  </si>
  <si>
    <t>LAMP-CEILING LAMP TC 85113-2/5</t>
  </si>
  <si>
    <t>LAMP-CEILING LAMP TC 85113-1/6+3</t>
  </si>
  <si>
    <t>LAMP-CEILING LAMP TC 85113-6/3</t>
  </si>
  <si>
    <t>LAMP-CEILING LAMP TC 85113-5/5</t>
  </si>
  <si>
    <t>LAMP-CEILING LAMP TC 85113-4/6+3</t>
  </si>
  <si>
    <t>LAMP-CEILING LAMP TC 85118-1/5</t>
  </si>
  <si>
    <t>LAMP-CEILING LAMP TC 85118-2/5</t>
  </si>
  <si>
    <t>LAMP-CEILING LAMP TC 85117-5/5</t>
  </si>
  <si>
    <t>LAMP-CEILING LAMP TC 85117-4/6+3</t>
  </si>
  <si>
    <t>LAMP-CEILING LAMP TC 85119-2/3+1</t>
  </si>
  <si>
    <t>LAMP-CEILING LAMP TC 85119-1/5+1</t>
  </si>
  <si>
    <t>MSI-LOW CEILING LAMP APOLLO CM-6025-2</t>
  </si>
  <si>
    <t>MSI-LOW CEILING LAMP APOLLO CM-6025-4</t>
  </si>
  <si>
    <t>MSI-LOW CEILING LAMP APOLLO CM-6026-5</t>
  </si>
  <si>
    <t>MSI-LOW CEILING LAMP APOLLO CM-6027-2</t>
  </si>
  <si>
    <t>MSI-LOW CEILING LAMP APOLLO CM-6027-4</t>
  </si>
  <si>
    <t>ATB-FLOOR DRAIN W/BASKET 4X4 S/S</t>
  </si>
  <si>
    <t>ATB-FLOOR DRAIN W/STRAINER 4X4 S/S</t>
  </si>
  <si>
    <t>T-ANGLE VALVE MOEN 144510 G1/2XG1/2</t>
  </si>
  <si>
    <t>T-ANGLE VALVE MOEN 144511 G1/2XG3/8</t>
  </si>
  <si>
    <t>+T-FAUCET MOEN 41211 TWO HANDLE</t>
  </si>
  <si>
    <t>+T-FAUCET MOEN 47611 TWO HANDLE</t>
  </si>
  <si>
    <t>+T-FAUCET MOEN 47613 TWO HANDLE</t>
  </si>
  <si>
    <t>+T-FAUCET MOEN 47711L ONE HANDLE</t>
  </si>
  <si>
    <t>+T-FAUCET MOEN 66111 GRACE</t>
  </si>
  <si>
    <t>+T-FAUCET MOEN 18121 CELESTA</t>
  </si>
  <si>
    <t>T-FAUCET MOEN 41611 TWO HANDLE</t>
  </si>
  <si>
    <t>T-FAUCET MOEN 41613 TWO HANDLE</t>
  </si>
  <si>
    <t>+T-FAUCET MOEN 45307/40314V SINGLE</t>
  </si>
  <si>
    <t>+T-FAUCET MOEN 47511 FSTN 1H</t>
  </si>
  <si>
    <t>+T-FAUCET MOEN 47513 FSTN 1H</t>
  </si>
  <si>
    <t>CTC-CEILING LAMP E27 EGLO 91169 3X60W CRATER</t>
  </si>
  <si>
    <t>AHL-LOW CEILING LAMP ALLADIN 8L (4543) 8277</t>
  </si>
  <si>
    <t>+MSI-CEILING LAMP APOLLO PRISMATIC S-27-2 12WHT</t>
  </si>
  <si>
    <t>MSI-CEILING LAMP APOLLO PRISMATIC S-27-1 16WHT</t>
  </si>
  <si>
    <t>MSI-DROPLIGHT APOLLO DL-61069/ 1P AB</t>
  </si>
  <si>
    <t>MSI-CEILING LAMP APOLLO CL-A0851-300</t>
  </si>
  <si>
    <t>MSI-CEILING LAMP APOLLO CL-A0851-400</t>
  </si>
  <si>
    <t>MSI-CEILING LAMP APOLLO CL-A0826-AR330</t>
  </si>
  <si>
    <t>+MSI-CEILING LAMP APOLLO CL-A082-R</t>
  </si>
  <si>
    <t>B-TANK MOUNT LEVER EASYFLOW M737 C.PLATED</t>
  </si>
  <si>
    <t>B-TANK MOUNT LEVER EASYFLOW M729X C.PLATED</t>
  </si>
  <si>
    <t>B-TANK PUSH BUTTON EASYFLOW M426 48MM</t>
  </si>
  <si>
    <t>B-TANK BOWL GASKET EASYFLOW B632521</t>
  </si>
  <si>
    <t>B-TANK BOWL GASKET EASYFLOW B632324</t>
  </si>
  <si>
    <t>B-WASHBASIN BOLT EASYFLOW N335</t>
  </si>
  <si>
    <t>B-TANK BOWL BOLT EASYFLOW N334</t>
  </si>
  <si>
    <t>B-WASHBASIN BOLT EASYFLOW N323 M10</t>
  </si>
  <si>
    <t>NKD-ANGLE VALVE LOTUS LAV-017Q 3WAY</t>
  </si>
  <si>
    <t>NKD-ANGLE VALVE LOTUS LAV-018Q 3WAY</t>
  </si>
  <si>
    <t>NKD-SHOWER VALVE LOTUS LSV-101C</t>
  </si>
  <si>
    <t>NKD-FAUCET LOTUS VERTICAL TAP LVT-2624</t>
  </si>
  <si>
    <t>NKD-FAUCET TWIN LOTUS LTF-2222</t>
  </si>
  <si>
    <t>NKD-FAUCET LAVATORY LOTUS LLF-2239</t>
  </si>
  <si>
    <t>NKD-FAUCET LAVATORY LOTUS LLF-2241</t>
  </si>
  <si>
    <t>NKD-FAUCET WALL TAP LOTUS LWT-2256</t>
  </si>
  <si>
    <t>NKD-FAUCET LAVATORY LOTUS LLF-2240</t>
  </si>
  <si>
    <t>NKD-FAUCET LOTUS VERTICAL TAP LVT-8626</t>
  </si>
  <si>
    <t>AHL-CEILING LAMP ALLADIN (5278) 19814</t>
  </si>
  <si>
    <t>AHL-HANGING LAMP ALLADIN (5833) 8233 BLUE</t>
  </si>
  <si>
    <t>AHL-LOW CEILING LAMP ALLADIN 4L (5882) 30390</t>
  </si>
  <si>
    <t>AHL-LOW CEILING LAMP ALLADIN 3L (5880) 30376</t>
  </si>
  <si>
    <t>AHL-LOW CEILING LAMP ALLADIN 3L (5878) 30379</t>
  </si>
  <si>
    <t>AHL-LOW CEILING LAMP ALLADIN 3L (5877) 7867</t>
  </si>
  <si>
    <t>AHL-LOW CEILING LAMP ALLADIN 6L (5882) 30390</t>
  </si>
  <si>
    <t>AHL-LOW CEILING LAMP ALLADIN 5L (5877) 7867</t>
  </si>
  <si>
    <t>AHL-LOW CEILING LAMP ALLADIN 5L (7868) 5876</t>
  </si>
  <si>
    <t>AHL-LOW CEILING LAMP ALLADIN 7L (5877) 7867</t>
  </si>
  <si>
    <t>AHL-LOW CEILING LAMP ALLADIN 9L (5590) 80196</t>
  </si>
  <si>
    <t>AHL-LOW CEILING LAMP ALLADIN 9L (5700) 9152 1 LAYER</t>
  </si>
  <si>
    <t>AHL-LOW CEILING LAMP ALLADIN 12L (5700) 9152 2 LAYER</t>
  </si>
  <si>
    <t>AHL-PINLIGHT FIXTUREHALOGEN (5630) 0007 ROUND</t>
  </si>
  <si>
    <t>AHL-PINLIGHT FIXTURE HALOGEN (5631) 0007 SQUARE</t>
  </si>
  <si>
    <t>AHL-WALL LAMP (5979) 005 OUTDOOR</t>
  </si>
  <si>
    <t>AHL-LOW CEILING LAMP ALLADIN 9L (5405) 39106</t>
  </si>
  <si>
    <t>NKD-TAP HOLE COVER LOTUS LSC-304</t>
  </si>
  <si>
    <t>OEC-FILTER SYSTEM OSMOSIS RO-50G-B1</t>
  </si>
  <si>
    <t>OEC-FILTER SYSTEM OSMOSIS RO-75G-B1</t>
  </si>
  <si>
    <t>+OEC-FILTER SYSTEM OSMOSIS RO-50G-PER01</t>
  </si>
  <si>
    <t>OEC-FILTER CARTRIDGE OSMOSIS PP-10-2-1</t>
  </si>
  <si>
    <t>OEC-FILTER CARTRIDGE OSMOSIS PP-10-2-5</t>
  </si>
  <si>
    <t>+OEC-FILTER CARTRIDGE OSMOSIS PP-10B-5</t>
  </si>
  <si>
    <t>OEC-FILTER CARTRIDGE OSMOSIS PP-20-2-1</t>
  </si>
  <si>
    <t>OEC-FILTER CARTRIDGE OSMOSIS PP-20-2-5</t>
  </si>
  <si>
    <t>LAMP-CEILING LAMP TC 85101-1/5</t>
  </si>
  <si>
    <t>LAMP-CEILING LAMP TC 85101-2/3</t>
  </si>
  <si>
    <t>LAMP-CEILING LAMP TC 85101-3/5</t>
  </si>
  <si>
    <t>LAMP-CEILING LAMP TC 85101-4/3</t>
  </si>
  <si>
    <t>LAMP-CEILING LAMP TC 85101-5/5</t>
  </si>
  <si>
    <t>LAMP-CEILING LAMP TC 85101-6/3</t>
  </si>
  <si>
    <t>LAMP-CEILING LAMP TC 85102-1/5</t>
  </si>
  <si>
    <t>LAMP-CEILING LAMP TC 85102-2/3</t>
  </si>
  <si>
    <t>LAMP-CEILING LAMP TC 85102-3/5</t>
  </si>
  <si>
    <t>LAMP-CEILING LAMP TC 85102-4/3</t>
  </si>
  <si>
    <t>LAMP-CEILING LAMP TC 85102-5/5</t>
  </si>
  <si>
    <t>LAMP-CEILING LAMP TC 85102-6/3</t>
  </si>
  <si>
    <t>LAMP-CEILING LAMP TC 85103-1/5</t>
  </si>
  <si>
    <t>LAMP-CEILING LAMP TC 85103-2/3</t>
  </si>
  <si>
    <t>LAMP-CEILING LAMP TC 85103-3/5</t>
  </si>
  <si>
    <t>LAMP-CEILING LAMP TC 85103-4/3</t>
  </si>
  <si>
    <t>LAMP-CEILING LAMP TC 85103-5/5</t>
  </si>
  <si>
    <t>LAMP-CEILING LAMP TC 85103-6/3</t>
  </si>
  <si>
    <t>LAMP-CEILING LAMP TC 85104-1/5</t>
  </si>
  <si>
    <t>LAMP-CEILING LAMP TC 85104-2/3</t>
  </si>
  <si>
    <t>LAMP-CEILING LAMP TC 85104-3/5</t>
  </si>
  <si>
    <t>LAMP-CEILING LAMP TC 85104-4/3</t>
  </si>
  <si>
    <t>LAMP-CEILING LAMP TC 85104-5/5</t>
  </si>
  <si>
    <t>LAMP-CEILING LAMP TC 85104-6/3</t>
  </si>
  <si>
    <t>LAMP-CORNER LAMP TC 85120-1/3P</t>
  </si>
  <si>
    <t>+LAMP-CORNER LAMP TC 85120-2/1P</t>
  </si>
  <si>
    <t>LAMP-CORNER LAMP TC 85120-3/3P</t>
  </si>
  <si>
    <t>LAMP-CORNER LAMP TC 85120-4/1P</t>
  </si>
  <si>
    <t>LAMP-CORNER LAMP TC 85120-5/3P</t>
  </si>
  <si>
    <t>+LAMP-CORNER LAMP TC 85120-6/1P</t>
  </si>
  <si>
    <t>LAMP-CORNER LAMP TC 85121-3/3P</t>
  </si>
  <si>
    <t>LAMP-CORNER LAMP TC 85121-4/1P</t>
  </si>
  <si>
    <t>+LAMP-CORNER LAMP TC 85121-5/3P</t>
  </si>
  <si>
    <t>LAMP-CORNER LAMP TC 85122-1/1</t>
  </si>
  <si>
    <t>LAMP-CORNER LAMP TC 85122-2/1</t>
  </si>
  <si>
    <t>+LAMP-CORNER LAMP TC 85122-5/1</t>
  </si>
  <si>
    <t>LAMP-CEILING LAMP TC 85118-3/3</t>
  </si>
  <si>
    <t>LAMP-CEILING LAMP TC 85118-4/2</t>
  </si>
  <si>
    <t>LAMP-CEILING LAMP TC 85118-5/5</t>
  </si>
  <si>
    <t>LAMP-CEILING LAMP TC 85118-6/3</t>
  </si>
  <si>
    <t>TM-MAGAZINE MY HOME INSPIRING INTERIORS (A COLLECTION OF MODERN FILIPINO HOMES)</t>
  </si>
  <si>
    <t>EHM-BALUSTER METAL CRAFT ART 002 FRESCA CORTA</t>
  </si>
  <si>
    <t>EHM-BALUSTER METAL CRAFT ART 004 TORTIGLIONE</t>
  </si>
  <si>
    <t>EHM-BALUSTER METAL CRAFT ART 005 TRITORTO</t>
  </si>
  <si>
    <t>EHM-BALUSTER METAL CRAFT ART 006 ONITORTO</t>
  </si>
  <si>
    <t>EHM-BALUSTER METAL CRAFT ART 007 BILORTO</t>
  </si>
  <si>
    <t>EHM-BALUSTER METAL CRAFT ART 008 FARFALLA</t>
  </si>
  <si>
    <t>EHM-BALUSTER METAL CRAFT ART 010 CUORI</t>
  </si>
  <si>
    <t>EHM-BALUSTER METAL CRAFT ART 011 LUMACHE</t>
  </si>
  <si>
    <t>EHM-BALUSTER METAL CRAFT ART 012 FARFALLE</t>
  </si>
  <si>
    <t>OEC-FILTER CARTRIDGE OSMOSIS PP20B</t>
  </si>
  <si>
    <t>OEC-CARBON FILTER CARTRIDGE OSMOSIS GAC10</t>
  </si>
  <si>
    <t>+OEC-FILTER CARTRIDGE OSMOSIS GAC-10BB</t>
  </si>
  <si>
    <t>OEC-FILTER CARTRIDGE OSMOSIS GAC-20</t>
  </si>
  <si>
    <t>OEC-FILTER CARTRIDGE OSMOSIS GAC-20BB</t>
  </si>
  <si>
    <t>OEC-FILTER CARTRIDGE OSMOSIS GAC-103</t>
  </si>
  <si>
    <t>OEC-FILTER CARTRIDGE OSMOSIS CTO-10</t>
  </si>
  <si>
    <t>+OEC-FILTER CARTRIDGE OSMOSIS CTO-10B</t>
  </si>
  <si>
    <t>OEC-FILTER CARTRIDGE OSMOSIS CTO-20</t>
  </si>
  <si>
    <t>OEC-FILTER CARTRIDGE OSMOSIS CTO-20B</t>
  </si>
  <si>
    <t>OEC-PLEATED CARTRIDGE OSMOSIS PL-101-5</t>
  </si>
  <si>
    <t>+OEC-PLEATED CARTRIDGE OSMOSIS PL-10B</t>
  </si>
  <si>
    <t>OEC-PLEATED CARTRIDGE OSMOSIS PL20B</t>
  </si>
  <si>
    <t>OEC-FILTER CARTRIDGE OSMOSIS PS-10-2-5</t>
  </si>
  <si>
    <t>+OEC-FILTER CARTRIDGE OSMOSIS PS-10B-5</t>
  </si>
  <si>
    <t>OEC-FILTER CARTRIDGE OSMOSIS PS-20-2-5</t>
  </si>
  <si>
    <t>OEC-FILTER CARTRIDGE OSMOSIS PS-20B</t>
  </si>
  <si>
    <t>OEC-FILTER CARTRIDGE OSMOSIS ION-101</t>
  </si>
  <si>
    <t>OEC-FILTER CARTRIDGE OSMOSIS ION-20</t>
  </si>
  <si>
    <t>OEC-FILTER HOUSING OSMOSIS 121-11B 10 3/4</t>
  </si>
  <si>
    <t>OEC-LID HOUSING OSMOSIS 121-10A 10</t>
  </si>
  <si>
    <t>OEC-FAUCET GOOSENECK OSMOSIS GF-01</t>
  </si>
  <si>
    <t>+OEC-SWITCH PRESSURE OSMOSIS PSH-700 HIGH</t>
  </si>
  <si>
    <t>+OEC-SWITCH PRESSURE OSMOSIS PSH-800 LOW</t>
  </si>
  <si>
    <t>+OEC-RING HOUSING OSMOSIS 122-10W-1 SGL</t>
  </si>
  <si>
    <t>+OEC-RING HOUSING OSMOSIS 122-10S-1 SGL</t>
  </si>
  <si>
    <t>OEC-LID HOUSING OSMOSIS 122-20</t>
  </si>
  <si>
    <t>OEC-LID HOUSING OSMOSIS 124-20</t>
  </si>
  <si>
    <t>OEC-FILTER CARTRIDGE OSMOSIS 68MM CE-103</t>
  </si>
  <si>
    <t>+OEC-FILTER CARTRIDGE OSMOSIS 68MM CE-20</t>
  </si>
  <si>
    <t>OEC-FILTER CARTRIDGE OSMOSIS PUDF-101</t>
  </si>
  <si>
    <t>CTC-PENDANT LAMP E27 EGLO 92284 2X60W HANIFA</t>
  </si>
  <si>
    <t>CTC-PENDANT LAMP E27 EGLO 90366 2X60W RYAN</t>
  </si>
  <si>
    <t>CTC-PENDANT LAMP E27 EGLO 86814 2X60W OPTICA</t>
  </si>
  <si>
    <t>CTC-PENDANT LAMP E27 EGLO 86815 2X60W OPTICA</t>
  </si>
  <si>
    <t>CTC-PENDANT LAMP E27 EGLO 89134 2X60W BELUGA</t>
  </si>
  <si>
    <t>CTC-HANGING LAMP G9 EGLO 90756 3X33W THEBE</t>
  </si>
  <si>
    <t>CTC-HANGING LAMP E27 EGLO 90048 3X60W AMADORA</t>
  </si>
  <si>
    <t>CTC-HANGING LAMP E27 EGLO 91415 3X60W CARMELIA</t>
  </si>
  <si>
    <t>OEC-FILTER CARTRIDGE OSMOSIS RY-10N</t>
  </si>
  <si>
    <t>OEC-FILTER CARTRIDGE OSMOSIS MS-5</t>
  </si>
  <si>
    <t>+OEC-LID HOUSING OSMOSIS 122-10B-3</t>
  </si>
  <si>
    <t>OEC-LID HOUSING OSMOSIS 125-20B</t>
  </si>
  <si>
    <t>OEC-WATER DISPENSER MALE FAUCET OSMOSIS FCM-1</t>
  </si>
  <si>
    <t>OEC-WATER DISPENSER FEMALE FAUCET OSMOSIS FCF-3</t>
  </si>
  <si>
    <t>OEC-WATER DISPENSER FEMALE FAUCET OSMOSIS FHF-4</t>
  </si>
  <si>
    <t>OEC-LID HOUSING OSMOSIS 121-10B</t>
  </si>
  <si>
    <t>OEC-ELBOW BEGLER BF-671 1/2 BRASS</t>
  </si>
  <si>
    <t>OEC-ELBOW BEGLER BF-672 3/4 BRASS</t>
  </si>
  <si>
    <t>OEC-ELBOW BEGLER BF-679 1/4 BRASS</t>
  </si>
  <si>
    <t>OEC-ELBOW BEGLER BF-680 3/8 BRASS</t>
  </si>
  <si>
    <t>OEC-ELBOW BEGLER BF-681 1/2 BRASS</t>
  </si>
  <si>
    <t>OEC-ELBOW BEGLER BF-682 3/4 BRASS</t>
  </si>
  <si>
    <t>+OEC-COUPLING BEGLER BF-669 1/4 BRASS</t>
  </si>
  <si>
    <t>OEC-COUPLING BEGLER BF-700 3/8 BRASS</t>
  </si>
  <si>
    <t>OEC-COUPLING BEGLER BF-701 1/2 BRASS</t>
  </si>
  <si>
    <t>OEC-COUPLING BEGLER BF-702 3/4 BRASS</t>
  </si>
  <si>
    <t>OEC-TEE BEGLER BF-709 1/4 BRASS</t>
  </si>
  <si>
    <t>+OEC-TEE BEGLER BF-710 3/8 BRASS</t>
  </si>
  <si>
    <t>OEC-TEE BEGLER BF-711 1/2 BRASS</t>
  </si>
  <si>
    <t>OEC-TEE BEGLER BF-712 3/4 BRASS</t>
  </si>
  <si>
    <t>OEC-NIPPLE BEGLER BF-801 3/4X2 BRASS</t>
  </si>
  <si>
    <t>OEC-NIPPLE BEGLER BF-802 3/4X3 BRASS</t>
  </si>
  <si>
    <t>OEC-NIPPLE BEGLER BF-803 3/4X4 BRASS</t>
  </si>
  <si>
    <t>+OEC-NIPPLE BEGLER BF-605 1/2X10 BRASS</t>
  </si>
  <si>
    <t>OEC-NIPPLE BEGLER BF-631 1/4X2 BRASS</t>
  </si>
  <si>
    <t>OEC-NIPPLE BEGLER BF-632 1/4X3 BRASS</t>
  </si>
  <si>
    <t>OEC-NIPPLE BEGLER BF-636 3/8X2 BRASS</t>
  </si>
  <si>
    <t>OEC-NIPPLE BEGLER BF-637 3/8X3 BRASS</t>
  </si>
  <si>
    <t>+OEC-NIPPLE BEGLER BF-639 3/8X5 BRASS</t>
  </si>
  <si>
    <t>OEC-NIPPLE BEGLER BF-641 1/2X2 BRASS</t>
  </si>
  <si>
    <t>OEC-NIPPLE BEGLER BF-643 1/2X3 BRASS</t>
  </si>
  <si>
    <t>OEC-NIPPLE BEGLER BF-645 1/2X4 BRASS</t>
  </si>
  <si>
    <t>+OEC-NIPPLE BEGLER BF-646 1/2X5 BRASS</t>
  </si>
  <si>
    <t>OEC-CLOSE NIPPLE BEGLER BF-661 1/2 BRASS</t>
  </si>
  <si>
    <t>OEC-CLOSE NIPPLE BEGLER BF-662 3/4 BRASS</t>
  </si>
  <si>
    <t>OEC-CAP BEGLER BF-203 1/2 BRASS</t>
  </si>
  <si>
    <t>OEC-CAP BEGLER BF-204 3/4 BRASS</t>
  </si>
  <si>
    <t>OEC-PLUG BEGLER BF-312 1/2 BRASS</t>
  </si>
  <si>
    <t>OEC-PLUG BEGLER BF-313 3/4 BRASS</t>
  </si>
  <si>
    <t>OEC-BUSHING BEGLER BF-551 1/2X1/4 BRASS</t>
  </si>
  <si>
    <t>OEC-BUSHING BEGLER BF-552 1/2X3/8 BRASS</t>
  </si>
  <si>
    <t>OEC-BUSHING BEGLER BF-553 3/4X1/4 BRASS</t>
  </si>
  <si>
    <t>OEC-BUSHING BEGLER BF-554 3/4X3/8 BRASS</t>
  </si>
  <si>
    <t>OEC-BUSHING BEGLER BF-555 3/4X1/2 BRASS</t>
  </si>
  <si>
    <t>OEC-BUSHING BEGLER BF-558 1X1/2 BRASS</t>
  </si>
  <si>
    <t>OEC-BUSHING BEGLER BF-559 1X3/4 BRASS</t>
  </si>
  <si>
    <t>OEC-GATE VALVE BEGLER BGV60 1/2</t>
  </si>
  <si>
    <t>OEC-GATE VALVE BEGLER BGV61 3/4</t>
  </si>
  <si>
    <t>OEC-GATE VALVE BEGLER BGV62 1</t>
  </si>
  <si>
    <t>+OEC-GATE VALVE BEGLER BGV63 1-1/4</t>
  </si>
  <si>
    <t>+OEC-GATE VALVE BEGLER BGV64 1-1/2</t>
  </si>
  <si>
    <t>+OEC-GATE VALVE BEGLER BGV65 2</t>
  </si>
  <si>
    <t>OEC-BALL VALVE BEGLER BBV50 1/2</t>
  </si>
  <si>
    <t>OEC-BALL VALVE BEGLER BBV51 3/4</t>
  </si>
  <si>
    <t>OEC-BALL VALVE BEGLER BBV52 1</t>
  </si>
  <si>
    <t>+OEC-BALL VALVE BEGLER BBV53 1-1/4</t>
  </si>
  <si>
    <t>+OEC-BALL VALVE BEGLER BBV54 1-1/2</t>
  </si>
  <si>
    <t>+OEC-BALL VALVE BEGLER BBV55 2</t>
  </si>
  <si>
    <t>OEC-UNION BRASS BEGLER BF-982 1/2</t>
  </si>
  <si>
    <t>OEC-UNION BRASS BEGLER BF-983 3/4</t>
  </si>
  <si>
    <t>OEC-HIDROTEK OSMOSIS TW30-1812-50 50GPD</t>
  </si>
  <si>
    <t>OEC-HIDROTEK OSMOSIS TW30-1812-75 70GPD</t>
  </si>
  <si>
    <t>+OEC-ION FILTER CARTRIDGE OSMOSIS ION-10B</t>
  </si>
  <si>
    <t>OEC-FILTER CARTRIDGE OSMOSIS CCP-10-1</t>
  </si>
  <si>
    <t>OEC-FILTER CARTRIDGE OSMOSIS CCP-10-5</t>
  </si>
  <si>
    <t>OEC-FILTER CARTRIDGE OSMOSIS CCP-20-1</t>
  </si>
  <si>
    <t>OEC-ION FILTER CARTRIDGE OSMOSIS ION-20B</t>
  </si>
  <si>
    <t>B-FAUCET EASYFLOW KB-8032</t>
  </si>
  <si>
    <t>B-FAUCET EASYFLOW KB-8033</t>
  </si>
  <si>
    <t>B-FAUCET EASYFLOW KB-8042</t>
  </si>
  <si>
    <t>B-FAUCET EASYFLOW KB-8048</t>
  </si>
  <si>
    <t>B-FAUCET EASYFLOW KB-8051</t>
  </si>
  <si>
    <t>B-FAUCET EASYFLOW KB-8053</t>
  </si>
  <si>
    <t>B-FAUCET EASYFLOW KB-8054</t>
  </si>
  <si>
    <t>B-FAUCET EASYFLOW KB-8062</t>
  </si>
  <si>
    <t>B-FAUCET EASYFLOW KB-8064</t>
  </si>
  <si>
    <t>B-FAUCET EASYFLOW KB-8068</t>
  </si>
  <si>
    <t>B-FAUCET EASYFLOW KB-8070</t>
  </si>
  <si>
    <t>B-FAUCET EASYFLOW KB-8072</t>
  </si>
  <si>
    <t>+CBK-FAUCET DANZE DZ-F1ZZL2CP/1001HR</t>
  </si>
  <si>
    <t>MSI-PENDANT LAMP APOLLO CM-7566-2</t>
  </si>
  <si>
    <t>MSI-PENDANT LAMP APOLLO CM-7566-3</t>
  </si>
  <si>
    <t>MSI-PENDANT LAMP APOLLO CM-7655</t>
  </si>
  <si>
    <t>MSI-HANGING LAMP APOLLO CRYSTAL HL-708/6L GD</t>
  </si>
  <si>
    <t>OEC-FLEXIBLE HOSE OSMOSIS FT-1410</t>
  </si>
  <si>
    <t>CBK-POP-UP DANZE DZ-RA3056CP</t>
  </si>
  <si>
    <t>CBK-POP-UP DANZE DZ-RA3057CP</t>
  </si>
  <si>
    <t>CBK-FLEXIBLE HOSE DANZE DZ-RA3041CP</t>
  </si>
  <si>
    <t>CBK-FLEXIBLE HOSE DANZE DZ-RA3042CP</t>
  </si>
  <si>
    <t>CBK-FLEXIBLE HOSE DANZE DZ-RA3043CP</t>
  </si>
  <si>
    <t>CBK-FLEXIBLE HOSE DANZE DZ-RA3044CP</t>
  </si>
  <si>
    <t>CBK-P-TRAP DANZE DZ-RA3058CP</t>
  </si>
  <si>
    <t>CBK-P-TRAP DANZE DZ-RA3059CP</t>
  </si>
  <si>
    <t>CBK-P-TRAP DANZE DZ-RA3060CP</t>
  </si>
  <si>
    <t>NKD-SHOWER VALVE LOTUS LSV-101</t>
  </si>
  <si>
    <t>NKD-SHOWER VALVE LOTUS LSV-101B</t>
  </si>
  <si>
    <t>B-FLEXIBLE HOSE EASYFLOW DK-001</t>
  </si>
  <si>
    <t>B-FLEXIBLE HOSE EASYFLOW DL-005-E</t>
  </si>
  <si>
    <t>B-FLEXIBLE HOSE EASYFLOW DL-005-PV 14mmX1500mm</t>
  </si>
  <si>
    <t>B-FAUCET EASYFLOW JM-3248-021</t>
  </si>
  <si>
    <t>B-FAUCET EASYFLOW JM-3539-009</t>
  </si>
  <si>
    <t>B-FAUCET EASYFLOW JM-3546-021</t>
  </si>
  <si>
    <t>+B-STOP COCK DKI 134-CS-57M</t>
  </si>
  <si>
    <t>B-STOP COCK DKI 135-CS-56M</t>
  </si>
  <si>
    <t>CTC-CEILING LAMP E27 EGLO 81635 1X60W ELLA</t>
  </si>
  <si>
    <t>+B-ANGLE STOP COCK DKI 137 AC 53</t>
  </si>
  <si>
    <t>B-EJECTOR BESTANK EJECTOR 2 W/VENTURI LOCAL</t>
  </si>
  <si>
    <t>B-FAUCET GOOSENECK EASYFLOW JM-7703-238</t>
  </si>
  <si>
    <t>CBK-FAUCET DANZE DZ-F8ZZN2CP</t>
  </si>
  <si>
    <t>CBK-FAUCET DANZE DZ-F8ZZN1CP</t>
  </si>
  <si>
    <t>NKD-ANGLE VALVE LOTUS LAV-112 1/2X1/2</t>
  </si>
  <si>
    <t>CTC-PENDANT LAMP E27 EGLO 92759 1X60W BRIONA</t>
  </si>
  <si>
    <t>CTC-PENDANT LAMP E27 EGLO 92731 1X60W FRASSI</t>
  </si>
  <si>
    <t>CTC-PENDANT LAMP E27 EGLO 92657 1X60W PIGARO</t>
  </si>
  <si>
    <t>CTC-WALL LAMP E27 EGLO 90227 1X60W FILINA</t>
  </si>
  <si>
    <t>NKD-FLOAT VALVE LOTUS LFB-050 1/2</t>
  </si>
  <si>
    <t>NKD-FLOAT VALVE LOTUS LFB-075 3/4</t>
  </si>
  <si>
    <t>NKD-FLOAT VALVE LOTUS LFB-100 1</t>
  </si>
  <si>
    <t>NKD-FAUCET LOTUS VERTICAL TAP LVT-638</t>
  </si>
  <si>
    <t>AHL-CEILING LAMP ALLADIN (6272) 1003 300MM 47.8 RED</t>
  </si>
  <si>
    <t>AHL-CEILING LAMP ALLADIN (6098) 3083 47.7</t>
  </si>
  <si>
    <t>AHL-CEILING LAMP ALLADIN (6099) 3083 47.11</t>
  </si>
  <si>
    <t>AHL-CEILING LAMP ALLADIN (6272) 1003 400MM 47.12 BLUE</t>
  </si>
  <si>
    <t>MSI-HANGING LAMP APOLLO HL-708/12L GD CRYSTAL</t>
  </si>
  <si>
    <t>B-FAUCET EASYFLOW EF-L126-1/2 ABS</t>
  </si>
  <si>
    <t>MSI-HANGING LAMP APOLLO HL-708/24L GD CRYSTAL</t>
  </si>
  <si>
    <t>B-FAUCET HOSE BIBB EASYFLOW EF-LH126 1/2 ABS</t>
  </si>
  <si>
    <t>B-FAUCET EASYFLOW EF-LC126 1/2 CHROME</t>
  </si>
  <si>
    <t>MSI-HANGING LAMP APOLLO CM-7656/6+1</t>
  </si>
  <si>
    <t>B-FAUCET EASYFLOW EF-M124 1/2 CHROME</t>
  </si>
  <si>
    <t>B-FAUCET EASYFLOW EF-T124 1/2 CHROME</t>
  </si>
  <si>
    <t>MSI-HANGING LAMP APOLLO CM-7656/9+1</t>
  </si>
  <si>
    <t>MSI-HANGING LAMP APOLLO CM-7657/6+1</t>
  </si>
  <si>
    <t>MSI-HANGING LAMP APOLLO CM-7657/9+1</t>
  </si>
  <si>
    <t>MSI-HANGING LAMP APOLLO CM-80008/5+2</t>
  </si>
  <si>
    <t>MSI-LOW CEILING LAMP APOLLO CM-90054/5+2</t>
  </si>
  <si>
    <t>AHL-HANGING LAMP ALLADIN 6L (5399) 8795</t>
  </si>
  <si>
    <t>MSI-DOWNLIGHT APOLLO DL-C-120/1P GN</t>
  </si>
  <si>
    <t>MSI-DOWNLIGHT APOLLO DL-C-120/1P BL</t>
  </si>
  <si>
    <t>AHL-HANGING LAMP ALLADIN (5484) 8172</t>
  </si>
  <si>
    <t>AHL-HANGING LAMP ALLADIN (6113) 9830</t>
  </si>
  <si>
    <t>AHL-HANGING LAMP ALLADIN (6122) 9885</t>
  </si>
  <si>
    <t>MSI-DOWNLIGHT APOLLO DL-C-120/1P PUE</t>
  </si>
  <si>
    <t>AHL-HANGING LAMP ALLADIN 8L (5484) 8172</t>
  </si>
  <si>
    <t>MSI-DOWNLIGHT APOLLO DL-C-120/1P RD</t>
  </si>
  <si>
    <t>MSI-DOWNLIGHT APOLLO DL-C-120/1P S</t>
  </si>
  <si>
    <t>MSI-DOWNLIGHT APOLLO DL-C-120/1P BRWN</t>
  </si>
  <si>
    <t>MSI-DROPLIGHT APOLLO DL-90021/1P RD</t>
  </si>
  <si>
    <t>MSI-DROPLIGHT APOLLO DL-90021/1P WHT</t>
  </si>
  <si>
    <t>MSI-DROPLIGHT APOLLO DL-90021/1P BK</t>
  </si>
  <si>
    <t>MSI-DROPLIGHT APOLLO CM-90021/3P</t>
  </si>
  <si>
    <t>MSI-DOWNLIGHT APOLLO DL-9107 GN</t>
  </si>
  <si>
    <t>MSI-DROPLIGHT APOLLO CM-9107 BL</t>
  </si>
  <si>
    <t>MSI-DROPLIGHT APOLLO CM-9107 PUE</t>
  </si>
  <si>
    <t>MSI-DROPLIGHT APOLLO CM-9107 RD</t>
  </si>
  <si>
    <t>MSI-DROPLIGHT APOLLO CM-9107 S</t>
  </si>
  <si>
    <t>MSI-DOWNLIGHT APOLLO CM-9107 BRWN</t>
  </si>
  <si>
    <t>B-FAUCET PLASTIC EASYFLOW EF-S101114</t>
  </si>
  <si>
    <t>B-FAUCET PLASTIC EASYFLOW EF-S101534</t>
  </si>
  <si>
    <t>B-FAUCET PLASTIC EASYFLOW EF-M191184</t>
  </si>
  <si>
    <t>B-FAUCET PLASTIC EASYFLOW EF-W321824</t>
  </si>
  <si>
    <t>B-FAUCET PLASTIC EASYFLOW EF-311424</t>
  </si>
  <si>
    <t>B-FAUCET PLASTIC EASYFLOW EF-S393734</t>
  </si>
  <si>
    <t>B-FAUCET PLASTIC EASYFLOW EF-171514</t>
  </si>
  <si>
    <t>B-FAUCET PLASTIC EASYFLOW EF-B203154</t>
  </si>
  <si>
    <t>B-FAUCET PLASTIC EASYFLOW EF-M191144</t>
  </si>
  <si>
    <t>CTC-CEILING LAMP E27 EGLO 83404 2X60W ELLA</t>
  </si>
  <si>
    <t>CTC-CEILING LAMP E27 EGLO 86875  2X60W TWISTER</t>
  </si>
  <si>
    <t>AHL-PINLIGHT FIXTURE METAL (6143) F03-35B SATIN</t>
  </si>
  <si>
    <t>AHL-PINLIGHT FIXTURE METAL (6144) 234-40 3.5 COPPER</t>
  </si>
  <si>
    <t>AHL-PINLIGHT FIXTURE METAL (6032) 4 GOLD</t>
  </si>
  <si>
    <t>AHL-PINLIGHT FIXTURE METAL (6032) 4</t>
  </si>
  <si>
    <t>CTC-HANGING LAMP E27 EGLO 90339 3X60W FELICE</t>
  </si>
  <si>
    <t>CTC-HANGING LAMP E27 EGLO 92285 3X60W HANIFA</t>
  </si>
  <si>
    <t>B-WATER CLOSET BOLT EASYFLOW W/WASHER</t>
  </si>
  <si>
    <t>B-WATER CLOSET FLAPPER EASYFLOW W/CHAIN</t>
  </si>
  <si>
    <t>B-WATER CLOSET FLOAT BALL EASYFLOW W/ROD</t>
  </si>
  <si>
    <t>B-WATER CLOSET HANDLE EASYFLOW</t>
  </si>
  <si>
    <t>B-WATER CLOSET INLET PIPE EASYFLOW</t>
  </si>
  <si>
    <t>CTC-CEILING LAMP E27 EGLO 82941 2X60W PLANET</t>
  </si>
  <si>
    <t>CTC-PENDANT LAMP E27 EGLO 87059 1X60W BRENDA</t>
  </si>
  <si>
    <t>B-P/TRAP EASYFLOW PT-1-1/2 METAL</t>
  </si>
  <si>
    <t>EHM-BALUSTER METAL CRAFT ART 014 ANELLI</t>
  </si>
  <si>
    <t>EHM-BALUSTER METAL CRAFT ART 015 C.INNAMORATI</t>
  </si>
  <si>
    <t>EHM-BALUSTER METAL CRAFT ART 016 NUVOLA</t>
  </si>
  <si>
    <t>EHM-BALUSTER METAL CRAFT ART 017 C.FELICI</t>
  </si>
  <si>
    <t>EHM-BALUSTER METAL CRAFT ART 018 TULIPANO</t>
  </si>
  <si>
    <t>EHM-BALUSTER METAL CRAFT ART 019 TULIPAN</t>
  </si>
  <si>
    <t>EHM-BALUSTER METAL CRAFT ART 021 QUADRATI</t>
  </si>
  <si>
    <t>B-GREASE TRAP EASYFLOW GTS-4</t>
  </si>
  <si>
    <t>B-GREASE TRAP EASYFLOW GTS-7</t>
  </si>
  <si>
    <t>B-GREASE TRAP EASYFLOW GTS-10</t>
  </si>
  <si>
    <t>EHM-BALUSTER METAL CRAFT ART 022 RICCIOLI</t>
  </si>
  <si>
    <t>EHM-BALUSTER METAL CRAFT ART 025 LUNA</t>
  </si>
  <si>
    <t>EHM-BALUSTER METAL CRAFT ART 026 VENERE</t>
  </si>
  <si>
    <t>EHM-BALUSTER METAL CRAFT ART 028 FARFALLINE</t>
  </si>
  <si>
    <t>MSI-HANGING LAMP APOLLO HL-34390D/5H-CH</t>
  </si>
  <si>
    <t>MSI-HANGING LAMP APOLLO HL-34391B/5+2H-GD</t>
  </si>
  <si>
    <t>MSI-HANGING LAMP APOLLO HL-34398/5H-CH</t>
  </si>
  <si>
    <t>+MSI-HANGING LAMP APOLLO HL-34399A/5+2H-CH</t>
  </si>
  <si>
    <t>MSI-HANGING LAMP APOLLO HL-34400B/5H-CH</t>
  </si>
  <si>
    <t>MSI-HANGING LAMP APOLLO HL-34411L/5H-GD</t>
  </si>
  <si>
    <t>MSI-HANGING LAMP APOLLO HL-34413J/5H-GD</t>
  </si>
  <si>
    <t>+MSI-LOW CEILING LAMP APOLLO LC-34381/2C-CH</t>
  </si>
  <si>
    <t>+MSI-LOW CEILING LAMP APOLLO LC-34381/2C-BG</t>
  </si>
  <si>
    <t>+MSI-LOW CEILING LAMP APOLLO LC-34381/2C-GD</t>
  </si>
  <si>
    <t>MSI-LOW CEILING LAMP APOLLO LC-80050/3C-GD</t>
  </si>
  <si>
    <t>MSI-LOW CEILING LAMP APOLLO LC-80050/3C-CH</t>
  </si>
  <si>
    <t>MSI-LOW CEILING LAMP APOLLO LC-80050/4C-GD</t>
  </si>
  <si>
    <t>MSI-LOW CEILING LAMP APOLLO LC-80050/4C-CH</t>
  </si>
  <si>
    <t>MSI-LOW CEILING LAMP APOLLO LC-80053/3C-GD</t>
  </si>
  <si>
    <t>MSI-LOW CEILING LAMP APOLLO LC-80053/3C-CH</t>
  </si>
  <si>
    <t>MSI-LOW CEILING LAMP APOLLO LC-80053/4C-GD</t>
  </si>
  <si>
    <t>MSI-LOW CEILING LAMP APOLLO LC-80053/4C-CH</t>
  </si>
  <si>
    <t>MSI-WALL LAMP APOLLO WL-34390D/1W-CH</t>
  </si>
  <si>
    <t>MSI-WALL LAMP APOLLO WL-34391B/1W-GD</t>
  </si>
  <si>
    <t>MSI-WALL LAMP APOLLO WL-34398/1W-CH</t>
  </si>
  <si>
    <t>MSI-WALL LAMP APOLLO WL-34400B/1W-CH</t>
  </si>
  <si>
    <t>MSI-WALL LAMP APOLLO WL-34411L/1W-GD</t>
  </si>
  <si>
    <t>MSI-WALL LAMP APOLLO WL-34413J/1W-GD</t>
  </si>
  <si>
    <t>+MSI-WALL LAMP APOLLO WL-20127/1W</t>
  </si>
  <si>
    <t>+MSI-WALL LAMP APOLLO WL-20394/1W</t>
  </si>
  <si>
    <t>+MSI-WALL LAMP APOLLO WL-20469/1W</t>
  </si>
  <si>
    <t>MSI-WALL LAMP APOLLO WL-20470D/1W-SN</t>
  </si>
  <si>
    <t>MSI-WALL LAMP APOLLO WL-20470E/1W-SN</t>
  </si>
  <si>
    <t>MSI-WALL LAMP APOLLO WL-20487L/1W-BRW</t>
  </si>
  <si>
    <t>MSI-WALL LAMP APOLLO WL-20496/1W-BRW</t>
  </si>
  <si>
    <t>MSI-POST LAMP APOLLO 20127/1L-H2.2M</t>
  </si>
  <si>
    <t>MSI-POST LAMP APOLLO 20394/1L-H2.2M</t>
  </si>
  <si>
    <t>MSI-POST LAMP APOLLO 20469/1L-H2.2M</t>
  </si>
  <si>
    <t>MSI-POST LAMP APOLLO 20470D/1S-SN</t>
  </si>
  <si>
    <t>MSI-POST LAMP APOLLO 20470E/1S-SN</t>
  </si>
  <si>
    <t>MSI-GARDEN LAMP APOLLO 20127/1L-H1M</t>
  </si>
  <si>
    <t>MSI-GARDEN LAMP APOLLO 20394/1L-H1M</t>
  </si>
  <si>
    <t>NKD-ANGLE VALVE LOTUS LAV-838BB 3/8X1/2</t>
  </si>
  <si>
    <t>NKD-ANGLE VALVE LOTUS LAV-812BB 1/2X1/2</t>
  </si>
  <si>
    <t>NKD-ANGLE VALVE LOTUS LAV-817BB 3/8X1/2X1/2</t>
  </si>
  <si>
    <t>NKD-ANGLE VALVE LOTUS LAV-818BB 1/2X1/2X1/2</t>
  </si>
  <si>
    <t>NKD-SPOUT PLASTIC LOTUS LPS-008</t>
  </si>
  <si>
    <t>NKD-SPOUT METAL LOTUS LMP-008 (8656/2256/628)</t>
  </si>
  <si>
    <t>NKD-SPOUT METAL LOTUS LMP-009 (2622/2625/2221)</t>
  </si>
  <si>
    <t>NKD-AERATOR LOTUS LTA-101 (2622/2221/LPB008)</t>
  </si>
  <si>
    <t>NKD-AERATOR LOTUS LTA-102 (2238/2239/2248)</t>
  </si>
  <si>
    <t>NKD-AERATOR LOTUS LTA-103 (8626/2258/628)</t>
  </si>
  <si>
    <t>NKD-AERATOR LOTUS LTA-104 (2241)</t>
  </si>
  <si>
    <t>NKD-AERATOR LOTUS LTA-105 (LVT006-007-008)</t>
  </si>
  <si>
    <t>NKD-TUBE ORING LOTUS LTO-004 18MM</t>
  </si>
  <si>
    <t>NKD-SLEEVE STEM LOTUS LSS-200</t>
  </si>
  <si>
    <t>NKD-FLANGE LOTUS LFF-100</t>
  </si>
  <si>
    <t>NKD-TUBE ORING LOTUS LTO-003 16MM</t>
  </si>
  <si>
    <t>NKD-FAUCET FIX NUT LOTUS LFN-300</t>
  </si>
  <si>
    <t>NKD-SHOWER VALVE LOTUS LSH-300 HANDLE</t>
  </si>
  <si>
    <t>NKD-SHOWER VALVE LOTUS LSH-301 HANDLE</t>
  </si>
  <si>
    <t>NKD-SHOWER VALVE LOTUS LSH-302 HANDLE</t>
  </si>
  <si>
    <t>NKD-FAUCET FIX NUT LOTUS LFP-500 (42122)</t>
  </si>
  <si>
    <t>NKD-FAUCET FIX LOTUS LFP-501 (41242)</t>
  </si>
  <si>
    <t>NKD-SHOWER VALVE LOTUS LSF-122</t>
  </si>
  <si>
    <t>NKD-FAUCET FIX LOTUS LFP-502 (81242)</t>
  </si>
  <si>
    <t>NKD-HIGH TOPMOUNT LOTUS 82132</t>
  </si>
  <si>
    <t>NKD-HIGH TOPMOUNT LOTUS 82135</t>
  </si>
  <si>
    <t>NKD-FAUCET BAR LOTUS 47800</t>
  </si>
  <si>
    <t>NKD-FAUCET BAR LOTUS 47802</t>
  </si>
  <si>
    <t>NKD-FAUCET VALVE LOTUS A310</t>
  </si>
  <si>
    <t>NKD-WALLMOUNT MIXER LOTUS A351</t>
  </si>
  <si>
    <t>NKD-KITCHEN MIXER LOTUS A352</t>
  </si>
  <si>
    <t>NKD-SHOWER VALVE LOTUS M SERIES 967</t>
  </si>
  <si>
    <t>NKD-FAUCET SINK LOTUS M SERIES 933C</t>
  </si>
  <si>
    <t>NKD-FAUCET SINK LOTUS M SERIES 935D</t>
  </si>
  <si>
    <t>NKD-FAUCET SINK TAP LOTUS 919B M SERIES</t>
  </si>
  <si>
    <t>NKD-FAUCET WALL TAP LOTUS 923A M SERIES</t>
  </si>
  <si>
    <t>NKD-FAUCET DOUBLE TAP LOTUS 938C M SERIES</t>
  </si>
  <si>
    <t>NKD-FAUCET BASIN TAP LOTUS 913 M SERIES</t>
  </si>
  <si>
    <t>NKD-FAUCET SINK TAP LOTUS 917B M SERIES</t>
  </si>
  <si>
    <t>NKD-COPPER CUTTING LOTUS TIP1</t>
  </si>
  <si>
    <t>NKD-COPPER CUTTING LOTUS TIP2</t>
  </si>
  <si>
    <t>NKD-SPRAY TOPMOUNT LOTUS LTH-682</t>
  </si>
  <si>
    <t>B-DISCHARGE HOSE DAICHI 2" X 5M</t>
  </si>
  <si>
    <t>B-DISCHARGE HOSE DAICHI 2" X15M</t>
  </si>
  <si>
    <t>B-DISCHARGE HOSE DAICHI 2" X 30M</t>
  </si>
  <si>
    <t>B-DISCHARGE HOSE DAICHI 3" X 5M</t>
  </si>
  <si>
    <t>B-DISCHARGE HOSE DAICHI 3" X 15M</t>
  </si>
  <si>
    <t>+B-DISCHARGE HOSE DAICHI 4" X 5M</t>
  </si>
  <si>
    <t>B-DISCHARGE HOSE DAICHI 4" X 15M</t>
  </si>
  <si>
    <t>MSI-PINLIGHT APOLLO PIN-3.5E</t>
  </si>
  <si>
    <t>MSI-PINLIGHT APOLLO PIN-3.5E GRN</t>
  </si>
  <si>
    <t>MSI-PINLIGHT APOLLO PIN-3.5E MRN</t>
  </si>
  <si>
    <t>MSI-PINLIGHT APOLLO PIN-3.5E WD</t>
  </si>
  <si>
    <t>MSI-PINLIGHT APOLLO PIN-3.5E CR</t>
  </si>
  <si>
    <t>MSI-PINLIGHT APOLLO PIN-3.5E BC</t>
  </si>
  <si>
    <t>+MSI-LOW CEILING LAMP APOLLO LC-80040/4C-CH</t>
  </si>
  <si>
    <t>+MSI-LOW CEILING LAMP APOLLO LC-80040/4C-GD</t>
  </si>
  <si>
    <t>+MSI-LOW CEILING LAMP APOLLO LC-80040/6C-CH</t>
  </si>
  <si>
    <t>+MSI-LOW CEILING LAMP APOLLO LC-80040/6C-GD</t>
  </si>
  <si>
    <t>+MSI-LOW CEILING LAMP APOLLO LC-80043/4C-GD</t>
  </si>
  <si>
    <t>+MSI-LOW CEILING LAMP APOLLO LC-80043/4C-CH</t>
  </si>
  <si>
    <t>+MSI-LOW CEILING LAMP APOLLO LC-80043/6C-GD</t>
  </si>
  <si>
    <t>+MSI-LOW CEILING LAMP APOLLO LC-80043/6C-CH</t>
  </si>
  <si>
    <t>T-FAUCET HUNTINGTON HB-GS-9117C</t>
  </si>
  <si>
    <t>T-FAUCET HUNTINGTON HB-GS-9122C</t>
  </si>
  <si>
    <t>T-FAUCET HUNTINGTON HB/GT-3450-11HGT</t>
  </si>
  <si>
    <t>+AHL-LOW CEILING LAMP ALLADIN 6L (6617) 5190</t>
  </si>
  <si>
    <t>AHL-LOW CEILING LAMP ALLADIN 5L (6608) 5157</t>
  </si>
  <si>
    <t>AHL-LOW CEILING LAMP ALLADIN 7L (6608) 5157</t>
  </si>
  <si>
    <t>T-FAUCET HUNTINGTON HB-GT-3550-16GHT</t>
  </si>
  <si>
    <t>T-BATHTUB MIXER HUNTINGTON HB/7940-16GHT</t>
  </si>
  <si>
    <t>T-FAUCET HUNTINGTON HB-GS-5111C</t>
  </si>
  <si>
    <t>T-FAUCET HUNTINGTON HB-GS-5208-11HT</t>
  </si>
  <si>
    <t>T-FAUCET HUNTINGTON HB-GS-5142C</t>
  </si>
  <si>
    <t>T-FAUCET HUNTINGTON HB-GS-5145C</t>
  </si>
  <si>
    <t>NKD-FAUCET VANITY LOTUS LOST-1VM</t>
  </si>
  <si>
    <t>AHL-HANGING LAMP ALLADIN 6L (6532) 2092 BLUE</t>
  </si>
  <si>
    <t>AHL-LOW CEILING LAMP ALLADIN 4L (6600) 5101</t>
  </si>
  <si>
    <t>+AHL-LOW CEILING LAMP ALLADIN 6L (6600) 5101</t>
  </si>
  <si>
    <t>AHL-LOW CEILING LAMP ALLADIN 4L (6617) 5190</t>
  </si>
  <si>
    <t>TM-MAGAZINE ENTREPRENEUR SPECIAL ISSUE</t>
  </si>
  <si>
    <t>AHL-LOW CEILING LAMP ALLADIN 6L (6642) 9012</t>
  </si>
  <si>
    <t>AHL-LOW CEILING LAMP ALLADIN 4L (6642) 9012 BLACK</t>
  </si>
  <si>
    <t>AHL-LOW CEILING LAMP ALLADIN 5L (6388) 5481</t>
  </si>
  <si>
    <t>AHL-LOW CEILING LAMP ALLADIN 8L (6388) 5481</t>
  </si>
  <si>
    <t>AHL-HANGING LAMP ALLADIN (6404) 51.6 MODERN BELL</t>
  </si>
  <si>
    <t>AHL-HANGING ALLADIN LAMP 3L (6370) 110 PINK</t>
  </si>
  <si>
    <t>AHL-HANGING LAMP ALLADIN 3L (6370) 110 BLUE</t>
  </si>
  <si>
    <t>AHL-HANGING LAMP ALLADIN 3L (6370) 110 GREEN</t>
  </si>
  <si>
    <t>AHL-HANGING LAMP ALLADIN 3L (6370) 110 VIOLET</t>
  </si>
  <si>
    <t>AHL-HANGING LAMP ALLADIN 5L (6370) 110 PINK</t>
  </si>
  <si>
    <t>AHL-HANGING LAMP ALLADIN 5L (6370) 110 BLUE</t>
  </si>
  <si>
    <t>AHL-HANGING LAMP ALLADIN 5L (6370) 110 GREEN</t>
  </si>
  <si>
    <t>AHL-HANGING LAMP ALlADIN 5L (6370) 110 VIOLET</t>
  </si>
  <si>
    <t>AHL-HANGING LAMP ALLADIN 12L (6371) 110 BLUE</t>
  </si>
  <si>
    <t>AHL-HANGING LAMP ALLADIN 12L (6371) 110 GREEN</t>
  </si>
  <si>
    <t>AHL-HANGING LAMP ALLADIN 12L (6371) 110 PINK</t>
  </si>
  <si>
    <t>AHL-HANGING LAMP ALLADIN 12L (6371) 110 VIOLET</t>
  </si>
  <si>
    <t>AHL-HANGING LAMP ALLADIN 12L (6206) 3020</t>
  </si>
  <si>
    <t>+B-COVER S/S BESTANK 0.3MM X 420MM</t>
  </si>
  <si>
    <t>B-COVER S/S BESTANK 0.5MM X 500MM</t>
  </si>
  <si>
    <t>CTC-PENDANT LAMP EGLO 92718 CORETTO</t>
  </si>
  <si>
    <t>NKD-P-TRAP LOTUS LCD-302 UNIVERSAL FLEXIBLE</t>
  </si>
  <si>
    <t>NKD-FAUCET SINK LOTUS LSF-2211</t>
  </si>
  <si>
    <t>NKD-WASHER PVC LOTUS 3/4 LWW-001</t>
  </si>
  <si>
    <t>NKD-WASHER LOTUS STEEL FILTER 3/4 KWW-003</t>
  </si>
  <si>
    <t>AHL-HANGING LAMP ALLADIN 11L (5900) 6538</t>
  </si>
  <si>
    <t>AHL-HANGING LAMP ALLADIN 15L (5900) 6538</t>
  </si>
  <si>
    <t>AHL-WALL LAMP (6094) 8923</t>
  </si>
  <si>
    <t>AHL-HANGING LAMP ALLADIN 4L (2754) 6070</t>
  </si>
  <si>
    <t>AHL-HANGING LAMP ALLADIN 8L (5019) 3939</t>
  </si>
  <si>
    <t>NKD-AIR HOSE LOTUS 300PSI LARH-1425 1/4X25</t>
  </si>
  <si>
    <t>NKD-TUNDRA HOSE LOTUS 300PSI LTH-1425 1/4X25'</t>
  </si>
  <si>
    <t>NKD-TUNDRA HOSE LOTUS 300PSI LTH-1450 1/4X50'</t>
  </si>
  <si>
    <t>ATB-COUPLING HD GI GLE 1/2</t>
  </si>
  <si>
    <t>ATB-COUPLING HD GI GLE 3/4</t>
  </si>
  <si>
    <t>ATB-COUPLING HD GI GLE 1</t>
  </si>
  <si>
    <t>ATB-ELBOW HD GI GLE 1/2</t>
  </si>
  <si>
    <t>ATB-ELBOW HD GI GLE 3/4</t>
  </si>
  <si>
    <t>ATB-ELBOW HD GI GLE 1</t>
  </si>
  <si>
    <t>ATB-TEE HD GI GLE 1/2</t>
  </si>
  <si>
    <t>ATB-TEE HD GI GLE 3/4</t>
  </si>
  <si>
    <t>ATB-TEE HD GI GLE 1</t>
  </si>
  <si>
    <t>ATB-UNION FLAT HD GI GLE 1/2</t>
  </si>
  <si>
    <t>ATB-UNION FLAT HD GI GLE 3/4</t>
  </si>
  <si>
    <t>ATB-UNION FLAT HD GI GLE 1</t>
  </si>
  <si>
    <t>ATB-PLUG HD GI GLE 1/2</t>
  </si>
  <si>
    <t>ATB-PLUG HD GI GLE 3/4</t>
  </si>
  <si>
    <t>ATB-PLUG HD GI GLE 1</t>
  </si>
  <si>
    <t>ATB-HEXAGONAL BUSHING HD GI GLE 3/4X1/2</t>
  </si>
  <si>
    <t>ATB-HEXAGONAL BUSHING HD GI GLE 1X1/2</t>
  </si>
  <si>
    <t>ATB-HEXAGONAL BUSHING HD GI GLE 1X3/4</t>
  </si>
  <si>
    <t>ATB-SOCKET REDUCER HD GI GLE 3/4X1/2</t>
  </si>
  <si>
    <t>ATB-SOCKET REDUCER HD GI GLE 1X1/2</t>
  </si>
  <si>
    <t>ATB-SOCKET REDUCER HD GI GLE 1X3/4</t>
  </si>
  <si>
    <t>ATB-ELBOW REDUCER HD GI GLE 3/4X1/2</t>
  </si>
  <si>
    <t>ATB-ELBOW REDUCER HD GI GLE 1X1/2</t>
  </si>
  <si>
    <t>ATB-ELBOW REDUCER  HD GI GLE 1X3/4</t>
  </si>
  <si>
    <t>ATB-TEE REDUCER HD GI GLE 3/4X1/2</t>
  </si>
  <si>
    <t>ATB-TEE REDUCER HD GI GLE 1X1/2</t>
  </si>
  <si>
    <t>ATB-TEE REDUCER HD GI GLE 1X3/4</t>
  </si>
  <si>
    <t>CTC-PENDANT LAMP E27 EGLO 90338 1X60W FELICE</t>
  </si>
  <si>
    <t>B-GREASE TRAP EASYFLOW GTS-3 S.STEEL</t>
  </si>
  <si>
    <t>CTC-WALL LAMP E14 EGLO 87222 2X40W PALMERA</t>
  </si>
  <si>
    <t>CTC-CEILING LAMP E27 EGLO 91449 2X60W GABINA</t>
  </si>
  <si>
    <t>CTC-WALL LAMP E27 EGLO 88335 1X60W TOSCA</t>
  </si>
  <si>
    <t>CTC-WALL LAMP E27 EGLO 88563 1X60W HALVA</t>
  </si>
  <si>
    <t>CTC-WALL LAMP E27 EGLO 89456 1X60W SANTANDE</t>
  </si>
  <si>
    <t>CTC-PENDANT LAMP E27 EGLO 91382 2X18W GALAXIA</t>
  </si>
  <si>
    <t>CTC-PENDANT LAMP G9 EGLO 92292 2X33W OMANO</t>
  </si>
  <si>
    <t>CTC-WALL LAMP GY6.35 EGLO 90039 2X35W CLAP</t>
  </si>
  <si>
    <t>CTC-WALL LAMP LED EGLO 91559 2X4.76W ABIDA</t>
  </si>
  <si>
    <t>CTC-WALL LAMP E14 EGLO 87306 2X40W SANTIAGO 1</t>
  </si>
  <si>
    <t>CTC-WALL LAMP E27 EGLO 90076 1X60W ALMERA 1</t>
  </si>
  <si>
    <t>B-PRESSURE MANAGER GRUNDFOS PM-2</t>
  </si>
  <si>
    <t>B-ADAPTOR MICHELIN QUICK MALE INSERT 1/4</t>
  </si>
  <si>
    <t>B-PUMP BOLZANO DB-60 1/3HP PERIPHERAL</t>
  </si>
  <si>
    <t>HA-FLOOR STRAINER HOMEAID 3.6X3.6</t>
  </si>
  <si>
    <t>HA-FLOOR STRAINER HOMEAID 4.5X4.5</t>
  </si>
  <si>
    <t>HA-FLOOR DRAIN CONCEALED HOMEAID 4X4X2</t>
  </si>
  <si>
    <t>HA-STAINLESS BIDET</t>
  </si>
  <si>
    <t>LAMP-CHANDELIER CRYSTAL TC-87012-2/11</t>
  </si>
  <si>
    <t>LAMP-CHANDELIER CRYSTAL TC-87019-3/9</t>
  </si>
  <si>
    <t>LAMP-CHANDELIER CRYSTAL TC-87023-4/6</t>
  </si>
  <si>
    <t>LAMP-CHANDELIER CRYSTAL TC-87037-3/9</t>
  </si>
  <si>
    <t>LAMP-CHANDELIER CRYSTAL TC-87038-3/12</t>
  </si>
  <si>
    <t>LAMP-CHANDELIER CRYSTAL TC-87040-2/13</t>
  </si>
  <si>
    <t>LAMP-CHANDELIER CRYSTAL TC-87045-2/9</t>
  </si>
  <si>
    <t>LAMP-CHANDELIER CRYSTAL TC-87048-2/11</t>
  </si>
  <si>
    <t>LAMP-CHANDELIER CRYSTAL TC-87054-2/11</t>
  </si>
  <si>
    <t>LAMP-CHANDELIER CRYSTAL TC-87063-2/13</t>
  </si>
  <si>
    <t>+LAMP-CEILING LAMP TC 82078-10/3</t>
  </si>
  <si>
    <t>+LAMP-CEILING LAMP TC 82078-11/3</t>
  </si>
  <si>
    <t>+LAMP-CEILING LAMP TC 82078-12/3</t>
  </si>
  <si>
    <t>+LAMP-CEILING LAMP TC 82078-13/3</t>
  </si>
  <si>
    <t>LAMP-CEILING LAMP TC 82078-14/3</t>
  </si>
  <si>
    <t>LAMP-CEILING LAMP TC 82079-10/2</t>
  </si>
  <si>
    <t>LAMP-CEILING LAMP TC 82079-11/2</t>
  </si>
  <si>
    <t>+LAMP-CEILING LAMP TC 82079-13/2</t>
  </si>
  <si>
    <t>LAMP-CEILING LAMP TC 82079-14/2</t>
  </si>
  <si>
    <t>LAMP-DOWNLIGHT LED TC 82111-17/3W</t>
  </si>
  <si>
    <t>LAMP-DOWNLIGHT LED TC 82111-17/5W</t>
  </si>
  <si>
    <t>LAMP-DOWNLIGHT LED TC 82111-17/7W</t>
  </si>
  <si>
    <t>LAMP-PINLIGHT FIXTURE TC 82111-15/3 SILVER</t>
  </si>
  <si>
    <t>LAMP-PINLIGHT FIXTURE TC 82111-16/4 SILVER</t>
  </si>
  <si>
    <t>LAMP-PINLIGHT FIXTURE TC 82111-15/3 B</t>
  </si>
  <si>
    <t>LAMP-PINLIGHT FIXTURE TC 82111-16/4 B</t>
  </si>
  <si>
    <t>LAMP-DOWNLIGHT LED TC 82111-18/2.5</t>
  </si>
  <si>
    <t>LAMP-DOWNLIGHT LED TC 82111-18/3</t>
  </si>
  <si>
    <t>LAMP-DOWNLIGHT LED TC 82111-18/4</t>
  </si>
  <si>
    <t>LAMP-CORNER LAMP TC 577/1P</t>
  </si>
  <si>
    <t>+LAMP-CEILING LAMP TC 82078-15/3</t>
  </si>
  <si>
    <t>LAMP-CEILING LAMP TC 82078-16/3</t>
  </si>
  <si>
    <t>LAMP-CEILING LAMP TC 80278-17/3</t>
  </si>
  <si>
    <t>LAMP-CEILING LAMP TC 82078-18/3</t>
  </si>
  <si>
    <t>LAMP-CEILING LAMP TC 82078-19/3</t>
  </si>
  <si>
    <t>LAMP-CEILING LAMP TC 82078-20/3</t>
  </si>
  <si>
    <t>+LAMP-CEILING LAMP TC 82079-15/2</t>
  </si>
  <si>
    <t>+LAMP-CEILING LAMP TC 82079-16/2</t>
  </si>
  <si>
    <t>+LAMP-CEILING LAMP TC 82079-17/2</t>
  </si>
  <si>
    <t>+LAMP-CEILING LAMP TC 82079-18/2</t>
  </si>
  <si>
    <t>LAMP-CEILING LAMP TC 82079-19/2</t>
  </si>
  <si>
    <t>LAMP-CEILING LAMP TC 82079-20/2</t>
  </si>
  <si>
    <t>LAMP-WALL LAMP TC 82106-4/1W</t>
  </si>
  <si>
    <t>LAMP-WALL LAMP TC 82106-5/1W</t>
  </si>
  <si>
    <t>LAMP-WALL LAMP TC 82106-6/1W</t>
  </si>
  <si>
    <t>LAMP-WALL LAMP TC 82106-7/1W</t>
  </si>
  <si>
    <t>+LAMP-WALL LAMP TC 82106-8/1W</t>
  </si>
  <si>
    <t>LAMP-CORNER LAMP TC 567/2</t>
  </si>
  <si>
    <t>LAMP-CEILING LAMP TC 62974/3</t>
  </si>
  <si>
    <t>LAMP-CEILING LAMP TC 62972/6+1</t>
  </si>
  <si>
    <t>LAMP-LOW CEILING LAMP TC 308/5</t>
  </si>
  <si>
    <t>LAMP-LOW CEILING LAMP TC 63011/6+1</t>
  </si>
  <si>
    <t>LAMP-LOW CEILING LAMP TC 63014/3+1</t>
  </si>
  <si>
    <t>LAMP-CEILING LAMP TC 2497/3</t>
  </si>
  <si>
    <t>LAMP-CEILING LAMP TC 2497/5</t>
  </si>
  <si>
    <t>LAMP-ANTIQUE LAMP TC 8004/6+3</t>
  </si>
  <si>
    <t>LAMP-ANTIQUE LAMP TC 8004/5</t>
  </si>
  <si>
    <t>LAMP-LOW CEILING LAMP TC B6340/8</t>
  </si>
  <si>
    <t>LAMP-LOW CEILING LAMP TC B6340/5</t>
  </si>
  <si>
    <t>LAMP-CEILING LAMP LED TC-8408/600</t>
  </si>
  <si>
    <t>LAMP-CEILING LAMP LED TC-8358/450</t>
  </si>
  <si>
    <t>LAMP-CEILING LAMP LED TC-8359/500</t>
  </si>
  <si>
    <t>LAMP-CEILING LAMP LED TC-8301/500</t>
  </si>
  <si>
    <t>LAMP-CORNER LAMP TC-A6063/2</t>
  </si>
  <si>
    <t>LAMP-CORNER LAMP TC-8964M</t>
  </si>
  <si>
    <t>LAMP-CORNER LAMP TC-8964S-3</t>
  </si>
  <si>
    <t>LAMP-LOW CEILING LAMP TC-8964S-3A</t>
  </si>
  <si>
    <t>LAMP-CORNER LAMP TC-8965S-3</t>
  </si>
  <si>
    <t>LAMP-LOW CEILING LAMP TC-8965S-3A</t>
  </si>
  <si>
    <t>LAMP-CORNER LAMP TC-A6076/2</t>
  </si>
  <si>
    <t>LAMP-LOW CEILING LAMP TC-0071/3</t>
  </si>
  <si>
    <t>LAMP-LOW CEILING LAMP TC-0071/5</t>
  </si>
  <si>
    <t>LAMP-LOW CEILING LAMP TC-0071/6</t>
  </si>
  <si>
    <t>LAMP-LOW CEILING LAMP TC-8A002/3</t>
  </si>
  <si>
    <t>LAMP-LOW CEILING LAMP TC-8A002/5</t>
  </si>
  <si>
    <t>LAMP-LOW CEILING LAMP TC-8A002/6+1</t>
  </si>
  <si>
    <t>LAMP-LOW CEILING LAMP TC-011/3</t>
  </si>
  <si>
    <t>LAMP-LOW CEILING LAMP TC-011/6+1</t>
  </si>
  <si>
    <t>LAMP-LOW CEILING LAMP TC-011/8+1</t>
  </si>
  <si>
    <t>LAMP-LOW CEILING LAMP TC-4022/3+1</t>
  </si>
  <si>
    <t>LAMP-LOW CEILING LAMP TC-4022/5+1</t>
  </si>
  <si>
    <t>LAMP-LOW CEILING LAMP TC-4022/8+1</t>
  </si>
  <si>
    <t>LAMP-LOW CEILING LAMP TC-8D002/3</t>
  </si>
  <si>
    <t>LAMP-LOW CEILING LAMP TC-8D002/4</t>
  </si>
  <si>
    <t>LAMP-LOW CEILING LAMP TC-8D002/5</t>
  </si>
  <si>
    <t>LAMP-LOW CEILING LAMP TC- JX001/3+1</t>
  </si>
  <si>
    <t>LAMP-LOW CEILING LAMP TC- JX002/5+1</t>
  </si>
  <si>
    <t>LAMP-LOW CEILING LAMP TC- JX003/7+1</t>
  </si>
  <si>
    <t>LAMP-HIGH CEILING LAMP TC-9003/3+1 FGD</t>
  </si>
  <si>
    <t>LAMP-HIGH CEILING LAMP TC-9003/5+1 FGD</t>
  </si>
  <si>
    <t>LAMP-HIGH CEILING LAMP TC-9003/8+3 FGD</t>
  </si>
  <si>
    <t>LAMP-HIGH CEILING LAMP TC-9003/3+1 CH</t>
  </si>
  <si>
    <t>LAMP-HIGH CEILING LAMP TC-9003/5+1 CH</t>
  </si>
  <si>
    <t>LAMP-HIGH CEILING LAMP TC-9003/8+3 CH</t>
  </si>
  <si>
    <t>LAMP-HIGH CEILING LAMP TC-D505/3+1 CH</t>
  </si>
  <si>
    <t>LAMP-HIGH CEILING LAMP TC-D505/5+1 CH</t>
  </si>
  <si>
    <t>LAMP-HIGH CEILING LAMP TC-D505/8+3 CH</t>
  </si>
  <si>
    <t>LAMP-WALL LAMP TC D505/1W CH</t>
  </si>
  <si>
    <t>LAMP-WALL LAMP TC 9003/1W CH</t>
  </si>
  <si>
    <t>LAMP-WALL LAMP TC 9003/1W FGD</t>
  </si>
  <si>
    <t>LAMP-CIRCULAR LAMP TC 83241-10/32W</t>
  </si>
  <si>
    <t>LAMP-CIRCULAR LAMP TC 83241-13/32W</t>
  </si>
  <si>
    <t>LAMP-LED CIRCULAR LAMP TC-Q5-1/15W</t>
  </si>
  <si>
    <t>LAMP-LED CIRCULAR LAMP TC-Q5-2/15W</t>
  </si>
  <si>
    <t>LAMP-LED CIRCULAR LAMP TC-Q5-3/15W</t>
  </si>
  <si>
    <t>LAMP-LED CIRCULAR LAMP TC-Q5-4/15W</t>
  </si>
  <si>
    <t>LAMP-LED CIRCULAR LAMP TC-Q5-5/15W</t>
  </si>
  <si>
    <t>LAMP-LED CIRCULAR LAMP TC-Q5-6/12W</t>
  </si>
  <si>
    <t>LAMP-LED CIRCULAR LAMP TC-Q5-7/15W</t>
  </si>
  <si>
    <t>LAMP-LED CIRCULAR LAMP TC-Q5-8/15W</t>
  </si>
  <si>
    <t>LAMP-CIRCULAR LAMP TC-89329-1/22W</t>
  </si>
  <si>
    <t>LAMP-CIRCULAR LAMP TC-89329-2/22W</t>
  </si>
  <si>
    <t>LAMP-CIRCULAR LAMP TC-89329-3/22W</t>
  </si>
  <si>
    <t>LAMP-CIRCULAR LAMP TC-89329-4/22W</t>
  </si>
  <si>
    <t>LAMP-CIRCULAR LAMP TC-83329-5/22W</t>
  </si>
  <si>
    <t>LAMP-CIRCULAR LAMP TC-89329-6/22W</t>
  </si>
  <si>
    <t>LAMP-CIRCULAR LAMP TC-89329-1/32W</t>
  </si>
  <si>
    <t>LAMP-CIRCULAR LAMP TC-89329-2/32W</t>
  </si>
  <si>
    <t>LAMP-CIRCULAR LAMP TC-89329-3/32W</t>
  </si>
  <si>
    <t>LAMP-CIRCULAR LAMP TC-89329-4/32W</t>
  </si>
  <si>
    <t>LAMP-CIRCULAR LAMP TC-83329-5/32W</t>
  </si>
  <si>
    <t>LAMP-CIRCULAR LAMP TC-89329-6/32W</t>
  </si>
  <si>
    <t>LAMP-LED CIRCULAR LAMP TC-89329-1/12W</t>
  </si>
  <si>
    <t>LAMP-LED CIRCULAR LAMP TC-89329-2/12W</t>
  </si>
  <si>
    <t>LAMP-LED CIRCULAR LAMP TC-89329-3/12W</t>
  </si>
  <si>
    <t>LAMP-LED CIRCULAR LAMP TC-89329-4/12W</t>
  </si>
  <si>
    <t>LAMP-LED CIRCULAR LAMP TC-83329-5/12W</t>
  </si>
  <si>
    <t>LAMP-LED CIRCULAR LAMP TC-89329-6/12W</t>
  </si>
  <si>
    <t>LAMP-LED CIRCULAR LAMP TC-89329-1/15W</t>
  </si>
  <si>
    <t>LAMP-LED CIRCULAR LAMP TC-89329-2/15W</t>
  </si>
  <si>
    <t>LAMP-LED CIRCULAR LAMP TC-89329-3/15W</t>
  </si>
  <si>
    <t>LAMP-LED CIRCULAR LAMP TC-89329-4/15W</t>
  </si>
  <si>
    <t>LAMP-LED CIRCULAR LAMP TC-83329-5/15W</t>
  </si>
  <si>
    <t>LAMP-LED CIRCULAR LAMP TC-89329-6/15W</t>
  </si>
  <si>
    <t>LAMP-PENDANT LAMP TC89299-2/3P</t>
  </si>
  <si>
    <t>LAMP-PENDANT LAMP TC89299-4/1P</t>
  </si>
  <si>
    <t>LAMP-PENDANT LAMP TC-89301-2/3P</t>
  </si>
  <si>
    <t>LAMP-PENDANT LAMP TC-89301-4/1P</t>
  </si>
  <si>
    <t>LAMP-WALL LAMP TC-89352-1/1</t>
  </si>
  <si>
    <t>LAMP-WALL LAMP TC-89352-2/1</t>
  </si>
  <si>
    <t>LAMP-WALL LAMP TC-89352-3/1</t>
  </si>
  <si>
    <t>LAMP-WALL LAMP TC-89352-4/1</t>
  </si>
  <si>
    <t>LAMP-WALL LAMP TC-89352-5/1</t>
  </si>
  <si>
    <t>LAMP-WALL LAMP TC-89353-1/1</t>
  </si>
  <si>
    <t>LAMP-WALL LAMP TC-89353-2/1</t>
  </si>
  <si>
    <t>LAMP-WALL LAMP TC-89353-3/1</t>
  </si>
  <si>
    <t>LAMP-WALL LAMP TC-89344-3/1</t>
  </si>
  <si>
    <t>LAMP-CEILING LAMP TC-89112-1/5+1</t>
  </si>
  <si>
    <t>LAMP-CEILING LAMP TC-89112-2/3+1</t>
  </si>
  <si>
    <t>LAMP-CEILING LAMP TC-89132-1/5+1</t>
  </si>
  <si>
    <t>LAMP-CEILING LAMP TC-89133-2/3</t>
  </si>
  <si>
    <t>LAMP-PENDANT LAMP TC-89282-1/3P</t>
  </si>
  <si>
    <t>LAMP-PENDANT LAMP TC-89282-2/1P</t>
  </si>
  <si>
    <t>LAMP-PENDANT LAMP TC-89282-3/3P</t>
  </si>
  <si>
    <t>LAMP-PENDANT LAMP TC-89282-5/3P</t>
  </si>
  <si>
    <t>LAMP-PENDANT LAMP TC-89305-2/3P</t>
  </si>
  <si>
    <t>LAMP-PENDANT LAMP TC-89305-4/1P</t>
  </si>
  <si>
    <t>LAMP-PENDANT LAMP TC-89289-2/3P</t>
  </si>
  <si>
    <t>LAMP-PENDANT LAMP TC-89289-4/1P</t>
  </si>
  <si>
    <t>LAMP-LOW CEILING LAMP TC-89104-1/7+1</t>
  </si>
  <si>
    <t>LAMP-LOW CEILING LAMP TC-89104-3/3+1</t>
  </si>
  <si>
    <t>LAMP-PENDANT LAMP TC-89267-4/1P</t>
  </si>
  <si>
    <t>LAMP-PENDANT LAMP TC-89283-1/3P</t>
  </si>
  <si>
    <t>LAMP-PENDANT LAMP TC-89283-2/1P</t>
  </si>
  <si>
    <t>LAMP-LOW CEILING LAMP TC-89105-2/5+1</t>
  </si>
  <si>
    <t>LAMP-LED CIELING LAMP TC-89257-3/3</t>
  </si>
  <si>
    <t>LAMP-CEILING LAMP TC-89069-2/5+1</t>
  </si>
  <si>
    <t>LAMP-LOW CEILING LAMP TC-89077-1/4+4</t>
  </si>
  <si>
    <t>LAMP-LOW CEILING LAMP TC-89081-2/5+1</t>
  </si>
  <si>
    <t>LAMP-LOW CEILING LAMP TC-89081-3/3+1</t>
  </si>
  <si>
    <t>LAMP-LOW CEILING LAMP TC-89085-2/5+1</t>
  </si>
  <si>
    <t>LAMP-LOW CEILING LAMP TC-89085-3/3+1</t>
  </si>
  <si>
    <t>LAMP-LOW CEILING LAMP TC-89090-2/6+1</t>
  </si>
  <si>
    <t>LAMP-LOW CEILING LAMP TC-89091-1/5+1</t>
  </si>
  <si>
    <t>LAMP-LOW CEILING LAMP TC-89091-2/3+1</t>
  </si>
  <si>
    <t>LAMP-LOW CEILING LAMP TC-89092-2/6+1</t>
  </si>
  <si>
    <t>LAMP-LOW CEILING LAMP TC-89093-2/3+1</t>
  </si>
  <si>
    <t>LAMP-LOW CEILING LAMP TC-89189-2/6+2</t>
  </si>
  <si>
    <t>LAMP-LOW CEILING LAMP TC-89190-2/6+2</t>
  </si>
  <si>
    <t>LAMP-PENDANT LAMP TC-89293-2/3P</t>
  </si>
  <si>
    <t>LAMP-PENDANT LAMP TC-89293-4/1P</t>
  </si>
  <si>
    <t>LAMP-PENDANT LAMP TC-89300-2/3P</t>
  </si>
  <si>
    <t>LAMP-PENDANT LAMP TC-89300-4/1P</t>
  </si>
  <si>
    <t>LAMP-PENDANT LAMP TC-89304-2/3P</t>
  </si>
  <si>
    <t>LAMP-PENDANT LAMP TC-89304-4/1P</t>
  </si>
  <si>
    <t>LAMP-PULLEY LAMP TC-1201/32+1</t>
  </si>
  <si>
    <t>LAMP-OUTDOOR WALL LAMP TC-89405-1/2</t>
  </si>
  <si>
    <t>LAMP-OUTDOOR WALL LAMP TC-89405-2/1</t>
  </si>
  <si>
    <t>LAMP-OUTDOOR WALL LAMP TC-89405-3/2</t>
  </si>
  <si>
    <t>LAMP-OUTDOOR WALL LAMP TC-89405-4/1</t>
  </si>
  <si>
    <t>LAMP-OUTDOOR WALL LAMP TC-89405-5/2</t>
  </si>
  <si>
    <t>LAMP-OUTDOOR WALL LAMP TC-89405-6/1</t>
  </si>
  <si>
    <t>LAMP-OUTDOOR WALL LAMP TC-89405-7/2</t>
  </si>
  <si>
    <t>LAMP-OUTDOOR WALL LAMP TC-89405-8/1</t>
  </si>
  <si>
    <t>LAMP-PENDANT LAMP TC-89285-1/3P</t>
  </si>
  <si>
    <t>LAMP-PENDANT LAMP TC-89285-2/1P</t>
  </si>
  <si>
    <t>LAMP-PENDANT LAMP TC-89285-3/3P</t>
  </si>
  <si>
    <t>LAMP-PENDANT LAMP TC-89285-4/1P</t>
  </si>
  <si>
    <t>LAMP-PENDANT LAMP TC-89285-5/3P</t>
  </si>
  <si>
    <t>LAMP-PENDANT LAMP TC-89285-6/1P</t>
  </si>
  <si>
    <t>LAMP-DOWNLIGHT LED TC-89362-1/7</t>
  </si>
  <si>
    <t>LAMP-DOWNLIGHT LED TC-89362-2/5</t>
  </si>
  <si>
    <t>LAMP-DOWNLIGHT LED TC-89362-3/3</t>
  </si>
  <si>
    <t>LAMP-DOWNLIGHT LED TC-89362-4/1</t>
  </si>
  <si>
    <t>LAMP-CEILING LAMP TC-89314-1/3</t>
  </si>
  <si>
    <t>LAMP-CEILING LAMP TC-89314-3/3</t>
  </si>
  <si>
    <t>LAMP-CEILING LAMP TC-89314-6/3</t>
  </si>
  <si>
    <t>LAMP-CEILING LAMP TC-89314-1/2</t>
  </si>
  <si>
    <t>LAMP-CEILING LAMP TC-89314-3/2</t>
  </si>
  <si>
    <t>LAMP-CEILING LAMP TC-89314-6/2</t>
  </si>
  <si>
    <t>LAMP-LOW CELING LAMP  TC-89066-1/6</t>
  </si>
  <si>
    <t>LAMP-LOW CEILING LAMP TC-89066-2/5</t>
  </si>
  <si>
    <t>LAMP-LOW CEILINGLAMP TC-89067-1/4</t>
  </si>
  <si>
    <t>LAMP-LOW CEILINGLAMP  TC-89067-2/3</t>
  </si>
  <si>
    <t>LAMP-LOW CEILINGLAMP  TC-89104-2/5</t>
  </si>
  <si>
    <t>LAMP-LOW CEILINGLAMP  TC-89105-1/7+1</t>
  </si>
  <si>
    <t>LAMP-LOW CEILINGLAMP  TC-89105-3/3+1</t>
  </si>
  <si>
    <t>LAMP-LOW CEILINGLAMP  TC-89221-3/6+1</t>
  </si>
  <si>
    <t>LAMP-LOW CEILINGLAMP  TC-89221-4/3+1</t>
  </si>
  <si>
    <t>LAMP-DOWNLIGHT LED TC-89362-15/3W</t>
  </si>
  <si>
    <t>LAMP-DOWNLIGHT LED TC-89362-15/6W</t>
  </si>
  <si>
    <t>LAMP-DOWNLIGHT LED TC-89362-15/12W</t>
  </si>
  <si>
    <t>LAMP-DOWNLIGHT LED TC-89362-15/18W</t>
  </si>
  <si>
    <t>LAMP-DOWNLIGHT LED TC-89362-18/3W</t>
  </si>
  <si>
    <t>LAMP-DOWNLIGHT LED TC-89362-18/6W</t>
  </si>
  <si>
    <t>LAMP-DOWNLIGHT LED TC-89362-18/12W</t>
  </si>
  <si>
    <t>LAMP-DOWNLIGHT LED TC-89362-18/18W</t>
  </si>
  <si>
    <t>LAMP-POST LAMP TC-89394-3/1</t>
  </si>
  <si>
    <t>LAMP-POST LAMP TC-89394-4/1</t>
  </si>
  <si>
    <t>LAMP-POST LAMP TC-89395-4/1</t>
  </si>
  <si>
    <t>LAMP-POST LAMP TC-89395-6/1</t>
  </si>
  <si>
    <t>LAMP-CEILING LAMP TC-89230-3/5</t>
  </si>
  <si>
    <t>LAMP-CEILING LAMP TC-89230-4/3</t>
  </si>
  <si>
    <t>LAMP-CIRCULAR LAMP TC-89320-1/3</t>
  </si>
  <si>
    <t>LAMP-CIRCULAR LAMP TC-89321-2/2</t>
  </si>
  <si>
    <t>LAMP-DROPPED LIGHT TC-89272-2/3</t>
  </si>
  <si>
    <t>LAMP-CEILING LAMP TC-89071-1/6+1</t>
  </si>
  <si>
    <t>LAMP-CEILING LAMP TC-89071-2/5+1</t>
  </si>
  <si>
    <t>LAMP-CEILING LAMP TC-89071-3/3+1</t>
  </si>
  <si>
    <t>LAMP-CEILING LAMP TC-89069-1/6+1</t>
  </si>
  <si>
    <t>LAMP-CEILING LAMP TC-89069-3/3+1</t>
  </si>
  <si>
    <t>LAMP-POST LAMP TC-89401-6BSP</t>
  </si>
  <si>
    <t>LAMP-POST LAMP TC-89401-6ASP</t>
  </si>
  <si>
    <t>LAMP-POST LAMP TC-89401-6GSP</t>
  </si>
  <si>
    <t>LAMP-POST LAMP TC-89401-6BMP</t>
  </si>
  <si>
    <t>LAMP-POST LAMP TC-89401-6AMP</t>
  </si>
  <si>
    <t>LAMP-POST LAMP TC-89401-6GMP</t>
  </si>
  <si>
    <t>LAMP-WALL LAMP TC-89401-6BSW</t>
  </si>
  <si>
    <t>LAMP-WALL LAMP TC-89401-6ASW</t>
  </si>
  <si>
    <t>LAMP-WALL LAMP TC-89401-6GSW</t>
  </si>
  <si>
    <t>LAMP-WALL LAMP TC-89401-6BMW</t>
  </si>
  <si>
    <t>LAMP-WALL LAMP TC-89401-6AMW</t>
  </si>
  <si>
    <t>LAMP-WALL LAMP TC-89401-6GMW</t>
  </si>
  <si>
    <t>LAMP-WALL LAMP TC-89354-4/1</t>
  </si>
  <si>
    <t>LAMP-POST LAMP OUTDOOR TC-89395-3/300</t>
  </si>
  <si>
    <t>LAMP-POST LAMP OUTDOOR TC-893945-4/200</t>
  </si>
  <si>
    <t>LAMP-POST LAMP OUTDOOR TC-89394-6/200</t>
  </si>
  <si>
    <t>LAMP-POST LAMP OUTDOOR TC-89395-2/200</t>
  </si>
  <si>
    <t>LAMP-POST LAMP OUTDOOR TC-89395-6/200</t>
  </si>
  <si>
    <t>LAMP-HIGH CEILING LAMP TC-89230-1/5</t>
  </si>
  <si>
    <t>LAMP-HIGH CEILING LAMP TC-89230-2/3</t>
  </si>
  <si>
    <t>LAMP-HIGH CEILING LAMP TC-89232-3/5</t>
  </si>
  <si>
    <t>LAMP-HIGH CEILING LAMP TC-89232-4/3</t>
  </si>
  <si>
    <t>LAMP-HIGH CEILING LAMP TC-89234-3/5</t>
  </si>
  <si>
    <t>LAMP-CEILING LAMP TC-89316-1/5</t>
  </si>
  <si>
    <t>LAMP-CEILING LAMP TC-89316-2/3</t>
  </si>
  <si>
    <t>LAMP-CEILING LAMP TC-89312-1/6</t>
  </si>
  <si>
    <t>LAMP-CEILING LAMP TC-89312-2/4</t>
  </si>
  <si>
    <t>LAMP-CEILING LAMP TC-89312-3/3</t>
  </si>
  <si>
    <t>LAMP-LOW CEILING LAMP TC-89111-1/5+1</t>
  </si>
  <si>
    <t>LAMP-PENDANT LAMP TC-89300-1/5P</t>
  </si>
  <si>
    <t>LAMP-LOW CEILING LED LAMP TC-89258-6/600</t>
  </si>
  <si>
    <t>LAMP-LOW CEILING LED LAMP TC-89258-7/500</t>
  </si>
  <si>
    <t>LAMP-LOW CEILING LED LAMP TC-89258-10/600</t>
  </si>
  <si>
    <t>LAMP-LOW CEILING LED LAMP TC-89258-11/500</t>
  </si>
  <si>
    <t>LAMP-LOW CEILING LED LAMP TC-89258-12/600</t>
  </si>
  <si>
    <t>LAMP-LOW CEILING LED LAMP TC-89258-13/500</t>
  </si>
  <si>
    <t>LAMP-LOW CEILING LAMP LED TC-89258-4/600</t>
  </si>
  <si>
    <t>LAMP-LOW CEILING LAMP LED TC-89258-5/500</t>
  </si>
  <si>
    <t>LAMP-LOW CEILING LAMP LED TC-89258-8/600</t>
  </si>
  <si>
    <t>LAMP-LOW CEILING LAMP LED TC-89258-9/500</t>
  </si>
  <si>
    <t>LAMP-LOW CEILING LAMP LED TC-89258-14/600</t>
  </si>
  <si>
    <t>LAMP-LOW CEILING LAMP LED TC-89258-15/500</t>
  </si>
  <si>
    <t>LAMP-LOW CEILING LAMP LED TC-89258-16/600</t>
  </si>
  <si>
    <t>LAMP-LOW CEILING LAMP LED TC-89258-17/500</t>
  </si>
  <si>
    <t>LAMP-LOW CEILING LAMP LED TC-89167-5L</t>
  </si>
  <si>
    <t>LAMP-LOW CEILING LAMP LED TC-89167-6S</t>
  </si>
  <si>
    <t>LAMP-LOW CEILING LAMP LED TC-89167-7</t>
  </si>
  <si>
    <t>LAMP-LOW CEILING LAMP LED TC-89167-8</t>
  </si>
  <si>
    <t>LAMP-PENDANT LAMP TC-2675/1P</t>
  </si>
  <si>
    <t>LAMP-PENDANT LAMP TC-2838/3P</t>
  </si>
  <si>
    <t>LAMP-PENDANT LAMP TC-2838/1P</t>
  </si>
  <si>
    <t>LAMP-PENDANT LAMP TC-3012/3P</t>
  </si>
  <si>
    <t>LAMP-PENDANT LAMP TC-3012/1P</t>
  </si>
  <si>
    <t>LAMP-PENDANT LAMP TC-3023/3P</t>
  </si>
  <si>
    <t>LAMP-PENDANT LAMP TC-3023/1P</t>
  </si>
  <si>
    <t>LAMP-PENDANT LAMP TC-3088/3P</t>
  </si>
  <si>
    <t>LAMP-PENDANT LAMP TC-3088/1P</t>
  </si>
  <si>
    <t>LAMP-CORNER LAMP LED TC-2068/1P</t>
  </si>
  <si>
    <t>LAMP-CORNER LAMP LED TC-2068/3+1</t>
  </si>
  <si>
    <t>LAMP-CORNER LAMP LED TC-2071/1P</t>
  </si>
  <si>
    <t>LAMP-CORNER LAMP LED TC-2071/3+1</t>
  </si>
  <si>
    <t>LAMP-CORNER LAMP LED TC-H2001/1P</t>
  </si>
  <si>
    <t>LAMP-CORNER LAMP LED TC-H2001/3P</t>
  </si>
  <si>
    <t>LAMP-CEILING LAMP LED TC-292-12</t>
  </si>
  <si>
    <t>LAMP-CEILING LAMP LED TC-1075</t>
  </si>
  <si>
    <t>PB-MAGAZINE DEPOT HOME</t>
  </si>
  <si>
    <t>MN-MAGAZINE METRO HOME ENTERTAINING</t>
  </si>
  <si>
    <t>EM-MAGAZINE FOODIE</t>
  </si>
  <si>
    <t>AHL-WALL LAMP (1840) 6311 BLACK</t>
  </si>
  <si>
    <t>AHL-PINLIGNT METAL (260K) 3.5YX-602 SILVER</t>
  </si>
  <si>
    <t>AHL-PINLIGHT FIXTURE METAL (261K) 4YX-604 SILVER</t>
  </si>
  <si>
    <t>AHL-PINLIGNT METAL (262K) 3.5YX-602 BLACK DESIGN</t>
  </si>
  <si>
    <t>AHL-LOW CEILING LAMP ALLADIN 4L (1061)</t>
  </si>
  <si>
    <t>AHL-CEILING LAMP ALLADIN (5277) 19814 ROUND</t>
  </si>
  <si>
    <t>AHL-HANGING LAMP ALLADIN 1L (6915) 3812 RED TWISTER</t>
  </si>
  <si>
    <t>AHL-HANGING LAMP ALLADIN 4L (5523) 5009 KEROSENE</t>
  </si>
  <si>
    <t>AHL-HANGING LAMP ALLADIN 12L (6922) 3010</t>
  </si>
  <si>
    <t>AHL-LOW CEILING LAMP ALLADIN 4L (7108) 2023 SILVER/WHITE</t>
  </si>
  <si>
    <t>AHL-LOW CEILING LAMP ALLADIN 3L (6810) 6239 SHELLS</t>
  </si>
  <si>
    <t>AHL-LOW CEILING LAMP ALLADIN 6L (6810) 6539 SHELLS</t>
  </si>
  <si>
    <t>AHL-LOW CEILING LAMP ALLADIN 6L (6809) 6526</t>
  </si>
  <si>
    <t>AHL-LOW CEILING LAMP ALLADIN 9L (6809) 6526</t>
  </si>
  <si>
    <t>+AHL-POST LAMP (7164) 8131 200MM 8'' BLK</t>
  </si>
  <si>
    <t>+AHL-POST LAMP (7164) 8131 250MM 10'' BRN</t>
  </si>
  <si>
    <t>AHL-HANGING LAMP ALLADIN 3L (6148) 86 SATIN</t>
  </si>
  <si>
    <t>AHL-LOW CEILING LAMP ALLADIN 8L (4033) 80108</t>
  </si>
  <si>
    <t>AHL-HANGING LAMP ALLADIN 15L (3021) 6226</t>
  </si>
  <si>
    <t>AHL-HANGING LAMP ALLADIN 9L (3021) 6226  AB26.31</t>
  </si>
  <si>
    <t>AHL-LOW CEILING LAMP ALLADIN 6L (6642) 9012 VIOLET</t>
  </si>
  <si>
    <t>AHL-HANGING LAMP ALLADIN 6L (2828) 2352</t>
  </si>
  <si>
    <t>AHL-LOW CEILING LAMP ALLADIN 2L (5880) 30376</t>
  </si>
  <si>
    <t>AHL-CEILING LAMP ALLADIN (7067) 13 GOLD</t>
  </si>
  <si>
    <t>AHL-CEILING LAMP ALLADIN (7067) 13 CHROME</t>
  </si>
  <si>
    <t>AHL-HANGING LAMP ALLADIN 4L (1925) 140 69.4</t>
  </si>
  <si>
    <t>AHL-HANGING LAMP ALLADIN 1L (8051) 175 SQUARE SILVER</t>
  </si>
  <si>
    <t>AHL-LOW CEILING LAMP ALLADIN 3L (8171) 2355</t>
  </si>
  <si>
    <t>AHL-LOW CEILING LAMP ALLADIN 3L (8173) 2334</t>
  </si>
  <si>
    <t>AHL-WALL LAMP (6683) 5014</t>
  </si>
  <si>
    <t>AHL-HANGING LAMP ALLADIN 1L (8001) 245 TRI-COLOR</t>
  </si>
  <si>
    <t>AHL-SPOTLIGHT 1L (6720) 2005 M.SATIN</t>
  </si>
  <si>
    <t>AHL-CEILING LAMP ALLADIN (8376) 7001 11 SQ. SILVER</t>
  </si>
  <si>
    <t>AHL-HANGING LAMP ALLADIN 1L (8616) 493</t>
  </si>
  <si>
    <t>AHL-WALL LAMP (8322) 86653</t>
  </si>
  <si>
    <t>AHL-WALL LAMP (8336) 563</t>
  </si>
  <si>
    <t>AHL-WALL LAMP 1L (8338) 586</t>
  </si>
  <si>
    <t>AHL-HANGING LAMP ALLADIN 5L (8205) 9097</t>
  </si>
  <si>
    <t>AHL-HANGING LAMP ALLADIN 5L (8232) 829 GREEN</t>
  </si>
  <si>
    <t>AHL-HANGING LAMP ALLADIN 5L (5484) 8172</t>
  </si>
  <si>
    <t>AHL-WALL LAMP (8265) 368 RED WOOD</t>
  </si>
  <si>
    <t>AHL-PINLIGHT FIXTURE METAL 35132 (7833) 77.0 SILVER</t>
  </si>
  <si>
    <t>AHL-LOW CEILING LAMP ALLADIN 5L (7823) 323 AB ZEN</t>
  </si>
  <si>
    <t>AHL-LOW CEILING LAMP ALLADIN 5L (7823) 323 SIL ZEN</t>
  </si>
  <si>
    <t>AHL-LOW CEILING LAMP ALLADIN 3L (7823) 323 SIL ZEN</t>
  </si>
  <si>
    <t>AHL-WALL LAMP 1L (1366) 2002 RUSTPROOF SILVER</t>
  </si>
  <si>
    <t>AHL-WALL LAMP (1840) 6311 WOOD</t>
  </si>
  <si>
    <t>AHL-WALL LAMP 1L (8535) 6806 ORANGE</t>
  </si>
  <si>
    <t>AHL-LOW CEILING LAMP ALLADIN 5+1 (6593) 5087</t>
  </si>
  <si>
    <t>AHL-CEILING LAMP ALLADIN (8377) 7003 11'' ROUND SILVER</t>
  </si>
  <si>
    <t>AHL-LOW CEILING LAMP ALLADIN 5L (6587) 9089 SILVER 52.29</t>
  </si>
  <si>
    <t>AHL-HANGING LAMP ALLADIN 6+3L (7365) 2231 74.4</t>
  </si>
  <si>
    <t>AHL-HANGING LAMP ALLADIN 5L (7365) 2231 74.3</t>
  </si>
  <si>
    <t>AHL-HANGING LAMP ALLADIN 3L (8414) 1703 UMBRELLA WOOD</t>
  </si>
  <si>
    <t>AHL-HANGING LAMP ALLADIN 5L (8466) 9165 KEROSENE</t>
  </si>
  <si>
    <t>AHL-LOW CEILING LAMP ALLADIN 2L (7675) 9112 CHR.VIOLET</t>
  </si>
  <si>
    <t>AHL-HANGING LAMP ALLADIN 3L (7692) 7005 SIL.WHITE 57.13</t>
  </si>
  <si>
    <t>AHL-LOW CEILING LAMP ALLADIN 3+1 (7708) 8066 SIL.WHITE</t>
  </si>
  <si>
    <t>AHL-HANGING LAMP ALLADIN 3L (9527) 30788</t>
  </si>
  <si>
    <t>AHL-CEILING LAMP ALLADIN (9512) 809 FLOWER</t>
  </si>
  <si>
    <t>AHL-CEILING LAMP ALLADIN (9548) 703 WOOD</t>
  </si>
  <si>
    <t>AHL-PINLIGHT FIXTURE METAL 3.5 (6144) 231-40A SATIN</t>
  </si>
  <si>
    <t>AHL-WALL LAMP (6682) 2071</t>
  </si>
  <si>
    <t>AHL-CEILING LAMP ALLADIN (8382) 7010 11'' SILVER</t>
  </si>
  <si>
    <t>AHL-WALL LAMP (7805/9203) 4222 10 GRILLS WHITE</t>
  </si>
  <si>
    <t>AHL-WALL LAMP WD W/DIMMER 3905(9637)</t>
  </si>
  <si>
    <t>AHL-PINLIGHT FIXTURE F03-35B SATIN 48.1 PM3.5</t>
  </si>
  <si>
    <t>AHL-WALL LAMP (8277) 106 2L WOOD</t>
  </si>
  <si>
    <t>AHL-CEILING LAMP ALLADIN 32W COLORED BASE W/GLASS 3XE27</t>
  </si>
  <si>
    <t>AHL-CEILING LAMP ALLADIN 22W COLORED BASE W/GLASS 2XE27</t>
  </si>
  <si>
    <t>AHL-WALL LAMP (10603) 250DIA WHT SPHERE</t>
  </si>
  <si>
    <t>AHL-HANGING LAMP ALLADIN 3L (11120) 1268 RECT BASE WHT</t>
  </si>
  <si>
    <t>AHL-POST LAMP (8645) 8131 200X200 8"</t>
  </si>
  <si>
    <t>AHL-WALL LAMP 2L (8276) 106 STAINLESS</t>
  </si>
  <si>
    <t>AHL-WALL LAMP 200 (10724) 200 ANT</t>
  </si>
  <si>
    <t>AHL-POST LAMP 200CK(10711) 150 ANT SMALL</t>
  </si>
  <si>
    <t>AHL-POST LAMP 200CK(10711) 200 ANT BIG</t>
  </si>
  <si>
    <t>AHL-PINLIGHT FIXTURE HALOGEN MR16 (9674) WHT</t>
  </si>
  <si>
    <t>AHL-PINLIGHT FIXTURE HALOGEN MR16 (9675) 2TONE SILVER</t>
  </si>
  <si>
    <t>AHL-PINLIGHT FIXTURE HALOGEN MR16 (9677) ALUM BLK</t>
  </si>
  <si>
    <t>AHL-HANGING LAMP ALLADIN 3L (10228) 8088 200DIA WHT</t>
  </si>
  <si>
    <t>AHL-LOW CEILING LAMP ALLADIN 3L (10235) 2023 GRAY/WHT</t>
  </si>
  <si>
    <t>AHL-LOW CEILING LAMP ALLADIN 5L (10235) 2023 GRAY/WHT</t>
  </si>
  <si>
    <t>AHL-HANGING LAMP ALLADIN 1L (10357) 802 BLK/WHT</t>
  </si>
  <si>
    <t>AHL-LOW CEILING LAMP ALLADIN 4L (11261) 2015 SQ. CRYSTAL</t>
  </si>
  <si>
    <t>AHL-LOW CEILING LAMP ALLADIN 3L (11338) 6646 BLK</t>
  </si>
  <si>
    <t>AHL-LOW CEILING LAMP ALLADIN 5L (11338) 6646 BLK</t>
  </si>
  <si>
    <t>AHL-LOW CEILING LAMP ALLADIN 5+1 (11339) 6638 WHT</t>
  </si>
  <si>
    <t>AHL-LOW CEILING LAMP ALLADIN 5+1 (11243) 6605 WHT</t>
  </si>
  <si>
    <t>AHL-LOW CEILING LAMP ALLADIN 5L (11247) 7613 WHT</t>
  </si>
  <si>
    <t>AHL-WALL LAMP (11276) 215 WOOD</t>
  </si>
  <si>
    <t>AHL-HANGING LAMP ALLADIN 3L (11402) 9837 GLD/WD</t>
  </si>
  <si>
    <t>AHL-HANGING LAMP ALLADIN 5L ( 11407) 9201 WD/SIL.</t>
  </si>
  <si>
    <t>AHL-HANGING LAMP ALLADIN 3L (11407) 9201 WD/SIL</t>
  </si>
  <si>
    <t>AHL-LOW CEILING LAMP ALLADIN 3L (11410) 30940 SILVER</t>
  </si>
  <si>
    <t>AHL-LOW CEILING LAMP ALLADIN 5L (11416) 1027 SILVER</t>
  </si>
  <si>
    <t>AHL-LOW CEILING LAMP ALLADIN 3L (11417) 1026 SILVER</t>
  </si>
  <si>
    <t>AHL-LOW CEILING LAMP ALLADIN 6422 (11204) 470 DARK WOOD</t>
  </si>
  <si>
    <t>AHL-LOW CEILING LAMP ALLADIN 6477 (11206) 400 SQ. DK WD</t>
  </si>
  <si>
    <t>AHL-HANGING LAMP ALLADIN 9228 (11408) 8+4+1 WD/SIL</t>
  </si>
  <si>
    <t>AHL-HANGING LAMP ALLADIN 3L (11412) 5596 WHT GOLF</t>
  </si>
  <si>
    <t>AHL-LOW CEILING LAMP ALLADIN 5L (11412) 5596 GOLF BALL</t>
  </si>
  <si>
    <t>AHL-HANGING LAMP ALLADIN 3L 5673 (11210) 400 BLK/WHT</t>
  </si>
  <si>
    <t>AHL-LOW CEILING LAMP ALLADIN 3L (10198) 5437</t>
  </si>
  <si>
    <t>AHL-WALL LAMP (10141) 1204/22 WD BASE</t>
  </si>
  <si>
    <t>AHL-WALL LAMP 1L (8586) 9217 WHT</t>
  </si>
  <si>
    <t>AHL-LOW CEILING LAMP ALLADIN 4L (11334) 6526 SILVER</t>
  </si>
  <si>
    <t>AHL-LOW CEILING LAMP ALLADIN 5L (11337) 6551 WHT</t>
  </si>
  <si>
    <t>AHL-WALL LAMP 1L (8535) 6806 WHT</t>
  </si>
  <si>
    <t>AHL-HANGING LAMP ALLADIN 3L (12066) 9312 UFO WHT</t>
  </si>
  <si>
    <t>AHL-HANGING LAMP ALLADIN 5L (12066) 9312 UFO WHT</t>
  </si>
  <si>
    <t>AHL-HANGING LAMP ALLADIN 4L (12076) 9259 LED PINK</t>
  </si>
  <si>
    <t>AHL-HANGING LAMP ALLADIN 4L (12077) 9248 LED BLUE</t>
  </si>
  <si>
    <t>AHL-HANGING LAMP ALLADIN 4L (12078) 9248 LED ROSE</t>
  </si>
  <si>
    <t>AHL-HANGING LAMP ALLADIN 3L (12096) 9060 BRN</t>
  </si>
  <si>
    <t>AHL-HANGING LAMP ALLADIN 2L (12100) 27-2 BLK</t>
  </si>
  <si>
    <t>AHL-HANGING LAMP ALLADIN 3L (12117) 92070 WHT</t>
  </si>
  <si>
    <t>AHL-HANGING LAMP ALLADIN 3L (12120) 893 BLK</t>
  </si>
  <si>
    <t>AHL-HANGING LAMP ALLADIN 5L (11404) 9819</t>
  </si>
  <si>
    <t>AHL-POST LAMP (12024) 1861 150D BLK</t>
  </si>
  <si>
    <t>AHL-WALL LAMP 2L (12043) 1732 LIGHT WD</t>
  </si>
  <si>
    <t>AHL-LOW CEILING LAMP ALLADIN 5L (12289) 9456 WHT FLOWER</t>
  </si>
  <si>
    <t>AHL-HANGING LAMP ALLADIN 1L (12212) 12212 BLUE/VIOLET</t>
  </si>
  <si>
    <t>AHL-HANGING LAMP ALLADIN 1L (12212) 12212 SKY BLUE/YEL</t>
  </si>
  <si>
    <t>AHL-HANGING LAMP ALLADIN 1L (12212) 12212 ORANGE/YEL</t>
  </si>
  <si>
    <t>AHL-CEILING LAMP ALLADIN (12142) 806 320D E27 DK BRN</t>
  </si>
  <si>
    <t>AHL-CEILING LAMP ALLADIN (12143) 916 350D E27 DK BRN</t>
  </si>
  <si>
    <t>AHL-CEILING LAMP ALLADIN (12199) 806 310D SILVER</t>
  </si>
  <si>
    <t>AHL-CEILING LAMP ALLADIN (12201) 806 310D ASH</t>
  </si>
  <si>
    <t>AHL-LOW CEILING LAMP ALLADIN 3L (12289) 9456 WHT FLOWER</t>
  </si>
  <si>
    <t>AHL-CEILING LAMP ALLADIN (8376) 7001B 9" SQ SIL</t>
  </si>
  <si>
    <t>AHL-PINLIGHT FIXTURE HALOGEN MR16 (11978) 9105 BRN</t>
  </si>
  <si>
    <t>AHL-PINLIGHT FIXTURE METAL E27 (12004) 9057 3.5 SILVER</t>
  </si>
  <si>
    <t>AHL-PINLIGHT FIXTURE HALOGEN MR16 (11987) 9108 SILVER</t>
  </si>
  <si>
    <t>AHL-PINLIGHT FIXTURE METAL E27 (12005) 9019 3.5 SILVER</t>
  </si>
  <si>
    <t>AHL-PINLIGHT FIXTURE METAL E27 (12010) 9023 3.5 SILVER</t>
  </si>
  <si>
    <t>AHL-PINLIGHT FIXTURE HALOGEN MR16 (11887) 201 CLEAR ROUND</t>
  </si>
  <si>
    <t>AHL-PINLIGHT FIXTURE HALOGEN (11889) 206 CLEAR SQUARE</t>
  </si>
  <si>
    <t>AHL-PINLIGHT FIXTRE HALOGEN MR16 (11821) 106 SIL/BLK</t>
  </si>
  <si>
    <t>AHL-PINLIGHT FIXTURE HALOGEN MR16 (11832) 102 BLK</t>
  </si>
  <si>
    <t>AHL-CEILING LAMP ALLADIN 3083/5031 (6099/12111) SQ DK BRN</t>
  </si>
  <si>
    <t>AHL-LOW CEILING LAMP ALLADIN (12150) 9812 300X300 BLK/GD STRIPES</t>
  </si>
  <si>
    <t>AHL-PINLIGHT FIXTURE METAL 3.5 (12012) 9009 E27 W/O GLASS SIL/BLK</t>
  </si>
  <si>
    <t>AHL-PINLIGHT FIXTURE METAL 3.5 (12006) 9074 E27 SILVER</t>
  </si>
  <si>
    <t>AHL-PINLIGHT FIXTURE HALOGEN MR16 (9678) 9678 BLK LEAVES</t>
  </si>
  <si>
    <t>AHL-PINLIGHT FIXTURE HALOGEN MR16 (9678) 9678 GOLD LEAVES</t>
  </si>
  <si>
    <t>AHL-PINLIGHT FIXTURE HALOGEN MR16 (9683) 9683 SIL SQUARE</t>
  </si>
  <si>
    <t>AHL-HANGING LAMP ALLADIN 3L 607(12553) WHT</t>
  </si>
  <si>
    <t>AHL-HANGING LAMP ALLADIN 3L 705 (12556) GRN/BLUE/RED</t>
  </si>
  <si>
    <t>AHL-HANGING LAMP ALLADIN 8040 (12434) WHT/BLK</t>
  </si>
  <si>
    <t>AHL-HANGING LAMP ALLADIN 3L 6457 (13072) WHT</t>
  </si>
  <si>
    <t>AHL-HANGING LAMP ALLADIN 5L 1357 (12543)</t>
  </si>
  <si>
    <t>AHL-HANGING LAMP ALLADIN 3L 8211 (12764) WOOD</t>
  </si>
  <si>
    <t>AHL-HANGING LAMP ALLADIN 5L 9799 (13057)</t>
  </si>
  <si>
    <t>AHL-HANGING LAMP ALLADIN 3L 9799 (13057) SILVER</t>
  </si>
  <si>
    <t>AHL-HANGING LAMP ALLADIN 1L 6628 (13155) 250DIA BLUE</t>
  </si>
  <si>
    <t>AHL-HANGING LAMP ALLADIN 1L 6628(13155) 250DIA ORANGE</t>
  </si>
  <si>
    <t>AHL-HANGING LAMP ALLADIN 1L 6628 (13155) 250DIA VIOLET</t>
  </si>
  <si>
    <t>AHL-HANGING LAMP ALLADIN 1L 6628 (13155) 250DIA WHT</t>
  </si>
  <si>
    <t>AHL-HANGING LAMP ALLADIN 1L 6638 (13156) 200DIA WHT</t>
  </si>
  <si>
    <t>AHL-WALL LAMP (12407) 1182 BLK</t>
  </si>
  <si>
    <t>AHL-CEILING LAMP ALLADIN (13086) 007 350DIA WOOD</t>
  </si>
  <si>
    <t>AHL-PINLIGHT FIXTURE HALOGEN MR16 (9694) SIL W/LINES</t>
  </si>
  <si>
    <t>AHL-POST LAMP (8645) 8131 200X200 8'' GREY</t>
  </si>
  <si>
    <t>AHL-POST LAMP (12030) 120X120 30CM STRIPES BLK</t>
  </si>
  <si>
    <t>AHL-HANGING LAMP ALLADIN 1L (12120) 893  BLK</t>
  </si>
  <si>
    <t>AHL-WALL LAMP 2L (12042) E27 90X90 DK WD</t>
  </si>
  <si>
    <t>AHL-HANGING LAMP ALLADIN 09 (14245)  RND GRILLS BLK</t>
  </si>
  <si>
    <t>AHL-HANGING LAMP ALLADIN 3L (14253) 9831 CUBE COLORED</t>
  </si>
  <si>
    <t>AHL-HANGING LAMP ALLADIN 3L (14254) 9851 WHT UFO</t>
  </si>
  <si>
    <t>AHL-HANGING LAMP ALLADIN 1L (14254) 9851 WHT UFO</t>
  </si>
  <si>
    <t>AHL-HANGING LAMP ALLADIN 1L (14256) 9852 COLORED UFO</t>
  </si>
  <si>
    <t>AHL-HANGING LAMP ALLADIN 3L (14256) 9852 COLORED UFO</t>
  </si>
  <si>
    <t>AHL-HANGING LAMP ALLADIN 3L (14273) 8002 ORANGE</t>
  </si>
  <si>
    <t>AHL-HANGING LAMP ALLADIN 1L (14277) 8046 WHT/RECT BASE</t>
  </si>
  <si>
    <t>AHL-HANGING LAMP ALLADIN 3L (14277) 8046 WHT/RECT BASE</t>
  </si>
  <si>
    <t>AHL-HANGING LAMP ALLADIN 1L (14283) 8043 BLUE</t>
  </si>
  <si>
    <t>AHL-HANGING LAMP ALLADIN 1L (14288) 9879 BRN</t>
  </si>
  <si>
    <t>AHL-HANGING LAMP ALLADIN 1L (14288) YELLOW</t>
  </si>
  <si>
    <t>AHL-HANGING LAMP ALLADIN 1L (14288) 9879 BLUE</t>
  </si>
  <si>
    <t>AHL-WALL LAMP 1L (14372) 065 GRAY</t>
  </si>
  <si>
    <t>AHL-WALL LAMP (14385) 068 100DIAX90 BLK</t>
  </si>
  <si>
    <t>AHL-CEILING LAMP ALLADIN (14431) 3045 13'' SILVER</t>
  </si>
  <si>
    <t>AHL-CEILING LAMP ALLADIN (14431) 3045 13'' RED RND</t>
  </si>
  <si>
    <t>AHL-CEILING LAMP ALLADIN (14431) 3045 13'' WOOD RND</t>
  </si>
  <si>
    <t>AHL-PINLIGHT FIXTURE METAL (11997) 9043 3.5 GOLD W/O GLASS</t>
  </si>
  <si>
    <t>AHL-PINLIGHT FIXTURE METAL(12003) 9023 3.5 BLK W/O GLASS</t>
  </si>
  <si>
    <t>AHL-HANGING LAMP ALLADIN 3L (14259) 8096 BLK GRILL RND</t>
  </si>
  <si>
    <t>AHL-HANGING LAMP ALLADIN 1L (14272) 8003 WHT</t>
  </si>
  <si>
    <t>AHL-HANGING LAMP ALLADIN 3L (14272) 8003 WHT</t>
  </si>
  <si>
    <t>AHL-HANGING LAMP ALLADIN 1L (14274) 8086 ORANGE</t>
  </si>
  <si>
    <t>AHL-HANGING LAMP ALLADIN 1L (14275) 8201 WHT</t>
  </si>
  <si>
    <t>AHL-HANGING LAMP ALLADIN 1L (14281) 8201A WHT</t>
  </si>
  <si>
    <t>AHL-HANGING LAMP ALLADIN 3L (14287) 8206</t>
  </si>
  <si>
    <t>AHL-HANGING LAMP ALLADIN 3L (14288) 9879 BRN/BLUE/YLW</t>
  </si>
  <si>
    <t>AHL-CEILING LAMP ALLADIN (14433) 3044 12'' WOOD RND</t>
  </si>
  <si>
    <t>AHL-CEILING LAMP ALLADIN (14433) 3044 12'' RED RND</t>
  </si>
  <si>
    <t>AHL-HANGING LAMP ALLADIN (14280) 9961 GREEN</t>
  </si>
  <si>
    <t>AHL-HANGING LAMP ALLADIN 3L (14558) 6371 GRAY</t>
  </si>
  <si>
    <t>AHL-HANGING LAMP ALLADIN 3L (14564) 6455 GRAY</t>
  </si>
  <si>
    <t>AHL-HANGING LAMP ALLADIN 6L (14564) 6455 GRAY</t>
  </si>
  <si>
    <t>AHL-HANGNG LAMP ALLADIN 1L (14572) 6388 ORANGE</t>
  </si>
  <si>
    <t>AHL-HANGING LAMP ALLADIN 1L (14611) 6353 YELLOW</t>
  </si>
  <si>
    <t>AHL-HANGING LAMP ALLADIN 1L (14611) 6353 BLUE</t>
  </si>
  <si>
    <t>AHL-HANGING LAMP ALLADIN 1L (14611) 6353 ORANGE</t>
  </si>
  <si>
    <t>AHL-HANGING LAMP ALLADIN 1L (14613) 6362 BIRD WHT</t>
  </si>
  <si>
    <t>AHL-LOW CEILING LAMP ALLADIN 4L (14214) 5017 PINK</t>
  </si>
  <si>
    <t>AHL-LOW CEILING LAMP ALLADIN 5L (14215) 5019 PINK</t>
  </si>
  <si>
    <t>AHL-LOW CEILING LAMP ALLADIN 5L (14216) 5020 BRN</t>
  </si>
  <si>
    <t>AHL-LOW CEILING LAMP ALLADIN 3L (14216) 5020 BRN</t>
  </si>
  <si>
    <t>AHL-WALL LAMP 11 (14333) BROWN</t>
  </si>
  <si>
    <t>AHL-HANGING LAMP ALLADIN 6L (14564) 6455 WHT</t>
  </si>
  <si>
    <t>AHL-HANGING LAMP ALLADIN 3L (14619) 6325 GRN</t>
  </si>
  <si>
    <t>AHL-HANGING LAMP ALLADIN 3L (14589) 6450 BLUE</t>
  </si>
  <si>
    <t>AHL-PINLIGHT FIXTURE METAL (9688) 9688 3.5'' BLK W/GLASS</t>
  </si>
  <si>
    <t>AHL-PINLIGHT FIXTURE METAL (9688) 9688 3.5'' SIL W/GLASS</t>
  </si>
  <si>
    <t>AHL-HANGING LAMP ALLADIN 1L (14572) 6388 YLW</t>
  </si>
  <si>
    <t>AHL-HANGING LAMP ALLADIN 1L (14572) 6388 BLK</t>
  </si>
  <si>
    <t>AHL-HANGING LAMP ALLADIN 1L (14246) 9960 WHT</t>
  </si>
  <si>
    <t>AHL-HANGING LAMP ALLADIN 1L (14246) 9960 RED</t>
  </si>
  <si>
    <t>AHL-HANGING LAMP ALLADIN 1L (14246) 9960 BLK</t>
  </si>
  <si>
    <t>AHL-HANGING LAMP ALLADIN 3L (14608)  6318 GRN</t>
  </si>
  <si>
    <t>AHL-HANGING LAMP ALLADIN 3L (14611) 6353 BLUE</t>
  </si>
  <si>
    <t>AHL-HANGING LAMP ALLADIN 3L (14579) 6400 RECT. GRN</t>
  </si>
  <si>
    <t>AHL-HANGING LAMP ALLADIN 3L (14577) 6150 RED</t>
  </si>
  <si>
    <t>AHL-HANGING LAMP ALLADIN 3L (14620) 6116 ORANGE</t>
  </si>
  <si>
    <t>AHL-HANGING LAMP ALLADIN 3L (14611) 6353 YELLOW</t>
  </si>
  <si>
    <t>AHL-HANGING LAMP ALLADIN 3L (14616) 6331 RED DOT</t>
  </si>
  <si>
    <t>AHL-HANGING LAMP ALLADIN 3L (14586) 6151 BLK</t>
  </si>
  <si>
    <t>AHL-WALL LAMP (12404) 1186 COPPER</t>
  </si>
  <si>
    <t>AHL-CEILING LAMP ALLADIN (14431) 3045 13'' ANTIQUE RND</t>
  </si>
  <si>
    <t>AHL-CEILING LAMP ALLADIN (14431) 3045 13'' SATIN</t>
  </si>
  <si>
    <t>AHL-POST LAMP (12030) 120X120 30CM BROWN</t>
  </si>
  <si>
    <t>AHL-POST LAMP (12030) 120X120 30CM GRAY</t>
  </si>
  <si>
    <t>AHL-WALL LAMP 005 (5979) OUTDOOR ANT BP45.6</t>
  </si>
  <si>
    <t>AHL-POST LAMP 1214 (12571) H30CM BLCK BP122.6</t>
  </si>
  <si>
    <t>AHL-WALL LAMP 1L 8110 (10094) SILVER</t>
  </si>
  <si>
    <t>AHL-WALL LAMP 5020 (9948)</t>
  </si>
  <si>
    <t>AHL-HANGING LAMP ALLADIN 1L 8096 (14259) BLK GRILL</t>
  </si>
  <si>
    <t>AHL-HANGING LAMP ALLADIN 1L 8311 (14308) WHT</t>
  </si>
  <si>
    <t>AHL-HANGING LAMP ALLADIN 1L 8311 (14308) ORANGE</t>
  </si>
  <si>
    <t>AHL-HANGING LAMP ALLADIN 1L 8311 (14308) GREEN</t>
  </si>
  <si>
    <t>AHL-HANGING LAMP ALLADIN 1L 8311 (14308) BLUE</t>
  </si>
  <si>
    <t>AHL-WALL LAMP 1L 3135 (9627) MARBLE</t>
  </si>
  <si>
    <t>AHL-HANGING LAMP ALLADIN 1L 168 (8052) WHITE</t>
  </si>
  <si>
    <t>AHL-HANGING LAMP ALLADIN 3L 8095 (14258) SQ BLK</t>
  </si>
  <si>
    <t>AHL-POST LAMP (8645) 8131 250X250 10'' BRN</t>
  </si>
  <si>
    <t>AHL-POST LAMP (8645) 8131 250X250 10'' GREY</t>
  </si>
  <si>
    <t>+AHL-POST LAMP (7164) 8131 60.8 20MM 8'' BRN</t>
  </si>
  <si>
    <t>+AHL-POST LAMP (7164) 60.8 250MM 10'' BLK</t>
  </si>
  <si>
    <t>AHL-HANGING LAMP ALLADIN 3L (15184) 15184  FLOWER BK WD</t>
  </si>
  <si>
    <t>AHL-HANGING LAMP ALLADIN 3L15185 (15185) SAILOR DK WD</t>
  </si>
  <si>
    <t>AHL-HANGING LAMP ALLADIN 4L 8655 (14813) GREEN</t>
  </si>
  <si>
    <t>AHL-HANGING LAMP ALLADIN 3L 001 (14815) BROWN</t>
  </si>
  <si>
    <t>AHL-HANGING LAMP ALLADIN 1L 002 (14816) BROWN</t>
  </si>
  <si>
    <t>AHL-HANGING LAMP ALLADIN 1L 003 (14817) BROWN</t>
  </si>
  <si>
    <t>AHL-HANGING LAMP ALLADIN 1L 76 (14820) BLK 400DIA</t>
  </si>
  <si>
    <t>AHL-HANGING LAMP ALLADIN 1L 70 (14821) BLK 400DIA</t>
  </si>
  <si>
    <t>AHL-HANGING LAMP ALLADIN 3L 8700 (14823) BLK</t>
  </si>
  <si>
    <t>AHL-HANGING LAMP ALLADIN 3L 8803 (14824) BLK</t>
  </si>
  <si>
    <t>AHL-HANGING LAMP ALLADIN 3L 8800 (14825) GRAY</t>
  </si>
  <si>
    <t>AHL-HANGING LAMP ALLADIN 3L 007 (14829) BLK</t>
  </si>
  <si>
    <t>AHL-HANGING LAMP ALLADIN 3L 008 (14830) BLK</t>
  </si>
  <si>
    <t>AHL-CEILING LAMP ALLADIN 2L 3099 (14935) LARGE BLK</t>
  </si>
  <si>
    <t>AHL-CEILING LAMP ALLADIN 2L 8031 (14936) WOOD</t>
  </si>
  <si>
    <t>AHL-CEILING LAMP ALLADIN 2L 8031 (14936) SILVER</t>
  </si>
  <si>
    <t>AHL-CEILING LAMP ALLADIN 2L 3047 (14938) WOOD SQ</t>
  </si>
  <si>
    <t>AHL-CEILING LAMP ALLADIN 3039 (14939) WOOD 280DIA</t>
  </si>
  <si>
    <t>AHL-POST LAMP (14952) 20402 BRN HOUSE 250MM</t>
  </si>
  <si>
    <t>AHL-POST LAMP (14953) 20403 BRN HOUSE 250MM</t>
  </si>
  <si>
    <t>AHL-WALL LAMP (14957) 1861 COPPER 250MM</t>
  </si>
  <si>
    <t>AHL-WALL LAMP (14987) 894</t>
  </si>
  <si>
    <t>AHL-WALL LAMP (14992) 8618 ANTIQUE</t>
  </si>
  <si>
    <t>AHL-HANGING LAMP ALLADIN 1L (15194) 15194 DK WD</t>
  </si>
  <si>
    <t>AHL-WALL LAMP 1L (10095) 8071 SILVER</t>
  </si>
  <si>
    <t>AHL-HANGING LAMP ALLADIN 3L (14253) 9831A COLORED</t>
  </si>
  <si>
    <t>AHL-CEILING LAMP ALLADIN (14431) 3045 13" COPPER</t>
  </si>
  <si>
    <t>AHL-HANGING LAMP ALLADIN 6481 (13038) - 1B 38X38X100</t>
  </si>
  <si>
    <t>AHL-WALL LAMP 8648 (14967) HOUSE ANTIQUE</t>
  </si>
  <si>
    <t>AHL-WALL LAMP 6230 (14975) ANTIQUE</t>
  </si>
  <si>
    <t>AHL-CEILING LAMP ALLADIN 3045 (14431) SQ DK BRN 9.5''X9.5''</t>
  </si>
  <si>
    <t>AHL-WALL LAMP (12044) 1734 2L E27 BLK</t>
  </si>
  <si>
    <t>AHL-WALL LAMP (10638) 3241 2L GRAY</t>
  </si>
  <si>
    <t>AHL-WALL LAMP (12406) 188 65X100X300 BLK</t>
  </si>
  <si>
    <t>AHL-CEILING LAMP ALLADIN (13088) 031 295DIA SILVER</t>
  </si>
  <si>
    <t>AHL-HANGING LAMP ALLADIN (14523) 1133 3L SILVER</t>
  </si>
  <si>
    <t>AHL-HANGING LAMP ALLADIN (14814) 8612 4L GOLD</t>
  </si>
  <si>
    <t>AHL-HANGING LAMP ALLADIN (14831) 009 3L BLK</t>
  </si>
  <si>
    <t>AHL-LOW CEILING LAMP ALLADIN (11571) 5703 3L W/ LED bp104.7</t>
  </si>
  <si>
    <t>AHL-LOW CEILING LAMP ALLADIN (11336) 6639 5+1 SILVER</t>
  </si>
  <si>
    <t>AHL-WALL LAMP 6239 (14980)</t>
  </si>
  <si>
    <t>AHL-POST LAMP WOOD FLAT HEAD 1003 (12570) 250MM</t>
  </si>
  <si>
    <t>AHL-POST LAMP SATIN FLAT HEAD 1003 (12570) 250MM</t>
  </si>
  <si>
    <t>AHL-POST LAMP BLACK FLAT HEAD 1003 (12570) H=25CM</t>
  </si>
  <si>
    <t>AHL-POST LAMP ANTIQUE COPPER RND HEAD 1003 (12570) H=25CM</t>
  </si>
  <si>
    <t>AHL-POST LAMP WOOD RND HEAD 1214 (12571) H=30CM</t>
  </si>
  <si>
    <t>AHL-POST LAMP ANTIQUE COPPER RND HEAD 1214 (12571) H=30CM</t>
  </si>
  <si>
    <t>AHL-POST LAMP SATIN ROUND HEAD 1214 (12571) H=30CM</t>
  </si>
  <si>
    <t>AHL-HANGING LAMP ALLADIN F004 (15685) 3L BLUE/VIOLET/RED</t>
  </si>
  <si>
    <t>AHL-HANGING LAMP ALLADIN CUBE BP140.14 (15228) 15228 3L BLK</t>
  </si>
  <si>
    <t>AHL-HANGING LAMP ALLADIN B57 BP142.4 (14244) 3L BLK/SIL</t>
  </si>
  <si>
    <t>AHL-CEILING LAMP ALLADIN 330D (15230) 504 13" GM</t>
  </si>
  <si>
    <t>AHL-CEILING LAMP ALLADIN 350D (15234) 207 DK BRN</t>
  </si>
  <si>
    <t>AHL-CEILING LAMP ALLADIN 350D (15234) 207 GM</t>
  </si>
  <si>
    <t>AHL-CEILING LAMP ALLADIN 330D (15236) A002 COPPER</t>
  </si>
  <si>
    <t>AHL-CEILING LAMP ALLADIN (15240) 204 11" SATIN</t>
  </si>
  <si>
    <t>AHL-WALL LAMP (15241) 809912 1L SILVER</t>
  </si>
  <si>
    <t>AHL-WALL LAMP (15242) 810412 1L PEARL</t>
  </si>
  <si>
    <t>AHL-WALL LAMP (15244) 001 1L ORANGE DOT</t>
  </si>
  <si>
    <t>AHL-WALL LAMP (15245) 002 1L WHT STRIPES</t>
  </si>
  <si>
    <t>AHL-WALL LAMP (15246) 003 1L YELLOW</t>
  </si>
  <si>
    <t>AHL-HANGING LAMP ALLADIN (12780) 2211 3L WOOD</t>
  </si>
  <si>
    <t>+AHL-HANGING LAMP ALLADIN 200D (15275) 15275 GLOBE WHT</t>
  </si>
  <si>
    <t>+AHL-HANGING LAMP ALLADIN (15277) 15277 1L ORANGE</t>
  </si>
  <si>
    <t>+AHL-HANGING LAMP ALLADIN (15277) 15277 1L BROWN</t>
  </si>
  <si>
    <t>AHL-HANGING LAMP ALLADIN(15277) 15277 1L WHITE</t>
  </si>
  <si>
    <t>AHL-HANGING LAMP ALLADIN (15278) 15278 8L BLK/WHT ZEB</t>
  </si>
  <si>
    <t>AHL-HANGING LAMP ALLADIN (15278) 15278 5L BLK/WHT ZEB</t>
  </si>
  <si>
    <t>AHL-HANGING LAMP ALLADIN (15278) 15278 3L BLK/WHT ZEB</t>
  </si>
  <si>
    <t>AHL-HANGING LAMP ALLADIN (15278) 15278 1L BLK/WHT ZEB</t>
  </si>
  <si>
    <t>AHL-HANGING LAMP ALLADIN (15279) 15279 8L BROWN</t>
  </si>
  <si>
    <t>AHL-HANGING LAMP ALLADIN (15279) 15279 5L BROWN</t>
  </si>
  <si>
    <t>AHL-HANGING LAMP ALLADIN (15679) 15279 3L BROWN</t>
  </si>
  <si>
    <t>AHL-HANGING LAMP ALLADIN (15280) 15280 1L ORANGE</t>
  </si>
  <si>
    <t>AHL-HANGING LAMP ALLADIN (15281) 15281 3L RATTAN</t>
  </si>
  <si>
    <t>AHL-HANGING LAMP ALLADIN (15281) 15281 1L RATTAN</t>
  </si>
  <si>
    <t>AHL-LOW CEILING LAMP ALLADIN (15374) 2387 6L</t>
  </si>
  <si>
    <t>AHL-LOW CEILING LAMP ALLADIN (15374) 2387 3L</t>
  </si>
  <si>
    <t>AHL-LOW CEILING LAMP ALLADIN (15375) 1321 3L BRN</t>
  </si>
  <si>
    <t>AHL-LOW CEILING LAMP ALLADIN (15377) 1401 5+1</t>
  </si>
  <si>
    <t>AHL-LOW CEILING LAMP ALLADIN (15377) 1401 3L</t>
  </si>
  <si>
    <t>AHL-LOW CEILING LAMP ALLADIN (15378) 1356 5+1</t>
  </si>
  <si>
    <t>AHL-LOW CEILING LAMP ALLADIN (15378) 1356 3L</t>
  </si>
  <si>
    <t>AHL-HANGING LAMP ALLADIN 9398 (12097) 3L PNK/VIO/BLU</t>
  </si>
  <si>
    <t>AHL-HANGING LAMP ALLADIN 9398 (12097) 1L PNK/VIO/BLU</t>
  </si>
  <si>
    <t>AHL-LOW CEILING LAMP ALLADIN 1350 (15373) 3L</t>
  </si>
  <si>
    <t>AHL-LOW CEILING LAMP ALLADIN 1355 (15376) 3L</t>
  </si>
  <si>
    <t>AHL-HANGING LAMP ALLADIN 6559 (14602) 1L WHT</t>
  </si>
  <si>
    <t>AHL-HANGING LAMP ALLADIN 6559 (14602) 3L WHT</t>
  </si>
  <si>
    <t>AHL-HANGING LAMP ALLADIN 6559 (14602) 6L WHT</t>
  </si>
  <si>
    <t>AHL-POST LAMP 20402 (14952) 200MM BRN HOUSE</t>
  </si>
  <si>
    <t>AHL-CEILING LAMP ALLADIN 32 (7067) 8.5'' GOLD</t>
  </si>
  <si>
    <t>+AHL-LOW CEILING LAMP ALLADIN (8157) 4098 8+1 SILVER</t>
  </si>
  <si>
    <t>AHL-HANGING LAMP ALLADIN (8157) 4098 8+4+1 SILVER</t>
  </si>
  <si>
    <t>AHL-LOW CEILING LAMP ALLADIN 5L (8157) 4098 SILVER</t>
  </si>
  <si>
    <t>AHL-HANGING LAMP ALLADIN 15229 (15229) 3L BLK</t>
  </si>
  <si>
    <t>AHL-HANGING LAMP ALLADIN 15230 (15230) 1L RED</t>
  </si>
  <si>
    <t>AHL-WALL LAMP 121413 (14954) GRAY 4GRILLS</t>
  </si>
  <si>
    <t>AHL-WALL LAMP 121413 (14954) BLK 4GRILLS</t>
  </si>
  <si>
    <t>AHL-POST LAMP 20403 (14953) 200MM BRN HOUSE</t>
  </si>
  <si>
    <t>AHL-HANGING LAMP ALLADIN 15282 (15282) 3L RATTAN</t>
  </si>
  <si>
    <t>AHL-HANGING LAMP ALLADIN 15282 (15282) 1L RATTAN</t>
  </si>
  <si>
    <t>AHL-HANGING LAMP ALLADIN 15289 (15289) 1L WHT 3D</t>
  </si>
  <si>
    <t>AHL-WALL LAMP 0705 (15697) 90X340 2L E27 GRAY</t>
  </si>
  <si>
    <t>AHL-WALL LAMP 0502 (15698) 108X300 2L BLK</t>
  </si>
  <si>
    <t>AHL-POST LAMP 20403 (14953) 200MM GRAY HOUSE</t>
  </si>
  <si>
    <t>AHL-POST LAMP 20403 (14953) 250MM GRAY HOUSE</t>
  </si>
  <si>
    <t>AHL-WALL LAMP 8648 (14967) HOUSE BLK</t>
  </si>
  <si>
    <t>AHL-HANGING LAMP ALLADIN 1L 15717 (15717) BLUE SILICON</t>
  </si>
  <si>
    <t>AHL-HANGING LAMP ALLADIN 1L 15717 (15717) VIOLET SILICON</t>
  </si>
  <si>
    <t>AHL-HANGING LAMP ALLADIN 1L 15717 (15717) GRN SILICON</t>
  </si>
  <si>
    <t>AHL-HANGING LAMP ALLADIN 6423 (14618) 3L WHT</t>
  </si>
  <si>
    <t>AHL-HANGING LAMP ALLADIN 6423 (14618) 1L WHT</t>
  </si>
  <si>
    <t>AHL-HANGING LAMP ALLADIN 6423 (14618) 6L WHT</t>
  </si>
  <si>
    <t>+AHL-HANGING LAMP ALLADIN 1L 15689 (15689) RED</t>
  </si>
  <si>
    <t>AHL-HANGING LAMP ALLADIN 1L 15689 (15689) GOLD</t>
  </si>
  <si>
    <t>+AHL-HANGING LAMP ALLADIN 1L 15689 (15689) BRNA</t>
  </si>
  <si>
    <t>AHL-HANGING LAMP ALLADIN 1L 15689 (15689) VIOLET</t>
  </si>
  <si>
    <t>AHL-HANGING LAMP ALLADIN 1L 15690 (15690) BRN</t>
  </si>
  <si>
    <t>AHL-POST LAMP 20403 (14953) 250MM BLK</t>
  </si>
  <si>
    <t>AHL-CEILING LAMP ALLADIN 504 (15230) 330D 13'' ANT</t>
  </si>
  <si>
    <t>AHL-CEILING LAMP ALLADIN 207 (15234)350D ANT</t>
  </si>
  <si>
    <t>AHL-CEILING LAMP ALLADIN 207 (15234) 350D DK WOOD</t>
  </si>
  <si>
    <t>AHL-WALL LAMP 0502 (15698) 108X300 2L GRAY</t>
  </si>
  <si>
    <t>AHL-HANGING LAMP ALLADIN 8211 (12764) 1L WOOD</t>
  </si>
  <si>
    <t>AHL-WALL LAMP 15710 (15710) 2L E27 BLACK</t>
  </si>
  <si>
    <t>AHL-WALL LAMP 15711 (15711) 90'' 2L BLACK</t>
  </si>
  <si>
    <t>AHL-WALL LAMP 15712 (15712) 2L E27 BLACK</t>
  </si>
  <si>
    <t>AHL-WALL LAMP 0705 (15697) 90X340 2L BLK</t>
  </si>
  <si>
    <t>+AHL-HANGING LAMP ALLADIN A069 (15861) 3L BLACK</t>
  </si>
  <si>
    <t>AHL-HANGING LAMP ALLADIN A069 (15861) 1L BLACK</t>
  </si>
  <si>
    <t>AHL-HANGING LAMP ALLADIN A165 (15865) 3L BROWN</t>
  </si>
  <si>
    <t>AHL-HANGING LAMP ALLADIN 172 (15890) 3L BROWN</t>
  </si>
  <si>
    <t>AHL-LOW CEILING LAMP ALLADIN 1553 (15963) 3L</t>
  </si>
  <si>
    <t>AHL-LOW CEILING LAMP ALLADIN 1602 (15968) 3L</t>
  </si>
  <si>
    <t>AHL-LOW CEILING LAMP ALLADIN 1603 (15969) 3L</t>
  </si>
  <si>
    <t>AHL-POST LAMP H5050-1 (16051) 8'' BLACK</t>
  </si>
  <si>
    <t>AHL-POST LAMP H5050-2 (16052) 8'' BLACK</t>
  </si>
  <si>
    <t>AHL-POST LAMP H5050-3 (16053) 8'' BLACK</t>
  </si>
  <si>
    <t>AHL-WALL LAMP 1726-1 (16059) GRAY</t>
  </si>
  <si>
    <t>AHL-HANGING LAMP ALLADIN 15275 (15275) 250D GLOBE WHT</t>
  </si>
  <si>
    <t>AHL-HANGING LAMP ALLADIN 15275 (15275) 300D GLOBE WHT</t>
  </si>
  <si>
    <t>AHL-POST LAMP RL003E (15692) 100X300 ANT</t>
  </si>
  <si>
    <t>AHL-POST LAMP 15693 (15693) 108X301 ROSEGOLD</t>
  </si>
  <si>
    <t>AHL-POST LAMP 32210 (14961) RED COPPER</t>
  </si>
  <si>
    <t>AHL-LOW CEILING LAMP ALLADIN 3L1355 (15966) SILVER</t>
  </si>
  <si>
    <t>AHL-LOW CEILING LAMP ALLADIN 3L 1356 (15967)</t>
  </si>
  <si>
    <t>AHL-LOW CEILING LAMP ALLADIN 3L 1352 (15964)</t>
  </si>
  <si>
    <t>AHL-LOW CEILING LAMP ALLADIN 3L 1350 (15965)</t>
  </si>
  <si>
    <t>AHL-WALL LAMP 7049 (15451) 1L WHT DOT BP147.4</t>
  </si>
  <si>
    <t>AHL-WALL LAMP 6313 (14985) 2L ANTIQUE</t>
  </si>
  <si>
    <t>AHL-WALL LAMP 1205/22 (10141) SIL SHADE</t>
  </si>
  <si>
    <t>AHL-WALL LAMP 2215 (1337)</t>
  </si>
  <si>
    <t>LAMP-PENDANT LAMP TC-2675/3P</t>
  </si>
  <si>
    <t>AHL-HANGING LAMP ALLADIN 1L 15286 (15286) BEEHIVE WHT</t>
  </si>
  <si>
    <t>AHL-HANGING LAMP ALLADIN 1L 15286 (15286) BEEHIVE ORANGE</t>
  </si>
  <si>
    <t>AHL-HANGING LAMP ALLADIN 1L 15286 (15286) BEEHIVE BLUE</t>
  </si>
  <si>
    <t>AHL-HANGING LAMP ALLADIN 1L 15279 (15279) BROWN</t>
  </si>
  <si>
    <t>AHL-HANGING LAMP ALLADIN 1L 2024 (16255) ORANGE</t>
  </si>
  <si>
    <t>+AHL-HANGING LAMP ALLADIN 1L 2024 (16255) WHT</t>
  </si>
  <si>
    <t>AHL-HANGING LAMP ALLADIN 1L 2024 (16255) BLUE</t>
  </si>
  <si>
    <t>AHL-HANGING LAMP ALLADIN 1L 2049 (16287) WHT</t>
  </si>
  <si>
    <t>AHL-POST LAMP GA662 (16369) 250X250 CHROME</t>
  </si>
  <si>
    <t>AHL-POST LAMP GA663 (16370) 250X250 CHROME</t>
  </si>
  <si>
    <t>AHL-POST LAMP GA664 (16371) 250X250 CHROME</t>
  </si>
  <si>
    <t>AHL-HANGING LAMP ALLADIN 3L 16385 (16385)</t>
  </si>
  <si>
    <t>AHL-HANGING LAMP ALLADIN 15229 (15229) 1L BLK</t>
  </si>
  <si>
    <t>AHL-HANGING LAMP ALLADIN 8881 (14805) 4L WHT</t>
  </si>
  <si>
    <t>AHL- HANGING LAMP ALLADIN HOUSE OF LAMPS 3L 193 (15862) BLK</t>
  </si>
  <si>
    <t>AHL- HANGING LAMP ALLADIN HOUSE OF LAMP 1L 193 (15862) BLK</t>
  </si>
  <si>
    <t>AHL- HANGING LAMP ALLADIN HOUSE OF LAMPS 3L 3047 (16910) SILVER</t>
  </si>
  <si>
    <t>AHL- HANGING LAMP ALLADIN HOUSE OF LAMPS 1L 3047(16910)SILVER</t>
  </si>
  <si>
    <t>AHL- HANGING LAMP ALLADIN HOUSE OF LAPMS 1L (15280) WHT</t>
  </si>
  <si>
    <t>AHL- HANGING LAMP ALLADIN HOUSE OF LAMPS 1L 15717(15717) YEL SILICON</t>
  </si>
  <si>
    <t>AHL-POST LAMOP 200CK(10711) 150 CHOCO BRN</t>
  </si>
  <si>
    <t>AHL-POST LAMPS  200CK (10711) 200 CHOCO BRN</t>
  </si>
  <si>
    <t>AHL-HANGING LAMP ALLADIN 8801(17470)3L WOOD</t>
  </si>
  <si>
    <t>AHL-HANGING LAMP ALLADIN 8801 (17470) 1L WOOD</t>
  </si>
  <si>
    <t>AHL-HANGING LAMP ALLADIN 8801(17471) 3L WOOD</t>
  </si>
  <si>
    <t>AHL-HANGING LAMP ALLADIN8801(17471) 1L WOOD</t>
  </si>
  <si>
    <t>+AHL-HANGING LAMP ALLADIN 8801 (17472) 3L WOOD</t>
  </si>
  <si>
    <t>AHL-HANGING LAMP ALLADIN 8801 (17472) 1L WOOD</t>
  </si>
  <si>
    <t>AHL-HANGING LAMP ALLADIN 3L 83017 (17476) WOOD</t>
  </si>
  <si>
    <t>AHL-HANGING LAMP ALLADIN 3L 83025 (17478) WOOD</t>
  </si>
  <si>
    <t>AHL-HANGING LAMP ALLADIN 83025 (17478) 1L WOOD</t>
  </si>
  <si>
    <t>AHL-HANGING LAMP ALLADIN 3L 84001 (17480) WOOD</t>
  </si>
  <si>
    <t>AHL-HANGING LAMP ALLADIN 3L 84001 (17481) WOOD</t>
  </si>
  <si>
    <t>AHL-HANGING LAMP ALLADIN 1L 84001(17481) WOOD</t>
  </si>
  <si>
    <t>+AHL-HANGING LAMP ALLADIN 1L 83027 (17487) WOOD</t>
  </si>
  <si>
    <t>AHL-LOW CEILING LAMP ALLADIN 3L 16389 (16389)</t>
  </si>
  <si>
    <t>AHL-LOW CEILING LAMP ALLADIN 5L 16389 (16389)</t>
  </si>
  <si>
    <t>AHL-HANGING LAMP ALLADIN 1L 84001(17480)WOOD bp166.5</t>
  </si>
  <si>
    <t>AHL-LOW CEILING LAMP ALLADIN 4L 9012 (6642)VIOLET</t>
  </si>
  <si>
    <t>AHL-HANGING LAMP ALLADIN 3L 84008 (17516)</t>
  </si>
  <si>
    <t>AHL-HANGING LAMP ALLADIN 1L 84008 (17516)</t>
  </si>
  <si>
    <t>AHL-HANGING LAMP ALLADIN 3L 83026 (17478)</t>
  </si>
  <si>
    <t>AHL-HANGING LAMP ALLADIN 1L 83026 (17478)</t>
  </si>
  <si>
    <t>AHL-HANGING LAMP ALLADIN 5+1 6644(17202)</t>
  </si>
  <si>
    <t>AHL-HANGING LAMP ALLADIN 6665 (17203) 5L</t>
  </si>
  <si>
    <t>AHL-HANGING LAMP ALLADIN 5L 6668 (17207)</t>
  </si>
  <si>
    <t>AHL-HANGING LAMP ALLADIN 5L 16383 (16383)</t>
  </si>
  <si>
    <t>AHL-HANGING LAMP ALLADIN 3L 16383 (16383)</t>
  </si>
  <si>
    <t>AHL-LOW-CEILING LAMP ALLADIN 3L 16387 (16387)</t>
  </si>
  <si>
    <t>AHL-LOW CELING LAMP ALLADIN 5L 16388 (16388)</t>
  </si>
  <si>
    <t>AHL-HANGNING LAMP ALLADIN 3L 16390 (16390)</t>
  </si>
  <si>
    <t>AHL-HANGING LAMP ALLADIN 5L 16390 (16390)</t>
  </si>
  <si>
    <t>AHL-HANGING LAMP ALLADIN 3L 16391 (16391)</t>
  </si>
  <si>
    <t>AHL-HANGNING LAMP ALLADIN 5L 16391 (16391)</t>
  </si>
  <si>
    <t>AHL-LOW CEILING LAMP ALLADIN 3003 (17231) 5+1 BRN</t>
  </si>
  <si>
    <t>AHL-LOW CEILING LAMP ALLADIN 3003 (17321) 3L BRN</t>
  </si>
  <si>
    <t>AHL-LOW CEILING LAMP ALLADIN 5+1 3002 (17327) BRN</t>
  </si>
  <si>
    <t>AHL-WALL LAMP 17521 (17521) 1L WHT</t>
  </si>
  <si>
    <t>AHL-HANGING LAMP ALLADIN 3L 9781 (15875) ORANGE</t>
  </si>
  <si>
    <t>AHL-HANGING LAMP ALLADIN 1L 9781 (15875) ORANGE</t>
  </si>
  <si>
    <t>AHL-HANGING LAMP ALLADIN 1L (16255) GREEN</t>
  </si>
  <si>
    <t>AHL-LOW CEILING LAMP ALLADIN 6L 3038 (16894) SILVER</t>
  </si>
  <si>
    <t>AHL-LOW CEILING LAMP ALLADIN 4L 3038 (16894) SILVER</t>
  </si>
  <si>
    <t>AHL-LOW CEILING LAMP ALLADIN 3+1 3036 (16895)</t>
  </si>
  <si>
    <t>AHL-HANGING LAMP ALLADIN 3L 16922 (16922) WHT</t>
  </si>
  <si>
    <t>AHL-HANGING LAMP ALLADIN 3L 16922 (16922) GRN/RED/BLUE</t>
  </si>
  <si>
    <t>AHL-HANGING LAMP ALLADIN 1L 16922 (16922) BLUE</t>
  </si>
  <si>
    <t>+AHL-HANGING LAMP ALLADIN 1L 16922 (16922) GREEN</t>
  </si>
  <si>
    <t>+AHL-HANGING LAMP ALLADIN 1L 16922 (16922) RED</t>
  </si>
  <si>
    <t>AHL-HANGING LAMP ALLADIN 1L 16922 (16922) WHT</t>
  </si>
  <si>
    <t>AHL-HANGING LAMP ALLADIN 1L (16922) YELLOW</t>
  </si>
  <si>
    <t>AHL-HANGNING LAMP ALLADIN 1L 15286 (15286) GREEN</t>
  </si>
  <si>
    <t>AHL-HANGNING LAMP ALLADIN 1L 6388 (14572) BLUE</t>
  </si>
  <si>
    <t>AHL-LOW CEILING LAMP ALLADIN 5L 16387 (16387)</t>
  </si>
  <si>
    <t>+AHL-LOW CEILING LAMP ALLADIN 3L 16388 (16388)</t>
  </si>
  <si>
    <t>AHL-CEILING LAMP ALLADIN 703 (17419) GM 330D 13" BIG</t>
  </si>
  <si>
    <t>AHL-CEILING LAMP ALLADIN 703 (17419) RED 330D 13" BIG</t>
  </si>
  <si>
    <t>AHL-CEILING LAMP ALLADIN 703 (17419) GM 9"</t>
  </si>
  <si>
    <t>AHL-CEILING LAMP ALLADIN 703 (17419) RED 9"</t>
  </si>
  <si>
    <t>AHL-CEILING LAMP ALLADIN 703 (17419) WOOD 9"</t>
  </si>
  <si>
    <t>AHL-CEILING LAM ALLADIN 3044 (17422) WD 9"RND</t>
  </si>
  <si>
    <t>AHL-CEILING LAMP ALLADIN 3041 (17423) SATIN 350DIA SQ</t>
  </si>
  <si>
    <t>AHL-CEILING LAMP ALLDIN 3041 (17423) SATIN 330 13' SQ</t>
  </si>
  <si>
    <t>AHL-LOW CEILING LAMP ALLADIN 3019 (16926) 4L BLK</t>
  </si>
  <si>
    <t>AHL-LOW CEILING LAMP ALLADIN 17534 (17534) 6L WOOD</t>
  </si>
  <si>
    <t>AHL-LOW CEILING LAMP ALLADIN 17534 (17534) 4L WOOD</t>
  </si>
  <si>
    <t>AHL-WALL LAMP 6113 (17178) 1L ANTIQUE</t>
  </si>
  <si>
    <t>AHL-HANGING LAMP ALLADIN 3048 (16917) 2L DK BRN</t>
  </si>
  <si>
    <t>AHL-HANGING LAMP ALLADIN 2024 (16255) 1L RED</t>
  </si>
  <si>
    <t>AHL-HANGINH LAMP ALLADIN 83001 (17485) 3L WOOD</t>
  </si>
  <si>
    <t>+AHL-HANGING LAMP ALLADIN 83001 (17485) 1L WOOD</t>
  </si>
  <si>
    <t>AHL-HANGING LAMP ALLADIN (17569)4L 120X150 LEAVES</t>
  </si>
  <si>
    <t>+AHL-HANGING LAMP ALLADIN 17569 (17569) 1L 120X150 LEAVES</t>
  </si>
  <si>
    <t>AHL-CEILING LAMP ALLADIN 1016/5(17570) 500X500 E27X5 DK WD SQ</t>
  </si>
  <si>
    <t>AHL-CEILING LAMP ALLADIN 1016/2 (17570) 300X300 E27X2 DK WD SQ</t>
  </si>
  <si>
    <t>AHL-HANGING LAMP ALLADIN 2211 (12780) 1L WOOD</t>
  </si>
  <si>
    <t>+AHL-LOW CEILING LAMP ALLADIN 16392 (16392)3L</t>
  </si>
  <si>
    <t>AHL-LOW CEILING LAMP ALLADIN 16392 (16392) 5L</t>
  </si>
  <si>
    <t>AHL-HANGING LAMP ALLADIN 3126 (17544)3L WHT RND BASE</t>
  </si>
  <si>
    <t>AHL-HANGING LAMP ALLADIN 3126(17544) 1L WHT</t>
  </si>
  <si>
    <t>AHL-HANGING LAMP ALLADIN 17569 (17569) 3L 120X150 LEAVES</t>
  </si>
  <si>
    <t>AHL-HANGING LAMP ALLADIN 3167 (17576) 3L BLUE/YEL/ORANGE</t>
  </si>
  <si>
    <t>AHL-HANGING LAMP ALLADIN 3167(17576) 1L ORANGE</t>
  </si>
  <si>
    <t>+AHL-HANGING LAMP ALLADIN 3167 (17576) 1L BLUE</t>
  </si>
  <si>
    <t>AHL-HANGING LAMP ALLADIN 3167 (17576) 1L YELLOW</t>
  </si>
  <si>
    <t>AHL-HANGING LAMP ALLADIN 3162 (17577) 3L WHITE</t>
  </si>
  <si>
    <t>AHL-HANGING LAMP ALLADIN 3162 (17577) 1L WHT</t>
  </si>
  <si>
    <t>AHL-HANGING LAMP ALLADIN 3170 (17578) 1L</t>
  </si>
  <si>
    <t>AHL-HANGING LAMP ALLADIN 3170 (17578) 3L</t>
  </si>
  <si>
    <t>AHL-WALL LAMP 9381 (17068) 1L WHT</t>
  </si>
  <si>
    <t>AHL-WALL LAMP 9516 (17080) 1L ANT</t>
  </si>
  <si>
    <t>AHL-WALL LAMP 9532 (17077) 1L ANT</t>
  </si>
  <si>
    <t>AHL-WALL LAMP 6358 (17183) ANTIQUE</t>
  </si>
  <si>
    <t>AHL-HANGING LAMP ALLADIN8801 (17470) 8L WOOD</t>
  </si>
  <si>
    <t>AHL-HANGING LAMP ALLADIN 83025 (17478) 6L WOOD</t>
  </si>
  <si>
    <t>AHL-HANGING LAMP ALLADIN 83026 (17478) 8L WOOD</t>
  </si>
  <si>
    <t>AHL-HANGING LAMP ALLADIN  83025 (17478) 8L WOOD</t>
  </si>
  <si>
    <t>AHL-HANGING LAMP ALLADIN 3176  (17579) 1L</t>
  </si>
  <si>
    <t>AHL-HANGING LAMP ALLADIN  6358 (17184) ANTIQUE</t>
  </si>
  <si>
    <t>AHL-LOW CEILING LAMP ALLADIN 5L 4065(8154) SILVER</t>
  </si>
  <si>
    <t>AHL-LOW CEILING LAMP ALLADIN 8L 4065 (8154) SILVER</t>
  </si>
  <si>
    <t>AHL-HANGING LAMP ALLADIN 3176  (17579)  3L</t>
  </si>
  <si>
    <t>AHL-WALL LAMP Z253 (1775) 1L</t>
  </si>
  <si>
    <t>AHL-WALL LAMP 6331 (17941) 1L GOLD</t>
  </si>
  <si>
    <t>AHL-WALL LAMP 6229 (17948) 1L</t>
  </si>
  <si>
    <t>AHL-WALL LAMP 6313 (17952) 1L GOLD</t>
  </si>
  <si>
    <t>AHL-WALL LAMP 6201 (17962) 1L GOLD</t>
  </si>
  <si>
    <t>AHL-WALL LAMP 6193 (17969) 1L GOLD</t>
  </si>
  <si>
    <t>AHL-CEILING  LAMP ALLADIN 704-B (18019) SGD+GD</t>
  </si>
  <si>
    <t>+AHL-CEILING LAMP ALLADIN 704-F (18020) 350D BLK</t>
  </si>
  <si>
    <t>+AHL-CEILING LAMP ALLADIN 704-G (18021) RED</t>
  </si>
  <si>
    <t>AHL-CEILING LAMP ALLADIN 704-H (18023) GOLD/GRAY</t>
  </si>
  <si>
    <t>AHL-CELING LAMP ALLADIN 705-CF (18025) BRN/GOLD</t>
  </si>
  <si>
    <t>AHL-WALL LAMP 9050 (18030) 1L BLK</t>
  </si>
  <si>
    <t>AHL-WALL LAMP 6312 (17951) 2L</t>
  </si>
  <si>
    <t>+AHL-WALL LAMP 6604B (18037) 2L BLK</t>
  </si>
  <si>
    <t>AHL-LOW CEILING LAMP ALLADIN  6+1 4097  (8156) SILVER</t>
  </si>
  <si>
    <t>AHL-WALL LAMP Z254 (17714)</t>
  </si>
  <si>
    <t>AHL-POST LAMP 20403 (14953) 200MM BLACK</t>
  </si>
  <si>
    <t>AHL-CEILING LAMP ALLADIN 207 (15234) 350D SATIN</t>
  </si>
  <si>
    <t>AHL-WALL LAMP 2840 (172694) 1L BROWN</t>
  </si>
  <si>
    <t>AHL-WALL LAMP 2840 (17694) 2L BROWN</t>
  </si>
  <si>
    <t>AHL-HANGING LAMP ALLADIN 6907 (17791) 5L</t>
  </si>
  <si>
    <t>AHL-HANGING LAMP ALLADIN 6914 (17793) 5L</t>
  </si>
  <si>
    <t>AHL-HANGING LAMP ALLADIN 6899 (17792) 5L</t>
  </si>
  <si>
    <t>AHL-HANGING LAMP ALLADIN 6874 (17795) 5L</t>
  </si>
  <si>
    <t>AHL-HANGING LAMP ALLADIN 6513 (17800) 5L</t>
  </si>
  <si>
    <t>AHL-HANGING LAMP ALLADIN 6913 (17817) 5L</t>
  </si>
  <si>
    <t>AHL-HANGING LAMP ALLADIN 6653 (17818) 5L</t>
  </si>
  <si>
    <t>AHL-HANGING LAMP ALLADIN 6628 (17819) 5L</t>
  </si>
  <si>
    <t>+AHL-WALL LAMP 6618 (17782) 1L ANT</t>
  </si>
  <si>
    <t>AHL-WALL LAMP 6612 (17783) 1L ANTIQUE</t>
  </si>
  <si>
    <t>AHL-CEILING LAMP ALLADIN 504 (15230) 330D 13" DARK WOOD</t>
  </si>
  <si>
    <t>AHL-CEILING LAMP ALLADIN 703 (17419) COPPER 9" RND SMALL</t>
  </si>
  <si>
    <t>AHL-HANGING LAMP ALLADIN 3126B (17544) 1L WHT</t>
  </si>
  <si>
    <t>AHL-HANGING LAMP ALLADIN 3126B (17544) 3L WHT</t>
  </si>
  <si>
    <t>AHL-HANGING LAMP ALLADIN 17594 (17594) 3L SIL/WD</t>
  </si>
  <si>
    <t>AHL-LOW CEILING LAMP ALLADIN 3128 (17984) 6L DK WD</t>
  </si>
  <si>
    <t>AHL-LOW CEILING LAMP ALLADIN 3128 (17984) 9L DK WD</t>
  </si>
  <si>
    <t>AHL-LOW CEILING LAMP ALLADIN 3128 (17984) 4L DK WD SQUARE</t>
  </si>
  <si>
    <t>AHL-LOW CEILING LAMP ALLADIN 3128 (17984) 4L DK WD ROUND</t>
  </si>
  <si>
    <t>AHL-LOW CEILING LAMP ALLADIN 3057 (17991) 6L</t>
  </si>
  <si>
    <t>AHL-HANGING LAMP ALLADIN 1139 (17989) 1L DK WD</t>
  </si>
  <si>
    <t>AHL-HANGING LAMP ALLADIN 1139 (17989) 3L DK WD</t>
  </si>
  <si>
    <t>AHL-LOW CEILING LAMP ALLADIN 3057 (17991) 4L</t>
  </si>
  <si>
    <t>AHL-WALL LAMP 809 (18129) 1L 809B</t>
  </si>
  <si>
    <t>AHL-WALL LAMP 601 (18134) 1L B601</t>
  </si>
  <si>
    <t>AHL-WALL LAMP 863 (18138) B863/C</t>
  </si>
  <si>
    <t>AHL-WALL LAMP 8762 (18357) 1L</t>
  </si>
  <si>
    <t>AHL-WALL LAMP 8732 (18358) 1L</t>
  </si>
  <si>
    <t>AHL-HANGING LAMP ALLADIN 9718 (18152) 3L GOLD</t>
  </si>
  <si>
    <t>AHL-WALL LAMP 18154 (18154) FLOWER LED</t>
  </si>
  <si>
    <t>AHL-WALL LAMP 18154 (18154) DIAMOND WARM LED</t>
  </si>
  <si>
    <t>AHL-WALL LAMP 18154(18154) TORNADO BLUE LED</t>
  </si>
  <si>
    <t>AHL-HANGING LAMP ALLADIN 8226 (18267) 8+4 ANTIQUE</t>
  </si>
  <si>
    <t>AHL-HANGING LAMP ALLADIN 8226 (18267) 12+4+4 ANTIQUE</t>
  </si>
  <si>
    <t>AHL-HANGING LAMP ALLADIN 913 (18270) 8+4 ANTQUE</t>
  </si>
  <si>
    <t>AHL-HANGING LAMP ALLADIN 913 (18270)B12+8+4 ANTIQUE</t>
  </si>
  <si>
    <t>AHL-HANGING LAMP ALLADIN 918 (18272) 8+4 ANTQUE</t>
  </si>
  <si>
    <t>AHL-HANGING LAMP ALLADIN 918 (18272) 12+8+4 ANTIQUE</t>
  </si>
  <si>
    <t>AHL-HANGING LAMP ALLADIN 915 (18273) 8+4 WHT</t>
  </si>
  <si>
    <t>AHL-HANGING LAMP ALLADIN 917 (18274) 8+4 ANTIQUE</t>
  </si>
  <si>
    <t>AHL-HANGING LAMP ALLADIN 912 (18275) 8+4 ANTIQUE</t>
  </si>
  <si>
    <t>NKD-TANK FITTINGS LOTUS LTF-103</t>
  </si>
  <si>
    <t>NKD-TANK FITTINGS LOTUS LTF-104</t>
  </si>
  <si>
    <t>NKD-TANK FITTINGS LOTUS LTF-205</t>
  </si>
  <si>
    <t>NKD-TANK FITTINGS LOTUS LTF-105</t>
  </si>
  <si>
    <t>NKD-FLUSH BUTTON LOTUS LPB-206</t>
  </si>
  <si>
    <t>NKD-FLUSH BUTTON LOTUS LPB-207</t>
  </si>
  <si>
    <t>NKD-LAVATORY FAUCET LOTUS LST-818</t>
  </si>
  <si>
    <t>NKD-FAUCET WALL LOTUS LST-816</t>
  </si>
  <si>
    <t>NKD-TANK FITTINGS LOTUS LTF-101</t>
  </si>
  <si>
    <t>NKD-FAUCET LAVATORY LOTUS LLF-2242</t>
  </si>
  <si>
    <t>NKD-WATERCLOSET FILL VALVE LOTUS LFV-107</t>
  </si>
  <si>
    <t>NKD-ANGLE VALVE LOTUS LAV-938B 3/8X1/2'</t>
  </si>
  <si>
    <t>NKD-ANGLE VALVE LOTUS LAV-912B 1/2X1/2'</t>
  </si>
  <si>
    <t>NKD-ANGLE VALVE LOTUS LAV-917B 1/2X1/2X3/8'</t>
  </si>
  <si>
    <t>NKD-ANGLE VALVE LOTUS LAV-918B 1/2X1/2X3/2'</t>
  </si>
  <si>
    <t>MSI-LOW CEILING LAMP APOLLO LC-35030/5HC-CH</t>
  </si>
  <si>
    <t>MSI-LOW CEILING LAMP APOLLO LC-35034/5HC-GD</t>
  </si>
  <si>
    <t>MSI-HANGING LAMP APOLLO HL-34351A/5H-GD</t>
  </si>
  <si>
    <t>MSI-HANGING LAMP APOLLO HL-34358/5H-DAB</t>
  </si>
  <si>
    <t>MSI-HANGING LAMP APOLLO HL-34398B/5H-CH</t>
  </si>
  <si>
    <t>MSI-HANGING LAMP APOLLO HL-35037/5H-GH</t>
  </si>
  <si>
    <t>MSI-HANGING LAMP APOLLO HL-35039/5H-CH</t>
  </si>
  <si>
    <t>MSI-WALL LAMP APOLLO WL-34358/1W-DAB</t>
  </si>
  <si>
    <t>MSI-HANGING LAMP APOLLO HL-0372/5P FGH</t>
  </si>
  <si>
    <t>MSI-HANGING LAMP APOLLO HL-0374/5P FGH</t>
  </si>
  <si>
    <t>MSI-HANGING LAMP APOLLO HL-0376/5P FGH</t>
  </si>
  <si>
    <t>MSI-HANGING LAMP APOLLO HL-0379/5P CH</t>
  </si>
  <si>
    <t>MSI-HANGING LAMP APOLLO HL-0381/5P CH</t>
  </si>
  <si>
    <t>MSI-DROPLIGHT APOLLO DL-0224/3P BRN</t>
  </si>
  <si>
    <t>MSI-DROPLIGHT APOLLO DL-0245/1P BRN</t>
  </si>
  <si>
    <t>MSI-DROPLIGHT APOLLO DL-0245/3P BRN</t>
  </si>
  <si>
    <t>MSI-DROPLIGHT APOLLO DL-0334/1P BRN</t>
  </si>
  <si>
    <t>MSI-DROPLIGHT APOLLO DL-0334/3P BRN</t>
  </si>
  <si>
    <t>MSI-DROPLIGHT APOLLO DL-0326/1P YL</t>
  </si>
  <si>
    <t>MSI-DROPLIGHT APOLLO DL-0326/3P YL</t>
  </si>
  <si>
    <t>MSI-HANGING LAMP APOLLO HL-5760/5L RAB</t>
  </si>
  <si>
    <t>MSI-HANGING LAMP APOLLO HL-5800/5L AB</t>
  </si>
  <si>
    <t>MSI-STRAIGHT LIGHT APOLLO ZD6-B</t>
  </si>
  <si>
    <t>MSI-STRAIGHT LIGHT APOLLO ZD7-B</t>
  </si>
  <si>
    <t>MSI-HANGING LAMP APOLLO HL-0519/5P FGD</t>
  </si>
  <si>
    <t>MSI-HANGING LAMP APOLLO HL-0520/5P CH</t>
  </si>
  <si>
    <t>MSI-HANGING LAMP APOLLO HL-0520/5P FGD</t>
  </si>
  <si>
    <t>MSI-HANGING LAMP APOLLO HL-0521/5P CH</t>
  </si>
  <si>
    <t>MSI-HANGING LAMP APOLLO HL-0521/5P FGD</t>
  </si>
  <si>
    <t>+MSI-WALL LAMP APOLLO WL-0519/1W FGD</t>
  </si>
  <si>
    <t>+MSI-WALL LAMP APOLLO WL-0520/1W CH</t>
  </si>
  <si>
    <t>MSI-WALL LAMP APOLLO WL-0521/1W CH</t>
  </si>
  <si>
    <t>MSI-WALL LAMP APOLLO WL-0521/1W FGD</t>
  </si>
  <si>
    <t>MSI-CIRCULAR LAMP AAPOLLO MS-22W</t>
  </si>
  <si>
    <t>MSI-CIRCULAR LAMP APOLLO MS-32W</t>
  </si>
  <si>
    <t>MSI-HANGING LAMP APOLLO HL-HZ-003-5</t>
  </si>
  <si>
    <t>MSI-HANGING LAMP APOLLO HL-HZ-004-5</t>
  </si>
  <si>
    <t>MSI-HANGING LAMP APOLLO HL-HZ-007-5</t>
  </si>
  <si>
    <t>MSI-HANGING LAMP APOLLO HL-HZ-009-5</t>
  </si>
  <si>
    <t>MSI-LOW CEILING LAMP APOLLO LC-HZ-010-5</t>
  </si>
  <si>
    <t>MSI-LOW CEILING LAMP APOLLO LC-HZ-011-5</t>
  </si>
  <si>
    <t>MSI-DROPLIGHT APOLLO  DL-0245/3P B BRN</t>
  </si>
  <si>
    <t>MSI-DROPLIGHT APOLLO DL-0334/3P B BRN</t>
  </si>
  <si>
    <t>+MSI-DROPLIGHT APOLLO DL-90192 BLACK</t>
  </si>
  <si>
    <t>+MSI-DROPLIGHT APOLLO DL-90192 BLUE</t>
  </si>
  <si>
    <t>+MSI-DROPLIGHT APOLLO DL-90192 BROWN</t>
  </si>
  <si>
    <t>+MSI-DROPLIGHT APOLLO DL-90192 SILVER</t>
  </si>
  <si>
    <t>MSI-DROPLIGHT APOLLO DL-90169/3L</t>
  </si>
  <si>
    <t>MSI-POST LAMP APOLLO PL-083 10</t>
  </si>
  <si>
    <t>MSI-POST LAMP APOLLO PL-083 12</t>
  </si>
  <si>
    <t>MSI-WALL LAMP APOLLO WL-O-082 8 WHITE</t>
  </si>
  <si>
    <t>MSI-WALL LAMP APOLLO WL-O-082 10 WHITE</t>
  </si>
  <si>
    <t>MSI-POST LAMP APOLLO PL-082 8' WHITE</t>
  </si>
  <si>
    <t>MSI-POST LAMP APOLLO PL-082 10' WHITE</t>
  </si>
  <si>
    <t>MSI-DROPLIGHT APOLLO DL-9375/1L YELLOW</t>
  </si>
  <si>
    <t>MSI-HANGING LAMP APOLLO HL-0597B/5L FGD</t>
  </si>
  <si>
    <t>MSI-HANGING LAMP APOLLO HL-0597B/5L SLVR</t>
  </si>
  <si>
    <t>MSI-LOW CEILING LAMP APOLLO LC-YKL124/3L BLACK</t>
  </si>
  <si>
    <t>MSI-HANGING LAMP APOLLO HL-CM-90160/5+1 CR</t>
  </si>
  <si>
    <t>MSI-HANGING LAMP APOLLO HL-CM-90160/5+1 GD</t>
  </si>
  <si>
    <t>MSI-HANGING LAMP APOLLO HL-CM-90163/5+1 CR</t>
  </si>
  <si>
    <t>MSI-HANGING LAMP APOLLO HL-CM-90163/5+1 GD</t>
  </si>
  <si>
    <t>MSI-LOW CEILING LAMP APOLLO LC-GH-22272</t>
  </si>
  <si>
    <t>MSI-LOW CEILING LAMP APOLLO LC-GH-22274</t>
  </si>
  <si>
    <t>MSI-DROPLIGHT APOLLO DL-9491/1L BLU</t>
  </si>
  <si>
    <t>MSI-DROPLIGHT APOLLO DL-9491/1L ORG</t>
  </si>
  <si>
    <t>MSI-DROPLIGHT APOLLO DL-9491/1L RED</t>
  </si>
  <si>
    <t>MSI-DROPLIGHT APOLLO DL-9491/1L WHT</t>
  </si>
  <si>
    <t>MSI-PINLIGHT APOLLO PIN-6 E PLT CHR</t>
  </si>
  <si>
    <t>MSI-PINLIGHT APOLLO PIN-6 PRL BLK</t>
  </si>
  <si>
    <t>MSI-PINLIGHT APOLLO PIN-B3001 WHT</t>
  </si>
  <si>
    <t>MSI-PINLIGHT APOLLO PIN-B4001 WHT</t>
  </si>
  <si>
    <t>MSI-PINLIGHT FIXTURE APOLLO PIN-3 E PLT CHR</t>
  </si>
  <si>
    <t>MSI-PINLIGHT FIXTURE APOLLO PIN-3 PRL BLK</t>
  </si>
  <si>
    <t>MSI-PINLIGHT APOLLO PIN-4 E PLT CHR</t>
  </si>
  <si>
    <t>MSI-PINLIGHT APOLLO PIN-4 PRL BLK</t>
  </si>
  <si>
    <t>MSI-PINLIGHT APOLLO PIN-B6001 WHT</t>
  </si>
  <si>
    <t>MSI-PINLIGHT APOLLO PIN-B4008 WHT</t>
  </si>
  <si>
    <t>MSI-PINLIGHT APOLLO PIN-B6008 WHT</t>
  </si>
  <si>
    <t>MSI-TABLE LAMP APOLLO TL-9511/1L BLU</t>
  </si>
  <si>
    <t>MSI-TABLE LAMP APOLLO TL-9511/1L ORG</t>
  </si>
  <si>
    <t>MSI-TABLE LAMP APOLLO TL-9511/1L RED</t>
  </si>
  <si>
    <t>MSI-TABLE LAMP APOLLO TL-9511/1L WHT</t>
  </si>
  <si>
    <t>MSI-CIRCULAR LAMP APOLLO DB-11002/32W</t>
  </si>
  <si>
    <t>MSI-CIRCULAR LAMP APOLLO DP-11003/22W</t>
  </si>
  <si>
    <t>MSI-CIRCULAR LAMP APOLLO DP-11004/32W</t>
  </si>
  <si>
    <t>MSI-CIRCULAR LAMP APOLLO DW-11005/22W</t>
  </si>
  <si>
    <t>MSI-CIRCULAR LAMP APOLLO DW-11006/32W</t>
  </si>
  <si>
    <t>MSI-CIRCULAR LAMP APOLLO MS-11008/32W</t>
  </si>
  <si>
    <t>MSI-CIRCULAR LAMP APOLLO MS-11010/32W</t>
  </si>
  <si>
    <t>MSI-CIRCULAR LAMP APOLLO MS-11011/40W</t>
  </si>
  <si>
    <t>MSI-CIRCULAR LAMP APOLLO MS-11012/22W</t>
  </si>
  <si>
    <t>MSI-CIRCULAR LAMP APOLLO MS-11013/22W</t>
  </si>
  <si>
    <t>MSI-CIRCULAR LAMP APOLLO MS-11014/32W</t>
  </si>
  <si>
    <t>MSI-CIRCULAR LAMP APOLLO MS-11015/32W</t>
  </si>
  <si>
    <t>MSI-CIRCULAR LAMP APOLLO MS-11017/32W</t>
  </si>
  <si>
    <t>MSI-CIRCULAR LAMP APOLLO MS-11022/32W</t>
  </si>
  <si>
    <t>MSI-CIRCULAR LAMP APOLLO MS-11023/32W</t>
  </si>
  <si>
    <t>MSI-CIRCULAR LAMP APOLLO MS-11025/32W</t>
  </si>
  <si>
    <t>MSI-CIRCULAR LAMP APOLLO MS-11026/40W</t>
  </si>
  <si>
    <t>MSI-CIRCULAR LAMP APOLLO MS-11027/32W</t>
  </si>
  <si>
    <t>MSI-CIRCULAR LAMP APOLLO MS-11028/32W</t>
  </si>
  <si>
    <t>MSI-CIRCULAR LAMP APOLLO MS-11029/40W</t>
  </si>
  <si>
    <t>MSI-WALL LAMP APOLLO WL-I-CK20543-1</t>
  </si>
  <si>
    <t>MSI-WALL LAMP APOLLO WI-I-CK20513-1</t>
  </si>
  <si>
    <t>MSI-WALL LAMP APOLLO WL-I-CK20519-1</t>
  </si>
  <si>
    <t>MSI-WALL LAMP APOLLO WL-I-CK20539-1</t>
  </si>
  <si>
    <t>MSI-WALL LAMP APOLLO WL-I-CK20494-1</t>
  </si>
  <si>
    <t>MSI-HANGING LAMP APOLLO HL-3360-6+1</t>
  </si>
  <si>
    <t>MSI-HANGING LAMP APOLLO HL-3369-6+1</t>
  </si>
  <si>
    <t>MSI-HANGING LAMP APOLLO HL-90173-9+1</t>
  </si>
  <si>
    <t>MSI-LOW CEILING LAMP APOLLO LC-8817-5+1</t>
  </si>
  <si>
    <t>MSI-DROPLIGHT APOLLO DL-90218-3P</t>
  </si>
  <si>
    <t>MSI-HANGING LAMP APOLLO HL-CM-90162-5+1 GD</t>
  </si>
  <si>
    <t>MSI-DROPLIGHT APOLLO DL-0434-2</t>
  </si>
  <si>
    <t>MSI-DROPLIGHT APOLLO DL-0419-2</t>
  </si>
  <si>
    <t>MSI-DROPLIGHT APOLLO DL-0425-1</t>
  </si>
  <si>
    <t>MSI-HANGING LAMP APOLLO HL-3366A-6L</t>
  </si>
  <si>
    <t>MSI-HANGING LAMP APOLLO HL-3334-5L</t>
  </si>
  <si>
    <t>MSI-HANGING LAMP APOLLO HL-3338-5L</t>
  </si>
  <si>
    <t>MSI-HANGING LAMP APOLLO HL-L20562-5</t>
  </si>
  <si>
    <t>MSI-LOW CEILING LAMP APOLLO LC-L20553-5</t>
  </si>
  <si>
    <t>MSI-DROPLIGHT APOLLO DL-0418-3</t>
  </si>
  <si>
    <t>MSI-LOW CEILING LAMP APOLLO LC-L20557-3</t>
  </si>
  <si>
    <t>MSI-LOW CEILING LAMP APOLLO LC-L20551-3</t>
  </si>
  <si>
    <t>MSI-LOW CEILING LAMP APOLLO LC-L20551-5</t>
  </si>
  <si>
    <t>MSI-HANGING LAMP APOLLO HL-L20562-3</t>
  </si>
  <si>
    <t>MSI-LOW CEILING LAMP APOLLO LC-V28674-4C</t>
  </si>
  <si>
    <t>MSI-LOW CEILING LAMP APOLLO LC-V28678-4C</t>
  </si>
  <si>
    <t>MSI-LOW CEILING LAMP APOLLO LC-V28680-4C</t>
  </si>
  <si>
    <t>MSI-DROPLIGHT APOLLO DL-0434-3</t>
  </si>
  <si>
    <t>MSI-DROPLIGHT APOLLO DL-0419-3</t>
  </si>
  <si>
    <t>MSI-HANGING LAMP APOLLO HL-CM-90163-8+4+3 CR</t>
  </si>
  <si>
    <t>MSI-DROPLIGHT APOLLO DL-V2010/1P300</t>
  </si>
  <si>
    <t>MSI-DROPLIGHT APOLLO DL-V2010/1P350</t>
  </si>
  <si>
    <t>MSI-DROPLIGHT APOLLO DL-V28371/1P300</t>
  </si>
  <si>
    <t>+MSI-DROPLIGHT APOLLO DL-V28371/1P350</t>
  </si>
  <si>
    <t>MSI-LOW CEILING LAMP APOLLO LC-V28673-4C</t>
  </si>
  <si>
    <t>MSI-HANGING LAMP APOLLO HL-CM-90162-5+1 CR</t>
  </si>
  <si>
    <t>MSI-HANGING LAMP APOLLO HL-CM-90160-8+4+3 GD</t>
  </si>
  <si>
    <t>MSI-HANGING LAMP APOLLO HL-CM-90160-8+4+3 CR</t>
  </si>
  <si>
    <t>MSI-HANGING LAMP APOLLO HL-CM-90162-8+4+3 GD</t>
  </si>
  <si>
    <t>MSI-HANGING LAMP APOLLO HL-CM-90162-8+4+3 CR</t>
  </si>
  <si>
    <t>MSI-HANGING LAMP APOLLO HL-CM-90163-8+4+3 GD</t>
  </si>
  <si>
    <t>MSI-PINLIGHT APOLLO PIN-F4127</t>
  </si>
  <si>
    <t>MSI-PINLIGHT APOLLO PIN-H4127</t>
  </si>
  <si>
    <t>MSI-PINLIGHT APOLLO PIN-F6127</t>
  </si>
  <si>
    <t>MSI-PINLIGHT APOLLO PIN-H6127</t>
  </si>
  <si>
    <t>MSI-LOW CEILING LAMP APOLLO LC-058-4/80L</t>
  </si>
  <si>
    <t>MSI-LOW CEILING LAMP APOLLO LC-059-3/48L</t>
  </si>
  <si>
    <t>MSI-LOW CEILING LAMP APOLLO LC-059-4+1/75L</t>
  </si>
  <si>
    <t>MSI-PINLIGHT APOLLO PIN-M4010 BK</t>
  </si>
  <si>
    <t>MSI-PINLIGHT APOLLO PIN-M5010 BK</t>
  </si>
  <si>
    <t>MSI-POST LAMP APOLLO PL-O-OT804 WH</t>
  </si>
  <si>
    <t>MSI-POST LAMP APOLLO PL-O-OT804 CLEAR</t>
  </si>
  <si>
    <t>MSI-LOW CEILING LAMP APOLLO LC-052-3/36L</t>
  </si>
  <si>
    <t>MSI-LOW CEILING LAMP APOLLO LC-052-4+1/60L</t>
  </si>
  <si>
    <t>MSI-DROPLIGHT APOLLO DL-717/3L</t>
  </si>
  <si>
    <t>MSI-DROPLIGHT APOLLO DL-977/1L</t>
  </si>
  <si>
    <t>MSI-DROPLIGHT APOLLO DL-977/3L</t>
  </si>
  <si>
    <t>MSI-DROPLIGHT APOLLO DL-894/1L</t>
  </si>
  <si>
    <t>MSI-DROPLIGHT APOLLO DL-894/3L</t>
  </si>
  <si>
    <t>MSI-DROPLIGHT APOLLO DL-701/1L</t>
  </si>
  <si>
    <t>MSI-DROPLIGHT APOLLO DL-701/3L</t>
  </si>
  <si>
    <t>MSI-DROPLIGHT APOLLO DL-976/1L</t>
  </si>
  <si>
    <t>MSI-DROPLIGHT APOLLO DL-976/3L</t>
  </si>
  <si>
    <t>MSI-DROPLIGHT APOLLO DL-717/1L</t>
  </si>
  <si>
    <t>MSI-HANGING LAMP APOLLO HL-HZ-039/3+1</t>
  </si>
  <si>
    <t>MSI-HANGING LAMP APOLLO HL-HZ-039/5+1</t>
  </si>
  <si>
    <t>MSI-HANGING LAMP APOLLO HL-MD5628-4WH</t>
  </si>
  <si>
    <t>+MSI-LOW CEILING LAMP APOLLO LC-C5628-4WH</t>
  </si>
  <si>
    <t>MSI-LOW CEILING LAMP APOLLO LC-CTL40C</t>
  </si>
  <si>
    <t>MSI-LOW CEILING LAMP APOLLO LC-ASS-22SN</t>
  </si>
  <si>
    <t>MSI-LOW CEILING LAMP APOLLO LC-ASC-22SN</t>
  </si>
  <si>
    <t>MSI-HANGING LAMP APOLLO HL-HZ-037/3+1</t>
  </si>
  <si>
    <t>MSI-HANGING LAMP APOLLO HL-HZ-037/5+1</t>
  </si>
  <si>
    <t>MSI-DROPLIGHT APOLLO DL-V28651 WH</t>
  </si>
  <si>
    <t>MSI-DROPLIGHT APOLLO DL-V28654 AM</t>
  </si>
  <si>
    <t>MSI-DROPLIGHT APOLLO DL-V28654 BK</t>
  </si>
  <si>
    <t>MSI-DROPLIGHT APOLLO DL-V28654 WH</t>
  </si>
  <si>
    <t>MSI-LOW CEILING LAMP APOLLO LC-V28432 BL</t>
  </si>
  <si>
    <t>MSI-LOW CEILING LAMP APOLLO LC-V28432 RD</t>
  </si>
  <si>
    <t>MSI-LOW CEILING LAMP APOLLO LC-V28432 SL</t>
  </si>
  <si>
    <t>MSI-DROPLIGHT APOLLO DL-V28651 BK</t>
  </si>
  <si>
    <t>MSI-HANGING LAMP APOLLO HL-MD4952-BK</t>
  </si>
  <si>
    <t>MSI-HANGING LAMP APOLLO HL-MD4950-1NI</t>
  </si>
  <si>
    <t>MSI-LOW CEILING LAMP APOLLO LC-C4909-3B</t>
  </si>
  <si>
    <t>MSI-HANGING LAMP APOLLO HL-MD4909-3B</t>
  </si>
  <si>
    <t>MSI-HANGING LAMP APOLLO HL-MD4909-3A</t>
  </si>
  <si>
    <t>MSI-LOW CEILING LAMP APOLLO LC-C4909-3A</t>
  </si>
  <si>
    <t>+MSI-LOW CEILING LAMP APOLLO LC-C6477-3A</t>
  </si>
  <si>
    <t>MSI-HANGING LAMP APOLLO HL-MD6477-3A</t>
  </si>
  <si>
    <t>MSI-LOW CEILING LAMP APOLLO LC-C5616-3B</t>
  </si>
  <si>
    <t>MSI-HANGING LAMP APOLLO HL-MD5616-3A</t>
  </si>
  <si>
    <t>MSI-LOW CEILING LAMP APOLLO LC-C5616-2A</t>
  </si>
  <si>
    <t>MSI-HANGING LAMP APOLLO HL-MD4967-3WH</t>
  </si>
  <si>
    <t>MSI-HANGING LAMP APOLLO HL-MD4968-3WH</t>
  </si>
  <si>
    <t>MSI-LOW CEILING LAMP APOLLO LC-HZ-323-A</t>
  </si>
  <si>
    <t>MSI-LOW CEILING LAMP APOLLO LC-HZ-327-A</t>
  </si>
  <si>
    <t>MSI-LOW CEILING LAMP APOLLO LC-HZ-329-A</t>
  </si>
  <si>
    <t>MSI-LOW CEILING LAMP APOLLO LC-HZ-330-A</t>
  </si>
  <si>
    <t>MSI-DROPLIGHT APOLLO DL-200/430</t>
  </si>
  <si>
    <t>MSI-DROPLIGHT APOLLO DL-200/330</t>
  </si>
  <si>
    <t>MSI-LOW CEILING LAMP APOLLO LC-KJ-35278F/3 GD</t>
  </si>
  <si>
    <t>MSI-LOW CEILING LAMP APOLLO LC-KJ-35278F/3 CH</t>
  </si>
  <si>
    <t>MSI-LOW CEILING LAMP APOLLO LC-KJ-35278F/4+1 GD</t>
  </si>
  <si>
    <t>MSI-DROPLIGHT APOLLO DL-V28117-2P280</t>
  </si>
  <si>
    <t>MSI-LOW CEILING LAMP APOLLO LC-90280/5+1GD</t>
  </si>
  <si>
    <t>MSI-LOW CEILING LAMP APOLLO LC-90280/5+1 SV</t>
  </si>
  <si>
    <t>MSI-LOW CEILING LAMP APOLLO LC-90280/3+1 GD</t>
  </si>
  <si>
    <t>MSI-LOW CEILING LAMP APOLLO LC-90280/3+1 SV</t>
  </si>
  <si>
    <t>MSI-HANGING LAMP APOLLO HL-V28879 SV</t>
  </si>
  <si>
    <t>MSI-HANGING LAMP APOLLO HL-V28880 GD</t>
  </si>
  <si>
    <t>MSI-HANGING LAMP APOLLO HL-V28880 SV</t>
  </si>
  <si>
    <t>MSI-HANGING LAMP APOLLO HL-V28881 GD</t>
  </si>
  <si>
    <t>MSI-HANGING LAMP APOLLO HL-V28881 SV</t>
  </si>
  <si>
    <t>MSI-HANGING LAMP APOLLO HL-V28882 GD</t>
  </si>
  <si>
    <t>MSI-WALL LAMP APOLLO T003/2W-108MM SN</t>
  </si>
  <si>
    <t>MSI-POST LAMP APOLLO PL-743M/1S</t>
  </si>
  <si>
    <t>MSI-POST LAMP APOLLO PL-743L/1S</t>
  </si>
  <si>
    <t>MSI-POST LAMP APOLLO PL-9055-2/1S</t>
  </si>
  <si>
    <t>MSI-LOW CEILING LAMP APOLLO LC-V28869-1P</t>
  </si>
  <si>
    <t>MSI-LOW CEILING LAMP APOLLO LCKJ-35278F/4+1 CH</t>
  </si>
  <si>
    <t>MSI-LOW CEILING LAMP APOLLO LCKJ-35278H/3 GD</t>
  </si>
  <si>
    <t>MSI-LOW CEILING LAMP APOLLO LCKJ-35278H/3 CH</t>
  </si>
  <si>
    <t>MSI-LOW CEILING LAMP APOLLO LCKJ-35278H/4+1 GD</t>
  </si>
  <si>
    <t>MSI-LOW CEILING LAMP APOLLO LCKJ-35278H/4+1 CH</t>
  </si>
  <si>
    <t>MSI-WALL LAMP APOLLO T003/1W-108MM BK</t>
  </si>
  <si>
    <t>MSI-WALL LAMP APOLLO T003/1W-108MM GY</t>
  </si>
  <si>
    <t>MSI-WALL LAMP APOLLO T003/1W-108MM SN</t>
  </si>
  <si>
    <t>MSI-WALL LAMP APOLLO T003/2W-108MM BK</t>
  </si>
  <si>
    <t>MSI-WALL LAMP APOLLO T003/2W-108MM GY</t>
  </si>
  <si>
    <t>+MSI-LOW CEILING LAMP APOLLO LC-V28870-1P</t>
  </si>
  <si>
    <t>+MSI-LOW CEILING LAMP APOLLO LC-V28871-1P</t>
  </si>
  <si>
    <t>+MSI-LOW CEILING LAMP APOLLO LC-V28872-1P</t>
  </si>
  <si>
    <t>+MSI-LOW CEILING LAMP APOLLO LC-V28873-1P</t>
  </si>
  <si>
    <t>+MSI-LOW CEILING LAMP APOLLO LC-V28874-1P</t>
  </si>
  <si>
    <t>+MSI-LOW CEILING LAMP APOLLO LC-V28875-1P</t>
  </si>
  <si>
    <t>+MSI-LOW CEILING LAMP APOLLO LC-V28876-1P</t>
  </si>
  <si>
    <t>+MSI-LOW CEILING LAMP APOLLO LC-V28877-1P</t>
  </si>
  <si>
    <t>MSI-HANGING LAMP APOLLO HL-V28878 GD</t>
  </si>
  <si>
    <t>MSI-HANGING LAMP APOLLO HL-V28878 SV</t>
  </si>
  <si>
    <t>MSI-HANGING LAMP APOLLO HL-V28879 GD</t>
  </si>
  <si>
    <t>MSI-HANGING LAMP APOLLO HL-V28882 SV</t>
  </si>
  <si>
    <t>MSI-HANGING LAMP APOLLO HL-V28883 GD</t>
  </si>
  <si>
    <t>MSI-HANGING LAMP APOLLO HL-V28883 SV</t>
  </si>
  <si>
    <t>MSI-HANGING LAMP APOLLO HL-V28884 GD</t>
  </si>
  <si>
    <t>MSI-HANGING LAMP APOLLO HL-V28884 SV</t>
  </si>
  <si>
    <t>MSI-DROPLIGHT APOLLO DL-V28117-2P380</t>
  </si>
  <si>
    <t>MSI-LOW CEILING LAMP APOLLO LC-90282/5+1 GD</t>
  </si>
  <si>
    <t>MSI-LOW CEILING LAMP APOLLO LC-90282/5+1 SV</t>
  </si>
  <si>
    <t>MSI-LOW CEILING LAMP APOLLO LC-90282/3+1 GD</t>
  </si>
  <si>
    <t>MSI-LOW CEILING LAMP APOLLO LC-90282/3+1 SV</t>
  </si>
  <si>
    <t>MSI-HANGING LAMP APOLLO HZ-078-3</t>
  </si>
  <si>
    <t>MSI-HANGING LAMP APOLLO HZ-078-5</t>
  </si>
  <si>
    <t>MSI-HANGING LAMP APOLLO HZ-079-3</t>
  </si>
  <si>
    <t>MSI-HANGING LAMP APOLLO HZ-079-5</t>
  </si>
  <si>
    <t>MSI-HANGING LAMP APOLLO HZ-080-3</t>
  </si>
  <si>
    <t>MSI-HANGING LAMP APOLLO HZ-080-5</t>
  </si>
  <si>
    <t>MSI-DROPLIGHT APOLLO DL-200/230</t>
  </si>
  <si>
    <t>MSI-LOW CEILING LAMP APOLLO LC-1833/2C-5 GD</t>
  </si>
  <si>
    <t>MSI-LOW CEILING LAMP APOLLO LC-1833/2C-5 BK</t>
  </si>
  <si>
    <t>MSI-LOW CEILING LAMP APOLLO LC-1833/2C-5 GY</t>
  </si>
  <si>
    <t>MSI-LOW CEILING LAMP APOLLO LC-3031/2C 10* CH</t>
  </si>
  <si>
    <t>MSI-HANGING LAMP APOLLO HL-HZ-076-1</t>
  </si>
  <si>
    <t>MSI-HANGING LAMP APOLLO HL-HZ-076-5</t>
  </si>
  <si>
    <t>MSI-LOW CEILING LAMP APOLLO LC-HZ-096-3</t>
  </si>
  <si>
    <t>MSI-LOW CEILING LAMP APOLLO LC-HZ-096-5</t>
  </si>
  <si>
    <t>MSI-LOW CEILING LAMP APOLLO LC-HZ-097-3</t>
  </si>
  <si>
    <t>MSI-LOW CEILING LAMP APOLLO LC-HZ-097-5</t>
  </si>
  <si>
    <t>MSI-LOW CEILIMG LAMP APOLLO LC-HZ-098-5</t>
  </si>
  <si>
    <t>MSI-PINLIGHT APOLLO PIN-L3211 7W SV LED</t>
  </si>
  <si>
    <t>MSI-PINLIGHT APOLLO PIN-L4011 12W SV LED</t>
  </si>
  <si>
    <t>MSI-PINLIGHT APOLLO PIN-12W WHITE LED</t>
  </si>
  <si>
    <t>+MSI-LOW CEILING LAMP APOLLO LC-C6476-4A</t>
  </si>
  <si>
    <t>MSI-LOW CEILING LAMP APOLLO LC-C6422-3A</t>
  </si>
  <si>
    <t>MSI-LOW CEILING LAMP APOLLO LC-45190/5</t>
  </si>
  <si>
    <t>MSI-LOW CEILING LAMP APOLLO LC-2263-5</t>
  </si>
  <si>
    <t>MSI-LOW CEILING LAMP APOLLO LC-2264-5</t>
  </si>
  <si>
    <t>MSI-LOW CEILING LAMP APOLLO LC-45174/6</t>
  </si>
  <si>
    <t>MSI-LOW CEILING LAMP APOLLO LC-45158/9</t>
  </si>
  <si>
    <t>MSI-LOW CEILING LAMP APOLLO LC-45198/8</t>
  </si>
  <si>
    <t>MSI-LOW CEILING LAMP APOLLO LC-2258-5</t>
  </si>
  <si>
    <t>MSI-LOW CEILING LAMP APOLLO LC-2262-5</t>
  </si>
  <si>
    <t>MSI-LOW CEILING LAMP APOLLO LC-45162/6+2</t>
  </si>
  <si>
    <t>MSI-LOW CEILING LAMP APOLLO LC-45233/5</t>
  </si>
  <si>
    <t>MSI-LOW CEILING LAMP APOLLO LC-45236/6</t>
  </si>
  <si>
    <t>MSI-LOW CEILING LAMP APOLLO LC-45212/4</t>
  </si>
  <si>
    <t>MSI-LOW CEILING LAMP APOLLO LC-45173/6</t>
  </si>
  <si>
    <t>MSI-DROPLIGHT APOLLO DL-1815-3P</t>
  </si>
  <si>
    <t>MSI-DROPLIGHT APOLLO DL-1815-3PB</t>
  </si>
  <si>
    <t>MSI-DROPLIGHT APOLLO DL-1815-1P</t>
  </si>
  <si>
    <t>MSI-DROPLIGHT APOLLO DL-1815-1HB</t>
  </si>
  <si>
    <t>MSI-DROPLIGHT APOLLO DL-1960-3P</t>
  </si>
  <si>
    <t>MSI-DROPLIGHT APOLLO DL-1960-3PB</t>
  </si>
  <si>
    <t>+MSI-LOW CEILING LAMP APOLLO LC-2263-1 GD</t>
  </si>
  <si>
    <t>+MSI-LOW CEILING LAMP APOLLO LC-2263-1 CR</t>
  </si>
  <si>
    <t>+MSI-LOW CEILING LAMP APOLLO LC-2264-1 GD</t>
  </si>
  <si>
    <t>MSI-LOW CEILING LAMP APOLLO LC-2264-1 CR</t>
  </si>
  <si>
    <t>MSI-LOW CEILING LAMP APOLLO LC-C38-31</t>
  </si>
  <si>
    <t>MSI-LOW CEILING LAMP APOLLO LC-C38-30</t>
  </si>
  <si>
    <t>MSI-LOW CEILING LAMP APOLLO LC-C38-83</t>
  </si>
  <si>
    <t>MSI-LOW CEILING LAMP APOLLO LC-C38-32</t>
  </si>
  <si>
    <t>MSI-LOW CEILING LAMP APOLLO LC-C38-33</t>
  </si>
  <si>
    <t>MSI-LOW CEILING LAMP APOLLO LC-YB-08</t>
  </si>
  <si>
    <t>MSI-DROPLIGHT APOLLO DL-1960-1P</t>
  </si>
  <si>
    <t>MSI-DROPLIGHT APOLLO DL-1960-1HB</t>
  </si>
  <si>
    <t>MSI-LOW CEILING LAMP APOLLO LC-2258-1B GB</t>
  </si>
  <si>
    <t>MSI-LOW CEILING LAMP APOLLO LC-2258-1B CR</t>
  </si>
  <si>
    <t>MSI-LOW CEILING LAMP APOLLO LC-2261-1 GD</t>
  </si>
  <si>
    <t>MSI-LOW CEILING LAMP APOLLO LC-2261-1 CR</t>
  </si>
  <si>
    <t>MSI-LOW CEILING LAMP APOLLO LC-SP3001-3A</t>
  </si>
  <si>
    <t>MSI-LOW CEILING LAMP APOLLO LC-SP3002-3A</t>
  </si>
  <si>
    <t>MSI-LOW CEILING LAMP APOLLO LC-SP3005-3A</t>
  </si>
  <si>
    <t>MSI-LOW CEILING LAMP APOLLO LC-SP3001-5A</t>
  </si>
  <si>
    <t>MSI-LOW CEILING LAMP APOLLO LC-SP3002-5A</t>
  </si>
  <si>
    <t>MSI-LOW CEILING LAMP APOLLO LC-SP3005-5A</t>
  </si>
  <si>
    <t>MSI-PINLIGHT APOLLO PIN-L3210 WH WL</t>
  </si>
  <si>
    <t>MSI-PINLIGHT APOLLO PIN-L3210 WH DL</t>
  </si>
  <si>
    <t>MSI-PINLIGHT APOLLO PIN-L3210 SV WL</t>
  </si>
  <si>
    <t>MSI-PINLIGHT APOLLO PIN-L3210 SV DL</t>
  </si>
  <si>
    <t>MSI-PINLIGHT APOLLO PIN-L3210 GD WL</t>
  </si>
  <si>
    <t>MSI-PINLIGHT APOLLO PIN-L3210 GD DL</t>
  </si>
  <si>
    <t>MSI-PINLIGHT APOLLO PIN-B202 WHT</t>
  </si>
  <si>
    <t>MSI-PINLIGHT APOLLO PIN-B203 WHT</t>
  </si>
  <si>
    <t>MSI-HANGING LAMP APOLLO HL-MD7022-4A</t>
  </si>
  <si>
    <t>MSI-LOW CEILING LAMP APOLLO LC-C7023-3A</t>
  </si>
  <si>
    <t>MSI-LOW CEILING LAMP APOLLO LC-C7023-4A</t>
  </si>
  <si>
    <t>MSI-LOW CEILING LAMP APOLLO LC-C7024-4C</t>
  </si>
  <si>
    <t>MSI-LOW CEILING LAMP APOLLO LC-C7024-4A</t>
  </si>
  <si>
    <t>MSI-LOW CEILING LAMP APOLLO LC-C5642-2W</t>
  </si>
  <si>
    <t>MSI-LOW CEILING LAMP APOLLO LC-C5661-2SG</t>
  </si>
  <si>
    <t>MSI-HANGING LAMP APOLLO HL-MD5808-4</t>
  </si>
  <si>
    <t>MSI-HANGING LAMP APOLLO HL-MD5809-5</t>
  </si>
  <si>
    <t>MSI-PINLIGHT APOLLO PIN-STY-03W DL</t>
  </si>
  <si>
    <t>MSI-PINLIGHT FIXTURE APOLLO PIN-STY-09W DL</t>
  </si>
  <si>
    <t>MSI-PINLIGHT APOLLO PIN-HTY-09W DL</t>
  </si>
  <si>
    <t>MSI-PANEL LOW CEILING LAMP APOLLO LC-XPY-12W DL</t>
  </si>
  <si>
    <t>MSI-PANEL LOW CEILING LAMP APOLLO LC-XPY-3W DL</t>
  </si>
  <si>
    <t>MSI-LOW CEILING LAMP APOLLO LC-G29-31</t>
  </si>
  <si>
    <t>MSI-LOW CEILING LAMP APOLLO LC-G29-30</t>
  </si>
  <si>
    <t>MSI-LOW CEILING LAMP APOLLO LC-C38-21</t>
  </si>
  <si>
    <t>MSI-LOW CEILING LAMP APOLLO LC-G29-21</t>
  </si>
  <si>
    <t>MSI-LOW CEILING LAMP APOLLO LC-G29-33</t>
  </si>
  <si>
    <t>MSI-LOW CEILING LAMP APOLLO LC-1831/2C GD</t>
  </si>
  <si>
    <t>MSI-WALL LAMP APOLLO DOO5/2W 108MM</t>
  </si>
  <si>
    <t>MSI-WALL LAMP APOLLO DOO5/1W 108MM</t>
  </si>
  <si>
    <t>MSI-PANNEL LIGHT APOLLO LC-E-XPY48W-DC</t>
  </si>
  <si>
    <t>MSI-LOW CEILING LAMP APOLLO LC-5195-3WH</t>
  </si>
  <si>
    <t>MSI-LOW CEILING LAMP APOLLO LC-5195-6WH</t>
  </si>
  <si>
    <t>MSI-LOW CEILING LAMP APOLLO LC-887-3</t>
  </si>
  <si>
    <t>MSI-LOW CEILING LAMP APOLLO LC-889-3</t>
  </si>
  <si>
    <t>MSI-LOW CEILING LAMP APOLLO LC-3023-3 SV</t>
  </si>
  <si>
    <t>MSI-LOW CEILING LAMP APOLLO LC-3023-3 FGD</t>
  </si>
  <si>
    <t>MSI-LOW CEILING LAMP APOLLO LC-089/500</t>
  </si>
  <si>
    <t>MSI-LOW CEILING LAMP APOLLO LC-382/500</t>
  </si>
  <si>
    <t>MSI-LOW CEILING LAMP APOLLO LC-021/500</t>
  </si>
  <si>
    <t>MSI-LOW CEILING LAMP APOLLO LC-3018-500</t>
  </si>
  <si>
    <t>MSI-LOW CEILING LAMP APOLLO LC-3019-500</t>
  </si>
  <si>
    <t>MSI-LOW CEILING LAMP APOLLO LC-90233/2P</t>
  </si>
  <si>
    <t>MSI-LOW CEILING LAMP APOLLO DL-94065/3P</t>
  </si>
  <si>
    <t>MSI-LOW CEILING LAMP APOLLO LC-94119/3+1A</t>
  </si>
  <si>
    <t>MSI-LOW CEILING LAMP APOLLO LC-94119/3+1B</t>
  </si>
  <si>
    <t>MSI-LOW CEILING LAMP APOLLO LC-94118/3+1C</t>
  </si>
  <si>
    <t>MSI-LOW CEILING LAMP APOLLO LC-0029/2C GD</t>
  </si>
  <si>
    <t>MSI-LOW CEILING LAMP APOLLO LC-0028/2C SV</t>
  </si>
  <si>
    <t>MSI-HANGING LAMP APOLLO HL-3339/6+1 BK</t>
  </si>
  <si>
    <t>MSI-HANGING LAMP APOLLO HL-3339/6+1 SV</t>
  </si>
  <si>
    <t>MSI-HANGING LAMP APOLLO HL-33340/5+1 BK</t>
  </si>
  <si>
    <t>MSI-HANGING LAMP APOLLO HL-33340/5+1 SV</t>
  </si>
  <si>
    <t>MSI-HANGING LAMP APOLLO CM-5039-1</t>
  </si>
  <si>
    <t>MSI-LOW CEILING LAMP APOLLO LC-B074B-1 30SQ</t>
  </si>
  <si>
    <t>MSI-LOW CEILING LAMP APOLLO LC-B074B-1 40SQ</t>
  </si>
  <si>
    <t>MSI-LOW CEILING LAMP APOLLO LC-B074B-6 30SQ</t>
  </si>
  <si>
    <t>MSI-LOW CEILING LAMP APOLLO LC-B074B-6 40SQ</t>
  </si>
  <si>
    <t>MSI-WALL LAMP APOLLO WL-B074B-1</t>
  </si>
  <si>
    <t>MSI-WALL LAMP APOLLO WL-B074B-6</t>
  </si>
  <si>
    <t>MSI-PINLIGHT APOLLO PIN-4010 WHT</t>
  </si>
  <si>
    <t>MSI-PINLIGHT APOLLO PIN-5010 WHT</t>
  </si>
  <si>
    <t>MSI-DROPLIGHT APOLLO DL-55533/1L WHT</t>
  </si>
  <si>
    <t>MSI-DROPLIGHT APOLLO DL-55533/1L BLK</t>
  </si>
  <si>
    <t>MSI-DROPLIGHT APOLLO DL-55535/3L WHT</t>
  </si>
  <si>
    <t>MSI-DROPLIGHT APOLLO DL-55535/3L BLK</t>
  </si>
  <si>
    <t>MSI-DROPLIGHT APOLLO DL-54234/1L</t>
  </si>
  <si>
    <t>MSI-DROPLIGHT APOLLO DL-54235/1L</t>
  </si>
  <si>
    <t>MSI-DROPLIGHT APOLLO DL-55274/1L OR</t>
  </si>
  <si>
    <t>MSI-DROPLIGHT APOLLO DL-55276/1L SV</t>
  </si>
  <si>
    <t>MSI-DROPLIGHT APOLLO DL-52444/3L</t>
  </si>
  <si>
    <t>MSI-DROPLIGHT APOLLO DL-52726/3L</t>
  </si>
  <si>
    <t>MSI-DROPLIGHT APOLLO DL-52454/1L</t>
  </si>
  <si>
    <t>MSI-LOW CEILING LAMP APOLLO LC-52471</t>
  </si>
  <si>
    <t>MSI-DROPLIGHT APOLLO DL-55462/1L</t>
  </si>
  <si>
    <t>MSI-LOW CEILING LAMP APOLLO LC-54222/3L</t>
  </si>
  <si>
    <t>MSI-HANGING LAMP APOLLO HL-MD6767-6</t>
  </si>
  <si>
    <t>MSI-HANGING LAMP APOLLO HL-MD6969-8</t>
  </si>
  <si>
    <t>MSI-LOW CEILING LAMP APOLLO LC-C6404-3</t>
  </si>
  <si>
    <t>MSI-LOW CEILING LAMP APOLLO LC-C6404-4</t>
  </si>
  <si>
    <t>MSI-LOW CEILING LAMP APOLLO LC-C5824-4</t>
  </si>
  <si>
    <t>MSI-LOW CEILING LAMP APOLLO LC-C5824-5</t>
  </si>
  <si>
    <t>MSI-LOW CEILING LAMP APOLLO LC-C6911-L CF</t>
  </si>
  <si>
    <t>MSI-LOW CEILING LAMP APOLLO LC-C6911-M CF</t>
  </si>
  <si>
    <t>MSI-LOW CEILING LAMP APOLLO LC-C6911-L OR</t>
  </si>
  <si>
    <t>MSI-LOW CEILING LAMP APOLLO LC-C6911-M OR</t>
  </si>
  <si>
    <t>MSI-LOW CEILING LAMP APOLLO LC-3001-4</t>
  </si>
  <si>
    <t>MSI-LOW CEILING LAMP APOLLO LC-3033-4</t>
  </si>
  <si>
    <t>MSI-HANGING LAMPS APOLLO HL-95023/6L</t>
  </si>
  <si>
    <t>MSI-HANGING LAMPS APOLLO HL-95024/6L</t>
  </si>
  <si>
    <t>MSI-HANGING LAMPS APOLLO HL-3166/6L</t>
  </si>
  <si>
    <t>MSI-HANGING LAMPS APOLLO HL-3166/18L</t>
  </si>
  <si>
    <t>MSI-LOW CEILING LAMP APOLLO DL-8214-6</t>
  </si>
  <si>
    <t>MSI-LOW CEILING LAMP APOLLO LC-3533-6</t>
  </si>
  <si>
    <t>MSI-LOW CEILING LAMP APOLLO HL-YD9130-12</t>
  </si>
  <si>
    <t>MSI-HANGING LAMP APOLLO HL-LF108-3</t>
  </si>
  <si>
    <t>MSI-LOW CEILING LAMP APOLLO LC-LF110-3</t>
  </si>
  <si>
    <t>MSI-HANGING LAMP APOLLO HL-LF111-3</t>
  </si>
  <si>
    <t>MSI-HANGING LAMP APOLLO HL-LF111-7</t>
  </si>
  <si>
    <t>MSI-DROPLIGHT APOLLO DL-B383-1</t>
  </si>
  <si>
    <t>MSI-DROPLIGHT APOLLO DL-7127-3</t>
  </si>
  <si>
    <t>MSI-DROPLIGHT APOLLO DL-7532-3A</t>
  </si>
  <si>
    <t>CTC-CEILING LAMP E27 EGLO 82942 1X100W PLANET</t>
  </si>
  <si>
    <t>CTC-CEILING LAMP E27 EGLO 82958 1X100W PLANET</t>
  </si>
  <si>
    <t>+T-FAUCET MOEN 2028V 2WAY</t>
  </si>
  <si>
    <t>T-FAUCET CONNECTOR FLUIDMASTER B4F30 1/2X1/2</t>
  </si>
  <si>
    <t>T-FAUCET LAVATORY HUNTINGTON HB1511 BRASS</t>
  </si>
  <si>
    <t>T-FAUCET KITCHEN HUNTINGTON T80016 BRASS</t>
  </si>
  <si>
    <t>T-FAUCET KITCHEN HUNTINGTON T80017 BRASS</t>
  </si>
  <si>
    <t>T-FAUCET KITCHEN HUNTINGTON T80212CG BRASS</t>
  </si>
  <si>
    <t>T-FAUCET LAVATORY MOEN MER-SM 11221</t>
  </si>
  <si>
    <t>T-FAUCET LAVATORY MOEN MER-WM 11232</t>
  </si>
  <si>
    <t>+T-FAUCET LAVATORY MOEN CAS 88121</t>
  </si>
  <si>
    <t>T-HAND SHOWER ECO SENSE ES0102 3F</t>
  </si>
  <si>
    <t>T-HAND SHOWER ECO SENSE ES0103 1F</t>
  </si>
  <si>
    <t>T-HAND SHOWER ECO SENSE ES0104</t>
  </si>
  <si>
    <t>T-HAND SHOWER ECO SENSE ES0105K 1F W/HOSE &amp; BRACK</t>
  </si>
  <si>
    <t>T-HAND SHOWER ECO SENSE ES0106K</t>
  </si>
  <si>
    <t>T-FLEXIBLE HOSE ECO SENSE ES1102 1.5m</t>
  </si>
  <si>
    <t>T-FILL VALVE ECO SENSE ES2001A</t>
  </si>
  <si>
    <t>T-FILL VALVE ECO SENSE ES2002A</t>
  </si>
  <si>
    <t>T-FILL VALVE ECO SENSE ES2005A</t>
  </si>
  <si>
    <t>T-FLUSH VALVE ECO SENSE ES2103</t>
  </si>
  <si>
    <t>T-FLAPPER ECO SENSE ES2301</t>
  </si>
  <si>
    <t>CTC-CEILING LAMP E27 EGLO 82944 2X60W PLANET</t>
  </si>
  <si>
    <t>CTC-CEILING LAMP E27 EGLO 82957 2X60W PLANET</t>
  </si>
  <si>
    <t>CTC-PENDANT LAMP E27 EGLO 89834 3X60W PINTO</t>
  </si>
  <si>
    <t>T-HAND SHOWER ECO SENSE ES0102K 3F SS201 WALL MOUNT</t>
  </si>
  <si>
    <t>T-HAND SHOWER ECO SENSE ES0103K 1F SS201 WALL MOUNT</t>
  </si>
  <si>
    <t>T-HAND SHOWER ECO SENSE ES0205K 3F KITTED</t>
  </si>
  <si>
    <t>T-FLAPPER FLUIDMASTER 506 2" OPP</t>
  </si>
  <si>
    <t>T-FLEXIBLE HOSE ECO SENSE ES1105 SS201</t>
  </si>
  <si>
    <t>T-FLAPPER ECO SENSE ES2103 2DIA.TYP FV W/SILICON SEAL</t>
  </si>
  <si>
    <t>T-FLUSH VALVE ECO SENSE ES2103TM 3" 1PC FLAPPER TYP</t>
  </si>
  <si>
    <t>T-HAND SHOWER ECO SENSE ES0209 WALLMOUNT</t>
  </si>
  <si>
    <t>T-FLAPPER PVC ECO SENSE ES2304 2"</t>
  </si>
  <si>
    <t>T-FILL VALVE ECO SENSE ES2503 REDUCING NUT</t>
  </si>
  <si>
    <t>T-COMPLETE TOILET REPAIR KIT ECO SENSE ES2001AK</t>
  </si>
  <si>
    <t>T-COMPLETE TOILET REPAIR KIT ECO SENSE ES2002AK</t>
  </si>
  <si>
    <t>T-HAND SHOWER ECO SENSE ES0114 POWER RINSING</t>
  </si>
  <si>
    <t>T-HAND SHOWER ECO SENSE ES0113 PUSH BUTTOM 1-SETTING</t>
  </si>
  <si>
    <t>T-BRAIDED HOSE CONNECTOR ECO SENSE ES1704-24 24'' FOR FAUCET</t>
  </si>
  <si>
    <t>+SJG-FAUCET PFISTER 040-CSLPC LEVER</t>
  </si>
  <si>
    <t>+SJG-FAUCET PFISTER 040-CSCPC CROSS</t>
  </si>
  <si>
    <t>+SJG-FAUCET PFISTER 028-CSLC POSTMOUNT LEVER</t>
  </si>
  <si>
    <t>+SJG-FAUCET PFISTER 028-CSCC POSTMOUNT CROSS</t>
  </si>
  <si>
    <t>+SJG-FAUCET PFISTER 036-CSLC NO SPRAY LEVER</t>
  </si>
  <si>
    <t>+SJG-FAUCET PFISTER 036-CSCC NO SPRAY CROSS</t>
  </si>
  <si>
    <t>EHM-BALUSTER METAL CRAFT ART 029 FARFALLINA</t>
  </si>
  <si>
    <t>EHM-BALUSTER METAL CRAFT ART 030 DUE LUNE</t>
  </si>
  <si>
    <t>EHM-BALUSTER METAL CRAFT ART 031 DUE VENERE</t>
  </si>
  <si>
    <t>EHM-BALUSTER METAL CRAFT ART 032 DUE ANELL</t>
  </si>
  <si>
    <t>EHM-BALUSTER METAL CRAFT ART 042 HB LUNATI 0791</t>
  </si>
  <si>
    <t>EHM-BALUSTER METAL CRAFT ART 033 LUNA PIENA</t>
  </si>
  <si>
    <t>EHM-BALUSTER METAL CRAFT ART 035 HB LUNA</t>
  </si>
  <si>
    <t>EHM-BALUSTER METAL CRAFT ART 036 HB DBL LUNA</t>
  </si>
  <si>
    <t>EHM-BALUSTER METAL CRAFT ART 037 HB GOCCE 0666</t>
  </si>
  <si>
    <t>EHM-BALUSTER METAL CRAFT ART 038 HB CAROSELLO 0673</t>
  </si>
  <si>
    <t>EHM-BALUSTER METAL CRAFT ART 039 HB RESISTE 0698</t>
  </si>
  <si>
    <t>EHM-BALUSTER METAL CRAFT ART 040 HB GEMELLI 0699</t>
  </si>
  <si>
    <t>EHM-BALUSTER METAL CRAFT ART 041 HB LUNANERA 0781</t>
  </si>
  <si>
    <t>EHM-GARDEN FENCE TUSCANY METAL CRAFT FARFALLA (80 X 115)</t>
  </si>
  <si>
    <t>EHM-GARDEN FENCE TUSCANY METAL CRAFT FARFALLA (80 X 65)</t>
  </si>
  <si>
    <t>EHM-BALUSTER METAL CRAFT TUSCANY ART 034 UBRIACA 90CM</t>
  </si>
  <si>
    <t>EHM-BALUSTER TUSCANY METAL CRAFT MODERN DESIGN ART.043 TRE SFERE (6CM X 90CM)</t>
  </si>
  <si>
    <t>EHM-BALUSTERS TUSCANY CHIOCCIOLE ART.045 90CM</t>
  </si>
  <si>
    <t>EHM-BALUSTERS TUSCANY FARFALLONE ART.043 90CM</t>
  </si>
  <si>
    <t>EHM-BALUSTERS TUSCANY ALEX CHIUSO LATERAL ART.047 90CM</t>
  </si>
  <si>
    <t>EHM-BALUSTERS TUSCANY FRECCIA QUADRELLO ART.048 20CM</t>
  </si>
  <si>
    <t>EHM-BALUSTER TUSCANY METAL CRAFT MODERN DESIGN ART.044 TRE BOCCE (7CM X 90CM)</t>
  </si>
  <si>
    <t>EHM-BALUSTERS TUSCANY FRECCIA FARFALLA ART.050 20CM</t>
  </si>
  <si>
    <t>EHM-BALUSTERS TUSCANY FARFALLONE CHIUSO ART.044 90CM</t>
  </si>
  <si>
    <t>EHM-BALUSTERS TUSCANY FRECCE FARFALLA ART.051 20CM</t>
  </si>
  <si>
    <t>EHM-BALUSTERS TUSCANY FRECCE ART.049 20CM</t>
  </si>
  <si>
    <t>MN-MAGAZINE BLUE PRINT</t>
  </si>
  <si>
    <t>AIC-FLEXIBLE HOSE KYK KFH1212 1/2X1/2x12''</t>
  </si>
  <si>
    <t>AIC-FLEXIBLE HOSE KYK KFH1218 1/2X1/2X18''</t>
  </si>
  <si>
    <t>CTC-CEILING LAMP EGLO 89758 RAYA</t>
  </si>
  <si>
    <t>CBK-FAUCET LAVATORY DELTA DT-25225 SGL HOLE</t>
  </si>
  <si>
    <t>CTC-CEILING LAMP EGLO EGCE091246 91246 NUBE</t>
  </si>
  <si>
    <t>CBK-FAUCET LAVATORY DELTA DT-29125 SGL HOLE</t>
  </si>
  <si>
    <t>CTC-CEILING LAMP EGLO EGCE091247 91247 NUBE</t>
  </si>
  <si>
    <t>CBK-FAUCET DELTA DT-29100 SGL HANDLE</t>
  </si>
  <si>
    <t>CBK-FAUCET DELTA DT-29110 2-HANDLE</t>
  </si>
  <si>
    <t>CBK-FAUCET DELTA DT-25201 SGL HOLE</t>
  </si>
  <si>
    <t>CTC-CEILING LAMP E27 EGLO 80265 1X60W MARS</t>
  </si>
  <si>
    <t>CTC-CEILING LAMP EGLO 90383 RAYA 1</t>
  </si>
  <si>
    <t>CBK-BIDET SPRAY DANZE DZ-RF0574CP PLASTIC W/STAINER&amp;TEFLON</t>
  </si>
  <si>
    <t>CBK-FAUCET DELTA DT-33501 KITCHEN SGL HANDLE</t>
  </si>
  <si>
    <t>CBK-FLEXIBLE HOSE LEO LO-FH60-03/24 1"X1"X24"</t>
  </si>
  <si>
    <t>CBK-FLEXIBLE HOSE LEO LO-FH55-03/21 1"X1"X21"</t>
  </si>
  <si>
    <t>CBK-ANGLE VALVE DANZE DZ-RA 1025CP M-1/2-14NPSM X F-3/8-18NPSM W/FLANGE</t>
  </si>
  <si>
    <t>CBK-ANGLE VALVE DANZE DZ-RA 1026CP M-1/2-14NPSM X F-1/2-14NPSM W/FLANGE</t>
  </si>
  <si>
    <t>CBK-ANGLE VALVE DANZE DZ-RA 1027CP M-1/2-14NPSM X F-3/8-18NPSM W/FLANGE</t>
  </si>
  <si>
    <t>CBK-BIDET SPRAY DANZE DZ-RF0573WH PLSTC MATERIAL WHT FINISH</t>
  </si>
  <si>
    <t>CBK-FAUCET DANZE DZ-F81JR002CP CHROME PLATED</t>
  </si>
  <si>
    <t>CTC-CEILING LAMP E27 EGLO 90643 3X60W FORTUNA</t>
  </si>
  <si>
    <t>CTC-CEILING LAMP E27 EGLO 86713 3X60W MESTRE</t>
  </si>
  <si>
    <t>LAMP-CEILING LAMP TC 82079-12/2</t>
  </si>
  <si>
    <t>B-PRESSURE TANKS AQUAFLO PC-244 CHALLENGER SERIES</t>
  </si>
  <si>
    <t>BF-TAPE TEFLON BUFFALO TST2 2PCS</t>
  </si>
  <si>
    <t>BF-SYPHON DRUM PUMP BUFFALO JW-602</t>
  </si>
  <si>
    <t>MHD-PVC EDGING MULTI-FORM 0.31X22MM 10M PLAIN BLACK</t>
  </si>
  <si>
    <t>MHD-PVC EDGING MULTI-FORM 0.31X22MM 10M PLAIN BEIGE</t>
  </si>
  <si>
    <t>MHD-PVC EDGING MULTI-FORM 0.31X22MM 10M PLAIN WHITE</t>
  </si>
  <si>
    <t>MHD-PVC EDGING MULTI-FORM 0.31X22MM 10M PLAIN GREEN</t>
  </si>
  <si>
    <t>MHD-PVC EDGING MULTI-FORM 0.31X22MM 10M WOODGRAIN ROSEWOOD CHERRY</t>
  </si>
  <si>
    <t>MHD-PVC EDGING MULTI-FORM 0.31X22MM 10M WOODGRAIN EUROPEAN OAKWOOD</t>
  </si>
  <si>
    <t>MHD-PVC EDGING MULTI-FORM 0.31X22MM 10M WOODGRAIN LIGHT PINE</t>
  </si>
  <si>
    <t>MHD-PVC EDGING MULTI-FORM 0.31X22MM 10M WOODGRAIN SILVER 157</t>
  </si>
  <si>
    <t>MHD-PVC EDGING MULTI-FORM 0.5X22MM 10M WOODGRAIN SILVERPINE</t>
  </si>
  <si>
    <t>MHD-PVC EDGING MULTI-FORM 1X22MM 10M PLAIN WHITE</t>
  </si>
  <si>
    <t>MHD-PVC EDGING MULTI-FORM 1X22MM 10M PLAIN BLACK</t>
  </si>
  <si>
    <t>MHD-PVC EDGING MULTI-FORM 1X22MM 10M PLAIN BEIGE</t>
  </si>
  <si>
    <t>MHD-PVC EDGING MULTI-FORM 1X22MM 10M PLAIN DARK GREY</t>
  </si>
  <si>
    <t>MHD-PVC EDGING MULTI-FORM 1X22MM 10M WOODGRAIN RICON</t>
  </si>
  <si>
    <t>MHD-PVC EDGING MULTI-FORM 1X22MM 10M WOODGRAIN MAPLE</t>
  </si>
  <si>
    <t>MHD-PVC EDGING MULTI-FORM 1X22MM 10M WOODGRAIN BEECH</t>
  </si>
  <si>
    <t>MHD-PVC EDGING MULTI-FORM 1X22MM 10M WOODGRAIN ROSEWOOD</t>
  </si>
  <si>
    <t>MHD-PVC EDGING MULTI-FORM 0.31X22MM 20M PLAIN BLACK</t>
  </si>
  <si>
    <t>MHD-PVC EDGING MULTI-FORM 0.31X22MM 20M PLAIN BEIGE</t>
  </si>
  <si>
    <t>MHD-PVC EDGING MULTI-FORM 0.31X22MM 20M PLAIN WHITE</t>
  </si>
  <si>
    <t>MHD-PVC EDGING MULTI-FORM 0.31X22MM 20M PLAIN GREEN</t>
  </si>
  <si>
    <t>MHD-PVC EDGING MULTI-FORM 0.31X22MM 20M WOODGRAIN HONEY OAK</t>
  </si>
  <si>
    <t>MHD-PVC EDGING MULTI-FORM 0.31X22MM 20M WOODGRAIN ROSEWOOD CHERRY</t>
  </si>
  <si>
    <t>MHD-PVC EDGING MULTI-FORM 0.31X22MM 20M WOODGRAIN EUROPEAN OAKWOOD</t>
  </si>
  <si>
    <t>MHD-PVC EDGING MULTI-FORM 0.31X22MM 20M WOODGRAIN LIGHT PINE</t>
  </si>
  <si>
    <t>MHD-PVC EDGING MULTI-FORM 0.31X22MM 20M WOODGRAIN SILVER 157</t>
  </si>
  <si>
    <t>MHD-PVC EDGING MULTI-FORM 0.5X22MM 20M WOODGRAIN LUMBER CHERRY</t>
  </si>
  <si>
    <t>MHD-PVC EDGING MULTI-FORM 0.5X22MM 20M WOODGRAIN SILVERPINE</t>
  </si>
  <si>
    <t>MHD-PVC EDGING MULTI-FORM 1X22MM 20M PLAIN WHITE</t>
  </si>
  <si>
    <t>MHD-PVC EDGING MULTI-FORM 1X22MM 20M PLAIN BLACK</t>
  </si>
  <si>
    <t>MHD-PVC EDGING MULTI-FORM 1X22MM 20M PLAIN BEIGE</t>
  </si>
  <si>
    <t>MHD-PVC EDGING MULTI-FORM 1X22MM 20M PLAIN DARK GREY</t>
  </si>
  <si>
    <t>MHD-PVC EDGING MULTI-FORM 1X22MM 20M WOODGRAIN OAK</t>
  </si>
  <si>
    <t>MHD-PVC EDGING MULTI-FORM 1X22MM 20M WOODGRAIN RICON</t>
  </si>
  <si>
    <t>MHD-PVC EDGING MULTI-FORM 1X22MM 20M WOODGRAIN MAPLE</t>
  </si>
  <si>
    <t>MHD-PVC EDGING MULTI-FORM 1X22MM 20M WOODGRAIN BEECH</t>
  </si>
  <si>
    <t>MHD-LAMINATES MULTI-FORM REGULAR 4X8 PLAIN WHITE</t>
  </si>
  <si>
    <t>MHD-LAMINATES MULTI-FORM REGULAR 4X8 PLAIN MATTE</t>
  </si>
  <si>
    <t>MHD-LAMINATES MULTI-FORM SPECIAL 4X8 PLAIN MATTE</t>
  </si>
  <si>
    <t>MHD-LAMINATES MULTI-FORM SPECIAL 4X8 PLAIN GLOSS</t>
  </si>
  <si>
    <t>MHD-LAMINATES MULTI-FORM 4X8 VERTICAL</t>
  </si>
  <si>
    <t>MHD-LAMINATES MULTI-FORM 4X8 FLORAL</t>
  </si>
  <si>
    <t>MHD-LAMINATES MULTI-FORM SPECIAL 4X8 WOOD GLOSS</t>
  </si>
  <si>
    <t>MHD-LAMINATES MULTI-FORM REGULAR 4X8 WOOD MAPLE</t>
  </si>
  <si>
    <t>MHD-LAMINATES MULTI-FORM SPECIAL 4X8 WOOD MAPLE</t>
  </si>
  <si>
    <t>MHD-LAMINATES MULTI-FORM REGULAR 4X8 WOOD CHERRY</t>
  </si>
  <si>
    <t>MHD-LAMINATES MULTI-FORM SPECIAL 4X8 WOOD CHERRY</t>
  </si>
  <si>
    <t>MHD-LAMINATES MULTI-FORM DESIGNERS SERIES 4X8 WOOD CHERRY</t>
  </si>
  <si>
    <t>MHD-LAMINATES MULTI-FORM REGULAR 4X8 WOOD NATURE'S OWN</t>
  </si>
  <si>
    <t>MHD-LAMINATES MULTI-FORM SPECIAL 4X8 WOOD NATURE'S OWN</t>
  </si>
  <si>
    <t>MHD-LAMINATES MULTI-FORM DESIGNER SERIES 4X8 WOOD NATURE'S OWN</t>
  </si>
  <si>
    <t>MHD-LAMINATES MULTI-FORM REGULAR 4X8 WOOD BAMBOO</t>
  </si>
  <si>
    <t>MHD-LAMINATES MULTI-FORM SPECIAL 4X8 WOOD BAMBOO</t>
  </si>
  <si>
    <t>MHD-LAMINATES MULTI-FORM REGULAR 4X8 WOOD TEAK</t>
  </si>
  <si>
    <t>MHD-LAMINATES MULTI-FORM SPECIAL 4X8 WOOD TEAK</t>
  </si>
  <si>
    <t>MHD-LAMINATES MULTI-FORM DESIGNER SERIES 4X8 WOOD TEAK</t>
  </si>
  <si>
    <t>MHD-LAMINATES MULTI-FORM REGULAR 4X8 WOOD WALNUT</t>
  </si>
  <si>
    <t>MHD-LAMINATES MULTI-FORM SPECIAL 4X8 WOOD WALNUT</t>
  </si>
  <si>
    <t>MHD-LAMINATES MULTI-FORM REGULAR 4X8 WOOD ZEBRANOS</t>
  </si>
  <si>
    <t>MHD-LAMINATES MULTI-FORM SPECIAL 4X8 WOOD ZEBRANOS</t>
  </si>
  <si>
    <t>MHD-LAMINATES MULTI-FORM DESIGNERS SERIES 4X8 WOOD ZEBRANOS</t>
  </si>
  <si>
    <t>MHD-LAMINATES MULTI-FORM REGULAR 4X8 WOOD OAK</t>
  </si>
  <si>
    <t>MHD-LAMINATES MULTI-FORM SPECIAL 4X8 WOOD OAK</t>
  </si>
  <si>
    <t>MHD-LAMINATES MULTI-FORM DESIGNERS SERIES 4X8 WOOD OAK</t>
  </si>
  <si>
    <t>MHD-LAMINATES MULTI-FORM REGULAR 4X8 WOOD SAWCUT</t>
  </si>
  <si>
    <t>MHD-LAMINATES MULTI-FORM DESIGNERS SERIES 4X8 WOOD SAWCUT</t>
  </si>
  <si>
    <t>MHD-LAMINATES MULTI-FORM REGULAR 4X8 WOOD ASH</t>
  </si>
  <si>
    <t>MHD-LAMINATES MULTI-FORM SPECIAL 4X8 WOOD ASH</t>
  </si>
  <si>
    <t>MHD-LAMINATES MULTI-FORM DESIGNERS SERIES 4X8 WOOD ASH</t>
  </si>
  <si>
    <t>MHD-LAMINATES MULTI-FORM DESIGNERS SERIES 4X8 WOOD FIBER</t>
  </si>
  <si>
    <t>MHD-LAMINATES MULTI-FORM REGULAR 4X8 WOOD BEECH</t>
  </si>
  <si>
    <t>MHD-LAMINATES MULTI-FORM DESIGNERS SERIES 4X8 WOOD SENSATION</t>
  </si>
  <si>
    <t>MHD-LAMINATES MULTI-FORM REGULAR 4X8 WOOD PINE</t>
  </si>
  <si>
    <t>MHD-LAMINATES MULTI-FORM SPECIAL 4X8 WOOD PINE</t>
  </si>
  <si>
    <t>MHD-LAMINATES MULTI-FORM REGULAR 4X8 WOOD HORIZONTAL</t>
  </si>
  <si>
    <t>MHD-LAMINATES MULTI-FORM REGULAR 4X8 DECOR</t>
  </si>
  <si>
    <t>MHD-LAMINATES MULTI-FORM SPECIAL 4X8 DECOR</t>
  </si>
  <si>
    <t>MHD-LAMINATES MULTI-FORM DESIGNERS SERIES 4X8 DECOR</t>
  </si>
  <si>
    <t>MHD-LAMINATES MULTI-FORM 4X8 METAL BRUSHED ALU</t>
  </si>
  <si>
    <t>MHD-LAMINATES MULTI-FORM 4X8 METAL MATTE ALU</t>
  </si>
  <si>
    <t>MHD-LAMINATES MULTI-FORM 4X8 METAL SPECIAL 1</t>
  </si>
  <si>
    <t>MHD-LAMINATES MULTI-FORM 4X8 METAL SPECIAL 2</t>
  </si>
  <si>
    <t>MHD-LAMINATES MULTI-FORM 4X8 METAL SPECIAL 3</t>
  </si>
  <si>
    <t>MHD-PVC EDGING MULTI-FORM 0.15X22MM 10M WOODGRAIN LUMBER CHERRY</t>
  </si>
  <si>
    <t>ER-TIRE GAUGE GREENFIELD DIAL TYPE</t>
  </si>
  <si>
    <t>CTC-PENDANT LAMP E27 EGLO 88333 3X60W TOSCA</t>
  </si>
  <si>
    <t>B-VAREM PARTS BOLZANO MANOMETER</t>
  </si>
  <si>
    <t>CTC-PENDANT LAMP GY6.35 EGLO 90037 4X35W CLAP</t>
  </si>
  <si>
    <t>CTC-HANGING LAMP E14 EGLO 88306 4X40W NIZZA</t>
  </si>
  <si>
    <t>B-VAREM PARTS EUROSTAR 4 WAY CONNECTOR</t>
  </si>
  <si>
    <t>B-VAREM PARTS EUROSTAR 5 WAY CONNECTOR</t>
  </si>
  <si>
    <t>HA-FAUCET WASHER KIT HOMEAID</t>
  </si>
  <si>
    <t>B-WATER FILTER EASYFLOW LW-UF-50PM</t>
  </si>
  <si>
    <t>ER-WATER FILTER TWN</t>
  </si>
  <si>
    <t>OEC-WATER FILTER OSMOSIS FT-1</t>
  </si>
  <si>
    <t>OEC-WATER FILTER OSMOSIS FT-2</t>
  </si>
  <si>
    <t>OEC-WATER FILTER OSMOSIS FT-3</t>
  </si>
  <si>
    <t>CTC-HANGING LAMP E14 EGLO 90696 4X60W DIAMOND</t>
  </si>
  <si>
    <t>CTC-PENDANT LAMP E14 EGLO 91477 4X60W LA CASED</t>
  </si>
  <si>
    <t>CTC-CEILING LAMP E27 EGLO 83244 4X60W AERO</t>
  </si>
  <si>
    <t>CTC-PENDANT LAMP E27 EGLO 88334 4X60W TOSCA</t>
  </si>
  <si>
    <t>CTC-HANGING LAMP G9 EGLO 90577 5X33W FABIANA</t>
  </si>
  <si>
    <t>CTC-HANGING LAMP G9 EGLO 90079 5X33W ACENTO</t>
  </si>
  <si>
    <t>CTC-CHANDELIER E14 EGLO 89852 5X40W FEDA</t>
  </si>
  <si>
    <t>CTC-HANGING LAMP E14 EGLO 90075 5X40W ALMERA 1</t>
  </si>
  <si>
    <t>CTC-PENDANT LAMP E27 EGLO 90438 1X60W OXANA</t>
  </si>
  <si>
    <t>CTC-CEILING LAMP E27 EGLO 86712 5X60W MESTRE</t>
  </si>
  <si>
    <t>CTC-HANGING LAMP G9 EGLO 90556 5X9W FERRO</t>
  </si>
  <si>
    <t>CTC-WALL LAMP LED EGLO 92095 6W IMENE</t>
  </si>
  <si>
    <t>CTC-PENDANT LAMP E14 EGLO 92518 6X40W CAMILE</t>
  </si>
  <si>
    <t>EHM-BALUSTERS TUSCANY LUMACHE CHIUSE ART.046 90CM</t>
  </si>
  <si>
    <t>B-TANK  BESTANK IVBWT-450 PE BLUE</t>
  </si>
  <si>
    <t>B-SHOWER SET CREMONA CL-4T351 76.5X12X7.6CM</t>
  </si>
  <si>
    <t>B-SHOWER SET CREMONA JA-88</t>
  </si>
  <si>
    <t>CBK-SHOWER BAR DELTA DT-ISP00059/SP00009</t>
  </si>
  <si>
    <t>CBK-SHOWER SET DELTA DT-22850</t>
  </si>
  <si>
    <t>CBK-SHOWER SET DELTA DT-25250</t>
  </si>
  <si>
    <t>CBK-SHOWER SET DELTA DT-29150</t>
  </si>
  <si>
    <t>B-SHOWER DKI 064-HS-21</t>
  </si>
  <si>
    <t>T-SHOWER HOSE DOUBLE H DH-712R 1.5M</t>
  </si>
  <si>
    <t>B-SHOWER SET EASYFLOW EF-7300</t>
  </si>
  <si>
    <t>+T-TUB &amp; SHOWER FLUIDMASTER 600D</t>
  </si>
  <si>
    <t>T-TUB &amp; SHOWER FLUIDMASTER 601D</t>
  </si>
  <si>
    <t>BR-WATER HEATER AEROGAZ 65E</t>
  </si>
  <si>
    <t>BR-WATER HEATER AEROGAZ 830</t>
  </si>
  <si>
    <t>+T-TUB &amp; SHOWER FLUIDMASTER 602D</t>
  </si>
  <si>
    <t>BR-WATER HEATER AEROGAZ 85E</t>
  </si>
  <si>
    <t>+T-TUB &amp; SHOWER FLUIDMASTER 603D</t>
  </si>
  <si>
    <t>HA-SAVER WATER HOMEAID 4WAY</t>
  </si>
  <si>
    <t>+T-SHOWER SET MOEN 150318 1F</t>
  </si>
  <si>
    <t>+T-SHOWER SET MOEN 150328 3F</t>
  </si>
  <si>
    <t>+T-SHOWER SET MOEN 2086MCL LA FORMA</t>
  </si>
  <si>
    <t>+T-SHOWER SET MOEN 3824 HANDHELD</t>
  </si>
  <si>
    <t>+T-SHOWER SET MOEN 3826 HANDHELD</t>
  </si>
  <si>
    <t>B-HAND SHOWER DKI 486-HR 50 BLUE</t>
  </si>
  <si>
    <t>B-HAND SHOWER DKI 486-HR 50 BURGUNDY</t>
  </si>
  <si>
    <t>B-HAND SHOWER DKI 486-HR 50 IVORY</t>
  </si>
  <si>
    <t>BR-WATER HEATER AEROGAZ 870E</t>
  </si>
  <si>
    <t>BR-WATER HEATER AEROGAZ AM 55</t>
  </si>
  <si>
    <t>BR-WATER HEATER CHAMPS 3.5KW ACCORD</t>
  </si>
  <si>
    <t>BR-WATER HEATER CHAMPS 3.5KW TRIMARK</t>
  </si>
  <si>
    <t>BR-WATER HEATER CHAMPS HOTSPRING</t>
  </si>
  <si>
    <t>BR-WATER HEATER CHAMPS HOUSTON</t>
  </si>
  <si>
    <t>+OEC-UV WATER STERILIZER OSMOSIS UVB-4W</t>
  </si>
  <si>
    <t>+OEC-UV WATER STERILIZER OSMOSIS UVP-6W</t>
  </si>
  <si>
    <t>B-WAX RING EASYFLOW P102</t>
  </si>
  <si>
    <t>B-WAX RING EASYFLOW P102A</t>
  </si>
  <si>
    <t>T-TTR VALVE ASSY FLUIDMASTER 400UK053</t>
  </si>
  <si>
    <t>B-HAND SHOWER DKI 486-HR 50 WHITE</t>
  </si>
  <si>
    <t>(DONOT USE)B-HAND SHOWER SET DKI 074 HS 21</t>
  </si>
  <si>
    <t>B-HAND SHOWER SET DKI 076 HS 50 BLUE</t>
  </si>
  <si>
    <t>B-HAND SHOWER SET DKI 076 HS 50 IVORY</t>
  </si>
  <si>
    <t>NKD-SHOWER HEAD LOTUS LSH-601 W/ARM</t>
  </si>
  <si>
    <t>B-SHOWER HEAD CREMONA A-09</t>
  </si>
  <si>
    <t>NKD-SHOWER HEAD LOTUS LSH-602 W/ARM</t>
  </si>
  <si>
    <t>B-SHOWER HEAD CREMONA A-39</t>
  </si>
  <si>
    <t>NKD-SHOWER HEAD LOTUS LSH-603 W/ARM</t>
  </si>
  <si>
    <t>NKD-SHOWER HEAD LOTUS LSH-604 W/ARM</t>
  </si>
  <si>
    <t>B-SHOWER HEAD CREMONA A-48</t>
  </si>
  <si>
    <t>NKD-SHOWER HEAD LOTUS LSH-812 PEARL NICKEL PLATED</t>
  </si>
  <si>
    <t>NKD-SHOWER HEAD LOTUS LSH-812B CHROME PLATED</t>
  </si>
  <si>
    <t>B-SHOWER HEAD CREMONA CL-321</t>
  </si>
  <si>
    <t>B-SHOWER HEAD CREMONA CL-322</t>
  </si>
  <si>
    <t>+T-SHOWERHEAD MOEN 121165 FLO XL</t>
  </si>
  <si>
    <t>T-SHOWER HOSE DOUBLE H DH-712S 1.5M</t>
  </si>
  <si>
    <t>T-SHOWER KIT DOUBLE H DH-710JHCP CHROME</t>
  </si>
  <si>
    <t>HA-SHOWER HOSE HOMEAID BLK</t>
  </si>
  <si>
    <t>HA-SHOWER HOSE HOMEAID CLEAR</t>
  </si>
  <si>
    <t>T-SHOWER KIT DOUBLE H DH-710PH WHITE</t>
  </si>
  <si>
    <t>B-SHOWER PANEL CREMONA ASA-42708</t>
  </si>
  <si>
    <t>B-SHOWER PANEL CREMONA ASA-44706</t>
  </si>
  <si>
    <t>B-SHOWER PANEL CREMONA ASA-51708</t>
  </si>
  <si>
    <t>B-SHOWER PANEL CREMONA CL-721320</t>
  </si>
  <si>
    <t>T-SHOWER VALVE CIP 034010</t>
  </si>
  <si>
    <t>T-SHOWER VALVE CIP 034011</t>
  </si>
  <si>
    <t>+T-SHOWER SET &amp; WALL BRACKET MOEN 3706-30 3F</t>
  </si>
  <si>
    <t>HA-SHOWER HEAD HA TWN</t>
  </si>
  <si>
    <t>+T-SHOWER SET &amp; WALL BRACKET MOEN 3707-30 5F</t>
  </si>
  <si>
    <t>B-SINK STRAINER EASYFLOW DS-02</t>
  </si>
  <si>
    <t>HA-SHOWER HEAD HOMEAID SPEARMAN</t>
  </si>
  <si>
    <t>B-SINK STRAINER EASYFLOW SA-377-A</t>
  </si>
  <si>
    <t>B-SINK STRAINER EASYFLOW SA-377-PL</t>
  </si>
  <si>
    <t>B-SINK STRAINER EASYFLOW SA-378-PL</t>
  </si>
  <si>
    <t>B-SINK STRAINER EASYFLOW SS-01</t>
  </si>
  <si>
    <t>B-SHOWER HEAD CREMONA CL-331 115MM</t>
  </si>
  <si>
    <t>B-SHOWER HEAD CREMONA CL-340 90MM</t>
  </si>
  <si>
    <t>B-SHOWER HEAD CREMONA CL-341 115MM</t>
  </si>
  <si>
    <t>B-STRAINER EASYFLOW SA-378</t>
  </si>
  <si>
    <t>B-SHOWER HEAD CREMONA CL-361 105MM</t>
  </si>
  <si>
    <t>B-SHOWER HEAD CREMONA T-103+BX</t>
  </si>
  <si>
    <t>HA-STRAINER HOMEAID ANTI-ODOR/TEST 4X4 884</t>
  </si>
  <si>
    <t>HA-STRAINER HOMEAID ANTI-ODOR/TEST 4X4 991</t>
  </si>
  <si>
    <t>HA-STRAINER HOMEAID STEEL</t>
  </si>
  <si>
    <t>B-SHOWER HEAD CREMONA T-105+BX</t>
  </si>
  <si>
    <t>B-SHOWER HEAD CREMONA YL-23 CHROME PLATED</t>
  </si>
  <si>
    <t>B-SHOWER HEAD CREMONA YL-305 CHROME PLATED</t>
  </si>
  <si>
    <t>HA-STRAINER URINARY/GUTTER HOMEAID</t>
  </si>
  <si>
    <t>NKD-DOME STRAINER LOTUS 3</t>
  </si>
  <si>
    <t>B-SHOWER HEAD CREMONA YL-316</t>
  </si>
  <si>
    <t>NKD-DUPLEX STRAINER LOTUS LDS-002 S/S 2</t>
  </si>
  <si>
    <t>B-SHOWER HEAD CREMONA YL-601 CHROME PLATED</t>
  </si>
  <si>
    <t>NKD-STRAINER LOTUS S/S 4X4 W/ BASKET</t>
  </si>
  <si>
    <t>B-SHOWER HEAD CREMONA YL-606 (609-A)</t>
  </si>
  <si>
    <t>NKD-STRAINER LOTUS S/S LSS308-4</t>
  </si>
  <si>
    <t>NKD-STRAINER LOTUS S/S LSS308-6</t>
  </si>
  <si>
    <t>NKD-STRAINER LOTUS S/S LSS309-4</t>
  </si>
  <si>
    <t>CBK-SHOWERHEAD DELTA DT-ISH11001 QUADRATE 8</t>
  </si>
  <si>
    <t>NKD-STRAINER LOTUS S/S LSS309-6</t>
  </si>
  <si>
    <t>B-SWITCH EUROSTAR 5 M. FLOAT SWITCH</t>
  </si>
  <si>
    <t>B-SHOWER HEAD DKI 090-SH-20</t>
  </si>
  <si>
    <t>B-SWITCH EUROSTAR KEY FLOAT</t>
  </si>
  <si>
    <t>B-TANK COMPOSITE LITE AQUAFLO C2N-120 C2</t>
  </si>
  <si>
    <t>B-HAND SHOWER SET DKI 076 HS 50 WHITE</t>
  </si>
  <si>
    <t>B-TANK COMPOSITE LITE AQUAFLO C2N-15 C2</t>
  </si>
  <si>
    <t>B-TANK COMPOSITE LITE AQUAFLO C2N-20 C2</t>
  </si>
  <si>
    <t>B-TANK COMPOSITE LITE AQUAFLO C2N-25 C2</t>
  </si>
  <si>
    <t>B-TANK COMPOSITE LITE AQUAFLO C2N-35 C2</t>
  </si>
  <si>
    <t>B-TANK COMPOSITE LITE AQUAFLO C2N-50 C2</t>
  </si>
  <si>
    <t>B-TANK COMPOSITE LITE AQUAFLO C2N-65 C2</t>
  </si>
  <si>
    <t>B-TANK COMPOSITE LITE AQUAFLO C2N-80 C2</t>
  </si>
  <si>
    <t>B-TANK COMPOSITE LITE AQUAFLO C2N-90 C2</t>
  </si>
  <si>
    <t>B-TANK  BESTANK SLT-1100 PE TERRACOTTA</t>
  </si>
  <si>
    <t>B-HAND SHOWER HEAD EASYFLOW A-129 CHROME</t>
  </si>
  <si>
    <t>+T-HAND SHOWER MOEN 121930</t>
  </si>
  <si>
    <t>B-TANK BESTANK IVBWT-450 PE TERRACOTTA VERTICAL</t>
  </si>
  <si>
    <t>B-TANK BESTANK IVBWT-660 PE TERRACOTTA VERTICAL</t>
  </si>
  <si>
    <t>B-WATER CLOSET FITTINGS EASYFLOW SET</t>
  </si>
  <si>
    <t>T-TANK LEVER ECO SENSE ES2401</t>
  </si>
  <si>
    <t>T-TANK LEVER ECO SENSE ES2402</t>
  </si>
  <si>
    <t>NKD-TANK LEVER LOTUS S/S</t>
  </si>
  <si>
    <t>NKD-TANK LEVER LOTUS UNIVERSAL</t>
  </si>
  <si>
    <t>NKD-TANK LEVER PVC LOTUS LTC-103</t>
  </si>
  <si>
    <t>HA-HAND SHOWER HOMEAID 932019 SET</t>
  </si>
  <si>
    <t>HA-HAND SHOWER HOMEAID 93202 SET</t>
  </si>
  <si>
    <t>HA-HAND SHOWER HOMEAID 932022 SET</t>
  </si>
  <si>
    <t>HA-HAND SHOWER HOMEAID 932034 SET</t>
  </si>
  <si>
    <t>HA-HAND SHOWER HOMEAID 932062 SET</t>
  </si>
  <si>
    <t>B-TEFLON TAPE EASYFLOW 1" X 10 M</t>
  </si>
  <si>
    <t>B-TEFLON TAPE EASYFLOW 1/2" X 10 M</t>
  </si>
  <si>
    <t>T-SHOWER HEAD DOUBLE H DH-710VSCP</t>
  </si>
  <si>
    <t>+T-SHOWER HEAD HANDHELD DBL H DH-711JHCP CHROME</t>
  </si>
  <si>
    <t>B-TEFLON TAPE EASYFLOW 3/4" X 10 M</t>
  </si>
  <si>
    <t>SJG-TAPE TEFLON JECO 1</t>
  </si>
  <si>
    <t>HA-HAND SHOWER HOMEAID 95509 SET</t>
  </si>
  <si>
    <t>HA-HAND SHOWER HOMEAID 962022 SET</t>
  </si>
  <si>
    <t>SJG-TAPE TEFLON JECO 1/2</t>
  </si>
  <si>
    <t>SJG-TAPE TEFLON JECO 3/4</t>
  </si>
  <si>
    <t>NRMC-MAGAZINE YUMMY BACK ISSUE</t>
  </si>
  <si>
    <t>MN-MAGAZINE BACK ISSUE CLASSIC HOUSE PLANS</t>
  </si>
  <si>
    <t>PB-MAGAZINE COOK</t>
  </si>
  <si>
    <t>MPG-MAGAZINE BLUE PRINT</t>
  </si>
  <si>
    <t>PB-MAGAZINE LUXURY PROPERTIES</t>
  </si>
  <si>
    <t>MPG-MAGAZINE APPETITE</t>
  </si>
  <si>
    <t>TM-MAGAZINE BLUE PRINT</t>
  </si>
  <si>
    <t>NRMC-MAGAZINE MY HOME BACK ISSUE</t>
  </si>
  <si>
    <t>PB-MAGAZINE BLUE PRINT</t>
  </si>
  <si>
    <t>PB-MAGAZINE F&amp;B WORLD</t>
  </si>
  <si>
    <t>PB-MAGAZINE F&amp;B REPORTSPECIAL ISSUE</t>
  </si>
  <si>
    <t>PB-MAGAZINE METRO HOME &amp; ENTERTAINING</t>
  </si>
  <si>
    <t>TM-MAGAZINE YUMMY MUST EAT MEATS BOOK 2</t>
  </si>
  <si>
    <t>NRMC-MAGAZINE CELEBRITY LIVING</t>
  </si>
  <si>
    <t>WALL LAMP ALLADIN 6116 (17762) BLACK</t>
  </si>
  <si>
    <t>(DO NOT USE)WALL LAMP ALLADIN C63-5B (18210) 24X12 BLACK</t>
  </si>
  <si>
    <t>BULB GE LED BUNDLE PACK 7W DL</t>
  </si>
  <si>
    <t>BULB GE LED BUNDLE PACK 10W DL</t>
  </si>
  <si>
    <t>WALL LAMP ALLADIN C63-5B (18210) 24X12 BLACK</t>
  </si>
  <si>
    <t>BULB GE LED BUNDLE PACK 6W DL</t>
  </si>
  <si>
    <t>WALL CLADDING DECO STONE CAPE RIDGESTONE 30X15CM CEMENT GENSAN</t>
  </si>
  <si>
    <t>WALL CLADDING DECO STONE CAPE RIDGESTONE 30X15CM CEMENT MANDAUE</t>
  </si>
  <si>
    <t>WALL CLADDING DECO STONE DRY STACK LEDGE 30X10CM CEMENT GALERA</t>
  </si>
  <si>
    <t>WALL CLADDING DECO STONE DRY STACK LEDGE 30X10CM CEMENT CAPONES</t>
  </si>
  <si>
    <t>WALL CLADDING DECO STONE FIT STACKSTONE 30X10CM CEMENT VIRAC</t>
  </si>
  <si>
    <t>WALL CLADDING DECO STONE DRY BRICKSTONE 4X17-18CM CEMENT SORSOGON</t>
  </si>
  <si>
    <t>WALL CLADDING DECO STONE LEDGESTONE 30X10CM CEMENT KANLAON</t>
  </si>
  <si>
    <t>WALL CLADDING DECO STONE LEDGESTONE 30X10CM CEMENT TALISAY</t>
  </si>
  <si>
    <t>WALL CLADDING DECO GRANITE LEDGESTONE 30X10CM CEMENT CLAVERIA</t>
  </si>
  <si>
    <t>WALL CLADDING DECO GRANITE LEDGESTONE 30X10CM CEMENT CARAMAON</t>
  </si>
  <si>
    <t>WALL CLADDING DECO GRANITE LEDGESTONE 30X10CM CEMENT POLILIO</t>
  </si>
  <si>
    <t>WALL CLADDING DECO GRANITE LEDGESTONE 30X10CM CEMENT BILIRAN</t>
  </si>
  <si>
    <t>WALL CLADDING DECO GRANITE CAPE RIDGE 30X15CM CEMENT CLAVERIA</t>
  </si>
  <si>
    <t>WALL CLADDING DECO GRANITE CAPE RIDGE 30X15CM CEMENT CARAMOAN</t>
  </si>
  <si>
    <t>WALL CLADDING DECO GRANITE CAPE RIDGE 30X15CM CEMENT POLILIO</t>
  </si>
  <si>
    <t>WALL CLADDING DECO GRANITE CAPE RIDGE 30X15CM CEMENT BILIRAN</t>
  </si>
  <si>
    <t>WALL CLADDING DECO GRANITE QUADRO STONE 30X30CM CEMENT CLAVERIA</t>
  </si>
  <si>
    <t>WALL CLADDING DECO GRANITE QUADRO STONE 30X30CM CEMENT CARAMOAN</t>
  </si>
  <si>
    <t>WALL CLADDING DECO GRANITE QUADRO STONE 30X30CM CEMENT POLILIO</t>
  </si>
  <si>
    <t>WALL CLADDING DECO GRANITE QUADRO STONE 30X30CM CEMENT BILIRAN</t>
  </si>
  <si>
    <t>WALL CLADDING DECO GRANITE CREST STONE 35X15CM CEMENT CLAVERIA</t>
  </si>
  <si>
    <t>WALL CLADDING DECO GRANITE CREST STONE 35X15CM CEMENT CARAMOAN</t>
  </si>
  <si>
    <t>WALL CLADDING DECO GRANITE CREST STONE 35X15CM CEMENT POLILIO</t>
  </si>
  <si>
    <t>WALL CLADDING DECO GRANITE CREST STONE 35X15CM CEMENT BILIRAN</t>
  </si>
  <si>
    <t>WALL CLADDING DECO GRANITE ROMANO STONE 30X10CM CEMENT CARAMOAN</t>
  </si>
  <si>
    <t>WALL CLADDING DECO GRANITE ROMANO STONE 30X10CM CEMENT BILIRAN</t>
  </si>
  <si>
    <t>WALL CLADDING DECO CLAY ADOBE BRICKS 1' 8X1 INCH CEMENT MISIBIS</t>
  </si>
  <si>
    <t>WALL CLADDING DECO CLAY ADOBE BRICKS 1' 8X1 INCH CEMENT PAGBILAO</t>
  </si>
  <si>
    <t>WALL CLADDING DECO CLAY ADOBE BRICKS 2' 8X2 INCH CEMENT MISIBIS</t>
  </si>
  <si>
    <t>WALL CLADDING DECO CLAY ADOBE BRICKS 2' 8X2 INCH CEMENT PAGBILAO</t>
  </si>
  <si>
    <t>WALL CLADDING DECO CLAY ADOBE BRICKS 2' 8X2 INCH CEMENT CALAPAN</t>
  </si>
  <si>
    <t>WALL CLADDING DECO CLAY ADOBE BRICKS 4' 8X4 INCH CEMENT MISIBIS</t>
  </si>
  <si>
    <t>WALL CLADDING DECO CLAY ADOBE BRICKS 4' 8X4 INCH CEMENT PAGBILAO</t>
  </si>
  <si>
    <t>(DO NOT USE)WALL CLADDING DECO CLAY ADOBE BRICKS 4' 8X4 INCH CEMENT CALAPAN</t>
  </si>
  <si>
    <t>WALL CLADDING DECO CLAY WIRE CUT BRICK 1' 9X1 INCH RED CLAY</t>
  </si>
  <si>
    <t>WALL CLADDING DECO CLAY WIRE CUT BRICK 2" RED CLAY</t>
  </si>
  <si>
    <t>WALL CLADDING DECO CLAY WIRE CUT BRICK 4" 9X4 INCH RED CEMENT</t>
  </si>
  <si>
    <t>WALL CLADDING DECO NATURAL PICO MOUNTAIN 15X60CM SLATE</t>
  </si>
  <si>
    <t>WALL CLADDING DECO NATURAL HALCON PEAK 15X60CM SLATE</t>
  </si>
  <si>
    <t>WALL CLADDING DECO NATURAL BLACK ISLAND 16X60CM SLATE</t>
  </si>
  <si>
    <t>WALL CLADDING DECO NATURAL APO REEF 15X60CM SLATE</t>
  </si>
  <si>
    <t>WALL CLADDING DECO NATURAL CALAGUAS ISLAND 15X60CM MARBLE</t>
  </si>
  <si>
    <t>WALL CLADDING DECO NATURAL ISAROG HILLS 15X60CM QUARTZITE</t>
  </si>
  <si>
    <t>SEALER FORTRESS PENETRATOR 1L. WATER BASED</t>
  </si>
  <si>
    <t>SEALER FORTRESS PENETRATOR 4L. WATER BASED</t>
  </si>
  <si>
    <t>SEALER FORTRESS DECOSEAL 1L. WATER BASED</t>
  </si>
  <si>
    <t>SEALER FORTRESS DIAMOND SEAL 1L. SOLVENT BASED</t>
  </si>
  <si>
    <t>SEALER FORTRESS NON SLIP DIAMOND SEAL 1L. SOLVENT BASED</t>
  </si>
  <si>
    <t>WALL CLADDING DECO CLAY ADOBE BRICKS 1' 8X1 INCH CEMENT CALAPAN</t>
  </si>
  <si>
    <t>BULB GE BRIGHT STIK 44.6MMX113MM E27 WW 13W SLIM LED</t>
  </si>
  <si>
    <t>BULB GE BRIGHT STIK 44.6MMX113MM E27 DL 13W SLIM LED</t>
  </si>
  <si>
    <t>BULB GE BRIGHT STIK 44.6MMX133MM E27 WW 16W SLIM LED</t>
  </si>
  <si>
    <t>BULB GE BRIGHT STIK 44.6MMX133MM E27 DL 16W SLIM LED</t>
  </si>
  <si>
    <t>BULB GE 3INCH. X 1.5 INCH. A38 WW 2W LED</t>
  </si>
  <si>
    <t>BULB GE 3 INCH. X 1.5 INCH. A38 DL 2W LED</t>
  </si>
  <si>
    <t>CUSHION GRIP STANLEY 65-201 MULTI BITS 2WAY CHROME VANADIUM</t>
  </si>
  <si>
    <t>HACKSAW STANLEY STHT20807 220M MINI STEEL METAL</t>
  </si>
  <si>
    <t>HANDSAW STANLEY STHT20004 18"X7T/8PT CROSSCUT PLASTIC HANDLE</t>
  </si>
  <si>
    <t>SCREWDRIVER STANLEY STHT68010 MULTI-BIT CHROME VANADIUM</t>
  </si>
  <si>
    <t>SCREWDRIVER STANLEY STHT68012 6WAY QUICK CHANGE</t>
  </si>
  <si>
    <t>PLANTS PUENTESPINA POINSETTIA 15CM POT STANDARD A</t>
  </si>
  <si>
    <t>+PLANTS PUENTESPINA POINSETTIA 15CM POT STANDARD B</t>
  </si>
  <si>
    <t>+PLANTS PUENTESPINA POINSETTIA 21CM STANDARD A</t>
  </si>
  <si>
    <t>+PLANTS PUENTESPINA POINSETTIA 24CM POT STANDARD B</t>
  </si>
  <si>
    <t>S.O BULB FIREFLY ECBTS11/DL16 16W BOX TYPE SET ECOLUM LED TUBE</t>
  </si>
  <si>
    <t>S.O BULB FIREFLY ELSFBT 2X40/0 BOX TYPE ECOLUM LED TYPE</t>
  </si>
  <si>
    <t>WALL LAMP ALLADIN 5609 (18645) 1L 110XH160 GREY</t>
  </si>
  <si>
    <t>+WALL LAMP ALLADIN 5610(18645) 1L 110XH160 GREY</t>
  </si>
  <si>
    <t>WALL LAMP ALLADIN 5604 (18647) 1L 110XH210 BLACK</t>
  </si>
  <si>
    <t>LOW CEILING LAMP 3056 (17990) 4L</t>
  </si>
  <si>
    <t>LOW CEILING LAMP ALLADIN 18642 (18642) 3L PINK</t>
  </si>
  <si>
    <t>LOW CEILING LAMP ALLADIN 18643 (18643)3L ORANGE</t>
  </si>
  <si>
    <t>HANGING LAMP 18638 (18638) 5L SILVER</t>
  </si>
  <si>
    <t>WALL CLADDING DECO GRANITE ROMANO STONE 30X10CM CEMENT CLAVERIA</t>
  </si>
  <si>
    <t>WALL CLADDING DECO GRANITE ROMANO STONE 30X10CM CEMENT POLILIO</t>
  </si>
  <si>
    <t>BULB GE 327 WW 7W LED</t>
  </si>
  <si>
    <t>(DO NOT USE)BULB GE E27 WW 10W (100-240V) LED</t>
  </si>
  <si>
    <t>BULB FOCUS LB-10 5.5"X3" DAYLIGHT 10W POLY LED</t>
  </si>
  <si>
    <t>BULB FOCUS LB-10 5.5"X3" WARMWHITE 10W POLY LED</t>
  </si>
  <si>
    <t>PVC TAPE FOCUS 0.18MMX18MMX20YARDS BLACK PLASTIC VINYL</t>
  </si>
  <si>
    <t>STREET LIGHT FOCUS LSL5-12 H-14" W-4" THICK-2  WHITE 12W-6500K ALUMINUM</t>
  </si>
  <si>
    <t>BF-SPRAY GUN BUFFALO PSG1Q</t>
  </si>
  <si>
    <t>L-DOOR CHAIN STANLEY 61-0240 BRASS</t>
  </si>
  <si>
    <t>L-DOOR GUARD STANLEY 61-0354 DECORATIVE</t>
  </si>
  <si>
    <t>T-FLEXIBLE HOSE FLUIDMASTER B1F12 12</t>
  </si>
  <si>
    <t>T-TOILET TANK TAMSON FITTING 400CS</t>
  </si>
  <si>
    <t>T-SCREW FLUIDMASTER 7112 BOWL TO FLOOR 2-1/2</t>
  </si>
  <si>
    <t>+T-SCREW FLUIDMASTER 7113 BOWL TO FLOOR 3-1/2</t>
  </si>
  <si>
    <t>S-TIEBACK ROPE KENNEY #90-1241/1 WHITE</t>
  </si>
  <si>
    <t>S-TIEBACK ROPE KENNEY #90-1241/2 A-WHITE</t>
  </si>
  <si>
    <t>S-TIEBACK ROPE KENNEY #90-1241/42 SAND</t>
  </si>
  <si>
    <t>S-TIEBACK ROPE KENNEY #90-1241/44 ROSE</t>
  </si>
  <si>
    <t>S-TIEBACK ROPE KENNEY #90-1241/68 SLATE B</t>
  </si>
  <si>
    <t>S-TIEBACK ROPE KENNEY #90-1241/28 PEACH</t>
  </si>
  <si>
    <t>S-TIEBACK HOOK KENNEY #1225/3</t>
  </si>
  <si>
    <t>S-TIEBACK ROPE KENNEY #90-1241/45 HUNTER</t>
  </si>
  <si>
    <t>S-TIEBACK ROPE KENNEY #90-1241/66 BURGUND</t>
  </si>
  <si>
    <t>L-STRAINER WATTS 654003ST</t>
  </si>
  <si>
    <t>JIC-PAR GE 38 COLORED GREEN</t>
  </si>
  <si>
    <t>JIC-PAR GE 38 COLORED RED</t>
  </si>
  <si>
    <t>JIC-PAR GE 38 COLORED YELLOW</t>
  </si>
  <si>
    <t>SNAP OFF KNIFE STANLEY 10-143 18MM</t>
  </si>
  <si>
    <t>L-BLADE PLANE IRON STANLEY 12-313 2 S2</t>
  </si>
  <si>
    <t>HACKSAW STANLEY 15-265 RUBBER GRIP</t>
  </si>
  <si>
    <t>L-HACKSAW FRAME STANLEY 15-565 24TX10</t>
  </si>
  <si>
    <t>L-HACKSAW STANLEY 15-892K COMPOSITE</t>
  </si>
  <si>
    <t>L-WOOD CHISEL STANLEY 16-089 SET</t>
  </si>
  <si>
    <t>L-TRY SQUARE STANLEY 46-028 COMBINATION 12</t>
  </si>
  <si>
    <t>ER-TEX SCREW 12X50MM WOOD</t>
  </si>
  <si>
    <t>ER-BLIND RIVETS SNAP TITE 5/32X1/4</t>
  </si>
  <si>
    <t>+T-WASH BASIN WATERTEC 9WB1 APRICOT</t>
  </si>
  <si>
    <t>L-GLASS CUTTER STANLEY 14-125 5 X1/8</t>
  </si>
  <si>
    <t>L-TIN SNIPS STANLEY 14-558 ALL-PURPOSE 12</t>
  </si>
  <si>
    <t>AVIATION SNIP STANLEY 14-563 10"</t>
  </si>
  <si>
    <t>L-HAMMER STANLEY 51-271 16OZ WOOD HANDLE</t>
  </si>
  <si>
    <t>L-BALLPEIN HAMMER STANLEY 54-190 120Z</t>
  </si>
  <si>
    <t>L-BALLPEIN HAMMER STANLEY 54-192 24OZ</t>
  </si>
  <si>
    <t>HAND RIVETER STANLEY 69-646</t>
  </si>
  <si>
    <t>L-PLIERS COMB.STANLEY 84-168</t>
  </si>
  <si>
    <t>PLIERS STANLEY 84-369 VISE GRIP 10"</t>
  </si>
  <si>
    <t>PLIERS STANLEY 84-371 LOCKING 10"</t>
  </si>
  <si>
    <t>ADJUSTABLE WRENCH STANLEY STMT87431-8 6''</t>
  </si>
  <si>
    <t>ADJUSTABLE WRENCH STANLEY STMT87433-8 10''</t>
  </si>
  <si>
    <t>L-KEYHOLE SAW STANLEY 15-275 4WAY</t>
  </si>
  <si>
    <t>L-HASP LOCK YALE VOO95.4 US3 W/KEY</t>
  </si>
  <si>
    <t>L-DEADLOCK YALE V8211 SC SB US4</t>
  </si>
  <si>
    <t>JIC-MOP STR TEX W/METAL HANDLE TONKITA TK02306</t>
  </si>
  <si>
    <t>JIC-MOP COTTON MOPI W/METAL HANDLE TONKITA TK6366806</t>
  </si>
  <si>
    <t>ER-AVIATION SNIP GREENFIELD LEFT CUT GASL</t>
  </si>
  <si>
    <t>ER-AVIATION SNIP GREENFIELD RIGHT CUT GASR</t>
  </si>
  <si>
    <t>ER-FILE NEEDLE GREENFIELD GNF SET</t>
  </si>
  <si>
    <t>ER-SAW BLADE GREENFIELD GMCS MULTI CUTTER</t>
  </si>
  <si>
    <t>ER-BRICKLAYING TROWEL GREENFIELD GBT6 6</t>
  </si>
  <si>
    <t>ER-BRICKLAYING TROWEL GREENFIELD GBT7 7</t>
  </si>
  <si>
    <t>ER-BRICKLAYING TROWEL GREENFIELD GBT8 8</t>
  </si>
  <si>
    <t>ER-BRICKLAYING TROWEL GREENFIELD GBT9 9</t>
  </si>
  <si>
    <t>ER-GOGGLES WELDING GREENFIELD GWG</t>
  </si>
  <si>
    <t>ER-PLIERS GREENFIELD GNLP5 LONG NOSE</t>
  </si>
  <si>
    <t>ER-PLIERS GREENFIELD GNLP6 LONG NOSE</t>
  </si>
  <si>
    <t>ER-PLIERS GREENFIELD GNLP7 LONG NOSE</t>
  </si>
  <si>
    <t>ER-PLIERS GREENFIELD GNLP8 LONG NOSE</t>
  </si>
  <si>
    <t>ER-PLIERS COMB.GREENFIELD GNCP7</t>
  </si>
  <si>
    <t>ER-PLIERS COMB.GREENFIELD GNCP8</t>
  </si>
  <si>
    <t>ER-PLIERS GREENFIELD GNDP6 DIAGONAL</t>
  </si>
  <si>
    <t>ER-PLIERS GREENFIELD GNDP7 DIAGONAL</t>
  </si>
  <si>
    <t>ER-PLIERS GREENFIELD GNDP8 DIAGONAL</t>
  </si>
  <si>
    <t>ER-PVC CUT GREENFIELD GPPC 1-5/8 42MM</t>
  </si>
  <si>
    <t>BF-CUTTER BOLT BUFFALO BC18</t>
  </si>
  <si>
    <t>JIC-MOPHEAD REFILL STRIPS TONKITA TK023 MICROFIBER</t>
  </si>
  <si>
    <t>JIC-MOPHEAD REFILL COTTON TONKITA TK022R</t>
  </si>
  <si>
    <t>JIC-DUSTPAN W/HANDLE TONKITA TK050</t>
  </si>
  <si>
    <t>JIC-PUSH BRUSH TONKITA TK65106 PRACTICO W/HANDLE</t>
  </si>
  <si>
    <t>JIC-VENTURA BROOM TONKITA 62015 REFILL W/EXT.HANDLE</t>
  </si>
  <si>
    <t>L-ROLLER BRUSH ANCHOR PRH 7 W/O HANDLE</t>
  </si>
  <si>
    <t>L-ROLLER BRUSH ANCHOR PRH 9 W/O HANDLE</t>
  </si>
  <si>
    <t>L-HINGE LOOSE PIN SENTRY S3LP-2BB 3 SB</t>
  </si>
  <si>
    <t>L-HINGE LOOSE PIN SENTRY S3.5LP-2BB 3.5 SB</t>
  </si>
  <si>
    <t>L-HINGE LOOSE PIN SENTRY S4LP-2BB 4 SB</t>
  </si>
  <si>
    <t>L-TRI SQUARE STANLEY 46-534 10</t>
  </si>
  <si>
    <t>ER-SNAP HOOK 830B R5/8</t>
  </si>
  <si>
    <t>ER-SNAP HOOK 017Z CPT1</t>
  </si>
  <si>
    <t>ER-SNAP HOOK 5025Z R1/2 CP</t>
  </si>
  <si>
    <t>ER-SNAP HOOK 717Z R3/8 CP</t>
  </si>
  <si>
    <t>ER-SNAP HOOK 7009Z R3/4 NP</t>
  </si>
  <si>
    <t>ER-CP CHAIN QUICK LINK 6MM</t>
  </si>
  <si>
    <t>ER-HOOK &amp; EYE TURNBUCKLE 7/32</t>
  </si>
  <si>
    <t>ER-HOOK TURNBUCKLE 7/32</t>
  </si>
  <si>
    <t>ER-HOOK &amp; EYE TURNBUCKLE 1/4</t>
  </si>
  <si>
    <t>ER-HOOK TURNBUCKLE 1/4</t>
  </si>
  <si>
    <t>ER-HOOK &amp; EYE TURNBUCKLE 5/16</t>
  </si>
  <si>
    <t>ER-HOOK TURNBUCKLE 5/16</t>
  </si>
  <si>
    <t>ER-PULLEY EAGLE SGL 1/2</t>
  </si>
  <si>
    <t>ER-PULLEY EAGLE DBL 1/2</t>
  </si>
  <si>
    <t>ER-PULLEY EAGLE SGL 3/4</t>
  </si>
  <si>
    <t>ER-PULLEY EAGLE DBL 3/4</t>
  </si>
  <si>
    <t>ER-PULLEY EAGLE SGL 1</t>
  </si>
  <si>
    <t>ER-PULLEY EAGLE DBL 1</t>
  </si>
  <si>
    <t>ER-WIRE ROPE CLAMP EAGLE U-BOLT 1/8</t>
  </si>
  <si>
    <t>ER-WIRE ROPE CLAMP EAGLE U-BOLT 3/16</t>
  </si>
  <si>
    <t>ER-WIRE ROPE CLAMP EAGLE F-TYPE 1/8</t>
  </si>
  <si>
    <t>ER-WIRE ROPE CLAMP EAGLE F-TYPE 3/16</t>
  </si>
  <si>
    <t>ER-TOX FOUNDATION NO.6</t>
  </si>
  <si>
    <t>ER-TOX FOUNDATION NO.8</t>
  </si>
  <si>
    <t>ER-TOX FOUNDATION NO.10</t>
  </si>
  <si>
    <t>ER-SAFETY HASP 1-1/2</t>
  </si>
  <si>
    <t>ER-SAFETY HASP 2</t>
  </si>
  <si>
    <t>ER-SAFETY HASP 2-1/2</t>
  </si>
  <si>
    <t>ER-SAFETY HASP 3</t>
  </si>
  <si>
    <t>ER-SAFETY HASP 3-1/2</t>
  </si>
  <si>
    <t>ER-SAFETY HASP 4</t>
  </si>
  <si>
    <t>ER-SAFETY HASP 5</t>
  </si>
  <si>
    <t>ER-HOSE CLIP 1/2</t>
  </si>
  <si>
    <t>ER-HOSE CLIP 5/8</t>
  </si>
  <si>
    <t>ER-HOSE CLIP 3/4</t>
  </si>
  <si>
    <t>ER-HOSE CLIP 1</t>
  </si>
  <si>
    <t>ER-HOSE CLIP 1-1/2</t>
  </si>
  <si>
    <t>ER-HOSE CLIP 1-1/4</t>
  </si>
  <si>
    <t>ER-HOSE CLIP 2</t>
  </si>
  <si>
    <t>ER-HOSE CLIP 2-1/2</t>
  </si>
  <si>
    <t>ER-METAL SCREW 3/8X5</t>
  </si>
  <si>
    <t>ER-METAL SCREW 3/8X8</t>
  </si>
  <si>
    <t>ER-METAL SCREW 3/8X10</t>
  </si>
  <si>
    <t>ER-METAL SCREW 1/2X6</t>
  </si>
  <si>
    <t>ER-METAL SCREW 1/2X7</t>
  </si>
  <si>
    <t>ER-METAL SCREW 5/8X4</t>
  </si>
  <si>
    <t>ER-METAL SCREW 5/8X5</t>
  </si>
  <si>
    <t>ER-METAL SCREW 3/4X4</t>
  </si>
  <si>
    <t>ER-METAL SCREW 1X6</t>
  </si>
  <si>
    <t>ER-METAL SCREW 1X8</t>
  </si>
  <si>
    <t>ER-METAL SCREW 1-1/2X10</t>
  </si>
  <si>
    <t>ER-WOOD SCREW FOUNDATION 1/2X5</t>
  </si>
  <si>
    <t>ER-WOOD SCREW FOUNDATION 5/8X6</t>
  </si>
  <si>
    <t>ER-WOOD SCREW FOUNDATION 3/4X8</t>
  </si>
  <si>
    <t>ER-WOOD SCREW FOUNDATION 3/8X3</t>
  </si>
  <si>
    <t>ER-WOOD SCREW FOUNDATION 1/2X4</t>
  </si>
  <si>
    <t>ER-WOOD SCREW FOUNDATION 5/8X4</t>
  </si>
  <si>
    <t>ER-WOOD SCREW FOUNDATION 3/4X6</t>
  </si>
  <si>
    <t>ER-WOOD SCREW FOUNDATION 3/4X7</t>
  </si>
  <si>
    <t>ER-WOOD SCREW FOUNDATION 1X6</t>
  </si>
  <si>
    <t>ER-WOOD SCREW FOUNDATION 1X7</t>
  </si>
  <si>
    <t>ER-WOOD SCREW FOUNDATION 1X10</t>
  </si>
  <si>
    <t>ER-WOOD SCREW FOUNDATION 1-1/4X8</t>
  </si>
  <si>
    <t>ER-HOOK CURTAIN SML</t>
  </si>
  <si>
    <t>ER-HOOK CURTAIN BIG</t>
  </si>
  <si>
    <t>ER-NAIL CONCRETE 1</t>
  </si>
  <si>
    <t>ER-NAIL CONCRETE 1-1/2</t>
  </si>
  <si>
    <t>ER-NAIL CONCRETE 2</t>
  </si>
  <si>
    <t>ER-NAIL CONCRETE 3 &amp; 2 1/2</t>
  </si>
  <si>
    <t>ER-HOOK CUP 1/2</t>
  </si>
  <si>
    <t>ER-HOOK CUP 5/8</t>
  </si>
  <si>
    <t>ER-HOOK CUP 3/4</t>
  </si>
  <si>
    <t>ER-HOOK CUP 7/8</t>
  </si>
  <si>
    <t>ER-HOOK CUP 1</t>
  </si>
  <si>
    <t>ER-HOOK CUP 1-1/4</t>
  </si>
  <si>
    <t>ER-HOOK CUP 1-1/2</t>
  </si>
  <si>
    <t>ER-SQUARE HOOK 1/2</t>
  </si>
  <si>
    <t>ER-SQUARE HOOK 5/8</t>
  </si>
  <si>
    <t>ER-SQUARE HOOK 3/4</t>
  </si>
  <si>
    <t>ER-SQUARE HOOK 7/8</t>
  </si>
  <si>
    <t>ER-SQUARE HOOK 1</t>
  </si>
  <si>
    <t>ER-SQUARE HOOK 1-1/4</t>
  </si>
  <si>
    <t>ER-SQUARE HOOK 1-1/2</t>
  </si>
  <si>
    <t>ER-BALL CASTER SOCKET TYPE</t>
  </si>
  <si>
    <t>ER-BALL CASTER PLATE TYPE</t>
  </si>
  <si>
    <t>ER-BALL CASTER SCREW TYPE</t>
  </si>
  <si>
    <t>ER-CABINET HANDLE 1821 GP</t>
  </si>
  <si>
    <t>ER-HOSE LPG 2.0M</t>
  </si>
  <si>
    <t>ER-CABLE TIRE W/ CUTTER ASSTD</t>
  </si>
  <si>
    <t>ER-CABLE TIE ASSTD</t>
  </si>
  <si>
    <t>ER-GLOVES YELLOW LINING</t>
  </si>
  <si>
    <t>ER-GLOVES RUBBER DOT PALM</t>
  </si>
  <si>
    <t>ER-GLOVES SOAKING RUBBER</t>
  </si>
  <si>
    <t>ER-GLOVES MAONG</t>
  </si>
  <si>
    <t>ER-HEDGE SHEAR WOOD HANDLE</t>
  </si>
  <si>
    <t>ER-HEDGE SHEAR STEEL HANDLE</t>
  </si>
  <si>
    <t>ER-EXPANSION SHIELD 1/4 SHORT</t>
  </si>
  <si>
    <t>ER-EXPANSION SHIELD 1/4 LONG</t>
  </si>
  <si>
    <t>ER-EXPANSION SHIELD 3/8 SHORT</t>
  </si>
  <si>
    <t>ER-EXPANSION SHIELD 3/8 LONG</t>
  </si>
  <si>
    <t>ER-GI HEX LAG SCREW 1/4X1 1/2</t>
  </si>
  <si>
    <t>ER-GI HEX LAG SCREW 1/4X2</t>
  </si>
  <si>
    <t>ER-GI HEX LAG SCREW 3/8X2</t>
  </si>
  <si>
    <t>ER-GI HEX LAG SCREW 3/8X3</t>
  </si>
  <si>
    <t>ER-METAL HANDLE 604 BP</t>
  </si>
  <si>
    <t>ER-METAL HANDLE 604 CP</t>
  </si>
  <si>
    <t>ER-METAL HANDLE 851 CP</t>
  </si>
  <si>
    <t>ER-METAL HANDLE 311 CP</t>
  </si>
  <si>
    <t>ER-METAL HANDLE 311 GP</t>
  </si>
  <si>
    <t>ER-METAL HANDLE 5272 CP</t>
  </si>
  <si>
    <t>ER-METAL HANDLE 317 CHN</t>
  </si>
  <si>
    <t>ER-METAL HANDLE 317 GP</t>
  </si>
  <si>
    <t>ER-BOLT DYNA EAGLE 1/4</t>
  </si>
  <si>
    <t>ER-BOLT DYNA EAGLE 3/4</t>
  </si>
  <si>
    <t>ER-METRIC CAP SCREW 5X12MM</t>
  </si>
  <si>
    <t>ER-METRIC CAP SCREW 6X12MM</t>
  </si>
  <si>
    <t>ER-METRIC CAP SCREW 6X20MM</t>
  </si>
  <si>
    <t>ER-METRIC CAP SCREW 6X25MM</t>
  </si>
  <si>
    <t>ER-METRIC CAP SCREW 8X12MM</t>
  </si>
  <si>
    <t>ER-METRIC CAP SCREW 8X20MM</t>
  </si>
  <si>
    <t>ER-METRIC CAP SCREW 8X25MM</t>
  </si>
  <si>
    <t>ER-METRIC CAP SCREW 10X25MM</t>
  </si>
  <si>
    <t>ER-TEX SCREW 12X25MM STEEL</t>
  </si>
  <si>
    <t>ER-TEX SCREW 12X45MM STEEL</t>
  </si>
  <si>
    <t>ER-GYPSUM SCREW 6X25MM WOOD</t>
  </si>
  <si>
    <t>ER-GYPSUM SCREW 6X38MM WOOD</t>
  </si>
  <si>
    <t>ER-GYPSUM SCREW 6X25MM STEEL</t>
  </si>
  <si>
    <t>ER-GYPSUM SCREW 6X38MM STEEL</t>
  </si>
  <si>
    <t>ER-PVC HANDLE 5328-0 3 ASSTD COLOR</t>
  </si>
  <si>
    <t>ER-PVC HANDLE 5330-0 4 ASSTD COLOR</t>
  </si>
  <si>
    <t>ER-PVC KNOB 5333-0 1 1/4 ASSTD COLOR</t>
  </si>
  <si>
    <t>ER-PVC KNOB 5335-0 1 1/2 ASSTD COLOR</t>
  </si>
  <si>
    <t>ER-STEEL CASTER 1</t>
  </si>
  <si>
    <t>ER-STEEL CASTER 1-1/2</t>
  </si>
  <si>
    <t>ER-STEEL CASTER 2</t>
  </si>
  <si>
    <t>SNAP HOOK COLORED RED,BLUE,GREEN</t>
  </si>
  <si>
    <t>ER-DOOR GUARD CHINA BRASS</t>
  </si>
  <si>
    <t>ER-DOOR GUARD CHINA NICKEL</t>
  </si>
  <si>
    <t>ER-DOOR GUARD EAGLE CHROME</t>
  </si>
  <si>
    <t>ER-DOOR GUARD EAGLE BRASS</t>
  </si>
  <si>
    <t>ER-DOOR GUARD EAGLE ANTIQUE</t>
  </si>
  <si>
    <t>ER-DOOR CHAIN FASTENER CHROME</t>
  </si>
  <si>
    <t>ER-DOOR CHAIN FASTENER BRASS</t>
  </si>
  <si>
    <t>ER-DOOR CHAIN FASTENER ANTIQUE</t>
  </si>
  <si>
    <t>ER-GLASS LOCK LIGHT DUTY</t>
  </si>
  <si>
    <t>ER-GLASS LOCK HEAVY DUTY</t>
  </si>
  <si>
    <t>ER-CHAIN DOOR LOCK CHROME</t>
  </si>
  <si>
    <t>ER-CHAIN DOOR LOCK BRASS</t>
  </si>
  <si>
    <t>ER-DOOR STOPPER SPRING TYPE</t>
  </si>
  <si>
    <t>ER-DOOR STOPPER MAGNETIC-77MM</t>
  </si>
  <si>
    <t>ER-DOOR VIEWER 200-CHROME</t>
  </si>
  <si>
    <t>ER-HINGE CONCEALED FULL OVERLAP</t>
  </si>
  <si>
    <t>ER-HINGE CONCEALED HALF OVERLAP</t>
  </si>
  <si>
    <t>ER-HINGE CONCEALED INSERT OVERLAP</t>
  </si>
  <si>
    <t>ER-HINGE NARROW LIGHT 1-1/2 BRASS</t>
  </si>
  <si>
    <t>ER-HINGE NARROW BRASS LIGHT 2</t>
  </si>
  <si>
    <t>ER-HINGE NARROW LIGHT 2-1/2 BRASS</t>
  </si>
  <si>
    <t>ER-HINGE NARROW LIGHT 3 BRASS</t>
  </si>
  <si>
    <t>ER-HINGE NARROW HEAVY 1 BRASS</t>
  </si>
  <si>
    <t>ER-HINGE NARROW HEAVY 1-1/2 BRASS</t>
  </si>
  <si>
    <t>ER-HINGE NARROW HEAVY 2 BRASS</t>
  </si>
  <si>
    <t>ER-HINGE NARROW HEAVY 2-1/2 BRASS</t>
  </si>
  <si>
    <t>ER-HINGE NARROW HEAVY 3 BRASS</t>
  </si>
  <si>
    <t>ER-HINGE BUTT LOOSE PIN (ORIGINAL) 3X3</t>
  </si>
  <si>
    <t>ER-HINGE BUTT LOOSE PIN (ORIGINAL)3-1/2X3-1/2</t>
  </si>
  <si>
    <t>ER-HINGE BUTT LOOSE PIN (ORIGINAL) 4X4</t>
  </si>
  <si>
    <t>ER-BLIND RIVETS SNAP TITE 1/8X1</t>
  </si>
  <si>
    <t>ER-BLIND RIVETS SNAP TITE 5/32 X1</t>
  </si>
  <si>
    <t>ER-BLIND RIVETS SNAP TITE 3/16 X1</t>
  </si>
  <si>
    <t>ER-NAIL SHOE TACKS 1/2</t>
  </si>
  <si>
    <t>ER-NAIL SHOE TACKS 5/8</t>
  </si>
  <si>
    <t>ER-NAIL SHOE TACKS 7/16</t>
  </si>
  <si>
    <t>ER-NAIL SHOE TACKS 9/16</t>
  </si>
  <si>
    <t>ER-NAIL SHOE TACKS 3/4</t>
  </si>
  <si>
    <t>ER-NAIL COMMON CP 1</t>
  </si>
  <si>
    <t>ER-NAIL COMMON CP 1-1/2</t>
  </si>
  <si>
    <t>ER-NAIL COMMON CP 2</t>
  </si>
  <si>
    <t>ER-NAIL COMMON CP 2-1/2</t>
  </si>
  <si>
    <t>ER-NAIL COMMON CP 3</t>
  </si>
  <si>
    <t>ER-NAIL COMMON CP 4</t>
  </si>
  <si>
    <t>ER-NAIL FINISHING 1</t>
  </si>
  <si>
    <t>ER-NAIL FINISHING 1-1/2</t>
  </si>
  <si>
    <t>ER-NAIL FINISHING 2</t>
  </si>
  <si>
    <t>ER-NAIL FINISHING 2-1/2</t>
  </si>
  <si>
    <t>ER-NAIL FINISHING 3</t>
  </si>
  <si>
    <t>ER-HOOK &amp; EYE BRASS 1-1/2</t>
  </si>
  <si>
    <t>ER-HOOK &amp; EYE BRASS 2</t>
  </si>
  <si>
    <t>ER-HOOK &amp; EYE BRASS 2-1/2</t>
  </si>
  <si>
    <t>ER-HOOK &amp; EYE BRASS 3</t>
  </si>
  <si>
    <t>ER-HOOK &amp; EYE BRASS 4</t>
  </si>
  <si>
    <t>ER-HOOK &amp; EYE BRASS 5</t>
  </si>
  <si>
    <t>ER-BARREL BOLT 1-1/2 HD CHROME</t>
  </si>
  <si>
    <t>ER-BARREL BOLT 2 HD CHROME</t>
  </si>
  <si>
    <t>ER-BARREL BOLT 2-1/2 HD CHROME</t>
  </si>
  <si>
    <t>ER-BARREL BOLT 3 CHROME</t>
  </si>
  <si>
    <t>ER-BARREL BOLT 4 CHROME</t>
  </si>
  <si>
    <t>ER-BARREL BOLT 5 CHROME</t>
  </si>
  <si>
    <t>ER-BARREL BOLT 6 CHROME</t>
  </si>
  <si>
    <t>ER-SAFETY HASP W/PADLOCK 1 1/2X20MM</t>
  </si>
  <si>
    <t>ER-SAFETY HASP W/PADLOCK 2X25MM</t>
  </si>
  <si>
    <t>ER-SAFETY HASP 2-1/2X30MM BRASS W/PADLOCK</t>
  </si>
  <si>
    <t>ER-SAFETY HASP W/PADLOCK 3X35MM</t>
  </si>
  <si>
    <t>ER-SAFETY HASP W/PADLOCK 3-1/2X40MM</t>
  </si>
  <si>
    <t>ER-PADLOCK EGRET 15MM BRASS</t>
  </si>
  <si>
    <t>ER-PADLOCK EGRET 20MM BRASS</t>
  </si>
  <si>
    <t>ER-PADLOCK EGRET 25MM BRASS</t>
  </si>
  <si>
    <t>ER-PADLOCK EGRET 30MM BRASS</t>
  </si>
  <si>
    <t>ER-PADLOCK EGRET 35MM BRASS</t>
  </si>
  <si>
    <t>ER-PADLOCK EGRET 40MM BRASS</t>
  </si>
  <si>
    <t>ER-PADLOCK ALPHA 20MM BRASS</t>
  </si>
  <si>
    <t>ER-PADLOCK YETI 25MM BRASS</t>
  </si>
  <si>
    <t>ER-PADLOCK ALPHA 30MM BRASS</t>
  </si>
  <si>
    <t>ER-PADLOCK YETI 35MM BRASS</t>
  </si>
  <si>
    <t>ER-PADLOCK ALPHA 40MM BRASS</t>
  </si>
  <si>
    <t>ER-PADLOCK YETI 50MM BRASS</t>
  </si>
  <si>
    <t>ER-PADLOCK YETI 60MM BRASS</t>
  </si>
  <si>
    <t>ER-GI WIRE 14</t>
  </si>
  <si>
    <t>ER-GI WIRE 16</t>
  </si>
  <si>
    <t>ER-GI WIRE 18</t>
  </si>
  <si>
    <t>ER-GI STOVE BOLT RHD 1/8 X 1</t>
  </si>
  <si>
    <t>ER-GI STOVE BOLT RHD 5/32 X1</t>
  </si>
  <si>
    <t>ER-GI STOVE BOLT RHD 3/16 X1</t>
  </si>
  <si>
    <t>ER-GI STOVE BOLT RHD 1/4 X 1</t>
  </si>
  <si>
    <t>ER-GI STOVE BOLT RHD 5/16 X 1</t>
  </si>
  <si>
    <t>ER-GI STOVE BOLT RHD 3/8 X 1</t>
  </si>
  <si>
    <t>ER-GI STOVE BOLT FHD 1/8 X 1</t>
  </si>
  <si>
    <t>ER-GI STOVE BOLT FHD 5/32 X1</t>
  </si>
  <si>
    <t>ER-GI STOVE BOLT FHD 3/16 X1</t>
  </si>
  <si>
    <t>ER-GI STOVE BOLT FHD 1/4 X1</t>
  </si>
  <si>
    <t>ER-GI STOVE BOLT FHD 5/16 X1</t>
  </si>
  <si>
    <t>ER-GI STOVE BOLT FHD 3/8 X1</t>
  </si>
  <si>
    <t>ER-GI LOCK WASHER 1/8</t>
  </si>
  <si>
    <t>ER-GI LOCK WASHER 5/32</t>
  </si>
  <si>
    <t>ER-GI LOCK WASHER 3/16</t>
  </si>
  <si>
    <t>ER-GI LOCK WASHER 1/4</t>
  </si>
  <si>
    <t>ER-GI LOCK WASHER 5/16</t>
  </si>
  <si>
    <t>ER-GI LOCK WASHER 3/8</t>
  </si>
  <si>
    <t>ER-GI LOCK WASHER 7/16</t>
  </si>
  <si>
    <t>ER-GI LOCK WASHER 1/2</t>
  </si>
  <si>
    <t>ER-GI FLAT WASHER 1/8</t>
  </si>
  <si>
    <t>ER-GI FLAT WASHER 5/32</t>
  </si>
  <si>
    <t>ER-GI FLAT WASHER 3/16</t>
  </si>
  <si>
    <t>ER-GI FLAT WASHER 1/4</t>
  </si>
  <si>
    <t>ER-GI FLAT WASHER 5/16</t>
  </si>
  <si>
    <t>ER-GI FLAT WASHER 3/8</t>
  </si>
  <si>
    <t>ER-GI FLAT WASHER 7/16</t>
  </si>
  <si>
    <t>ER-GI FLAT WASHER 1/2</t>
  </si>
  <si>
    <t>ER-GI HEX CAP SCREW 1/4 X1</t>
  </si>
  <si>
    <t>ER-GI HEX CAP SCREW 5/16 X 1</t>
  </si>
  <si>
    <t>ER-GI HEX CAP SCREW 3/8 X 1</t>
  </si>
  <si>
    <t>ER-GI HEX CAP SCREW 7/16 X 1</t>
  </si>
  <si>
    <t>ER-GI HEX CAP SCREW 1/2 X 1</t>
  </si>
  <si>
    <t>ER-GI HEX NUT 1/8</t>
  </si>
  <si>
    <t>ER-GI HEX NUT 5/32</t>
  </si>
  <si>
    <t>ER-GI HEX NUT 3/16</t>
  </si>
  <si>
    <t>ER-GI HEX NUT 1/4</t>
  </si>
  <si>
    <t>ER-GI HEX NUT 5/16</t>
  </si>
  <si>
    <t>ER-GI HEX NUT 3/8</t>
  </si>
  <si>
    <t>ER-GI HEX NUT 7/16</t>
  </si>
  <si>
    <t>ER-GI HEX NUT 1/2</t>
  </si>
  <si>
    <t>ER-CATCHES ROCKER PE</t>
  </si>
  <si>
    <t>ER-ROLLER CATCHES JAPAN</t>
  </si>
  <si>
    <t>ER-BALL CATCHES DOUBLEC 43MM</t>
  </si>
  <si>
    <t>ER-SWIVEL EYE</t>
  </si>
  <si>
    <t>ER-SNAP HOOK 1-1/8 LONG</t>
  </si>
  <si>
    <t>ER-HOOK CUP/EYE</t>
  </si>
  <si>
    <t>ER-HOSE COUPLING US MALE&amp;FEMALE 1/2 BRASS</t>
  </si>
  <si>
    <t>ER-HOSE COUPLING US MALE&amp;FEMALE 3/4 BRASS</t>
  </si>
  <si>
    <t>ER-HOSE COUPLING US MALE&amp;FEMALE 5/8 BRASS</t>
  </si>
  <si>
    <t>ER-HOSE COUPLING US FEMALE 1/2 BRASS</t>
  </si>
  <si>
    <t>ER-HOSE COUPLING US FEMALE 3/4 BRASS</t>
  </si>
  <si>
    <t>ER-HOSE COUPLING US FEMALE 5/8 BRASS</t>
  </si>
  <si>
    <t>ER-HOSE COUPLING US MALE 1/2 BRASS</t>
  </si>
  <si>
    <t>ER-HOSE COUPLING US MALE 3/4 BRASS</t>
  </si>
  <si>
    <t>ER-HOSE COUPLING US MALE 5/8 BRASS</t>
  </si>
  <si>
    <t>ER-HOOK CUP 1/2 JAPAN COATED</t>
  </si>
  <si>
    <t>ER-HOOK CUP 5/8 JAPAN COATED</t>
  </si>
  <si>
    <t>ER-HOOK CUP 3/4 JAPAN COATED</t>
  </si>
  <si>
    <t>ER-HOOK CUP 7/8 JAPAN COATED</t>
  </si>
  <si>
    <t>ER-HOOK CUP 1 JAPAN COATED</t>
  </si>
  <si>
    <t>ER-HOOK CUP 1-1/4 JAPAN COATED</t>
  </si>
  <si>
    <t>ER-HOOK CUP 1-1/2 JAPAN COATED</t>
  </si>
  <si>
    <t>ER-HOOK CUP 2 JAPAN COATED</t>
  </si>
  <si>
    <t>ER-SQUARE HOOK 1/2 JAPAN COATED</t>
  </si>
  <si>
    <t>ER-SQUARE HOOK 5/8 JAPAN COATED</t>
  </si>
  <si>
    <t>ER-SQUARE HOOK 3/4 JAPAN COATED</t>
  </si>
  <si>
    <t>ER-SQUARE HOOK 7/8 JAPAN COATED</t>
  </si>
  <si>
    <t>ER-SQUARE HOOK 1 JAPAN COATED</t>
  </si>
  <si>
    <t>ER-SQUARE HOOK 1-1/4 JAPAN COATED</t>
  </si>
  <si>
    <t>ER-SQUARE HOOK 1-1/2 JAPAN COATED</t>
  </si>
  <si>
    <t>ER-SQUARE HOOK 2 JAPAN COATED</t>
  </si>
  <si>
    <t>ER-BALL CASTER</t>
  </si>
  <si>
    <t>ER-TWIN CASTER 40MM PLATE/SCKT</t>
  </si>
  <si>
    <t>ER-TWIN CASTER 50MM PLATE/SCRW/SCKT</t>
  </si>
  <si>
    <t>ER-RUBBER CASTER SWIVEL 1</t>
  </si>
  <si>
    <t>ER-RUBBER CASTER SWIVEL 1 1/2</t>
  </si>
  <si>
    <t>ER-RUBBER CASTER SWIVEL 2</t>
  </si>
  <si>
    <t>ER-BALL CATCHES DOUBLEC 60MM</t>
  </si>
  <si>
    <t>ER-CATCHES MAGNETIC 43MM BRN/WHT</t>
  </si>
  <si>
    <t>ER-CATCHES MAGNETIC 87MM BRN/WHT</t>
  </si>
  <si>
    <t>ER-TOILET SUPPORT FLAPPER BALL</t>
  </si>
  <si>
    <t>ER-GASUL REGULATOR W/LPG HOSE 2M</t>
  </si>
  <si>
    <t>ER-M GAS REGULATOR W/LPG HOSE 2M</t>
  </si>
  <si>
    <t>ER-CP CHAIN QUICK LINK 1MM</t>
  </si>
  <si>
    <t>ER-WOOD HANDLE ROUND FOUNDATION 601</t>
  </si>
  <si>
    <t>ER-WOOD HANDLE FOUNDATION CLASSIC 802</t>
  </si>
  <si>
    <t>ER-WOOD HANDLE LONG FOUNDATION 11</t>
  </si>
  <si>
    <t>ER-TIE TWIST 30M BLK/GRN</t>
  </si>
  <si>
    <t>ER-TOX FOUNDATION W/METAL SCREW NO.5</t>
  </si>
  <si>
    <t>ER-ANGLE VALVE TAIWAN CROME</t>
  </si>
  <si>
    <t>ER-SHELF BRACKET CHINA 6X8</t>
  </si>
  <si>
    <t>ER-SHELF BRACKET CHINA 8X10</t>
  </si>
  <si>
    <t>ER-SHELF BRACKET CHINA 10X12</t>
  </si>
  <si>
    <t>ER-TAPE TEFLON 1/2</t>
  </si>
  <si>
    <t>ER-FAUCET BALL VALVE 1/2 PLAIN HD</t>
  </si>
  <si>
    <t>ER-FAUCET BALL VALVE 1/2 HOSE HD</t>
  </si>
  <si>
    <t>ER-TOX FOUNDATION W/METAL SCREW NO.4</t>
  </si>
  <si>
    <t>ER-BATTERY TERMINAL 2'S</t>
  </si>
  <si>
    <t>ER-RUBBER FOOTING 1</t>
  </si>
  <si>
    <t>ER-RUBBER FOOTING 3/4</t>
  </si>
  <si>
    <t>ER-RUBBER FOOTING 5/8</t>
  </si>
  <si>
    <t>ER-RUBBER FOOTING 1/2</t>
  </si>
  <si>
    <t>ER-TWIN CASTER 50MM W/STOPPER</t>
  </si>
  <si>
    <t>SNAP HOOK COLOR ALUM. 6MM</t>
  </si>
  <si>
    <t>ER-DRAWER LOCK CHINA 202</t>
  </si>
  <si>
    <t>ER-DRAWER LOCK CHINA 204</t>
  </si>
  <si>
    <t>ER-DRAWER SLIDE 12''</t>
  </si>
  <si>
    <t>ER-DRAWER SLIDE 14''</t>
  </si>
  <si>
    <t>ER-DRAWER SLIDE 16''</t>
  </si>
  <si>
    <t>ER-DRAWER SLIDE 18''</t>
  </si>
  <si>
    <t>ER-DRAWER SLIDE 20''</t>
  </si>
  <si>
    <t>ER-DRAWER SLIDE 22''</t>
  </si>
  <si>
    <t>ER-HASP LOCK CYLINDER HD3</t>
  </si>
  <si>
    <t>ER-HASP LOCK CYLINDER HD4</t>
  </si>
  <si>
    <t>ER-HASP LOCK CYLINDER STD.3</t>
  </si>
  <si>
    <t>ER-BOLT SURFACE AB/AC/CP</t>
  </si>
  <si>
    <t>ER-BIDET SPRAY SET</t>
  </si>
  <si>
    <t>ER-PLUNGER SMALL</t>
  </si>
  <si>
    <t>ER-PLUNGER BIG</t>
  </si>
  <si>
    <t>ER-METAL HANDLE ROUND (ALL SIZES)</t>
  </si>
  <si>
    <t>SNAP HOOK D SHAPE AL 70MM</t>
  </si>
  <si>
    <t>ER-METAL HANDLE PULL STYLE 534,535,536</t>
  </si>
  <si>
    <t>ER-METAL HANDLE EAGLE 505,515</t>
  </si>
  <si>
    <t>ER-METAL HANDLE EAGLE SIL</t>
  </si>
  <si>
    <t>ER-METAL HANDLE EAGLE 509,510</t>
  </si>
  <si>
    <t>ER-TAPE TEFLON 1/2X25M</t>
  </si>
  <si>
    <t>ER-TAPE PACKAGING FOUNDATION 48MMX30M TAN</t>
  </si>
  <si>
    <t>ER-TAPE PACKAGING FOUNDATION 48MMX50M TAN</t>
  </si>
  <si>
    <t>ER-TAPE PACKAGING FOUNDATION 48MMX100M TAN</t>
  </si>
  <si>
    <t>ER-TAPE PACKAGING FOUNDATION 48MMX30M CLR</t>
  </si>
  <si>
    <t>ER-TAPE PACKAGING FOUNDATION 48MMX50M CLR</t>
  </si>
  <si>
    <t>ER-TAPE PACKAGING FOUNDATION 48MMX100M CLR</t>
  </si>
  <si>
    <t>ER-TAPE STATIONARY FOUNDATION 12MMX50M</t>
  </si>
  <si>
    <t>ER-TAPE STATIONARY FOUNDATION 12MMX100M</t>
  </si>
  <si>
    <t>ER-TAPE STATIONARY FOUNDATION 18MMX50M</t>
  </si>
  <si>
    <t>ER-TAPE STATIONARY FOUNDATION 18MMX100M</t>
  </si>
  <si>
    <t>ER-TAPE PACKAGING FOUNDATION COLORED</t>
  </si>
  <si>
    <t>ER-MASKING TAPE FOUNDATION 1/2</t>
  </si>
  <si>
    <t>ER-MASKING TAPE FOUNDATION 3/4</t>
  </si>
  <si>
    <t>ER-MASKING TAPE FOUNDATION 1</t>
  </si>
  <si>
    <t>ER-MASKING TAPE FOUNDATION 1-1/2</t>
  </si>
  <si>
    <t>ER-MASKING TAPE FOUNDATION 2</t>
  </si>
  <si>
    <t>ER-TAPE DOUBLE SIDED FOUNDATION 18MMX5MM</t>
  </si>
  <si>
    <t>ER-FILAMENT TAPE 48MMX60</t>
  </si>
  <si>
    <t>ER-TAPE DO NOT ACCEPT 2X50M</t>
  </si>
  <si>
    <t>ER-FRAGILE TAPE 2X50</t>
  </si>
  <si>
    <t>ER-TAPE WARNING YEL/BLK/GRN/WHT</t>
  </si>
  <si>
    <t>ER-DUCT TAPE 48MMX50Y</t>
  </si>
  <si>
    <t>ER-TAPE DUCT CLOTH FOUNDATION YELLOW</t>
  </si>
  <si>
    <t>ER-TAPE PVC ELECTRICAL FOUNDATION SMALL</t>
  </si>
  <si>
    <t>ER-TAPE PVC ELECTRICAL FOUNDATION MEDIUM</t>
  </si>
  <si>
    <t>ER-TAPE PVC ELECTRICAL FOUNDATION BIG</t>
  </si>
  <si>
    <t>ER-SAFETY HASP LD 1 1/2</t>
  </si>
  <si>
    <t>ER-SAFETY HASP LD 2</t>
  </si>
  <si>
    <t>ER-SAFETY HASP LD 2 1/2</t>
  </si>
  <si>
    <t>ER-SAFETY HASP LD 3</t>
  </si>
  <si>
    <t>ER-SAFETY HASP LD 3 1/2</t>
  </si>
  <si>
    <t>ER-SAFETY HASP LD 4</t>
  </si>
  <si>
    <t>ER-BARREL BOLT LD 1-1/2</t>
  </si>
  <si>
    <t>ER-BARREL BOLT LD 2</t>
  </si>
  <si>
    <t>ER-BARREL BOLT LD 2 1/2</t>
  </si>
  <si>
    <t>ER-BARREL BOLT LD 3</t>
  </si>
  <si>
    <t>ER-BARREL BOLT LD 4</t>
  </si>
  <si>
    <t>ER-HOOK ROBE TWIN 2'S CP</t>
  </si>
  <si>
    <t>ER-HOOK ROBE TWIN 2'S BP</t>
  </si>
  <si>
    <t>ER-HOOK ROBE TWIN 2'S AC</t>
  </si>
  <si>
    <t>ER-HOOK COAT &amp; HAT 2'S CP</t>
  </si>
  <si>
    <t>ER-HOOK COAT &amp; HAT 2'S BP</t>
  </si>
  <si>
    <t>ER-HEX CAP SCREW 1/4X3/4 SS</t>
  </si>
  <si>
    <t>ER-HEX CAP SCREW 1/4X1 SS</t>
  </si>
  <si>
    <t>ER-HEX CAP SCREW 1/4X2 SS</t>
  </si>
  <si>
    <t>ER-HEX CAP SCREW 5/16X1 SS</t>
  </si>
  <si>
    <t>ER-HEX CAP SCREW STAINLESS 5/16X2</t>
  </si>
  <si>
    <t>ER-HEX CAP SCREW 1/2X1 SS</t>
  </si>
  <si>
    <t>ER-METRIC CAP SCREW 8X25MM SS</t>
  </si>
  <si>
    <t>ER-NUT EAGLE 1/4X10'S SS</t>
  </si>
  <si>
    <t>ER-NUT EAGLE 5/16X10'S SS</t>
  </si>
  <si>
    <t>ER-NUT EAGLE 3/8X10'S SS</t>
  </si>
  <si>
    <t>ER-LOCK WASHER SS 1/4X10'S</t>
  </si>
  <si>
    <t>ER-LOCK WASHER SS 5/16X10'S</t>
  </si>
  <si>
    <t>ER-LOCK WASHER SS 3/8X10'S</t>
  </si>
  <si>
    <t>ER-SCREW SELF TAPPING 6X1 SS</t>
  </si>
  <si>
    <t>ER-SCREW SELF TAPPING 8X5/8 SS</t>
  </si>
  <si>
    <t>ER-SCREW SELF TAPPING 10X2 SS</t>
  </si>
  <si>
    <t>ER-SCREW SELF TAPPING 12X5/8 SS</t>
  </si>
  <si>
    <t>ER-SCREW SELF TAPPING 12X1 1/2 SS</t>
  </si>
  <si>
    <t>ER-SCREW SELF TAPPING 12X2 SS</t>
  </si>
  <si>
    <t>ER-SCREW SELF TAPPING 14X2 SS</t>
  </si>
  <si>
    <t>ER-DOOR STOPPER SINGLE</t>
  </si>
  <si>
    <t>T-BATHROOM SET RYOBI PLC10 WHITE</t>
  </si>
  <si>
    <t>HA-ADAPTOR HOMEAID W/COUPLING 1/2X3/8</t>
  </si>
  <si>
    <t>HA-ADAPTOR HOMEAID W/COUPLING 3/8X1/4</t>
  </si>
  <si>
    <t>HA-WHEEL CASTER HOME AID SWIVEL RUBBER 1 1/2</t>
  </si>
  <si>
    <t>HA-WHEEL CASTER HOME AID SWIVEL RUBBER 2</t>
  </si>
  <si>
    <t>HA-WHEEL CASTER HOME AID SWIVEL RUBBER 2 1/2</t>
  </si>
  <si>
    <t>HA-WHEEL CASTER HOME AID SWIVEL RUBBER 3</t>
  </si>
  <si>
    <t>HA-RUBBER CASTER HOMEAID W/BALL BEARING HD 4"</t>
  </si>
  <si>
    <t>HA-RUBBER CASTER HOMEAID W/BALL BEARING HD 5"</t>
  </si>
  <si>
    <t>HA-RUBBER CASTER HOMEAID W/BALL BEARING HD 6"</t>
  </si>
  <si>
    <t>HA-WHEEL CASTER HOME AID SWIVEL W/BRAKE 1 1/2</t>
  </si>
  <si>
    <t>HA-WHEEL CASTER HOME AID SWIVEL W/BRAKE 2</t>
  </si>
  <si>
    <t>HA-WHEEL CASTER HOME AID SWIVEL W/BRAKE 2 1/2</t>
  </si>
  <si>
    <t>HA-WHEEL CASTER HOME AID SWIVEL W/BRAKE 3</t>
  </si>
  <si>
    <t>HA-RUBBER CASTER HOMEAID W/BREAK&amp;BALL BEARING 4"</t>
  </si>
  <si>
    <t>HA-RUBBER CASTER HOMEAID W/BREAK&amp;BALL BEARING 5"</t>
  </si>
  <si>
    <t>HA-RUBBER CASTER HOMEAID W/BREAK&amp;BALL BEARING 6"</t>
  </si>
  <si>
    <t>HA-WHEEL CASTER HOME AID FIXED RUBBER 1 1/2</t>
  </si>
  <si>
    <t>HA-WHEEL CASTER HOME AID FIXED RUBBER 2</t>
  </si>
  <si>
    <t>HA-WHEEL CASTER HOME AID FIXED RUBBER 2 1/2</t>
  </si>
  <si>
    <t>HA-WHEEL CASTER HOME AID FIXED RUBBER 3</t>
  </si>
  <si>
    <t>HA-DOOR HANGER SLIDING HOMEAID BB 30KLS</t>
  </si>
  <si>
    <t>HA-DOOR HANGER SLIDING HOMEAID BB 60KLS</t>
  </si>
  <si>
    <t>HA-DOOR TRACK SLIDING HOMEAID U-TYPE 30KGS 2MTR ALUM.</t>
  </si>
  <si>
    <t>HA-DOOR TRACK SLIDING HOMEAID U-TYPE 30KGS 3MTR ALUM.</t>
  </si>
  <si>
    <t>HA-DOOR TRACK SLIDING HOMEAID U-TYPE 60KGS 2MTR ALUM.</t>
  </si>
  <si>
    <t>HA-DOOR TRACK SLIDING HOMEAID U-TYPE 60KGS 3MTRS ALUM.</t>
  </si>
  <si>
    <t>HA-RUBBER CASTER HOMEAID FIXED W/BALL BEARING 4"</t>
  </si>
  <si>
    <t>HA-RUBBER CASTER HOMEAID FIXED W/BALL BEARING 5"</t>
  </si>
  <si>
    <t>HA-RUBBER CASTER HOMEAID FIXED W/BALL BEARING 6"</t>
  </si>
  <si>
    <t>HA-TOILET ROLL HOMEAID 31X16X60CM</t>
  </si>
  <si>
    <t>HA-TOILET ROLL HOMEAID 32X17X64CM</t>
  </si>
  <si>
    <t>HA-SOAP DISPENSER HOMEAID</t>
  </si>
  <si>
    <t>HA-SOAP DISPENSER HOMEAID ABS-PLASTIC</t>
  </si>
  <si>
    <t>HA-SOAP DISPENSER HOME AID SENSOR 300ML</t>
  </si>
  <si>
    <t>HA-SOAP DISPENSER HOME AID ABS 400ML</t>
  </si>
  <si>
    <t>HA-SOAP DISPENSER HOME AID SENSOR WALL MOUNT</t>
  </si>
  <si>
    <t>HA-HOOK COAT &amp; HAT HOMEAID CP SML</t>
  </si>
  <si>
    <t>HA-HOOK COAT &amp; HAT HOMEAID AB SML</t>
  </si>
  <si>
    <t>HA-HOOK COAT &amp; HAT HOMEAID BP SML</t>
  </si>
  <si>
    <t>HA-HOOK COAT &amp; HAT HOMEAID BP BIG</t>
  </si>
  <si>
    <t>HA-HOOK COAT &amp; HAT HOMEAID AB BIG</t>
  </si>
  <si>
    <t>HA-HOOK COAT &amp; ROBE HOMEAID AB</t>
  </si>
  <si>
    <t>HA-HOOK COAT &amp; ROBE HOMEAID CP</t>
  </si>
  <si>
    <t>HA-HANDLE HOMEAID P0401-BL</t>
  </si>
  <si>
    <t>HA-HANDLE HOMEAID P0401-WT</t>
  </si>
  <si>
    <t>HA-HANDLE HOMEAID P0401-IV</t>
  </si>
  <si>
    <t>HA-HANDLE HOMEAID P0401-PC</t>
  </si>
  <si>
    <t>HA-HANDLE HOMEAID P0401-AM</t>
  </si>
  <si>
    <t>HA-DRAWER SLIDE HOMEAID 2 SECTION PUSH OPEN 12</t>
  </si>
  <si>
    <t>HA-DRAWER SLIDE HOMEAID 2 SECTION PUSH OPEN 14</t>
  </si>
  <si>
    <t>HA-DRAWER SLIDE HOMEAID 2 SECTION PUSH OPEN 16</t>
  </si>
  <si>
    <t>HA-DRAWER SLIDE HOMEAID 2 SECTION PUSH OPEN 18</t>
  </si>
  <si>
    <t>HA-DRAWER SLIDE HOMEAID 2 SECTION PUSH OPEN 20</t>
  </si>
  <si>
    <t>HA-HANDLE HOMEAID PO111 BL</t>
  </si>
  <si>
    <t>HA-DUAL FLUSH HOMEAID UNIVERSAL SET</t>
  </si>
  <si>
    <t>HA-DRAWER SLIDE HOMEAID FULL EXT PUSH OPEN 12</t>
  </si>
  <si>
    <t>HA-DRAWER SLIDE HOMEAID FULL EXT PUSH OPEN 14</t>
  </si>
  <si>
    <t>HA-DRAWER SLIDE HOMEIAD FULL EXT PUSH OPEN 16</t>
  </si>
  <si>
    <t>HA-DRAWER SLIDE HOMEAID FULL EXT PUSH OPEN 18</t>
  </si>
  <si>
    <t>HA-DRAWER SLIDE HOMEAID FULL EXT PUSH OPEN 20</t>
  </si>
  <si>
    <t>HA-DOOR HOLDER MAGNETIC HOMEAID BROWN</t>
  </si>
  <si>
    <t>HA-DOOR HOLDER MAGNETIC HOMEAID IVORY</t>
  </si>
  <si>
    <t>HA-MAGNETIC DOOR HOMEAID MESH</t>
  </si>
  <si>
    <t>HA-HOOK PVC CUP HOMEAID 2 WHITE</t>
  </si>
  <si>
    <t>HA-HOOK PVC CUP HOMEAID 1 WHITE</t>
  </si>
  <si>
    <t>HA-HANDLE HOMEAID P0301 HB DBL</t>
  </si>
  <si>
    <t>HA-HANDLE HOMEAID P0301 AM/IV DBL</t>
  </si>
  <si>
    <t>HA-HANDLE HOMEAID P0301 BL DBL</t>
  </si>
  <si>
    <t>HA-P-TRAP HOMEAID SS 1 1/2</t>
  </si>
  <si>
    <t>HA-P-TRAP HOMEAID SS 1 1/4</t>
  </si>
  <si>
    <t>HA-BOTTLE TRAP HOMEAID 1-1/4</t>
  </si>
  <si>
    <t>HA-TIP RUBBER HOMEAID 1/2 LCL</t>
  </si>
  <si>
    <t>HA-TIP RUBBER HOMEAID 5/8 LCL</t>
  </si>
  <si>
    <t>HA-TIP RUBBER HOMEAID 3/4 LCL</t>
  </si>
  <si>
    <t>HA-TIP RUBBER HOMEAID 1 LCL</t>
  </si>
  <si>
    <t>HA-RUBBER FOOTING HOMEAID 1</t>
  </si>
  <si>
    <t>HA-RUBBER FOOTING HOMEAID 1/2</t>
  </si>
  <si>
    <t>HA-RUBBER FOOTING HOMEAID 3/4</t>
  </si>
  <si>
    <t>HA-RUBBER FOOTING HOMEAID 5/8</t>
  </si>
  <si>
    <t>HA-RUBBER FOOTING HOMEAID 1-1/2</t>
  </si>
  <si>
    <t>HA-RUBBER FOOTING HOMEAID 1-1/4</t>
  </si>
  <si>
    <t>HA-SPRAYER HOMEAID GARDEN 1.5L</t>
  </si>
  <si>
    <t>HA-HINGE WASHINGTON HOMEAID</t>
  </si>
  <si>
    <t>HA-HOOK &amp; EYE HOMEAID 2</t>
  </si>
  <si>
    <t>HA-HOOK &amp; EYE HOMEAID 3</t>
  </si>
  <si>
    <t>HA-NIPPLE CLOSED HOMEAID SS 1/2</t>
  </si>
  <si>
    <t>HA-NIPPLE HOMEAID SS 1/2 X 11/2</t>
  </si>
  <si>
    <t>HA-NIPPLE HOMEAID SS 1/2 X 2</t>
  </si>
  <si>
    <t>HA-NIPPLE HOMEAID SS 1/2 X 2 1/2</t>
  </si>
  <si>
    <t>HA-NIPPLE HOMEAID SS 1/2 X 3</t>
  </si>
  <si>
    <t>HA-NIPPLE HOMEAID SS 1/2 X 4</t>
  </si>
  <si>
    <t>HA-HOSE REINFORCED HOMEAID 1/2X12X13</t>
  </si>
  <si>
    <t>HA-HOSE REINFORCED HOMEAID 1/2X14X13</t>
  </si>
  <si>
    <t>HA-HOSE REINFORCED HOMEAID 7/8X1/4X13</t>
  </si>
  <si>
    <t>HA-STEEL BRACE HOMEAID CORNER 2</t>
  </si>
  <si>
    <t>HA-STEEL BRACE HOMEAID CORNER 2-1/2</t>
  </si>
  <si>
    <t>HA-STEEL BRACE HOMEAID CORNER 100X100X3MM</t>
  </si>
  <si>
    <t>HA-STEEL BRACE HOMEAID CORNER 125X75X3MM</t>
  </si>
  <si>
    <t>HA-STEEL BRACE HOMEAID CORNER 125X125X3MM</t>
  </si>
  <si>
    <t>HA-STEEL BRACE HOMEAID CORNER 150X100X4MM</t>
  </si>
  <si>
    <t>HA-STEEL BRACE HOMEAID CORNER 50X50X17MM</t>
  </si>
  <si>
    <t>HA-STEEL BRACE HOMEAID CORNER 40X40X2MM</t>
  </si>
  <si>
    <t>HA-STEEL BRACE HOMEAID CORNER 80X80X3MM</t>
  </si>
  <si>
    <t>HA-STEEL BRACE HOMEAID CORNER 3</t>
  </si>
  <si>
    <t>HA-STEEL FLAT HOMEAID CORNER 2</t>
  </si>
  <si>
    <t>HA-STEEL FLAT HOMEAID CORNER 2-1/2</t>
  </si>
  <si>
    <t>HA-STEEL FLAT HOMEAID CORNER 3</t>
  </si>
  <si>
    <t>HA-STRAINER FILTER HOMEAID SS BIG</t>
  </si>
  <si>
    <t>HA-STRAINER FILTER HOMEAID SS SML</t>
  </si>
  <si>
    <t>HA-HOSE NOZZLE HOMEAID</t>
  </si>
  <si>
    <t>HA-HANDLE HOMEAID SS 12094</t>
  </si>
  <si>
    <t>HA-MOP HEAD HOMEAID COTTON 16</t>
  </si>
  <si>
    <t>HA-MOP HEAD HOMEAID COTTON 20</t>
  </si>
  <si>
    <t>HA-MOP HEAD HOMEAID COTTON 40</t>
  </si>
  <si>
    <t>HA-MOP HEAD HOMEAID COTTON XL</t>
  </si>
  <si>
    <t>HA-MOP HEAD HOMEAID COTTON X-HEAVY</t>
  </si>
  <si>
    <t>HA-MOP HEAD HOMEAID COTTON 300</t>
  </si>
  <si>
    <t>HA-MOP HEAD HOMEAID COTTON 400</t>
  </si>
  <si>
    <t>HA-MOP HEAD HOMEAID COTTON 500</t>
  </si>
  <si>
    <t>HA-MOP W/HANDLE HOMEAID SPG 4</t>
  </si>
  <si>
    <t>HA-MOP W/HANDLE HOMEAID SCW 4</t>
  </si>
  <si>
    <t>HA-MOP HOMEAID 4 COLORED</t>
  </si>
  <si>
    <t>HA-BRUSH TOILET HOMEAID W/HANDLE HD</t>
  </si>
  <si>
    <t>HA-SCOURING PAD HOMEAID</t>
  </si>
  <si>
    <t>HA-DOG COLLAR HOMEAID S/LEATHER 3/4</t>
  </si>
  <si>
    <t>HA-DOG COLLAR HOMEAID S/LEATHER 1</t>
  </si>
  <si>
    <t>HA-DOG COLLAR HOMEAID S/LEATHER 1-1/4</t>
  </si>
  <si>
    <t>HA-DOG COLLAR HOMEAID NYLON 1-1/4</t>
  </si>
  <si>
    <t>HA-GLOVES HOMEAID COTTON 2PCS.</t>
  </si>
  <si>
    <t>HA-GLOVES HOMEAID COATED 2PCS.</t>
  </si>
  <si>
    <t>HA-BROOM HOMEAID COCO</t>
  </si>
  <si>
    <t>HA-SCRUBBER HOMEAID W/ HANDLE</t>
  </si>
  <si>
    <t>HA-SCOURING PAD HOMEAID GREEN</t>
  </si>
  <si>
    <t>HA-SCOURING PAD HOMEAID COLORED</t>
  </si>
  <si>
    <t>HA-SCOURING PAD W/FOAM HOMEAID 3PCS/PK</t>
  </si>
  <si>
    <t>HA-SCOURING PAD W/HANDLE HOMEAID</t>
  </si>
  <si>
    <t>HA-PLUNGER HOMEAID A</t>
  </si>
  <si>
    <t>HA-PLUNGER HOMEAID B</t>
  </si>
  <si>
    <t>HA-MOP W/HANDLE HOMEAID 195CM</t>
  </si>
  <si>
    <t>HA-MOP WRINGER HOMEAID</t>
  </si>
  <si>
    <t>HA-MOP HEAD HOMEAID COTTON EXTRA A-1</t>
  </si>
  <si>
    <t>HA-BRUSH TOILET HOMEAID W/CONTAINER</t>
  </si>
  <si>
    <t>HA-BRUSH TOILET HOMEAID PLASTIC</t>
  </si>
  <si>
    <t>HA-NYLON DECK BRUSH HOMEAID W/CONNECTOR</t>
  </si>
  <si>
    <t>HA-BRUSH HAND HOMEAID NYLON</t>
  </si>
  <si>
    <t>HA-SCOURING PAD HOMEAID S.GREEN</t>
  </si>
  <si>
    <t>HA-SCOURING PAD HOMEAID FOOT TYPE ORANGE</t>
  </si>
  <si>
    <t>HA-SCOURING PAD W/SPONGE HOMEAID GREEN</t>
  </si>
  <si>
    <t>HA-SCOURING PAD HOMEAID D.BLACK</t>
  </si>
  <si>
    <t>HA-BROOM HOMEAID PALM</t>
  </si>
  <si>
    <t>HA-DUST PAN HOMEAID FOLDING</t>
  </si>
  <si>
    <t>HA-BRUSH HAND HOMEAID</t>
  </si>
  <si>
    <t>HA-DUST PAN HOMEAID</t>
  </si>
  <si>
    <t>HA-DUST PAN HOMEAID LOBBY</t>
  </si>
  <si>
    <t>HA-MOP HEAD HOMEAID REFILL 2</t>
  </si>
  <si>
    <t>HA-MOP HOMEAID CHINA BIG</t>
  </si>
  <si>
    <t>HA-SCOURING PAD HOMEAID FOOT TYPE GREEN</t>
  </si>
  <si>
    <t>HA-HANDLE HOMEAID SS 15005</t>
  </si>
  <si>
    <t>HA-HANDLE HOMEAID MODERN ALUM-ALLOY 116mm MATT FIN</t>
  </si>
  <si>
    <t>HA-HANDLE HOMEAID MODERN ALUM-ALLOY 148mm MATT FIN</t>
  </si>
  <si>
    <t>HA-HANDLE HOMEAID MODERN ALUM-ALLOY 180mm MATT FIN</t>
  </si>
  <si>
    <t>HA-HANDLE HOMEAID MODERN ALUM-ALLOY 116mm AB</t>
  </si>
  <si>
    <t>HA-HANDLE HOMEAID MODERN ALUM-ALLOY 148mm AB</t>
  </si>
  <si>
    <t>HA-HANDLE HOMEAID MODERN ALUM-ALLOY 180mm AB</t>
  </si>
  <si>
    <t>HA-HANDLE HOMEAID SHALLOW ALUM-ALLOY 120mmMATT FIN</t>
  </si>
  <si>
    <t>HA-HANDLE HOMEAID SHALLOW ALUM-ALLOY 150mmMATT FIN</t>
  </si>
  <si>
    <t>HA-HANDLE HOMEAID SHALLOW ALUM-ALLOY 200mmMATT FIN</t>
  </si>
  <si>
    <t>HA-HANDLE HOMEAID ALUM-ALLOY S-FLAT 120mm MATT FIN</t>
  </si>
  <si>
    <t>HA-HANDLE HOMEAID ALUM-ALLOY S-FLAT 150mm MATT FIN</t>
  </si>
  <si>
    <t>HA-HANDLE HOMEAID ALUM-ALLOY S-FLAT 200mm MATT FIN</t>
  </si>
  <si>
    <t>HA-HANDLE FLUSH HOMEAID MODERN ALUM-ALLOY 137mm</t>
  </si>
  <si>
    <t>HA-HANDLE HOMEAID ALUM-ALLOY ROUND 30mm</t>
  </si>
  <si>
    <t>HA-HANDLE HOMEAID ALUM-ALLOY STRECHED ROUND 18mm</t>
  </si>
  <si>
    <t>HA-HANDLE  HOMEAID ALUM-ALLOY SPHERE CP 24mm</t>
  </si>
  <si>
    <t>HA-HANDLE HOMEAID ALUM-ALLOY SPHERE BSN 29mm</t>
  </si>
  <si>
    <t>HA-HANDLE MOUNT ALUM-ALLOY 128mm MATT FIN</t>
  </si>
  <si>
    <t>HA-HANDLE MOUNT HOMEAID ALUM-ALLOY 160mm MATT FIN</t>
  </si>
  <si>
    <t>HA-HANDLE MOUNT HOMEAID ALUM-ALLOY 192mm MATT FIN</t>
  </si>
  <si>
    <t>HA-HANDLE HOMEAID ALUM-ALLOY S-FLAT AB 120mm</t>
  </si>
  <si>
    <t>HA-HANDLE HOMEAID ALUM-ALLOY S-FLAT AB 150mm</t>
  </si>
  <si>
    <t>HA-HANDLE HOMEAID ALUM-ALLOY S-FLAT AB 200mm</t>
  </si>
  <si>
    <t>HA-HANDLE HOMEAID 2891 BP-WF4 4</t>
  </si>
  <si>
    <t>HA-BARREL BOLT HOMEAID CP HD 70MM</t>
  </si>
  <si>
    <t>HA-INDICATOR LOCK HOMEAID</t>
  </si>
  <si>
    <t>HA-PADLOCK CROSSKEY HOMEAID 30MM</t>
  </si>
  <si>
    <t>HA-PADLOCK CROSSKEY HOMEAID 40MM</t>
  </si>
  <si>
    <t>HA-PADLOCK CROSSKEY HOMEAID L.SHACKLE 30MM</t>
  </si>
  <si>
    <t>HA-PADLOCK CROSSKEY HOMEAID L.SHACKLE 40MM</t>
  </si>
  <si>
    <t>HA-PADLOCK BEARING TYPE HOMEAID 40MM</t>
  </si>
  <si>
    <t>HA-PADLOCK BEARING TYPE HOMEAID 50MM</t>
  </si>
  <si>
    <t>HA-PADLOCK BEARING TYPE HOMEAID L.SHACKLE 40MM</t>
  </si>
  <si>
    <t>HA-PADLOCK BEARING TYPE HOMEAID L.SHACKLE 50MM</t>
  </si>
  <si>
    <t>HA-PADLOCK MASTER KEY HOMEAID 40MM BRASS</t>
  </si>
  <si>
    <t>HA-PADLOCK MASTER KEY HOMEAID 50MM BRASS</t>
  </si>
  <si>
    <t>HA-PADLOCK MASTER KEY HOMEAID 60MM BRASS</t>
  </si>
  <si>
    <t>HA-SAFETY HASP HOMEAID 3 STEEL</t>
  </si>
  <si>
    <t>HA-HINGE LOOSE PIN HOMEAID HD 3X3 SS</t>
  </si>
  <si>
    <t>HA-HINGE LOOSE PIN HOMEAID 3-1/2X3-1/2</t>
  </si>
  <si>
    <t>HA-HINGE LOOSE PIN HOMEAID HD 4X4 SS</t>
  </si>
  <si>
    <t>HA-HINGE HOMEAID FLAG SS</t>
  </si>
  <si>
    <t>HA-HINGE LOOSE PIN HOMEAID 3X3X2MM</t>
  </si>
  <si>
    <t>HA-HINGE LOOSE PIN HOMEAID 3-1/2X3-1/2X2MM</t>
  </si>
  <si>
    <t>HA-HINGE LOOSE PIN HOMEAID 4X3-1/2 BALL BEARING SS</t>
  </si>
  <si>
    <t>HA-HINGE LOOSE PIN HOMEAID 4X4X2.5MM</t>
  </si>
  <si>
    <t>HA-HINGE LOOSE PIN HOMEAID 3X3X2MM S.STEEL</t>
  </si>
  <si>
    <t>HA-HINGE LOOSE PIN HOMEAID 3-1/2X3-1/2X2MM S.STEEL</t>
  </si>
  <si>
    <t>HA-HINGE LOOSE PIN HOMEAID 4X4X2.5MM S.STEEL</t>
  </si>
  <si>
    <t>HA-DOOR VIEWER HOMEAID BP</t>
  </si>
  <si>
    <t>HA-DOOR VIEWER HOMEAID AB</t>
  </si>
  <si>
    <t>HA-DOOR VIEWER HOMEAID CP</t>
  </si>
  <si>
    <t>HA-MIRROR CAP HOLDER HOMEAID S/S 16DIAX5MM</t>
  </si>
  <si>
    <t>HA-MIRROR CAP HOLDER HOMEAID S/S 22DIAX5MM</t>
  </si>
  <si>
    <t>HA-MIRROR CAP HOLDER HOMEAID S/S 38DIAX5MM</t>
  </si>
  <si>
    <t>HA-MIRROR TUBE HOLDER HOMEAID S/S 12DIAX17X5MM</t>
  </si>
  <si>
    <t>HA-MIRROR TUBE HOLDER HOMEAID S/S 19DIAX25X5MM</t>
  </si>
  <si>
    <t>HA-MIRROR TUBE HOLDER HOMEAID S/S 25DIAX25X5MM</t>
  </si>
  <si>
    <t>HA-ROLLER TWIN HOMEAID PLASTIC</t>
  </si>
  <si>
    <t>HA-HOSE MENDER HOMEAID KIT 1/2</t>
  </si>
  <si>
    <t>HA-HOSE MENDER HOMEAID 5/8-3/4 FEMALE</t>
  </si>
  <si>
    <t>HA-HOSE MENDER HOMEAID 5/8-3/4 MALE</t>
  </si>
  <si>
    <t>HA-HOSE FITTED HOMEAID 5/8-3/4</t>
  </si>
  <si>
    <t>HA-SPRINKLER HOMEAID 1WAY SPIKE ZINC</t>
  </si>
  <si>
    <t>HA-SPRINKLER HOMEAID 2WAY SPIKE PLASTIC</t>
  </si>
  <si>
    <t>HA-FLAT WASHER HOMEAID 0</t>
  </si>
  <si>
    <t>HA-FLAT WASHER HOMEAID 00</t>
  </si>
  <si>
    <t>HA-O-RING HOMEAID ASSORTED</t>
  </si>
  <si>
    <t>HA-FLAT WASHER HOMEAID 1/4</t>
  </si>
  <si>
    <t>HA-FLAT WASHER HOMEAID 1/2</t>
  </si>
  <si>
    <t>HA-SINK CUP HOMEAID US</t>
  </si>
  <si>
    <t>HA-TOX HOMEAID 10MM 10PCS</t>
  </si>
  <si>
    <t>HA-TOX HOMEAID 4MM 20PCS</t>
  </si>
  <si>
    <t>HA-TOX HOMEAID 5MM 20PCS</t>
  </si>
  <si>
    <t>HA-TOX HOMEAID 6MM 20PCS</t>
  </si>
  <si>
    <t>HA-TOX HOMEAID 8MM 20PCS</t>
  </si>
  <si>
    <t>HA-TOX HOMEAID 4MM W/SCREW</t>
  </si>
  <si>
    <t>HA-TOX HOMEAID 5MM W/SCREW</t>
  </si>
  <si>
    <t>HA-TOX HOMEAID 6MM W/SCREW</t>
  </si>
  <si>
    <t>HA-HOOK HANGER HOMEAID 3PCS</t>
  </si>
  <si>
    <t>HA-HOOK HOMEAID K206 CP</t>
  </si>
  <si>
    <t>HA-DOOR SPRING HOMEAID 4</t>
  </si>
  <si>
    <t>HA-FAUCET HOSE BIBB HOMEAID ALUM BP 1/2</t>
  </si>
  <si>
    <t>HA-TAIL PIECE HOMEAID PE 1-1/2X4</t>
  </si>
  <si>
    <t>HA-TAIL PIECE HOMEAID PE 1-1/2X6</t>
  </si>
  <si>
    <t>HA-TAIL PIECE HOMEAID PE 1-1/2X8</t>
  </si>
  <si>
    <t>HA-TAIL PIECE HOMEAID PE 1-1/2X10</t>
  </si>
  <si>
    <t>HA-TAIL PIECE HOMEAID PE 1-1/2X12</t>
  </si>
  <si>
    <t>HA-HOSE FLEXIBLE HOMEAID LAVATORY 1/2X1/4 SS</t>
  </si>
  <si>
    <t>HA-BOLT DOOR HOMEAID SS 6</t>
  </si>
  <si>
    <t>HA-HOSE CLAMP HOMEAID 5/8</t>
  </si>
  <si>
    <t>HA-BOLT DOOR HOMEAID SS</t>
  </si>
  <si>
    <t>HA-P-TRAP HOMEAID PE 1-1/2</t>
  </si>
  <si>
    <t>HA-P-TRAP HOMEAID PE 1-1/4</t>
  </si>
  <si>
    <t>HA-HOOK ROBE HOMEAID SGL SS 2PCS</t>
  </si>
  <si>
    <t>HA-HOOK ROBE HOMEAID DBL SS 2PCS</t>
  </si>
  <si>
    <t>HA-STRAINER HOMEAID ANTI-ODOR W/FILTER 3PC</t>
  </si>
  <si>
    <t>HA-STRAINER FLOOR HOMEAID ANTI-ODOR SS</t>
  </si>
  <si>
    <t>HA-FLOOR DRAIN HOMEAID CONCEALED TILE TOP ABS/SS</t>
  </si>
  <si>
    <t>HA-SPRAY SET HOMEAID IVORY</t>
  </si>
  <si>
    <t>HA-SHOWER W/BAR HOMEAID</t>
  </si>
  <si>
    <t>HA-HOSE CLAMP HOMEAID 1</t>
  </si>
  <si>
    <t>HA-SIGN CAUTION BOARD HOMEAID REPAIR</t>
  </si>
  <si>
    <t>HA-SIGN CAUTION BOARD HOMEAID WET</t>
  </si>
  <si>
    <t>HA-HOOK CURTAIN HOMEAID SS</t>
  </si>
  <si>
    <t>HA-BOLT DOOR HOMEAID SS 4</t>
  </si>
  <si>
    <t>HA-HOSE NOZZLE HOMEAID W/ADAPTOR</t>
  </si>
  <si>
    <t>HA-HEDGE SHEAR HOMEAID</t>
  </si>
  <si>
    <t>HA-HOSE NOZZLE HOMEAID 125MM BRASS</t>
  </si>
  <si>
    <t>HA-HANGER HOMEAID SS</t>
  </si>
  <si>
    <t>HA-HOOK HANGER HOMEAID FLAT EDGES 3PCS</t>
  </si>
  <si>
    <t>HA-HOOK HANGER HOMEAID ROUND EDGES 3PCS</t>
  </si>
  <si>
    <t>HA-HOOK ROBE HOMEAID PLATE 3PCS</t>
  </si>
  <si>
    <t>HA-HOSE FLEXIBLE HOMEAID CLOSET 7/8X1/4 SS</t>
  </si>
  <si>
    <t>HA-HOE AND RAKE HOMEAID</t>
  </si>
  <si>
    <t>HA-RAKE HOMEAID 5 TEETH</t>
  </si>
  <si>
    <t>HA-TOOLS HOLDER HOMEAID</t>
  </si>
  <si>
    <t>HA-HOLDER MULTI-PURPOSE HOMEAID 3PCS</t>
  </si>
  <si>
    <t>HA-HOLDER MULTI-PURPOSE HOMEAID 5PCS</t>
  </si>
  <si>
    <t>HA-GATE BOLT HOMEAID Q1 SS</t>
  </si>
  <si>
    <t>HA-CABLE CLIP NAIL 8MM</t>
  </si>
  <si>
    <t>HA-CABLE CLIP NAIL 9MM</t>
  </si>
  <si>
    <t>HA-CABLE CLIP NAIL 10MM</t>
  </si>
  <si>
    <t>HA-TILE SPACER HOMEAID 4MMX100PCS</t>
  </si>
  <si>
    <t>HA-CABLE TIE NYLON HOMEAID 2.5X100 BLACK</t>
  </si>
  <si>
    <t>HA-CABLE TIE NYLON HOMEAID 2.5X200MM</t>
  </si>
  <si>
    <t>HA-NYLON CABLE TIE 100PCS 3.6X300MM</t>
  </si>
  <si>
    <t>HA-BOLT CANE HOMEAID SS 200MM</t>
  </si>
  <si>
    <t>HA-SAFETY HASP HOMEAID SS 100X35X10MM</t>
  </si>
  <si>
    <t>HA-SAFETY HASP HOMEAID SS 57X20X2MM</t>
  </si>
  <si>
    <t>HA-SAFETY HASP HOMEAID SS 75X25X2MM</t>
  </si>
  <si>
    <t>HA-SAFETY HASP HOMEAID SS 75X28X3MM</t>
  </si>
  <si>
    <t>HA-HANDLE HOMEAID MODERN SS 105MM</t>
  </si>
  <si>
    <t>HA-HANDLE HOMEAID MODERN SS 62MM</t>
  </si>
  <si>
    <t>HA-HANDLE HOMEAID MODERN SS 103MM</t>
  </si>
  <si>
    <t>HA-BARREL BOLT HOMEAID SS 50MM</t>
  </si>
  <si>
    <t>HA-DOOR STOPPER HOMEAID SS</t>
  </si>
  <si>
    <t>HA-HANDLE EASY MOUNT HOMEAID 110MM</t>
  </si>
  <si>
    <t>HA-DOOR BUMPER HOMEAID DS-403</t>
  </si>
  <si>
    <t>HA-DOOR HOLDER MAGNETIC HOMEAID MD-105S</t>
  </si>
  <si>
    <t>HA-DOOR BUMPER HOMEAID DS-402</t>
  </si>
  <si>
    <t>HA-DOOR STOPPER HOMEAID SPRING DS-401</t>
  </si>
  <si>
    <t>HA-DOOR STOPPER HOMEAID MAGNETIC</t>
  </si>
  <si>
    <t>HA-DOOR STOPPER HOMEAID SELF-STICK 1 CLEAR</t>
  </si>
  <si>
    <t>HA-DOOR FASTENER HOMEAID SS</t>
  </si>
  <si>
    <t>HA-HANDLE HOMEAID SS</t>
  </si>
  <si>
    <t>HA-TROLLEY WRINGER HOMEAID 54X44X47CM</t>
  </si>
  <si>
    <t>HA-HOOK ROBE HOMEAID DBL CP</t>
  </si>
  <si>
    <t>HA-HOOK ROBE HOMEAID DBL BP</t>
  </si>
  <si>
    <t>HA-HOOK ROBE HOMEAID DBL AB</t>
  </si>
  <si>
    <t>HA-HASP BOLT HOMEAID UNIVERSAL SS</t>
  </si>
  <si>
    <t>HA-HASP BOLT HOMEAID SPRING TYPE SS</t>
  </si>
  <si>
    <t>HA-TOX HOMEAID 6MM 25PCS</t>
  </si>
  <si>
    <t>HA-TOX HOMEAID 8MM 25PCS</t>
  </si>
  <si>
    <t>HA-TOX HOMEAID 10MM 25PCS</t>
  </si>
  <si>
    <t>HA-CABLE CLIP NAIL 8MM 25PCS</t>
  </si>
  <si>
    <t>HA-CABLE CLIP NAIL 9MM 25PCS</t>
  </si>
  <si>
    <t>HA-CABLE CLIP NAIL 10MM 25PCS</t>
  </si>
  <si>
    <t>HA-ADAPTOR HOMEAID UNIVERSAL EDA-105</t>
  </si>
  <si>
    <t>HA-SLIDER FURNITURE HOMEAID 25MMX8PCS</t>
  </si>
  <si>
    <t>HA-SLIDER FURNITURE HOMEAID 30MMX8PCS</t>
  </si>
  <si>
    <t>HA-SLIDER FURNITURE HOMEAID 35MMX6PCS</t>
  </si>
  <si>
    <t>HA-SLIDER FURNITURE HOMEAID 40MMX40MMX4PCS</t>
  </si>
  <si>
    <t>HA-PROTECTOR FLOOR HOMEAID 20MMX32PCS</t>
  </si>
  <si>
    <t>HA-PROTECTOR FLOOR HOMEAID 38MMX12PCS</t>
  </si>
  <si>
    <t>HA-PROTECTOR FLOOR HOMEAID 25MMX18PCS</t>
  </si>
  <si>
    <t>HA-PROTECTOR FLOOR HOMEAID 30MMX18PCS</t>
  </si>
  <si>
    <t>HA-DOOR STOPPER HOMEAID 88MMX38MMX20MM</t>
  </si>
  <si>
    <t>HA-PROTECTOR CORNER HOMEAID 42MMX42MMX15MM</t>
  </si>
  <si>
    <t>HA-LATCH MULTI-PURPOSE HOMEAID 28MMX180MM</t>
  </si>
  <si>
    <t>HA-CABINET ABSORBER HOMEAID</t>
  </si>
  <si>
    <t>HA-CORK/FELT PADS HOMEAID NONSLIP DOTS</t>
  </si>
  <si>
    <t>HA-GRIPPER PADS SELF-STICK 3/4 BLACK</t>
  </si>
  <si>
    <t>HA-SLIDER HOMEAID PE ROUND 1</t>
  </si>
  <si>
    <t>HA-NAIL-ON W/FELT PAD HOMEAID 1</t>
  </si>
  <si>
    <t>HA-DOOR STOPPER HOMEAID SELF-STICK 2 CLEAR</t>
  </si>
  <si>
    <t>HA-DOOR BUMPER HOMEAID 7/8X11MM CLEAR</t>
  </si>
  <si>
    <t>HA-TRASH PICKER HOMEAID</t>
  </si>
  <si>
    <t>HA-CABINET SLIDE LOCK HOMEAID</t>
  </si>
  <si>
    <t>HA-DOOR STOPPER HOMEAID</t>
  </si>
  <si>
    <t>HA-FINGER PINCH GUARD HOMEAID</t>
  </si>
  <si>
    <t>HA-OUTLET COVER HOMEAID 4PC</t>
  </si>
  <si>
    <t>HA-OUTLET COVER HOMEAID 8PC</t>
  </si>
  <si>
    <t>HA-TILE SQUARE HOMEAID SS 4</t>
  </si>
  <si>
    <t>HA-TILE SQUARE HOMEAID SS 6</t>
  </si>
  <si>
    <t>HA-TOX HOMEAID 8MM W/SCREW</t>
  </si>
  <si>
    <t>HA-PADLOCK W/BAR HOMEAID SMALL</t>
  </si>
  <si>
    <t>HA-PADLOCK W/BAR HOMEAID 30MM</t>
  </si>
  <si>
    <t>HA-PADLOCK W/BAR HOMEAID 25MM</t>
  </si>
  <si>
    <t>HA-FLASHLIGHT HOMEAID ALUM</t>
  </si>
  <si>
    <t>HA-ROPE TOW EMERGENCY HOMEAID</t>
  </si>
  <si>
    <t>HA-SHOCK CORD HOMEAID 10MMX48</t>
  </si>
  <si>
    <t>HA-KNIFE UTILITY HOMEAID</t>
  </si>
  <si>
    <t>HA-BLADE KNIFE HOMEAID 5PCS</t>
  </si>
  <si>
    <t>HA-TILE CROSS HOMEAID</t>
  </si>
  <si>
    <t>HA-DOOR STOPPER HOMEAID 2PCS</t>
  </si>
  <si>
    <t>HA-DOOR STOPPER HOMEAID 2PCS RUBBER</t>
  </si>
  <si>
    <t>HA-BOLT SURFACE HOMEAID 4AC</t>
  </si>
  <si>
    <t>HA-WASHER KIT HOMEAID</t>
  </si>
  <si>
    <t>HA-HOOK SUCTION HOMEAID 2PCS 50MM</t>
  </si>
  <si>
    <t>HA-HOOK HOMEAID 40MM 3PCS</t>
  </si>
  <si>
    <t>HA-HOOK ROBE HOMEAID DBL CP 2PCS</t>
  </si>
  <si>
    <t>HA-HOOK WALL HOMEAID 3PCS</t>
  </si>
  <si>
    <t>HA-HOOK WALL HOMEAID 5PCS</t>
  </si>
  <si>
    <t>HA-QUICK CLIP HOMEAID</t>
  </si>
  <si>
    <t>HA-HOOK ASSORTMENT HOMEAID 6PCS</t>
  </si>
  <si>
    <t>HA-HOOK ASSORTMENT HOMEAID 8PCS</t>
  </si>
  <si>
    <t>HA-SNAP SWIVEL EYE HOMEAID BL</t>
  </si>
  <si>
    <t>HA-SNAP HOOK HOMEAID 3/8X1/2</t>
  </si>
  <si>
    <t>HA-KEY RING HOMEAID PVC</t>
  </si>
  <si>
    <t>HA-SCREW EYE HOMEAID 20MM 10PCS</t>
  </si>
  <si>
    <t>HA-SCREW EYE HOMEAID 25MM 8PCS</t>
  </si>
  <si>
    <t>HA-HOOK CUP HOMEAID 19MM 8PCS</t>
  </si>
  <si>
    <t>HA-HOOK CUP HOMEAID 32MM</t>
  </si>
  <si>
    <t>HA-FRAME ACCES HOMEAID CF4208 42PCS</t>
  </si>
  <si>
    <t>HA-FRAME ACCES HOMEAID CF4217 34PCS</t>
  </si>
  <si>
    <t>HA-FRAME ACCES HOMEAID CF4210 36PCS</t>
  </si>
  <si>
    <t>HA-FRAME ACCES HOMEAID CFA01356 4PCS</t>
  </si>
  <si>
    <t>HA-FRAME ACCES HOMEAID CFA01378 3PCS</t>
  </si>
  <si>
    <t>HA-FRAME ACCES HOMEAID CFA01392 6PCS</t>
  </si>
  <si>
    <t>HA-FRAME ACCES HOMEAID CFA1404 10PCS</t>
  </si>
  <si>
    <t>HA-SCREW EYE HOMEAID 80604 LRG</t>
  </si>
  <si>
    <t>HA-SCREW EYE HOMEAID CFA01365 MED</t>
  </si>
  <si>
    <t>HA-HOOK SAFETY HOMEAID 80203</t>
  </si>
  <si>
    <t>HA-HOOK SAFETY HOMEAID 80201</t>
  </si>
  <si>
    <t>HA-MIRROR HOLDER HOMEAID 5PCS</t>
  </si>
  <si>
    <t>HA-KEY RING HOMEAID</t>
  </si>
  <si>
    <t>HA-COTTER PINS HOMEAID 15PCS</t>
  </si>
  <si>
    <t>HA-CHAMOIS SYNTHETIC HOMEAID YELLOW</t>
  </si>
  <si>
    <t>HA-HOOK CHAIN HOMEAID PLASTIC W/2PCS</t>
  </si>
  <si>
    <t>HA-VACUUM SUNCTION PUMP HOMEAID</t>
  </si>
  <si>
    <t>HA-SUCTION HOOK HOMEAID 6KG CAP</t>
  </si>
  <si>
    <t>HA-SUCTION HOOK HOMEAID 10KG CAP</t>
  </si>
  <si>
    <t>HA-PIPE CLEANER HOMEAID</t>
  </si>
  <si>
    <t>HA-ROD TENSION HOMEAID S-1</t>
  </si>
  <si>
    <t>HA-ROD TENSION HOMEAID S-2</t>
  </si>
  <si>
    <t>HA-ROD TENSION HOMEAID S-3</t>
  </si>
  <si>
    <t>HA-HOOK CURTAIN HOMEAID 12PCS</t>
  </si>
  <si>
    <t>HA-BIDET SPRAY SET HOMEAID WHITE</t>
  </si>
  <si>
    <t>HA-HOSE SHOWER HOMEAID</t>
  </si>
  <si>
    <t>HA-SPRAY SET HOMEAID BLACK</t>
  </si>
  <si>
    <t>HA-HOSE WASHER HOMEAID 2.0</t>
  </si>
  <si>
    <t>HA-HOSE ADAPTOR HOMEAID</t>
  </si>
  <si>
    <t>HA-NYLON CASTER HOMEAID FIXED TYPE 1</t>
  </si>
  <si>
    <t>HA-NYLON CASTER HOMEAID FIXED TYPE 1 1/2</t>
  </si>
  <si>
    <t>HA-NYLON CASTER HOMEAID FIXED TYPE 11/4</t>
  </si>
  <si>
    <t>HA-BUTANE GAS MATCH</t>
  </si>
  <si>
    <t>HA-NYLON CASTER HOMEAID W/O BRK FIXED TYPE 2</t>
  </si>
  <si>
    <t>HA-NYLON CASTER HOMEAID W/O BRK FIXED TYPE  21/1</t>
  </si>
  <si>
    <t>HA-NYLON CASTER HOMEAID W/O BRK FIXED TYPE 3</t>
  </si>
  <si>
    <t>HA-PADLOCK COMB HOMEAID 10B</t>
  </si>
  <si>
    <t>HA-PADLOCK COMB HOMEAID 13B</t>
  </si>
  <si>
    <t>HA-CABLE LOCK HOMEAID</t>
  </si>
  <si>
    <t>HA-PADLOCK BEARING HOMEAID 50MM</t>
  </si>
  <si>
    <t>HA-PADLOCK BEARING HOMEAID 40MM</t>
  </si>
  <si>
    <t>HA-PADLOCK COMB HOMEAID 21MM DIAL</t>
  </si>
  <si>
    <t>HA-PADLOCK COMB HOMEAID 27.5MM 3DIAL</t>
  </si>
  <si>
    <t>HA-PADLOCK COMB HOMEAID 3D 22MM</t>
  </si>
  <si>
    <t>HA-PADLOCK COMB HOMEAID 3D 31MM</t>
  </si>
  <si>
    <t>HA-PADLOCK COMB HOMEAID 3D 35MM</t>
  </si>
  <si>
    <t>HA-TILE SQUARE HOMEAID SS 2</t>
  </si>
  <si>
    <t>HA-COUNTER SINK SET HOMEAID 3PCS</t>
  </si>
  <si>
    <t>HA-BALL CASTER HOMEAID PLATE TYPE</t>
  </si>
  <si>
    <t>HA-BALL CASTER HOMEAID SCREW TYPE</t>
  </si>
  <si>
    <t>HA-BALL CATCHES HOMEAID 40MM BRASS</t>
  </si>
  <si>
    <t>HA-BALL CATCHES HOMEAID 50MM BRASS</t>
  </si>
  <si>
    <t>HA-STEEL CASTER HOMEAID 1</t>
  </si>
  <si>
    <t>HA-STEEL CASTER HOMEAID 1 1/4</t>
  </si>
  <si>
    <t>HA-STEEL CASTER HOMEAID 2</t>
  </si>
  <si>
    <t>HA-STEEL CASTER HOMEAID 2 1/2</t>
  </si>
  <si>
    <t>HA-STEEL CASTER HOMEAID 3</t>
  </si>
  <si>
    <t>HA-STEEL CASTER HOMEAID 11/2</t>
  </si>
  <si>
    <t>HA-BALL PIN HAMMER HOMEAID 12OZ</t>
  </si>
  <si>
    <t>HA-BALL PIN HAMMER HOMEAID 16OZ</t>
  </si>
  <si>
    <t>HA-NYLON CASTER HOMEAID W/BRK 1-1/2</t>
  </si>
  <si>
    <t>HA-NYLON CASTER HOMEAID W/BRK 2</t>
  </si>
  <si>
    <t>HA-NYLON CASTER HOMEAID W/BRK 2 1/2</t>
  </si>
  <si>
    <t>HA-NYLON CASTER HOMEAID W/BRK 3</t>
  </si>
  <si>
    <t>HA-NYLON CASTER HOMEAID 1</t>
  </si>
  <si>
    <t>HA-NYLON CASTER HOMEAID 1 1/2</t>
  </si>
  <si>
    <t>HA-NYLON CASTER HOMEAID 11/4</t>
  </si>
  <si>
    <t>HA-NYLON CASTER HOMEAID 2</t>
  </si>
  <si>
    <t>HA-NYLON CASTER HOMEAID 2 1/2</t>
  </si>
  <si>
    <t>HA-NYLON CASTER HOMEAID 3</t>
  </si>
  <si>
    <t>HA-CALIPER HOMEAID PLASTIC</t>
  </si>
  <si>
    <t>HA-BALL VALVE HOMEAID BRASS W/LOCK</t>
  </si>
  <si>
    <t>HA-NYLON TIE HOMEAID 2.5X100MM</t>
  </si>
  <si>
    <t>HA-CABLE TIE HOMEAID NYLON 2.5X200MMX100 BLACK</t>
  </si>
  <si>
    <t>HA-CABLE TIE NYLON HOMEAID 75PCS</t>
  </si>
  <si>
    <t>HA-NYLON LINE TRIMMER HOMEAID 2.0MMX30M</t>
  </si>
  <si>
    <t>HA-MAGIC TWIST HOMEAID GREEN</t>
  </si>
  <si>
    <t>HA-MAGIC TWIST HOMEAID BLACK</t>
  </si>
  <si>
    <t>HA-MAGIC TWIST HOMEAID 30M</t>
  </si>
  <si>
    <t>HA-PVC COATED WIRE HOMEAID CLEARED</t>
  </si>
  <si>
    <t>HA-SNAP COUPLING HOMEAID 1WAY</t>
  </si>
  <si>
    <t>HA-SNAP COUPLING HOMEAID</t>
  </si>
  <si>
    <t>HA-SNAP COUPLING HOMEAID HOSE DUAL</t>
  </si>
  <si>
    <t>HA-HOSE MENDER HOMEAID 1/2</t>
  </si>
  <si>
    <t>HA-HOSE MENDER HOMEAID 3/4</t>
  </si>
  <si>
    <t>HA-HOSE CONNECTOR HOMEAID 1/2</t>
  </si>
  <si>
    <t>HA-HOSE CONNECTOR HOMEAID 1/2 W/SHUT OFF</t>
  </si>
  <si>
    <t>HA-TAP ADAPTOR 1/2 &amp; 3/4</t>
  </si>
  <si>
    <t>HA-ADAPTOR HOMEAID TAP W/HOSE CLAMP</t>
  </si>
  <si>
    <t>HA-HOSE NOZZLE HOMEAID W/ADAPTOR DELUXE</t>
  </si>
  <si>
    <t>HA-HOSE NOZZLE HOMEAID W/ADAPTOR.</t>
  </si>
  <si>
    <t>HA-HOSE REEL HOMEAID PORTABLE</t>
  </si>
  <si>
    <t>HA-HOSE HANGER HOMEAID</t>
  </si>
  <si>
    <t>HA-HOSE NUT HOMEAID F1/2XF1/2X13</t>
  </si>
  <si>
    <t>HA-HOSE NUT HOMEAID F1/2XF1/2X16</t>
  </si>
  <si>
    <t>HA-HOSE NUT HOMEAID F1/2XF1/2X24</t>
  </si>
  <si>
    <t>HA-TROWEL HOMEAID</t>
  </si>
  <si>
    <t>HA-CULTIVATOR HOMEAID</t>
  </si>
  <si>
    <t>HA-HEDGE SHEAR HOMEAID STEEL</t>
  </si>
  <si>
    <t>HA-GRASS SHEAR HOMEAID W/ROTATING HEAD</t>
  </si>
  <si>
    <t>HA-GRASS SHEAR HOMEAID FIXED TYPE</t>
  </si>
  <si>
    <t>HA-GRASS SHEAR HOMEAID LONG ARM W/ROTATING HEAD</t>
  </si>
  <si>
    <t>HA-SAW SET HOMEAID MASTER</t>
  </si>
  <si>
    <t>HA-PLIERS DIAGONAL HOMEAID 8</t>
  </si>
  <si>
    <t>HA-PIPE WRENCH HOMEAID 24</t>
  </si>
  <si>
    <t>HA-ADJUSTABLE WRENCH HOMEAID 12</t>
  </si>
  <si>
    <t>HA-WRAPPING BAND HOMEAID 15MMX1.5M SPIRAL</t>
  </si>
  <si>
    <t>HA-WRAPPING BAND HOMEAID 15MMX3M SPIRAL</t>
  </si>
  <si>
    <t>HA-CABLES &amp; WIRES CLIP HOMEAID 4PCS BLACK</t>
  </si>
  <si>
    <t>HA-MAGNETIC CATCHES TWIN BLACK SML</t>
  </si>
  <si>
    <t>HA-DOG CHAIN HOMEAID MED</t>
  </si>
  <si>
    <t>HA-DOOR BUMPER HOMEAID 674 AB</t>
  </si>
  <si>
    <t>HA-DOOR BUMPER HOMEAID 674 BP</t>
  </si>
  <si>
    <t>HA-DOOR BUMPER HOMEAID 674 CP</t>
  </si>
  <si>
    <t>HA-VALVE HOMEAID SOLID BRASS 1/2</t>
  </si>
  <si>
    <t>HA-GATE VALVE HOMEAID 1/2 BRASS</t>
  </si>
  <si>
    <t>HA-GATE VALVE HOMEAID 3/4 BRASS</t>
  </si>
  <si>
    <t>HA-GATE VALVE HOMEAID 1 BRASS</t>
  </si>
  <si>
    <t>HA-DOUBLE ROLLER CATCHES</t>
  </si>
  <si>
    <t>HA-ROLLER CATCHES HOMEAID DBL AB 1</t>
  </si>
  <si>
    <t>HA-DOOR STOPPER HOMEAID SPRING</t>
  </si>
  <si>
    <t>HA-SHELF SUPPORT 5613 BROWN</t>
  </si>
  <si>
    <t>HA-SHELF SUPPORT 5613 WHITE</t>
  </si>
  <si>
    <t>HA-SHELF SUPPORT BLK 5613</t>
  </si>
  <si>
    <t>HA-SHELF SUPPORT 5613 CLEAR</t>
  </si>
  <si>
    <t>HA-FLAP STAY DUO</t>
  </si>
  <si>
    <t>HA-TAIL PIECE HOMEAID SS 1-1/2X10</t>
  </si>
  <si>
    <t>HA-TAIL PIECE HOMEAID SS 1-1/2X6</t>
  </si>
  <si>
    <t>HA-TAIL PIECE HOMEAID SS 1-1/2X8</t>
  </si>
  <si>
    <t>HA-TAIL PIECE HOMEAID SS 1-1/4X10</t>
  </si>
  <si>
    <t>HA-TAIL PIECE HOMEAID SS 1-1/4X6</t>
  </si>
  <si>
    <t>HA-TAIL PIECE HOMEAID SS 1-1/4X8</t>
  </si>
  <si>
    <t>HA-WINDSOR HANDLE HOMEAID BIG</t>
  </si>
  <si>
    <t>HA-HOUSE NUMBER 0 HOME AID S/S</t>
  </si>
  <si>
    <t>HA-HOUSE NUMBER 1 HOME AID S/S</t>
  </si>
  <si>
    <t>HA-HOUSE NUMBER 2 HOME AID S/S</t>
  </si>
  <si>
    <t>HA-HOUSE NUMBER 3 HOME AID S/S</t>
  </si>
  <si>
    <t>HA-HOUSE NUMBER 4 HOME AID S/S</t>
  </si>
  <si>
    <t>HA-HOUSE NUMBER 5 HOME AID S/S</t>
  </si>
  <si>
    <t>HA-HOUSE NUMBER 6 HOME AID S/S</t>
  </si>
  <si>
    <t>HA-HOUSE NUMBER 7 HOME AID S/S</t>
  </si>
  <si>
    <t>HA-HOUSE NUMBER 8 HOME AID S/S</t>
  </si>
  <si>
    <t>HA-HOUSE NUMBER 9 HOME AID S/S</t>
  </si>
  <si>
    <t>HA-HOUSE LETTER A HOME AID S/S</t>
  </si>
  <si>
    <t>HA-HOUSE LETTER B HOME AID S/S</t>
  </si>
  <si>
    <t>HA-HOUSE LETTER C HOME AID S/S</t>
  </si>
  <si>
    <t>HA-HOUSE LETTER D HOME AID S/S</t>
  </si>
  <si>
    <t>HA-HOUSE LETTER L HOME AID S/S</t>
  </si>
  <si>
    <t>HA-HOUSE LETTER K HOME AID S/S</t>
  </si>
  <si>
    <t>HA-HOUSE LETTER O HOME AID S/S</t>
  </si>
  <si>
    <t>HA-HOUSE LETTER T HOME AID S/S</t>
  </si>
  <si>
    <t>HA-PLUG RUBBER HOMEAID</t>
  </si>
  <si>
    <t>HA-FILTER SOFT HOMEAID</t>
  </si>
  <si>
    <t>HA-DOOR GUARD SOBO HOMEAID AB</t>
  </si>
  <si>
    <t>HA-TWIN CASTER HOMEAID W/BREAK PLT TYPE 50MM</t>
  </si>
  <si>
    <t>HA-TWIN CASTER HOMEAID W/BREAK PLT TYPE 40MM</t>
  </si>
  <si>
    <t>HA-TWIN CASTER HOMEAID W/BREAK SCREW TYPE 40MM</t>
  </si>
  <si>
    <t>HA-TWIN CASTER HOMEAID W/BREAK SCREW TYPE</t>
  </si>
  <si>
    <t>HA-TWIN CASTER HOMEAID W/O BREAK PLT TYPE 50MM</t>
  </si>
  <si>
    <t>HA-TWIN CASTER HOMEAID W/O BREAK PLT TYPE 40MM</t>
  </si>
  <si>
    <t>HA-TWIN CASTER HOMEAID W/O BREAK SCREW TYPE 40MM</t>
  </si>
  <si>
    <t>HA-TWIN CASTER HOMEAID W/O BREAK SCREW TYPE 50MM</t>
  </si>
  <si>
    <t>HA-HINGE LOOSE PIN HOMEAID 1PC 3X3</t>
  </si>
  <si>
    <t>HA-HINGE LOOSE PIN HOMEAID 1PC 4X4</t>
  </si>
  <si>
    <t>HA-HINGE FLOOR HOME AID 150KG</t>
  </si>
  <si>
    <t>HA-HINGE LOOSE PIN HOMEAID 1PC 3-1/2X3-1/2</t>
  </si>
  <si>
    <t>HA-SAFETY HASP HOMEAID SS 2-1/2</t>
  </si>
  <si>
    <t>HA-SAFETY HASP HOMEAID SS 2</t>
  </si>
  <si>
    <t>HA-SAFETY HASP HOMEAID 1 1/2</t>
  </si>
  <si>
    <t>HA-SAFETY HASP HOMEAID 2</t>
  </si>
  <si>
    <t>HA-SAFETY HASP HOMEAID 2 1/2</t>
  </si>
  <si>
    <t>HA-SAFETY HASP HOMEAID W/PADLOCK 2-1/2</t>
  </si>
  <si>
    <t>HA-SAFETY HASP HOMEAID 3</t>
  </si>
  <si>
    <t>HA-SAFETY HASP HOMEAID 3 1/2</t>
  </si>
  <si>
    <t>HA-SAFETY HASP HOMEAID 4</t>
  </si>
  <si>
    <t>HA-BARREL BOLT HOMEAID 1-1/2 22G</t>
  </si>
  <si>
    <t>HA-BARREL BOLT HOMEAID 2 40G</t>
  </si>
  <si>
    <t>HA-BARREL BOLT HOMEAID 2-1/2 45G</t>
  </si>
  <si>
    <t>HA-BARREL BOLT HOMEAID 3 68G.</t>
  </si>
  <si>
    <t>HA-BARREL BOLT HOMEAID 4 130G</t>
  </si>
  <si>
    <t>HA-BARREL BOLT CHINA 1-1/2</t>
  </si>
  <si>
    <t>HA-BARREL BOLT CHINA 2-1/2</t>
  </si>
  <si>
    <t>HA-BARREL BOLT CHINA 4</t>
  </si>
  <si>
    <t>HA-MAGNETIC CATCHES PLASTIC WHITE BIG</t>
  </si>
  <si>
    <t>HA-HOOK COAT &amp; HAT HOMEAID CP BIG</t>
  </si>
  <si>
    <t>HA-MAGNETIC CATCHES PLASTIC WHITE BIG BN</t>
  </si>
  <si>
    <t>HA-MAGNETIC CATCHES PLASTIC WHITE SML</t>
  </si>
  <si>
    <t>HA-MAGNETIC CATCHES PLASTIC WHITE SML BN</t>
  </si>
  <si>
    <t>HA-MAGNETIC LATCH HOMEAID SGL WHITE</t>
  </si>
  <si>
    <t>HA-MAGNETIC LATCH HOMEAID DBL WHITE</t>
  </si>
  <si>
    <t>HA-MAGNETIC LATCH HOMEAID SGL BLACK</t>
  </si>
  <si>
    <t>HA-MAGNETIC LATCH HOMEAID DBL BLACK</t>
  </si>
  <si>
    <t>HA-HINGE BUTT HOMEAID 1</t>
  </si>
  <si>
    <t>HA-HINGE BUTT HOMEAID 1-1/2</t>
  </si>
  <si>
    <t>HA-HINGE BUTT HOMEAID 2</t>
  </si>
  <si>
    <t>HA-HINGE BUTT HOMEAID 2-1/2</t>
  </si>
  <si>
    <t>HA-HINGE BUTT HOMEAID 3</t>
  </si>
  <si>
    <t>HA-HINGE BUTT HOMEAID 3-1/2</t>
  </si>
  <si>
    <t>HA-HINGE BUTT HOMEAID 4</t>
  </si>
  <si>
    <t>HA-HINGE BUTT HOMEAID 1-1/2 SS</t>
  </si>
  <si>
    <t>HA-HINGE BUTT HOMEAID 2 SS</t>
  </si>
  <si>
    <t>HA-HINGE BUTT HOMEAID 2-1/2 SS</t>
  </si>
  <si>
    <t>HA-HINGE BUTT HOMEAID 3 SS</t>
  </si>
  <si>
    <t>HA-HINGE BUTT HOMEAID 3-1/2 SS</t>
  </si>
  <si>
    <t>HA-WATER FILTER HOME AID W/GOOSE NECK 2 STAGE</t>
  </si>
  <si>
    <t>HA-SHELF BRACKET CHINA 10X12</t>
  </si>
  <si>
    <t>HA-UTILITY BRACKET HOMEAID 4"X5"X0.7 WHITE</t>
  </si>
  <si>
    <t>HA-UTILITY BRACKET HOMEAID 5"X6"X0.7 WHITE</t>
  </si>
  <si>
    <t>HA-UTILITY BRACKET HOMEAID 6"X8"X0.8 WHITE</t>
  </si>
  <si>
    <t>HA-UTILITY BRACKET HOMEAID 8"X10"X0.8 WHITE</t>
  </si>
  <si>
    <t>HA-UTILITY BRACKET HOMEAID 10"X12"X0.9 WHITE</t>
  </si>
  <si>
    <t>HA-UTILITY BRACKET HOMEAID 12"X14"X0.9 WHITE</t>
  </si>
  <si>
    <t>HA-SHELF BRACKET CHINA 12X14</t>
  </si>
  <si>
    <t>HA-SHELF BRACKET CHINA 4X5</t>
  </si>
  <si>
    <t>HA-SHELF BRACKET CHINA 5X6</t>
  </si>
  <si>
    <t>HA-SHELF BRACKET CHINA 6X8</t>
  </si>
  <si>
    <t>HA-SHELF BRACKET CHINA 8X10</t>
  </si>
  <si>
    <t>HA-WALL BRACKET HOMEAID SS 6</t>
  </si>
  <si>
    <t>HA-WALL BRACKET HOMEAID SS 8</t>
  </si>
  <si>
    <t>HA-HANDLE HOMEAID PINE 3181OK</t>
  </si>
  <si>
    <t>HA-DRAWER SLIDE HOMEAID 12</t>
  </si>
  <si>
    <t>HA-DRAWER SLIDE HOMEAID 14</t>
  </si>
  <si>
    <t>HA-DRAWER SLIDE HOMEAID 16</t>
  </si>
  <si>
    <t>HA-DRAWER SLIDE HOMEAID 18</t>
  </si>
  <si>
    <t>HA-DRAWER SLIDE HOMEAID 20</t>
  </si>
  <si>
    <t>HA-SLIDE RAIL HOMEAID 3SECTION 45MM 14</t>
  </si>
  <si>
    <t>HA-SLIDE RAIL HOMEAID 3SECTION 45MM 16</t>
  </si>
  <si>
    <t>HA-SLIDE RAIL HOMEAID 3SECTION 45MM 18</t>
  </si>
  <si>
    <t>HA-SLIDE RAIL HOMEAID 3SECTION 45MM 20</t>
  </si>
  <si>
    <t>HA-SLIDE RAIL HOMEAID 3SECTION 45MM 22</t>
  </si>
  <si>
    <t>HA-BALL BEARING HOMEAID 14X45MM</t>
  </si>
  <si>
    <t>HA-BALL BEARING HOMEAID 16X45MM</t>
  </si>
  <si>
    <t>HA-BALL BEARING HOMEAID 18X45MM</t>
  </si>
  <si>
    <t>HA-BALL BEARING HOMEAID 20X45MM</t>
  </si>
  <si>
    <t>HA-SLIDE RAIL HOMEAID 3SECTION 12X36MM</t>
  </si>
  <si>
    <t>HA-SLIDE RAIL HOMEAID 3SECTION 14X36MM</t>
  </si>
  <si>
    <t>HA-SLIDE RAIL HOMEAID 3SECTION 16X36MM</t>
  </si>
  <si>
    <t>HA-SLIDE RAIL HOMEAID 3SECTION 18X36MM</t>
  </si>
  <si>
    <t>HA-SLIDE RAIL HOMEAID 3SECTION 20X36MM</t>
  </si>
  <si>
    <t>HA-SLIDE RAIL HOMEAID 3SECTION 22X36MM</t>
  </si>
  <si>
    <t>HA-ROLLER GUIDE HOMEAID 12X27MM</t>
  </si>
  <si>
    <t>HA-ROLLER GUIDE HOMEAID 14X27MM</t>
  </si>
  <si>
    <t>HA-ROLLER GUIDE HOMEAID 16X27MM</t>
  </si>
  <si>
    <t>HA-ROLLER GUIDE HOMEAID 18X27MM</t>
  </si>
  <si>
    <t>HA-ROLLER GUIDE HOMEAID 20X27MM</t>
  </si>
  <si>
    <t>HA-ROLLER GUIDE HOMEAID 12X35MM</t>
  </si>
  <si>
    <t>HA-ROLLER GUIDE HOMEAID 14X35MM</t>
  </si>
  <si>
    <t>HA-ROLLER GUIDE HOMEAID 16X35MM</t>
  </si>
  <si>
    <t>HA-ROLLER GUIDE HOMEAID 18X35MM</t>
  </si>
  <si>
    <t>HA-ROLLER GUIDE HOMEAID 20X35MM</t>
  </si>
  <si>
    <t>HA-ROLLER GUIDE HOMEAID 22X35MM</t>
  </si>
  <si>
    <t>HA-HINGE SEMI SHELF CLOSING HOMEAID BP</t>
  </si>
  <si>
    <t>HA-HINGE SEMI SHELF CLOSING HOMEAID CP</t>
  </si>
  <si>
    <t>HA-HINGE SEMI SHELF CLOSING HOMEAID AC/AB</t>
  </si>
  <si>
    <t>HA-SIDE KEY HOMEAID 15MM BRASS</t>
  </si>
  <si>
    <t>HA-SIDE KEY HOMEAID 20MM BRASS</t>
  </si>
  <si>
    <t>HA-SIDE KEY HOMEAID 25MM BRASS</t>
  </si>
  <si>
    <t>HA-SIDE KEY HOMEAID 30MM BRASS</t>
  </si>
  <si>
    <t>HA-SIDE KEY HOMEAID 40MM BRASS</t>
  </si>
  <si>
    <t>HA-PADLOCK CENTER KEY HOMEAID 20MM</t>
  </si>
  <si>
    <t>HA-PADLOCK CENTER KEY HOMEAID 25MM</t>
  </si>
  <si>
    <t>HA-PADLOCK CENTER KEY HOMEAID 30MM</t>
  </si>
  <si>
    <t>HA-PADLOCK CENTER KEY HOMEAID 40MM</t>
  </si>
  <si>
    <t>HA-DRILL BIT HOMEAID MASONRY 5/32</t>
  </si>
  <si>
    <t>HA-DRILL BIT HOMEAID HS 1/2</t>
  </si>
  <si>
    <t>HA-DRILL BIT HOMEAID HS 11/32</t>
  </si>
  <si>
    <t>HA-DRILL BIT HOMEAID HS 15/32</t>
  </si>
  <si>
    <t>HA-FILTER WATER HOMEAID W/O CARTRIDGE</t>
  </si>
  <si>
    <t>HA-JANITORAIL CART</t>
  </si>
  <si>
    <t>HA-BARREL BOLT HOMEAID CP 1-1/2</t>
  </si>
  <si>
    <t>HA-BARREL BOLT HOMEAID CP 2</t>
  </si>
  <si>
    <t>HA-BARREL BOLT HOMEAID HK AB 1-1/2</t>
  </si>
  <si>
    <t>HA-BARREL BOLT HOMEAID HK BP 1-1/2</t>
  </si>
  <si>
    <t>HA-BARREL BOLT HOMEAID HK AB 3</t>
  </si>
  <si>
    <t>HA-BARREL BOLT HOMEAID HK BP 3</t>
  </si>
  <si>
    <t>HA-BARREL BOLT HOMEAID HK AB 4</t>
  </si>
  <si>
    <t>HA-BARREL BOLT HOMEAID HK BP 4</t>
  </si>
  <si>
    <t>HA-FLUSH BOLT HOMEAID 6' S.STEEL</t>
  </si>
  <si>
    <t>HA-FLUSH BOLT HOMEAID 8' S.STEEL</t>
  </si>
  <si>
    <t>HA-BARREL BOLT HOMEAID HK AB 2-1/2</t>
  </si>
  <si>
    <t>HA-BARREL BOLT HOMEAID BP 2-1/2</t>
  </si>
  <si>
    <t>HA-BARREL BOLT HOMEAID HK AB 2</t>
  </si>
  <si>
    <t>HA-BARREL BOLT HOMEAID HK BP 2</t>
  </si>
  <si>
    <t>HA-BARREL BOLT HOMEAID HK CP 2-1/2</t>
  </si>
  <si>
    <t>HA-BARREL BOLT HOMEAID HK CP 3</t>
  </si>
  <si>
    <t>HA-BARREL BOLT HOMEAID HK CP 4</t>
  </si>
  <si>
    <t>HA-DRAWER LOCK HOMEAID 2HOLES</t>
  </si>
  <si>
    <t>HA-DRAWER LOCK HOMEAID W/COPPER KEY</t>
  </si>
  <si>
    <t>HA-GLASS LOCK HOMEAID HD</t>
  </si>
  <si>
    <t>HA-GLASS LOCK HOMEAID 106</t>
  </si>
  <si>
    <t>HA-DRAWER LOCK HOMEAID W/LATCH</t>
  </si>
  <si>
    <t>HA-CAMLOCK HOMEAID</t>
  </si>
  <si>
    <t>HA-FURNITURE LOCK HOMEAID HEAVY DUTY</t>
  </si>
  <si>
    <t>HA-HASPS LOCK HOMEAID 260 3</t>
  </si>
  <si>
    <t>HA-HASPS LOCK HOMEAID 260 4</t>
  </si>
  <si>
    <t>HA-DOOR GUARD CHINA CP 620</t>
  </si>
  <si>
    <t>HA-CHAIN DOOR GUARD HOMEAID BP</t>
  </si>
  <si>
    <t>HA-CHAIN DOOR GUARD HOMEAID AB</t>
  </si>
  <si>
    <t>HA-DOOR GUARD CHINA CP 640</t>
  </si>
  <si>
    <t>HA-HASPS LOCK HOMEAID 260 2-1/2</t>
  </si>
  <si>
    <t>HA-DOOR CHAIN &amp; BOLT HOMEAID CP</t>
  </si>
  <si>
    <t>HA-DOOR CHAIN &amp; BOLT HOMEAID AB</t>
  </si>
  <si>
    <t>HA-DOOR CHAIN &amp; BOLT HOMEAID BP</t>
  </si>
  <si>
    <t>HA-TAPE TEFLON 1/2X10M</t>
  </si>
  <si>
    <t>HA-DRAWER LOCK HOMEAID 4HOLES</t>
  </si>
  <si>
    <t>HA-HINGE PIANO HOMEAID 1-1/2X3X.8MM</t>
  </si>
  <si>
    <t>HA-HINGE PIANO HOMEAID 1-1/2X4X.8MM</t>
  </si>
  <si>
    <t>HA-HINGE PIANO HOMEAID 1-1/4X4X.8MM</t>
  </si>
  <si>
    <t>HA-SCREW HOMEAID SS</t>
  </si>
  <si>
    <t>HA-HINGE CONCEAL HOMEAID OVERLAP</t>
  </si>
  <si>
    <t>HA-HINGE CONCEAL HOMEAID SEMI</t>
  </si>
  <si>
    <t>HA-HINGE CONCEAL HOMEAID INSET</t>
  </si>
  <si>
    <t>HA-HINGE HYDRAULIC CONCEAL HOMEAID OVERLAP</t>
  </si>
  <si>
    <t>HA-HINGE HYDRAULIC CONCEAL HOMEAID SEMI</t>
  </si>
  <si>
    <t>HA-HINGE HYDRAULIC CONCEAL HOMEAID INSET</t>
  </si>
  <si>
    <t>HA-HINGE CONCEAL HOMEAID PNEUMATIC OVERLAP</t>
  </si>
  <si>
    <t>HA-HINGE CONCEAL HOMEAID PNEUMATIC SEMI</t>
  </si>
  <si>
    <t>HA-HINGE CONCEAL HOMEAID PNEUMATIC INSET</t>
  </si>
  <si>
    <t>HA-HINGE CONCEAL HOMEAID OVERLAP 10CMX6CMX2CM</t>
  </si>
  <si>
    <t>HA-HINGE CONCEAL HOMEAID SEMI 10CMX6CMX2CM</t>
  </si>
  <si>
    <t>HA-HINGE CONCEAL HOMEAID INSET 10CMX6CMX2CM</t>
  </si>
  <si>
    <t>HA-HINGE HOMEAID OVERLAP BRASS</t>
  </si>
  <si>
    <t>HA-HINGE HOMEAID SEMI BRASS</t>
  </si>
  <si>
    <t>HA-HINGE HOMEAID INSET BRASS</t>
  </si>
  <si>
    <t>HA-HINGE HOMEAID POST</t>
  </si>
  <si>
    <t>HA-BLIND HINGE HOMEAID  BIG S/S</t>
  </si>
  <si>
    <t>HA-HINGE REINFORCED HOMEAID SS</t>
  </si>
  <si>
    <t>HA-HINGE REINFORCED HOMEAID SS HD</t>
  </si>
  <si>
    <t>HA-HINGE INVISIBLE HOMEAID 43X18mm S/S</t>
  </si>
  <si>
    <t>HA-HINGE INVISIBLE HOMEAID 60X18mm S/S</t>
  </si>
  <si>
    <t>HA-HINGE INVISIBLE HOMEAID 70X23mm S/S</t>
  </si>
  <si>
    <t>HA-BARREL BOLT HOMEAID 3 S/S</t>
  </si>
  <si>
    <t>HA-BARREL BOLT HOMEAID 4 S/S</t>
  </si>
  <si>
    <t>(DO NOT USE)CBK-FAUCET DANZE DZ-22346CP</t>
  </si>
  <si>
    <t>CBK-LOCKSET EZSET EZ-100C-BA-US32D</t>
  </si>
  <si>
    <t>CBK-LOCKSET EZSET EZ-100C-BA-US5</t>
  </si>
  <si>
    <t>CBK-LOCKSET EZSET EZ-100C-DN-US32D</t>
  </si>
  <si>
    <t>CBK-LOCKSET EZSET EZ-100C-DN-US5</t>
  </si>
  <si>
    <t>CBK-LOCKSET EZSET EZ-100T-BA-US32D-KD</t>
  </si>
  <si>
    <t>CBK-LOCKSET EZSET EZ-100T-BA-US5-KD</t>
  </si>
  <si>
    <t>CBK-LOCKSET EZSET EZ-100T-DN-US32D-KD</t>
  </si>
  <si>
    <t>CBK-LOCKSET EZSET EZ-100T-DN-US5-KD</t>
  </si>
  <si>
    <t>+CBK-LOCKSET EZSET EZ-102C-BA-US32D</t>
  </si>
  <si>
    <t>+CBK-LOCKSET EZSET EZ-102C-BA-US5</t>
  </si>
  <si>
    <t>+CBK-LOCKSET EZSET EZ-102C-DN-US32D</t>
  </si>
  <si>
    <t>+CBK-LOCKSET EZSET EZ-102C-DN-US5</t>
  </si>
  <si>
    <t>CBK-DEADBOLT EZSET EZ-200D-US32D</t>
  </si>
  <si>
    <t>CBK-DEADBOLT EZSET EZ-200D-US5</t>
  </si>
  <si>
    <t>CBK-DEADBOLT EZSET EZ-210D-US32D</t>
  </si>
  <si>
    <t>CBK-DEADBOLT EZSET EZ-210D-US5</t>
  </si>
  <si>
    <t>CBK-LOCKSET EZSET EZ-300CB-BA-US32D</t>
  </si>
  <si>
    <t>CBK-LOCKSET EZSET EZ-300CB-BA-US5</t>
  </si>
  <si>
    <t>CBK-LOCKSET EZSET EZ-310CB-BA-US32D</t>
  </si>
  <si>
    <t>CBK-LOCKSET EZSET EZ-310CB-BA-US5</t>
  </si>
  <si>
    <t>CBK-LOCKSET EZSET EZ-400-BI/BA-US5</t>
  </si>
  <si>
    <t>CBK-LOCKSET EZSET EZ-400-GU-US5</t>
  </si>
  <si>
    <t>CBK-LOCKSET EZSET EZ-400-IM/BA-US15</t>
  </si>
  <si>
    <t>CBK-LOCKSET EZSET EZ-400-IM/BA-US5</t>
  </si>
  <si>
    <t>CBK-LOCKSET EZSET EZ-400-MA/BA-US15</t>
  </si>
  <si>
    <t>CBK-LOCKSET EZSET EZ-400-MA/BA-US5</t>
  </si>
  <si>
    <t>CBK-LOCKSET EZSET EZ-400-PE-US5</t>
  </si>
  <si>
    <t>CBK-LOCKSET EZSET EZ-400-VA-US5</t>
  </si>
  <si>
    <t>CBK-LOCKSET EZSET EZ-400-WI/BA-US5</t>
  </si>
  <si>
    <t>CBK-LOCKSET EZSET EZ-405-PE-US5</t>
  </si>
  <si>
    <t>CBK-LOCKSET EZSET EZ-410-PE-US5</t>
  </si>
  <si>
    <t>CBK-LOCKSET EZSET EZ-500TZ-CE-US15</t>
  </si>
  <si>
    <t>CBK-LOCKSET EZSET EZ-500TZ-CE-US5</t>
  </si>
  <si>
    <t>CBK-LOCKSET EZSET EZ-500TZ-HW-US15</t>
  </si>
  <si>
    <t>CBK-LOCKSET EZSET EZ-500TZ-HW-US5</t>
  </si>
  <si>
    <t>CBK-DOOR CLOSER EZSET EZ-DC171V-1</t>
  </si>
  <si>
    <t>CBK-DOOR CLOSER EZSET EZ-DC18DV-1</t>
  </si>
  <si>
    <t>CBK-REPLACEMENT GLASS WESTINGHOUSE</t>
  </si>
  <si>
    <t>L-WOOD CHISEL STANLEY 16-151 5000 SERIES 6MM</t>
  </si>
  <si>
    <t>L-WOOD CHISEL STANLEY 16-153 5000 SERIES 16MM</t>
  </si>
  <si>
    <t>L-WOOD CHISEL STANLEY 16-156 5000 SERIES 25MM</t>
  </si>
  <si>
    <t>L-HACKSAW STANLEY 20-807 MINI</t>
  </si>
  <si>
    <t>L-STEEL TAPE STANLEY 34-260 15M/50</t>
  </si>
  <si>
    <t>L-STEEL TAPE STANLEY 34-262</t>
  </si>
  <si>
    <t>L-LONG TAPE STANLEY 34-263 F.GLASS 50M/165</t>
  </si>
  <si>
    <t>L-LEVEL STANLEY STHT42291-8 MAGNETIC TORPEDO 9''</t>
  </si>
  <si>
    <t>L-SCREWDRIVER STANLEY 65-164</t>
  </si>
  <si>
    <t>L-SCREWDRIVER STANLEY 68-010-22 MULTIBIT</t>
  </si>
  <si>
    <t>L-FOLDING SAW STANLEY 75-916 PRO</t>
  </si>
  <si>
    <t>L-LEVEL STANLEY STHT42073-8 ALUMINUM I-BEAM 18</t>
  </si>
  <si>
    <t>L-LEVEL STANLEY STHT42074-8 ALUMINUM I-BEAM 24''</t>
  </si>
  <si>
    <t>L-LEVEL STANLEY STHT42075-8 ALUMINUM I-BEAM 36''</t>
  </si>
  <si>
    <t>L-CHALK STANLEY 47-403</t>
  </si>
  <si>
    <t>L-CHALK REFILL STANLEY 47-404 RED</t>
  </si>
  <si>
    <t>L-HAND CULTIVATOR STANLEY 74-715</t>
  </si>
  <si>
    <t>L-WRENCH OPEN STANLEY 87-718 6-22MM</t>
  </si>
  <si>
    <t>L-SOCKET WRENCH STANLEY 89-035 W/CASE</t>
  </si>
  <si>
    <t>L-SOCKET WRENCH STANLEY 89-092 W/C</t>
  </si>
  <si>
    <t>L-CASE STANLEY HD PROF. 92-764</t>
  </si>
  <si>
    <t>L-PAINT BRUSH HOBBY 29-557 WOODEN HANDLE 4</t>
  </si>
  <si>
    <t>T-DUSTER SL-430BS</t>
  </si>
  <si>
    <t>L-SHEARS PRUNING ANVIL STANLEY 14-303 8</t>
  </si>
  <si>
    <t>L-HACKSAW STANLEY 15-166 PROF. STEEL W/BLADE</t>
  </si>
  <si>
    <t>L-WOOD CHISEL STANLEY 16-120 SET</t>
  </si>
  <si>
    <t>L-FILE STANLEY 22-078 HANDY 8</t>
  </si>
  <si>
    <t>L-PLASTIC FILE HANDLE STANLEY 22-085 6</t>
  </si>
  <si>
    <t>L-SLIM TAPER FILE STANLEY 22-090 EXTRA 4</t>
  </si>
  <si>
    <t>L-SLIM TAPER FILE STANLEY 22-091 DOUBLE EXTRA 4</t>
  </si>
  <si>
    <t>L-HALF ROUND FILE STANLEY 22-099 10</t>
  </si>
  <si>
    <t>L-SLIM TAPER FILE STANLEY 22-304 4</t>
  </si>
  <si>
    <t>L-SLIM TAPER FILE STANLEY 22-305 5</t>
  </si>
  <si>
    <t>L-SLIM TAPER FILE STANLEY 22-306 6</t>
  </si>
  <si>
    <t>L-HALF ROUND FILE STANLEY 22-308 8</t>
  </si>
  <si>
    <t>L-SCREWDRIVER STANLEY 66-119 SPARK TESTING</t>
  </si>
  <si>
    <t>L-SCREWDRIVER STANLEY 66-120 SPARK DETECTOR 4IN</t>
  </si>
  <si>
    <t>L-SCREWDRIVER STANLEY 68-747 W/5 BIT RACHET</t>
  </si>
  <si>
    <t>L-SOLDERING IRON STANLEY 69-031C 30W</t>
  </si>
  <si>
    <t>L-SOLDERING IRON STANLEY 69-033C 45W</t>
  </si>
  <si>
    <t>L-SOLDERING GUN STANLEY 69-041C KIT</t>
  </si>
  <si>
    <t>L-HEX KEY STANLEY 69-213 10PCS/SET</t>
  </si>
  <si>
    <t>L-HEX KEY STANLEY 69-230 1/16-3/8</t>
  </si>
  <si>
    <t>L-RIVETER STANLEY 69-799</t>
  </si>
  <si>
    <t>L-PIPE WRENCH STANLEY 87-621 8</t>
  </si>
  <si>
    <t>L-PIPE WRENCH STANLEY 87-622 10</t>
  </si>
  <si>
    <t>L-PIPE WRENCH STANLEY 87-623 12</t>
  </si>
  <si>
    <t>L-WRENCH PIPE STANLEY 87-625 18</t>
  </si>
  <si>
    <t>L-TUBING FLARING TOOL STANLEY 93-040 SET</t>
  </si>
  <si>
    <t>T-SOCKET OUTLET MDE-33</t>
  </si>
  <si>
    <t>L-DOOR GUARD SENTRY S18 CP</t>
  </si>
  <si>
    <t>L-DOOR GUARD SENTRY S18 AB</t>
  </si>
  <si>
    <t>L-DOOR GUARD SENTRY S18 PB</t>
  </si>
  <si>
    <t>L-DOOR GUARD SENTRY S18 AC</t>
  </si>
  <si>
    <t>L-DOOR CHAIN SENTRY S1037 CP</t>
  </si>
  <si>
    <t>L-DOOR CHAIN SENTRY S1037 AB</t>
  </si>
  <si>
    <t>L-DOOR CHAIN SENTRY S1037 PB</t>
  </si>
  <si>
    <t>L-DOOR CHAIN SENTRY S1037 AC</t>
  </si>
  <si>
    <t>L-GLASS LOCK SENTRY S105 SLIDING 100MM</t>
  </si>
  <si>
    <t>L-GLASS LOCK SENTRY S106 SLIDING 140MM</t>
  </si>
  <si>
    <t>L-DOOR CHAIN &amp; BOLT SENTRY S650 CP</t>
  </si>
  <si>
    <t>L-DOOR CHAIN &amp; BOLT SENTRY S650 AB</t>
  </si>
  <si>
    <t>L-DOOR CHAIN &amp; BOLT SENTRY S650 PB</t>
  </si>
  <si>
    <t>L-DOOR CHAIN &amp; BOLT SENTRY S650 AC</t>
  </si>
  <si>
    <t>L-DRAWER LOCK SENTRY S9660H</t>
  </si>
  <si>
    <t>L-FOOT BOLT SENTRY S1031 US3 PB</t>
  </si>
  <si>
    <t>L-FOOT BOLT SENTRY S1031 US5 AB</t>
  </si>
  <si>
    <t>L-CHAIN BOLT SENTRY S1032 US3 PB</t>
  </si>
  <si>
    <t>L-DOOR CHAIN &amp; BOLT SENTRY S1032 SC US26D</t>
  </si>
  <si>
    <t>L-DOOR CHAIN &amp; BOLT SENTRY S1032 AB US5</t>
  </si>
  <si>
    <t>+L-BARREL BOLT SENTRY S800-2 2 PB</t>
  </si>
  <si>
    <t>L-BARREL BOLT SENTRY S800-2 2 CP</t>
  </si>
  <si>
    <t>L-BARREL BOLT SENTRY S800-2 2 AB</t>
  </si>
  <si>
    <t>L-BARREL BOLT SENTRY S800-2 2 AC</t>
  </si>
  <si>
    <t>+L-BARREL BOLT SENTRY S800-2.5 PB</t>
  </si>
  <si>
    <t>L-BARREL BOLT SENTRY S800-2.5 CP</t>
  </si>
  <si>
    <t>L-BARREL BOLT SENTRY S800-2.5 AB</t>
  </si>
  <si>
    <t>+L-BARREL BOLT SENTRY S800-2.5 AC</t>
  </si>
  <si>
    <t>L-BARREL BOLT SENTRY S800-3 PB</t>
  </si>
  <si>
    <t>L-BARREL BOLT SENTRY S800-3 CP</t>
  </si>
  <si>
    <t>L-BARREL BOLT SENTRY S800-3 AB</t>
  </si>
  <si>
    <t>L-BARREL BOLT SENTRY S800-3 AC</t>
  </si>
  <si>
    <t>+L-BARREL BOLT SENTRY S800-4 PB</t>
  </si>
  <si>
    <t>L-BARREL BOLT SENTRY S800-4 CP</t>
  </si>
  <si>
    <t>L-BARREL BOLT SENTRY S800-4 AB</t>
  </si>
  <si>
    <t>+L-BARREL BOLT SENTRY S800-4 AC</t>
  </si>
  <si>
    <t>L-HASP LOCK SENTRY S200.75 HD</t>
  </si>
  <si>
    <t>L-HASP LOCK SENTRY S200.95 HD 4</t>
  </si>
  <si>
    <t>L-HASP LOCK SENTRY S200.115 HD 5</t>
  </si>
  <si>
    <t>L-HASP LOCK SENTRY S0095.65 2-1/2  PB</t>
  </si>
  <si>
    <t>L-HASP LOCK SENTRY S0095.65 2-1/2  CP</t>
  </si>
  <si>
    <t>L-HASP LOCK SENTRY S0095.65 2-1/2  AB</t>
  </si>
  <si>
    <t>L-HASP LOCK SENTRY S0095.75 2-1/2  PB</t>
  </si>
  <si>
    <t>L-HASP LOCK SENTRY S0095.75 2-1/2  CP</t>
  </si>
  <si>
    <t>L-HASP LOCK SENTRY S0095.75 2-1/2  AB</t>
  </si>
  <si>
    <t>L-HASP LOCK SENTRY S0095.100 4 PB</t>
  </si>
  <si>
    <t>L-HASP LOCK SENTRY S0095.100 4 CP</t>
  </si>
  <si>
    <t>L-HASP LOCK SENTRY S0095.100 4 AB</t>
  </si>
  <si>
    <t>L-HASP LOCK SENTRY S0095.115 4-1/2 PB</t>
  </si>
  <si>
    <t>L-HASP LOCK SENTRY S0095.115 4-1/2 CP</t>
  </si>
  <si>
    <t>L-HASP LOCK SENTRY S0095.115 4-1/2 AB</t>
  </si>
  <si>
    <t>L-DOOR CLOSER SENTRY VS1688SB</t>
  </si>
  <si>
    <t>L-UTILITY LOCK SENTRY S4900.25</t>
  </si>
  <si>
    <t>L-DOOR CLOSER YALE V1688 HD</t>
  </si>
  <si>
    <t>L-SECURITY LOCK YALE V304 WHITE</t>
  </si>
  <si>
    <t>L-DOOR VIEWER YALE V0400 US3</t>
  </si>
  <si>
    <t>L-DOOR VIEWER YALE V0400 US26</t>
  </si>
  <si>
    <t>L-DOOR VIEWER YALE V0401A US3</t>
  </si>
  <si>
    <t>L-DOOR VIEWER YALE V0401A US26</t>
  </si>
  <si>
    <t>L-DOOR CHAIN YALE V1037 US26</t>
  </si>
  <si>
    <t>L-DOOR CHAIN YALE V1037 US3</t>
  </si>
  <si>
    <t>L-DOOR CHAIN YALE V1037 AB US5</t>
  </si>
  <si>
    <t>L-DOOR FOOT BOLT YALE V1031 PB US3</t>
  </si>
  <si>
    <t>L-DOOR FOOT BOLT YALE V1031 AB US5</t>
  </si>
  <si>
    <t>L-DOOR CHAIN YALE V1037 AC US11</t>
  </si>
  <si>
    <t>L-DOOR CHAIN YALE V1032 US5</t>
  </si>
  <si>
    <t>L-DOOR CHAIN YALE V1032 US26</t>
  </si>
  <si>
    <t>L-DOOR FOOT BOLT YALE V1031 US26</t>
  </si>
  <si>
    <t>L-DOOR CHAIN YALE V1032 PB US3</t>
  </si>
  <si>
    <t>L-DOOR GUARD YALE V18L US3</t>
  </si>
  <si>
    <t>L-DOOR GUARD YALE V18L US11 AB</t>
  </si>
  <si>
    <t>L-DOOR GUARD YALE V18L US26 CR</t>
  </si>
  <si>
    <t>L-DOOR GUARD YALE V18L US5 BR</t>
  </si>
  <si>
    <t>L-HASP LOCK YALE VOO95.5 US3 W/KEY</t>
  </si>
  <si>
    <t>L-HASP LOCK YALE VOO95.5 US11 W/KEY</t>
  </si>
  <si>
    <t>L-HASP LOCK YALE VOO95.5 US26 W/KEY</t>
  </si>
  <si>
    <t>L-HASP LOCK YALE VOO95.3 US3 W/KEY</t>
  </si>
  <si>
    <t>L-HASP LOCK YALE VOO95.3 US5 AB W/KEY</t>
  </si>
  <si>
    <t>L-HASP LOCK YALE VOO95.3 CHR US26 W/KEY</t>
  </si>
  <si>
    <t>L-HASP LOCK YALE VOO95.3 AC US11 W/KEY</t>
  </si>
  <si>
    <t>L-HASP LOCK YALE VOO95.4 US11 W/KEY</t>
  </si>
  <si>
    <t>L-HASP LOCK YALE V10-SS 4 W/STAPLE</t>
  </si>
  <si>
    <t>L-HASP LOCK YALE V10.5 SS W/STAPLE</t>
  </si>
  <si>
    <t>L-HASP LOCK YALE VOO95.4 US5 AB W/KEY</t>
  </si>
  <si>
    <t>L-HASP LOCK YALE V12.25 W/STAPLE</t>
  </si>
  <si>
    <t>L-HASP LOCK YALE V12.35 W/STAPLE</t>
  </si>
  <si>
    <t>L-HASP LOCK YALE V12.45 W/STAPLE</t>
  </si>
  <si>
    <t>L-HASP LOCK YALE VOO95.5 US5 W/KEY</t>
  </si>
  <si>
    <t>L-PADLOCK YALE V140.20 BRASS</t>
  </si>
  <si>
    <t>L-PADLOCK YALE V140.25 BRASS</t>
  </si>
  <si>
    <t>L-PADLOCK YALE V140.30 30MM BRASS</t>
  </si>
  <si>
    <t>L-PADLOCK YALE V140.40 40MM BRASS</t>
  </si>
  <si>
    <t>L-PADLOCK YALE V140.50 BRASS</t>
  </si>
  <si>
    <t>L-PADLOCK YALE V140.60 BRASS</t>
  </si>
  <si>
    <t>L-PADLOCK YALE V140.70 70MM BRASS</t>
  </si>
  <si>
    <t>L-PADLOCK YALE V140.30 LS</t>
  </si>
  <si>
    <t>L-PADLOCK YALE V140.40LS KAX2 40MM</t>
  </si>
  <si>
    <t>L-PADLOCK YALE V140.50 LS90</t>
  </si>
  <si>
    <t>L-PADLOCK YALE V140.60 LS120</t>
  </si>
  <si>
    <t>L-PADLOCK YALE V140.40 KA 2/PACK</t>
  </si>
  <si>
    <t>L-PADLOCK YALE V140.40 KA 4/PACK</t>
  </si>
  <si>
    <t>L-PADLOCK YALE V140.50 KAX2 50MM</t>
  </si>
  <si>
    <t>L-PADLOCK YALE V140.60 KAX2 60MM BP</t>
  </si>
  <si>
    <t>L-PADLOCK YALE V140.50 KAX4 50MM</t>
  </si>
  <si>
    <t>L-PADLOCK YALE V140.30 KA 2/PACK</t>
  </si>
  <si>
    <t>L-PADLOCK YALE V140.30 KA 4/PACK</t>
  </si>
  <si>
    <t>L-PADLOCK YALE V140.30 LS40 KAX2/PACK</t>
  </si>
  <si>
    <t>L-PADLOCK YALE V140.60 KAX4 60MM</t>
  </si>
  <si>
    <t>L-PADLOCK YALE V140.50LS90KA 2/PACK</t>
  </si>
  <si>
    <t>L-PADLOCK YALE V140.40LS KAX2/PACK</t>
  </si>
  <si>
    <t>L-PADLOCK YALE V140.60LS KAX2 60MM</t>
  </si>
  <si>
    <t>L-PADLOCK LUGGAGE YALE V633-2</t>
  </si>
  <si>
    <t>L-PADLOCK YALE V705 COMBINATION</t>
  </si>
  <si>
    <t>L-PADLOCK YALE V688.20 RESETTABLE COMBINATION</t>
  </si>
  <si>
    <t>L-PADLOCK YALE V688.28 RESETTABLE COMBINATION</t>
  </si>
  <si>
    <t>L-PADLOCK YALE V802B 35MM LAMINATED</t>
  </si>
  <si>
    <t>L-PADLOCK YALE V803B 40MM LAMINATED</t>
  </si>
  <si>
    <t>L-PADLOCK YALE V804B 45MM LAMINATED</t>
  </si>
  <si>
    <t>L-PADLOCK YALE V805B 50MM LAMINATED</t>
  </si>
  <si>
    <t>L-PADLOCK YALE V806B 60MM LAMINATED</t>
  </si>
  <si>
    <t>L-PADLOCK YALE V900.50</t>
  </si>
  <si>
    <t>UTILITY LOCK YALE V4900.25</t>
  </si>
  <si>
    <t>L-HANDLESET YALE SA/CA5057 SAVANNAH PB US3</t>
  </si>
  <si>
    <t>L-HANDLESET YALE ST/CA5057 STELLAR PB US3</t>
  </si>
  <si>
    <t>L-HANDLESET YALE RV/CA5057 RIVIERA AB US5</t>
  </si>
  <si>
    <t>L-HANDLESET YALE CB/CA5057 CARIBE AB US5</t>
  </si>
  <si>
    <t>L-HANDLESET YALE ST/CA5057 STELLAR AB US5</t>
  </si>
  <si>
    <t>L-HANDLESET YALE RV/CA5057 RIVIERA PB US3</t>
  </si>
  <si>
    <t>L-HANDLESET YALE NV/CA5057 NOVA PB US3</t>
  </si>
  <si>
    <t>L-HANDLESET YALE CB/CA5057 CARIBE PB US3</t>
  </si>
  <si>
    <t>L-HANDLESET YALE DH5511 US5</t>
  </si>
  <si>
    <t>L-HANDLESET YALE DH5588 US5</t>
  </si>
  <si>
    <t>L-HANDLESET YALE DH5522 US5</t>
  </si>
  <si>
    <t>L-DEADLOCK YALE V8211 US32D</t>
  </si>
  <si>
    <t>L-DEADLOCK YALE V8221 SC US32D</t>
  </si>
  <si>
    <t>L-DEADLOCK YALE V8211 PB US3</t>
  </si>
  <si>
    <t>L-DEADLOCK YALE V8211 US5</t>
  </si>
  <si>
    <t>L-DEADLOCK YALE V8221 PB US3</t>
  </si>
  <si>
    <t>L-DEADLOCK YALE V8221 AB US5</t>
  </si>
  <si>
    <t>L-LOCKSET ENTRANCE YALE VMY137-SS-60 SA CR</t>
  </si>
  <si>
    <t>L-NIGHT LATCH YALE V78 GL</t>
  </si>
  <si>
    <t>L-LOCKSET ENTRANCE YALE VCA5137/8011 PB US3</t>
  </si>
  <si>
    <t>L-LOCKSET ENTRANCE YALE VCA5137/8011 AB US5DDBLSC</t>
  </si>
  <si>
    <t>L-LOCKSET ENTRANCE YALE VCA5137/8011 AB US11DDBLT</t>
  </si>
  <si>
    <t>L-LOCKSET ENTRANCE YALE VCA5137/8011 PC US32</t>
  </si>
  <si>
    <t>L-LOCKSET ENTRANCE YALE VCA5137/8011 SC US32D</t>
  </si>
  <si>
    <t>L-DEADLOCK YALE V198GL SC GL</t>
  </si>
  <si>
    <t>L-DEADLOCK YALE V198 GL DC 1/4</t>
  </si>
  <si>
    <t>L-DEADLOCK YALE V198 SLIDING AB US5</t>
  </si>
  <si>
    <t>L-DEADLOCK YALE V198-1/4 AB DBL US5</t>
  </si>
  <si>
    <t>L-NIGHT LATCH YALE V78 AB US5</t>
  </si>
  <si>
    <t>L-DEADLOCK YALE V297 SLIDING US5</t>
  </si>
  <si>
    <t>L-DEADLOCK YALE V297 SLIDING US26</t>
  </si>
  <si>
    <t>L-LOCKSET ENTRANCE YALE VCA5237 PB US3</t>
  </si>
  <si>
    <t>L-LOCKSET ENTRANCE YALE VCA5237 2-3/8 AB US5</t>
  </si>
  <si>
    <t>L-LOCKSET ENTRANCE YALE VCA5237 SC US32D</t>
  </si>
  <si>
    <t>L-LOCKSET BATHROOM YALE VCA5232 AB US5</t>
  </si>
  <si>
    <t>L-LOCKSET ENTRANCE YALE VBR5237 SC US32D</t>
  </si>
  <si>
    <t>L-LOCKSET ENTRANCE YALE VCN5237 PB US3</t>
  </si>
  <si>
    <t>L-LOCKSET ENTRANCE YALE VCN5237 2-3/8 AB US5</t>
  </si>
  <si>
    <t>L-LOCKSET ENTRANCE YALE VCN5237 2-3/8 SC US32D</t>
  </si>
  <si>
    <t>L-LOCKSET BATHROOM YALE VCN5232 AB US5</t>
  </si>
  <si>
    <t>L-LOCKSET BATHROOM YALE VCN5232 SC US32D</t>
  </si>
  <si>
    <t>L-LOCKSET ENTRANCE YALE VCA5137 2-3/8 BR US3</t>
  </si>
  <si>
    <t>L-LOCKSET ENTRANCE YALE VCA5137US5 AB</t>
  </si>
  <si>
    <t>L-LOCKSET ENTRANCE YALE VCA5137 2-3/8 PC US32</t>
  </si>
  <si>
    <t>L-LOCKSET ENTRANCE YALE VCA5137 SC US32D</t>
  </si>
  <si>
    <t>L-LOCKSET BATHROOM YALE VCA5132 PB US3</t>
  </si>
  <si>
    <t>L-LOCKSET BATHROOM YALE VCA5132 AB US5</t>
  </si>
  <si>
    <t>L-LOCKSET BATHROOM YALE VCA5132 PC US32</t>
  </si>
  <si>
    <t>L-LOCKSET ENTRANCE YALE VBR5137 PB US3</t>
  </si>
  <si>
    <t>L-LOCKSET ENTRANCE YALE VBR5137 AB US5</t>
  </si>
  <si>
    <t>L-LOCKSET ENTRANCE YALE VBR5137 SC US32D</t>
  </si>
  <si>
    <t>L-LOCKSET BATHROOM YALE VBR5132 PB US3</t>
  </si>
  <si>
    <t>L-LOCKSET BATHROOM YALE VBR5132 AB US5</t>
  </si>
  <si>
    <t>L-LOCKSET BATHROOM YALE VBR5132 SC US32D</t>
  </si>
  <si>
    <t>L-LOCKSET ENTRANCE YALE VMY5137 PB US3</t>
  </si>
  <si>
    <t>L-LOCKSET ENTRANCE YALE VMY5137 AB US5</t>
  </si>
  <si>
    <t>L-LOCKSET ENTRANCE YALE VMY5137 SC US32D</t>
  </si>
  <si>
    <t>L-LOCKSET BATHROOM YALE VMY5132 AB US5</t>
  </si>
  <si>
    <t>L-LOCKSET BATHROOM YALE VMY5132 SC US32D</t>
  </si>
  <si>
    <t>L-LOCKSET ENTRANCE YALE VCA5137 US11 2-3/8 AC</t>
  </si>
  <si>
    <t>L-LOCKSET BATHROOM YALE VCA5132 2-3/8 AC US11</t>
  </si>
  <si>
    <t>L-DEADLOCK YALE V8011 US3 SC GR4</t>
  </si>
  <si>
    <t>L-DEADLOCK YALE V8011-US5 SC AB</t>
  </si>
  <si>
    <t>L-DEADLOCK YALE V8011 SC GR4 US32</t>
  </si>
  <si>
    <t>L-DEADLOCK YALE V8011 SC US32D GR4</t>
  </si>
  <si>
    <t>L-DEADLOCK YALE V8021 PB US3</t>
  </si>
  <si>
    <t>L-DEADLOCK YALE V8021 AB US5</t>
  </si>
  <si>
    <t>L-DEADLOCK YALE V8021 DBL GR4 US32</t>
  </si>
  <si>
    <t>L-DEADLOCK YALE V8021 SC US32D GR4</t>
  </si>
  <si>
    <t>L-LOCKSET ENTRANCE YALE VCA5137 2-3/8 SB US4</t>
  </si>
  <si>
    <t>L-LOCKSET BATHROOM YALE VCA5132 PB US4</t>
  </si>
  <si>
    <t>L-LOCKSET BATHROOM YALE VBR5132 SB US4</t>
  </si>
  <si>
    <t>T-BOLT TAMSON ERA 807-32</t>
  </si>
  <si>
    <t>S-CURTAIN ROD FINIALS 5/8 48-84 W/BRASS</t>
  </si>
  <si>
    <t>L-LEVERSET ENTRANCE SENTRY L400-SC</t>
  </si>
  <si>
    <t>S-SHOWER RING RED</t>
  </si>
  <si>
    <t>S-SHOWER RING H-GREEN</t>
  </si>
  <si>
    <t>S-SHOWER RING S-GREEN</t>
  </si>
  <si>
    <t>S-SHOWER RING 1-3/4 WHITE</t>
  </si>
  <si>
    <t>S-CURTAIN SUPPORT ADJ CRHOME</t>
  </si>
  <si>
    <t>BF-SQUARE COMB BUFFALO 15117/SQRE 12</t>
  </si>
  <si>
    <t>ATB-HOSE IMPERIAL RUBBER 3/4</t>
  </si>
  <si>
    <t>BF-TOOL BOX PERSONAL BUFFALO B370 SML</t>
  </si>
  <si>
    <t>BF-TOOL BOX PERSONAL BUFFALO B422 BIG</t>
  </si>
  <si>
    <t>BF-SNAP SWIVEL BUFFALO BS12 1/2</t>
  </si>
  <si>
    <t>BF-SAW COPING BUFFALO CS1 5BLADES</t>
  </si>
  <si>
    <t>BF-SOCKET BUFFALO CCVS1212MMS 1/2 SHORT</t>
  </si>
  <si>
    <t>BF-SOCKET BUFFALO CVS1210MML 1/2 LONG</t>
  </si>
  <si>
    <t>BF-SOCKET BUFFALO CV1212MML 1/2 LONG</t>
  </si>
  <si>
    <t>BF-SOCKET BUFFALO CVS1215MML 1/2 LONG</t>
  </si>
  <si>
    <t>BF-SOCKET BUFFALO CVS3810MMS 3/8 SHORT</t>
  </si>
  <si>
    <t>BF-SOCKET BUFFALO CVS3812MMS 3/8 SHORT</t>
  </si>
  <si>
    <t>BF-SOCKET BUFFALO CVS3815MMS 3/8 SHORT</t>
  </si>
  <si>
    <t>BF-SOCKET BUFFALO CVS3812 MML 3/8 LONG</t>
  </si>
  <si>
    <t>BF-WRENCH COMB.BUFFALO CW8MMRP 8MM</t>
  </si>
  <si>
    <t>BF-WRENCH COMB.BUFFALO CW16MMRP 16MM</t>
  </si>
  <si>
    <t>BF-WRENCH COMB.BUFFALO CW17MMRP 17MM</t>
  </si>
  <si>
    <t>BF-PLIERS BUFFALO ELP8</t>
  </si>
  <si>
    <t>BF-HAMMER CLAW BUFFALO FGH8 F.GLASS</t>
  </si>
  <si>
    <t>BF-HAMMER CLAW BUFFALO FGH16 F.GLASS</t>
  </si>
  <si>
    <t>BF-PUMP FOOT BUFFALO FP2 GAUGE</t>
  </si>
  <si>
    <t>BF-HYDRAULIC JACK BUFFALO HBJ6 185-355MM 6TONS</t>
  </si>
  <si>
    <t>BF-HANGER HARDWALL BUFFALO L8432 6PCS</t>
  </si>
  <si>
    <t>BF-PLIERS BUFFALO LG7 GRIP</t>
  </si>
  <si>
    <t>BF-PLIERS BUFFALO LINEMAN LP6</t>
  </si>
  <si>
    <t>BF-FILE ROUND BUFFALO MF8HR 200MM(8)</t>
  </si>
  <si>
    <t>BF-MOUNTED STONE BUFFALO MMS5 5PCS</t>
  </si>
  <si>
    <t>(DO NOT USE)S-CURTAIN TASSEL US OLD ROSE</t>
  </si>
  <si>
    <t>T-TOILET TANK LEVER CIP 05241</t>
  </si>
  <si>
    <t>T-TOILET TANK LEVER CIP 05242</t>
  </si>
  <si>
    <t>+T-DUCT TAPE SELLOTAPE 2</t>
  </si>
  <si>
    <t>T-MASKING TAPE SELLOTAPE 1</t>
  </si>
  <si>
    <t>+T-MASKING TAPE SELLOTAPE 1-1/2</t>
  </si>
  <si>
    <t>+T-MASKING TAPE SELLOTAPE 2</t>
  </si>
  <si>
    <t>T-DUSTER SL-050CO</t>
  </si>
  <si>
    <t>BF-SCREWDRIVER PRECISION BUFFALO PS5</t>
  </si>
  <si>
    <t>BF-RATCHET ADAPTOR BUFFALO RAS2 SET</t>
  </si>
  <si>
    <t>T-DOOR CLOSER RYOBI 5003 SILVER</t>
  </si>
  <si>
    <t>T-DOOR CLOSER RYOBI 5004 SILVER</t>
  </si>
  <si>
    <t>TI-PAINT ISLAND GAL IQDE 955 NILE GREEN</t>
  </si>
  <si>
    <t>BF-TORQUE WRENCH BUFFALO TWS50 1/2DR</t>
  </si>
  <si>
    <t>TI-PAINT ISLAND QRT IQDE 901 OFF-WHITE</t>
  </si>
  <si>
    <t>TI-PAINT ISLAND QRT IQDE 902 BON IVORY</t>
  </si>
  <si>
    <t>TI-PAINT ISLAND QRT IQDE 911 YELLOW</t>
  </si>
  <si>
    <t>TI-PAINT ISLAND QRT ENAMEL CAT.YELLOW</t>
  </si>
  <si>
    <t>TI-PAINT ISLAND QRT IQDE 931 BRIGHT RED</t>
  </si>
  <si>
    <t>TI-PAINT ISLAND QRT IQDE 932 SIGNAL RED</t>
  </si>
  <si>
    <t>TI-PAINT ISLAND QRT IQDE 933 INT'L RED</t>
  </si>
  <si>
    <t>TI-PAINT ISLAND QRT IQDE 934 MAROON</t>
  </si>
  <si>
    <t>TI-PAINT ISLAND QRT IQDE 941 CHOCO BROWN</t>
  </si>
  <si>
    <t>TI-PAINT ISLAND QRT IQDE 951 JADE GREEN</t>
  </si>
  <si>
    <t>ATB-ELECTRICAL TAPE CROCODILE BLACK 4M</t>
  </si>
  <si>
    <t>TI-PAINT ISLAND QRT IQDE 960 SILVER GREY</t>
  </si>
  <si>
    <t>TI-PAINT ISLAND QRT IQDE 980 BLACK</t>
  </si>
  <si>
    <t>TI-PAINT ISLAND QRT IQDE 990 ALUMINUM</t>
  </si>
  <si>
    <t>TI-PAINT ISLAND GAL IQDE 990 ALUMINUM</t>
  </si>
  <si>
    <t>+B-TANK  BESTANK HBST-775 S/S</t>
  </si>
  <si>
    <t>TI-PAINT ISLAND GAL IQDE 950 APPLE GREEN</t>
  </si>
  <si>
    <t>TI-PAINT ISLAND GAL IQDE 970 BABY BLUE</t>
  </si>
  <si>
    <t>TI-PAINT ISLAND GAL EPOXY ENAMEL 1870 BABY BLUE</t>
  </si>
  <si>
    <t>TI-PAINT ISLAND GAL AUTO LACQUER 501 TOP COAT CLEAR</t>
  </si>
  <si>
    <t>TI-PAINT ISLAND GAL ENAMEL BLACK</t>
  </si>
  <si>
    <t>TI-PAINT ISLAND GAL IQDE 931 BRIGHT RED</t>
  </si>
  <si>
    <t>TI-PAINT ISLAND GAL IQDE 941 CHOCO BROWN</t>
  </si>
  <si>
    <t>TI-PAINT ISLAND GAL IQDE 971 CLEAR BLUE</t>
  </si>
  <si>
    <t>TI-PAINT ISLAND GAL IQDE 903 CREAM</t>
  </si>
  <si>
    <t>TI-PAINT ISLAND GAL IQDE 933 INT'L RED</t>
  </si>
  <si>
    <t>TI-PAINT ISLAND GAL IQDE 952 ISLAND GREEN</t>
  </si>
  <si>
    <t>TI-PAINT ISLAND GAL IQDE 902 BON IVORY</t>
  </si>
  <si>
    <t>TI-PAINT ISLAND GAL IQDE 951 JADE GREEN</t>
  </si>
  <si>
    <t>TI-PAINT ISLAND GAL IQDE 910 LEMON YELLOW</t>
  </si>
  <si>
    <t>TI-PAINT ISLAND GAL IQDE 940 MAPLE</t>
  </si>
  <si>
    <t>TI-PAINT ISLAND GAL IQDE 934 MAROON</t>
  </si>
  <si>
    <t>TI-PAINT ISLAND GAL IQDE 901 OFF-WHITE</t>
  </si>
  <si>
    <t>TI-PAINT ISLAND GAL IQDE 920 ORANGE</t>
  </si>
  <si>
    <t>TI-PAINT ISLAND GAL IQDE 930 PINK</t>
  </si>
  <si>
    <t>TI-PAINT ISLAND GAL IQDE 973 ROYAL BLUE</t>
  </si>
  <si>
    <t>TI-PAINT ISLAND GAL IQDE 960 SILVER GREY</t>
  </si>
  <si>
    <t>TI-PAINT ISLAND GAL IQDE 912 CAT.YELLOW</t>
  </si>
  <si>
    <t>TI-PAINT ISLAND GAL IQDE 911 YELLOW</t>
  </si>
  <si>
    <t>TI-PAINT ISLAND GAL GLOSS WHITE</t>
  </si>
  <si>
    <t>B-PUMP JET EUROSTAR DJM-150 1.5HP</t>
  </si>
  <si>
    <t>B-PUMP JET EUROSTAR DJM-100 1HP</t>
  </si>
  <si>
    <t>B-PUMP JET EUROSTAR DJM-40 1/2HP</t>
  </si>
  <si>
    <t>B-PUMP JET EUROSTAR DJM-45 1/2HP</t>
  </si>
  <si>
    <t>B-PUMP JET EUROSTAR DJM-50 3/4HP</t>
  </si>
  <si>
    <t>B-PUMP JET EUROSTAR DJM-60 3/4HP</t>
  </si>
  <si>
    <t>TI-PAINT ISLAND GAL ENAMEL 800SG INTERIOR WHITE</t>
  </si>
  <si>
    <t>TI-PAINT ISLAND GAL WOOD PRIMER &amp; SEALER 801 WHITE</t>
  </si>
  <si>
    <t>TI-PAINT ISLAND QRT FLATWALL ENAMEL WHITE INT.</t>
  </si>
  <si>
    <t>TI-PAINT ISLAND GAL GLAZING PUTTY 803 WHITE</t>
  </si>
  <si>
    <t>TI-PAINT ISLAND PRIMA GAL 200AE  EMULSION CLEAR</t>
  </si>
  <si>
    <t>TI-PAINT ISLAND GAL 440RC RUST CONVERTER</t>
  </si>
  <si>
    <t>TI-PAINT ISLAND GAL EPOXY PRIMER 100  WHITE</t>
  </si>
  <si>
    <t>TI-PAINT ISLAND GAL EPOXY REDUCER</t>
  </si>
  <si>
    <t>TI-PAINT ISLAND GAL AUTO ENAMEL 581 BLACK</t>
  </si>
  <si>
    <t>TI-PAINT ISLAND GAL ZINC CHROMATE YELLOW</t>
  </si>
  <si>
    <t>TI-PAINT ISLAND GAL EPOXY PRIMER 130 RED OXIDE</t>
  </si>
  <si>
    <t>TI-PAINT ISLAND GAL EPOXY PRIMER 160 GREY</t>
  </si>
  <si>
    <t>TI-PAINT ISLAND GAL EPOXY ENAMEL 1880 BLACK</t>
  </si>
  <si>
    <t>TI-PAINT ISLAND GAL EPOXY MARINE PUTTY 1861 GRAY</t>
  </si>
  <si>
    <t>TI-PAINT ISLAND QRT EPOXY MARINE PUTTY 1861 GRAY</t>
  </si>
  <si>
    <t>TI-PAINT ISLAND GAL ROOFKOTE 2402 IVORY</t>
  </si>
  <si>
    <t>TI-PAINT ISLAND GAL ROOFKOTE 2452 ISLAND GREEN</t>
  </si>
  <si>
    <t>TI-PAINT ISLAND GAL ROOFKOTE 2471 CLEAR BLUE</t>
  </si>
  <si>
    <t>TI-PAINT ISLAND GAL ROOFKOTE 2475 DELFT BLUE</t>
  </si>
  <si>
    <t>TI-PAINT ISLAND GAL TEX-A-KOTE GLOSS 2800GL WHITE</t>
  </si>
  <si>
    <t>TI-PAINT ISLAND GAL METAL PRIMER 700 RED OXIDE</t>
  </si>
  <si>
    <t>TI-PAINT ISLAND QRT METAL PRIMER 700 RED OXIDE</t>
  </si>
  <si>
    <t>TI-PAINT ISLAND QRT METAL PRIMER 730 RED LEAD</t>
  </si>
  <si>
    <t>TI-PAINT ISLAND QRT EPOXY ENAMEL 1820 ORANGE</t>
  </si>
  <si>
    <t>TI-PAINT ISLAND QRT EPOXY ENAMEL 1800 WHITE</t>
  </si>
  <si>
    <t>TI-PAINT ISLAND QRT EPOXY ENAMEL 1832 SIGNAL RED</t>
  </si>
  <si>
    <t>TI-PAINT ISLAND QRT EPOXY ENAMEL 1852 ISLAND GREEN</t>
  </si>
  <si>
    <t>TI-PAINT ISLAND QRT EPOXY PRIMER 160 GRAY</t>
  </si>
  <si>
    <t>TI-PAINT ISLAND QRT EPOXY PRIMER 100 WHITE</t>
  </si>
  <si>
    <t>TI-PAINT ISLAND QRT EPOXY PRIMER 110 ZINC CHR. YELLOW</t>
  </si>
  <si>
    <t>TI-PAINT ISLAND QRT AUTO SPOT PUTTY 503 WHITE</t>
  </si>
  <si>
    <t>TI-PAINT ISLAND LTR ACRYLIC 201 TOPCOAT CLEAR</t>
  </si>
  <si>
    <t>TI-PAINT ISLAND GAL METAL PRIMER 730 RED LEAD</t>
  </si>
  <si>
    <t>(do not use) TI-PAINT ISLAND 1/4L IOTC 610 LT.CH.YELLOW</t>
  </si>
  <si>
    <t>TI-PAINT ISLAND 1/4L IOTC 611 MD.CH.YELLOW</t>
  </si>
  <si>
    <t>TI-PAINT ISLAND 1/4L IOTC 912 DK.CH.YELLOW</t>
  </si>
  <si>
    <t>TI-PAINT ISLAND 1/4L IOTC 613 RAW SIENNA</t>
  </si>
  <si>
    <t>TI-PAINT ISLAND 1/4L IOTC 630 BULLETIN RED</t>
  </si>
  <si>
    <t>TI-PAINT ISLAND 1/4L IOTC 631 VENETIAN RED</t>
  </si>
  <si>
    <t>TI-PAINT ISLAND 1/4L IOTC 640 BURNT SIENNA</t>
  </si>
  <si>
    <t>TI-PAINT ISLAND 1/4L IOTC 641 BURNT UMBER</t>
  </si>
  <si>
    <t>TI-PAINT ISLAND 1/4L IOTC 642 RAW UMBER</t>
  </si>
  <si>
    <t>TI-PAINT ISLAND 1/4L IOTC 650 LT.CH.GREEN</t>
  </si>
  <si>
    <t>TI-PAINT ISLAND 1/4L IOTC 651 MD.CH.GREEN</t>
  </si>
  <si>
    <t>TI-PAINT ISLAND 1/4L IOTC 652 DK.CH.GREEN</t>
  </si>
  <si>
    <t>TI-PAINT ISLAND 1/4L IOTC 680 LAMP BLACK</t>
  </si>
  <si>
    <t>TI-PAINT ISLAND 1/4L ILTC 3610 HANSA YELLOW</t>
  </si>
  <si>
    <t>TI-PAINT ISLAND 1/4L ILTC 3611 RAW SIENNA</t>
  </si>
  <si>
    <t>TI-PAINT ISLAND 1/4L ILTC 3631 PERMANENT RED</t>
  </si>
  <si>
    <t>TI-PAINT ISLAND 1/4L ILTC 3632 VENETIAN RED</t>
  </si>
  <si>
    <t>TI-PAINT ISLAND 1/4L ILTC 3640 BURNT SIENNA</t>
  </si>
  <si>
    <t>TI-PAINT ISLAND 1/4L ILTC 3641 BURNT UMBER</t>
  </si>
  <si>
    <t>TI-PAINT ISLAND 1/4L ILTC 3642 RAW UMBER</t>
  </si>
  <si>
    <t>TI-PAINT ISLAND 1/4L ILTC 3650 PHTHALO GREEN</t>
  </si>
  <si>
    <t>TI-PAINT ISLAND 1/4L TCL M.C.GREEN</t>
  </si>
  <si>
    <t>TI-PAINT ISLAND 1/4L ILTC 3670 PHTHALO BLUE</t>
  </si>
  <si>
    <t>TI-PAINT ISLAND 1/4L ILTC 3680 LAMP BLACK</t>
  </si>
  <si>
    <t>TI-PAINT ISLAND GAL AUTO ENAMEL 501 WHITE</t>
  </si>
  <si>
    <t>TI-PAINT ISLAND GAL DECORATEX LOW PROFILE 3100</t>
  </si>
  <si>
    <t>TI-PAINT ISLAND GAL DECORATEX HIGH PROFILE 3101</t>
  </si>
  <si>
    <t>B-FLOAT VALVE EASYFLOW 3/4"</t>
  </si>
  <si>
    <t>B-TANK BESTANK HWT-2000 PE BLUE HORIZONTAL</t>
  </si>
  <si>
    <t>B-TANK  BESTANK WT-1000 PE BLUE</t>
  </si>
  <si>
    <t>TI-PAINT ISLAND 1/4L TEX-A-KOTE 2812TC YELLOW OXIDE</t>
  </si>
  <si>
    <t>TI-PAINT ISLAND 1/4L TEX-A-KOTE 2830TC RED OXIDE</t>
  </si>
  <si>
    <t>BF-CARTRIDGE COMPRESSED BUFFALO M-20PPF 20</t>
  </si>
  <si>
    <t>BF-CARTRIDGE CARBON BUFFALO M20CT0 BLACK</t>
  </si>
  <si>
    <t>BF-RUBBER MATTING SIXE BUFFALO (6MMX41X82)</t>
  </si>
  <si>
    <t>BF-SOCKET BUFFALO CVS1229MML 1/2 LONG</t>
  </si>
  <si>
    <t>BF-SOCKET BUFFALO CVS3821MML 3/8 LONG</t>
  </si>
  <si>
    <t>BF-SOCKET BUFFALO CVS3822MML 3/8 LONG</t>
  </si>
  <si>
    <t>ATB-BALL CATCHES SUN CHAIN BRASS 44MM BP</t>
  </si>
  <si>
    <t>ATB-BALL CATCHES SUN CHAIN BRASS 49MM BP</t>
  </si>
  <si>
    <t>ATB-BALL CATCHES SUN CHAIN BRASS 60MM BP</t>
  </si>
  <si>
    <t>L-WRENCH OPEN STANLEY 87-716 6-17MM</t>
  </si>
  <si>
    <t>ATB-SCREW EYE SUN CHAIN PVC #8 14PCS/PK</t>
  </si>
  <si>
    <t>ATB-SCREW EYE SUN CHAIN PVC #10 16PCS/PK</t>
  </si>
  <si>
    <t>T-DOOR TRACK CENTOR ROLLER SINGLE 142DP</t>
  </si>
  <si>
    <t>T-DOOR TRACK CENTOR 144DP SGL ROLLER</t>
  </si>
  <si>
    <t>T-DOOR TRACK CENTOR ROLLER SINGLE 142CT</t>
  </si>
  <si>
    <t>T-DOOR TRACK CENTOR HOLDER 144CT</t>
  </si>
  <si>
    <t>T-DOOR TRACK CENTOR 14FCA2 ALUMINUM</t>
  </si>
  <si>
    <t>T-DOOR TRACK CENTOR 14FCA3 ALUMINUM</t>
  </si>
  <si>
    <t>T-DOOR TRACK CENTOR 14FCA4 ALUMINUM</t>
  </si>
  <si>
    <t>B-FITTINGS EASYFLOW S/S TEE 3/4</t>
  </si>
  <si>
    <t>B-FITTINGS EASYFLOW S/S NIPPLE 3/4X1</t>
  </si>
  <si>
    <t>B-FITTINGS EASYFLOW S/S UNION PATENTE 1"</t>
  </si>
  <si>
    <t>B-FITTINGS EASYFLOW S/S HEX. BUSH. RED. 1/2" X 3/8</t>
  </si>
  <si>
    <t>B-FITTINGS EASYFLOW ELBOW S/S STRAIGHT 3/4"</t>
  </si>
  <si>
    <t>+B-HAND SHOWER SET DKI 074 HS 21</t>
  </si>
  <si>
    <t>T-FAUCET BIBBTAP WATERTEC TW4TWB</t>
  </si>
  <si>
    <t>T-DOOR CLOSER RYOBI 901 BRONZE</t>
  </si>
  <si>
    <t>T-DOOR CLOSER RYOBI 901 SILVER</t>
  </si>
  <si>
    <t>T-DOOR CLOSER RYOBI 8802 BRONZE</t>
  </si>
  <si>
    <t>T-DOOR CLOSER RYOBI #8802 SILVER</t>
  </si>
  <si>
    <t>T-DOOR CLOSER RYOBI 8802 IVORY</t>
  </si>
  <si>
    <t>T-DOOR CLOSER RYOBI 8803 BRONZE</t>
  </si>
  <si>
    <t>T-DOOR CLOSER RYOBI 8803 SILVER</t>
  </si>
  <si>
    <t>T-DOOR CLOSER RYOBI 61A SILVER</t>
  </si>
  <si>
    <t>T-DOOR CLOSER RYOBI 81A SILVER</t>
  </si>
  <si>
    <t>T-DOOR CLOSER RYOBI S-102 IVORY</t>
  </si>
  <si>
    <t>T-DOOR CLOSER RYOBI S-102 BROWN</t>
  </si>
  <si>
    <t>T-CUTTING SAW RYOBI 350NA 14</t>
  </si>
  <si>
    <t>T-CONCRETE HAMMER RYOBI CH-465</t>
  </si>
  <si>
    <t>T-BATH &amp; SHOWER MIXER GIESSDORF GS-9165C SET</t>
  </si>
  <si>
    <t>T-WALL BAR  GIESSDORF W/3 MASSAGE SHOWER GS3360C</t>
  </si>
  <si>
    <t>TI-PAINT ISLAND QRT 400CN CON.NEUTRALIZER</t>
  </si>
  <si>
    <t>L-WRENCH COMB.STANLEY 87-086 26MM</t>
  </si>
  <si>
    <t>L-WRENCH COMB.STANLEY 87-087 27MM</t>
  </si>
  <si>
    <t>S-CURTAIN BRACKET 1/2 BRASS HD</t>
  </si>
  <si>
    <t>S-CURTAIN BRACKET 1/2 CHROME HD</t>
  </si>
  <si>
    <t>S-SHOWER RING WHITE</t>
  </si>
  <si>
    <t>B-BALL VALVE EASYFLOW EASYFLOW 1</t>
  </si>
  <si>
    <t>B-FLOAT VALVE EASYFLOW 1/2"</t>
  </si>
  <si>
    <t>B-FLOAT VALVE EASYFLOW 1"</t>
  </si>
  <si>
    <t>TI-PAINT ISLAND QRT IQDE 955 NILE GREEN</t>
  </si>
  <si>
    <t>T-DUSTER STATIC CH-I</t>
  </si>
  <si>
    <t>B-FITTINGS EASYFLOW S/S NIPPLE 3/4X5</t>
  </si>
  <si>
    <t>B-NIPPLE EASYFLOW 3CM 1X1</t>
  </si>
  <si>
    <t>TI-PAINT ISLAND QRT IQDE 903 CREAM</t>
  </si>
  <si>
    <t>TI-PAINT ISLAND QRT IQDE 930 PINK</t>
  </si>
  <si>
    <t>TI-PAINT ISLAND QRT IQDE 920 ORANGE</t>
  </si>
  <si>
    <t>TI-PAINT ISLAND QRT IQDE 910 LEMON YELLOW</t>
  </si>
  <si>
    <t>TI-PAINT ISLAND QRT IQDE 940 MAPLE</t>
  </si>
  <si>
    <t>TI-PAINT ISLAND QRT IQDE 970 BABY BLUE</t>
  </si>
  <si>
    <t>TI-PAINT ISLAND QRT IQDE 973  ROYAL BLUE</t>
  </si>
  <si>
    <t>TI-PAINT ISLAND 1/4L PRIMER RED OXIDE</t>
  </si>
  <si>
    <t>TI-PAINT ISLAND QRT IQDE 950 APPLE GREEN</t>
  </si>
  <si>
    <t>TI-PAINT ISLAND QRT IQDE 971 CLEAR BLUE</t>
  </si>
  <si>
    <t>TI-PAINT ISLAND QRT IQDE 952 ISLAND GREEN</t>
  </si>
  <si>
    <t>CP-TOPIARES TEMPLE 5LAYERS SMALL</t>
  </si>
  <si>
    <t>CP-TOPIARES TEMPLE 5LAYERS MEDIUM</t>
  </si>
  <si>
    <t>CP-TOPIARES TEMPLE 5LAYERS XL</t>
  </si>
  <si>
    <t>CP-TOPIARES BIRD SMALL</t>
  </si>
  <si>
    <t>B-VALVE EASYFLOW C6031 BRASS FOOT VALVE 1"</t>
  </si>
  <si>
    <t>B-VALVE EASYFLOW C6031 BRASS FOOT VALVE 1/2"</t>
  </si>
  <si>
    <t>B-VALVE EASYFLOW C6031 BRASS FOOT VALVE 3/4"</t>
  </si>
  <si>
    <t>B-FOOT VALVE EASYFLOW W/STRAINER 1 1/4</t>
  </si>
  <si>
    <t>B-FOOT VALVE EASYFLOW W/STRAINER 1 1/2</t>
  </si>
  <si>
    <t>B-PRESSURE TANKS  BESTANK SP-12 W/BASE S/S PRESSURE</t>
  </si>
  <si>
    <t>B-PUMP JET EUROSTAR DJM-75 3/4HP</t>
  </si>
  <si>
    <t>B-PUMP JET EUROSTAR DJM-200 2HP</t>
  </si>
  <si>
    <t>B-PUMP DEEPWELL BESTANK DPJ-150 1.5HP</t>
  </si>
  <si>
    <t>B-PRESSURE TANKS GP-12 GI W/P-PHERAL PUMP 1/2</t>
  </si>
  <si>
    <t>+B-PRESSURE TANKS GP-21 GI W/P-PHERAL PUMP 1/2HP</t>
  </si>
  <si>
    <t>B-PRESSURE TANKS BESTANK SP-21 PERIPHERAL 1/2HP</t>
  </si>
  <si>
    <t>B-PRESSURE TANKS BESTANK SP-12 PERIPHERAL 3/4HP</t>
  </si>
  <si>
    <t>+B-PRESSURE TANKS GP-12 GI W/P-PHERAL PUMP 3/4HP</t>
  </si>
  <si>
    <t>B-PRESSURE TANKS GP-12 GI W/JET PUMP 3/4HP</t>
  </si>
  <si>
    <t>+B-PRESSURE TANKS GP-21 GI W/JET PUMP 3/4HP</t>
  </si>
  <si>
    <t>B-PRESSURE TANKS GP-21 GI W/JET PUMP 1HP</t>
  </si>
  <si>
    <t>+B-PRESSURE TANKS BESTANK SP-21 W/JET 1/2HP</t>
  </si>
  <si>
    <t>B-PRESSURE TANKS BESTANK SP-12 W/JET 3/4HP</t>
  </si>
  <si>
    <t>B-PRESSURE TANKS BESTANK SP-21 W/JET 3/4HP</t>
  </si>
  <si>
    <t>B-PRESSURE TANKS BESTANK SP-21 W/JET 1HP</t>
  </si>
  <si>
    <t>B-PRESSURE TANKS BESTANK SP-12 W/JET 1/2HP</t>
  </si>
  <si>
    <t>B-PRESSURE TANKS EUROPAK DKM-50/20 1/2HP 20LTR</t>
  </si>
  <si>
    <t>B-PRESSURE TANKS EUROPAK DJM-40/40 1/2HP 40LTR</t>
  </si>
  <si>
    <t>B-PRESSURE TANKS EUROPAK DJM-40/19 1/2HP 19LTR</t>
  </si>
  <si>
    <t>+B-AIR KIT EASYFLOW 1500</t>
  </si>
  <si>
    <t>T-SHOWER HEAD WATERTEC SET 9SR5A F-WHITE</t>
  </si>
  <si>
    <t>+B-TANK  BESTANK WT-600 PE BLUE</t>
  </si>
  <si>
    <t>B-TANK  BESTANK WT-300 300LT PE BLUE</t>
  </si>
  <si>
    <t>B-ANGLE STOP COCK DKI 134 SC 52</t>
  </si>
  <si>
    <t>B-FAUCET DKI 121-WT 26</t>
  </si>
  <si>
    <t>T-DOOR TRACK CENTOR FLOOR ROLLER FCS</t>
  </si>
  <si>
    <t>T-DOOR TRACK CENTOR FLOOR ROLLER FCN</t>
  </si>
  <si>
    <t>B-VALVE EASYFLOW HC-204 (B1004) 1/2 BRASS BALL VA</t>
  </si>
  <si>
    <t>S-SHOWER RING METAL</t>
  </si>
  <si>
    <t>S-SHOWER RING PEACH</t>
  </si>
  <si>
    <t>S-SHOWER RING O-ROSE</t>
  </si>
  <si>
    <t>S-SHOWER RING W-BLUE</t>
  </si>
  <si>
    <t>S-SHOWER RING BEIGE</t>
  </si>
  <si>
    <t>+T-SHOWER HEAD WATERTEC SET 9SR5A ALMOND</t>
  </si>
  <si>
    <t>B-CHECK VALVE AQUARIUS HC-118 1/2</t>
  </si>
  <si>
    <t>B-PUMP MARINA TF-1000/S 1 1/3 HP SUB. PUMP W/ FLOA</t>
  </si>
  <si>
    <t>B-PUMP MARINA TS-400/S 1/2 HP SUBMERSIBLE</t>
  </si>
  <si>
    <t>S-SHOWER RING 3/4 CHROME</t>
  </si>
  <si>
    <t>S-SHOWER RING 1 WALNUT</t>
  </si>
  <si>
    <t>S-SHOWER RING 1 CHROME</t>
  </si>
  <si>
    <t>S-SHOWER RING 1 BRASS</t>
  </si>
  <si>
    <t>S-SHOWER RING 1-1/4 WALNUT</t>
  </si>
  <si>
    <t>S-SHOWER RING 1-1/4 CHROME</t>
  </si>
  <si>
    <t>S-SHOWER RING 1-1/4 BRASS</t>
  </si>
  <si>
    <t>S-SHOWER RING 1-1/4 ANT.WHT</t>
  </si>
  <si>
    <t>S-SHOWER RING 1-1/4 AB</t>
  </si>
  <si>
    <t>S-SHOWER RING 1-3/4 ANT. BRASS</t>
  </si>
  <si>
    <t>CP-TOPIARES GLOBE SM</t>
  </si>
  <si>
    <t>CP-TOPIARES GLOBE MED</t>
  </si>
  <si>
    <t>CP-TOPIARES GLOBE LARGE</t>
  </si>
  <si>
    <t>CP-TOPIARES TEMPLE 1LAYER MED</t>
  </si>
  <si>
    <t>CP-TOPIARES UMBRELLA LARGE</t>
  </si>
  <si>
    <t>CP-TOPIARES TEMPLE 3LAYERS LARGE</t>
  </si>
  <si>
    <t>CP-TOPIARES TEMPLE 5LAYERS LARGE</t>
  </si>
  <si>
    <t>CP-TOPIARES HEART LARGE</t>
  </si>
  <si>
    <t>CP-TOPIARES HEART MED</t>
  </si>
  <si>
    <t>CP-TOPIARES HEART SM</t>
  </si>
  <si>
    <t>TI-PAINT ISLAND QRT 440RC RUST CONVERTER</t>
  </si>
  <si>
    <t>B-PUMP DEEPWELL BESTANK DPJ-200 2HP</t>
  </si>
  <si>
    <t>TI-PAINT ISLAND GAL ACRYLIC 200 SUPER WHITE</t>
  </si>
  <si>
    <t>TI-PAINT ISLAND 1/4L IQDE 970 BABY BLUE</t>
  </si>
  <si>
    <t>TI-PAINT ISLAND 1/4L IQDE 902 BON IVORY</t>
  </si>
  <si>
    <t>TI-PAINT ISLAND 1/4L IQDE 920 ORANGE</t>
  </si>
  <si>
    <t>TI-PAINT ISLAND 1/4L IQDE 901 OFF-WHITE</t>
  </si>
  <si>
    <t>TI-PAINT ISLAND 1/4L IQDE 973 ROYAL BLUE</t>
  </si>
  <si>
    <t>TI-PAINT ISLAND 1/4L IQDE 903 CREAM</t>
  </si>
  <si>
    <t>TI-PAINT ISLAND 1/4L IQDE 952 ISLAND GREEN</t>
  </si>
  <si>
    <t>TI-PAINT ISLAND 1/4L IQDE 930 PINK</t>
  </si>
  <si>
    <t>TI-PAINT ISLAND 1/4L IQDE 934 MAROON</t>
  </si>
  <si>
    <t>TI-PAINT ISLAND 1/4L IQDE 951 JADE GREEN</t>
  </si>
  <si>
    <t>TI-PAINT ISLAND 1/4L METAL PRIMER 700 RED OXIDE</t>
  </si>
  <si>
    <t>TI-PAINT ISLAND 1/4L IQDE 950 APPLE GREEN</t>
  </si>
  <si>
    <t>TI-PAINT ISLAND 1/4L IQDE 990 ALUMINUM</t>
  </si>
  <si>
    <t>L-LONG TAPE STEEL STANLEY 34-107 CLOSED CASE 30M</t>
  </si>
  <si>
    <t>TI-PAINT ISLAND GAL EPOXY FLOOR COAT 1805 SEALER COAT</t>
  </si>
  <si>
    <t>TI-PAINT ISLAND GAL EPOXY FLOOR COAT 1852 ISLAND GREEN</t>
  </si>
  <si>
    <t>TI-PAINT ISLAND GAL EPOXY ENAMEL 1871 CLEAR BLUE</t>
  </si>
  <si>
    <t>TI-PAINT ISLAND 1/4L IQDE 910 LEMON YELLOW</t>
  </si>
  <si>
    <t>TI-PAINT ISLAND 1/4L IQDE 912 CAT.YELLOW</t>
  </si>
  <si>
    <t>L-PLIERS STANLEY 84-253 W/TERMINAL CRIMPING</t>
  </si>
  <si>
    <t>L-ADJUSTABLE WRENCH STANLEY 87-434 12</t>
  </si>
  <si>
    <t>L-ADJUSTABLE WRENCH STANLEY 87-432 8</t>
  </si>
  <si>
    <t>L-BOX WRENCH STANLEY 87-576 DOUBLE END</t>
  </si>
  <si>
    <t>L-PIPE WRENCH STANLEY 87-624 14</t>
  </si>
  <si>
    <t>B-POWER SPRAYER MILANO C-TP-26 CM 1.5 HP</t>
  </si>
  <si>
    <t>L-PLIERS STANLEY 84-368 LOCKING 7"</t>
  </si>
  <si>
    <t>L-BOLT CUTTER STANLEY 14-314 14</t>
  </si>
  <si>
    <t>T-WALL BAR TAMSON TUBE W/SOAP DISH GS-3350 CHROME</t>
  </si>
  <si>
    <t>T-DUSTER STATIC DM-3/MD-3 GREEN</t>
  </si>
  <si>
    <t>T-DUSTER STATIC DM-4 VIOLET (3PCS)/SET</t>
  </si>
  <si>
    <t>T-SOCKET OUTLET MDE-11</t>
  </si>
  <si>
    <t>T-SOCKET OUTLET MDE-19</t>
  </si>
  <si>
    <t>B-TANK BESTANK HWT-1000 PE BLUE HORIZONTAL</t>
  </si>
  <si>
    <t>L-HASP LOCK YALE VOO95.4 US26 W/KEY</t>
  </si>
  <si>
    <t>L-LOCKSET BATHROOM YALE VBR5237 AB US5</t>
  </si>
  <si>
    <t>+T-FLEXIBLE HOSE FLUIDMASTER SS 12 1/2X1/2</t>
  </si>
  <si>
    <t>+T-FLEXIBLE HOSE FLUIDMASTER SS 12 1/2X3/8</t>
  </si>
  <si>
    <t>L-HANDLESET YALE NV/CA5057 NOVA AB US5</t>
  </si>
  <si>
    <t>ATB-HOSE IMPERIAL RUBBER 1/2 X 1MTR.</t>
  </si>
  <si>
    <t>CP-TOPIARES REINDEER LARGE</t>
  </si>
  <si>
    <t>CP-TOPIARES REINDEER MEDIUM</t>
  </si>
  <si>
    <t>CP-TOPIARES TEMPLE 3LAYERS SMALL</t>
  </si>
  <si>
    <t>T-CURVE HANDLE SHOWY 7024</t>
  </si>
  <si>
    <t>T-DOOR CLOSER RYOBI 8802 WHITE</t>
  </si>
  <si>
    <t>ATB-HOSE IMPERIAL RUBBER 5/8 X 1MTR.</t>
  </si>
  <si>
    <t>RR-ENT-ORNAMENTALS 50</t>
  </si>
  <si>
    <t>S-SHOWER RING ALABASTER</t>
  </si>
  <si>
    <t>TI-PAINT ISLAND GAL PAINT THINNER</t>
  </si>
  <si>
    <t>TI-PAINT ISLAND GAL LACQUER THINNER</t>
  </si>
  <si>
    <t>TI-PAINT ISLAND PRIMA GAL FLAT 388FL TILE RED</t>
  </si>
  <si>
    <t>BF-WELDING ROD BUFFALO 1/8 6013</t>
  </si>
  <si>
    <t>BF-WELDING ROD BUFFALO 1/8 6012</t>
  </si>
  <si>
    <t>RR-ENC-ORNAMENTALS 100</t>
  </si>
  <si>
    <t>TI-PAINT ISLAND GAL OIL WOOD STAIN 6040 MAPLE</t>
  </si>
  <si>
    <t>TI-PAINT ISLAND GAL OIL WOOD STAIN 6041 MAHOGANY</t>
  </si>
  <si>
    <t>TI-PAINT ISLAND GAL OIL WOOD STAIN 6043 OAK</t>
  </si>
  <si>
    <t>TI-PAINT ISLAND GAL WOOD 0008 A&amp;B BLEACH</t>
  </si>
  <si>
    <t>TI-PAINT ISLAND GAL SUPER SPAR 010 VARNISH</t>
  </si>
  <si>
    <t>CP-TOPIARES TEMPLE 3LAYERS MED.</t>
  </si>
  <si>
    <t>BF-SCREWDRIVER BUFFALO SDGS8100-8A</t>
  </si>
  <si>
    <t>BF-HEX BALL POINT BUFFALO HKBPL22 22PCS</t>
  </si>
  <si>
    <t>BF-SOCKET BUFFALO CVS3815MML 3/8 LONG</t>
  </si>
  <si>
    <t>BF-SOCKET BUFFALO CV1211MML 1/2 LONG</t>
  </si>
  <si>
    <t>BF-DEADBOLT BUFFALO SGL 411</t>
  </si>
  <si>
    <t>BF-C-CLAMP FORGED STEEL BUFFALO TCC6</t>
  </si>
  <si>
    <t>BF-SCREWDRIVER BUFFALO BIT330 11PCS</t>
  </si>
  <si>
    <t>BF-DISC BACKING BUFFALO RBD5 RUBBER</t>
  </si>
  <si>
    <t>BF-CARTRIDGE CERAMIC BUFFALO M-601EC</t>
  </si>
  <si>
    <t>BF-CUTTER BOLT BUFFALO BCP8 200MM</t>
  </si>
  <si>
    <t>BF-CUTTING WHEEL BUFFALO RCW100 METAL</t>
  </si>
  <si>
    <t>BF-CARTRIDGE COMPRESSED BUFFALO M-10PPF</t>
  </si>
  <si>
    <t>BF-SCREWDRIVER CROSS BUFFALO TSD1005C 100X5</t>
  </si>
  <si>
    <t>BF-SCREWDRIVER FLAT BUFFALO TSD1005F 100X5</t>
  </si>
  <si>
    <t>BF-SCREWDRIVER FLAT BUFFALO TSD0386F 38X6</t>
  </si>
  <si>
    <t>BF-PIPE WRENCH BUFFALO</t>
  </si>
  <si>
    <t>BF-PIPE WRENCH BUFFALO PW18</t>
  </si>
  <si>
    <t>BF-CUTTER BOLT BUFFALO BCP12 300MM</t>
  </si>
  <si>
    <t>BF-CUTTING WHEEL BUFFALO RCW100M MASONRY</t>
  </si>
  <si>
    <t>BF-TAPE MEASURING BUFFALO FG3001 1/2</t>
  </si>
  <si>
    <t>BF-SNAP SWIVEL BUFFALO BS38 3/8 2 PCS</t>
  </si>
  <si>
    <t>BF-SOCKET BUFFALO CVS1211MMS 1/2 SHORT</t>
  </si>
  <si>
    <t>BF-PICK-UP TOOL BUFFALO 21222 MAGNETIC</t>
  </si>
  <si>
    <t>BF-SCISSOR BUFFALO OS8 OFFICE8</t>
  </si>
  <si>
    <t>RR-YLB-ORNAMENTALS 500</t>
  </si>
  <si>
    <t>T-DOOR TRACK CENTOR 14RGB SGL GUIDE</t>
  </si>
  <si>
    <t>RR-TE LICUALA PALM M</t>
  </si>
  <si>
    <t>RR-TE LICUALA PALM L</t>
  </si>
  <si>
    <t>T-DOOR TRACK CENTOR 9JB BRACKET</t>
  </si>
  <si>
    <t>CP-ORNAMENTALS 120</t>
  </si>
  <si>
    <t>CP-ORNAMENTALS 300</t>
  </si>
  <si>
    <t>CP-ORNAMENTALS 350</t>
  </si>
  <si>
    <t>BF-SOCKET BUFFALO CVS1220MML 1/2 LONG</t>
  </si>
  <si>
    <t>BF-SOCKET BUFFALO CVS1223MML 1/2 LONG</t>
  </si>
  <si>
    <t>BF-SOCKET BUFFALO CVS122AMML 1/2 LONG</t>
  </si>
  <si>
    <t>BF-SOCKET BUFFALO CVS1225MML 1/2 LONG</t>
  </si>
  <si>
    <t>BF-SOCKET BUFFALO CVS1227MML 1/2 LONG</t>
  </si>
  <si>
    <t>BF-SOCKET BUFFALO CVS1228MML 1/2 LONG</t>
  </si>
  <si>
    <t>BF-SOCKET BUFFALO CVS1230MML 1/2 LONG</t>
  </si>
  <si>
    <t>BF-SOCKET BUFFALO CVS3820MML 3/8 LONG</t>
  </si>
  <si>
    <t>BF-TRAY MAGNETIC BUFFALO MAGTRAY</t>
  </si>
  <si>
    <t>BF-FILE ROUND BUFFALO MF8R 200MM(8)</t>
  </si>
  <si>
    <t>BF-GLASS MAGNIFYING BUFFALO MFCP1 4X W/CLIP</t>
  </si>
  <si>
    <t>BF-GRIP SHELF BUFFALO ASG2N 2PCS NAT</t>
  </si>
  <si>
    <t>BF-GRIP SHELF BUFFALO ASG2R 2PCS RED</t>
  </si>
  <si>
    <t>BF-SCREWDRIVER PRECISION BUFFALO PS11</t>
  </si>
  <si>
    <t>RR-FM-ORNAMENTALS 80</t>
  </si>
  <si>
    <t>RR-ENT-ORNAMENTALS 350</t>
  </si>
  <si>
    <t>BF-LEVEL BUFFALO LVL2 2PCS</t>
  </si>
  <si>
    <t>BF-TORQUE WRENCH BUFFALO MATW150 1/2 DR CLICK</t>
  </si>
  <si>
    <t>BF-WRENCH MULTI-ANGLE BUFFALO MAW4N1 4IN1</t>
  </si>
  <si>
    <t>BF-DRILL PUMP UNIVERSAL BUFFALO UDP</t>
  </si>
  <si>
    <t>CP-ORNAMENTAL 175</t>
  </si>
  <si>
    <t>CP-ORNAMENTALS 180</t>
  </si>
  <si>
    <t>RR-FM-ORNAMENTALS 40</t>
  </si>
  <si>
    <t>RR-FM-ORNAMENTALS 50</t>
  </si>
  <si>
    <t>CP-ORNAMENTAL 160</t>
  </si>
  <si>
    <t>CP-TOPIARES HEART</t>
  </si>
  <si>
    <t>CP-TOPIARES UMBRELLA</t>
  </si>
  <si>
    <t>RR-ENT-ORNAMENTALS 75</t>
  </si>
  <si>
    <t>RR-ENT-ORNAMENTALS 120</t>
  </si>
  <si>
    <t>RR-YLB-ORNAMENTALS 350</t>
  </si>
  <si>
    <t>TI-PAINT ISLAND 1/4L TEX-A-KOTE 2880TC BLACK</t>
  </si>
  <si>
    <t>TI-PAINT ISLAND 1/4L TEX-A-KOTE 2870TC PHTHALO BLUE</t>
  </si>
  <si>
    <t>TI-PAINT ISLAND 1/4L TEX-A-KOTE 2850TC PHTHALO GREEN</t>
  </si>
  <si>
    <t>TI-PAINT ISLAND GAL GLOSS ENAMEL 800GE WHITE</t>
  </si>
  <si>
    <t>TI-PAINT ISLAND QRT EPOXY PRIMER 130 RED OXIDE</t>
  </si>
  <si>
    <t>TI-PAINT ISLAND GAL ROOFKOTE 2400 WHITE</t>
  </si>
  <si>
    <t>TI-PAINT ISLAND GAL ROOFKOTE 2404 MACTAN WHITE</t>
  </si>
  <si>
    <t>TI-PAINT ISLAND GAL ROOFKOTE 2406 SAND BEIGE</t>
  </si>
  <si>
    <t>TI-PAINT ISLAND GAL ROOFKOTE 2435 BRICK RED</t>
  </si>
  <si>
    <t>TI-PAINT ISLAND GAL TEX-A-KOTE 2800FL FLAT WHITE</t>
  </si>
  <si>
    <t>TI-PAINT ISLAND GAL TEX-A-KOTE TOPCOAT 2801 CLEAR</t>
  </si>
  <si>
    <t>TI-PAINT ISLAND GAL EPOXY ENAMEL 1800 WHITE</t>
  </si>
  <si>
    <t>TI-PAINT ISLAND GAL EPOXY ENAMEL 1811 YELLOW</t>
  </si>
  <si>
    <t>TI-PAINT ISLAND GAL 400CN CON.NEUTRALIZER</t>
  </si>
  <si>
    <t>BF-IMPACT DRIVE BUFFALO ID12BX W/ 4BITS</t>
  </si>
  <si>
    <t>BF-BATTERY TESTER BUFFALO BTK2</t>
  </si>
  <si>
    <t>TI-PAINT ISLAND 1/4L IQDE 980 BLACK</t>
  </si>
  <si>
    <t>CP-TOPIARES TEMPLE 1LAYER SMALL</t>
  </si>
  <si>
    <t>CP-ORNAMENTALS 60</t>
  </si>
  <si>
    <t>RR-TR-ORNAMENTALS 30</t>
  </si>
  <si>
    <t>RR-TR-ORNAMENTALS 75</t>
  </si>
  <si>
    <t>RR-TR-ORNAMENTALS 40</t>
  </si>
  <si>
    <t>RR-FM-ORNAMENTALS 250</t>
  </si>
  <si>
    <t>CP-TOPIARES BONSAI</t>
  </si>
  <si>
    <t>S-SHOWER RING 3/4 ANT. BRASS</t>
  </si>
  <si>
    <t>+T-CURVED HANDRAIL BAR 18 702-2518C</t>
  </si>
  <si>
    <t>RR-ENT-ORNAMENTALS 250</t>
  </si>
  <si>
    <t>RR-ENT-ORNAMENTALS 500</t>
  </si>
  <si>
    <t>RR-ENT-ORNAMENTALS 150</t>
  </si>
  <si>
    <t>RR-TR-ORNAMENTALS 50</t>
  </si>
  <si>
    <t>RR-TR-ORNAMENTALS 100</t>
  </si>
  <si>
    <t>BF-DRILL BIT BUFFALO 5360</t>
  </si>
  <si>
    <t>BF-MASK DUST BUFALLO DMSK5</t>
  </si>
  <si>
    <t>RR-ENC-ORNAMENTALS 30</t>
  </si>
  <si>
    <t>RR-ENC-ORNAMENTALS 50</t>
  </si>
  <si>
    <t>RR-ENC-ORNAMENTALS 75</t>
  </si>
  <si>
    <t>CP-ORNAMENTALS 500</t>
  </si>
  <si>
    <t>TI-PAINT ISLAND 1/4L IQDE 900 WHITE</t>
  </si>
  <si>
    <t>TI-PAINT ISLAND GAL METAL PRIMER ZINCHROMATE 7411Y</t>
  </si>
  <si>
    <t>L-LOCKSET BATHROOM YALE VCA5132 SC US32D</t>
  </si>
  <si>
    <t>RR-ENC-ORNAMENTALS 40</t>
  </si>
  <si>
    <t>RR-ENT-ORNAMENTALS 30</t>
  </si>
  <si>
    <t>RR-FM-ORNAMENTALS 30</t>
  </si>
  <si>
    <t>BF-DEADBOLT BUFFALO SGL 413 AB</t>
  </si>
  <si>
    <t>BF-EMERGENCY KIT BUFFALO HS30 30PCS</t>
  </si>
  <si>
    <t>BF-BRUSH WIRE BUFFALO SUPER 3PCS</t>
  </si>
  <si>
    <t>BF-RIVETER BUFFALO HR55HDGY HD</t>
  </si>
  <si>
    <t>BF-SCREW DE LUXE BUFFALO CW615</t>
  </si>
  <si>
    <t>BF-SCREWDRIVER BUFFALO IM504</t>
  </si>
  <si>
    <t>BF-FILE TRIANGULAR BUFFALO 17571/090 8</t>
  </si>
  <si>
    <t>BF-BRUSH GRIP WIRE BUFFALO BR4050W</t>
  </si>
  <si>
    <t>BF-KNIFE CHAIN BUFFALO GC7713 W/LED LIGHT</t>
  </si>
  <si>
    <t>BF-CABLE TIE BUFFALO GUN CTG1</t>
  </si>
  <si>
    <t>BF-SAW COPING BUFFALO H008 MINIHACK</t>
  </si>
  <si>
    <t>BF-SCREWDRIVER PRECISION BUFFALO PS6T</t>
  </si>
  <si>
    <t>BF-GLASS MAGNIFYING BUFFALO MSD3N1 BRASS</t>
  </si>
  <si>
    <t>BF-KNIFE UTILITY BUFFALO K2022 RUBBER GRIP</t>
  </si>
  <si>
    <t>BF-BLIND RIVETS BUFFALO RIV50A 1/8X7/32</t>
  </si>
  <si>
    <t>BF-BLIND RIVETS BUFFALO RIV50B 1/8X5/16</t>
  </si>
  <si>
    <t>BF-BLIND RIVETS BUFFALO RIV50C 5/32X7/32</t>
  </si>
  <si>
    <t>BF-BLIND RIVETS BUFFALO RIV50D 3/16X5/16</t>
  </si>
  <si>
    <t>BF-HOOK STORAGE BUFFALO TH10 10PCS</t>
  </si>
  <si>
    <t>RR-ENT-ORNAMENTALS 3000</t>
  </si>
  <si>
    <t>RR-ENC-ORNAMENTALS 60</t>
  </si>
  <si>
    <t>CP-ORNAMENTALS 35</t>
  </si>
  <si>
    <t>TI-PAINT ISLAND GAL LACQUER SANDING SEALER</t>
  </si>
  <si>
    <t>TI-PAINT ISLAND GAL LACQUER FLO</t>
  </si>
  <si>
    <t>TI-PAINT ISLAND GAL ROOFKOTE 370 METAPRIME GREY</t>
  </si>
  <si>
    <t>TI-PAINT ISLAND PRIMA GAL 300CP CONCRETE PUTTY</t>
  </si>
  <si>
    <t>ATB-HANDLE ANTIQUE SUN CHAIN #0524-BB</t>
  </si>
  <si>
    <t>ATB-HANDLE ANTIQUE SUN CHAIN #0523-BB</t>
  </si>
  <si>
    <t>ATB-KNOB PLASTIC SUN CHAIN #3117-M1</t>
  </si>
  <si>
    <t>ATB-HANDLE PLASTIC SUN CHAIN #3004-NG</t>
  </si>
  <si>
    <t>ATB-HANDLE PLASTIC SUN CHAIN #3004-NW</t>
  </si>
  <si>
    <t>ATB-HANDLE PLASTIC SUN CHAIN #3004-NR</t>
  </si>
  <si>
    <t>ATB-HANDLE PLASTIC SUN CHAIN #3004-NY</t>
  </si>
  <si>
    <t>ATB-HANDLE PLASTIC SUN CHAIN #3006-NG</t>
  </si>
  <si>
    <t>ATB-HANDLE PLASTIC SUN CHAIN #3006-NW</t>
  </si>
  <si>
    <t>ATB-HANDLE PLASTIC SUN CHAIN #3006-NR</t>
  </si>
  <si>
    <t>ATB-HANDLE PLASTIC SUN CHAIN #3006-NY</t>
  </si>
  <si>
    <t>ATB-KNOB PLASTIC SUN CHAIN #3117-NG</t>
  </si>
  <si>
    <t>ATB-KNOB PLASTIC SUN CHAIN #3117-NW</t>
  </si>
  <si>
    <t>ATB-KNOB PLASTIC SUN CHAIN #3117-NR</t>
  </si>
  <si>
    <t>ATB-KNOB PLASTIC SUN CHAIN #3117-NY</t>
  </si>
  <si>
    <t>TI-PAINT ISLAND GAL AUTO SPOT PUTTY 503 WHITE</t>
  </si>
  <si>
    <t>TI-PAINT ISLAND PRIMA GAL SG LATEX OFF WHITE</t>
  </si>
  <si>
    <t>TI-PAINT ISLAND 1/4L IQDE 933 INT'L RED</t>
  </si>
  <si>
    <t>TI-PAINT ISLAND GAL EPOXY FLOOR COAT 1811 YELLOW</t>
  </si>
  <si>
    <t>TI-PAINT ISLAND GAL EPOXY FLOOR COAT 1838 BRICK RED</t>
  </si>
  <si>
    <t>TI-PAINT ISLAND GAL EPOXY ENAMEL 1860 SILVER GREY</t>
  </si>
  <si>
    <t>RR-FM-ORNAMENTALS 230</t>
  </si>
  <si>
    <t>BF-SOCKET BUFFALO CVS1232MML 1/2 LONG</t>
  </si>
  <si>
    <t>BF-FLARING TOOLS BUFFALO 27020</t>
  </si>
  <si>
    <t>BF-SOCKET BUFFALO CVS1226MML 1/2 LONG</t>
  </si>
  <si>
    <t>BF-WRENCH COMB.BUFFALO CW10MMRP</t>
  </si>
  <si>
    <t>BF-SAW COPING BUFFALO FSAW 2BLADES</t>
  </si>
  <si>
    <t>BF-PUMP FOOT BUFFALO FP1 GAUGE</t>
  </si>
  <si>
    <t>BF-WRENCH FILTER BUFFALO FW403 UNIVERSAL OIL</t>
  </si>
  <si>
    <t>BF-CAR FUSE BUFFALO CFA15 ASSORTMENT</t>
  </si>
  <si>
    <t>BF-HOOK STORAGE BUFFALO TH2 2PCS</t>
  </si>
  <si>
    <t>CP-TOPIARES HEART*</t>
  </si>
  <si>
    <t>TI-PAINT ISLAND PAIL ENAMEL QUICK DRY WHITE</t>
  </si>
  <si>
    <t>ATB-HANDLE ANTIQUE SUN CHAIN #303-S AB</t>
  </si>
  <si>
    <t>ATB-HANDLE ANTIQUE SUN CHAIN #303-L AB</t>
  </si>
  <si>
    <t>RR-FM-ORNAMENTALS 150</t>
  </si>
  <si>
    <t>RR-FM-ORNAMENTALS 25</t>
  </si>
  <si>
    <t>ATB-HANDLE PLASTIC SUN CHAIN #3004 WHITE</t>
  </si>
  <si>
    <t>ATB-HANDLE PLASTIC SUN CHAIN #3004 BEIGE</t>
  </si>
  <si>
    <t>ATB-HANDLE PLASTIC SUN CHAIN #3004 IVORY</t>
  </si>
  <si>
    <t>ATB-HANDLE PLASTIC SUN CHAIN #3004 LT. BLUE</t>
  </si>
  <si>
    <t>ATB-HANDLE PLASTIC SUN CHAIN #3004 BLUE</t>
  </si>
  <si>
    <t>ATB-HANDLE PLASTIC SUN CHAIN #3004 DK. BLUE</t>
  </si>
  <si>
    <t>ATB-HANDLE PLASTIC SUN CHAIN #3004 GREEN</t>
  </si>
  <si>
    <t>ATB-HANDLE PLASTIC SUN CHAIN #3004 LT. GREEN</t>
  </si>
  <si>
    <t>ATB-HANDLE PLASTIC SUN CHAIN #3004 RED</t>
  </si>
  <si>
    <t>ATB-HANDLE PLASTIC SUN CHAIN #3004 BROWN</t>
  </si>
  <si>
    <t>ATB-HANDLE PLASTIC SUN CHAIN #3004 BLACK</t>
  </si>
  <si>
    <t>ATB-HANDLE PLASTIC SUN CHAIN #3004 YELLOW</t>
  </si>
  <si>
    <t>ATB-HANDLE PLASTIC SUN CHAIN #3004 PINK</t>
  </si>
  <si>
    <t>ATB-HANDLE PLASTIC SUN CHAIN #3004 LT. GRAY</t>
  </si>
  <si>
    <t>ATB-HANDLE PLASTIC SUN CHAIN #3004 GRAY</t>
  </si>
  <si>
    <t>ATB-HANDLE PLASTIC SUN CHAIN #3004 CHROME</t>
  </si>
  <si>
    <t>ATB-HANDLE PLASTIC SUN CHAIN #3004 GOLD-GP</t>
  </si>
  <si>
    <t>ATB-HANDLE PLASTIC SUN CHAIN #3006 WHITE</t>
  </si>
  <si>
    <t>ATB-HANDLE PLASTIC SUN CHAIN #3006 BEIGE</t>
  </si>
  <si>
    <t>ATB-HANDLE PLASTIC SUN CHAIN #3006 IVORY</t>
  </si>
  <si>
    <t>ATB-HANDLE PLASTIC SUN CHAIN #3006 LT. BLUE</t>
  </si>
  <si>
    <t>ATB-HANDLE PLASTIC SUN CHAIN #3006 BLUE</t>
  </si>
  <si>
    <t>ATB-HANDLE PLASTIC SUN CHAIN #3006 DK. BLUE</t>
  </si>
  <si>
    <t>ATB-HANDLE PLASTIC SUN CHAIN #3006 GREEN</t>
  </si>
  <si>
    <t>ATB-HANDLE PLASTIC SUN CHAIN #3006 LT. GREEN</t>
  </si>
  <si>
    <t>ATB-HANDLE PLASTIC SUN CHAIN #3006 RED</t>
  </si>
  <si>
    <t>ATB-HANDLE PLASTIC SUN CHAIN #3006 BROWN</t>
  </si>
  <si>
    <t>ATB-HANDLE PLASTIC SUN CHAIN #3006 BLACK</t>
  </si>
  <si>
    <t>ATB-HANDLE PLASTIC SUN CHAIN #3006 YELLOW</t>
  </si>
  <si>
    <t>ATB-HANDLE PLASTIC SUN CHAIN #3006 PINK</t>
  </si>
  <si>
    <t>ATB-HANDLE PLASTIC SUN CHAIN #3006 LT. GRAY</t>
  </si>
  <si>
    <t>ATB-HANDLE PLASTIC SUN CHAIN #3006 GRAY</t>
  </si>
  <si>
    <t>ATB-KNOB PLASTIC SUN CHAIN #3116 WHITE</t>
  </si>
  <si>
    <t>ATB-KNOB PLASTIC SUN CHAIN #3116 BEIGE</t>
  </si>
  <si>
    <t>ATB-KNOB PLASTIC SUN CHAIN #3116 IVORY</t>
  </si>
  <si>
    <t>ATB-KNOB PLASTIC SUN CHAIN #3116 LT. BLUE</t>
  </si>
  <si>
    <t>ATB-KNOB PLASTIC SUN CHAIN #3116 BLUE</t>
  </si>
  <si>
    <t>ATB-KNOB PLASTIC SUN CHAIN #3116 DK. BLUE</t>
  </si>
  <si>
    <t>ATB-KNOB PLASTIC SUN CHAIN #3116 GREEN</t>
  </si>
  <si>
    <t>ATB-KNOB PLASTIC SUN CHAIN #3116 LT. GREEN</t>
  </si>
  <si>
    <t>ATB-KNOB PLASTIC SUN CHAIN #3116 RED</t>
  </si>
  <si>
    <t>ATB-KNOB PLASTIC SUN CHAIN #3116 BROWN</t>
  </si>
  <si>
    <t>ATB-KNOB PLASTIC SUN CHAIN #3116 BLACK</t>
  </si>
  <si>
    <t>ATB-KNOB PLASTIC SUN CHAIN #3116 YELLOW</t>
  </si>
  <si>
    <t>ATB-KNOB PLASTIC SUN CHAIN #3116 PINK</t>
  </si>
  <si>
    <t>ATB-KNOB PLASTIC SUN CHAIN #3116 LT. GRAY</t>
  </si>
  <si>
    <t>ATB-KNOB PLASTIC SUN CHAIN #3116 GRAY</t>
  </si>
  <si>
    <t>ATB-KNOB PLASTIC SUN CHAIN #3117 WHITE</t>
  </si>
  <si>
    <t>ATB-KNOB PLASTIC SUN CHAIN #3117 BEIGE</t>
  </si>
  <si>
    <t>ATB-KNOB PLASTIC SUN CHAIN #3117 IVORY</t>
  </si>
  <si>
    <t>ATB-KNOB PLASTIC SUN CHAIN #3117 LT.BLUE</t>
  </si>
  <si>
    <t>ATB-KNOB PLASTIC SUN CHAIN #3117 BLUE</t>
  </si>
  <si>
    <t>ATB-KNOB PLASTIC SUN CHAIN #3117 DK BLUE</t>
  </si>
  <si>
    <t>ATB-KNOB PLASTIC SUN CHAIN #3117 GREEN</t>
  </si>
  <si>
    <t>ATB-KNOB PLASTIC SUN CHAIN #3117 LT. GREEN</t>
  </si>
  <si>
    <t>ATB-KNOB PLASTIC SUN CHAIN #3117 RED</t>
  </si>
  <si>
    <t>ATB-KNOB PLASTIC SUN CHAIN #3117 BROWN</t>
  </si>
  <si>
    <t>ATB-KNOB PLASTIC SUN CHAIN #3117 BLACK</t>
  </si>
  <si>
    <t>ATB-KNOB PLASTIC SUN CHAIN #3117 YELLOW</t>
  </si>
  <si>
    <t>ATB-KNOB PLASTIC SUN CHAIN #3117 PINK</t>
  </si>
  <si>
    <t>ATB-KNOB PLASTIC SUN CHAIN #3117 LT. GRAY</t>
  </si>
  <si>
    <t>ATB-KNOB PLASTIC SUN CHAIN #3117 GRAY</t>
  </si>
  <si>
    <t>ATB-HANDLE ANTIQUE SUN CHAIN #243-S AB</t>
  </si>
  <si>
    <t>ATB-HANDLE ANTIQUE SUN CHAIN #243-L AB</t>
  </si>
  <si>
    <t>ATB-HANDLE ANTIQUE SUN CHAIN #743-S AB</t>
  </si>
  <si>
    <t>ATB-HANDLE ANTIQUE SUN CHAIN #743-L AB</t>
  </si>
  <si>
    <t>ATB-CATCHES SUN CHAIN ROCKER</t>
  </si>
  <si>
    <t>ATB-ROTARY CATCHES SUN CHAIN</t>
  </si>
  <si>
    <t>RR-ENT-ORNAMENTALS 80</t>
  </si>
  <si>
    <t>TI-PAINT ISLAND GAL AUTO LACQUER 500 WHITE</t>
  </si>
  <si>
    <t>TI-PAINT ISLAND QRT AUTO LACQUER 500 WHITE</t>
  </si>
  <si>
    <t>TI-PAINT ISLAND QRT AUTO PRIMER SURFACER 502 WHITE</t>
  </si>
  <si>
    <t>TI-PAINT ISLAND GAL AUTO PRIMER SURFACER 502 WHITE</t>
  </si>
  <si>
    <t>BF-PLANT SET BUFFALO KYE3B 3PCS</t>
  </si>
  <si>
    <t>BF-TOLL TREE LOPER BUFFALO GT</t>
  </si>
  <si>
    <t>BF-SHEAR GRASS BUFFALO GS</t>
  </si>
  <si>
    <t>BF-HEDGE SHEAR BUFFALO GH</t>
  </si>
  <si>
    <t>BF-PLANTER HAND BUFFALO GL TRANSPLANTER</t>
  </si>
  <si>
    <t>BF-CULTIVATOR BUFFALO GH CULTI-HAND</t>
  </si>
  <si>
    <t>BF-HOE HAND BUFFALO GH</t>
  </si>
  <si>
    <t>BF-HAND TAPROUT BUFFALO GM</t>
  </si>
  <si>
    <t>BF-PLANTER BULB BUFFALO GB QUICK RELEASE</t>
  </si>
  <si>
    <t>BF-SHOVEL FOLDING BUFFALO F526</t>
  </si>
  <si>
    <t>BF-SCREW CHIPBOARD BUFFALO SCW3255R</t>
  </si>
  <si>
    <t>BF-PLUG BUFFALO 8205 20PCS</t>
  </si>
  <si>
    <t>BF-SOCKET BUFFALO CVS1218MMS 1/2 SHORT</t>
  </si>
  <si>
    <t>+B-TANK BESTANK HBST-480 S/S HORIZONTAL</t>
  </si>
  <si>
    <t>+B-TANK BESTANK HBST-600 S/S HORIZONTAL</t>
  </si>
  <si>
    <t>TI-PAINT ISLAND GAL EPOXY FLOOR COAT 1871 CLEAR BLUE</t>
  </si>
  <si>
    <t>TI-PAINT ISLAND GAL ACRYLIC FLO</t>
  </si>
  <si>
    <t>TI-PAINT ISLAND QRT AUTO ENAMEL 501 WHITE</t>
  </si>
  <si>
    <t>TI-PAINT ISLAND QRT AUTO ENAMEL 581 BLACK</t>
  </si>
  <si>
    <t>TI-PAINT ISLAND GAL GLOSS CLEAR WHITE</t>
  </si>
  <si>
    <t>RR-FM-ORNAMENTALS 35</t>
  </si>
  <si>
    <t>RR-FM-ORNAMENTALS 60</t>
  </si>
  <si>
    <t>RR-FM-ORNAMENTALS 130</t>
  </si>
  <si>
    <t>RR-FM-ORNAMENTALS 120</t>
  </si>
  <si>
    <t>TI-PAINT ISLAND GAL EPOXY PRIMER 110  ZINC YELLOW</t>
  </si>
  <si>
    <t>TI-PAINT ISLAND 1/4L IQDE 931 BRIGHT RED</t>
  </si>
  <si>
    <t>TI-PAINT ISLAND 1/4L IQDE 941 CHOCO BROWN</t>
  </si>
  <si>
    <t>TI-PAINT ISLAND 1/4L IQDE 960 SILVER GRAY</t>
  </si>
  <si>
    <t>TI-PAINT ISLAND 1/4L IQDE 971 CLEAR BLUE</t>
  </si>
  <si>
    <t>ATB-MASKING TAPE CROCODILE 1/2</t>
  </si>
  <si>
    <t>ATB-MASKING TAPE CROCODILE 3/4</t>
  </si>
  <si>
    <t>ATB-MASKING TAPE CROCODILE 1</t>
  </si>
  <si>
    <t>+T-DOOR TRACK CENTOR ROLLER 5T18-1.8MM</t>
  </si>
  <si>
    <t>BF-SOCKET BUFFALO CVS1214MML 1/2 LONG</t>
  </si>
  <si>
    <t>BF-SOCKET BUFFALO CVS1221MML 1/2 LONG</t>
  </si>
  <si>
    <t>BF-HACKSAW BLADE BUFFALO SAWB12 300M</t>
  </si>
  <si>
    <t>BF-HYDRAULIC JACK HBJ2 2 TON</t>
  </si>
  <si>
    <t>CP-ORNAMENTAL 140</t>
  </si>
  <si>
    <t>ATB-WELDING ROD CHINA 1/8</t>
  </si>
  <si>
    <t>CP-ORNAMENTALS 400</t>
  </si>
  <si>
    <t>TI-PAINT ISLAND GAL EPOXY ENAMEL 1852 ISLAND GREEN</t>
  </si>
  <si>
    <t>TI-PAINT ISLAND GAL ACRYLIC 202 THINNER</t>
  </si>
  <si>
    <t>B-SHOWER VALVE DKI 140-CS 12</t>
  </si>
  <si>
    <t>B-FAUCET DKI 125-BT 52</t>
  </si>
  <si>
    <t>B-FAUCET DKI 124-BT 53</t>
  </si>
  <si>
    <t>B-FAUCET DKI 124-BT 55</t>
  </si>
  <si>
    <t>B-FAUCET DKI 124-BT 57</t>
  </si>
  <si>
    <t>B-FAUCET DKI 124-BT 52</t>
  </si>
  <si>
    <t>RR-YLB-ORNAMENTALS 40</t>
  </si>
  <si>
    <t>RR-YLB-ORNAMENTALS 50</t>
  </si>
  <si>
    <t>TI-PAINT ISLAND GAL EPOXY ENAMEL 1820 ORANGE</t>
  </si>
  <si>
    <t>TI-PAINT ISLAND GAL EPOXY ENAMEL 1854 MINT GREEN</t>
  </si>
  <si>
    <t>TI-PAINT ISLAND GAL EPOXY ENAMEL 1855 NILE GREEN</t>
  </si>
  <si>
    <t>TI-PAINT ISLAND GAL EPOXY ENAMEL SILVER GREY</t>
  </si>
  <si>
    <t>TI-PAINT ISLAND GAL EPOXY ENAMEL 1865 DARK GREY</t>
  </si>
  <si>
    <t>B-FAUCET DKI 121-WT 22</t>
  </si>
  <si>
    <t>B-FAUCET DKI 139-AC 56</t>
  </si>
  <si>
    <t>B-FLOOR DRAIN DKI 340-FG 70 4X4</t>
  </si>
  <si>
    <t>B-FLOOR DRAIN DKI 340-FG 50 4X4</t>
  </si>
  <si>
    <t>B-FAUCET DKI 105-PT 57</t>
  </si>
  <si>
    <t>B-PUMP MARINA TSN-300-S 0.4 HP (300WATT) SUBMERSIB</t>
  </si>
  <si>
    <t>B-FITTINGS EASYFLOW NIPPLE 8105 BRASS 1/2</t>
  </si>
  <si>
    <t>B-FITTINGS EASYFLOW 8101 BRASS ELBOW 90 DEG. 1/2"</t>
  </si>
  <si>
    <t>B-FAUCET DKI 137-AC 57</t>
  </si>
  <si>
    <t>ATB-HINGE SUN CHAIN SELF CLOSING PL</t>
  </si>
  <si>
    <t>RR-ENC-ORNAMENTALS 80</t>
  </si>
  <si>
    <t>BF-SOCKET BUFFALO CVS1214MMS 1/2 SHALLOW</t>
  </si>
  <si>
    <t>BF-SOCKET BUFFALO CVS1210MMS 1/2 SHALLOW</t>
  </si>
  <si>
    <t>BF-SOCKET BUFFALO CVS1217MMS 1/2 SHALLOW</t>
  </si>
  <si>
    <t>RR-TR-ORNAMENTALS 250</t>
  </si>
  <si>
    <t>ATB-GARDEN HOSE GREENFIELD REINFORCE 1/2 X25FT</t>
  </si>
  <si>
    <t>ATB-GARDEN HOSE GREENFIELD REINFORCE 1/2 X50FT</t>
  </si>
  <si>
    <t>ATB-GARDEN HOSE GREENFIELD REINFORCE 1/2 X75FT</t>
  </si>
  <si>
    <t>ATB-GARDEN HOSE GREENFIELD REINFORCE 1/2 X100FT</t>
  </si>
  <si>
    <t>ATB-GARDEN HOSE GREENFIELD REINFORCE 5/8 X25FT</t>
  </si>
  <si>
    <t>ATB-GARDEN HOSE GREENFIELD REINFORCE 5/8 X50FT</t>
  </si>
  <si>
    <t>ATB-GARDEN HOSE GREENFIELD REINFORCE 5/8 X75FT</t>
  </si>
  <si>
    <t>ATB-GARDEN HOSE GREENFIELD REINFORCE 5/8 X100FT</t>
  </si>
  <si>
    <t>ATB-GARDEN HOSE GREENFIELD ALL VINYL  1/2 X25FT</t>
  </si>
  <si>
    <t>ATB-GARDEN HOSE GREENFIELD ALL VINYL 1/2 X50FT</t>
  </si>
  <si>
    <t>ATB-GARDEN HOSE GREENFIELD ALL VINYL 1/2 X75FT</t>
  </si>
  <si>
    <t>ATB-GARDEN HOSE GREENFIELD ALL VINYL 1/2 X100FT</t>
  </si>
  <si>
    <t>ATB-GARDEN HOSE GREENFIELD ALL VINYL 5/8 X25FT</t>
  </si>
  <si>
    <t>ATB-GARDEN HOSE GREENFIELD ALL VINYL 5/8 X50FT</t>
  </si>
  <si>
    <t>ATB-GARDEN HOSE GREENFIELD ALL VINYL 5/8 X75FT</t>
  </si>
  <si>
    <t>ATB-GARDEN HOSE GREENFIELD ALL VINYL 5/8 X100FT</t>
  </si>
  <si>
    <t>ATB-HOSE GREENFIELD EXTRA THICK H.D. 12 X25FT</t>
  </si>
  <si>
    <t>ATB-HOSE GREENFIELD EXTRA THICK H.D. 12 X50FT</t>
  </si>
  <si>
    <t>ATB-HOSE GREENFIELD EXTRA THICK H.D. 12 X75FT</t>
  </si>
  <si>
    <t>ATB-HOSE GREENFIELD EXTRA THICK H.D. 12 X100T</t>
  </si>
  <si>
    <t>ATB-GARDEN HOSE NOZZLE GREENFIELD</t>
  </si>
  <si>
    <t>ATB-PISTOL GRIP NOZZLE GREENFIELD</t>
  </si>
  <si>
    <t>ATB-NOZZLE GF MULTI-SPRAY</t>
  </si>
  <si>
    <t>ATB-NOZZLE GF TURBO</t>
  </si>
  <si>
    <t>ATB-SPRAY GUN GREENFIELD AQUA</t>
  </si>
  <si>
    <t>ATB-GARDEN HOSE COUPLING GREENFIELD 1/2</t>
  </si>
  <si>
    <t>ATB-GARDEN HOSE COUPLING GREENFIELD 5/8</t>
  </si>
  <si>
    <t>ATB-HOSE CONNECTOR GREENFIELD 1/2</t>
  </si>
  <si>
    <t>ATB-HOSE CONNECTOR GREENFIELD 5/8</t>
  </si>
  <si>
    <t>ATB-HOSE WASHER GREENFIELD RUBBER (8PCS.)</t>
  </si>
  <si>
    <t>ATB-CONNECTOR GF SIAMESE TWIN CONNECTOR W/ CAP</t>
  </si>
  <si>
    <t>ATB-HOSE HANGER GREENFIELD</t>
  </si>
  <si>
    <t>ATB-SPRINKLER GREENFIELD REVOLVING 2-ARM</t>
  </si>
  <si>
    <t>ATB-SPRINKLER GREENFIELD REVOLVING 3-ARM</t>
  </si>
  <si>
    <t>ATB-SPRINKLER GREENFIELD REVOLVING 4-ARM</t>
  </si>
  <si>
    <t>ATB-SPRINKLER GREENFIELD PULSATING SPIKE (PLASTIC)</t>
  </si>
  <si>
    <t>ATB-SPRINKLER GF WHISPER SPIKE</t>
  </si>
  <si>
    <t>ATB-SPRINKLER GF OSCILLATING</t>
  </si>
  <si>
    <t>ATB-MULTI SPRINKLER GREENFIELD 5-WAY</t>
  </si>
  <si>
    <t>ATB-MULTI SPRINKLER GREENFIELD 8-WAY</t>
  </si>
  <si>
    <t>ATB-GARDEN SPRAYER GREENFIELD</t>
  </si>
  <si>
    <t>ATB-PLANTER POT GREENFIELD #5</t>
  </si>
  <si>
    <t>ATB-PLANTER POT GREENFIELD #6</t>
  </si>
  <si>
    <t>ATB-PLANTER POT GREENFIELD #12</t>
  </si>
  <si>
    <t>ATB-PLANTER POT GREENFIELD #15</t>
  </si>
  <si>
    <t>ATB-PLANTER POT GREENFIELD #18</t>
  </si>
  <si>
    <t>ATB-PLANTER POT BASE GREENFIELD #5</t>
  </si>
  <si>
    <t>ATB-PLANTER POT BASE GREENFIELD #6</t>
  </si>
  <si>
    <t>ATB-PLANTER POT BASE GREENFIELD #7</t>
  </si>
  <si>
    <t>ATB-HANDLE PLASTIC SUN CHAIN #3006-CP</t>
  </si>
  <si>
    <t>ATB-HANDLE ANTIQUE SUN CHAIN #0497 AB</t>
  </si>
  <si>
    <t>ATB-HANDLE ANTIQUE SUN CHAIN #0496 AB</t>
  </si>
  <si>
    <t>ATB-DOOR HANDLE SUN CHAIN #754 AB</t>
  </si>
  <si>
    <t>ATB-DOOR HANDLE SUN CHAIN #693-S AB</t>
  </si>
  <si>
    <t>ATB-DOOR HANDLE SUN CHAIN #684 AB</t>
  </si>
  <si>
    <t>B-PUMP DEEPWELL EUROSTAR DPJ-100 1HP</t>
  </si>
  <si>
    <t>(DO NOT USE)B-CAPACITOR EUROSTAR UF8</t>
  </si>
  <si>
    <t>B-CAPACITOR EUROSTAR UF10</t>
  </si>
  <si>
    <t>(DO NOT USE)B-CAPACITOR EUROSTAR UF12.5</t>
  </si>
  <si>
    <t>(DO NOT USE)B-CAPACITOR EUROSTAR UF14</t>
  </si>
  <si>
    <t>(DO NOT USE)B-CAPACITOR EUROSTAR UF20</t>
  </si>
  <si>
    <t>(DO NOT USE)B-CAPACITOR EUROSTAR UF32</t>
  </si>
  <si>
    <t>L-DEADBOLT SENTRY 812AB</t>
  </si>
  <si>
    <t>L-DEADBOLT SENTRY 812SS</t>
  </si>
  <si>
    <t>L-DEADBOLT SENTRY 812PB</t>
  </si>
  <si>
    <t>L-DEADBOLT SENTRY 811AB</t>
  </si>
  <si>
    <t>L-DEADBOLT SENTRY 811SS</t>
  </si>
  <si>
    <t>L-DEADBOLT SENTRY 811PB</t>
  </si>
  <si>
    <t>L-LEVERSET ENTRANCE SENTRY L-300AB AB</t>
  </si>
  <si>
    <t>L-LEVERSET ENTRANCE SENTRY L-300SC SC</t>
  </si>
  <si>
    <t>L-LEVERSET ENTRANCE SENTRY L-400AB AB</t>
  </si>
  <si>
    <t>B-PRESSURE TANKS  BESTANK SP21 W/BASE S/S</t>
  </si>
  <si>
    <t>ATB-HINGE CONCEALED FULL OVERLAY</t>
  </si>
  <si>
    <t>ATB-HINGE CONCEALED HALF OVERLAY</t>
  </si>
  <si>
    <t>ATB-HINGE CONCEALED INSET</t>
  </si>
  <si>
    <t>ATB-HOSE AQUAFLEX 1/2</t>
  </si>
  <si>
    <t>ATB-HOSE AQUAFLEX 5/8</t>
  </si>
  <si>
    <t>ATB-HOSE LPG NANYA 3/8</t>
  </si>
  <si>
    <t>B-FITTINGS EASYFLOW S/S PLUG 3/4"</t>
  </si>
  <si>
    <t>B-FITTINGS EASYFLOW S/S UNION PATENTE 1/2"</t>
  </si>
  <si>
    <t>B-FITTINGS EASYFLOW S/S UNION PATENTE 3/4"</t>
  </si>
  <si>
    <t>B-FITTINGS EASYFLOW S/S COUPLING 3/4"</t>
  </si>
  <si>
    <t>B-FITTINGS EASYFLOW S/S COUPLING RED. 3/4" X 1/2"</t>
  </si>
  <si>
    <t>B-FITTINGS EASYFLOW S/S COUPLING RED. 1" X 1/2"</t>
  </si>
  <si>
    <t>B-FITTINGS EASYFLOW S/S NIPPLE 1/2" X 1"</t>
  </si>
  <si>
    <t>B-NIPPLE EASYFLOW 7CM 1/2X1/2</t>
  </si>
  <si>
    <t>B-FITTINGS EASYFLOW S/S NIPPLE 1/2" X 2"</t>
  </si>
  <si>
    <t>B-FITTINGS EASYFLOW S/S ELBOW 90 DEG. 1/2"</t>
  </si>
  <si>
    <t>B-FITTINGS EASYFLOW S/S ELBOW 90 DEG. 3/4"</t>
  </si>
  <si>
    <t>B-FITTINGS EASYFLOW S/S ELBOW 90 DEG. 1"</t>
  </si>
  <si>
    <t>B-FITTINGS EASYFLOW S/S ELBOW RED. 3/4 X1/2</t>
  </si>
  <si>
    <t>B-FITTINGS EASYFLOW S/S ELBOW RED. 1X1/2</t>
  </si>
  <si>
    <t>ATB-HOSE ROYAL PLASTIC 1/8</t>
  </si>
  <si>
    <t>ATB-HOSE ROYAL PLASTIC 3/16</t>
  </si>
  <si>
    <t>ATB-HOSE ROYAL PLASTIC 1/4</t>
  </si>
  <si>
    <t>ATB-HOSE ROYAL PLASTIC 5/16</t>
  </si>
  <si>
    <t>ATB-HOSE ROYAL PLASTIC 3/8</t>
  </si>
  <si>
    <t>ATB-HOSE ROYAL PLASTIC 1/2</t>
  </si>
  <si>
    <t>ATB-HOSE ROYAL PLASTIC 5/8</t>
  </si>
  <si>
    <t>ATB-HOSE ROYAL PLASTIC 3/4</t>
  </si>
  <si>
    <t>ATB-HOSE ARMSTRONG CHEMICAL 3/16</t>
  </si>
  <si>
    <t>ATB-HOSE ARMSTRONG CHEMICAL 1/4</t>
  </si>
  <si>
    <t>ATB-HOSE ARMSTRONG CHEMICAL 5/16</t>
  </si>
  <si>
    <t>ATB-HOSE ARMSTRONG CHEMICAL 3/8</t>
  </si>
  <si>
    <t>ATB-HOSE ARMSTRONG CHEMICAL 1/2</t>
  </si>
  <si>
    <t>ATB-HOSE ARMSTRONG CHEMICAL 5/8</t>
  </si>
  <si>
    <t>ATB-HOSE ARMSTRONG CHEMICAL 3/4</t>
  </si>
  <si>
    <t>ATB-HOSE TEIKOKU AIR 1/4</t>
  </si>
  <si>
    <t>ATB-HOSE SPRAYER 1/4</t>
  </si>
  <si>
    <t>ATB-HOSE AQUAFLEX 3/4</t>
  </si>
  <si>
    <t>B-FITTINGS EASYFLOW S/S STRAIGHT ELBOW 1/2</t>
  </si>
  <si>
    <t>B-PUMP MARINA TF-800/S 1 HP SUB. PUMP W/ FLOATER</t>
  </si>
  <si>
    <t>RR-FM-ORNAMENTALS 200</t>
  </si>
  <si>
    <t>RR-FM-ORNAMENTALS 75</t>
  </si>
  <si>
    <t>RR-FM-ORNAMENTALS 100</t>
  </si>
  <si>
    <t>RR-ENC-ORNAMENTALS 35</t>
  </si>
  <si>
    <t>RR-ENC-ORNAMENTALS 25</t>
  </si>
  <si>
    <t>RR-TR-ORNAMENTALS 200</t>
  </si>
  <si>
    <t>RR-YLB-ORNAMENTALS 75</t>
  </si>
  <si>
    <t>RR-YLB-ORNAMENTALS 300</t>
  </si>
  <si>
    <t>RR-YLB-ORNAMENTALS 100</t>
  </si>
  <si>
    <t>BF-ALLEN KEY BUFFALO AKA8 SET-SAME</t>
  </si>
  <si>
    <t>+T-FLEXIBLE HOSE FLUIDMASTER SS 12 7/8X3/8</t>
  </si>
  <si>
    <t>RR-ENT-ORNAMENTALS 25</t>
  </si>
  <si>
    <t>RR-TR-ORNAMENTALS 25</t>
  </si>
  <si>
    <t>+B-TANK BESTANK HBST-1500 S/S HORIZONTAL</t>
  </si>
  <si>
    <t>B-PUMP MARINA HX-8200 100 WATTS IMMERSIBLE PUMP</t>
  </si>
  <si>
    <t>RR-FM-ORNAMENTALS 500</t>
  </si>
  <si>
    <t>RR-ENT-ORNAMENTALS 300</t>
  </si>
  <si>
    <t>RR-FM-ORNAMENTALS 180</t>
  </si>
  <si>
    <t>B-TANK BESTANK WT-1500 PE BLUE VERTICAL</t>
  </si>
  <si>
    <t>B-TANK BESTANK WT-2000 PE BLUE VERTICAL</t>
  </si>
  <si>
    <t>CP-ORNAMENTS 25</t>
  </si>
  <si>
    <t>CP-ORNAMENTS 50</t>
  </si>
  <si>
    <t>CP-ORNAMENTAL 30</t>
  </si>
  <si>
    <t>CP-ORNAMENTAL 40</t>
  </si>
  <si>
    <t>CP-ORNAMENTAL 75</t>
  </si>
  <si>
    <t>CP-ORNAMENTAL 100</t>
  </si>
  <si>
    <t>CP-ORNAMENTAL 150</t>
  </si>
  <si>
    <t>CP-ORNAMENTAL 70</t>
  </si>
  <si>
    <t>CP-ORNAMENTAL 250</t>
  </si>
  <si>
    <t>CP-ORNAMENTAL 200</t>
  </si>
  <si>
    <t>CP-ORNAMENTAL 80</t>
  </si>
  <si>
    <t>ATB-HOSE ROYAL PLASTIC 1</t>
  </si>
  <si>
    <t>L-LOCKSET ENTRANCE SENTRY C-317 PB</t>
  </si>
  <si>
    <t>L-LOCKSET ENTRANCE SENTRY C-317 AB</t>
  </si>
  <si>
    <t>L-LOCKSET ENTRANCE SENTRY C-317 SS</t>
  </si>
  <si>
    <t>+L-LOCKSET ENTRANCE SENTRY C-317 AC</t>
  </si>
  <si>
    <t>L-LOCKSET BATHROOM SENTRY C-312 AC</t>
  </si>
  <si>
    <t>L-LOCKSET BATHROOM SENTRY C-312 AB</t>
  </si>
  <si>
    <t>L-LOCKSET BATHROOM SENTRY C-312 SS</t>
  </si>
  <si>
    <t>L-LOCKSET BATHROOM SENTRY C-312 PB</t>
  </si>
  <si>
    <t>RR-TR-ORNAMENTALS 35</t>
  </si>
  <si>
    <t>RR-TR-ORNAMENTALS 150</t>
  </si>
  <si>
    <t>RR-YLB-ORNAMENTALS 200</t>
  </si>
  <si>
    <t>CP-TOPIARES TEMPLE SMALL</t>
  </si>
  <si>
    <t>B-BIBCOCK EASYFLOW JY-305 (L4071) 1/2" LOCKABLE BI</t>
  </si>
  <si>
    <t>RR-FM-ORNAMENTALS 70</t>
  </si>
  <si>
    <t>RR-ENT-ORNAMENTALS 40</t>
  </si>
  <si>
    <t>RR-ENT-ORNAMENTALS 100</t>
  </si>
  <si>
    <t>RR-TR-ORNAMENTALS 130</t>
  </si>
  <si>
    <t>BF-SOCKET BUFFALO CVS1213MML 1/2 LONG</t>
  </si>
  <si>
    <t>BF-SOCKET BUFFALO CVS1216MML 1/2 LONG</t>
  </si>
  <si>
    <t>BF-SOCKET BUFFALO CVS1217MML 1/2 LONG</t>
  </si>
  <si>
    <t>BF-SOCKET BUFFALO CVS1218MML 1/2 LONG</t>
  </si>
  <si>
    <t>RR-YLB-ORNAMENTALS 250</t>
  </si>
  <si>
    <t>RR-YLB-ORNAMENTALS 120</t>
  </si>
  <si>
    <t>T-DOOR BUCKLE TAMSON 3117 ANTIQUE</t>
  </si>
  <si>
    <t>T-DOOR BUCKLE TAMSON 3117 S.CHROME</t>
  </si>
  <si>
    <t>T-DOOR BOLT TAMSON 3119 ANTIQUE</t>
  </si>
  <si>
    <t>T-DOOR BOLT TAMSON 3119 S.CHROME</t>
  </si>
  <si>
    <t>+B-PUMP EUROSTAR DJM-200 2HP</t>
  </si>
  <si>
    <t>B-FLOOR DRAIN DKI 345-FG 50 6X6</t>
  </si>
  <si>
    <t>ATB-M.T.A. PE COMPRESSION 1/2</t>
  </si>
  <si>
    <t>ATB-M.T.A. PE COMPRESSION 3/4</t>
  </si>
  <si>
    <t>ATB-F.T. TEE PE COMPRESSION 1/2</t>
  </si>
  <si>
    <t>ATB-F.T. TEE PE COMPRESSION 3/4</t>
  </si>
  <si>
    <t>ATB-F.T. TEE PE COMPRESSION 1</t>
  </si>
  <si>
    <t>ATB-SOCKET REDUCER PE COMPRESSION 1X1/2</t>
  </si>
  <si>
    <t>ATB-SOCKET REDUCER PE COMPRESSION 1X3/4</t>
  </si>
  <si>
    <t>RR-FM-ORNAMENTALS 175</t>
  </si>
  <si>
    <t>BR-WATER HEATER US CRAFTMASTER E1F19LD045V 19GAL STORAGE</t>
  </si>
  <si>
    <t>BR-WATER HEATER US CRAFTMASTER E1F30HD045V 30GAL STORAGE</t>
  </si>
  <si>
    <t>BR-WATER HEATER US CRAFTMASTER E1F40RD045V 40GAL STORAGE</t>
  </si>
  <si>
    <t>BR-EXHAUST FAN SMV-20C 8</t>
  </si>
  <si>
    <t>BR-EXHAUST FAN SMV-25C 10</t>
  </si>
  <si>
    <t>BR-EXHAUST FAN SMV-10C 4</t>
  </si>
  <si>
    <t>BR-DUCT FAN VECTOR SMV 150CG 6</t>
  </si>
  <si>
    <t>BR-INDUSTRIAL FAN CHAMPS WVP-250 10</t>
  </si>
  <si>
    <t>BR-INDUSTRIAL FAN CHAMPS WVP-300 12</t>
  </si>
  <si>
    <t>BR-INDUSTRIAL FAN CHAMPS WVP-350 14</t>
  </si>
  <si>
    <t>BR-INDUSTRIAL FAN CHAMPS WVP-400 16</t>
  </si>
  <si>
    <t>BR-WATER HEATER CHAMPS 6KW INSTANT HOTLINE</t>
  </si>
  <si>
    <t>BR-WATER HEATER CHAMPS 3KW INSTANT ASTON</t>
  </si>
  <si>
    <t>BR-WATER HEATER CHAMPS 3KW INSTANT BOSTON</t>
  </si>
  <si>
    <t>T-TOWEL RING TAMSON ALMOND</t>
  </si>
  <si>
    <t>T-TOWEL RING TAMSON APRICOT</t>
  </si>
  <si>
    <t>S-CURTAIN ROD 1/2X24 TOWEL BAR</t>
  </si>
  <si>
    <t>B-VALVE EASYFLOW HC-204 (B1004) 3/4 BRASS BALL VA</t>
  </si>
  <si>
    <t>B-VALVE EASYFLOW HC-204 (B1004) 1 BRASS BALL VALV</t>
  </si>
  <si>
    <t>B-VALVE EASYFLOW HC-113 (C6014) 3/4" SWING BRASS C</t>
  </si>
  <si>
    <t>B-VALVE EASYFLOW HC-113 (C6014) 1 SWING BRASS CHE</t>
  </si>
  <si>
    <t>B-VALVE EASYFLOW HC-201 (B1036) 1/2 BRASS BALL VA</t>
  </si>
  <si>
    <t>B-VALVE EASYFLOW HC-201 (B1036) 3/4 BRASS BALL VA</t>
  </si>
  <si>
    <t>B-VALVE EASYFLOW HC-201 (B1036) 1 BRASS BALL VALV</t>
  </si>
  <si>
    <t>B-HOSE EASYFLOW REINFORCED 1" X 1 FT.</t>
  </si>
  <si>
    <t>TI-PAINT ISLAND GAL EPOXY ENAMEL 1832 SIGNAL RED</t>
  </si>
  <si>
    <t>TI-PAINT ISLAND GAL EPOXY ENAMEL 1801 IVORY</t>
  </si>
  <si>
    <t>RR-SS-ORNAMENTALS 25</t>
  </si>
  <si>
    <t>RR-SS-ORNAMENTALS 150</t>
  </si>
  <si>
    <t>RR-SS-ORNAMENTALS 50</t>
  </si>
  <si>
    <t>RR-SS-ORNAMENTALS 100</t>
  </si>
  <si>
    <t>RR-SS-ORNAMENTALS 200</t>
  </si>
  <si>
    <t>RR-SS-ORNAMENTALS 40</t>
  </si>
  <si>
    <t>RR-SS-ORNAMENTALS 75</t>
  </si>
  <si>
    <t>RR-SS-ORNAMENTALS 70</t>
  </si>
  <si>
    <t>RR-ENT-ORNAMENTALS 200</t>
  </si>
  <si>
    <t>RR-ENT-ORNAMETALS 130</t>
  </si>
  <si>
    <t>RR-SS-ORNAMENTALS 130</t>
  </si>
  <si>
    <t>RR-SS-ORNAMENTALS 250</t>
  </si>
  <si>
    <t>RR-ENT-ORNAMENTALS 70</t>
  </si>
  <si>
    <t>GLE-SOLVENT CEMENT SUPER 100CC</t>
  </si>
  <si>
    <t>GLE-SOLVENT CEMENT SUPER 400CC</t>
  </si>
  <si>
    <t>RR-FM-ORNAMENTALS 90</t>
  </si>
  <si>
    <t>RR-YLB-ORNAMENTALS 25</t>
  </si>
  <si>
    <t>RR-YLB-ORNAMENTALS 400</t>
  </si>
  <si>
    <t>BR-EXHAUST FAN SMV-15C 6</t>
  </si>
  <si>
    <t>RR-SS-ORNAMENTALS 35</t>
  </si>
  <si>
    <t>T-DRAIN PUMP CLEAN MASTER PHTP-D RUBBER</t>
  </si>
  <si>
    <t>T-DRAIN PUMP CLEAN MASTER PHTP-RA RUBBER</t>
  </si>
  <si>
    <t>RR-ENT-ORNAMENTALS 175</t>
  </si>
  <si>
    <t>L-PAINT ROLLER ANCHOR PRWH 7 W/HANDLE</t>
  </si>
  <si>
    <t>L-PAINT ROLLER ANCHOR PRWT 7' W/TRAY</t>
  </si>
  <si>
    <t>L-PAINT ROLLER ANCHOR W/TRAY PRWT 9</t>
  </si>
  <si>
    <t>L-PAINT ROLLER ANCHOR TRAY ONLY</t>
  </si>
  <si>
    <t>TI-PAINT ISLAND 1/4L IQDE 911 YELLOW</t>
  </si>
  <si>
    <t>TI-PAINT ISLAND 1/4L IQDE 932 SIGNAL RED</t>
  </si>
  <si>
    <t>TI-PAINT ISLAND GAL IQDE 932 SIGNAL RED</t>
  </si>
  <si>
    <t>TI-PAINT ISLAND 1/4L IQDE 953 CRYSTAL GREEN</t>
  </si>
  <si>
    <t>TI-PAINT ISLAND QRT IQDE 953 CRYSTAL GREEN</t>
  </si>
  <si>
    <t>TI-PAINT ISLAND GAL IQDE 953 CRYSTAL GREEN</t>
  </si>
  <si>
    <t>TI-PAINT ISLAND 1/4L IQDE 940 MAPLE</t>
  </si>
  <si>
    <t>+T-SHOWER HEAD WATERTEC SET 9SR5A GRAY</t>
  </si>
  <si>
    <t>+T-SHOWER HEAD WATERTEC SET 9SR5A C-WHITE</t>
  </si>
  <si>
    <t>+T-SHOWER HEAD WATERTEC SET 9SR5A APRICOT</t>
  </si>
  <si>
    <t>+T-SHOWER HEAD WATERTEC SET 9SR5A BURGUNDY</t>
  </si>
  <si>
    <t>T-DOOR TRACK CENTOR FLOOR GUIDE 3G</t>
  </si>
  <si>
    <t>T-DOOR TRACK CENTOR FLOOR GUIDE 1G</t>
  </si>
  <si>
    <t>BF-GEAR PULLER BUFFALO 255004 3JAW 3</t>
  </si>
  <si>
    <t>T-DOOR TRACK CENTOR 9SFB</t>
  </si>
  <si>
    <t>T-DOOR TRACK CENTOR ROLLER NYLON 94CC</t>
  </si>
  <si>
    <t>RR-ENT-ORNAMENTALS 35</t>
  </si>
  <si>
    <t>B-FITTINGS EASYFLOW S/S TEE 1/4</t>
  </si>
  <si>
    <t>B-FITTINGS EASYFLOW S/S ELBOW 90 DEG. 1/4</t>
  </si>
  <si>
    <t>+B-VAREM PARTS EUROSTAR 4 WAY CONNECTOR</t>
  </si>
  <si>
    <t>TI-PAINT ISLAND QRT EPOXY PRIMER REDUCER</t>
  </si>
  <si>
    <t>RR-SS-ORNAMENTALS 300</t>
  </si>
  <si>
    <t>T-DUSTER SL-050CS MINI</t>
  </si>
  <si>
    <t>TI-PAINT ISLAND GAL ACRYLIC 280 JET BLACK</t>
  </si>
  <si>
    <t>BF-FLOOR JACK BUFFALO ZPA2020 HYDRAULIC 2TONS</t>
  </si>
  <si>
    <t>T-ADHESIVE HOOK FIXON 1064</t>
  </si>
  <si>
    <t>B-SHOWER HEAD CREMONA YL-24 PLASTIC SHOWER HEAD W/</t>
  </si>
  <si>
    <t>(DO NOT USE)B-CAPACITOR EUROSTAR UF16</t>
  </si>
  <si>
    <t>B-NYLON BUSHING EASYFLOW 3/4</t>
  </si>
  <si>
    <t>B-NYLON BUSHING EASYFLOW 1"</t>
  </si>
  <si>
    <t>S-CURTAIN ROD DRAPEWARE ALABASTER 7/16 48-84</t>
  </si>
  <si>
    <t>ATB-SPRAY GUN GF AQUA</t>
  </si>
  <si>
    <t>T-WALL BAR TAMSON TUBE W/SOAP DISH GS-3360 WHITE</t>
  </si>
  <si>
    <t>T-TOILET TANK LEVER CIP 05248</t>
  </si>
  <si>
    <t>ATB-HOSE ARMSTRONG CHEMICAL 1</t>
  </si>
  <si>
    <t>TI-PAINT ISLAND QRT GLAZING PUTTY 803 WHITE</t>
  </si>
  <si>
    <t>TI-PAINT ISLAND QRT ACRYLIC S.WHITE</t>
  </si>
  <si>
    <t>B-FAUCET DKI 124-BT 56</t>
  </si>
  <si>
    <t>B-FAUCET DKI 103-PT 26</t>
  </si>
  <si>
    <t>S-SHOWER RINGS 1 3/4 WALNUT</t>
  </si>
  <si>
    <t>TI-PAINT ISLAND PRIMA QRT 301 PRIMER WHITE</t>
  </si>
  <si>
    <t>TI-PAINT ISLAND QRT OIL WOOD STAIN 6040 MAPLE</t>
  </si>
  <si>
    <t>TI-PAINT ISLAND QRT OIL WOOD STAIN 6041  MAHOGANY</t>
  </si>
  <si>
    <t>TI-PAINT ISLAND QRT EPOXY PRIMER 180 BLK</t>
  </si>
  <si>
    <t>T-DOOR WEDGE WATERTEC 171/1(FMS-DW001-0B)BLK</t>
  </si>
  <si>
    <t>T-DOOR WEDGE WATERTEC 171/1(FMS-DW001-0B)RED</t>
  </si>
  <si>
    <t>T-DOOR TRACK CENTOR ROLLER NYLON 142DPNA14</t>
  </si>
  <si>
    <t>S-SHOWER RINGS METAL 5-BALL (10PCS/PCK)</t>
  </si>
  <si>
    <t>T-DOOR CLOSER RYOBI 5003 GOLD</t>
  </si>
  <si>
    <t>T-DOOR CLOSER RYOBI S-102 D.BROWN</t>
  </si>
  <si>
    <t>T-DRAIN PUMP CLEAN MASTER PHTP-B RUBBER</t>
  </si>
  <si>
    <t>T-DOOR FLUSH CENTOR PULL FP100 100MM</t>
  </si>
  <si>
    <t>T-DOOR FLUSH CENTOR PULL FP125 125MM</t>
  </si>
  <si>
    <t>T-BRUSH WINDOW CLEAN MASTER ES-006/ES-9409 8</t>
  </si>
  <si>
    <t>T-BRUSH WINDOW CLEAN MASTER ES-006A 10</t>
  </si>
  <si>
    <t>T-BRUSH WINDOW CLEAN MASTER ES-006B 12</t>
  </si>
  <si>
    <t>T-BRUSH WINDOW CLEAN MASTER ES-006C</t>
  </si>
  <si>
    <t>T-BROOM CLEAN MASTER ES-013A</t>
  </si>
  <si>
    <t>BF-LOCKSET PRIVACY BUFFALO 503 SS</t>
  </si>
  <si>
    <t>T-WINDOW WASHER TAMSON WW-150</t>
  </si>
  <si>
    <t>T-WINDOW SQUEEGEE TAMSON WW-151</t>
  </si>
  <si>
    <t>T-DUSTPAN W/BRUSH Y-285</t>
  </si>
  <si>
    <t>+T-WASH BASIN WATERTEC 9WB1 BURGUNDY</t>
  </si>
  <si>
    <t>ATB-STOPPER SUN CHAIN #606 AB</t>
  </si>
  <si>
    <t>ATB-STOPPER SUN CHAIN #606 BP</t>
  </si>
  <si>
    <t>ATB-PACKAGING TAPE CROCODILE 2''X25MT.</t>
  </si>
  <si>
    <t>ATB-PACKAGING TAPE CROCODILE  2''X50MT.</t>
  </si>
  <si>
    <t>ATB-PACKAGING TAPE CROCODILE 2''X100MT.</t>
  </si>
  <si>
    <t>ATB-UNION COUPLING T/W PVC THREADED 1-1/4''</t>
  </si>
  <si>
    <t>ATB-UNION COUPLING T/W PVC THREADED 1-1/2''</t>
  </si>
  <si>
    <t>ATB-COMPRESSION FITTINGS F.T.A. 1/2''</t>
  </si>
  <si>
    <t>ATB-COMPRESSION FITTINGS F.T.A. 3/4''</t>
  </si>
  <si>
    <t>ATB-COMPRESSION FITTINGS F.T.A. 1''</t>
  </si>
  <si>
    <t>TI-PAINT FIVE STAR 3.75 LTR GLOSS CLEAR</t>
  </si>
  <si>
    <t>BR-EXHAUST FAN SMV-30C 12</t>
  </si>
  <si>
    <t>BR-WATER HEATER CHAMPS HOTSPA MULTI-POINT</t>
  </si>
  <si>
    <t>BF-SCREWDRIVER BUFFALO TSD0386C 38X6</t>
  </si>
  <si>
    <t>BF-WRENCH COMB.BUFFALO CW12MMRP 12MM</t>
  </si>
  <si>
    <t>T-DOOR TRACK CENTOR FLOOR ROLLER FPN</t>
  </si>
  <si>
    <t>B-FITTINGS EASYFLOW 8101 BRASS ELBOW 90 DEG. 3/4"</t>
  </si>
  <si>
    <t>GLE-SOLVENT CEMENT SUPER 200CC</t>
  </si>
  <si>
    <t>ATB-WELDING ROD CHINA 1/8 RED</t>
  </si>
  <si>
    <t>BF-LOCKSET PRIVACY BUFFALO 503 SS*</t>
  </si>
  <si>
    <t>T-SANDER RYOBI S-550 POWERTOOLS 1/6 SHT FIN.</t>
  </si>
  <si>
    <t>+T-SOAP DISPENSER SHOWY DH-100-1 SGL BOT</t>
  </si>
  <si>
    <t>T-SWAB/SQUEEZE DH-735</t>
  </si>
  <si>
    <t>T-BRUSH TAMSON RP49 250MM</t>
  </si>
  <si>
    <t>B-FITTINGS EASYFLOW S/S NIPPLE 1/4" X 1"</t>
  </si>
  <si>
    <t>B-FITTINGS EASYFLOW S/S NIPPLE 1/4" X 3"</t>
  </si>
  <si>
    <t>T-AERATOR WATERTEC FCM-AR001-WL CHROME</t>
  </si>
  <si>
    <t>T-UNI-TRAP WATERTEC FMS-WT002-WB 1-1/4 WHITE</t>
  </si>
  <si>
    <t>T-UNI-TRAP WATERTEC FMS-WT004-WB 1-1/2 WHITE</t>
  </si>
  <si>
    <t>CP-ORNAMENTAL 280</t>
  </si>
  <si>
    <t>CP-ORNAMENTAL 380</t>
  </si>
  <si>
    <t>CP-ORNAMENTAL 450</t>
  </si>
  <si>
    <t>CP-ORNAMENTAL 550</t>
  </si>
  <si>
    <t>CP-ORNAMENTAL 600</t>
  </si>
  <si>
    <t>CP-ORNAMENTAL 650</t>
  </si>
  <si>
    <t>CP-ORNAMENTAL 700</t>
  </si>
  <si>
    <t>CP-ORNAMENTAL 750</t>
  </si>
  <si>
    <t>CP-ORNAMENTAL 800</t>
  </si>
  <si>
    <t>CP-ORNAMENTAL 850</t>
  </si>
  <si>
    <t>CP-ORNAMENTAL 900</t>
  </si>
  <si>
    <t>CP-ORNAMENTAL 1000</t>
  </si>
  <si>
    <t>CP-ORNAMENTAL 1200</t>
  </si>
  <si>
    <t>CP-ORNAMENTAL 1500</t>
  </si>
  <si>
    <t>TI-PAINT ISLAND GAL EPOXY FLOOR COAT 1861 GRAY</t>
  </si>
  <si>
    <t>+B-PRESSURE TANKS GP-21 GI W/JET PUMP 1/2HP</t>
  </si>
  <si>
    <t>BR-WATER HEATER US CRAFTMASTER E2F65HD045V 65GAL STORAGE</t>
  </si>
  <si>
    <t>TI-PAINT ISLAND QRT ACRYLIC 280 JET BLACK</t>
  </si>
  <si>
    <t>B-FITTINGS EASYFLOW S/S PLUG 1/2"</t>
  </si>
  <si>
    <t>BF-SOCKET TOOL BUFFALO 41PCS</t>
  </si>
  <si>
    <t>T-DUST PCM BRUSH 024 ASSORTED COLOR</t>
  </si>
  <si>
    <t>T-BROOM W/DUSTPAN CLEAN MASTER 014D</t>
  </si>
  <si>
    <t>+B-TANK  BESTANK IWT-600 PE</t>
  </si>
  <si>
    <t>+B-TANK  BESTANK IWT-1000 PE BLUE</t>
  </si>
  <si>
    <t>B-TANK BESTANK IVBWT-660 PE BLUE VERTICAL</t>
  </si>
  <si>
    <t>+B-TANK BESTANK IVBWT-1100 PE BLUE VERTICAL</t>
  </si>
  <si>
    <t>+T-WASH BASIN WATERTEC 9WB1 GREY</t>
  </si>
  <si>
    <t>B-FITTINGS EASYFLOW S/S TEE 1/2"</t>
  </si>
  <si>
    <t>B-VALVE EASYFLOW HC-113 (C6014) 1/2" SWING BRASS C</t>
  </si>
  <si>
    <t>NKD-WELDING LOTUS PROSTAR SERIES</t>
  </si>
  <si>
    <t>NKD-DRILL BIT LOTUS HSS SET 19PCS.</t>
  </si>
  <si>
    <t>NKD-SPRAY GUN LOTUS F75S</t>
  </si>
  <si>
    <t>NKD-SPRAY GUN LOTUS S710S</t>
  </si>
  <si>
    <t>NKD-GOOGLES LOTUS LSG517 BLACK</t>
  </si>
  <si>
    <t>NKD-GOOGLES LOTUS LSG747Y YELLOW</t>
  </si>
  <si>
    <t>NKD-WELDING GOGGLES LOTUS LSG CLEAR</t>
  </si>
  <si>
    <t>NKD-GOGGLES SAFETY LOTUS CLEAR</t>
  </si>
  <si>
    <t>NKD-GOGGLES SAFETY LOTUS ORANGE LSG</t>
  </si>
  <si>
    <t>NKD-MASK FILTER LOTUS LFM-301 ORANGE</t>
  </si>
  <si>
    <t>NKD-IMPACT SOCKET WRENCH LOTUS 1/2 DRIVE 29MM</t>
  </si>
  <si>
    <t>NKD-IMPACT SOCKET WRENCH LOTUS 1/2 DRIVE 30MM</t>
  </si>
  <si>
    <t>NKD-IMPACT SOCKET WRENCH LOTUS 1/2 DRIVE 31MM</t>
  </si>
  <si>
    <t>NKD-IMPACT SOCKET WRENCH LOTUS 1/2 DRIVE 32MM</t>
  </si>
  <si>
    <t>NKD-IMPACT SOCKET WRENCH LOTUS 3/4 DRIVE 17MM</t>
  </si>
  <si>
    <t>NKD-IMPACT SOCKET WRENCH LOTUS 3/4 DRIVE 19MM</t>
  </si>
  <si>
    <t>NKD-IMPACT SOCKET WRENCH LOTUS 3/4 DRIVE 21MM</t>
  </si>
  <si>
    <t>NKD-IMPACT SOCKET WRENCH LOTUS 3/4 DRIVE 22MM</t>
  </si>
  <si>
    <t>NKD-IMPACT SOCKET WRENCH LOTUS 3/4 DRIVE 23MM</t>
  </si>
  <si>
    <t>NKD-IMPACT SOCKET WRENCH LOTUS 3/4 DRIVE 24MM</t>
  </si>
  <si>
    <t>NKD-IMPACT SOCKET WRENCH LOTUS 3/4 DRIVE 25MM</t>
  </si>
  <si>
    <t>NKD-IMPACT SOCKET WRENCH LOTUS 3/4 DRIVE 26MM</t>
  </si>
  <si>
    <t>NKD-IMPACT SOCKET WRENCH LOTUS 3/4 DRIVE 27MM</t>
  </si>
  <si>
    <t>NKD-IMPACT SOCKET WRENCH LOTUS 3/4 DRIVE 28MM</t>
  </si>
  <si>
    <t>NKD-IMPACT SOCKET WRENCH LOTUS 3/4 DRIVE 29MM</t>
  </si>
  <si>
    <t>NKD-IMPACT SOCKET WRENCH LOTUS 3/4 DRIVE 30MM</t>
  </si>
  <si>
    <t>NKD-IMPACT SOCKET WRENCH LOTUS 3/4 DRIVE 31MM</t>
  </si>
  <si>
    <t>NKD-IMPACT SOCKET WRENCH LOTUS 3/4 DRIVE 32MM</t>
  </si>
  <si>
    <t>NKD-IMPACT SOCKET WRENCH LOTUS 3/4 DRIVE 33MM</t>
  </si>
  <si>
    <t>NKD-IMPACT SOCKET WRENCH LOTUS 3/4 DRIVE 34MM</t>
  </si>
  <si>
    <t>NKD-IMPACT SOCKET WRENCH LOTUS 3/4 DRIVE 35MM</t>
  </si>
  <si>
    <t>NKD-IMPACT SOCKET WRENCH LOTUS 3/4 DRIVE 36MM</t>
  </si>
  <si>
    <t>NKD-IMPACT SOCKET WRENCH LOTUS 3/4 DRIVE 37MM</t>
  </si>
  <si>
    <t>NKD-IMPACT SOCKET WRENCH LOTUS 3/4 DRIVE 38MM</t>
  </si>
  <si>
    <t>NKD-IMPACT SOCKET WRENCH LOTUS 3/4 DRIVE 39MM</t>
  </si>
  <si>
    <t>NKD-IMPACT SOCKET WRENCH LOTUS 3/4 DRIVE 40MM</t>
  </si>
  <si>
    <t>NKD-IMPACT SOCKET WRENCH LOTUS 3/4 DRIVE 41MM</t>
  </si>
  <si>
    <t>NKD-IMPACT SOCKET WRENCH LOTUS 3/4 DRIVE 42MM</t>
  </si>
  <si>
    <t>NKD-IMPACT SOCKET WRENCH LOTUS 3/4 DRIVE 43MM</t>
  </si>
  <si>
    <t>NKD-IMPACT SOCKET WRENCH LOTUS 3/4 DRIVE 44MM</t>
  </si>
  <si>
    <t>NKD-IMPACT SOCKET WRENCH LOTUS 3/4 DRIVE 46MM</t>
  </si>
  <si>
    <t>NKD-IMPACT SOCKET WRENCH LOTUS 3/4 DRIVE 48MM</t>
  </si>
  <si>
    <t>NKD-IMPACT SOCKET WRENCH LOTUS 3/4 DRIVE 50MM</t>
  </si>
  <si>
    <t>NKD-IMPACT SOCKET WRENCH LOTUS 3/4 DRIVE 54MM</t>
  </si>
  <si>
    <t>NKD-IMPACT SOCKET WRENCH LOTUS 1/2 DRIVE 10MM</t>
  </si>
  <si>
    <t>NKD-IMPACT SOCKET WRENCH LOTUS 1/2 DRIVE 12MM</t>
  </si>
  <si>
    <t>NKD-IMPACT SOCKET WRENCH LOTUS 1/2 DRIVE 14MM</t>
  </si>
  <si>
    <t>NKD-INSTALLATION KIT LOTUS LOCKSET 7/8</t>
  </si>
  <si>
    <t>NKD-POWER BIT LOTUS FWS602 SET</t>
  </si>
  <si>
    <t>NKD-WOOD CHISEL LOTUS 4PCS.</t>
  </si>
  <si>
    <t>NKD-PLIERS LOTUS ELECTRICAL LONG NOSE</t>
  </si>
  <si>
    <t>NKD-DIAGONAL LOTUS</t>
  </si>
  <si>
    <t>NKD-BENT TIP LOTUS</t>
  </si>
  <si>
    <t>NKD-HAMMER CLAW LOTUS RT-11616</t>
  </si>
  <si>
    <t>NKD-FIBERGLASS LOTUS</t>
  </si>
  <si>
    <t>NKD-POWER BIT LOTUS FWD-122 SET 7/8</t>
  </si>
  <si>
    <t>NKD-POWER BIT LOTUS FWD-136/1 SET 1/2</t>
  </si>
  <si>
    <t>NKD-SCREWDRIVER LOTUS LSD 212-1 1/2 2 IN 1</t>
  </si>
  <si>
    <t>NKD-SCREWDRIVER LOTUS LSD-214 42 IN 1</t>
  </si>
  <si>
    <t>NKD-BARSOCKET LOTUS LSD-422 22PCS.</t>
  </si>
  <si>
    <t>+NKD-SCREWDRIVER BIT LOTUS 8 IN 1</t>
  </si>
  <si>
    <t>NKD-BOLT CUTTER LOTUS 24</t>
  </si>
  <si>
    <t>NKD-BOLT CUTTER LOTUS 30</t>
  </si>
  <si>
    <t>NKD-BOLT CUTTER LOTUS 36</t>
  </si>
  <si>
    <t>NKD-WRENCH COMB.LOTUS CRV 8-24MM</t>
  </si>
  <si>
    <t>NKD-WRENCH COMB.LOTUS CRV 6-32MM 14PCS</t>
  </si>
  <si>
    <t>NKD-ENGINE CLEANER LOTUS W/HOSE</t>
  </si>
  <si>
    <t>NKD-SWIVEL VISE LOTUS ALL STEEL 4' (100MM)</t>
  </si>
  <si>
    <t>NKD-SWIVEL VISE LOTUS ALL STEEL 5' (125MM)</t>
  </si>
  <si>
    <t>NKD-DRAWER LOTUS LMC-25</t>
  </si>
  <si>
    <t>NKD-TOOL BOX LOTUS #010</t>
  </si>
  <si>
    <t>NKD-SWIVEL VISE LOTUS ALL STEEL 6' (150MM)</t>
  </si>
  <si>
    <t>NKD-BOX LOTUS LMO-018 PVC</t>
  </si>
  <si>
    <t>NKD-BOOSTER CABLE LOTUS HD 150A (8FT)</t>
  </si>
  <si>
    <t>NKD-ADJUSTABLE WRENCH LOTUS 6</t>
  </si>
  <si>
    <t>NKD-ADJUSTABLE WRENCH LOTUS 8</t>
  </si>
  <si>
    <t>NKD-ADJUSTABLE WRENCH LOTUS 10</t>
  </si>
  <si>
    <t>NKD-ADJUSTABLE WRENCH LOTUS 12</t>
  </si>
  <si>
    <t>NKD-RUBBER MALLET LOTUS</t>
  </si>
  <si>
    <t>NKD-HAND RIVETER LOTUS</t>
  </si>
  <si>
    <t>NKD-TAPE LOTUS LMT30YF FIBERGLASS</t>
  </si>
  <si>
    <t>NKD-TAPE LOTUS LMT50YF FIBERGLASS</t>
  </si>
  <si>
    <t>NKD-TAPE LOTUS LMT100YF FIBERGLASS</t>
  </si>
  <si>
    <t>NKD-GLUE STICK LOTUS SML 20'S</t>
  </si>
  <si>
    <t>NKD-BOOSTER CABLE LOTUS HD 200A (8FT)</t>
  </si>
  <si>
    <t>NKD-TIRE GAUGE LOTUS LTG 150</t>
  </si>
  <si>
    <t>NKD-MOUNTED STONE LOTUS LMS100</t>
  </si>
  <si>
    <t>NKD-HYDRAULIC JACK LOTUS LBJ-2120E 12 TON</t>
  </si>
  <si>
    <t>NKD-UTILITY CUTTER LOTUS LOC-870</t>
  </si>
  <si>
    <t>NKD-QUICK COUPER LOTUS LQC-505 SET 5PCS</t>
  </si>
  <si>
    <t>NKD-AIR DUSTER LOTUS LOG-1001</t>
  </si>
  <si>
    <t>NKD-AIR CHUCK LOTUS LAC-023</t>
  </si>
  <si>
    <t>NKD-OIL &amp; WATER SEPARATOR LOTUS SMA-2002</t>
  </si>
  <si>
    <t>NKD-RATCHET HANDLE LOTUS LRH-411</t>
  </si>
  <si>
    <t>NKD-SLIDING T-HANDLE LOTUS LTH-432</t>
  </si>
  <si>
    <t>NKD-PLIERS LOTUS LGP-250N GRIP</t>
  </si>
  <si>
    <t>NKD-PLIERS LOTUS LGP-175N GRIP</t>
  </si>
  <si>
    <t>NKD-C-CLAMP LOTUS LOCKING LLC-275</t>
  </si>
  <si>
    <t>NKD-TOOL KIT LOTUS LTK-125</t>
  </si>
  <si>
    <t>NKD-TACKER LOTUS LTN-376 3 WAY</t>
  </si>
  <si>
    <t>NKD-TIN SNIPS LOTUS LAS-200S</t>
  </si>
  <si>
    <t>NKD-HAMMER LOTUS MACHINIST W/WOOD HANDLE</t>
  </si>
  <si>
    <t>NKD-WOOD CHISEL LOTUS LWC14 1/4</t>
  </si>
  <si>
    <t>NKD-WOOD CHISEL LOTUS LWC38 3/8</t>
  </si>
  <si>
    <t>NKD-WOOD CHISEL LOTUS LWC12 1/2</t>
  </si>
  <si>
    <t>NKD-WOOD CHISEL LOTUS LWC58 5/8</t>
  </si>
  <si>
    <t>NKD-WOOD CHISEL LOTUS LWC34 3/4</t>
  </si>
  <si>
    <t>NKD-WOOD CHISEL LOTUS LWC10 1</t>
  </si>
  <si>
    <t>NKD-PIPE WRENCH LOTUS C SERIES 8</t>
  </si>
  <si>
    <t>NKD-PIPE WRENCH LOTUS C SERIES 10</t>
  </si>
  <si>
    <t>NKD-PIPE WRENCH LOTUS C SERIES 12</t>
  </si>
  <si>
    <t>NKD-PIPE WRENCH LOTUS C SERIES 14</t>
  </si>
  <si>
    <t>NKD-PIPE WRENCH LOTUS C SERIES 18</t>
  </si>
  <si>
    <t>NKD-PIPE WRENCH LOTUS C SERIES 24</t>
  </si>
  <si>
    <t>NKD-PIPE WRENCH LOTUS C SERIES 36</t>
  </si>
  <si>
    <t>NKD-WRENCH CROSS LOTUS 17MMX19MMX21MMX23MM</t>
  </si>
  <si>
    <t>NKD-C-CLAMP LOTUS 2</t>
  </si>
  <si>
    <t>NKD-C-CLAMP LOTUS 3</t>
  </si>
  <si>
    <t>NKD-C-CLAMP LOTUS 4</t>
  </si>
  <si>
    <t>NKD-C-CLAMP LOTUS 5</t>
  </si>
  <si>
    <t>NKD-C-CLAMP LOTUS 6</t>
  </si>
  <si>
    <t>NKD-C-CLAMP LOTUS 8</t>
  </si>
  <si>
    <t>NKD-TIRE WRENCH LOTUS 41MMX21MMX395MM</t>
  </si>
  <si>
    <t>NKD-TIRE WRENCH LOTUS 38MMX21MMX395MM</t>
  </si>
  <si>
    <t>NKD-TIRE WRENCH LOTUS 32MMX17MMX300MM</t>
  </si>
  <si>
    <t>NKD-BENCH GRINDER LOTUS 5 125MM</t>
  </si>
  <si>
    <t>NKD-BENCH GRINDER LOTUS 6 150MM</t>
  </si>
  <si>
    <t>NKD-BENCH GRINDER LOTUS 8 200MM</t>
  </si>
  <si>
    <t>NKD-DRILL LOTUS CHUCK &amp; KEY 3/8</t>
  </si>
  <si>
    <t>NKD-DRILL LOTUS CHUCK &amp; KEY 1/2</t>
  </si>
  <si>
    <t>NKD-CUT OFF MACHINE LOTUS 14 (355) 1700W</t>
  </si>
  <si>
    <t>NKD-CUP HOOK LOTUS PVC COATED (5PCS/PACK) 5/8</t>
  </si>
  <si>
    <t>NKD-CUP HOOK LOTUS PVC COATED (5PCS/PACK) 3/4</t>
  </si>
  <si>
    <t>NKD-CUP HOOK LOTUS PVC COATED (4PCS/PACK) 1</t>
  </si>
  <si>
    <t>NKD-CUP HOOK LOTUS PVC COATED (5PCS/PACK) 1-1/4</t>
  </si>
  <si>
    <t>NKD-CUP HOOK LOTUS PVC COATED (5PCS/PACK) 1-1/2</t>
  </si>
  <si>
    <t>NKD-CUP HOOK LOTUS PVC COATED (5PCS/PACK) 2</t>
  </si>
  <si>
    <t>NKD-SQUARE HOOK LOTUS PVC COATED (5PCS/PACK) 3/4</t>
  </si>
  <si>
    <t>NKD-SQUARE HOOK LOTUS PVC COATED (5PCS/PACK) 1</t>
  </si>
  <si>
    <t>NKD-SQUARE HOOK LOTUS PVC COATED (5PCS/PACK) 1-1/4</t>
  </si>
  <si>
    <t>NKD-MOUNTED STONE LOTUS LMS-B24 HALF ROUND</t>
  </si>
  <si>
    <t>NKD-MOUNTED STONE LOTUS LMS B3</t>
  </si>
  <si>
    <t>NKD-MOUNTED STONE LOTUS LMS B25 ROUND</t>
  </si>
  <si>
    <t>NKD-PLIERS LOTUS SNAP RING 8 IN 1/SET</t>
  </si>
  <si>
    <t>+NKD-TAPE LOTUS POWER STEEL (DUAL LOCK)5MX19MM</t>
  </si>
  <si>
    <t>NKD-TAPE LOTUS POWER STEEL (DUAL LOCK)8MX25MM</t>
  </si>
  <si>
    <t>NKD-GEAR PULLER LOTUS 2A 3</t>
  </si>
  <si>
    <t>NKD-GEAR PULLER LOTUS 2A 4</t>
  </si>
  <si>
    <t>NKD-GEAR PULLER LOTUS 2A 6</t>
  </si>
  <si>
    <t>NKD-GEAR PULLER LOTUS 2A 8</t>
  </si>
  <si>
    <t>NKD-GEAR PULLER LOTUS 3A 3</t>
  </si>
  <si>
    <t>NKD-GEAR PULLER LOTUS 3A 4</t>
  </si>
  <si>
    <t>NKD-GEAR PULLER LOTUS 3A 6</t>
  </si>
  <si>
    <t>NKD-GEAR PULLER LOTUS 3A 8</t>
  </si>
  <si>
    <t>NKD-GREASE GUN LOTUS HD 2000CC (JAPAN TYPE)</t>
  </si>
  <si>
    <t>NKD-SLIM TAPER LOTUS 4 W/ HANDLE</t>
  </si>
  <si>
    <t>NKD-TORPEDO LEVEL LOTUS TP L008</t>
  </si>
  <si>
    <t>NKD-UTILITY CUTTER LOTUS EXTRA BLADE 10PCS</t>
  </si>
  <si>
    <t>NKD-DESOLDERING PUMP LOTUS SEP12</t>
  </si>
  <si>
    <t>NKD-SOLDERING IRON LOTUS 40W</t>
  </si>
  <si>
    <t>NKD-SOLDERING IRON LOTUS 60W</t>
  </si>
  <si>
    <t>NKD-SOLDERING GUN LOTUS 220V/100W</t>
  </si>
  <si>
    <t>NKD-TIN SNIPS LOTUS HD 8</t>
  </si>
  <si>
    <t>NKD-TIN SNIPS LOTUS HD 12</t>
  </si>
  <si>
    <t>NKD-TIN SNIPS LOTUS HD 14</t>
  </si>
  <si>
    <t>NKD-BOOSTER CABLE LOTUS HD 300A (12FT)</t>
  </si>
  <si>
    <t>NKD-SPRAY GUN LOTUS LSG867 (90PSI)</t>
  </si>
  <si>
    <t>NKD-BOOSTER CABLE LOTUS HD 500A (12FT)</t>
  </si>
  <si>
    <t>NKD-SPRAY GUN LOTUS REPAIR KIT</t>
  </si>
  <si>
    <t>NKD-GREASE GUN LOTUS #J1268 AUTOMATIC AIR</t>
  </si>
  <si>
    <t>NKD-PLIERS LOTUS 2085 LINESMAN MINI SS</t>
  </si>
  <si>
    <t>NKD-GLUE GUN LOTUS BIG 250UL</t>
  </si>
  <si>
    <t>NKD-PLIERS LOTUS 2015 LONG NOSE</t>
  </si>
  <si>
    <t>NKD-CEMENT TROWEL LOTUS HD 5 125MM</t>
  </si>
  <si>
    <t>NKD-CEMENT TROWEL LOTUS HD 6 150MM</t>
  </si>
  <si>
    <t>NKD-PLIERS LOTUS 200S MINI SS</t>
  </si>
  <si>
    <t>NKD-PLIERS LOTUS SNAP RING STRAIGHT INTERNAL 7'</t>
  </si>
  <si>
    <t>NKD-PLIERS LOTUS SANP RING STRAIGHT EXTERNAL 7'</t>
  </si>
  <si>
    <t>NKD-PLIERS LOTUS SNAP RING BENT INTERNAL 7'</t>
  </si>
  <si>
    <t>NKD-CEMENT TROWEL LOTUS HD 7 180MM</t>
  </si>
  <si>
    <t>NKD-PLIERS LOTUS SNAP RING BENT EXTERNAL 7'</t>
  </si>
  <si>
    <t>NKD-CEMENT TROWEL LOTUS HD 8 200MM</t>
  </si>
  <si>
    <t>NKD-SHAPING CUTTER LOTUS SET 5PCS.</t>
  </si>
  <si>
    <t>NKD-TROWEL LOTUS PLASTERS FINISHING 10</t>
  </si>
  <si>
    <t>NKD-CALIPER LOTUS PLASTIC</t>
  </si>
  <si>
    <t>NKD-HAND DRILL LOTUS LHD285</t>
  </si>
  <si>
    <t>NKD-RATCHET BIT LOTUS BRACE 4 JAWS</t>
  </si>
  <si>
    <t>NKD-HOLE SAW LOTUS SET 7PC.</t>
  </si>
  <si>
    <t>NKD-CALIPER LOTUS PLASTIC 2PCS.</t>
  </si>
  <si>
    <t>NKD-COMBINATION SQUARE LOTUS 12'</t>
  </si>
  <si>
    <t>NKD-WHEEL MASTER WRENCH LOTUS 17X19X21X23MM</t>
  </si>
  <si>
    <t>NKD-ELECTRODE HOLDER LOTUS HD 400A</t>
  </si>
  <si>
    <t>NKD-ELECTRODE HOLDER LOTUS HD 600A</t>
  </si>
  <si>
    <t>NKD-ELECTRODE HOLDER LOTUS 500A</t>
  </si>
  <si>
    <t>NKD-BOLT CUTTER LOTUS 12</t>
  </si>
  <si>
    <t>NKD-BOLT CUTTER LOTUS 18</t>
  </si>
  <si>
    <t>NKD-CROSS VISE LOTUS 100MM 4'</t>
  </si>
  <si>
    <t>NKD-RATCHET DRIVER LOTUS SET 41PCS.</t>
  </si>
  <si>
    <t>NKD-RATCHET DRIVER LOTUS SET 51PCS.</t>
  </si>
  <si>
    <t>NKD-GLOVES HOUSEHOLD  LOTUS</t>
  </si>
  <si>
    <t>NKD-HANDSAW LOTUS SUPER CUT 18'</t>
  </si>
  <si>
    <t>NKD-FLASHLIGHT LOTUS LF4021 ALUM.</t>
  </si>
  <si>
    <t>NKD-HANDSAW LOTUS SUPER CUT 20'</t>
  </si>
  <si>
    <t>NKD-FLASHLIGHT LOTUS LF3021 ALUM.</t>
  </si>
  <si>
    <t>NKD-CRIMPING TOOL LOTUS LCT-230</t>
  </si>
  <si>
    <t>NKD-GLUE GUN LOTUS LGC-160</t>
  </si>
  <si>
    <t>NKD-PAINT BRUSH LOTUS BRISTLE WALNUT HANDLE 3'</t>
  </si>
  <si>
    <t>NKD-HAMMER CHIPPING LOTUS 300GM</t>
  </si>
  <si>
    <t>NKD-HAMMER CHIPPING LOTUS 500GM</t>
  </si>
  <si>
    <t>NKD-HAMMER CLAW LOTUS W/STEEL TUBULAR HANDLE</t>
  </si>
  <si>
    <t>NKD-CROCODILE JACK LOTUS 2TON</t>
  </si>
  <si>
    <t>NKD-SOCKET LOTUS SW30MM CRV 1/2D 6PT</t>
  </si>
  <si>
    <t>NKD-SOCKET LOTUS SW32MM CRV 1/2D 6PT</t>
  </si>
  <si>
    <t>NKD-SOCKET LOTUS SW8MM CRV 1/2D 6PT</t>
  </si>
  <si>
    <t>NKD-SOCKET LOTUS SW9MM CRV 1/2D 6PT</t>
  </si>
  <si>
    <t>NKD-SOCKET LOTUS SW10MM CRV 1/2D 6PT</t>
  </si>
  <si>
    <t>NKD-SOCKET LOTUS SW12MM CRV 1/2D 6PT</t>
  </si>
  <si>
    <t>NKD-SOCKET LOTUS SW14MM CRV 1/2D 6PT</t>
  </si>
  <si>
    <t>NKD-SOCKET LOTUS SW17MM CRV 1/2D 6PT</t>
  </si>
  <si>
    <t>NKD-SOCKET LOTUS SW19MM CRV 1/2D 6PT</t>
  </si>
  <si>
    <t>NKD-SOCKET LOTUS SW21MM CRV 1/2D 6PT</t>
  </si>
  <si>
    <t>NKD-SOCKET LOTUS SW23MM CRV 1/2D 6PT</t>
  </si>
  <si>
    <t>NKD-SOCKET LOTUS SW24MM CRV 1/2D 6PT</t>
  </si>
  <si>
    <t>NKD-SOCKET LOTUS SW27MM CRV 1/2D 6PT</t>
  </si>
  <si>
    <t>NKD-UNIVERSAL JOINT LOTUS LVJ-12</t>
  </si>
  <si>
    <t>NKD-SPARK PLUG WRENCH LOTUS 5204</t>
  </si>
  <si>
    <t>NKD-SPARK PLUG WRENCH LOTUS 5205</t>
  </si>
  <si>
    <t>NKD-SPARK PLUG WRENCH LOTUS 5206</t>
  </si>
  <si>
    <t>NKD-SOCKET LOTUS LSS-340B SET 40PCS</t>
  </si>
  <si>
    <t>NKD-SANDER FINISHING MAKITA 9036</t>
  </si>
  <si>
    <t>NKD-POLISHER MAKITA 9208SPB</t>
  </si>
  <si>
    <t>NKD-DRILL MAKITA 6010BVR</t>
  </si>
  <si>
    <t>NKD-SAW CIRCULAR MAKITA 5600NB</t>
  </si>
  <si>
    <t>NKD-MITER SAW MAKITA LS1020</t>
  </si>
  <si>
    <t>+NKD-GRINDER MAKITA GA7001 7</t>
  </si>
  <si>
    <t>NKD-GRINDER MAKITA GA7001L 7</t>
  </si>
  <si>
    <t>NKD-ROUTER MAKITA 3601B</t>
  </si>
  <si>
    <t>NKD-ROUTER MAKITA 3620</t>
  </si>
  <si>
    <t>NKD-SAW CIRCULAR MAKITA 5700</t>
  </si>
  <si>
    <t>NKD-SAW CIRCULAR MAKITA 5008B</t>
  </si>
  <si>
    <t>NKD-BLOWER MAKITA 4014N</t>
  </si>
  <si>
    <t>+NKD-DRILL MAKITA 6501</t>
  </si>
  <si>
    <t>NKD-MITER SAW MAKITA LS1030/20</t>
  </si>
  <si>
    <t>NKD-DRILL MAKITA 6301</t>
  </si>
  <si>
    <t>NKD-DRILL MAKITA 6300NB</t>
  </si>
  <si>
    <t>NKD-SANDER FINISHING MAKITA BO4510</t>
  </si>
  <si>
    <t>L-HINGE LOOSE PIN SENTRY BB130-SS 3X3X2.5MM</t>
  </si>
  <si>
    <t>L-HINGE LOOSE PIN SENTRY BB135-SS 3.5X3.5X2.5MM</t>
  </si>
  <si>
    <t>L-HINGE LOOSE PIN SENTRY BB144-SS 4X4X2.5MM</t>
  </si>
  <si>
    <t>NKD-IMPACT DRIVER LOTUS LID-2500</t>
  </si>
  <si>
    <t>NKD-POWER BIT LOTUS PBL-010 SET</t>
  </si>
  <si>
    <t>NKD-SCREW EXTRACTOR LOTUS LSE-505 5PCS.</t>
  </si>
  <si>
    <t>NKD-KITCHEN SCISSOR LOTUS LKJ-812</t>
  </si>
  <si>
    <t>NKD-IMPACT SOCKET WRENCH LOTUS 1/2 DRIVE 6MM</t>
  </si>
  <si>
    <t>NKD-IMPACT SOCKET WRENCH LOTUS 1/2 DRIVE 9MM</t>
  </si>
  <si>
    <t>NKD-IMPACT SOCKET WRENCH LOTUS 1/2 DRIVE 11MM</t>
  </si>
  <si>
    <t>NKD-IMPACT SOCKET WRENCH LOTUS 1/2 DRIVE 13MM</t>
  </si>
  <si>
    <t>NKD-IMPACT SOCKET WRENCH LOTUS 1/2 DRIVE 15MM</t>
  </si>
  <si>
    <t>NKD-IMPACT SOCKET WRENCH LOTUS 1/2 DRIVE 10MM(B)</t>
  </si>
  <si>
    <t>NKD-IMPACT SOCKET WRENCH LOTUS 1/2 DRIVE 12MM(B)</t>
  </si>
  <si>
    <t>NKD-IMPACT SOCKET WRENCH LOTUS 1/2 DRIVE 14MM(B)</t>
  </si>
  <si>
    <t>NKD-IMPACT SOCKET WRENCH LOTUS 1/2 DRIVE 16MM</t>
  </si>
  <si>
    <t>NKD-IMPACT SOCKET WRENCH LOTUS 1/2 DRIVE 17MM</t>
  </si>
  <si>
    <t>NKD-IMPACT SOCKET WRENCH LOTUS 1/2 DRIVE 18MM</t>
  </si>
  <si>
    <t>NKD-IMPACT SOCKET WRENCH LOTUS 1/2 DRIVE 19MM</t>
  </si>
  <si>
    <t>NKD-IMPACT SOCKET WRENCH LOTUS 1/2 DRIVE 21MM</t>
  </si>
  <si>
    <t>NKD-IMPACT SOCKET WRENCH LOTUS 1/2 DRIVE 22MM</t>
  </si>
  <si>
    <t>T-VENTILATION TAMSON LOUVER TYPE 300MMX300MM</t>
  </si>
  <si>
    <t>T-VENTILATION TAMSON LOUVER TYPE 350MMX350MM</t>
  </si>
  <si>
    <t>T-VENTILATION TAMSON LOUVER TYPE 400MMX400MM</t>
  </si>
  <si>
    <t>T-VENTILATION TAMSON LOUVER TYPE 450MMX450MM</t>
  </si>
  <si>
    <t>T-VENTILATION TAMSON LOUVER TYPE 500MMX500MM</t>
  </si>
  <si>
    <t>T-VENTILATION TAMSON LOUVER TYPE 600MMX600MM</t>
  </si>
  <si>
    <t>T-VENTILATION TAMSON LOUVER TYPE 200MMX400MM</t>
  </si>
  <si>
    <t>T-VENTILATION TAMSON LOUVER TYPE 540MMX150MM</t>
  </si>
  <si>
    <t>T-VENTILATION TAMSON LOUVER TYPE 540MMX180MM</t>
  </si>
  <si>
    <t>T-VENTILATION TAMSON LOUVER TYPE 225 DIAMETER</t>
  </si>
  <si>
    <t>T-VENTILATION TAMSON LOUVER TYPE 280 DIAMETER</t>
  </si>
  <si>
    <t>NKD-IMPACT SOCKET WRENCH LOTUS 1/2 DRIVE 23MM</t>
  </si>
  <si>
    <t>NKD-IMPACT SOCKET WRENCH LOTUS 1/2 DRIVE 24MM</t>
  </si>
  <si>
    <t>NKD-IMPACT SOCKET WRENCH LOTUS 1/2 DRIVE 25MM</t>
  </si>
  <si>
    <t>NKD-IMPACT SOCKET WRENCH LOTUS 1/2 DRIVE 26MM</t>
  </si>
  <si>
    <t>NKD-IMPACT SOCKET WRENCH LOTUS 1/2 DRIVE 27MM</t>
  </si>
  <si>
    <t>NKD-IMPACT SOCKET WRENCH LOTUS 1/2 DRIVE 28MM</t>
  </si>
  <si>
    <t>NKD-VISE GRIP LOTUS LGP-250 10</t>
  </si>
  <si>
    <t>NKD-VISE GRIP LOTUS LPG-175 7</t>
  </si>
  <si>
    <t>NKD-STAPLE GUN LOTUS 2 WAY</t>
  </si>
  <si>
    <t>NKD-TILE CUTTER LOTUS LTC-211</t>
  </si>
  <si>
    <t>FF-FLUORESCENT FIREFLY FS20/T12D DAYLIGHT</t>
  </si>
  <si>
    <t>FF-FLUORESCENT TUBE FIREFLY FS40/T12D DAYLIGHT</t>
  </si>
  <si>
    <t>FF-FLUORESCENT TUBE FIREFLY FS36/T8D DAYLIGHT</t>
  </si>
  <si>
    <t>FF-STARTER FIREFLY FSU 80W</t>
  </si>
  <si>
    <t>NKD-IMPACT SOCKET LOTUS 1/2DRIVE 19MM</t>
  </si>
  <si>
    <t>FF-FLUORESCENT TUBE CIRCULAR FIREFLY FC22/T9 22W</t>
  </si>
  <si>
    <t>NKD-IMPACT SOCKET LOTUS 1/2DRIVE 22MM</t>
  </si>
  <si>
    <t>FF-FLUORESCENT TUBE CIRCULAR FIREFLY FC32/T9 32W</t>
  </si>
  <si>
    <t>NKD-IMPACT SOCKET LOTUS 1/2DRIVE 24MM</t>
  </si>
  <si>
    <t>NKD-IMPACT SOCKET LOTUS 1/2DRIVE 27MM</t>
  </si>
  <si>
    <t>NKD-TORQUE WRENCH L LOTUS TW150 DIAL TYPE</t>
  </si>
  <si>
    <t>NKD-TORQUE WRENCH L LOTUS TW200 DIAL TYPE</t>
  </si>
  <si>
    <t>NKD-POWER BIT LOTUS LPB010 SET</t>
  </si>
  <si>
    <t>NKD-SOCKET ADAPTOR LOTUS SAD 64</t>
  </si>
  <si>
    <t>NKD-EXTENSION BAR LOTUS 450 3</t>
  </si>
  <si>
    <t>NKD-EXTENSION BAR LOTUS 451 6</t>
  </si>
  <si>
    <t>NKD-EXTENSION BAR LOTUS 452 10</t>
  </si>
  <si>
    <t>NKD-EXTENSION BAR LOTUS 650 3</t>
  </si>
  <si>
    <t>NKD-EXTENSION BAR LOTUS 651 8</t>
  </si>
  <si>
    <t>NKD-EXTENSION BAR LOTUS 652 16</t>
  </si>
  <si>
    <t>NKD-FLEX HANDLE LOTUS #441</t>
  </si>
  <si>
    <t>NKD-FLEX HANDLE LOTUS #442</t>
  </si>
  <si>
    <t>NKD-FLEX HANDLE LOTUS #443</t>
  </si>
  <si>
    <t>+NKD-COPING SAW FRAME LOTUS #550 W/4PCS. BLADE</t>
  </si>
  <si>
    <t>NKD-CUTTER CIRCLE LOTUS LCC 208</t>
  </si>
  <si>
    <t>FF-PLATE ROYU RCP1 1G CREAM</t>
  </si>
  <si>
    <t>NKD-BOTTLE JACK LOTUS LBJ5040C 4 TON</t>
  </si>
  <si>
    <t>NKD-BOTTLE JACK LOTUS LBJ5060C 6 TON</t>
  </si>
  <si>
    <t>NKD-FEELER GAUGE LOTUS LFG026 26PC.</t>
  </si>
  <si>
    <t>NKD-DIAMOND DISC LOTUS LDD-105D 4</t>
  </si>
  <si>
    <t>NKD-DIAMOND DISC LOTUS LDD-180D 7</t>
  </si>
  <si>
    <t>FF-PLATE ROYU RCP2 2G CREAM</t>
  </si>
  <si>
    <t>FF-PLATE ROYU RCP3 3G CREAM</t>
  </si>
  <si>
    <t>FF-SWITCH ROYU RCS1 1WAY W/O LED</t>
  </si>
  <si>
    <t>FF-SWITCH ROYU RCS2 1WAY W/LED</t>
  </si>
  <si>
    <t>FF-SWITCH ROYU RCS3 3WAY</t>
  </si>
  <si>
    <t>FF-OUTLET UNIVERSAL ROYU RCO1</t>
  </si>
  <si>
    <t>FF-TELEPHONE MODULAR ROYU RCX1 JACK</t>
  </si>
  <si>
    <t>FF-SWITCH ROYU WD511 1G WIDE WHITE</t>
  </si>
  <si>
    <t>FF-SWITCH ROYU WD513 2G WIDE WHITE</t>
  </si>
  <si>
    <t>FF-SWITCH ROYU WD515 3G WIDE WHITE</t>
  </si>
  <si>
    <t>FF-OUTLET ROYU WD113 2G WIDE WHITE</t>
  </si>
  <si>
    <t>FF-OUTLET ROYU WD115 3G WIDE WHITE</t>
  </si>
  <si>
    <t>FF-BULB SPIRAL FIREFLY XEU38-20T 20W</t>
  </si>
  <si>
    <t>FF-PINLIGHT FIREFLY T111W 1U WARMWHITE</t>
  </si>
  <si>
    <t>NKD-COMBINATION SQUARE LOTUS LCS-3</t>
  </si>
  <si>
    <t>NKD-WRENCH SET LOTUS ALLEN 8M</t>
  </si>
  <si>
    <t>NKD-WRENCH SET LOTUS ALLEN 8S</t>
  </si>
  <si>
    <t>NKD-WRENCH SET LOTUS ALLEN 10M</t>
  </si>
  <si>
    <t>NKD-WRENCH SET LOTUS ALLEN 10S</t>
  </si>
  <si>
    <t>NKD-SCREWDRIVER LOTUS PRECISION 6PCS.</t>
  </si>
  <si>
    <t>NKD-MAGNIFIER LOTUS BRASS 4 IN 1</t>
  </si>
  <si>
    <t>NKD-TOOL BOX LOTUS LTB-001</t>
  </si>
  <si>
    <t>NKD-TOOL BOX LOTUS LTB-003</t>
  </si>
  <si>
    <t>NKD-TOOL BOX LOTUS LTB-007</t>
  </si>
  <si>
    <t>NKD-SCREWDRIVER LOTUS LSD-006 PROF SET 6PC</t>
  </si>
  <si>
    <t>NKD-BALL HAMMER LOTUS 1/2LBS</t>
  </si>
  <si>
    <t>NKD-BALL HAMMER LOTUS 1LBS</t>
  </si>
  <si>
    <t>NKD-BALL HAMMER LOTUS 1-1/2LBS</t>
  </si>
  <si>
    <t>NKD-BALL HAMMER LOTUS 2LBS</t>
  </si>
  <si>
    <t>NKD-SLEDGE HAMMER LOTUS 2 LBS</t>
  </si>
  <si>
    <t>NKD-SLEDGE HAMMER LOTUS 3 LBS</t>
  </si>
  <si>
    <t>NKD-PLIERS LOTUS LONG NOSE 5</t>
  </si>
  <si>
    <t>NKD-PLIERS LOTUS LONG NOSE 6</t>
  </si>
  <si>
    <t>NKD-PLIERS LOTUS LONG NOSE 8</t>
  </si>
  <si>
    <t>NKD-PLIERS LOTUS DIAGONAL 5</t>
  </si>
  <si>
    <t>NKD-PLIERS LOTUS DIAGONAL 6</t>
  </si>
  <si>
    <t>NKD-PLIERS LOTUS DIAGONAL 7</t>
  </si>
  <si>
    <t>NKD-PLIERS COMB.LOTUS 6</t>
  </si>
  <si>
    <t>NKD-PLIERS COMB.LOTUS 7</t>
  </si>
  <si>
    <t>NKD-PLIERS COMB.LOTUS 8</t>
  </si>
  <si>
    <t>NKD-PLIERS LOTUS SLIP JOINT 6</t>
  </si>
  <si>
    <t>NKD-PLIERS LOTUS SLIP JOINT 8</t>
  </si>
  <si>
    <t>NKD-PLIERS LOTUS SLIP JOINT 10</t>
  </si>
  <si>
    <t>NKD-FLARING TOOL LOTUS SET</t>
  </si>
  <si>
    <t>NKD-PISTON RING LOTUS COMPRESSOR 4X5</t>
  </si>
  <si>
    <t>NKD-PISTON RING LOTUS COMPRESSOR 6X7</t>
  </si>
  <si>
    <t>NKD-STEEL TAPE LOTUS 3M</t>
  </si>
  <si>
    <t>NKD-STEEL TAPE LOTUS 7.5M W/POUCH</t>
  </si>
  <si>
    <t>NKD-TUBING CUTTER LOTUS</t>
  </si>
  <si>
    <t>NKD-HACKSAW FRAME LOTUS</t>
  </si>
  <si>
    <t>NKD-STEEL TAPE LOTUS B519 5M 3/4</t>
  </si>
  <si>
    <t>NKD-TOOL BOX LOTUS #008</t>
  </si>
  <si>
    <t>NKD-IMPACT SOCKET WRENCH LOTUS 3/4 DRIVE 20MM</t>
  </si>
  <si>
    <t>+B-SHOWER DKI 064-HS-21</t>
  </si>
  <si>
    <t>B-FAUCET DKI 114-AT 22</t>
  </si>
  <si>
    <t>B-FLOOR DRAIN DKI 346-FG 01</t>
  </si>
  <si>
    <t>T-ADHESIVE HOOK FIXON 1001</t>
  </si>
  <si>
    <t>T-ADHESIVE HOOK FIXON 1002</t>
  </si>
  <si>
    <t>T-ADHESIVE HOOK FIXON 1003</t>
  </si>
  <si>
    <t>T-ADHESIVE HOOK FIXON 1004</t>
  </si>
  <si>
    <t>T-ADHESIVE HOOK FIXON 1005</t>
  </si>
  <si>
    <t>T-ADHESIVE HOOK FIXON 1006</t>
  </si>
  <si>
    <t>T-ADHESIVE HOOK FIXON 1008A</t>
  </si>
  <si>
    <t>T-ADHESIVE HOOK FIXON 1008Y</t>
  </si>
  <si>
    <t>T-ADHESIVE HOOK FIXON 1009</t>
  </si>
  <si>
    <t>T-ADHESIVE HOOK FIXON 1010</t>
  </si>
  <si>
    <t>+T-ADHESIVE HOOK FIXON 1011 ALL PURPOSE</t>
  </si>
  <si>
    <t>T-ADHESIVE HOOK FIXON 1014</t>
  </si>
  <si>
    <t>T-ADHESIVE HOOK FIXON 1016</t>
  </si>
  <si>
    <t>NKD-PLANER MAKITA 1911B</t>
  </si>
  <si>
    <t>NKD-DRILL MAKITA NHP-1300S</t>
  </si>
  <si>
    <t>NKD-CUT OFF SAW MAKITA 2414</t>
  </si>
  <si>
    <t>+NKD-DRILL MAKITA HP-1613K</t>
  </si>
  <si>
    <t>+NKD-DRILL MAKITA 6307</t>
  </si>
  <si>
    <t>NKD-JIGSAW MAKITA 4320</t>
  </si>
  <si>
    <t>NKD-GRINDER MAKITA N9500 4</t>
  </si>
  <si>
    <t>NKD-HAMMER DRILL MAKITA 8415</t>
  </si>
  <si>
    <t>NKD-PLANER MAKITA 1902</t>
  </si>
  <si>
    <t>NKD-DRILL MAKITA 6010B</t>
  </si>
  <si>
    <t>NKD-SCREWDRIVER LOTUS 2PCS SET</t>
  </si>
  <si>
    <t>NKD-MOUNTED FLAT LOTUS</t>
  </si>
  <si>
    <t>NKD-DOOR CHAIN &amp; BOLT EUROLOCK BP</t>
  </si>
  <si>
    <t>NKD-C-CLAMP JOHN BENZEN 3</t>
  </si>
  <si>
    <t>NKD-C-CLAMP JOHN BENZEN 4</t>
  </si>
  <si>
    <t>NKD-C-CLAMP JOHN BENZEN 5</t>
  </si>
  <si>
    <t>NKD-C-CLAMP JOHN BENZEN 6</t>
  </si>
  <si>
    <t>NKD-C-CLAMP JOHN BENZEN 8</t>
  </si>
  <si>
    <t>NKD-RUBBER FLAPPER MECO 102</t>
  </si>
  <si>
    <t>T-COTTON FELT FIXON 1031 SQUARE PAD</t>
  </si>
  <si>
    <t>T-COTTON FELT FIXON 1032 SQUARE PAD</t>
  </si>
  <si>
    <t>T-COTTON FELT FIXON 1034 SQUARE PAD</t>
  </si>
  <si>
    <t>T-COTTON FELT FIXON 1036 SQUARE PAD</t>
  </si>
  <si>
    <t>T-COTTON FELT FIXON 1037 SQUARE PAD</t>
  </si>
  <si>
    <t>T-COTTON FELT FIXON 1038 SQUARE PAD</t>
  </si>
  <si>
    <t>T-RUBBER SKID FIXON 1039 ROUND DISC</t>
  </si>
  <si>
    <t>T-RUBBER SKID FIXON 1040 ROUND DISC</t>
  </si>
  <si>
    <t>+T-RUBBER SKID FIXON 1041 ROUND DISC</t>
  </si>
  <si>
    <t>+T-RUBBER SKID FIXON 1042 ROUND DISC</t>
  </si>
  <si>
    <t>T-RUBBER SKID FIXON 1043 ROUND DISC</t>
  </si>
  <si>
    <t>T-RUBBER SKID FIXON 1044 ROUND DISC</t>
  </si>
  <si>
    <t>T-RUBBER SKID FIXON 1045 ROUND DISC</t>
  </si>
  <si>
    <t>T-ADHESIVE FIXON CARPET PAD 1055</t>
  </si>
  <si>
    <t>T-SUCTION HOOK FIXON 1057 CLEAR LARGE</t>
  </si>
  <si>
    <t>T-SUCTION HOOK FIXON 1058 CLEAR MEDIUM</t>
  </si>
  <si>
    <t>T-SUCTION HOOK FIXON 1058W WHITE MEDIUM</t>
  </si>
  <si>
    <t>+T-SUCTION HOOK FIXON 1059-1 CLEAR SMALL</t>
  </si>
  <si>
    <t>T-SUCTION HOOK FIXON 1059-1 SMALL</t>
  </si>
  <si>
    <t>T-SUCTION METAL HOOK FIXON 1060 MEDIUM</t>
  </si>
  <si>
    <t>T-SUCTION METAL HOOK FIXON 1061 SMALL</t>
  </si>
  <si>
    <t>T-ADHESIVE HOOK FIXON 1062</t>
  </si>
  <si>
    <t>T-ADHESIVE HOOK FIXON 1082</t>
  </si>
  <si>
    <t>T-TOILET ROLL HOLDER FIXON 1089 WHITE</t>
  </si>
  <si>
    <t>T-ELITE HARDWALL FIXON HOOK ROUND 1090 WHITE</t>
  </si>
  <si>
    <t>T-ELITE HARDWALL FIXON HOOK SQUARE 1091</t>
  </si>
  <si>
    <t>T-CORNER PROTECTOR FIXON 1104</t>
  </si>
  <si>
    <t>T-ADHESIVE HOOK FIXON 1206</t>
  </si>
  <si>
    <t>T-SHAVER HOLDER FIXON 1207 CLEAR</t>
  </si>
  <si>
    <t>T-ADHESIVE HOOK FIXON 1208 CLEAR</t>
  </si>
  <si>
    <t>T-ADHESIVE HOOK FIXON 1214 VOGUE</t>
  </si>
  <si>
    <t>T-ROBE HOOK FIXON 1221 OVAL</t>
  </si>
  <si>
    <t>T-SANDWICH HOLDER FIXON 1223</t>
  </si>
  <si>
    <t>T-SKID PROTECTOR FIXON 1228 RUBBER ROUND</t>
  </si>
  <si>
    <t>T-SKID PROTECTOR FIXON 1229 RUBBER SQUARE</t>
  </si>
  <si>
    <t>T-ADHESIVE HOOK FIXON 1236 MEDIUM</t>
  </si>
  <si>
    <t>T-ADHESIVE HOOK FIXON 1237 LARGE</t>
  </si>
  <si>
    <t>T-SUCTION CUP FROST FIXON 1251</t>
  </si>
  <si>
    <t>T-SUCTION METAL HOOK FIXON 1252 MEDIUM</t>
  </si>
  <si>
    <t>+T-ADHESIVE HOOK FIXON 1254</t>
  </si>
  <si>
    <t>L-TUBING CUTTING STANLEY 93-020</t>
  </si>
  <si>
    <t>RR-ENC-ORNAMENTALS 20</t>
  </si>
  <si>
    <t>B-FITTINGS EASYFLOW S/S ELBOW 45 DEG. 1/2"</t>
  </si>
  <si>
    <t>B-FITTINGS EASYFLOW S/S NIPPLE 1/2" X 3"</t>
  </si>
  <si>
    <t>B-FITTINGS EASYFLOW S/S NIPPLE 3/4X3</t>
  </si>
  <si>
    <t>B-FITTINGS EASYFLOW S/S NIPPLE 3/4X4</t>
  </si>
  <si>
    <t>B-FITTINGS EASYFLOW S/S NIPPLE 1X4</t>
  </si>
  <si>
    <t>B-FITTINGS EASYFLOW S/S NIPPLE 1X5</t>
  </si>
  <si>
    <t>B-FITTINGS EASYFLOW S/S NIPPLE 1/4 X2</t>
  </si>
  <si>
    <t>B-FITTINGS EASYFLOW S/S NIPPLE 3/8X1</t>
  </si>
  <si>
    <t>B-FITTINGS EASYFLOW S/S NIPPLE 3/8X2</t>
  </si>
  <si>
    <t>T-DOOR CLOSER RYOBI 5004A SILVER</t>
  </si>
  <si>
    <t>T-SHOWER VALVE CIP 034010 W/FLANGE</t>
  </si>
  <si>
    <t>B-FAUCET DKI 116-PT 22</t>
  </si>
  <si>
    <t>TI-PAINT ISLAND GAL EPOXY PRIMER 180 BLACK</t>
  </si>
  <si>
    <t>B-P/TRAP EASYFLOW 1-1/4 CHROME</t>
  </si>
  <si>
    <t>B-PUMP MARINA NET-125 NYLON CARTRIDGE</t>
  </si>
  <si>
    <t>AIC-VISE GRIP KYK KVG10 10 CR</t>
  </si>
  <si>
    <t>AIC-VISE GRIP KYK KVG7 7</t>
  </si>
  <si>
    <t>AIC-VISE GRIP KYK KVGLN9 LONG NOSE 9</t>
  </si>
  <si>
    <t>AIC-CHISEL WOOD KYK KWC1 1</t>
  </si>
  <si>
    <t>AIC-CHISEL WOOD KYK KWC12 1/2</t>
  </si>
  <si>
    <t>AIC-CHISEL WOOD KYK KWC14 1/4</t>
  </si>
  <si>
    <t>AIC-CHISEL WOOD KYK KWC58 5/8</t>
  </si>
  <si>
    <t>AIC-GOGGLES WELDING KYK KWG OPEN TYPE</t>
  </si>
  <si>
    <t>AIC-BLADE KYK KUKB5A FOR 2004</t>
  </si>
  <si>
    <t>AIC-CUTTER KNIFE KYK KUC870C CLEAR/ORANGE</t>
  </si>
  <si>
    <t>AIC-TORQUE WRENCH KYK KTW150 DIAL TYPE 150LB</t>
  </si>
  <si>
    <t>AIC-TAPE MEASURING KYK KTM313 3M/10FT</t>
  </si>
  <si>
    <t>AIC-TOOL KIT KYK KTK125 125PCS</t>
  </si>
  <si>
    <t>AIC-TOOL KIT KYK KTK115 115PCS</t>
  </si>
  <si>
    <t>AIC-PAINT BRUSH KYK KPB001 1</t>
  </si>
  <si>
    <t>AIC-PAINT BRUSH KYK KPB002 2</t>
  </si>
  <si>
    <t>AIC-PAINT BRUSH KYK KPB003 3</t>
  </si>
  <si>
    <t>AIC-PAINT BRUSH KYK KPB004 4</t>
  </si>
  <si>
    <t>AIC-PAINT BRUSH KYK KPB034 3/4</t>
  </si>
  <si>
    <t>AIC-SCREWDRIVER KYK S53+ 5X75</t>
  </si>
  <si>
    <t>AIC-SCREWDRIVER KYK S53- 5X75</t>
  </si>
  <si>
    <t>AIC-SCREWDRIVER KYK S54+ 5X100</t>
  </si>
  <si>
    <t>AIC-SCREWDRIVER KYK S54- 5X100</t>
  </si>
  <si>
    <t>AIC-SCREWDRIVER KYK S55+ 5X125</t>
  </si>
  <si>
    <t>AIC-SCREWDRIVER KYK S55- 5X125</t>
  </si>
  <si>
    <t>AIC-SCREWDRIVER KYK S56+ 5X150</t>
  </si>
  <si>
    <t>AIC-SCREWDRIVER KYK S56- 5X150</t>
  </si>
  <si>
    <t>AIC-SCREWDRIVER KYK S62+ 6X1 1/2 STUBBY</t>
  </si>
  <si>
    <t>AIC-SCREWDRIVER KYK S62- 6X1 1/2 STUBBY</t>
  </si>
  <si>
    <t>AIC-SCREWDRIVER KYK S64+ 6X100</t>
  </si>
  <si>
    <t>AIC-SCREWDRIVER KYK S64- 6X100</t>
  </si>
  <si>
    <t>AIC-SCREWDRIVER KYK S65+ 6X125</t>
  </si>
  <si>
    <t>AIC-SCREWDRIVER KYK S65- 6X125</t>
  </si>
  <si>
    <t>AIC-SCREWDRIVER KYK S66+ 6X150</t>
  </si>
  <si>
    <t>AIC-SCREWDRIVER KYK S66- 6X150</t>
  </si>
  <si>
    <t>AIC-GRIP MASTER LONG NOSE KYK KGL6</t>
  </si>
  <si>
    <t>AIC-GRIP MASTER LONG NOSE KYK KGL8</t>
  </si>
  <si>
    <t>AIC-GLUE STICK KYK KGS160 SMALL</t>
  </si>
  <si>
    <t>AIC-GLUE STICK KYK KGS201 BIG</t>
  </si>
  <si>
    <t>AIC-HACKSAW FRAME KYK KHF300D</t>
  </si>
  <si>
    <t>AIC-HOOK CONCRETE KYK KHH1002 7KG</t>
  </si>
  <si>
    <t>AIC-HOOK CONCRETE KYK KHH1003 12KG</t>
  </si>
  <si>
    <t>AIC-HOOK CONCRETE KYK KHH1004 14KG</t>
  </si>
  <si>
    <t>AIC-HOOK ADHESIVE KYK KHH1008A 750G</t>
  </si>
  <si>
    <t>AIC-CLAMP SUPERGRIP KYK KSP954</t>
  </si>
  <si>
    <t>AIC-CLAMP SUPERGRIP KYK KSP956</t>
  </si>
  <si>
    <t>AIC-SNAP RING KYK KSR555 INTERCHANGEABLE</t>
  </si>
  <si>
    <t>AIC-SCREWDRIVER KYK KSS006E PROF SET</t>
  </si>
  <si>
    <t>AIC-SCREWDRIVER KYK KSS264E</t>
  </si>
  <si>
    <t>AIC-SOCKET KYK KSS340 40PCS SET</t>
  </si>
  <si>
    <t>AIC-PLIERS KYK KBIP KST-B SNAP RING</t>
  </si>
  <si>
    <t>AIC-TAPER FILE KYK KST100 LINESMAN 4</t>
  </si>
  <si>
    <t>AIC-SAFETY EYEGLASSES KYK KSWGB BLACK</t>
  </si>
  <si>
    <t>AIC-SAFETY EYEGLASSES KYK KSWGGRS GRN-SIL</t>
  </si>
  <si>
    <t>AIC-SAFETY EYEGLASSES KYK KSWGY YELLOW</t>
  </si>
  <si>
    <t>AIC-TOOL BOX KYK KTB-001</t>
  </si>
  <si>
    <t>AIC-TOOL BOX KYK KTB-002</t>
  </si>
  <si>
    <t>AIC-TOOL BOX KYK KTB-010</t>
  </si>
  <si>
    <t>AIC-TUBING CUTTER KYK KTC</t>
  </si>
  <si>
    <t>AIC-CUTTER TILE KYK KTC-211 KTCB 8</t>
  </si>
  <si>
    <t>AIC-TIRE GAUGE KYK KTG050 DIAL TYPE 50LB.</t>
  </si>
  <si>
    <t>AIC-TIRE GAUGE KYK KTG150 150PSI</t>
  </si>
  <si>
    <t>AIC-SLIDING T-HANDLE KYK KTH431 1/2D 10</t>
  </si>
  <si>
    <t>AIC-SLIDING T-HANDLE KYK KTH432 1/2D 12</t>
  </si>
  <si>
    <t>AIC-SLIDING T-HANDLE KYK KTH631 3/4D 20</t>
  </si>
  <si>
    <t>AIC-WRENCH CROSS KYK KCW 1/2X17X19X21X23</t>
  </si>
  <si>
    <t>AIC-WRENCH COMB.KYK KCW05 5PCS/SET</t>
  </si>
  <si>
    <t>AIC-WRENCH COMB.KYK KCW10 10PC/SET 8-22MM</t>
  </si>
  <si>
    <t>AIC-WRENCH COMB.KYK KCW14 14PC/SET 8-24MM</t>
  </si>
  <si>
    <t>AIC-DRILL BIT KYK KD0116 HSS 1/16</t>
  </si>
  <si>
    <t>AIC-DRILL BIT KYK KD012 HSS 1/2</t>
  </si>
  <si>
    <t>AIC-DRILL BIT KYK KD018 HSS 1/8</t>
  </si>
  <si>
    <t>AIC-DRILL BIT KYK KD0316 HSS 3/16</t>
  </si>
  <si>
    <t>AIC-DRILL BIT KYK KD0332 HSS 3/32</t>
  </si>
  <si>
    <t>AIC-DRILL BIT KYK KD038 HSS 3/8</t>
  </si>
  <si>
    <t>AIC-DRILL BIT KYK KD0532 HSS 5/32</t>
  </si>
  <si>
    <t>AIC-DRILL BIT KYK KD0716 HSS 7/16</t>
  </si>
  <si>
    <t>AIC-DEPRESSED CENTER WHEEL KYK KDC4 4</t>
  </si>
  <si>
    <t>AIC-DEPRESSED CENTER WHEEL KYK KDC46C CONCRETE</t>
  </si>
  <si>
    <t>AIC-DEPRESSED CENTER METAL KYK KDC5 5</t>
  </si>
  <si>
    <t>AIC-DEPRESSED CENTER METAL KYK KDC7 7</t>
  </si>
  <si>
    <t>AIC-DIAMOND CUTTER KYK KDD105D DRY 4</t>
  </si>
  <si>
    <t>AIC-DIAMOND CUTTER KYK KDD180D DRY 7</t>
  </si>
  <si>
    <t>AIC-PLIERS KYK KDP5 DIAGONAL 5</t>
  </si>
  <si>
    <t>AIC-PLIERS KYK KDP6 DIAGONAL 6</t>
  </si>
  <si>
    <t>AIC-PLIERS KYK KDP7 DIAGONAL 7</t>
  </si>
  <si>
    <t>AIC-DRILL BIT MASONRY KYK KDS005 5PCS 1/8-3/8</t>
  </si>
  <si>
    <t>AIC-DRILL BIT KYK KDS013 SET 13PCS 1/16-1/4</t>
  </si>
  <si>
    <t>AIC-DRILL BIT KYK KDS029 SET 29PCS 1/16-1/2</t>
  </si>
  <si>
    <t>AIC-HOLLOW NUT DRIVER KYK KND0009 9MM</t>
  </si>
  <si>
    <t>AIC-HOLLOW NUT DRIVER KYK KND0012 12MM</t>
  </si>
  <si>
    <t>AIC-HOLLOW NUT DRIVER KYK KND0013 13MM</t>
  </si>
  <si>
    <t>AIC-SHARPENING STONE KYK KOS150 6</t>
  </si>
  <si>
    <t>AIC-OPEN WRENCH KYK KOS622 6-22 SET</t>
  </si>
  <si>
    <t>AIC-POWER BIT KYK KPB 10PCS SET</t>
  </si>
  <si>
    <t>AIC-SCREWDRIVER KYK KPB1100 2PCS 1X4</t>
  </si>
  <si>
    <t>AIC-SCREWDRIVER KYK KPB2100 2PCS 2X4</t>
  </si>
  <si>
    <t>AIC-PLASTIC CALIPER KYK KPC106</t>
  </si>
  <si>
    <t>AIC-HAMMER BALLPEIN KYK KPH12 3/4LB</t>
  </si>
  <si>
    <t>AIC-HAMMER BALLPEIN KYK KPH16 1LB</t>
  </si>
  <si>
    <t>AIC-HAMMER BALLPEIN KYK KPH24 1.5LBS</t>
  </si>
  <si>
    <t>AIC-HAMMER BALLPEIN KYK KPH32 2LBS</t>
  </si>
  <si>
    <t>AIC-HAND RIVETER KYK KHRHD KR-703</t>
  </si>
  <si>
    <t>AIC-HOLE SAW KYK KHS750 7PCS SET</t>
  </si>
  <si>
    <t>AIC-HANDSAW WOODEN KYK KHW18 18</t>
  </si>
  <si>
    <t>AIC-HANDSAW WOODEN KYK KHW20 20</t>
  </si>
  <si>
    <t>AIC-HANDSAW WOODEN KYK KHW22 22</t>
  </si>
  <si>
    <t>AIC-INSERT BIT KYK KIB302 10PCS</t>
  </si>
  <si>
    <t>AIC-IMPACT DRIVER KYK KID2500</t>
  </si>
  <si>
    <t>AIC-PLIERS KYK KLN5 LONG NOSE 5</t>
  </si>
  <si>
    <t>AIC-PLIERS KYK KLN6 LONG NOSE 6</t>
  </si>
  <si>
    <t>AIC-PLIERS KYK KLN8 LONG NOSE 8</t>
  </si>
  <si>
    <t>AIC-BOX MULTI-USE KYK KMO-003</t>
  </si>
  <si>
    <t>AIC-BOX MULTI-USE KYK KMO-005</t>
  </si>
  <si>
    <t>AIC-BOX MULTI-USE KYK KMO-018</t>
  </si>
  <si>
    <t>AIC-PLIERS KYK KMP250 ELECTRONIC 5</t>
  </si>
  <si>
    <t>AIC-SLEDGE HAMMER KYK KSH032 2LBS</t>
  </si>
  <si>
    <t>AIC-SLEDGE HAMMER KYK KSH048 3LBS</t>
  </si>
  <si>
    <t>AIC-PLIERS KYK KSJ10 SLIP JOINT 10</t>
  </si>
  <si>
    <t>AIC-PLIERS KYK KSJ6 SLIP JOINT 6</t>
  </si>
  <si>
    <t>AIC-PLIERS KYK KSJ8 SLIP JOINT 8</t>
  </si>
  <si>
    <t>AIC-VISE GRIP KYK KSMC SHEET METAL 8</t>
  </si>
  <si>
    <t>AIC-PIPE WRENCH KYK KPW0008 8</t>
  </si>
  <si>
    <t>AIC-PIPE WRENCH KYK KPW0010 10</t>
  </si>
  <si>
    <t>AIC-PIPE WRENCH KYK KPW0012 12</t>
  </si>
  <si>
    <t>AIC-PIPE WRENCH KYK KPW0014 14</t>
  </si>
  <si>
    <t>AIC-PIPE WRENCH KYK KPW0018 18</t>
  </si>
  <si>
    <t>AIC-PLIER KYK KBEP KRT-B SNAP RING</t>
  </si>
  <si>
    <t>AIC-PLIER KYK KSEP KRT-S SNAP RING</t>
  </si>
  <si>
    <t>AIC-SCREWDRIVER KYK KSD212 2 IN 1</t>
  </si>
  <si>
    <t>AIC-SCREWDRIVER KYK KSD214 2 IN 1</t>
  </si>
  <si>
    <t>AIC-SOCKET DRIVER BIT KYK KSD422 T-BAR</t>
  </si>
  <si>
    <t>AIC-SCREWDRIVER KYK KSSP6 SET 6PCS</t>
  </si>
  <si>
    <t>AIC-BOTTLE JACK KYK KBJ5020C 2TON</t>
  </si>
  <si>
    <t>AIC-BOTTLE JACK KYK KBJ5040C 4TON</t>
  </si>
  <si>
    <t>AIC-BOTTLE JACK KYK KBJ5060C 6TON</t>
  </si>
  <si>
    <t>AIC-BOTTLE JACK KYK KBJ5120C 12TON</t>
  </si>
  <si>
    <t>AIC-BOX WRENCH KYK KBS622 6-22 SET</t>
  </si>
  <si>
    <t>AIC-WRENCH BAR KYK KBT380</t>
  </si>
  <si>
    <t>AIC-BENCH VISE KYK KBV3 STEEL PIPE 3</t>
  </si>
  <si>
    <t>AIC-BENCH VISE KYK KBV4 STEEL PIPE 4</t>
  </si>
  <si>
    <t>AIC-BENCH VISE KYK KBV5 STEEL PIPE 5</t>
  </si>
  <si>
    <t>AIC-BENCH PLANE KYK KCB2195 2X10MM 4 CUTTER BLADE</t>
  </si>
  <si>
    <t>AIC-BENCH VISE KYK KBV6 STEEL PIPE 6</t>
  </si>
  <si>
    <t>AIC-C-CLAMP KYK KCC0003 3</t>
  </si>
  <si>
    <t>AIC-C-CLAMP KYK KCC0004 4</t>
  </si>
  <si>
    <t>AIC-C-CLAMP KYK KCC0005 5</t>
  </si>
  <si>
    <t>AIC-C-CLAMP KYK KCC0008 8</t>
  </si>
  <si>
    <t>AIC-CUT-OFF WHEEL KYK KCC100 CONCRETE</t>
  </si>
  <si>
    <t>AIC-CUT-OFF WHEEL KYK KCC180 7 CONCRETE</t>
  </si>
  <si>
    <t>AIC-HOLE CUTTER KYK KCC208 ADJ. CIRCLE</t>
  </si>
  <si>
    <t>AIC-HAMMER CLAW KYK KCH016 WOOD HANDLE</t>
  </si>
  <si>
    <t>AIC-HAMMER KYK KFG-016 FIBER GLASS KCHF</t>
  </si>
  <si>
    <t>AIC-CUT-OFF WHEEL KYK KCM100 4 METAL</t>
  </si>
  <si>
    <t>AIC-CUT-OFF WHEEL KYK KCM125 5 METAL</t>
  </si>
  <si>
    <t>AIC-CUT-OFF WHEEL KYK KCM180 STEEL 7X1/8X7/8</t>
  </si>
  <si>
    <t>AIC-CUT-OFF WHEEL KYK KCM350 STEEL 14X1/8X1</t>
  </si>
  <si>
    <t>AIC-PLIERS COMB.KYK KCP6 6</t>
  </si>
  <si>
    <t>AIC-PLIERS COMB.KYK KCP7 7</t>
  </si>
  <si>
    <t>AIC-PLIERS COMB.KYK KCP8  8</t>
  </si>
  <si>
    <t>AIC-SAW FRAME KYK KCS W/4 BLADES</t>
  </si>
  <si>
    <t>AIC-SQUARE KYK KCS300 COMBINATION 12</t>
  </si>
  <si>
    <t>AIC-CUTTER SAW KYK KCST</t>
  </si>
  <si>
    <t>AIC-CEMENT TROWEL KYK KCT5 5</t>
  </si>
  <si>
    <t>AIC-EAR MUFF KYK KEM106 106</t>
  </si>
  <si>
    <t>AIC-EAR MUFF KYK KEM107 107</t>
  </si>
  <si>
    <t>AIC-DIAMOND CUTTER KYK KGC-150 GLASS</t>
  </si>
  <si>
    <t>AIC-GRIP MASTER COMB KYK KGC6</t>
  </si>
  <si>
    <t>AIC-GRIP MASTER COMB KYK KGC7</t>
  </si>
  <si>
    <t>AIC-GRIP MASTER COMB KYK KGC8</t>
  </si>
  <si>
    <t>AIC-GRIP MASTER DIAGONAL KYK KGD6</t>
  </si>
  <si>
    <t>AIC-GRIP MASTER DIAGONAL KYK KGD8</t>
  </si>
  <si>
    <t>AIC-IMPACT SOCKET KYK K4310 1SET 14/ST 6P</t>
  </si>
  <si>
    <t>AIC-IMPACT SOCKET KYK K4313 SET 17/ST 12P</t>
  </si>
  <si>
    <t>AIC-IMPACT SOCKET KYK K6108 SET 12/ST 12P</t>
  </si>
  <si>
    <t>AIC-IMPACT SOCKET KYK K6110 SET 16/ST 12P</t>
  </si>
  <si>
    <t>AIC-LEVEL KYK KAL4501 I-TYPE 18 ALUM</t>
  </si>
  <si>
    <t>AIC-LEVEL KYK KAL6001 I-TYPE 24 ALUM</t>
  </si>
  <si>
    <t>AIC-AIR TOOL KIT KYK KAT105A 5PCS</t>
  </si>
  <si>
    <t>AIC-WRENCH ADJUSTABLE KYK KAW10 10</t>
  </si>
  <si>
    <t>AIC-WRENCH ADJUSTABLE KYK KAW12 12</t>
  </si>
  <si>
    <t>AIC-WRENCH ADJUSTABLE KYK KAW6 6</t>
  </si>
  <si>
    <t>AIC-WRENCH ADJUSTABLE KYK KAW8 8</t>
  </si>
  <si>
    <t>AIC-BENCH GRINDER KYK KBG6 6 1/3HP</t>
  </si>
  <si>
    <t>AIC-BENCH GRINDER KYK KBG8 8 3/4HP</t>
  </si>
  <si>
    <t>ATB-SOCKET THREADED PVC WHITE AGRU 1/2</t>
  </si>
  <si>
    <t>ATB-SOCKET THREADED PVC WHITE AGRU 3/4</t>
  </si>
  <si>
    <t>ATB-SOCKET THREADED PVC WHITE AGRU 1</t>
  </si>
  <si>
    <t>ATB-SOCKET THREADED PVC WHITE AGRU 1 1/4</t>
  </si>
  <si>
    <t>ATB-SOCKET THREADED PVC WHITE AGRU 1 1/2</t>
  </si>
  <si>
    <t>ATB-SOCKET THREADED PVC WHITE AGRU 2</t>
  </si>
  <si>
    <t>ATB-TEE THREADED PVC WHITE AGRU 1/2</t>
  </si>
  <si>
    <t>ATB-TEE THREADED PVC WHITE AGRU 3/4</t>
  </si>
  <si>
    <t>ATB-TEE THREADED PVC WHITE AGRU 1</t>
  </si>
  <si>
    <t>ATB-TEE THREADED PVC WHITE AGRU 1 1/4</t>
  </si>
  <si>
    <t>ATB-TEE THREADED PVC WHITE AGRU 1 1/2</t>
  </si>
  <si>
    <t>ATB-TEE THREADED PVC WHITE AGRU 2</t>
  </si>
  <si>
    <t>ATB-UNION THREADED PVC WHITE AGRU 1/2</t>
  </si>
  <si>
    <t>ATB-UNION THREADED PVC WHITE AGRU 3/4</t>
  </si>
  <si>
    <t>ATB-UNION THREADED PVC WHITE AGRU 1</t>
  </si>
  <si>
    <t>ATB-UNION THREADED PVC WHITE AGRU 1 1/4</t>
  </si>
  <si>
    <t>ATB-UNION THREADED PVC WHITE AGRU 1 1/2</t>
  </si>
  <si>
    <t>ATB-UNION THREADED PVC WHITE AGRU 2</t>
  </si>
  <si>
    <t>ATB-REDUCER THREADED PVC WHITE AGRU 3/4X1/2</t>
  </si>
  <si>
    <t>ATB-REDUCER THREADED PVC WHITE AGRU 1X1/2</t>
  </si>
  <si>
    <t>ATB-REDUCER THREADED PVC WHITE AGRU 1X3/4</t>
  </si>
  <si>
    <t>ATB-REDUCER THREADED PVC WHITE AGRU 1 1/4X1</t>
  </si>
  <si>
    <t>ATB-REDUCER THREADED PVC WHITE AGRU 1 1/2X1</t>
  </si>
  <si>
    <t>(do not use) ATB-REDUCER THREADED PVC WHITE AGRU 1 1/2X1 1/4</t>
  </si>
  <si>
    <t>ATB-REDUCER THREADED PVC WHITE AGRU 2X1-1/2</t>
  </si>
  <si>
    <t>ATB-BUSHING THREADED PVC WHITE AGRU 3/4X1/2</t>
  </si>
  <si>
    <t>ATB-BUSHING THREADED PVC WHITE AGRU 1X1/2</t>
  </si>
  <si>
    <t>ATB-BUSHING THREADED PVC WHITE AGRU 1X3/4</t>
  </si>
  <si>
    <t>ATB-BUSHING THREADED PVC WHITE AGRU 1 1/4X1</t>
  </si>
  <si>
    <t>ATB-BUSHING THREADED PVC WHITE AGRU 1 1/2X3/4</t>
  </si>
  <si>
    <t>ATB-BUSHING THREADED PVC WHITE AGRU 1 1/2X1</t>
  </si>
  <si>
    <t>ATB-BUSHING THREADED PVC WHITE AGRU 1 1/2X1 1/4</t>
  </si>
  <si>
    <t>ATB-BUSHING THREADED PVC WHITE AGRU 2X1/2</t>
  </si>
  <si>
    <t>ATB-BUSHING THREADED PVC WHITE AGRU 2X3/4</t>
  </si>
  <si>
    <t>ATB-BUSHING THREADED PVC WHITE AGRU 2X1</t>
  </si>
  <si>
    <t>ATB-BUSHING THREADED PVC WHITE AGRU 2X1 1/2</t>
  </si>
  <si>
    <t>AIC-TROWEL PLASTERING KYK KPT10 10</t>
  </si>
  <si>
    <t>AIC-RESPIRATOR CARTRIDGE KYK KR610 DUST</t>
  </si>
  <si>
    <t>AIC-RESPIRATOR CARTRIDGE KYK KR612 PAINT</t>
  </si>
  <si>
    <t>AIC-RESPIRATOR CARTRIDGE KYK KR614 ACID</t>
  </si>
  <si>
    <t>AIC-RESPIRATOR CARTRIDGE KYK KR615 PAINT</t>
  </si>
  <si>
    <t>AIC-RATCHET HANDLE KYK KRH2500</t>
  </si>
  <si>
    <t>AIC-RATCHET HANDLE KYK KRH411 1/2D</t>
  </si>
  <si>
    <t>AIC-RATCHET HANDLE KYK KRH611 3/4D</t>
  </si>
  <si>
    <t>AIC-RUBBER MALLET KYK KRM024 24OZ</t>
  </si>
  <si>
    <t>AIC-HEX KEY WRENCH KYK KHK10M 1.5-10MM</t>
  </si>
  <si>
    <t>AIC-HEX KEY WRENCH KYK KHK10S 1/16-3/8</t>
  </si>
  <si>
    <t>AIC-HEX KEY WRENCH KYK KHK8M 1.5-6MM 8PCS</t>
  </si>
  <si>
    <t>AIC-HEX KEY WRENCH KYK KHK8S 1/16-1/4 8PCS</t>
  </si>
  <si>
    <t>AIC-SCREWDRIVER KYK KSD811E</t>
  </si>
  <si>
    <t>AIC-SCREW EXTRACTOR KYK KSE505 5PCS</t>
  </si>
  <si>
    <t>AIC-QUICK COUPLER KYK KSF-20 THREAD 1/4</t>
  </si>
  <si>
    <t>AIC-GOGGLES SAFETY KYK KSG (USA TYPE)</t>
  </si>
  <si>
    <t>AIC-QUICK COUPLER KYK KSH-20 THREAD 1/4</t>
  </si>
  <si>
    <t>AIC-QUICK COUPLER KYK KSM-20 THREAD 1/4</t>
  </si>
  <si>
    <t>AIC-SOCKET KYK KSO-09 1/2DR. 6PT. 9MM</t>
  </si>
  <si>
    <t>AIC-SOCKET KYK KSO-19 1/2DR. 6PT. 19MM</t>
  </si>
  <si>
    <t>AIC-SOCKET KYK KSO-23 1/2DR. 6PT. 23MM</t>
  </si>
  <si>
    <t>AIC-SOCKET KYK KSO-27 1/2DR. 6PT. 27MM</t>
  </si>
  <si>
    <t>AIC-SOCKET KYK KSO-32 1/2DR. 6PT. 32MM</t>
  </si>
  <si>
    <t>AIC-GLUE GUN KYK KGG160 SMALL</t>
  </si>
  <si>
    <t>AIC-GLUE GUN KYK KGG301</t>
  </si>
  <si>
    <t>AIC-GREASE GUN KYK KGG450</t>
  </si>
  <si>
    <t>AIC-DRILL BIT KYK KMD012 MASONRY 1/2</t>
  </si>
  <si>
    <t>AIC-DRILL BIT KYK KMD014 MASONRY 1/4</t>
  </si>
  <si>
    <t>AIC-DRILL BIT KYK KMD018 MASONRY 1/8</t>
  </si>
  <si>
    <t>AIC-DRILL BIT KYK KMD0316 MASONRY 3/16</t>
  </si>
  <si>
    <t>AIC-DRILL BIT KYK KMD034 MASONRY 3/4</t>
  </si>
  <si>
    <t>AIC-DRILL BIT KYK KMD038 MASONRY 3/8</t>
  </si>
  <si>
    <t>AIC-DRILL BIT KYK KMD0516 MASONRY 5/16</t>
  </si>
  <si>
    <t>AIC-DRILL BIT KYK KMD058 MASONRY 5/8</t>
  </si>
  <si>
    <t>AIC-GEAR PULLER KYK K2GP3 2ARM 3</t>
  </si>
  <si>
    <t>AIC-GEAR PULLER KYK K2GP4 2ARM 4</t>
  </si>
  <si>
    <t>AIC-GEAR PULLER KYK K2GP6 2ARM 6</t>
  </si>
  <si>
    <t>AIC-GEAR PULLER KYK K3GP3 3ARM 3</t>
  </si>
  <si>
    <t>AIC-GEAR PULLER KYK K3GP4 3ARM 4</t>
  </si>
  <si>
    <t>AIC-GEAR PULLER KYK K3GP6 3ARM 6</t>
  </si>
  <si>
    <t>AIC-RESPIRATOR W/O CARTRIDGE KYK KRM602</t>
  </si>
  <si>
    <t>AIC-RESPIRATOR W/O CARTRIDGE KYK KRM603</t>
  </si>
  <si>
    <t>AIC-TIN SNIPS KYK KAS STRAIGHT CUT</t>
  </si>
  <si>
    <t>AIC-RATCHET BIT KYK KBB HD 10 BRACE</t>
  </si>
  <si>
    <t>AIC-GREASE GUN KYK KGG100 LEVER TYPE 100CC</t>
  </si>
  <si>
    <t>AIC-FOLDING SAW KYK KFS</t>
  </si>
  <si>
    <t>AIC-C-CLAMP KYK KLC275 LOCKING 11</t>
  </si>
  <si>
    <t>AIC-SCREWDRIVER KYK KRS034</t>
  </si>
  <si>
    <t>AIC-PADLOCK KYK KLP030 LAMINATED</t>
  </si>
  <si>
    <t>AIC-PADLOCK KYK KLP040 LAMINATED</t>
  </si>
  <si>
    <t>AIC-PADLOCK KYK KLP050 LAMINATED</t>
  </si>
  <si>
    <t>AIC-PADLOCK KYK KLP064 LAMINATED</t>
  </si>
  <si>
    <t>AIC-PADLOCK KYK KPL025 SOLID BRASS</t>
  </si>
  <si>
    <t>AIC-PADLOCK KYK KPL030 SOLID BRASS</t>
  </si>
  <si>
    <t>AIC-PADLOCK KYK KPL040 SOLID BRASS</t>
  </si>
  <si>
    <t>AIC-PADLOCK KYK KPL050 BRASS BRASS</t>
  </si>
  <si>
    <t>AIC-PADLOCK KYK KPL060 SOLID BRASS</t>
  </si>
  <si>
    <t>AIC-QUICK COUPLER KYK KPM-20 THREAD 1/4</t>
  </si>
  <si>
    <t>AIC-SANDPAPER KYK KSP0120 WATERPROOF 120</t>
  </si>
  <si>
    <t>AIC-SANDPAPER KYK KSP0150 WATERPROOF 150</t>
  </si>
  <si>
    <t>AIC-SANDPAPER KYK KSP0180 WATERPROOF 180</t>
  </si>
  <si>
    <t>AIC-SANDPAPER KYK KSP0220 WATERPROOF 220</t>
  </si>
  <si>
    <t>AIC-SANDPAPER KYK KSP0240 WATERPROOF 240</t>
  </si>
  <si>
    <t>AIC-SANDPAPER KYK KSP0280 WATERPROOF 280</t>
  </si>
  <si>
    <t>AIC-SANDPAPER KYK KSP0320 WATERPROOF 320</t>
  </si>
  <si>
    <t>AIC-SANDPAPER KYK KSP0360 WATERPROOF 360</t>
  </si>
  <si>
    <t>AIC-SANDPAPER KYK KSP0400 WATERPROOF 400</t>
  </si>
  <si>
    <t>AIC-SANDPAPER KYK KSP0600 WATERPROOF 600</t>
  </si>
  <si>
    <t>AIC-SANDPAPER KYK KSP0800 WATERPROOF 800</t>
  </si>
  <si>
    <t>AIC-SANDPAPER KYK KSP01000 WATERPROOF 1000</t>
  </si>
  <si>
    <t>AIC-SANDPAPER KYK KSP1200 WATERPROOF 1200</t>
  </si>
  <si>
    <t>ATB-HANDLE PLASTIC SUN CHAIN #3006-GP</t>
  </si>
  <si>
    <t>AIC-HOOK SUCTION KYK KHH1057 CLEAR HOLDER</t>
  </si>
  <si>
    <t>AIC-HOOK SUCTION KYK KHH1058 CLEAR HOLDER MED</t>
  </si>
  <si>
    <t>AIC-HOOK SUCTION KYK KHH1059 CLEAR HOLDER SML</t>
  </si>
  <si>
    <t>AIC-HOOK SUCTION KYK KHH1060 METAL HOLDER MED</t>
  </si>
  <si>
    <t>AIC-HOOK SUCTION KYK KHH1061 METAL HOLDER SML</t>
  </si>
  <si>
    <t>AIC-STAPLE GUN KYK KTN-716 KTG3 3WAY</t>
  </si>
  <si>
    <t>AIC-SCREWDRIVER ELECTRONIC KYK KTDT06</t>
  </si>
  <si>
    <t>AIC-STAPLER &amp; TACKER GUN KYK KTS707BP 2WAY</t>
  </si>
  <si>
    <t>AIC-HANDLE FLEXIBLE KYK KPH441 1/2D 10</t>
  </si>
  <si>
    <t>AIC-HANDLE FLEXIBLE KYK KPH442 1/2D 12</t>
  </si>
  <si>
    <t>MDP-ORNAMENTALS CACTUS FLOWER SHAPE</t>
  </si>
  <si>
    <t>MDP-ORNAMENTALS CACTUS EAR TYPE</t>
  </si>
  <si>
    <t>MDP-ORNAMENTALS CACTUS THRONY VARIETY</t>
  </si>
  <si>
    <t>MDP-ORNAMENTALS CACTUS JADE</t>
  </si>
  <si>
    <t>MDP-ORNAMENTALS VANDA MDME KENNY</t>
  </si>
  <si>
    <t>MDP-ORNAMENTALS VANDA CHAYOT</t>
  </si>
  <si>
    <t>MDP-ORNAMENTALS VANDA ASCOSCENDA</t>
  </si>
  <si>
    <t>MDP-ORNAMENTALS BROMELIADS RED LIPS</t>
  </si>
  <si>
    <t>MDP-ORNAMENTALS BROMELIADS FASCINATION</t>
  </si>
  <si>
    <t>MDP-ORNAMENTALS BROMELIADS GREEN STRIPE</t>
  </si>
  <si>
    <t>MDP-ORNAMENTALS BROMELIADS RED</t>
  </si>
  <si>
    <t>MDP-ORNAMENTALS BROMELIADS RHAPSODY</t>
  </si>
  <si>
    <t>MDP-ORNAMENTALS T-PLANT STRIPE</t>
  </si>
  <si>
    <t>MDP-ORNAMENTALS T-PLANT XMAS PLANT</t>
  </si>
  <si>
    <t>MDP-ORNAMENTALS T-PLANT RIBONNETE</t>
  </si>
  <si>
    <t>FF-SWITCH ROYU WH501 1G</t>
  </si>
  <si>
    <t>FF-SWITCH ROYU WH503 2G W/O LED</t>
  </si>
  <si>
    <t>FF-SWITCH ROYU WH505 3G W/O LED</t>
  </si>
  <si>
    <t>FF-SWITCH ROYU WH601 1G W/LED</t>
  </si>
  <si>
    <t>FF-SWITCH ROYU WH603 2G W/LED</t>
  </si>
  <si>
    <t>FF-SWITCH ROYU WH605 3G W/LED</t>
  </si>
  <si>
    <t>FF-OUTLET ROYU WH113 2G</t>
  </si>
  <si>
    <t>FF-OUTLET ROYU WH115 3G</t>
  </si>
  <si>
    <t>AIC-SPOKE SHAVE KYK KSP7051B 10X2 1/8</t>
  </si>
  <si>
    <t>AIC-TIRE INFLATOR GUN KYK KTI188</t>
  </si>
  <si>
    <t>AIC-QUICK COUPLER KYK KQC SET 3WAY</t>
  </si>
  <si>
    <t>AIC-QUICK COUPLER KYK KQC505 5PCS SET</t>
  </si>
  <si>
    <t>AIC-TIN SNIPS KYK KPS250S 10</t>
  </si>
  <si>
    <t>AIC-TIN SNIPS KYK KPS300S 12</t>
  </si>
  <si>
    <t>AIC-TIN SNIPS KYK KPS350S 14</t>
  </si>
  <si>
    <t>AIC-CABINET MULTI-USE KYK KMCD25</t>
  </si>
  <si>
    <t>AIC-CABINET MULTI-USE KYK KMCD39</t>
  </si>
  <si>
    <t>AIC-CABINET MULTI-USE KYK KMCD9</t>
  </si>
  <si>
    <t>L-LOCKSET ENTRANCE + DEADBOLT C317+811AB SGL CYL.</t>
  </si>
  <si>
    <t>L-LOCKSET ENTRANCE + DEADBOLT C317+811PB SGL CYL.</t>
  </si>
  <si>
    <t>L-LOCKSET ENTRANCE + DEADBOLT C317+811AC SGL CYL.</t>
  </si>
  <si>
    <t>L-LOCKSET ENTRANCE + DEADBOLT C317+811SS SGL CYL.</t>
  </si>
  <si>
    <t>L-DEADBOLT SENTRY 811AC SGL CYL. ANTIQUE COPPER</t>
  </si>
  <si>
    <t>L-DEADBOLT SENTRY 812AC DBL CYL. ANTIQUE COPPER</t>
  </si>
  <si>
    <t>AIC-SOLDERING KYK KSI WOOD 60W</t>
  </si>
  <si>
    <t>AIC-SOLDERING KYK KSI40 (PLASTIC) 40W</t>
  </si>
  <si>
    <t>AIC-SOLDERING IRON KYK KSI40H WOOD 40W</t>
  </si>
  <si>
    <t>AIC-SOLDERING IRON KYK KSI60 PLASTIC 60W</t>
  </si>
  <si>
    <t>GID-HANDLESET FAULTLESS H1734</t>
  </si>
  <si>
    <t>T-SCRUB CLEAN MASTER DOUBLE ACTION</t>
  </si>
  <si>
    <t>+T-TAPE INSULATION SELLOTAPE 1710</t>
  </si>
  <si>
    <t>+T-ANGLE STOP SHOWY 6155 1/2X1/2</t>
  </si>
  <si>
    <t>T-GRATING SHOWY W/2'' OUTLET SIA-7044 4X4 S/STEEL</t>
  </si>
  <si>
    <t>BF-SOCKET BUFFALO CVS1213MMS 1/2 SHORT</t>
  </si>
  <si>
    <t>NKD-STAPLE WIRE LOTUS LNM 5000PCS</t>
  </si>
  <si>
    <t>NKD-BATTERY HYDROMETER LOTUS</t>
  </si>
  <si>
    <t>NKD-SQUARE HOOK LOTUS PVC COATED (5PCS/PACK) 1 1/2</t>
  </si>
  <si>
    <t>NKD-SQUARE HOOK LOTUS PVC COATED (5PCS/PACK) 2</t>
  </si>
  <si>
    <t>L-DOOR CHAIN &amp; BOLT SENTRY S1032 US5 CP</t>
  </si>
  <si>
    <t>L-FOOT BOLT SENTRY S1031 CP</t>
  </si>
  <si>
    <t>NKD-PLIERS SAW LOTUS SAWMASTER SET</t>
  </si>
  <si>
    <t>NKD-WRENCH LOTUS OIL FILTER TURNING TYPE</t>
  </si>
  <si>
    <t>NKD-FOOT PUMP LOTUS SINGLE</t>
  </si>
  <si>
    <t>NKD-FOOT PUMP LOTUS DOUBLE</t>
  </si>
  <si>
    <t>NKD-SLIDING T-HANDLE LOTUS #631</t>
  </si>
  <si>
    <t>NKD-EXTENSION NIPPLE-CP LOTUS</t>
  </si>
  <si>
    <t>NKD-WRENCH CROSS LOTUS HD</t>
  </si>
  <si>
    <t>NKD-HAND PUMP LOTUS</t>
  </si>
  <si>
    <t>NKD-TIRE GUAGE LOTUS (DIAL TYPE)</t>
  </si>
  <si>
    <t>NKD-STEEL CUTTER LOTUS 15'</t>
  </si>
  <si>
    <t>NKD-HELMET WELDING LOTUS</t>
  </si>
  <si>
    <t>NKD-TOOL BOX LOTUS #452</t>
  </si>
  <si>
    <t>NKD-TOOL BOX LOTUS #455</t>
  </si>
  <si>
    <t>NKD-PIPE THREADER LOTUS SET 1/2- 2'</t>
  </si>
  <si>
    <t>NKD-PIPE TREADER LOTUS SET 1/2- 1 1/4'</t>
  </si>
  <si>
    <t>NKD-HAND SAW LOTUS #4040 PVC HANDLE 18'</t>
  </si>
  <si>
    <t>NKD-HAND SAW LOTUS #4040 PVC HANDLE 20'</t>
  </si>
  <si>
    <t>AIC-PIPE WRENCH KYK KPW0024 24</t>
  </si>
  <si>
    <t>NKD-SCISSORS JOHN BENZEN PLB011 11 IN 1</t>
  </si>
  <si>
    <t>NKD-ADJUSTABLE WRENCH JOHN BENZEN PLB009 9</t>
  </si>
  <si>
    <t>NKD-ADJUSTABLE WRENCH JOHN BENZEN PLB2009 9</t>
  </si>
  <si>
    <t>MDP-ORNAMENTALS VARIETIES OF SONGS (INDIA,KOREA,ET</t>
  </si>
  <si>
    <t>MDP-ORNAMENTALS BIRDS NEST (HANGING PLANTS)</t>
  </si>
  <si>
    <t>MDP-ORNAMENTALS BROMELIADS (FIREBALL)</t>
  </si>
  <si>
    <t>MDP-ORNAMENTALS DISH GARDEN (VARIETY)</t>
  </si>
  <si>
    <t>MDP-ORNAMENTALS FORTUNE PLANT</t>
  </si>
  <si>
    <t>MDP-ORNAMENTALS FLORIDA BEAUTY</t>
  </si>
  <si>
    <t>MDP-ORNAMENTALS LAVANDER (LAVANDER/GREEN)</t>
  </si>
  <si>
    <t>AIC-DRILL BIT KYK KD0516 HSS 5/16</t>
  </si>
  <si>
    <t>AIC-DRILL BIT KYK KD0764 HSS 7/64</t>
  </si>
  <si>
    <t>AIC-DRILL BIT KYK KD0964 HSS 9/64</t>
  </si>
  <si>
    <t>T-BRUSH WINDOW CLEAN MASTER ES-007</t>
  </si>
  <si>
    <t>NKD-GREASE GUN LOTUS COUPLER</t>
  </si>
  <si>
    <t>NKD-AIR COCK LOTUS W/NUT</t>
  </si>
  <si>
    <t>NKD-TACKLE BOX LOTUS LM0005</t>
  </si>
  <si>
    <t>NKD-DRAWER CABINET LOTUS 39</t>
  </si>
  <si>
    <t>NKD-DRAWER CABINET LOTUS 9</t>
  </si>
  <si>
    <t>AIC-DRILL BIT KYK KD014 HSS 1/4</t>
  </si>
  <si>
    <t>AIC-WHEEL MASTER WRENCH KYK KWM182B</t>
  </si>
  <si>
    <t>AIC-WRENCH ADJUSTABLE KYK KAW15 15</t>
  </si>
  <si>
    <t>AIC-WRENCH ADJUSTABLE KYK KAW18 18</t>
  </si>
  <si>
    <t>AIC-BOLT CUTTER KYK KBC08 8</t>
  </si>
  <si>
    <t>T-DOOR CLOSER RYOBI PNEUMATIC BRONZE</t>
  </si>
  <si>
    <t>T-DOOR CLOSER RYOBI PNEUMATIC SILVER</t>
  </si>
  <si>
    <t>L-HANDLESET SENTRY DH7 AB DBL</t>
  </si>
  <si>
    <t>L-HANDLESET SENTRY DDH DUMMY AB DBL</t>
  </si>
  <si>
    <t>NKD-DEADBOLT EUROLOCK SGL 101SS</t>
  </si>
  <si>
    <t>RMS-ORCHID WOONLING 200</t>
  </si>
  <si>
    <t>RMS-ORCHID VANDA 250</t>
  </si>
  <si>
    <t>AIC-FOOT PUMP KYK KFP8205B SINGLE</t>
  </si>
  <si>
    <t>AIC-FOOT PUMP KYK KFP8205A DOUBLE</t>
  </si>
  <si>
    <t>AIC-DOOR CLOSER KYK KDC225 AUTOMATIC 9</t>
  </si>
  <si>
    <t>AIC-WELDING GROUND CLAMP KYK KGC500A</t>
  </si>
  <si>
    <t>AIC-END CUT KYK KPS102 102</t>
  </si>
  <si>
    <t>AIC-SERRATED CUT KYK KPS103 103</t>
  </si>
  <si>
    <t>AIC-EXTRA LONG CUT KYK KPS104 104</t>
  </si>
  <si>
    <t>AIC-EXTRA LONG CUT KYK KPS105 105</t>
  </si>
  <si>
    <t>AIC-SCREWDRIVER ELECTRONIC KYK KTDT07</t>
  </si>
  <si>
    <t>AIC-DESOLDERING PUMP KYK KDPP12</t>
  </si>
  <si>
    <t>AIC-HAND SAW KYK KHS22 22</t>
  </si>
  <si>
    <t>AIC-WRENCH L-TYPE KYK KLW0021 21MM</t>
  </si>
  <si>
    <t>LC-ORNAMENTALS 200</t>
  </si>
  <si>
    <t>LC-ORNAMENTALS 150</t>
  </si>
  <si>
    <t>RMS-ORCHID WOONLING 180</t>
  </si>
  <si>
    <t>RMS-ORCHID VANDA 300</t>
  </si>
  <si>
    <t>RMS-ORCHID VANDA 350</t>
  </si>
  <si>
    <t>RMS-ORCHID VANDA 400</t>
  </si>
  <si>
    <t>RMS-ORCHID VANDA 500</t>
  </si>
  <si>
    <t>RMS-ORCHID THONGCHAI 200</t>
  </si>
  <si>
    <t>RMS-ORCHID WHITE 180</t>
  </si>
  <si>
    <t>RMS-ORCHID WHITE 200</t>
  </si>
  <si>
    <t>RMS-ORCHID SAMPRAN 200</t>
  </si>
  <si>
    <t>T-FAUCET MOEN 7869 CALIXTON FAUCET SINGLE MOUNTED</t>
  </si>
  <si>
    <t>FF-PLATE BLANK ROYU RCP4</t>
  </si>
  <si>
    <t>FF-DIMMER SWITCH ROYU RCS5-A</t>
  </si>
  <si>
    <t>FF-CABLE TV JACKET ROYU RCX2</t>
  </si>
  <si>
    <t>FF-OUTLET ROYU RCF1 ROUND FLOOR BRONZE</t>
  </si>
  <si>
    <t>FF-OUTLET SQUARE FLOOR ROYU RCF2 BRONZE</t>
  </si>
  <si>
    <t>FF-OUTLET ROYU WH111 1G</t>
  </si>
  <si>
    <t>FF-TELEPHONE MODULAR ROYU WH211 1G</t>
  </si>
  <si>
    <t>FF-OUTLET ROYU WD111 1G WIDE WHITE</t>
  </si>
  <si>
    <t>FF-SWITCH ROYU WH701 1G 3WAY</t>
  </si>
  <si>
    <t>FF-SWITCH ROYU WH703 2G 3WAY</t>
  </si>
  <si>
    <t>FF-TV TERMINAL ROYU WH311 1G</t>
  </si>
  <si>
    <t>FF-OUTLET GROUNDING ROYU RCO2</t>
  </si>
  <si>
    <t>FF-SWITCH ROYU WD701 1G 3WAY</t>
  </si>
  <si>
    <t>FF-SWITCH ROYU WD703 2G 3WAY WIDE</t>
  </si>
  <si>
    <t>FF-TELEPHONE MODULAR ROYU WD211 1G WIDE</t>
  </si>
  <si>
    <t>FF-TV TERMINAL ROYU WD311 1G</t>
  </si>
  <si>
    <t>FF-PLATE ROYU RWP1 WIDE 1G</t>
  </si>
  <si>
    <t>FF-PLATE ROYU RWP2 WIDE 2G</t>
  </si>
  <si>
    <t>FF-PLATE ROYU RWP3 WIDE 3G</t>
  </si>
  <si>
    <t>FF-PLATE BLANK ROYU RWP4</t>
  </si>
  <si>
    <t>FF-OUTLET UNIVERSAL ROYU RW01</t>
  </si>
  <si>
    <t>FF-SWITCH ROYU RWS1-A 1WAY</t>
  </si>
  <si>
    <t>FF-SWITCH ROYU RWS3 3WAY</t>
  </si>
  <si>
    <t>FF-DOORBELL SWITCH ROYU RWS4</t>
  </si>
  <si>
    <t>FF-DIMMER SWITCH ROYU RWS5</t>
  </si>
  <si>
    <t>FF-TELEPHONE MODULAR ROYU RWX1 JACK</t>
  </si>
  <si>
    <t>FF-CABLE TV JACKET ROYU RWX2</t>
  </si>
  <si>
    <t>ATB-HANDLE WOOD SUN CHAIN #4301</t>
  </si>
  <si>
    <t>ATB-HANDLE WOOD SUN CHAIN #4801</t>
  </si>
  <si>
    <t>ATB-HANDLE WOOD SUN CHAIN #7501</t>
  </si>
  <si>
    <t>ATB-HANDLE WOOD SUN CHAIN #307-96</t>
  </si>
  <si>
    <t>ATB-HANDLE WOOD SUN CHAIN #503-96</t>
  </si>
  <si>
    <t>ATB-HANDLE WOOD SUN CHAIN #504-96</t>
  </si>
  <si>
    <t>ATB-HANDLE WOOD SUN CHAIN #707-96</t>
  </si>
  <si>
    <t>ATB-HANDLE WOOD SUN CHAIN #708-96</t>
  </si>
  <si>
    <t>NKD-UTILITY KNIFE LOTUS LUK2004</t>
  </si>
  <si>
    <t>NKD-WRENCH COMB.LOTUS 8MM</t>
  </si>
  <si>
    <t>NKD-WRENCH COMB.LOTUS 10MM</t>
  </si>
  <si>
    <t>NKD-WRENCH COMB.LOTUS 12MM</t>
  </si>
  <si>
    <t>NKD-WRENCH COMB.LOTUS 14MM</t>
  </si>
  <si>
    <t>NKD-WRENCH COMB.LOTUS 17MM</t>
  </si>
  <si>
    <t>NKD-WRENCH COMB.LOTUS 19MM</t>
  </si>
  <si>
    <t>NKD-OPEN WRENCH LOTUS AMERICAN TYPE 6-22MM</t>
  </si>
  <si>
    <t>NKD-OPEN WRENCH LOTUS AMERICAN TYPE 6-32MM</t>
  </si>
  <si>
    <t>NKD-OPEN WRENCH LOTUS AMERICAN TYPE 8 X 9MM</t>
  </si>
  <si>
    <t>NKD-OPEN WRENCH LOTUS AMERICAN TYPE 10 X 11MM</t>
  </si>
  <si>
    <t>NKD-OPEN WRENCH LOTUS AMERICAN TYPE 10 X 12MM</t>
  </si>
  <si>
    <t>NKD-OPEN WRENCH LOTUS AMERICAN TYPE 11 X 13MM</t>
  </si>
  <si>
    <t>NKD-OPEN WRENCH LOTUS AMERICAN TYPE 12 X 13MM</t>
  </si>
  <si>
    <t>NKD-OPEN WRENCH LOTUS AMERICAN TYPE 12 X 14MM</t>
  </si>
  <si>
    <t>NKD-OPEN WRENCH LOTUS AMERICAN TYPE 14 X 15MM</t>
  </si>
  <si>
    <t>NKD-OPEN WRENCH LOTUS AMERICAN TYPE 16 X 17MM</t>
  </si>
  <si>
    <t>NKD-OPEN WRENCH LOTUS AMERICAN TYPE 18 X 19MM</t>
  </si>
  <si>
    <t>NKD-OPEN WRENCH LOTUS AMERICAN TYPE 20 X 22MM</t>
  </si>
  <si>
    <t>NKD-OPEN WRENCH LOTUS AMERICAN TYPE 21 X 23MM</t>
  </si>
  <si>
    <t>NKD-WRENCH SET LOTUS AMERICAN TYPE SET CRV 6-22MM</t>
  </si>
  <si>
    <t>NKD-WRENCH BOX LOTUS A-TYPE CRV 6-32MM</t>
  </si>
  <si>
    <t>NKD-WRENCH BOX LOTUS A-TYPE CRV 8X9MM</t>
  </si>
  <si>
    <t>NKD-WRENCH BOX LOTUS A-TYPE CRV 10X11MM</t>
  </si>
  <si>
    <t>NKD-WRENCH BOX LOTUS A-TYPE CRV 10X12MM</t>
  </si>
  <si>
    <t>NKD-WRENCH BOX LOTUS A-TYPE CRV 11X13MM</t>
  </si>
  <si>
    <t>NKD-WRENCH BOX LOTUS A-TYPE CRV 12X13MM</t>
  </si>
  <si>
    <t>NKD-WRENCH BOX LOTUS A-TYPE CRV 12X14MM</t>
  </si>
  <si>
    <t>NKD-WRENCH BOX LOTUS A-TYPE CRV 14X15MM</t>
  </si>
  <si>
    <t>NKD-WRENCH BOX LOTUS A-TYPE CRV 16X17MM</t>
  </si>
  <si>
    <t>NKD-WRENCH BOX LOTUS A-TYPE CRV 18X19MM</t>
  </si>
  <si>
    <t>NKD-WRENCH BOX LOTUS A-TYPE CRV 20X22MM</t>
  </si>
  <si>
    <t>L-DRAWER LOCK YALE V555B 4HOLE</t>
  </si>
  <si>
    <t>ATB-HANDLE WOOD SUN CHAIN #400-96</t>
  </si>
  <si>
    <t>ATB-HANDLE WOOD SUN CHAIN #505-96</t>
  </si>
  <si>
    <t>ATB-HANDLE WOOD SUN CHAIN #507-96</t>
  </si>
  <si>
    <t>ATB-HANDLE WOOD SUN CHAIN #509-96</t>
  </si>
  <si>
    <t>ATB-HANDLE WOOD SUN CHAIN #7630</t>
  </si>
  <si>
    <t>ATB-ROLLER CATCHES SUN CHAIN 1001 ZP</t>
  </si>
  <si>
    <t>ATB-SHELF SUPPORT SUN CHAIN CLEAR</t>
  </si>
  <si>
    <t>ATB-SHELF SUPPORT SUN CHAIN WHITE</t>
  </si>
  <si>
    <t>ATB-SHELF SUPPORT SUN CHAIN BROWN</t>
  </si>
  <si>
    <t>NKD-MULTI CABLE CUTTER LOTUS LCC400</t>
  </si>
  <si>
    <t>NKD-SPEED WRENCH LOTUS 5MM-27MM</t>
  </si>
  <si>
    <t>NKD-PLIERS COMB.LOTUS PROTECH SERIES 6</t>
  </si>
  <si>
    <t>NKD-PLIERS COMB.LOTUS PROTECH SERIES 7</t>
  </si>
  <si>
    <t>NKD-PLIERS COMB.LOTUS PROTECH SERIES 8</t>
  </si>
  <si>
    <t>NKD-PLIERS LOTUS PROTECH SERIES LONG NOSE 5-1/2</t>
  </si>
  <si>
    <t>NKD-PLIERS LOTUS PROTECH SERIES LONG NOSE 6</t>
  </si>
  <si>
    <t>NKD-PLIERS LOTUS PROTECH SERIES LONG NOSE 8</t>
  </si>
  <si>
    <t>NKD-PLIERS LOTUS PROTECH SERIES DIAGONAL 5-1/2</t>
  </si>
  <si>
    <t>NKD-PLIERS LOTUS PROTECH SERIES DIAGONAL 6</t>
  </si>
  <si>
    <t>NKD-PLIERS LOTUS PROTECH SERIES DIAGONAL 7-1/2</t>
  </si>
  <si>
    <t>NKD-BOLT CUTTER LOTUS 14</t>
  </si>
  <si>
    <t>NKD-RATCHET HANDLE LOTUS DUAL HEAD STUBBY 3/8&amp;1/2</t>
  </si>
  <si>
    <t>AIC-LOCKING INSTALLATION KIT KYK KLI218</t>
  </si>
  <si>
    <t>AIC-QUICK COUPLER KYK KPH-20 THREAD 1/4</t>
  </si>
  <si>
    <t>AIC-WIRE STRIPPER KYK KWS2030 20-30AWG 7'</t>
  </si>
  <si>
    <t>AIC-TURBO BACKING PAD KYK KGP7110 7</t>
  </si>
  <si>
    <t>AIC-ELECTRODE HOLDER KYK KEH400</t>
  </si>
  <si>
    <t>AIC-ELECTRODE HOLDER KYK KEH500</t>
  </si>
  <si>
    <t>AIC-ELECTRODE HOLDER KYK KEH600</t>
  </si>
  <si>
    <t>NKD-IMPACT SOCKET LOTUS 1/2DRIVE 17MM</t>
  </si>
  <si>
    <t>NKD-GREASE GUN HOSE LOTUS FLEX</t>
  </si>
  <si>
    <t>L-LOCKSET BATHROOM YALE VCA5232 SC US32D</t>
  </si>
  <si>
    <t>L-LOCKSET BATHROOM YALE VBR5232 SC US32D</t>
  </si>
  <si>
    <t>L-LOCKSET BATHROOM YALE VBR5232 AB US5</t>
  </si>
  <si>
    <t>L-LOCKSET BATHROOM YALE VCN5232 PB US3</t>
  </si>
  <si>
    <t>NKD-RESPIRATOR LOTUS LRM602 DOUBLE</t>
  </si>
  <si>
    <t>NKD-RESPIRATOR LOTUS LRM603 SINGLE</t>
  </si>
  <si>
    <t>NKD-CARTRIDGE LOTUS R612</t>
  </si>
  <si>
    <t>NKD-HELMET WELDING LOTUS LWH760 W/3PCS LENS</t>
  </si>
  <si>
    <t>NKD-HAND RIVETER LOTUS LHR901 MULTI-ANGLE</t>
  </si>
  <si>
    <t>NKD-VISE GRIP LOTUS LLG150 LONG NOSE 6'</t>
  </si>
  <si>
    <t>NKD-VISE GRIP LOTUS LLG225 LONG NOSE 9'</t>
  </si>
  <si>
    <t>NKD-TILE CUTTING MACHINE LOTUS LTC411 4 IN 1</t>
  </si>
  <si>
    <t>NKD-CHALK LINE LOTUS LCR-100 REEL</t>
  </si>
  <si>
    <t>NKD-HAMMER CHISEL LOTUS BULL POINT 17X280MM</t>
  </si>
  <si>
    <t>NKD-TIN SNIPS LOTUS LAS250R RIGHT</t>
  </si>
  <si>
    <t>NKD-TIN SNIPS LOTUS LAS250L LEFT</t>
  </si>
  <si>
    <t>NKD-SOCKET LOTUS LSSO16 16PCS SET</t>
  </si>
  <si>
    <t>NKD-SOCKET LOTUS LSSO25 25PCS SET</t>
  </si>
  <si>
    <t>NKD-STEEL TAPE LOTUS LFMS3013 W/RUBBER BOOT 3M</t>
  </si>
  <si>
    <t>NKD-STEEL TAPE LOTUS LFMS5019 W/RUBBER BOOT 5M</t>
  </si>
  <si>
    <t>NKD-STEEL TAPE LOTUS LFMS7525 W/RUBBER BOOT 7.5M</t>
  </si>
  <si>
    <t>NKD-PRECISION WIRE STRIPPER LOTUS LWS2030</t>
  </si>
  <si>
    <t>NKD-PRECISION WIRE STRIPPER LOTUS LWS1022</t>
  </si>
  <si>
    <t>NKD-TOOL BOX LOTUS LTB-428</t>
  </si>
  <si>
    <t>NKD-TOOL BOX LOTUS LTB-438</t>
  </si>
  <si>
    <t>B-TANK BESTANK IVBWT-2400 PE BLUE VERTICAL</t>
  </si>
  <si>
    <t>+B-PRESSURE TANKS BESTANK SP-12 W/JET 1HP</t>
  </si>
  <si>
    <t>B-FITTINGS EASYFLOW 8105 BRASS NIPPLE 1</t>
  </si>
  <si>
    <t>L-TIN SNIPS STANLEY 14-556</t>
  </si>
  <si>
    <t>MDP-ORNAMENTALS PALM (3FT)</t>
  </si>
  <si>
    <t>MDP-ORNAMENTALS PEPERRONI (GRN,YLW,RED)</t>
  </si>
  <si>
    <t>MDP-ORNAMENTALS 60</t>
  </si>
  <si>
    <t>B-FITTINGS EASYFLOW 8102 BRASS TEE 1/2</t>
  </si>
  <si>
    <t>B-FITTINGS EASYFLOW 8102 BRASS TEE 3/4</t>
  </si>
  <si>
    <t>+B-PLUG PE EASYFLOW 1 1/2</t>
  </si>
  <si>
    <t>B-PUMP AQUARIUM HAILEA HX-6510</t>
  </si>
  <si>
    <t>B-FAUCET HOSE BIBB DKI 142-HB 52</t>
  </si>
  <si>
    <t>B-FAUCET HOSE BIBB DKI 142-HB 53</t>
  </si>
  <si>
    <t>B-FAUCET HOSE BIBB DKI 142-HB 56</t>
  </si>
  <si>
    <t>AIC-SAFETY EYEGLASSES KYK KSWGC CLEAR</t>
  </si>
  <si>
    <t>AIC-CEMENT TROWEL KYK KCT6 6</t>
  </si>
  <si>
    <t>TI-PAINT ISLAND 1/4L IOTC 671 PHTHALO BLUE</t>
  </si>
  <si>
    <t>B-PRESSURE TANKS GP-12 GI W/JET PUMP 1HP</t>
  </si>
  <si>
    <t>B-PUMP MARINA SPF-800 25 WATTS FOUNTAIN PUMP</t>
  </si>
  <si>
    <t>B-PUMP FILTER HOUSING MARINA 125MM</t>
  </si>
  <si>
    <t>B-PUMP FILTER HOUSING MARINA 205MM</t>
  </si>
  <si>
    <t>TI-PAINT ISLAND 1/4L IOTC 653 PHTHALO GREEN</t>
  </si>
  <si>
    <t>NKD-GRINDER MAKITA 9500NB</t>
  </si>
  <si>
    <t>NKD-IMPACT DRILL MAKITA VSR NP811</t>
  </si>
  <si>
    <t>NKD-FLASHLIGHT LOTUS RECHARGEABLE HL811 6'</t>
  </si>
  <si>
    <t>NKD-LEVEL LOTUS STARETT ALUMINUM TYPE 24'</t>
  </si>
  <si>
    <t>NKD-ADJUSTABLE WRENCH LOTUS 6 M.NICKEL</t>
  </si>
  <si>
    <t>NKD-ADJUSTABLE WRENCH LOTUS 8 M.NICKEL</t>
  </si>
  <si>
    <t>NKD-ADJUSTABLE WRENCH LOTUS 10 M.NICKEL</t>
  </si>
  <si>
    <t>NKD-ADJUSTABLE WRENCH LOTUS 12 M.NICKEL</t>
  </si>
  <si>
    <t>BF-CUTTER TUBING BUFFALO TC2 1/8-1-1/8</t>
  </si>
  <si>
    <t>L-HANDLESET SENTRY MOL820SS SMALL MORTISE</t>
  </si>
  <si>
    <t>L-HANDLESET SENTRY MOL820AB SMALL MORTISE</t>
  </si>
  <si>
    <t>L-HANDLESET SENTRY MOL830SS SMALL MORTISE</t>
  </si>
  <si>
    <t>L-HANDLESET SENTRY MOL830AB SMALL MORTISE</t>
  </si>
  <si>
    <t>NKD-WONDER BUNDLER LOTUS LWB518C</t>
  </si>
  <si>
    <t>NKD-REFILL LOCKS LOTUS LRL519B FOR BUNDLER 100PCS</t>
  </si>
  <si>
    <t>NKD-REFILL STRAP SPOOL LOTUS LSP520B</t>
  </si>
  <si>
    <t>NKD-SCREWDRIVER LOTUS SHOCK PROOF 6MMX4' F/P</t>
  </si>
  <si>
    <t>NKD-SCREWDRIVER LOTUS SHOCK PROOF 6MMX6' F/P</t>
  </si>
  <si>
    <t>NKD-SCREWDRIVER LOTUS SHOCK PROOF 8MMX8' F/P</t>
  </si>
  <si>
    <t>NKD-FILTER RESPIRATOR LOTUS N95</t>
  </si>
  <si>
    <t>NKD-HINGE CONCEALED LOTUS INSTALLATION KIT</t>
  </si>
  <si>
    <t>NKD-INSTALLATION KIT LOTUS 2PCS H.D.</t>
  </si>
  <si>
    <t>NKD-WRENCH GEAR COMB LOTUS MP 14MM</t>
  </si>
  <si>
    <t>NKD-WRENCH GEAR COMB LOTUS MP 17MM</t>
  </si>
  <si>
    <t>T-DOOR COORDINATOR TAMSON CO001SS S.STEEL</t>
  </si>
  <si>
    <t>FF-CIRCUIT BREAKER ROYU RCB20 MINI 220V 20A</t>
  </si>
  <si>
    <t>FF-CIRCUIT BREAKER ROYU RCB30 MINI 220V 30A</t>
  </si>
  <si>
    <t>FF-CIRCUIT BREAKER ROYU RCB60 MINI 220V 60A</t>
  </si>
  <si>
    <t>TI-PAINT ISLAND GAL ACRYLIC PRIMER 260 WHITE</t>
  </si>
  <si>
    <t>TI-PAINT ISLAND GAL ACRYLIC PRIMER 260 GRAY</t>
  </si>
  <si>
    <t>TI-PAINT ISLAND QRT ACRYLIC PRIMER 260 GRAY</t>
  </si>
  <si>
    <t>TI-PAINT ISLAND QRT ACRYLIC SPOT PUTTY</t>
  </si>
  <si>
    <t>TI-PAINT ISLAND GAL ACRYLIC SPOT PUTTY 261 GRAY</t>
  </si>
  <si>
    <t>NKD-CARPENTRY TOOL KIT LOTUS LTK-023 23PCS</t>
  </si>
  <si>
    <t>NKD-TOOL BOX LOTUS LTB-002</t>
  </si>
  <si>
    <t>BF-SCRAPER WALL BUFFALO WSCRP3ST STIFF</t>
  </si>
  <si>
    <t>L-SNAP OFF KNIFE STANLEY 10-131 9MM</t>
  </si>
  <si>
    <t>+L-HANDSAW STANLEY 20-005 PLASTIC HANDLE</t>
  </si>
  <si>
    <t>BF-SHEAR BYPASS BUFFALO GPS3143-1 7</t>
  </si>
  <si>
    <t>BF-RAKE ADJUST BUFFALO 1049AT 22X15</t>
  </si>
  <si>
    <t>BF-NOZZLE BUFFALO 704-9C 9PATTERN</t>
  </si>
  <si>
    <t>BF-GARDEN TOOLS BUFFALO HC-789 3PCS</t>
  </si>
  <si>
    <t>BF-TRANSPLANTER BUFFALO HC-789B</t>
  </si>
  <si>
    <t>BF-CULTIVATOR BUFFALO HC-789C 3PRONG</t>
  </si>
  <si>
    <t>BF-SCISSOR BUFFALO S700-8 HD</t>
  </si>
  <si>
    <t>BF-SCISSOR TAILOR BUFFALO S900</t>
  </si>
  <si>
    <t>BF-NOZZLE BUFFALO YM73378-P</t>
  </si>
  <si>
    <t>BF-PRUNER LONG REACH BUFFALO GLP3146-203</t>
  </si>
  <si>
    <t>BF-PLIERS BUFFALO ZCVLN6T2H-P LONG NOSE</t>
  </si>
  <si>
    <t>BF-PLIERS COMB.BUFFALO ZCVCP6T2H-P 6</t>
  </si>
  <si>
    <t>BF-PLIERS BUFFALO ZCVDP6T2H-P DIAGONAL</t>
  </si>
  <si>
    <t>BF-PLIERS BUFFALO ZCVSJP6T2H-P SLIP JOINT</t>
  </si>
  <si>
    <t>BF-TORQUE FLEXIBLE BUFFALO STF7</t>
  </si>
  <si>
    <t>BF-SCREWDRIVER PRECISION BUFFALO MT03</t>
  </si>
  <si>
    <t>BF-EYEGLASSES BUFFALO MT17 4IN1</t>
  </si>
  <si>
    <t>NKD-STEEL CUTTER LOTUS 4'</t>
  </si>
  <si>
    <t>NKD-STEEL CUTTER LOTUS 7'</t>
  </si>
  <si>
    <t>NKD-STONE CUTTER LOTUS 4'</t>
  </si>
  <si>
    <t>NKD-STONE CUTTER LOTUS 7'</t>
  </si>
  <si>
    <t>AIC-GEAR PULLER KYK K3GP8 3ARM 8</t>
  </si>
  <si>
    <t>BR-EXHAUST FAN INDUSTRIAL WVP450-2/3HP 18</t>
  </si>
  <si>
    <t>BR-EXHAUST FAN INDUSTRIAL WVP500-2/3HP 20</t>
  </si>
  <si>
    <t>BR-DRUM FAN VECTOR HVD-24T 24</t>
  </si>
  <si>
    <t>BR-DRUM FAN VECTOR HVD-30T 30</t>
  </si>
  <si>
    <t>BR-DRUM FAN VECTOR HVD-48C 48</t>
  </si>
  <si>
    <t>BR-WALL EXHAUST FAN MASANO APB-20A 8</t>
  </si>
  <si>
    <t>BR-WALL EXHAUST FAN MASANO APB-25A 10</t>
  </si>
  <si>
    <t>BR-WALL EXHAUST FAN MASANO APB-30A 12</t>
  </si>
  <si>
    <t>BR-WALL EXHAUST FAN MASANO APB-20D 8</t>
  </si>
  <si>
    <t>BR-WALL EXHAUST FAN MASANO APB-25D 10</t>
  </si>
  <si>
    <t>BR-WALL EXHAUST FAN MASANO APB-30D 12</t>
  </si>
  <si>
    <t>BR-WALL EXHAUST FAN MASANO ASB-20B 8</t>
  </si>
  <si>
    <t>BR-WALL EXHAUST FAN MASANO ASB-25B 10</t>
  </si>
  <si>
    <t>BR-EXHAUST FAN CEILING MASANO APT 20A 8</t>
  </si>
  <si>
    <t>BR-EXHAUST FAN CEILING MASANO APT 25A 10</t>
  </si>
  <si>
    <t>BR-DUCT FAN MASANO BPT 10-12 4</t>
  </si>
  <si>
    <t>BR-DUCT FAN MASANO BPT 15-22 6</t>
  </si>
  <si>
    <t>BR-EXHAUST FAN GLASS WINDOW MASANO APC 15A 6</t>
  </si>
  <si>
    <t>BR-EXHAUST FAN GLASS WINDOW MASANO APC 20A 8</t>
  </si>
  <si>
    <t>AIC-WRENCH COMB.KYK KCW08M 8MM</t>
  </si>
  <si>
    <t>AIC-WRENCH COMB.KYK KCW09M 9MM</t>
  </si>
  <si>
    <t>AIC-WRENCH COMB.KYK KCW10M 10MM</t>
  </si>
  <si>
    <t>AIC-WRENCH COMB.KYK KCW11M 11MM</t>
  </si>
  <si>
    <t>AIC-WRENCH COMB.KYK KCW12M 12MM</t>
  </si>
  <si>
    <t>AIC-WRENCH COMB.KYK KCW13M 13MM</t>
  </si>
  <si>
    <t>AIC-WRENCH COMB.KYK KCW14M 14MM</t>
  </si>
  <si>
    <t>AIC-WRENCH COMB.KYK KCW15M 15MM</t>
  </si>
  <si>
    <t>AIC-WRENCH COMB.KYK KCW16M 16MM</t>
  </si>
  <si>
    <t>AIC-WRENCH COMB.KYK KCW17M 17MM</t>
  </si>
  <si>
    <t>AIC-WRENCH COMB.KYK KCW18M 18MM</t>
  </si>
  <si>
    <t>AIC-WRENCH COMB.KYK KCW19M 19MM</t>
  </si>
  <si>
    <t>AIC-WRENCH COMB.KYK KCW21M 21MM</t>
  </si>
  <si>
    <t>AIC-WRENCH COMB.KYK KCW22M 22MM</t>
  </si>
  <si>
    <t>AIC-WRENCH COMB.KYK KCW24M 24MM</t>
  </si>
  <si>
    <t>AIC-BOX WRENCH KYK KBL0607 LOOSE 6X7</t>
  </si>
  <si>
    <t>AIC-BOX WRENCH KYK KBL0809 LOOSE 8X9</t>
  </si>
  <si>
    <t>AIC-BOX WRENCH KYK KBL1011 LOOSE 10X11</t>
  </si>
  <si>
    <t>AIC-BOX WRENCH KYK KBL1213 LOOSE 12X13</t>
  </si>
  <si>
    <t>AIC-BOX WRENCH KYK KBL1415 LOOSE 14X15</t>
  </si>
  <si>
    <t>AIC-BOX WRENCH KYK KBL1617 LOOSE 16X17</t>
  </si>
  <si>
    <t>AIC-BOX WRENCH KYK KBL1819 LOOSE 18X19</t>
  </si>
  <si>
    <t>AIC-BOX WRENCH KYK KBL2123 LOOSE 21X23</t>
  </si>
  <si>
    <t>AIC-BOX WRENCH KYK KBL2427 LOOSE 24X27</t>
  </si>
  <si>
    <t>AIC-BOX WRENCH KYK KBS632 6-32 SET</t>
  </si>
  <si>
    <t>AIC-OPEN WRENCH LOOSE KYK KOL0607 6X7</t>
  </si>
  <si>
    <t>AIC-OPEN WRENCH LOOSE KYK KOL0809 8X9</t>
  </si>
  <si>
    <t>AIC-OPEN WRENCH LOOSE KYK KOL1011 10X11</t>
  </si>
  <si>
    <t>AIC-OPEN WRENCH LOOSE KYK KOL1213 12X13</t>
  </si>
  <si>
    <t>AIC-OPEN WRENCH LOOSE KYK KOL1415 14X15</t>
  </si>
  <si>
    <t>AIC-OPEN WRENCH LOOSE KYK KOL1617 16X17</t>
  </si>
  <si>
    <t>AIC-OPEN WRENCH LOOSE KYK KOL1819 18X19</t>
  </si>
  <si>
    <t>AIC-OPEN WRENCH LOOSE KYK KOL2022 20X22</t>
  </si>
  <si>
    <t>AIC-OPEN WRENCH LOOSE KYK KOL2123 21X23</t>
  </si>
  <si>
    <t>AIC-OPEN WRENCH KYK KOS632 6-32 SET</t>
  </si>
  <si>
    <t>AIC-FLARING TOOL KYK KFLARING W/O CUTTER</t>
  </si>
  <si>
    <t>AIC-MASK FILTER KYK KFM-301</t>
  </si>
  <si>
    <t>AIC-TAPE MEASURING KYK KTM519 5M/16FT</t>
  </si>
  <si>
    <t>AIC-HOLLOW NUT DRIVER KYK KND0007 7MM</t>
  </si>
  <si>
    <t>AIC-IMPACT SOCKET KYK K4S08 1/2D 12P 08MM</t>
  </si>
  <si>
    <t>AIC-IMPACT SOCKET KYK K4S08H 1/2D 6P 08MM</t>
  </si>
  <si>
    <t>AIC-IMPACT SOCKET KYK K4S09 1/2D 12P 09MM</t>
  </si>
  <si>
    <t>AIC-IMPACT SOCKET KYK K4S09H 1/2D 6P 09MM</t>
  </si>
  <si>
    <t>AIC-IMPACT SOCKET KYK K4S10 1/2D 12P 10MM</t>
  </si>
  <si>
    <t>AIC-IMPACT SOCKET KYK K4S10H 1/2D 6P 10MM</t>
  </si>
  <si>
    <t>AIC-IMPACT SOCKET KYK K4S11 1/2D 12P 11MM</t>
  </si>
  <si>
    <t>AIC-IMPACT SOCKET KYK K4S11H 1/2D 6P 11MM</t>
  </si>
  <si>
    <t>AIC-IMPACT SOCKET KYK K4S12 1/2D 12P 12MM</t>
  </si>
  <si>
    <t>AIC-IMPACT SOCKET KYK K4S12H 1/2D 6P 12MM</t>
  </si>
  <si>
    <t>AIC-IMPACT SOCKET KYK K4S13 1/2D 12P 13MM</t>
  </si>
  <si>
    <t>AIC-IMPACT SOCKET KYK K4S13H 1/2D 6P 13MM</t>
  </si>
  <si>
    <t>AIC-IMPACT SOCKET KYK K4S14 1/2D 12P 14MM</t>
  </si>
  <si>
    <t>AIC-IMPACT SOCKET KYK K4S14H 1/2D 6P 14MM</t>
  </si>
  <si>
    <t>AIC-IMPACT SOCKET KYK K4S15 1/2D 12P 15MM</t>
  </si>
  <si>
    <t>AIC-IMPACT SOCKET KYK K4S15H 1/2D 6P 15MM</t>
  </si>
  <si>
    <t>AIC-IMPACT SOCKET KYK K4S16 1/2D 12P 16MM</t>
  </si>
  <si>
    <t>AIC-IMPACT SOCKET KYK K4S16H 1/2D 6P 16MM 5/8</t>
  </si>
  <si>
    <t>AIC-IMPACT SOCKET KYK K4S17 1/2D 12P 17MM</t>
  </si>
  <si>
    <t>AIC-IMPACT SOCKET KYK K4S17H 1/2D 6P 17MM</t>
  </si>
  <si>
    <t>AIC-IMPACT SOCKET KYK K4S18 1/2D 12P 18MM</t>
  </si>
  <si>
    <t>AIC-IMPACT SOCKET KYK K4S18H 1/2D 6P 18MM</t>
  </si>
  <si>
    <t>AIC-IMPACT SOCKET KYK K4S19 1/2D 12P 19MM</t>
  </si>
  <si>
    <t>AIC-IMPACT SOCKET KYK K4S19H 1/2D 6P 19MM 3/4</t>
  </si>
  <si>
    <t>AIC-IMPACT SOCKET KYK K4S22 1/2D 12P 22MM</t>
  </si>
  <si>
    <t>AIC-IMPACT SOCKET KYK K4S22H 1/2D 6P 22MM 7/8</t>
  </si>
  <si>
    <t>AIC-IMPACT SOCKET KYK K4S23 1/2D 12P 23MM</t>
  </si>
  <si>
    <t>AIC-IMPACT SOCKET KYK K4S23H 1/2D 6P 23MM</t>
  </si>
  <si>
    <t>AIC-IMPACT SOCKET KYK K4S24 1/2D 12P 24MM</t>
  </si>
  <si>
    <t>AIC-IMPACT SOCKET KYK K4S24H 1/2D 6P 24MM 15/16</t>
  </si>
  <si>
    <t>AIC-IMPACT SOCKET KYK K4S25 1/2D 12P 25MM</t>
  </si>
  <si>
    <t>AIC-IMPACT SOCKET KYK K4S26 1/2D 12P 26MM</t>
  </si>
  <si>
    <t>AIC-IMPACT SOCKET KYK K4S26H 1/2D 6P 26MM</t>
  </si>
  <si>
    <t>AIC-IMPACT SOCKET KYK K4S27 1/2D 12P 27MM 1-1/16</t>
  </si>
  <si>
    <t>AIC-IMPACT SOCKET KYK K4S27H 1/2D 6P 27MM 1-1/16</t>
  </si>
  <si>
    <t>AIC-IMPACT SOCKET KYK K4S28 1/2D 12P 28MM</t>
  </si>
  <si>
    <t>AIC-IMPACT SOCKET KYK K4S28H 1/2D 6P 28MM</t>
  </si>
  <si>
    <t>AIC-IMPACT SOCKET KYK K4S29 1/2D 12P 29MM 1-1/8</t>
  </si>
  <si>
    <t>AIC-IMPACT SOCKET KYK K4S29H 1/2D 6P 29MM 1-1/8</t>
  </si>
  <si>
    <t>AIC-WRENCH SOCKET KYK K4S31H 1/2D 6PT 31MM</t>
  </si>
  <si>
    <t>AIC-IMPACT SOCKET KYK K4S32 1/2D 12P 32MM</t>
  </si>
  <si>
    <t>AIC-IMPACT SOCKET KYK K6S17 3/4D 12P 17MM</t>
  </si>
  <si>
    <t>AIC-IMPACT SOCKET KYK K6S17H 3/4D 6P 17MM</t>
  </si>
  <si>
    <t>AIC-IMPACT SOCKET KYK K6S19 3/4D 12P 19MM 3/4</t>
  </si>
  <si>
    <t>AIC-IMPACT SOCKET KYK K6S19H 3/4D 6P 19MM 3/4</t>
  </si>
  <si>
    <t>AIC-IMPACT SOCKET KYK K6S20 3/4D 12P 20MM 25/32</t>
  </si>
  <si>
    <t>AIC-IMPACT SOCKET KYK K6S20H 3/4D 6P 20MM 25/32</t>
  </si>
  <si>
    <t>AIC-IMPACT SOCKET KYK K6S22 3/4D 12P 22MM 7/8</t>
  </si>
  <si>
    <t>AIC-IMPACT SOCKET KYK K6S22H 3/4D 6P 22MM 7/8</t>
  </si>
  <si>
    <t>AIC-IMPACT SOCKET KYK K6S23 3/4D 12P 23MM</t>
  </si>
  <si>
    <t>AIC-IMPACT SOCKET KYK K6S23H 3/4D 6P 23MM</t>
  </si>
  <si>
    <t>AIC-IMPACT SOCKET KYK K6S24 3/4D 12P 24MM 15/16</t>
  </si>
  <si>
    <t>AIC-IMPACT SOCKET KYK K6S24H 3/4D 6P 24MM 15/16</t>
  </si>
  <si>
    <t>AIC-IMPACT SOCKET KYK K6S26H 3/4D 6P 26MM</t>
  </si>
  <si>
    <t>AIC-IMPACT SOCKET KYK K6S27 3/4D 12P 27MM</t>
  </si>
  <si>
    <t>AIC-IMPACT SOCKET KYK K6S27H 3/4D 6P 27MM</t>
  </si>
  <si>
    <t>AIC-IMPACT SOCKET KYK K6S28 3/4D 12P 28MM</t>
  </si>
  <si>
    <t>AIC-IMPACT SOCKET KYK K6S28H 3/4D 6P 28MM</t>
  </si>
  <si>
    <t>AIC-IMPACT SOCKET KYK K6S29 3/4D 12P 29MM 1-1/8</t>
  </si>
  <si>
    <t>AIC-IMPACT SOCKET KYK K6S30H 3/4D 6P 30MM 1-3/16</t>
  </si>
  <si>
    <t>AIC-IMPACT SOCKET KYK K6S31 3/4D 12P 31MM</t>
  </si>
  <si>
    <t>AIC-IMPACT SOCKET KYK K6S31H 3/4D 6P 31MM</t>
  </si>
  <si>
    <t>AIC-IMPACT SOCKET KYK K6S32 3/4D 12P 32MM 1-1/4</t>
  </si>
  <si>
    <t>AIC-IMPACT SOCKET KYK K6S32H 3/4D 6P 32MM 1-1/4</t>
  </si>
  <si>
    <t>AIC-SOCKET ADAPTOR KYK KAD64 1/2D 3/4'</t>
  </si>
  <si>
    <t>AIC-BARREL BOLT KYK KBB1012B 1-1/2 BRASS</t>
  </si>
  <si>
    <t>AIC-BARREL BOLT KYK KBB1012C 1-1/2 CHROME</t>
  </si>
  <si>
    <t>AIC-BARREL BOLT KYK KBB2000B 2 BRASS</t>
  </si>
  <si>
    <t>AIC-BARREL BOLT KYK KBB2000C 2 CHROME</t>
  </si>
  <si>
    <t>AIC-BARREL BOLT KYK KBB2012B 2-1/2 BRASS</t>
  </si>
  <si>
    <t>AIC-BARREL BOLT KYK KBB2012C 2-1/2 CHROME</t>
  </si>
  <si>
    <t>AIC-BARREL BOLT KYK KBB3000B 3 BRASS</t>
  </si>
  <si>
    <t>AIC-BARREL BOLT KYK KBB3000C 3 CHROME</t>
  </si>
  <si>
    <t>AIC-BARREL BOLT KYK KBB4000B 4 BRASS</t>
  </si>
  <si>
    <t>AIC-BARREL BOLT KYK KBB4000C 4 CHROME</t>
  </si>
  <si>
    <t>AIC-BOX WRENCH KYK KBL1417 LOOSE 14X17</t>
  </si>
  <si>
    <t>AIC-BOX WRENCH KYK KBL2022 LOOSE 20X22</t>
  </si>
  <si>
    <t>AIC-BOX WRENCH KYK KBL3032 LOOSE 30X32</t>
  </si>
  <si>
    <t>AIC-PADLOCK KYK KBP33C 40MM BRASS</t>
  </si>
  <si>
    <t>AIC-PADLOCK COMB KYK KCP050 50MM</t>
  </si>
  <si>
    <t>AIC-DOOR PULL KYK KDP3000 3 CHROME</t>
  </si>
  <si>
    <t>AIC-DOOR PULL KYK KDP4000 4 CHROME</t>
  </si>
  <si>
    <t>AIC-DOOR PULL KYK KDP5000 5 CHROME</t>
  </si>
  <si>
    <t>AIC-DOOR PULL KYK KDP6000 6 CHROME</t>
  </si>
  <si>
    <t>AIC-EXTENSION BAR KYK KETB450 1/2X3</t>
  </si>
  <si>
    <t>AIC-EXTENSION BAR KYK KETB451 1/2X6</t>
  </si>
  <si>
    <t>AIC-EXTENSION BAR KYK KETB452 1/2X10</t>
  </si>
  <si>
    <t>AIC-EXTENSION BAR KYK KETB650 3/4X3</t>
  </si>
  <si>
    <t>AIC-EXTENSION BAR KYK KETB651 3/4X8</t>
  </si>
  <si>
    <t>AIC-EXTENSION BAR KYK KETB652 3/4X16</t>
  </si>
  <si>
    <t>AIC-OPEN WRENCH LOOSE KYK KOL2528 25X28</t>
  </si>
  <si>
    <t>AIC-OPEN WRENCH LOOSE KYK KOL3032 30X32</t>
  </si>
  <si>
    <t>AIC-SPRAY GUN KYK KSG100 1.8MM</t>
  </si>
  <si>
    <t>AIC-SPRAY GUN KYK KSG21 1.5MM</t>
  </si>
  <si>
    <t>AIC-SPRAY GUN KYK KSG827</t>
  </si>
  <si>
    <t>AIC-SPRAY GUN KYK KSG867 90PSI</t>
  </si>
  <si>
    <t>AIC-SAFETY HASP KYK KSH3012C 3-1/2' CHROME</t>
  </si>
  <si>
    <t>AIC-SAFETY HASP KYK KSH4012C 4-1/2' CHROME</t>
  </si>
  <si>
    <t>AIC-HINGE UTILITY KYK KUH1000 2PC 1 CHROME</t>
  </si>
  <si>
    <t>AIC-HINGE UTILITY KYK KUH1012 2PC 1-1/2 CHROME</t>
  </si>
  <si>
    <t>AIC-HINGE UTILITY KYK KUH2000 2PC 2 CHROME</t>
  </si>
  <si>
    <t>AIC-HINGE UTILITY KYK KUH2012 2PC 2-1/2 CHROME</t>
  </si>
  <si>
    <t>AIC-HINGE UTILITY KYK KUH3000 2PC 3 CHROME</t>
  </si>
  <si>
    <t>AIC-HINGE UTILITY KYK KUH4000 2PC 4 CHROME</t>
  </si>
  <si>
    <t>AIC-SCREWDRIVER KYK SG54- 5X100-</t>
  </si>
  <si>
    <t>AIC-SCREWDRIVER KYK SG55+ 5X125+</t>
  </si>
  <si>
    <t>AIC-SCREWDRIVER KYK SG56+ 5X150+</t>
  </si>
  <si>
    <t>AIC-SCREWDRIVER KYK SG56- 5X150-</t>
  </si>
  <si>
    <t>AIC-SCREWDRIVER KYK SG64- 6X100-</t>
  </si>
  <si>
    <t>AIC-AIR HOSE KYK KSM5825 SOMAX PU W/COUPLING</t>
  </si>
  <si>
    <t>T-DUSTER SL-300CR</t>
  </si>
  <si>
    <t>+B-TANK  BESTANK HBST-500 S/S</t>
  </si>
  <si>
    <t>+B-TANK BESTANK HBST-800 S/S HORIZONTAL</t>
  </si>
  <si>
    <t>+B-TANK  BESTANK HBST-1200 S/S</t>
  </si>
  <si>
    <t>+B-TANK  BESTANK HBST-2000 S/S</t>
  </si>
  <si>
    <t>+B-TANK S/S BESTANK HBST-4200 HORIZONTAL</t>
  </si>
  <si>
    <t>+AMC-SKIM COAT NOVTEK 25KG GRAY STANDARD</t>
  </si>
  <si>
    <t>NKD-CARBON FILTER RESPIRATOR LOTUS LRM3657</t>
  </si>
  <si>
    <t>NKD-CARTRIDGE LOTUS LFM3657C</t>
  </si>
  <si>
    <t>NKD-SAW CIRCULAR MAKITA 5806B</t>
  </si>
  <si>
    <t>NKD-IMPACT DRILL MAKITA HP1510</t>
  </si>
  <si>
    <t>NKD-IMPACT DRILL MAKITA MT650</t>
  </si>
  <si>
    <t>NKD-SUPPLY PIPE LOTUS S/S 3/8X1/2</t>
  </si>
  <si>
    <t>NKD-SUPPLY PIPE LOTUS S/S 3/8X7/8</t>
  </si>
  <si>
    <t>NKD-SUPPLY PIPE LOTUS S/S 1/2X1/2</t>
  </si>
  <si>
    <t>NKD-OIL CAN LOTUS LOC150 150CC</t>
  </si>
  <si>
    <t>NKD-OIL CAN LOTUS LOC225 225CC</t>
  </si>
  <si>
    <t>NKD-OIL CAN LOTUS LOC350 350CC</t>
  </si>
  <si>
    <t>NKD-HAMMER CHISEL LOTUS LHC280FP FLAT POINT</t>
  </si>
  <si>
    <t>NKD-DRILL BIT MASONRY IRWIN 1/8</t>
  </si>
  <si>
    <t>NKD-DRILL BIT MASONRY IRWIN 5/32</t>
  </si>
  <si>
    <t>NKD-DRILL BIT MASONRY IRWIN 3/16</t>
  </si>
  <si>
    <t>NKD-DRILL BIT MASONRY IRWIN 1/4</t>
  </si>
  <si>
    <t>NKD-DRILL BIT MASONRY IRWIN 5/16</t>
  </si>
  <si>
    <t>NKD-DRILL BIT MASONRY IRWIN 3/8</t>
  </si>
  <si>
    <t>NKD-DRILL BIT MASONRY IRWIN 1/2</t>
  </si>
  <si>
    <t>NKD-DRILL BIT MASONRY IRWIN 5/8</t>
  </si>
  <si>
    <t>NKD-DRILL BIT MASONRY IRWIN 3/4</t>
  </si>
  <si>
    <t>NKD-DRILL BIT MASONRY IRWIN 1</t>
  </si>
  <si>
    <t>NKD-AIR DUSTER ITALY GAV 60A</t>
  </si>
  <si>
    <t>TI-PAINT ISLAND QRT EPOXY ENAMEL 1811 YELLOW</t>
  </si>
  <si>
    <t>T-DRILL RYOBI W/AUX HANDLE D-1310A</t>
  </si>
  <si>
    <t>T-DRILL ROTARY RYOBI W/AUX HANDLE DD-100</t>
  </si>
  <si>
    <t>FF-BULB MERCURY FIREFLY FHIBM160/E BLENDED 160W</t>
  </si>
  <si>
    <t>HIM-STAIRNOSING HARD 42MMX8FT GRAY-BEIGE</t>
  </si>
  <si>
    <t>HIM-STAIRNOSING SOFT 42MMX8FT BLACK/RED</t>
  </si>
  <si>
    <t>HIM-MLDG CORNICE FOAMED PROFILE 71MMX8FT WHITE</t>
  </si>
  <si>
    <t>HIM-MLDG CORNICE FOAMED PROFILE 84MMX8FT WHITE</t>
  </si>
  <si>
    <t>HIM-MLDG CORNICE FOAMED PROFILE 123MMX8FT WHITE</t>
  </si>
  <si>
    <t>HIM-MLDG BASEBOARD FOAMED 65MMX8FT FLESH</t>
  </si>
  <si>
    <t>HIM-MLDG BASEBOARD FOAMED 85MMX8FT FLESH</t>
  </si>
  <si>
    <t>HIM-MLDG BASEBOARD FOAMED 100MMX8FT FLESH</t>
  </si>
  <si>
    <t>HIM-MLDG TRIMBOARD FOAMED 62MMX8FT LT.BROWN</t>
  </si>
  <si>
    <t>HIM-MLDG TRIMBOARD FOAMED 42MMX8FT DK.BROWN</t>
  </si>
  <si>
    <t>HIM-MLDG WALL BOARD 85MMX2M LT.BROWN</t>
  </si>
  <si>
    <t>HIM-ELECTRICAL WIRE MOULDING 16MMX8FT BROWN</t>
  </si>
  <si>
    <t>HIM-ELECTRICAL WIRE MOULDING 19MMX8FT GRAY</t>
  </si>
  <si>
    <t>HIM-ELECTRICAL WIRE MOULDING 25MMX8FT WHITE</t>
  </si>
  <si>
    <t>HIM-MLDG CORNER TRIM WHITE</t>
  </si>
  <si>
    <t>HIM-MLDG TRIMBOARD FOAMED 42MMX8FT LT.BROWN</t>
  </si>
  <si>
    <t>HIM-MLDG TRIMBOARD FOAMED 62MMX8FT DK.BROWN</t>
  </si>
  <si>
    <t>HIM-STAIRNOSING HARD 42MMX8FT BLK-BEIGE</t>
  </si>
  <si>
    <t>HIM-STAIRNOSING HARD 42MMX8FT BLK-RED</t>
  </si>
  <si>
    <t>HIM-STAIRNOSING HARD 42MMX8FT BROWN-BEIGE</t>
  </si>
  <si>
    <t>HIM-STAIRNOSING HARD 42MMX8FT BROWN-RED</t>
  </si>
  <si>
    <t>HIM-STAIRNOSING SOFT 42MMX8FT BLACK/BEIGE</t>
  </si>
  <si>
    <t>HIM-STAIRNOSING SOFT 42MMX8FT BROWN/BEIGE</t>
  </si>
  <si>
    <t>HIM-STAIRNOSING SOFT 42MMX8FT BROWN/RED</t>
  </si>
  <si>
    <t>HIM-STAIRNOSING SOFT 42MMX8FT GRAY/BEIGE</t>
  </si>
  <si>
    <t>HIM-MLDG BASEBOARD FOAMED 100MMX8FT BROWN</t>
  </si>
  <si>
    <t>HIM-MLDG BASEBOARD FOAMED 100MMX8FT BURGUNDY</t>
  </si>
  <si>
    <t>HIM-MLDG BASEBOARD FOAMED 100MMX8FT CHOCO BROWN</t>
  </si>
  <si>
    <t>HIM-MLDG BASEBOARD FOAMED 65MMX8FT BROWN</t>
  </si>
  <si>
    <t>HIM-MLDG BASEBOARD FOAMED 65MMX8FT CHOCO BROWN</t>
  </si>
  <si>
    <t>HIM-MLDG BASEBOARD FOAMED 65MMX8FT BURGUNDY</t>
  </si>
  <si>
    <t>HIM-MLDG BASEBOARD FOAMED 85MMX8FT BROWN</t>
  </si>
  <si>
    <t>HIM-MLDG BASEBOARD FOAMED 85MMX8FT CHOCO BROWN</t>
  </si>
  <si>
    <t>HIM-MLDG BASEBOARD FOAMED 85MMX8FT BURGUNDY</t>
  </si>
  <si>
    <t>FF-BULB MERCURY FIREFLY FHIBM250/E27 BLENDED 250W</t>
  </si>
  <si>
    <t>HIM-ELECTRICAL WIRE MOULDING 16MMX8FT WHITE</t>
  </si>
  <si>
    <t>HIM-ELECTRICAL WIRE MOULDING 16MMX8FT M.WHITE</t>
  </si>
  <si>
    <t>HIM-ELECTRICAL WIRE MOULDING 16MMX8FT GRAY</t>
  </si>
  <si>
    <t>HIM-ELECTRICAL WIRE MOULDING 19MMX8FT BROWN</t>
  </si>
  <si>
    <t>HIM-ELECTRICAL WIRE MOULDING 19MMX8FT WHITE</t>
  </si>
  <si>
    <t>HIM-ELECTRICAL WIRE MOULDING 19MMX8FT M.WHITE</t>
  </si>
  <si>
    <t>HIM-ELECTRICAL WIRE MOULDING 25MMX8FT BROWN</t>
  </si>
  <si>
    <t>HIM-ELECTRICAL WIRE MOULDING 25MMX8FT M.WHITE</t>
  </si>
  <si>
    <t>HIM-ELECTRICAL WIRE MOULDING 25MMX8FT GRAY</t>
  </si>
  <si>
    <t>T-BELT SANDER RYOBI BE-4240A</t>
  </si>
  <si>
    <t>TI-PAINT ISLAND QRT EPOXY ENAMEL 1880 BLACK</t>
  </si>
  <si>
    <t>T-CONCRETE CUTTER RYOBI C125A</t>
  </si>
  <si>
    <t>T-ANGLE GRINDER RYOBI G1010H</t>
  </si>
  <si>
    <t>T-SANDER POLISHER RYOBI PE-2100</t>
  </si>
  <si>
    <t>T-SANDER RYOBI S-350</t>
  </si>
  <si>
    <t>T-SANDER RYOBI SU-6300A</t>
  </si>
  <si>
    <t>T-CIRCULAR SAW RYOBI W914</t>
  </si>
  <si>
    <t>B-PUMP HAILEA HX-800 IMMERSIBLE PUMP 2 WATTS</t>
  </si>
  <si>
    <t>B-PUMP HAILEA ACO-009E ELECTRIC MAGNETIC AIR PUMP</t>
  </si>
  <si>
    <t>B-FITTINGS EASYFLOW S/S NIPPLE 1/2" X 8"</t>
  </si>
  <si>
    <t>B-FITTINGS EASYFLOW S/S NIPPLE 1/2" X 10"</t>
  </si>
  <si>
    <t>B-FITTINGS EASYFLOW S/S NIPPLE 1/2" X 12"</t>
  </si>
  <si>
    <t>B-FITTINGS EASYFLOW S/S NIPPLE 3/4" X 8"</t>
  </si>
  <si>
    <t>B-FITTINGS EASYFLOW S/S NIPPLE 1" X 8"</t>
  </si>
  <si>
    <t>B-FITTINGS EASYFLOW S/S NIPPLE 1" X 10"</t>
  </si>
  <si>
    <t>B-FITTINGS EASYFLOW S/S NIPPLE 1" X 12"</t>
  </si>
  <si>
    <t>AIC-HOOK CUP KYK KCH0078 PVC WHITE 7/8X5PCS</t>
  </si>
  <si>
    <t>AIC-HOOK CUP KYK KCH1000 PVC 1X5PCS WHITE</t>
  </si>
  <si>
    <t>AIC-HOOK CUP KYK KCH1014 PVC 1-1/4X5PCS WHITE</t>
  </si>
  <si>
    <t>AIC-AIR DUSTER KYK KDG-1001 HEAVY DUTY</t>
  </si>
  <si>
    <t>AIC-HAND SAW KYK KHS18 18</t>
  </si>
  <si>
    <t>AIC-HAND SAW KYK KHS20 20</t>
  </si>
  <si>
    <t>AIC-HOBBY TOOL SET KYK KCT930</t>
  </si>
  <si>
    <t>AIC-MOUNTED STONE KYK KMS1006 10PCS 1/4</t>
  </si>
  <si>
    <t>AIC-SCISSOR MULTI-PURPOSE KYK KKS812</t>
  </si>
  <si>
    <t>AIC-BATTERY HYDROMETER KYK KBH94A1</t>
  </si>
  <si>
    <t>AIC-TORQUE WRENCH KYK KOP200 10-200FT/LB</t>
  </si>
  <si>
    <t>AIC-HOOK SNAP KYK KSH12234 1/2X2-3/4</t>
  </si>
  <si>
    <t>AIC-HOOK SNAP KYK KSH58300 5/8X3</t>
  </si>
  <si>
    <t>+B-TANK BESTANK HBST-1000  S/S HORIZONTAL</t>
  </si>
  <si>
    <t>L-PLIERS STANLEY 84-097 SLIP JOINT</t>
  </si>
  <si>
    <t>L-PLIERS STANLEY 84-098 SLIP JOINT</t>
  </si>
  <si>
    <t>L-PLIERS STANLEY 84-105 DIAGONAL 6</t>
  </si>
  <si>
    <t>L-PLIERS STANLEY 84-108 DIAGONAL 7</t>
  </si>
  <si>
    <t>L-PLIERS STANLEY 84-101 LONG NOSE 6</t>
  </si>
  <si>
    <t>L-PLIERS STANLEY 84-102 LONG NOSE 8</t>
  </si>
  <si>
    <t>L-PVC CUTTER STANLEY 14-442 42MM</t>
  </si>
  <si>
    <t>RR-SS-ORNAMENTALS 400</t>
  </si>
  <si>
    <t>RR-SS-ORNAMENTALS 500</t>
  </si>
  <si>
    <t>NKD-MASK/CARBON FILTER LOTUS LCM302Y</t>
  </si>
  <si>
    <t>HIM-ELECTRICAL WIRE MOULDING 16MMX8FT CREAM</t>
  </si>
  <si>
    <t>HIM-ELECTRICAL WIRE MOULDING 19MMX8FT CREAM</t>
  </si>
  <si>
    <t>B-HOSE KIT GARDEN CRAFT FH-8802 50FT. ROLL- FLAT HOS</t>
  </si>
  <si>
    <t>B-HOSE PU COIL GARDEN CRAFT CH-8802-DG D.GREEN</t>
  </si>
  <si>
    <t>B-HOSE PU COIL GARDEN CRAFT CH-8806 D.GREEN</t>
  </si>
  <si>
    <t>B-HOSE REEL GARDEN CRAFT HT-8882 20M</t>
  </si>
  <si>
    <t>B-HOSE REEL GARDEN CRAFT HT-8882 30M</t>
  </si>
  <si>
    <t>B-TRIGGER NOZZLE GARDEN CRAFT TN-7703-B BLUE</t>
  </si>
  <si>
    <t>B-TRIGGER NOZZLE GARDEN CRAFT TN-7703-Y YELLOW</t>
  </si>
  <si>
    <t>B-TRIGGER NOZZLE GARDEN CRAFT TN-7703-B GREEN</t>
  </si>
  <si>
    <t>B-NOZZLE GARDEN CRAFT TN-904 5-1/2 3-WAY INS. ZINC</t>
  </si>
  <si>
    <t>B-NOZZLE GARDEN CRAFT TN-1108 5-1/2" 3-WAY TRIGGER N</t>
  </si>
  <si>
    <t>B-NOZZLE GARDEN CRAFT TN-204 5-PATTERN INS. PLAS. TR</t>
  </si>
  <si>
    <t>B-NOZZLE GARDEN CRAFT TN-330 5" TWIST NOZZLE W/ADAPT</t>
  </si>
  <si>
    <t>B-NOZZLE GARDEN CRAFT TN-103 4-1/2" 3-WAY METAL TRIG</t>
  </si>
  <si>
    <t>B-HOSE CONNECTOR GARDEN CRAFT AC-317 3/4"</t>
  </si>
  <si>
    <t>B-HOSE CONNECTOR GARDEN CRAFT AC-315 1/2"</t>
  </si>
  <si>
    <t>B-FITTINGS GARDEN CRAFT AC-308 1/2" TAP ADAPTOR</t>
  </si>
  <si>
    <t>B-FITTINGS GARDEN CRAFT AC-307 3/4" THREADED MALE</t>
  </si>
  <si>
    <t>B-HOSE CONNECTOR GARDEN CRAFT AC-326 3/4" PLASTIC 2-</t>
  </si>
  <si>
    <t>B-HOSE CONNECTOR GARDEN CRAFT AC-320 3/4" METAL 2-WAY</t>
  </si>
  <si>
    <t>L-TAPE STANLEY 30-608L-23 LACQUER B1-MATERIAL 3M</t>
  </si>
  <si>
    <t>L-DRAWER LOCK YALE V9660H 2HOLE</t>
  </si>
  <si>
    <t>+T-ANGLE STOP SHOWY 6156 1/2X1/2 M/M</t>
  </si>
  <si>
    <t>T-STARTER KIT FLUIDMASTER #8100 FLUSH&amp;SPAKLER</t>
  </si>
  <si>
    <t>B-PUMP HAILEA HX-4500 IMMERSIBLE PUMP</t>
  </si>
  <si>
    <t>TI-PAINT ISLAND GAL OIL WOOD STAIN 6042 WALNUT</t>
  </si>
  <si>
    <t>TI-PAINT ISLAND GAL OIL WOOD STAIN 6044 DARK OAK</t>
  </si>
  <si>
    <t>TI-PAINT ISLAND GAL OIL WOOD STAIN 6046 GREEN</t>
  </si>
  <si>
    <t>TI-PAINT ISLAND GAL OIL WOOD STAIN 6045 GREY</t>
  </si>
  <si>
    <t>TI-PAINT ISLAND QRT OIL WOOD STAIN 6046  GREEN</t>
  </si>
  <si>
    <t>TI-PAINT ISLAND QRT OIL WOOD 6044 DARK OAK</t>
  </si>
  <si>
    <t>TI-PAINT ISLAND QRT OIL WOOD 6043 OAK</t>
  </si>
  <si>
    <t>TI-PAINT ISLAND QRT OIL WOOD 6042 WALNUT</t>
  </si>
  <si>
    <t>TI-PAINT ISLAND QRT OIL WOOD 6045 GREY</t>
  </si>
  <si>
    <t>NKD-TOOL KIT LOTUS LTK-115</t>
  </si>
  <si>
    <t>NKD-ELECTRODE HOLDER LOTUS LGHG-500A GERMAN TYPE</t>
  </si>
  <si>
    <t>NKD-ELECTRODE HOLDER LOTUS LGHG-300A GERMAN TYPE</t>
  </si>
  <si>
    <t>NKD-INSERT BIT LOTUS LIB-302</t>
  </si>
  <si>
    <t>NKD-WRENCH COMB.LOTUS LCW-8198 8-19MM</t>
  </si>
  <si>
    <t>NKD-OPEN WRENCH LOTUS LOW-6176S SET 6-17MM</t>
  </si>
  <si>
    <t>NKD-SPLINE BIT SOCKET LOTUS MB X 55MM</t>
  </si>
  <si>
    <t>NKD-SPLINE BIT SOCKET LOTUS M10 X 55MM</t>
  </si>
  <si>
    <t>NKD-SPLINE BIT SOCKET LOTUS M12 X 55MM</t>
  </si>
  <si>
    <t>NKD-HEX KEY WRENCH LOTUS LFH-0308M FOLD UP SET</t>
  </si>
  <si>
    <t>NKD-KEY WRENCH LOTUS LSK-009 LONG STAR</t>
  </si>
  <si>
    <t>NKD-HEX KEY LOTUS LBPH-1510 LONG BALL POINT</t>
  </si>
  <si>
    <t>NKD-TILE CUTTING MACHINE LOTUS LTC-411B BLADE 22MM</t>
  </si>
  <si>
    <t>NKD-UTILITY KNIFE LOTUS LUKB-5A BLADE</t>
  </si>
  <si>
    <t>NKD-HOOK CONCRETE LOTUS LHH-1002</t>
  </si>
  <si>
    <t>NKD-HOOK CONCRETE LOTUS LHH-1003</t>
  </si>
  <si>
    <t>NKD-HOOK CONCRETE LOTUS LHH-1004</t>
  </si>
  <si>
    <t>NKD-GLOVES INDUSTRIAL LOTUS L-1023 RUBBER 14'</t>
  </si>
  <si>
    <t>NKD-BASIN BAR LOTUS YL210 LBT-380</t>
  </si>
  <si>
    <t>FF-SODIUM FIREFLY FHIHS250/T HIGH PRSURE 250W</t>
  </si>
  <si>
    <t>FF-SODIUM FIREFLY FHIHS400/T HIGH PRESURE 400W-E40</t>
  </si>
  <si>
    <t>FF-TUBULAR METAL HALIDE FIREFLY FHIMH250/T 250W-E4</t>
  </si>
  <si>
    <t>FF-TUBULAR METAL HALIDE FIREFLY FHIMH400/T 400W-E4</t>
  </si>
  <si>
    <t>FF-LINEAR METAL HALIDE FIREFLY FHIMH070/L 70W-R7S</t>
  </si>
  <si>
    <t>FF-LINEAR METAL HALIDE FIREFLY FHIMH150/L 150W-R7S</t>
  </si>
  <si>
    <t>FF-TUBULAR METAL HALIDE FIREFLY FLMHT250W</t>
  </si>
  <si>
    <t>FF-TUBULAR METAL HALIDE FIREFLY FLMHT400W</t>
  </si>
  <si>
    <t>FF-LINEAR METAL HALIDE FIREFLY FLMHL070</t>
  </si>
  <si>
    <t>FF-LINEAR METAL HALIDE FIREFLY FLMHL150</t>
  </si>
  <si>
    <t>AIC-EXTENSION BAR KYK 450 1/2 X 3</t>
  </si>
  <si>
    <t>AIC-EXTENSION BAR KYK 451 1/2 X 6</t>
  </si>
  <si>
    <t>AIC-RATCHET DRIVER KYK KAV002 BIT SET</t>
  </si>
  <si>
    <t>AIC-BIT HOLDER KYK KAV005 AUTOLOCK 60MM</t>
  </si>
  <si>
    <t>AIC-RATCHET FLEXIBLE KYK KAV116</t>
  </si>
  <si>
    <t>AIC-RATCHET DRIVER KYK KYK KAV316 BIT SET</t>
  </si>
  <si>
    <t>AIC-RATCHET DRIVER KYK KAV603 BIT SET</t>
  </si>
  <si>
    <t>AIC-TORQUE DRIVER KYK KAV711</t>
  </si>
  <si>
    <t>AIC-TORQUE DRIVER KYK KAV723 4 PCS</t>
  </si>
  <si>
    <t>AIC-RATCHET FLEXIBLE KYK KAV813</t>
  </si>
  <si>
    <t>AIC-CUTTER CABLE KYK KCC8 8</t>
  </si>
  <si>
    <t>AIC-CALIPER STEEL KYK KRG606 150MM 6</t>
  </si>
  <si>
    <t>AIC-STAPLE PULLER KYK KRG613</t>
  </si>
  <si>
    <t>AIC-RATCHET HANDLE KYK KRH100 1/4 DR</t>
  </si>
  <si>
    <t>AIC-RATCHET HANDLE KYK KRH150 3/8 DR</t>
  </si>
  <si>
    <t>ER-WOOD SCREW FOUNDATION 1-1/2X10</t>
  </si>
  <si>
    <t>ER-BLIND RIVETS SNAP TITE 1/8X1/4</t>
  </si>
  <si>
    <t>MDP-ORNAMENTALS 35</t>
  </si>
  <si>
    <t>MDP-ORNAMENTALS 100</t>
  </si>
  <si>
    <t>T-ANGLE VALVE SHOWY 1/2X1/2</t>
  </si>
  <si>
    <t>B-PUMP DEWATERING BESTANK D-0521 1/2</t>
  </si>
  <si>
    <t>B-PUMP DEWATERING BESTANK D-1021 1</t>
  </si>
  <si>
    <t>B-PUMP DAICHI S-1021U 1 HP SEWAGE VORTEX IMPELLER</t>
  </si>
  <si>
    <t>B-PUMP DAICHI S-2031U 2 HP DAICHI SEWAGE PUMP (VOR</t>
  </si>
  <si>
    <t>+T-TOX W/SCREW TAMSON S-6 8X1</t>
  </si>
  <si>
    <t>+T-TOX W/SCREW TAMSON S-8 10X1</t>
  </si>
  <si>
    <t>+T-TOX W/SCREW TAMSON S-10 1/2X1/2</t>
  </si>
  <si>
    <t>AIC-KITCHEN SCISSORS KYK KHS812</t>
  </si>
  <si>
    <t>AIC-WRENCH OIL FILTER KYK KFW150C (CHAIN TYPE)</t>
  </si>
  <si>
    <t>T-DOOR TRACK CENTOR 94CCSM</t>
  </si>
  <si>
    <t>NKD-DIAMOND CUTTER LOTUS LDD105WS 4(WET)</t>
  </si>
  <si>
    <t>NKD-DIAMOND CUTTER LOTUS LDD180WS 7(WET)</t>
  </si>
  <si>
    <t>NKD-JACK STAND LOTUS LJS-3T 3TON</t>
  </si>
  <si>
    <t>NKD-DRILL LOTUS LDP813 PRESS 13MM</t>
  </si>
  <si>
    <t>NKD-DRILL LOTUS LDP1316F PRESS 16MM (FLOOR)</t>
  </si>
  <si>
    <t>NKD-WORK LAMP LOTUS LWL30T</t>
  </si>
  <si>
    <t>S-SHOWER RING ASSTD. 2 PLASTIC</t>
  </si>
  <si>
    <t>NKD-HAMMER ROTARY MAKITA HR4000C</t>
  </si>
  <si>
    <t>NKD-HAMMER DEMOLITION MAKITA HM1100</t>
  </si>
  <si>
    <t>NKD-POLISHER MAKITA 9207SPB</t>
  </si>
  <si>
    <t>NKD-DRILL BIT MAKITA MASONRY 4-10M</t>
  </si>
  <si>
    <t>NKD-DRILL BIT MAKITA MASONRY 6MM</t>
  </si>
  <si>
    <t>NKD-DRILL BIT MAKITA MASONRY 8MM</t>
  </si>
  <si>
    <t>NKD-DRILL BIT MAKITA MASONRY 10MM</t>
  </si>
  <si>
    <t>NKD-DRILL BIT MAKITA MASONRY 13MM</t>
  </si>
  <si>
    <t>NKD-DRILL BIT MAKITA MASONRY 16MM</t>
  </si>
  <si>
    <t>NKD-BRUSH CARBON MAKITA 51</t>
  </si>
  <si>
    <t>NKD-BRUSH CARBON MAKITA 52</t>
  </si>
  <si>
    <t>NKD-BRUSH CARBON MAKITA 53</t>
  </si>
  <si>
    <t>NKD-BRUSH CARBON MAKITA 54</t>
  </si>
  <si>
    <t>NKD-BRUSH CARBON MAKITA 57</t>
  </si>
  <si>
    <t>NKD-BRUSH CARBON MAKITA 85</t>
  </si>
  <si>
    <t>NKD-BRUSH CARBON MAKITA 56</t>
  </si>
  <si>
    <t>NKD-BRUSH CARBON MAKITA 100</t>
  </si>
  <si>
    <t>NKD-BRUSH CARBON MAKITA 101</t>
  </si>
  <si>
    <t>NKD-BRUSH CARBON MAKITA 102</t>
  </si>
  <si>
    <t>NKD-BRUSH CARBON MAKITA 103</t>
  </si>
  <si>
    <t>NKD-BRUSH CARBON MAKITA 151</t>
  </si>
  <si>
    <t>NKD-BRUSH CARBON MAKITA 152</t>
  </si>
  <si>
    <t>NKD-BRUSH CARBON MAKITA 153</t>
  </si>
  <si>
    <t>NKD-BRUSH CARBON MAKITA 154</t>
  </si>
  <si>
    <t>NKD-BRUSH CARBON MAKITA 402</t>
  </si>
  <si>
    <t>NKD-BRUSH CARBON MAKITA 411A</t>
  </si>
  <si>
    <t>NKD-BRUSH CARBON MAKITA 419A</t>
  </si>
  <si>
    <t>NKD-PLANER BLADE MAKITA 3 1/4</t>
  </si>
  <si>
    <t>NKD-PLANER BLADE MAKITA 4 3/8</t>
  </si>
  <si>
    <t>NKD-BLADE DIAMOND MAKITA 4 1/8 CORRGTD.</t>
  </si>
  <si>
    <t>NKD-BLADE DIAMOND MAKITA 4 1/8 SEGMT.</t>
  </si>
  <si>
    <t>NKD-COVE BIT MAKITA 1/4</t>
  </si>
  <si>
    <t>NKD-COVE BIT MAKITA 3/8</t>
  </si>
  <si>
    <t>NKD-COVE BIT MAKITA 1/2</t>
  </si>
  <si>
    <t>NKD-PLANER BELTS MAKITA 1911B</t>
  </si>
  <si>
    <t>NKD-PLANER BELTS MAKITA 1900B</t>
  </si>
  <si>
    <t>NKD-JIGSAW BLADE MAKITA 1</t>
  </si>
  <si>
    <t>NKD-JIGSAW BLADE MAKITA 2</t>
  </si>
  <si>
    <t>NKD-JIGSAW BLADE MAKITA 3</t>
  </si>
  <si>
    <t>NKD-JIGSAW BLADE MAKITA 7</t>
  </si>
  <si>
    <t>NKD-JIGSAW BLADE MAKITA 8</t>
  </si>
  <si>
    <t>NKD-JIGSAW BLADE MAKITA 9</t>
  </si>
  <si>
    <t>NKD-JIGSAW BLADE MAKITA 16</t>
  </si>
  <si>
    <t>NKD-PLANER GUIDE MAKITA</t>
  </si>
  <si>
    <t>NKD-CUT OFF WHEEL MAKITA 14</t>
  </si>
  <si>
    <t>NKD-SAW BLADE MAKITA TCT 10X40T</t>
  </si>
  <si>
    <t>NKD-SAW BLADE MAKITA TCT 10X60T</t>
  </si>
  <si>
    <t>NKD-SAW BLADE MAKITA TCT 12X40T</t>
  </si>
  <si>
    <t>NKD-SAW BLADE MAKITA TCT 12X60T</t>
  </si>
  <si>
    <t>NKD-SAW BLADE MAKITA TCT 14X40T</t>
  </si>
  <si>
    <t>NKD-SAW BLADE MAKITA TCT 14X60T</t>
  </si>
  <si>
    <t>NKD-SAW BLADE MAKITA TCT 10X100T ALUM</t>
  </si>
  <si>
    <t>NKD-SAW BLADE MAKITA TCT 10X120T ALUM</t>
  </si>
  <si>
    <t>NKD-SAW BLADE MAKITA TCT 14X100T ALUM</t>
  </si>
  <si>
    <t>NKD-DRILL BIT MAKITA MASONRY 5MM</t>
  </si>
  <si>
    <t>HIM-ELECTRICAL WIRE MOULDING 25MMX8FT CREAM</t>
  </si>
  <si>
    <t>ATB-HANDLE PLASTIC SUN CHAIN #3132-MBD</t>
  </si>
  <si>
    <t>ATB-HANDLE PLASTIC SUN CHAIN #3132-MCL</t>
  </si>
  <si>
    <t>ATB-HANDLE PLASTIC SUN CHAIN #3132 MOG</t>
  </si>
  <si>
    <t>ATB-HANDLE PLASTIC SUN CHAIN #3146 MCL</t>
  </si>
  <si>
    <t>ATB-HANDLE PLASTIC SUN CHAIN #3146 MGN</t>
  </si>
  <si>
    <t>ATB-HANDLE PLASTIC SUN CHAIN #3146 MOG</t>
  </si>
  <si>
    <t>ATB-HINGE SUN CHAIN SELF CLOSING AB*</t>
  </si>
  <si>
    <t>ATB-HINGE SUN CHAIN SELF CLOSING CP</t>
  </si>
  <si>
    <t>ATB-BLIND RIVETS TAIYO 1/8X3/16 50PCS./PCK</t>
  </si>
  <si>
    <t>ATB-BLIND RIVETS TAIYO 1/8X1/4 50PC/PCK</t>
  </si>
  <si>
    <t>ATB-BLIND RIVETS TAIYO 1/8X5/16 50PCS./PCK</t>
  </si>
  <si>
    <t>ATB-BLIND RIVETS TAIYO 1/8X3/8 50PCS./PCK</t>
  </si>
  <si>
    <t>ATB-BLIND RIVETS TAIYO 1/8X7/16 50PCS./PCK</t>
  </si>
  <si>
    <t>ATB-BLIND RIVETS TAIYO 1/8X1/2 50PC/PCK</t>
  </si>
  <si>
    <t>ATB-BLIND RIVETS TAIYO 1/8X9/16 50PCS./PCK</t>
  </si>
  <si>
    <t>ATB-BLIND RIVETS TAIYO 1/8X5/8 50PCS./PCK</t>
  </si>
  <si>
    <t>ATB-BLIND RIVETS TAIYO 1/8X3/4 50PCS./PCK</t>
  </si>
  <si>
    <t>ATB-BLIND RIVETS TAIYO 5/32X3/16 50PCS./PCK</t>
  </si>
  <si>
    <t>ATB-BLIND RIVETS TAIYO 5/32X1/4 50PCS./PCK</t>
  </si>
  <si>
    <t>ATB-BLIND RIVETS TAIYO 5/32X5/16 50PCS./PCK</t>
  </si>
  <si>
    <t>ATB-BLIND RIVETS TAIYO 5/32X3/8 50PCS./PCK</t>
  </si>
  <si>
    <t>ATB-BLIND RIVETS TAIYO 5/32X7/16 50PCS./PCK</t>
  </si>
  <si>
    <t>ATB-BLIND RIVETS TAIYO 5/32X1/2 50PCS./PCK</t>
  </si>
  <si>
    <t>ATB-BLIND RIVETS TAIYO 5/32X9/16 50PCS./PCK</t>
  </si>
  <si>
    <t>ATB-BLIND RIVETS TAIYO 5/32X5/8 50PCS./PCK</t>
  </si>
  <si>
    <t>ATB-BLIND RIVETS TAIYO 5/32X3/4 50PCS./PCK</t>
  </si>
  <si>
    <t>ATB-BLIND RIVETS TAIYO 1/8X3/16 1000/BOX</t>
  </si>
  <si>
    <t>ATB-BLIND RIVETS TAIYO 1/8X1/4 1000/BOX</t>
  </si>
  <si>
    <t>ATB-BLIND RIVETS TAIYO 1/8X5/16 1000/BOX</t>
  </si>
  <si>
    <t>ATB-BLIND RIVETS TAIYO 1/8X3/8 1000/BOX</t>
  </si>
  <si>
    <t>ATB-BLIND RIVETS TAIYO 1/8X7/16 1000/BOX</t>
  </si>
  <si>
    <t>ATB-BLIND RIVETS TAIYO 1/8X1/2 1000/BOX</t>
  </si>
  <si>
    <t>ATB-BLIND RIVETS TAIYO 1/8X9/16 1000/BOX</t>
  </si>
  <si>
    <t>ATB-BLIND RIVETS TAIYO 1/8X5/8 1000/BOX</t>
  </si>
  <si>
    <t>ATB-BLIND RIVETS TAIYO 1/8X3/4 1000/BOX</t>
  </si>
  <si>
    <t>ATB-BLIND RIVETS TAIYO 5/32X3/16 1000/BOX</t>
  </si>
  <si>
    <t>ATB-BLIND RIVETS TAIYO 5/32X1/4 1000/BOX</t>
  </si>
  <si>
    <t>ATB-BLIND RIVETS TAIYO 5/32X5/16 1000/BOX</t>
  </si>
  <si>
    <t>ATB-BLIND RIVETS TAIYO 5/32X3/8 1000/BOX</t>
  </si>
  <si>
    <t>ATB-BLIND RIVETS TAIYO 5/32X7/16 1000/BOX</t>
  </si>
  <si>
    <t>ATB-BLIND RIVETS TAIYO 5/32X1/2 1000/BOX</t>
  </si>
  <si>
    <t>ATB-BLIND RIVETS TAIYO 5/32X9/16 500/BOX</t>
  </si>
  <si>
    <t>ATB-BLIND RIVETS TAIYO 5/32X5/8 500/BOX</t>
  </si>
  <si>
    <t>ATB-BLIND RIVETS TAIYO 5/32X3/4 500/BOX</t>
  </si>
  <si>
    <t>ATB-BLIND RIVETS TAIYO 3/16X1/4 500/BOX</t>
  </si>
  <si>
    <t>ATB-BLIND RIVETS TAIYO 3/16X5/16 500/BOX</t>
  </si>
  <si>
    <t>ATB-BLIND RIVETS TAIYO 3/16X3/8 500/BOX</t>
  </si>
  <si>
    <t>ATB-BLIND RIVETS TAIYO 3/16X7/16 500/BOX</t>
  </si>
  <si>
    <t>ATB-BLIND RIVETS TAIYO 3/16X1/2 500/BOX</t>
  </si>
  <si>
    <t>ATB-BLIND RIVETS TAIYO 3/16X9/16 500/BOX</t>
  </si>
  <si>
    <t>ATB-BLIND RIVETS TAIYO 3/16X5/8 500/BOX</t>
  </si>
  <si>
    <t>ATB-BLIND RIVETS TAIYO 3/16X3/4 500/BOX</t>
  </si>
  <si>
    <t>ATB-WALL PLUG T/W TOX #4 100PCS./BOX</t>
  </si>
  <si>
    <t>ATB-WALL PLUG T/W TOX #5 100PCS./BOX</t>
  </si>
  <si>
    <t>ATB-WALL PLUG T/W TOX #6 100PCS./BOX</t>
  </si>
  <si>
    <t>ATB-WALL PLUG T/W TOX #8 100PCS./BOX</t>
  </si>
  <si>
    <t>ATB-WALL PLUG T/W TOX #10 50PCS./BOX</t>
  </si>
  <si>
    <t>ATB-TOX SUN CHAIN WALL PLUG #4 10PCS./PCK</t>
  </si>
  <si>
    <t>ATB-TOX SUN CHAIN WALL PLUG #5 10PCS./PCK</t>
  </si>
  <si>
    <t>ATB-TOX SUN CHAIN WALL PLUG #6 10PCS./PCK</t>
  </si>
  <si>
    <t>ATB-TOX SUN CHAIN WALL PLUG #8 10PCS./PCK</t>
  </si>
  <si>
    <t>ATB-TOX SUN CHAIN WALL PLUG #10 10PCS./PCK</t>
  </si>
  <si>
    <t>LC-ORNAMENTALS 350</t>
  </si>
  <si>
    <t>B-FITTINGS EASYFLOW S/S COUPLING 1/2"</t>
  </si>
  <si>
    <t>B-FITTINGS EASYFLOW S/S NIPPLE 1/2" X 4"</t>
  </si>
  <si>
    <t>B-FITTINGS EASYFLOW S/S HEX. BUSH. RED 3/4X1/2</t>
  </si>
  <si>
    <t>B-FITTINGS EASYFLOW S/S HEX. BUSH. RED. 1X1/2</t>
  </si>
  <si>
    <t>B-FITTINGS EASYFLOW S/S HEX. BUSH. RED 1X3/4</t>
  </si>
  <si>
    <t>B-FITTINGS EASYFLOW S/S CAP 1/2"</t>
  </si>
  <si>
    <t>AIC-IMPACT SOCKET KYK K6110H SET 16/ST 6P</t>
  </si>
  <si>
    <t>AIC-DRILL PRESS KYK KDP13 13MM 1/3HP 1/2CAP</t>
  </si>
  <si>
    <t>AIC-HANDLE FLEXIBLE KYK KPH443 1/2D 15</t>
  </si>
  <si>
    <t>AIC-RACHET HANDLE KYK KRH211 OVAL 1/4DR</t>
  </si>
  <si>
    <t>AIC-RACHET HANDLE KYK KRH311 OVAL 3/8DR</t>
  </si>
  <si>
    <t>B-FLOAT VALVE EASYFLOW S/S 1/2"</t>
  </si>
  <si>
    <t>B-FLOAT VALVE EASYFLOW S/S 1"</t>
  </si>
  <si>
    <t>+B-TANK  BESTANK HBST-1700 S/S</t>
  </si>
  <si>
    <t>L-DOOR CLOSER YALE V20222 SB</t>
  </si>
  <si>
    <t>LC-ORNAMENTALS 250</t>
  </si>
  <si>
    <t>LC-ORNAMENTALS 180</t>
  </si>
  <si>
    <t>L-LEVERSET ENTRANCE SENTRY L807SS SC</t>
  </si>
  <si>
    <t>L-LEVERSET ENTRANCE SENTRY L807AB AB</t>
  </si>
  <si>
    <t>L-LEVERSET BATHROOM SENTRY L802SC SC</t>
  </si>
  <si>
    <t>L-LEVERSET BATHROOM SENTRY L802AB AB</t>
  </si>
  <si>
    <t>B-FITTINGS EASYFLOW S/S NIPPLE 1" X 2"</t>
  </si>
  <si>
    <t>B-AIR COMPRESSOR SHINKO BPC-8 KB 1 HP</t>
  </si>
  <si>
    <t>B-PRESSURE TANKS AQUAFLO PC-122B CHALLENGER SERIES</t>
  </si>
  <si>
    <t>B-TANK BESTANK IHBWT-400 PE BLUE HORIZONTAL</t>
  </si>
  <si>
    <t>HIM-MLDG TRIMBOARD FOAMED 62MMX8FT BURGUNDY</t>
  </si>
  <si>
    <t>T-TOWEL SHELF SHOWY 7035</t>
  </si>
  <si>
    <t>NKD-EAR MUFF LOTUS LEM106Y</t>
  </si>
  <si>
    <t>NKD-TOOL BOX LOTUS LTB006</t>
  </si>
  <si>
    <t>NKD-CHUCK KEY LOTUS LDCK104 4 WAY</t>
  </si>
  <si>
    <t>FF-CIRCULAR LAMP FIREFLY FECLB22</t>
  </si>
  <si>
    <t>FF-CIRCULAR LAMP FIREFLY FECLB32</t>
  </si>
  <si>
    <t>NKD-HAMMER DRILL LOTUS VSR LID-13</t>
  </si>
  <si>
    <t>+NKD-ANGLE GRINDER LOTUS LAG-115 100MM</t>
  </si>
  <si>
    <t>NKD-HAMMER DRILL LOTUS VSR LID-13K</t>
  </si>
  <si>
    <t>NKD-ANGLE GRINDER LOTUS LAG-115K 100MM KIT</t>
  </si>
  <si>
    <t>NKD-MAGNETIC NUT SOCKET LOTUS 8MM</t>
  </si>
  <si>
    <t>AIC-TIN SNIPS KYK KAS250L LEFT</t>
  </si>
  <si>
    <t>AIC-TIN SNIPS KYK KAS250R RIGHT</t>
  </si>
  <si>
    <t>AIC-WRENCH COMB.KYK KCRW08 8MM RACHET</t>
  </si>
  <si>
    <t>AIC-WRENCH COMB.KYK KCRW10 10MM RACHET</t>
  </si>
  <si>
    <t>AIC-WRENCH COMB.KYK KCRW12 12MM RACHET</t>
  </si>
  <si>
    <t>AIC-WRENCH COMB.KYK KCRW14 14MM RACHET</t>
  </si>
  <si>
    <t>AIC-WRENCH COMB.KYK KCRW17 17MM RACHET</t>
  </si>
  <si>
    <t>AIC-STAPLE PULLER KYK KRG615</t>
  </si>
  <si>
    <t>T-DOOR TRACK CENTOR 142CC 2WHEEL</t>
  </si>
  <si>
    <t>T-DOOR TRACK CENTOR 144CC 4WHEEL</t>
  </si>
  <si>
    <t>T-TOILET TANK LEVER CIP 052411</t>
  </si>
  <si>
    <t>T-TOILET TANK LEVER CIP 052430</t>
  </si>
  <si>
    <t>AIC-JIGSAW KYK PJ5500 SINGLE SPEED ORANGE/BLK</t>
  </si>
  <si>
    <t>AIC-JIGSAW KYK PJ5501 VARIABLE SPEED ORANGE/BLK</t>
  </si>
  <si>
    <t>T-FAUCET MOEN 4628 SGL HOLE LAV KNOB HDL</t>
  </si>
  <si>
    <t>T-FAUCET MOEN L4628 SGL HOLE LAV LVR HDL</t>
  </si>
  <si>
    <t>T-SHOWER WTC 9SR03COP (FSH-HS001-CL)PINK W/HOSE</t>
  </si>
  <si>
    <t>T-SHOWER WTC 9SR03COP (FSH-HS001-CL)S.BLUE W/HOSE</t>
  </si>
  <si>
    <t>+T-STOP VALVE WATERTEC MVE1 FVM-T15EG-TWB 15MM WHIT</t>
  </si>
  <si>
    <t>+T-STOP VALVE WATERTEC MVE7 FVM-C15EG-TWB WHITE</t>
  </si>
  <si>
    <t>+T-STOP VALVE SOCKET WATERTEC FVS-T20E1-TWB 15MM BL</t>
  </si>
  <si>
    <t>+T-STOP VALVE SOCKET WATERTEC FVS-T20E1-TWB 15MM WH</t>
  </si>
  <si>
    <t>+T-BASIN MIXER MOEN 4894 SGL HOLE 12''</t>
  </si>
  <si>
    <t>T-KITCHEN FAUCET MOEN 7040 SGL HOLE LVR HDL</t>
  </si>
  <si>
    <t>+T-SHOWER SET MOEN 211328-30 SGL FUNCTION W/HOLDER</t>
  </si>
  <si>
    <t>+T-SHOWER SET MOEN 211327-30 3FUNCTION W/HOLDER</t>
  </si>
  <si>
    <t>T-SHOWER SET MOEN A800-30 SGL FUNCTION W/ SLIDEBAR</t>
  </si>
  <si>
    <t>T-SHOWER SET MOEN A802-30 3FUNCTION W/ SLIDEBAR</t>
  </si>
  <si>
    <t>T-SHOWER SET MOEN A805-30 SGL FUNCTION W/ SLIDEBAR</t>
  </si>
  <si>
    <t>T-SHOWER SET MOEN A804-30 3FUNCTION W/ SLIDEBAR</t>
  </si>
  <si>
    <t>S-CURTAIN ROD DBL 5/8 48-84 WHITE</t>
  </si>
  <si>
    <t>NKD-SANDER MAKITA 4540</t>
  </si>
  <si>
    <t>NKD-DRILL MAKITA 6401</t>
  </si>
  <si>
    <t>NKD-GLOVES WORKING  LOTUS #1201</t>
  </si>
  <si>
    <t>NKD-GLOVES WORKING  LOTUS #1204</t>
  </si>
  <si>
    <t>NKD-GLOVES WELDING  LOTUS 4</t>
  </si>
  <si>
    <t>L-CABINET LOCK SENTRY S103CP CP</t>
  </si>
  <si>
    <t>L-PADLOCK SENTRY S706B BK/GRY ALUM.COMB.</t>
  </si>
  <si>
    <t>L-PADLOCK SENTRY S706BL LB/DB ALUM.COMB.</t>
  </si>
  <si>
    <t>L-PADLOCK SENTRY S706GR LG/DG ALUM.COMB.</t>
  </si>
  <si>
    <t>+T-STOP VALVE WATERTEC FVF-B15F1-WL 101 CHROME</t>
  </si>
  <si>
    <t>B-PUMP MOTOR BOLZANO QB-60 1/2HP</t>
  </si>
  <si>
    <t>B-PUMP MOTOR BOLZANO JSP-100A 1/2HP</t>
  </si>
  <si>
    <t>B-PUMP MOTOR BOLZANO JSP-255A 3/4HP</t>
  </si>
  <si>
    <t>B-PUMP MOTOR BOLZANO SJP-370A 1HP</t>
  </si>
  <si>
    <t>B-PRESSURE TANKS BOLZANO JSP-370A GP-12 1HP</t>
  </si>
  <si>
    <t>B-PRESSURE TANKS BOLZANO JSP-370A SP-12 1HP</t>
  </si>
  <si>
    <t>B-PRESSURE TANKS BOLZANO JSP-100A GP-21 1/2HP</t>
  </si>
  <si>
    <t>B-PRESSURE TANKS BOLZANO JSP-100A SP-21 1/2HP</t>
  </si>
  <si>
    <t>B-PRESSURE TANKS BOLZANO QB-60 SP-21 1/2HP</t>
  </si>
  <si>
    <t>AIC-TOOL BOX KYK KTB-468</t>
  </si>
  <si>
    <t>AIC-TOOL BOX KYK KTB-488</t>
  </si>
  <si>
    <t>FF-BULB CANDLE FIREFLY FESCA07W/14 E14 7W WARMWHIT</t>
  </si>
  <si>
    <t>FF-BULB MERCURY FIREFLY FHIBM500/E40 500W BLENDED</t>
  </si>
  <si>
    <t>FF-BALLAST FIREFLY FHIHS070/T E27 70W</t>
  </si>
  <si>
    <t>FF-BULB FIREFLY FHIHS150/T E27 150W</t>
  </si>
  <si>
    <t>FF-BALLAST FIREFLY FHIHSB250 250W</t>
  </si>
  <si>
    <t>FF-BALLAST FIREFLY FHIMHB150 150W</t>
  </si>
  <si>
    <t>FF-BALLAST FIREFLY FHIMHB250 250W</t>
  </si>
  <si>
    <t>FF-BALLAST FIREFLY FHIMHB400 400W</t>
  </si>
  <si>
    <t>FF-CAPACITOR FIREFLY FHIMHC070 70W</t>
  </si>
  <si>
    <t>FF-CAPACITOR FIREFLY FHIMHC400 400W</t>
  </si>
  <si>
    <t>FF-IGNITOR FIREFLY MH FHIMH170/400</t>
  </si>
  <si>
    <t>YATAI-EMERGENCY LIGHT OMNI AEL-1038 AUTOMATIC</t>
  </si>
  <si>
    <t>YATAI-EMERGENCY LIGHT OMNI AEL-2038 COMM'M TYPE</t>
  </si>
  <si>
    <t>YATAI-AUTOMATIC VOLTAGE REGULATOR OMNI AVR 1000</t>
  </si>
  <si>
    <t>YATAI-AUTOMATIC VOLTAGE REGULATOR OMNI AVR 1500</t>
  </si>
  <si>
    <t>YATAI-AUTOMATIC VOLTAGE REGULATOR OMNI AVR 500</t>
  </si>
  <si>
    <t>YATAI-BULB OMNI REFRIGERATOR CRF-10W/E12 CLASSIC</t>
  </si>
  <si>
    <t>YATAI-BULB OMNI REFRIGERATOR CRF-10W/E14 CLASSIC</t>
  </si>
  <si>
    <t>YATAI-BULB OMNI REFRIGERATOR CRF-10W/E27 CLASSIC</t>
  </si>
  <si>
    <t>YATAI-LUMINAIRE OMNI DLP12/E27 H-BAY L- HOLDER E27</t>
  </si>
  <si>
    <t>YATAI-TABLE LAMP W/ PL-9W DLS008-9W</t>
  </si>
  <si>
    <t>YATAI-BULB ESL OMNI DU-10W-DL 2U</t>
  </si>
  <si>
    <t>YATAI-BULB ESL OMNI DU-18W-DL 2U</t>
  </si>
  <si>
    <t>YATAI-BULB ESL OMNI DU-18W-WW 2U</t>
  </si>
  <si>
    <t>YATAI-RECEPTACLE OMNI CEILING E12-015 1-1/4</t>
  </si>
  <si>
    <t>YATAI-RECEPTACLE OMNI CEILING E14-015 1-1/4</t>
  </si>
  <si>
    <t>YATAI-RECEPTACLE OMNI CEILING E27-020 2-1/4 WHITE</t>
  </si>
  <si>
    <t>YATAI-RECEPTACLE OMNI CEILING E27-030 3-1/2 WHITE</t>
  </si>
  <si>
    <t>YATAI-RECEPTACLE OMNI CEILING E27-040 4-1/4 WHITE</t>
  </si>
  <si>
    <t>YATAI-RECEPTACLE OMNI CEILING E27-120 2-1/4 IVORY</t>
  </si>
  <si>
    <t>YATAI-RECEPTACLE OMNI CEILING E27-130 3-1/2 IVORY</t>
  </si>
  <si>
    <t>YATAI-RECEPTACLE OMNI CEILING E27-140 4-1/4 IVORY</t>
  </si>
  <si>
    <t>YATAI-SOCKET OMNI E27-600 KEYLESS</t>
  </si>
  <si>
    <t>YATAI-SOCKET OMNI E27-601 PLUG</t>
  </si>
  <si>
    <t>YATAI-WEATHER PROOF RUBBER SOCKET E27-602 2WIRE</t>
  </si>
  <si>
    <t>YATAI-SOCKET OMNI E27-610 PUSH THROUGH E27</t>
  </si>
  <si>
    <t>YATAI-SOCKET EXTENSION OMNI E27-613 PUSH TRU 3M</t>
  </si>
  <si>
    <t>YATAI-SOCKET EXTENSION OMNI E27-616 PUSH TRU 6M</t>
  </si>
  <si>
    <t>YATAI-SOCKET OMNI E27-702 KEYLESS CURRENT TAP</t>
  </si>
  <si>
    <t>YATAI-SOCKET OMNI E27-712 W/2FLAT PIN CHAIN PULL</t>
  </si>
  <si>
    <t>YATAI-ELECTRONIC LAMP OMNI ECS-022W CIRCULAR</t>
  </si>
  <si>
    <t>YATAI-ELECTRONIC LAMP OMNI ECS-032W CIRCULAR</t>
  </si>
  <si>
    <t>YATAI-FLOURESCENT TUBE OMNI CIRCULAR FCL-22W DL</t>
  </si>
  <si>
    <t>YATAI-FLOURESCENT TUBE OMNI CIRCULAR FCL-32W DL</t>
  </si>
  <si>
    <t>YATAI-FLOURESCENT TUBE OMNI FL-10WT08DL STRAIGHT</t>
  </si>
  <si>
    <t>YATAI-FLOURESCENT TUBE OMNI FL-18WT08DL STRAIGHT</t>
  </si>
  <si>
    <t>YATAI-FLOURESCENT TUBE OMNI FL-18WT08WW STRAIGHT</t>
  </si>
  <si>
    <t>YATAI-FLOURESCENT TUBE OMNI FL-20WT10DL STRAIGHT</t>
  </si>
  <si>
    <t>YATAI-FLOURESCENT TUBE OMNI FL-36WT08DL STRAIGHT</t>
  </si>
  <si>
    <t>YATAI-FLOURESCENT TUBE OMNI FL-36WT08WW STRAIGHT</t>
  </si>
  <si>
    <t>YATAI-FLOURESCENT TUBE OMNI FL-40WT10DL STRAIGHT</t>
  </si>
  <si>
    <t>YATAI-FLOURESCENT LAMP OMNI FSU4-80W STARTER</t>
  </si>
  <si>
    <t>YATAI-TABLE LAMP W/ EL2U-15W GX2010-15W DL</t>
  </si>
  <si>
    <t>YATAI-LINEAR HALOGEN LAMP OMNI JHL-1000W 254MM</t>
  </si>
  <si>
    <t>YATAI-MAGNETIC BALLAST OMNI MBL-010W PL SU</t>
  </si>
  <si>
    <t>YATAI-MAGNETIC BALLAST OMNI MBL-020WF FL 18&amp;20</t>
  </si>
  <si>
    <t>YATAI-MAGNETIC BALLAST OMNI MBL-040W FL 36W &amp;40</t>
  </si>
  <si>
    <t>YATAI-FLOURESCENT TUBE OMNI MFL-04WT5DL MINI STRHT</t>
  </si>
  <si>
    <t>YATAI-FLOURESCENT TUBE OMNI MFL-08WT5DL MINI</t>
  </si>
  <si>
    <t>YATAI-HALOGEN SPOT LAMP OMNI MRS-50W</t>
  </si>
  <si>
    <t>YATAI-OPEN TYPE CASING OMNI OFC-010W-N W/ BALLAST</t>
  </si>
  <si>
    <t>YATAI-BATTERY OMNI SRB-6V4 RECHARGEABLE</t>
  </si>
  <si>
    <t>YATAI-PINLIGHT OMNI SU-05W-DL</t>
  </si>
  <si>
    <t>YATAI-PINLIGHT OMNI SU-07W-WW</t>
  </si>
  <si>
    <t>YATAI-PINLIGHT OMNI SU-09W-WW</t>
  </si>
  <si>
    <t>YATAI-PINLIGHT OMNI SU-11W-DL</t>
  </si>
  <si>
    <t>YATAI-DIMMER SWITCH OMNI WDC-001-PK BP CORD</t>
  </si>
  <si>
    <t>YATAI-DIMMER SWITCH OMNI WDM-501 500W 250V</t>
  </si>
  <si>
    <t>YATAI-OUTLET OMNI WEA-401 AIRCON TANDEM W/PLATE</t>
  </si>
  <si>
    <t>YATAI-SWITCH/BELL OMNI WEB-201 PUSH BUTTON</t>
  </si>
  <si>
    <t>YATAI-COMPUTER MODULAR OUTLET OMNI WEC-303 8PINS</t>
  </si>
  <si>
    <t>YATAI-EXTENSION CORD OMNI WED-500 DELUXE</t>
  </si>
  <si>
    <t>YATAI-EXTENSION CORD OMNI WEE-003 W/ 4MTRS. 3G</t>
  </si>
  <si>
    <t>YATAI-OUTLET OMNI WEG-203 CONVENIENCE W/ GROUND</t>
  </si>
  <si>
    <t>YATAI-EXTENSION CORD OMNI WEM-050 W/ MAGNET</t>
  </si>
  <si>
    <t>YATAI-ELECTRICAL PLUG OMNI WEP-001 3A</t>
  </si>
  <si>
    <t>YATAI-BLANK PLATE OMNI WEP-100</t>
  </si>
  <si>
    <t>YATAI-PLATE OMNI WEP-101 1GANG</t>
  </si>
  <si>
    <t>YATAI-PLATE OMNI WEP-102 2GANG</t>
  </si>
  <si>
    <t>YATAI-PLATE OMNI WEP-103 3GANG</t>
  </si>
  <si>
    <t>YATAI-EXTENSION CORD OMNI WER-103 4GANG</t>
  </si>
  <si>
    <t>YATAI-SWITCH OMNI WES-213 1WAY 15A 250V</t>
  </si>
  <si>
    <t>YATAI-SWITCH OMNI WES-214 ILLUMINTD 1WAY 15A 250V</t>
  </si>
  <si>
    <t>YATAI-SWITCH OMNI WES-223 3WAY 15A 250V</t>
  </si>
  <si>
    <t>YATAI-SWITCH OMNI WES-224 ILLUMINTD 3WAY 15A 250V</t>
  </si>
  <si>
    <t>YATAI-OUTLET OMNI (4-PINS) WET-302 TELEPHONE</t>
  </si>
  <si>
    <t>YATAI-UNIVERSAL OUTLET 10A 250W WEU-200</t>
  </si>
  <si>
    <t>YATAI-UNIVERSAL OUTLET 10A 250W W/ SHUTTER WEU-202</t>
  </si>
  <si>
    <t>YATAI-PLUG OMNI WFP-001 FEMALE BASE FLAT PIN</t>
  </si>
  <si>
    <t>YATAI-ADAPTOR OMNI WGF-001 VERTICAL GROUND</t>
  </si>
  <si>
    <t>YATAI-PLUG OMNI WHP-005 HEAVY DUTY PARALLEL</t>
  </si>
  <si>
    <t>YATAI-PVC JUNCTION BOX COVER WJC-001</t>
  </si>
  <si>
    <t>YATAI-ADAPTOR OMNI WOA-003 TRIPLE TAP-FP OCTOPUS</t>
  </si>
  <si>
    <t>YATAI-PLUG OMNI WPG-006 PARALLEL GROUND 20A</t>
  </si>
  <si>
    <t>YATAI-WEATHER PROOF COVER 1-3GANG WPP-601</t>
  </si>
  <si>
    <t>YATAI-ADAPTOR OMNI WRA-001 REGULAR</t>
  </si>
  <si>
    <t>YATAI-PLUG OMNI WRP-002 REGULAR TYPE 10A</t>
  </si>
  <si>
    <t>YATAI-BELL OMNI WSB-004 CONVENIENCE P-BUTTON</t>
  </si>
  <si>
    <t>YATAI-JUNCTION BOX OMNI WSJ-001 PVC SURFACE TYPE</t>
  </si>
  <si>
    <t>YATAI-SURFACE CONV. OUTLET SINGLE WSO-001</t>
  </si>
  <si>
    <t>YATAI-OUTLET OMNI WSO-002 SURFACE DUPLEX CON.</t>
  </si>
  <si>
    <t>YATAI-OUTLET OMNI WSO-003 SURFACE TRIPLET CON.</t>
  </si>
  <si>
    <t>YATAI-OUTLET OMNI WSO-004 SURFACE QUARTER</t>
  </si>
  <si>
    <t>YATAI-PLUG OMNI WSP-003 SWING-TYPE 10A</t>
  </si>
  <si>
    <t>YATAI-CORD CONNECTOR OMNI WSS-003 SURFACE MOUNTED</t>
  </si>
  <si>
    <t>YATAI-OUTLET OMNI  BOX SINGLE WST-005 TEL.</t>
  </si>
  <si>
    <t>YATAI-UTILITY BOX OMNI WSU-001 PVC SURFACE TYPE</t>
  </si>
  <si>
    <t>YATAI-PLUG OMNI WTG-007 TANDEM 20AMP</t>
  </si>
  <si>
    <t>YATAI-SWITCH OMNI WTS-001 THROUGH CORD</t>
  </si>
  <si>
    <t>YATAI-OUTLET OMNI WTV-301 TV CABLE</t>
  </si>
  <si>
    <t>YATAI-SOCKET OMNI WUA-002 UNIVERSAL</t>
  </si>
  <si>
    <t>YATAI-UTILITY BOX OMNI WUB-001 PVC</t>
  </si>
  <si>
    <t>YATAI-TABLE LAMP WITH PL-09W WXTO22-9W</t>
  </si>
  <si>
    <t>YATAI-EXTENSION CORD OMNI WDP-303 DUAL POR. 3M</t>
  </si>
  <si>
    <t>YATAI-EXTENSION CORD OMNI WDP-306 DUAL POR. 6M</t>
  </si>
  <si>
    <t>FF-CEILING RECEPTACLE ROYU FEDCRC102 E27 2 1/4</t>
  </si>
  <si>
    <t>FF-CEILING RECEPTACLE ROYU FEDCRC103 E27 3 1/2</t>
  </si>
  <si>
    <t>FF-CEILING RECEPTACLE ROYU FEDCRC104 E27 4 1/4</t>
  </si>
  <si>
    <t>ER-TAPE DOUBLE SIDED FOUNDATION 12MMX5MM</t>
  </si>
  <si>
    <t>ER-TAPE DOUBLE SIDED FOUNDATION 24MMX5MM</t>
  </si>
  <si>
    <t>AIC-HAMMER DRILL KYK PD5266 1/2 (13MM) 650W</t>
  </si>
  <si>
    <t>AIC-ANGLE GRINDER KYK PG5306 4 (100MM) 710W</t>
  </si>
  <si>
    <t>AIC-HEAT GUN KYK PH5630 2 SPEED SWITCH 1600W</t>
  </si>
  <si>
    <t>NKD-TOOL KIT COMPUTER LOTUS SY5002</t>
  </si>
  <si>
    <t>NKD-TOOL KIT COMPUTER LOTUS SY9605</t>
  </si>
  <si>
    <t>NKD-DRILL BIT &amp; TOX SET LOTUS 300PCS.</t>
  </si>
  <si>
    <t>NKD-SAFETY GLASSES LOTUS CH SERIES CLEAR</t>
  </si>
  <si>
    <t>NKD-SAFETY GLASSES LOTUS CH SERIES YELLOW</t>
  </si>
  <si>
    <t>NKD-SAFETY GLASSES LOTUS CH SERIES BLACK</t>
  </si>
  <si>
    <t>NKD-IMPACT DRILL MAKITA HP1620</t>
  </si>
  <si>
    <t>GID-HANDLESET FAULTLESS H5631</t>
  </si>
  <si>
    <t>YATAI-FLOOD LAMP OMNI PAR38 120W/230V-CLEAR</t>
  </si>
  <si>
    <t>YATAI-FLOOD LAMP OMNI PAR38 80W/230V-RED</t>
  </si>
  <si>
    <t>YATAI-FLOOD LAMP OMNI PAR38 80W/230V-GREEN</t>
  </si>
  <si>
    <t>YATAI-FLOOD LAMP OMNI PAR38 80W/230V-BLUE</t>
  </si>
  <si>
    <t>YATAI-FLOOD LAMP OMNI PAR38 80W/230V-YELLOW</t>
  </si>
  <si>
    <t>AIC-FILE BASTARD KYK KTF010TS THREE SQUARE</t>
  </si>
  <si>
    <t>AIC-FILE BASTARD KYK KTF012F FLAT</t>
  </si>
  <si>
    <t>AIC-FILE BASTARD KYK KTF012HR HALF ROUND</t>
  </si>
  <si>
    <t>AIC-FILE BASTARD KYK KTF012R ROUND</t>
  </si>
  <si>
    <t>AIC-FILE BASTARD KYK KTP012TS THREE SQUARE</t>
  </si>
  <si>
    <t>AIC-FILE BASTARD KYK KTF006F FLAT</t>
  </si>
  <si>
    <t>AIC-FILE BASTARD KYK KTF006HR HALF ROUND</t>
  </si>
  <si>
    <t>AIC-FILE BASTARD KYK KTF006R ROUND</t>
  </si>
  <si>
    <t>AIC-FILE BASTARD KYK KTF006TS THREE SQUARE</t>
  </si>
  <si>
    <t>AIC-FILE BASTARD KYK KTF008F FLAT</t>
  </si>
  <si>
    <t>AIC-FILE BASTARD KYK KTF008HR HALF ROUND</t>
  </si>
  <si>
    <t>AIC-FILE BASTARD KYK KTF008R ROUND</t>
  </si>
  <si>
    <t>AIC-FILE BASTARD KYK KTF008TS THREE SQUARE</t>
  </si>
  <si>
    <t>AIC-FILE BASTARD KYK KTF010F FLAT</t>
  </si>
  <si>
    <t>AIC-FILE BASTARD KYK KTF010HR HALF ROUND</t>
  </si>
  <si>
    <t>AIC-FILE BASTARD KYK KTF010R ROUND</t>
  </si>
  <si>
    <t>L-HANDLESET SENTRY SH8PB SB 6PINS &amp; 3KEYS</t>
  </si>
  <si>
    <t>L-HANDLESET SENTRY SH8AC SB 6PINS &amp; 3KEYS</t>
  </si>
  <si>
    <t>L-HANDLESET SENTRY SH8AB SB 6PINS &amp; 3KEYS</t>
  </si>
  <si>
    <t>L-BOLT LOCK SENTRY S104SL PATIO W/2 KEYS</t>
  </si>
  <si>
    <t>YATAI-EMERGENCY LIGHT OMNI AEL-1009 MULTI 9W</t>
  </si>
  <si>
    <t>B-HOSE KIT GARDEN CRAFT P-8802 MAGIC</t>
  </si>
  <si>
    <t>LC-ORNAMENTALS 300</t>
  </si>
  <si>
    <t>LC-ORNAMENTALS 400</t>
  </si>
  <si>
    <t>LC-ORNAMENTALS 450</t>
  </si>
  <si>
    <t>LC-ORNAMENTALS 500</t>
  </si>
  <si>
    <t>B-PUMP DAICHI D-2031 2HP</t>
  </si>
  <si>
    <t>B-PUMP DAICHI D-3041 3HP</t>
  </si>
  <si>
    <t>AIC-C-CLAMP KYK KCC0002 2</t>
  </si>
  <si>
    <t>JC-SPARE PARTS ATRA SWITCH AP-2012</t>
  </si>
  <si>
    <t>JC-CARBON BRUSH ATRA AP-4013</t>
  </si>
  <si>
    <t>JC-HOLE SAW BLADE MAXSELL BH-912002 BI-METAL</t>
  </si>
  <si>
    <t>JC-HOLE SAW BLADE MAXSELL BH-912003 BI-METAL</t>
  </si>
  <si>
    <t>JC-HOLE SAW BLADE MAXSELL BH-912007 BI-METAL</t>
  </si>
  <si>
    <t>JC-HOLE SAW BLADE MAXSELL BH-912009 BI-METAL</t>
  </si>
  <si>
    <t>JC-HOLE SAW BLADE MAXSELL BH-912011 BI-METAL</t>
  </si>
  <si>
    <t>JC-HOLE SAW BLADE MAXSELL BH-912013 BI-METAL</t>
  </si>
  <si>
    <t>JC-HOLE SAW BLADE MAXSELL BH-912014 BI-METAL</t>
  </si>
  <si>
    <t>JC-HOLE SAW BLADE MAXSELL BH-912015 BI-METAL</t>
  </si>
  <si>
    <t>JC-HOLE SAW BLADE MAXSELL BH-912016 BI-METAL</t>
  </si>
  <si>
    <t>JC-HOLE SAW BLADE MAXSELL BH-912018 BI-METAL</t>
  </si>
  <si>
    <t>JC-MANDREL MAXSELL HM-917002 BI-METAL</t>
  </si>
  <si>
    <t>JC-MANDREL MAXSELL HM-917006 BI-METAL</t>
  </si>
  <si>
    <t>JC-DIAMOND BLADE MAXSELL DBD-4 DELUXE</t>
  </si>
  <si>
    <t>JC-DIAMOND BLADE MAXSELL DBD-5 DELUXE</t>
  </si>
  <si>
    <t>JC-DIAMOND BLADE MAXSELL DBD-7 DELUXE</t>
  </si>
  <si>
    <t>JC-DIAMOND BLADE MAXSELL DBD-14 DELUXE</t>
  </si>
  <si>
    <t>JC-DIAMOND BLADE MAXSELL DBG-4T GRANITE</t>
  </si>
  <si>
    <t>JC-DIAMOND BLADE MAXSELL DBP-4 TURBO</t>
  </si>
  <si>
    <t>JC-DIAMOND BLADE MAXSELL DBP-5 TURBO</t>
  </si>
  <si>
    <t>JC-DIAMOND BLADE MAXSELL DBP-7 TURBO</t>
  </si>
  <si>
    <t>JC-DIAMOND BLADE MAXSELL DBP-14 TURBO</t>
  </si>
  <si>
    <t>JC-DRILL BIT MAXSELL MSC-126 HSS COBALT 2.5MM</t>
  </si>
  <si>
    <t>JC-DRILL BIT MAXSELL MSC-127 HSS COBALT 3.0MM</t>
  </si>
  <si>
    <t>JC-DRILL BIT MAXSELL MSC-128 HSS COBALT 4.0MM</t>
  </si>
  <si>
    <t>JC-DRILL BIT MAXSELL MSC-129 HSS COBALT 5.0MM</t>
  </si>
  <si>
    <t>JC-DRILL BIT MAXSELL MSC-130 HSS COBALT 5.5MM</t>
  </si>
  <si>
    <t>JC-DRILL BIT MAXSELL MSC-131 HSS COBALT 6.0MM</t>
  </si>
  <si>
    <t>JC-DRILL BIT MAXSELL MSC-132 HSS COBALT 6.5MM</t>
  </si>
  <si>
    <t>JC-DRILL BIT MAXSELL MSC-133 HSS COBALT 7.0MM</t>
  </si>
  <si>
    <t>JC-DRILL BIT MAXSELL MSC-134 HSS COBALT 8.0MM</t>
  </si>
  <si>
    <t>JC-DRILL BIT MAXSELL MSC-135 HSS COBALT 10.0MM</t>
  </si>
  <si>
    <t>JC-DRILL BIT MAXSELL MSC-136 HSS COBALT 11.0MM</t>
  </si>
  <si>
    <t>JC-DRILL BIT MAXSELL MSC-137 HSS COBALT 13.0MM</t>
  </si>
  <si>
    <t>JC-DRILL BIT MAXSELL MSC-138 HSS COBALT</t>
  </si>
  <si>
    <t>JC-JIGSAW MAXSELL MSJ-710AC</t>
  </si>
  <si>
    <t>JC-DRILL BIT MAXSELL MSH-015 HSS GROUND 1.5MM</t>
  </si>
  <si>
    <t>JC-DRILL BIT MAXSELL MSH-025 HSS GROUND 2.5MM</t>
  </si>
  <si>
    <t>JC-DRILL BIT MAXSELL MSH-103 HSS GROUND 3.0MM</t>
  </si>
  <si>
    <t>JC-DRILL BIT MAXSELL MSH-104 HSS GROUND 4.0MM</t>
  </si>
  <si>
    <t>JC-DRILL BIT MAXSELL MSH-105 HSS GROUND 5.0MM</t>
  </si>
  <si>
    <t>JC-DRILL BIT MAXSELL MSH-055 HSS GROUND 5.5MM</t>
  </si>
  <si>
    <t>JC-DRILL BIT MAXSELL MSH-106 HSS GROUND 6.0MM</t>
  </si>
  <si>
    <t>JC-DRILL BIT MAXSELL MSH-065 HSS GROUND 6.5MM</t>
  </si>
  <si>
    <t>JC-DRILL BIT MAXSELL MSH-107 HSS GROUND 7.0MM</t>
  </si>
  <si>
    <t>JC-DRILL BIT MAXSELL MSH-108 HSS GROUND 8.0MM</t>
  </si>
  <si>
    <t>JC-DRILL BIT MAXSELL MSH-110 HSS GROUND 10.0MM</t>
  </si>
  <si>
    <t>JC-DRILL BIT MAXSELL MSH-111 HSS GROUND 11.0MM</t>
  </si>
  <si>
    <t>JC-DRILL BIT MAXSELL MSH-113 HSS GROUND 13.0MM</t>
  </si>
  <si>
    <t>JC-DRILL BIT MAXSELL MSM-114 MASONRY 2.5MM</t>
  </si>
  <si>
    <t>JC-DRILL BIT MAXSELL MSM-115 MASONRY 3.0MM</t>
  </si>
  <si>
    <t>JC-DRILL BIT MAXSELL MSM-116 MASONRY 4.0MM</t>
  </si>
  <si>
    <t>JC-DRILL BIT MAXSELL MSM-117 MASONRY 5.0MM</t>
  </si>
  <si>
    <t>JC-DRILL BIT MAXSELL MSM-118 MASONRY 5.5MM</t>
  </si>
  <si>
    <t>JC-DRILL BIT MAXSELL MSM-119 MASONRY 6.0MM</t>
  </si>
  <si>
    <t>JC-DRILL BIT MAXSELL MSM-120 MASONRY 6.5MM</t>
  </si>
  <si>
    <t>JC-DRILL BIT MAXSELL MSM-121 MASONRY 7.0MM</t>
  </si>
  <si>
    <t>JC-DRILL BIT MAXSELL MSM-122 MASONRY 8.0MM</t>
  </si>
  <si>
    <t>JC-DRILL BIT MAXSELL MSM-123 MASONRY 10.0MM</t>
  </si>
  <si>
    <t>JC-DRILL BIT MAXSELL MSM-124 MASONRY 11.0MM</t>
  </si>
  <si>
    <t>JC-DRILL BIT MAXSELL MSM-125 MASONRY 13.0MM</t>
  </si>
  <si>
    <t>JC-ADAPTOR MAXSELL MS-101 SDS W/ SCREW</t>
  </si>
  <si>
    <t>JC-POLISHING BONNET MAXSELL MS-104</t>
  </si>
  <si>
    <t>JC-POLISHING BONNET MAXSELL MS-105 VELCRO 7</t>
  </si>
  <si>
    <t>JC-PLANER BLADE MAXSELL MS-107</t>
  </si>
  <si>
    <t>JC-PLANER BELT MAXSELL MSA-108 KW713</t>
  </si>
  <si>
    <t>JC-PLASTIC BACKING PAD MAXSELL MSA-110</t>
  </si>
  <si>
    <t>JC-FLEXIBLE BACKING PAD MAXSELL MSA-116</t>
  </si>
  <si>
    <t>JC-CHUCK &amp; KEY MAXSELL MSA-117N</t>
  </si>
  <si>
    <t>JC-CHUCK &amp; KEY MAXSELL MSA-118N</t>
  </si>
  <si>
    <t>JC-CHUCK &amp; KEY MAXSELL MSA-121</t>
  </si>
  <si>
    <t>JC-SANDING DISC MAXSELL MSA-122 (G-60)</t>
  </si>
  <si>
    <t>JC-SANDING DISC MAXSELL MSA-124 (G-120)</t>
  </si>
  <si>
    <t>JC-SANDING DISC MAXSELL MSA-125 (G-60)</t>
  </si>
  <si>
    <t>JC-SANDING DISC MAXSELL MSA-126 (G-80)</t>
  </si>
  <si>
    <t>JC-SANDING DISC MAXSELL MSA-127 (G-120)</t>
  </si>
  <si>
    <t>JC-HAMMER DRILL MAXSELL MSD-1600C</t>
  </si>
  <si>
    <t>JC-IMPACT DRILL MAXSELL MSD-700SC</t>
  </si>
  <si>
    <t>JC-ROTARY HAMMER MAXSELL MRH-2400</t>
  </si>
  <si>
    <t>JC-CIRCULAR SAW BLADE MAXSELL SB-210209</t>
  </si>
  <si>
    <t>JC-CIRCULAR SAW BLADE MAXSELL SB-210210</t>
  </si>
  <si>
    <t>JC-CIRCULAR SAW BLADE MAXSELL SB-210309</t>
  </si>
  <si>
    <t>JC-CIRCULAR SAW BLADE MAXSELL SB-210310</t>
  </si>
  <si>
    <t>JC-CIRCULAR SAW BLADE MAXSELL SB-210311</t>
  </si>
  <si>
    <t>JC-CIRCULAR SAW BLADE MAXSELL SB-210505</t>
  </si>
  <si>
    <t>JC-CIRCULAR SAW BLADE MAXSELL SB-210510</t>
  </si>
  <si>
    <t>JC-CIRCULAR SAW BLADE MAXSELL SB-210515</t>
  </si>
  <si>
    <t>JC-CIRCULAR SAW BLADE MAXSELL SB-210520</t>
  </si>
  <si>
    <t>JC-CIRCULAR SAW BLADE MAXSELL SB-210521</t>
  </si>
  <si>
    <t>JC-CIRCULAR SAW BLADE MAXSELL SB-220101</t>
  </si>
  <si>
    <t>JC-CIRCULAR SAW BLADE MAXSELL SB-220603</t>
  </si>
  <si>
    <t>JC-CIRCULAR SAW BLADE MAXSELL SB-221311</t>
  </si>
  <si>
    <t>JC-CARBON BRUSH MAXSELL MP-80035</t>
  </si>
  <si>
    <t>JC-COMB. WRENCH METRINCH MET-1118</t>
  </si>
  <si>
    <t>JC-COMB. WRENCH METRINCH MET-1122</t>
  </si>
  <si>
    <t>JC-SOCKET WRENCH METRINCH 20MM MET-1220</t>
  </si>
  <si>
    <t>JC-SOCKET WRENCH METRINCH MET-1230 30MM</t>
  </si>
  <si>
    <t>NKD-SCREWDRIVER KIT LOTUS LSBK-035</t>
  </si>
  <si>
    <t>NKD-SCREWDRIVER SET LOTUS MULTI-PURPOSE LMS-008</t>
  </si>
  <si>
    <t>NKD-BALL VALVE PVC LOTUS 1/2 SOCKET TYPE</t>
  </si>
  <si>
    <t>NKD-BALL VALVE PVC LOTUS 3/4 SOCKET TYPE</t>
  </si>
  <si>
    <t>NKD-BALL VALVE PVC LOTUS 1 SOCKET TYPE</t>
  </si>
  <si>
    <t>NKD-BALL VALVE PVC LOTUS 1 1/4 SOCKET TYPE</t>
  </si>
  <si>
    <t>NKD-BALL VALVE PVC LOTUS 1 1/2 SOCKET TYPE</t>
  </si>
  <si>
    <t>NKD-BALL VALVE PVC LOTUS 2 SOCKET TYPE</t>
  </si>
  <si>
    <t>NKD-BALL VALVE PVC LOTUS 1/2 THREADED TYPE</t>
  </si>
  <si>
    <t>NKD-BALL VALVE PVC LOTUS 3/4 THREADED TYPE</t>
  </si>
  <si>
    <t>NKD-BALL VALVE PVC LOTUS 1 THREADED TYPE</t>
  </si>
  <si>
    <t>NKD-CHUCK LOTUS LDCK-38B KEY ONLY 3/8</t>
  </si>
  <si>
    <t>NKD-CHUCK LOTUS KEY ONLY 1/2 HITACHI DRILLS</t>
  </si>
  <si>
    <t>NKD-BRUSH CARBON LOTUS FOR CUT OFF MACHINE</t>
  </si>
  <si>
    <t>NKD-CUTTING WHEEL LOTUS LDD-105T DIAMOND 105MM</t>
  </si>
  <si>
    <t>NKD-EAR PLUG LOTUS LEP553 (FOAM)</t>
  </si>
  <si>
    <t>NKD-FLEXIBLE HANDLE LOTUS LPH-641 3/4 2D</t>
  </si>
  <si>
    <t>NKD-GLUE STICK LOTUS BIG</t>
  </si>
  <si>
    <t>NKD-GRINDING WHEEL LOTUS LDC-100 METAL</t>
  </si>
  <si>
    <t>NKD-GRINDING WHEEL LOTUS LDC-180 METAL</t>
  </si>
  <si>
    <t>NKD-GLOVES HOUSEHOLD  LOTUS 9''</t>
  </si>
  <si>
    <t>NKD-IMPACT SOCKET WRENCH LOTUS CR-MO-18MM</t>
  </si>
  <si>
    <t>NKD-IMPACT SOCKET WRENCH LOTUS CR-MO-64MM</t>
  </si>
  <si>
    <t>NKD-MOUNTED STONE LOTUS LMSB13 SHARPING</t>
  </si>
  <si>
    <t>NKD-WRENCH LOTUS LFW-1599CH OIL FILTER</t>
  </si>
  <si>
    <t>NKD-POWER CLAMP LOTUS 9''</t>
  </si>
  <si>
    <t>NKD-PACKING TAPE CUTTER LOTUS TOOL 2''</t>
  </si>
  <si>
    <t>NKD-RACHET SCREWDRIVER LOTUS 104PCS SET</t>
  </si>
  <si>
    <t>NKD-RACHET SCREWDRIVER LOTUS 34PCS SET</t>
  </si>
  <si>
    <t>NKD-ROUTER BIT SET LOTUS (CARBIDE) 5PCS. 1/4SHANK</t>
  </si>
  <si>
    <t>NKD-STAPLE WIRES LOTUS LSM 3WAY 1000PCS</t>
  </si>
  <si>
    <t>NKD-SPARK PLUG WRENCH LOTUS LTSP-16 T-HANDLE 5/8</t>
  </si>
  <si>
    <t>NKD-SPARK PLUG WRENCH LOTUS LTSP-21 T-HANDLE 13/16</t>
  </si>
  <si>
    <t>NKD-SLIDING T HANDLE LOTUS LTH431</t>
  </si>
  <si>
    <t>NKD-SOCKET WRENCH LOTUS 22MM 3/4D</t>
  </si>
  <si>
    <t>NKD-SOCKET WRENCH LOTUS 24MM 3/4D</t>
  </si>
  <si>
    <t>NKD-SOCKET WRENCH LOTUS 27MM 3/4D</t>
  </si>
  <si>
    <t>NKD-SOCKET WRENCH LOTUS 30MM 3/4D</t>
  </si>
  <si>
    <t>SOCKET WRENCH LOTUS 32MM 3/4D</t>
  </si>
  <si>
    <t>NKD-SOCKET WRENCH LOTUS 36MM 3/4D</t>
  </si>
  <si>
    <t>NKD-SOCKET WRENCH LOTUS 41MM 3/4D</t>
  </si>
  <si>
    <t>NKD-CUT OFF WHEEL LOTUS STEEL 305MM 12</t>
  </si>
  <si>
    <t>NKD-CUT OFF WHEEL LOTUS STEEL 355MM 14</t>
  </si>
  <si>
    <t>NKD-CUT OFF WHEEL LOTUS STEEL 405MM 16</t>
  </si>
  <si>
    <t>NKD-SCREWDRIVER SET LOTUS (INTERCHANGEABLE)</t>
  </si>
  <si>
    <t>NKD-BLADE LOTUS SNAP OFF</t>
  </si>
  <si>
    <t>NKD-WOOD CARVING LOTUS LCT-6150S SET</t>
  </si>
  <si>
    <t>+NKD-WELDING MACHINE LOTUS ARC 200A W/ ACCESSORIES</t>
  </si>
  <si>
    <t>+NKD-WELDING MACHINE LOTUS ARC 300A W/ ACCESSORIES</t>
  </si>
  <si>
    <t>NKD-CHUCK AND KEY JACOB DRILL 3/8''</t>
  </si>
  <si>
    <t>NKD-CHUCK AND KEY JACOB DRILL 1/2''</t>
  </si>
  <si>
    <t>BF-INFLATOR BUFFALO AI302</t>
  </si>
  <si>
    <t>BF-SHEAR BYPASS BUFFALO GPS143-2P 7</t>
  </si>
  <si>
    <t>BF-SHEAR MF BUFFALO MFS3149-IAP 200MM</t>
  </si>
  <si>
    <t>BF-SHEAR BYPASS BUFFALO GPS3108S-1P 7</t>
  </si>
  <si>
    <t>BF-SHEAR BYPASS BUFFALO GPS3128AP 7-1/4</t>
  </si>
  <si>
    <t>BF-TAPE MEASURING BUFFALO TP5019P</t>
  </si>
  <si>
    <t>BF-TAPE MEASURING BUFFALO TP8025P</t>
  </si>
  <si>
    <t>BF-TAPE MEASURING BUFFALO TP3016P</t>
  </si>
  <si>
    <t>BF-ANGLES MULTI-FUNCTION BUFFALO FP-201</t>
  </si>
  <si>
    <t>BF-T-HANDLE MF BUFFALO FTA-12A 1/2</t>
  </si>
  <si>
    <t>BF-SOCKET WRENCH BUFFALO PFC14C C.HANDLE 14</t>
  </si>
  <si>
    <t>BF-EXTENSION BAR BUFFALO 7-10 12AD01 1/2</t>
  </si>
  <si>
    <t>BF-EXTENSION BAR BUFFALO 10-15 12AD02</t>
  </si>
  <si>
    <t>BF-EXTENSION BAR BUFFALO 7-10 38AD11 3/8</t>
  </si>
  <si>
    <t>BF-EXTENSION BAR BUFFALO 10-16 38AD12</t>
  </si>
  <si>
    <t>BF-SCRAPER BUFFALO SCRP-RG</t>
  </si>
  <si>
    <t>BF-PLIERS BUFFALO MSCP45 4-1/2 MINI</t>
  </si>
  <si>
    <t>BF-PLIERS BUFFALO MLNP5 LONG NOSE 5</t>
  </si>
  <si>
    <t>BF-SAW BLADE BUFFALO RB3H008 HACK/COPY</t>
  </si>
  <si>
    <t>ER-CABINET HANDLE C 851 GP</t>
  </si>
  <si>
    <t>ER-CABINET HANDLE 603 LARGE BLK</t>
  </si>
  <si>
    <t>ER-HOOK SUCTION SHCS SML CLEAR</t>
  </si>
  <si>
    <t>ER-HOOK SUCTION SHCM MED CLEAR</t>
  </si>
  <si>
    <t>ER-HOOK SUCTION SHCL LRG CLEAR</t>
  </si>
  <si>
    <t>ER-HOOK SUCTION SHMS SML METAL</t>
  </si>
  <si>
    <t>ER-HOOK SUCTION SHMM MED METAL</t>
  </si>
  <si>
    <t>ER-HOOK SUCTION SHML LRG METAL</t>
  </si>
  <si>
    <t>L-CUSHION GRIP STANLEY 62-511 10PCS/SET 9WAY</t>
  </si>
  <si>
    <t>L-PLIERS CUTTING STANLEY 84-104 5 DBL</t>
  </si>
  <si>
    <t>L-PLIERS LONGNOSE STANLEY 84-100</t>
  </si>
  <si>
    <t>B-FITTINGS EASYFLOW PVC UNION PATENTE 1/2 W/THREAD</t>
  </si>
  <si>
    <t>B-FITTINGS EASYFLOW PVC UNION PATENTE 3/4" W/ THRE</t>
  </si>
  <si>
    <t>B-FAUCET GOOSENECK BIBB TAP DKI 123-BT52</t>
  </si>
  <si>
    <t>B-FAUCET GOOSENECK BIBB TAP DKI 123-BT53</t>
  </si>
  <si>
    <t>B-FAUCET GOOSENECK BIBB TAP DKI 123-BT56</t>
  </si>
  <si>
    <t>AIC-STAPLE WIRE KYK KSTN01 SQUARE TYPE</t>
  </si>
  <si>
    <t>AIC-STAPLE WIRE KYK KSTN02 T-TYPE</t>
  </si>
  <si>
    <t>AIC-STAPLE WIRE KYK KSTN03 U-TYPE</t>
  </si>
  <si>
    <t>AIC-FLOOR JACK KYK KFJ2000S 2TON</t>
  </si>
  <si>
    <t>AIC-JACK STAND KYK KJS3 3TON</t>
  </si>
  <si>
    <t>AIC-TIRE GAUGE KYK KTG120 PEN TYPE</t>
  </si>
  <si>
    <t>NKD-CONTROL VALVE JOPEX WC01W</t>
  </si>
  <si>
    <t>NKD-CONTROL VALVE JOPEX WC05W</t>
  </si>
  <si>
    <t>NKD-CONTROL VALVE JOPEX WC03W</t>
  </si>
  <si>
    <t>YATAI-LAMP OMNI SU4P-9W-PK SU 4PIN</t>
  </si>
  <si>
    <t>T-DOOR CLOSER RYOBI 8802 BLACK</t>
  </si>
  <si>
    <t>T-DOOR STOPPER RYOBI DH-001 D.BRWN</t>
  </si>
  <si>
    <t>T-DOOR STOPPER RYOBI DH-001 IVORY</t>
  </si>
  <si>
    <t>T-DOOR STOPPER RYOBI DH-001 SILVER</t>
  </si>
  <si>
    <t>T-DOOR STOPPER RYOBI DS-001 C.PLTD</t>
  </si>
  <si>
    <t>T-DOOR STOPPER RYOBI DS-001 GOLD</t>
  </si>
  <si>
    <t>T-DOOR STOPPER RYOBI DS-001 SILVER</t>
  </si>
  <si>
    <t>T-DOOR STOPPER RYOBI MS-001 BLACK</t>
  </si>
  <si>
    <t>T-DOOR STOPPER RYOBI MS-001 D.BRWN</t>
  </si>
  <si>
    <t>T-DOOR STOPPER RYOBI MS-001 IVORY</t>
  </si>
  <si>
    <t>JC-JIGSAW BLADE MAXSELL MSA-119</t>
  </si>
  <si>
    <t>JC-JIGSAW BLADE MAXSELL MSA-120</t>
  </si>
  <si>
    <t>JC-CIRCULAR SAW BLADE MAXSELL SB-210211</t>
  </si>
  <si>
    <t>AIC-HAMMER DRILL KYK PD5221 3/8 550W</t>
  </si>
  <si>
    <t>AIC-WRENCH SPARK PLUG KYK KSP5204 5/8X13/16X3-1/2</t>
  </si>
  <si>
    <t>AIC-WRENCH SPARK PLUG KYK KSP5205 5/8X13/16X5</t>
  </si>
  <si>
    <t>AIC-WRENCH SPARK PLUG KYK KSP5208 5/8X13/16X8</t>
  </si>
  <si>
    <t>AIC-WRENCH SPARK PLUG KYK KSP5255 5/8X13/16X5</t>
  </si>
  <si>
    <t>AIC-WRENCH SPARK PLUG KYK KSP58 T-HANDLE 5/8</t>
  </si>
  <si>
    <t>AIC-WRENCH SPARK PLUG KYK KSP1316 T-HANDLE 13/16</t>
  </si>
  <si>
    <t>AIC-JACK STAND KYK KJS6 6TON</t>
  </si>
  <si>
    <t>AIC-IMPACT SOCKET KYK K4310H SET 12/ST</t>
  </si>
  <si>
    <t>AIC-IMPACT SOCKET KYK K4310 SET 6/ST</t>
  </si>
  <si>
    <t>AIC-CHALKLINE REEL KYK KCR100</t>
  </si>
  <si>
    <t>AIC-PISTON RING COMPRESSOR KYK KPR4</t>
  </si>
  <si>
    <t>AIC-PISTON RING COMPRESSOR KYK KPR6</t>
  </si>
  <si>
    <t>L-DOOR CLOSER YALE VMP500 SB</t>
  </si>
  <si>
    <t>BR-EXHAUST FAN W/COVER MASANO APB 20B 8</t>
  </si>
  <si>
    <t>BR-EXHAUST FAN W/COVER MASANO APB 25B 10</t>
  </si>
  <si>
    <t>BR-EXHAUST FAN W/COVER MASANO APB 30B 12</t>
  </si>
  <si>
    <t>NKD-VALVE SPRING COMPRESSOR LOTUS LVSC-302 130MM</t>
  </si>
  <si>
    <t>NKD-VALVE SPRING COMPRESSOR LOTUS LF-304C</t>
  </si>
  <si>
    <t>NKD-PLIERS LOTUS LF-101S PISTON RING 50-100MM</t>
  </si>
  <si>
    <t>NKD-PLIERS LOTUS LF-101L PISTON RING 110-160MM</t>
  </si>
  <si>
    <t>NKD-DRILL BIT ROSCO MASONRY 5/32</t>
  </si>
  <si>
    <t>NKD-DRILL BIT ROSCO MASONRY 3/16</t>
  </si>
  <si>
    <t>NKD-DRILL BIT ROSCO MASONRY 1/4</t>
  </si>
  <si>
    <t>NKD-DRILL BIT ROSCO MASONRY 5/16</t>
  </si>
  <si>
    <t>NKD-DRILL BIT ROSCO MASONRY 3/8</t>
  </si>
  <si>
    <t>NKD-DRILL BIT ROSCO MASONRY 1/2</t>
  </si>
  <si>
    <t>NKD-DRILL BIT ROSCO MASONRY 5/8</t>
  </si>
  <si>
    <t>NKD-DRILL BIT ROSCO MASONRY 3/4</t>
  </si>
  <si>
    <t>NKD-DRILL BIT ROSCO HSS 3/16</t>
  </si>
  <si>
    <t>NKD-DRILL BIT ROSCO HSS 1/4</t>
  </si>
  <si>
    <t>NKD-DRILL BIT ROSCO HSS 7/16</t>
  </si>
  <si>
    <t>AIC-CUTTER KNIFE KYK KUC286 AUTO LOCK HD</t>
  </si>
  <si>
    <t>JC-PLANER BELT MAXSELL MP-6018 P8200K</t>
  </si>
  <si>
    <t>AIC-CABINET MULTI-USE KYK KMCD20</t>
  </si>
  <si>
    <t>AIC-FILE BASTARD KYK KTF012TS SQUARE SQUARE</t>
  </si>
  <si>
    <t>AIC-STAPLE WIRE KYK KSTN04 2WAY GUN TUCKER</t>
  </si>
  <si>
    <t>JC-PALM SANDER MAXSELL MPS-180</t>
  </si>
  <si>
    <t>LC-ORNAMENTALS 25</t>
  </si>
  <si>
    <t>LC-ORNAMENTALS 40</t>
  </si>
  <si>
    <t>LC-ORNAMENTALS 50</t>
  </si>
  <si>
    <t>LC-ORNAMENTALS 80</t>
  </si>
  <si>
    <t>LC-ORNAMENTALS 100</t>
  </si>
  <si>
    <t>TI-PAINT ISLAND GAL ACRYLIC 201 CLEAR</t>
  </si>
  <si>
    <t>ATB-HOSE AQUAFLEX 1</t>
  </si>
  <si>
    <t>ATB-TEE M.T. PE COMPRESSION 1/2</t>
  </si>
  <si>
    <t>ATB-TEE M.T. PE COMPRESSION 3/4</t>
  </si>
  <si>
    <t>YATAI-ADAPTOR OMNI 6A 250V WCA-003 TRIPLE CUBE</t>
  </si>
  <si>
    <t>YATAI-CORD CONNECTOR BODY OMNI ECC-001 FEMALE</t>
  </si>
  <si>
    <t>YATAI-CORD CONNECTOR BODY OMNI ECC-002 MALE</t>
  </si>
  <si>
    <t>YATAI-SURFACE CONV. OUTLET W/GRND 2G WSG-002</t>
  </si>
  <si>
    <t>YATAI-SURFACE CONV. OUTLET W/GRND 3G WSG-003</t>
  </si>
  <si>
    <t>AIC-WRENCH COMB.KYK KECW8 ELLIPTICAL</t>
  </si>
  <si>
    <t>AIC-WRENCH COMB.KYK KECW10 ELLIPTICAL 10MM</t>
  </si>
  <si>
    <t>AIC-WRENCH COMB.KYK KECW12 ELLIPTICAL 12MM</t>
  </si>
  <si>
    <t>AIC-WRENCH COMB.KYK KECW14 ELLIPTICAL 14MM</t>
  </si>
  <si>
    <t>AIC-WRENCH COMB.KYK KECW17 ELLIPTICAL 17MM</t>
  </si>
  <si>
    <t>AIC-WRENCH COMB.KYK KECW824 ELLIPTICAL</t>
  </si>
  <si>
    <t>B-PUMP HAILEA HX-6830 100 WATT IMMERSIBLE PUMP</t>
  </si>
  <si>
    <t>B-PUMP HAILEA HX-6840 150 WATT IMMERSIBLE PUMP</t>
  </si>
  <si>
    <t>B-PUMP HAILEA HX-6850 200 WATT IMMERSIBLE</t>
  </si>
  <si>
    <t>B-PUMP HAILEA HX-8670 250 WATT IMMERSIBLE</t>
  </si>
  <si>
    <t>NKD-IMPACT BITS LOTUS EXTRA 4PC 2500B</t>
  </si>
  <si>
    <t>NKD-DRILL BIT LOTUS LMDB-3 MASONRY 3MM</t>
  </si>
  <si>
    <t>NKD-DRILL BIT LOTUS LMDB-4 MASONRY 4MM</t>
  </si>
  <si>
    <t>NKD-DRILL BIT LOTUS LMDB-5 MASONRY 5MM</t>
  </si>
  <si>
    <t>NKD-DRILL BIT LOTUS LMDB-6 MASONRY 6MM</t>
  </si>
  <si>
    <t>NKD-DRILL BIT LOTUS LMDB-7 MASONRY 7MM</t>
  </si>
  <si>
    <t>NKD-DRILL BIT LOTUS LMDB-8 MASONRY 8MM</t>
  </si>
  <si>
    <t>NKD-DRILL BIT LOTUS LMDB-9 MASONRY 9MM</t>
  </si>
  <si>
    <t>NKD-DRILL BIT LOTUS LMDB-10 MASONRY 10MM</t>
  </si>
  <si>
    <t>NKD-DRILL BIT LOTUS LMDB-11 MASONRY 11MM</t>
  </si>
  <si>
    <t>NKD-DRILL BIT LOTUS LMDB-13 MASONRY 13MM</t>
  </si>
  <si>
    <t>NKD-DRILL BIT LOTUS LMDB-16 MASONRY 16MM</t>
  </si>
  <si>
    <t>NKD-DRILL BIT LOTUS LMDB-19 MASONRY 19MM</t>
  </si>
  <si>
    <t>NKD-DRILL BIT LOTUS LMDBS-3 MASONRY SET 3PC</t>
  </si>
  <si>
    <t>NKD-DRILL BIT LOTUS LMDBS-4 MASONRY SET 4PC</t>
  </si>
  <si>
    <t>NKD-DRILL BIT LOTUS LMDBS-5 MASONRY SET 5PC</t>
  </si>
  <si>
    <t>NKD-DRILL BIT LOTUS LHDB-15 9341 HSS 1.5MM</t>
  </si>
  <si>
    <t>NKD-DRILL BIT LOTUS LHDB-20 9341 HSS 2MM</t>
  </si>
  <si>
    <t>NKD-DRILL BIT LOTUS LHDB-25 9341 HSS 2.5MM</t>
  </si>
  <si>
    <t>NKD-DRILL BIT LOTUS LHDB-30 9341 HSS 3MM</t>
  </si>
  <si>
    <t>NKD-DRILL BIT LOTUS LHDB-32 9341 HSS 3.2MM</t>
  </si>
  <si>
    <t>NKD-DRILL BIT LOTUS LHDB-40 9341 HSS 4MM</t>
  </si>
  <si>
    <t>NKD-DRILL BIT LOTUS LHDB-50 9341 HSS 5MM</t>
  </si>
  <si>
    <t>NKD-DRILL BIT LOTUS LHDB-60 9341 HSS 6MM</t>
  </si>
  <si>
    <t>NKD-DRILL BIT LOTUS LHDB-65 9341 HSS 6.5MM</t>
  </si>
  <si>
    <t>NKD-DRILL BIT LOTUS LHDB-70 9341 HSS 7MM</t>
  </si>
  <si>
    <t>NKD-DRILL BIT LOTUS LHDB-80 9341 HSS 8MM</t>
  </si>
  <si>
    <t>NKD-DRILL BIT LOTUS LHDB-95 9341 HSS 9.5MM</t>
  </si>
  <si>
    <t>NKD-DRILL BIT LOTUS LHDB-100 9341 HSS 10MM</t>
  </si>
  <si>
    <t>NKD-DRILL BIT LOTUS LHDB-110 9341 HSS 11MM</t>
  </si>
  <si>
    <t>NKD-DRILL BIT LOTUS LHDB-130 9341 HSS 13MM</t>
  </si>
  <si>
    <t>B-FLOAT VALVE EASYFLOW S/S 3/4"</t>
  </si>
  <si>
    <t>S-SHOWER RING 1-3/4 ANT.WHITE</t>
  </si>
  <si>
    <t>SJG-LOCKSET ENTRANCE KWIKSET 400 BDL US26</t>
  </si>
  <si>
    <t>SJG-LOCKSET ENTRANCE KWIKSET 400 BDL US619E</t>
  </si>
  <si>
    <t>SJG-LOCKSET ENTRANCE KWIKSET 400 POLO US5</t>
  </si>
  <si>
    <t>SJG-LOCKSET ENTRANCE KWIKSET 400 POLO US26</t>
  </si>
  <si>
    <t>SJG-LOCKSET ENTRANCE KWIKSET 400 POLO US26D</t>
  </si>
  <si>
    <t>SJG-LOCKSET ENTRANCE KWIKSET 400 POLO US3Z</t>
  </si>
  <si>
    <t>SJG-LOCKSET ENTRANCE KWIKSET 400 POLO US619E</t>
  </si>
  <si>
    <t>SJG-LOCKSET ENTRANCE KWIKSET 400 TYLO US26</t>
  </si>
  <si>
    <t>SJG-LOCKSET ENTRANCE KWIKSET 400 TYLO US5</t>
  </si>
  <si>
    <t>SJG-LOCKSET ENTRANCE KWIKSET 400 COPA US5</t>
  </si>
  <si>
    <t>SJG-LOCKSET ENTRANCE KWIKSET 400 COPA US3Z</t>
  </si>
  <si>
    <t>SJG-LOCKSET ENTRANCE KWIKSET 400 ECLIPSE US619</t>
  </si>
  <si>
    <t>SJG-LOCKSET ENTRANCE KWIKSET 400 ECLIPSE US5</t>
  </si>
  <si>
    <t>SJG-LOCKSET ENTRANCE KWIKSET 400 GRECIAN US5</t>
  </si>
  <si>
    <t>SJG-SANDPAPER KING CRAB 120 RED</t>
  </si>
  <si>
    <t>SJG-SANDPAPER KING CRAB 120 BROWN</t>
  </si>
  <si>
    <t>SJG-SANDPAPER KING CRAB 150 RED</t>
  </si>
  <si>
    <t>SJG-SANDPAPER KING CRAB 150 BROWN</t>
  </si>
  <si>
    <t>SJG-SANDPAPER KING CRAB 180 BROWN</t>
  </si>
  <si>
    <t>SJG-SANDPAPER KING CRAB 180 RED</t>
  </si>
  <si>
    <t>SJG-SANDPAPER KING CRAB 220 RED</t>
  </si>
  <si>
    <t>SJG-SANDPAPER KING CRAB 220 BROWN</t>
  </si>
  <si>
    <t>SJG-SANDPAPER KING CRAB 280 BROWN</t>
  </si>
  <si>
    <t>SJG-SANDPAPER KING CRAB 360 RED</t>
  </si>
  <si>
    <t>SJG-SANDPAPER KING CRAB 1000 BROWN</t>
  </si>
  <si>
    <t>SJG-SANDPAPER KING CRAB 1000 RED</t>
  </si>
  <si>
    <t>SJG-SANDPAPER KING CRAB 1200 RED</t>
  </si>
  <si>
    <t>SJG-SANDPAPER KING CRAB 1200 BROWN</t>
  </si>
  <si>
    <t>SJG-SANDPAPER KING CRAB 1500 RED</t>
  </si>
  <si>
    <t>SJG-SANDPAPER ABRASIVE NIKKEN 120</t>
  </si>
  <si>
    <t>SJG-SANDPAPER ABRASIVE NIKKEN 150</t>
  </si>
  <si>
    <t>SJG-SANDPAPER ABRASIVE NIKKEN 180</t>
  </si>
  <si>
    <t>SJG-SANDPAPER ABRASIVE NIKKEN 220</t>
  </si>
  <si>
    <t>SJG-SANDPAPER ABRASIVE NIKKEN 1000</t>
  </si>
  <si>
    <t>SJG-SANDPAPER ABRASIVE NIKKEN 1200</t>
  </si>
  <si>
    <t>SJG-SANDPAPER ABRASIVE NIKKEN 1500</t>
  </si>
  <si>
    <t>SJG-WELDING ROD APOLLO 6013</t>
  </si>
  <si>
    <t>AIC-AIR WATER SEPARATOR KYK KWS9001</t>
  </si>
  <si>
    <t>FF-ADAPTOR FIREFLY EDA-102 FLEXIBLE SWING TYPE</t>
  </si>
  <si>
    <t>FF-ADAPTOR FIREFLY EDA-103 ROUND TO FLAT</t>
  </si>
  <si>
    <t>+SJG-LADDER STEEL VIKING SL002 3FT</t>
  </si>
  <si>
    <t>+SJG-LADDER STEEL VIKING SL003 4FT</t>
  </si>
  <si>
    <t>+SJG-LADDER STEEL VIKING SL004 6FT</t>
  </si>
  <si>
    <t>+SJG-PLATFORM TRUCK VIKING BW90E 500KG FOLDING</t>
  </si>
  <si>
    <t>SJG-GARDEN RAKE AMERICAN CHOICE AGR50 H.D. 4FT</t>
  </si>
  <si>
    <t>SJG-PICKMATTOCK AMERICAN CHOICE H.D. APK10</t>
  </si>
  <si>
    <t>SJG-WOOD FILLER FEDTITE 1/4L</t>
  </si>
  <si>
    <t>SJG-WOOD FILLER FEDTITE 1/2L</t>
  </si>
  <si>
    <t>SJG-WOOD FILLER FEDTITE QRT</t>
  </si>
  <si>
    <t>SJG-WOOD FILLER FEDTITE GAL</t>
  </si>
  <si>
    <t>SJG-RUST CONVERTER FLYING CARPET QRT</t>
  </si>
  <si>
    <t>L-HANDLESET SENTRY SH8-SN S/B SATIN NICKEL</t>
  </si>
  <si>
    <t>L-CABLE LOCK SENTRY SL-135 SPIRAL</t>
  </si>
  <si>
    <t>L-HASP LOCK SENTRY S0095.100AC 100MM 4 AC</t>
  </si>
  <si>
    <t>RR-ENT-ORNAMENTALS 1000</t>
  </si>
  <si>
    <t>ATB-HANDLE PLASTIC SUN CHAIN #3196 D2</t>
  </si>
  <si>
    <t>RR-SS-ORNAMENTALS 800</t>
  </si>
  <si>
    <t>ATB-CLAMP PVC 1/2 6'S</t>
  </si>
  <si>
    <t>ATB-CLAMP PVC 3/4 4'S</t>
  </si>
  <si>
    <t>ATB-CLAMP PVC 1 4'S</t>
  </si>
  <si>
    <t>NKD-DRAWER SLIDE ROSCO BALL BEARING 20'</t>
  </si>
  <si>
    <t>SJG-SANDPAPER KING CRAB 240 RED</t>
  </si>
  <si>
    <t>+SJG-WELDING ROD EASY WELD 6013 1KL</t>
  </si>
  <si>
    <t>+SJG-WELDING ROD EASY WELD 6012 1KL</t>
  </si>
  <si>
    <t>+SJG-WELDING ROD EASY WELD 6011 1KL</t>
  </si>
  <si>
    <t>SJG-WELDING ROD APOLLO 6013 1KL</t>
  </si>
  <si>
    <t>NKD-CUTTING TIP LOTUS A.C. #1</t>
  </si>
  <si>
    <t>NKD-CUTTING TIP LOTUS A.C. #2</t>
  </si>
  <si>
    <t>NKD-CUTTING TIP LOTUS A.C. #3</t>
  </si>
  <si>
    <t>NKD-CUTTING TIP LOTUS LPG #3</t>
  </si>
  <si>
    <t>NKD-CUTTING TIP LOTUS LPG #2</t>
  </si>
  <si>
    <t>NKD-CUTTING TIP LOTUS LPG #1</t>
  </si>
  <si>
    <t>NKD-WELDING TIP LOTUS #0</t>
  </si>
  <si>
    <t>NKD-WELDING TIP LOTUS #1</t>
  </si>
  <si>
    <t>NKD-WELDING TIP LOTUS #2</t>
  </si>
  <si>
    <t>NKD-GOGGLES WELDING LOTUS GH2Y</t>
  </si>
  <si>
    <t>NKD-GOGGLES WELDING LOTUS GH3Y</t>
  </si>
  <si>
    <t>SJG-SANDPAPER ABRASIVE NIKKEN 240</t>
  </si>
  <si>
    <t>YATAI-SWITCH OMNI PBS-310 PUSH BUTTON 10A</t>
  </si>
  <si>
    <t>YATAI-SWITCH OMNI PBS-315 PUSH BUTTON 15A</t>
  </si>
  <si>
    <t>YATAI-SWITCH OMNI PBS-330 PUSH BUTTON 30A</t>
  </si>
  <si>
    <t>YATAI-SURFACE OUTLET SINGLE TANDEM WTO-001</t>
  </si>
  <si>
    <t>YATAI-LAMP HOLDER GARDEN OMNI E27-606 HEAVY DUTY</t>
  </si>
  <si>
    <t>YATAI-ADAPTOR OMNI MA-E40 MOGUL</t>
  </si>
  <si>
    <t>YATAI-OUTLET OMNI WGD-402 CONV.GROUND DUPLEX</t>
  </si>
  <si>
    <t>YATAI-WEATHER PROOF COVER 1-3 GANG WPP-602</t>
  </si>
  <si>
    <t>YATAI-REPLACEMENT LAMP OMNI SU4P-07W-DL</t>
  </si>
  <si>
    <t>YATAI-OUTLET OMNI WFM-001 FLOOR MOUNTED</t>
  </si>
  <si>
    <t>FF-TUBULAR METAL HALIDE FIREFLY FHIMH150/T 150W</t>
  </si>
  <si>
    <t>FF-CEILING RECEPTACLE FIREFLY FEDCRW102 WHITE</t>
  </si>
  <si>
    <t>FF-CEILING RECEPTACLE FIREFLY FEDCRW103 WHITE</t>
  </si>
  <si>
    <t>FF-CEILING RECEPTACLE FIREFLY FEDCRW104 WHITE</t>
  </si>
  <si>
    <t>FF-SAFETY BREAKER FIREFLY ROYU RSB20 220V 20A</t>
  </si>
  <si>
    <t>FF-SAFETY BREAKER FIREFLY ROYU RSB30 220V 30A</t>
  </si>
  <si>
    <t>FF-SAFETY BREAKER FIREFLY ROYU RSB60 220V 60A</t>
  </si>
  <si>
    <t>ATB-SANDPAPER WATERPROOF CROCODILE #280</t>
  </si>
  <si>
    <t>ATB-SANDING PAPER CROCODILE #36</t>
  </si>
  <si>
    <t>B-HOSE EASYFLOW 1/2X2.5M INLET</t>
  </si>
  <si>
    <t>NKD-HAND SAW LOTUS 16''</t>
  </si>
  <si>
    <t>YATAI-PLUG OMNI RUBBER REG. WRR-001</t>
  </si>
  <si>
    <t>YATAI-PLUG OMNI RUBBER HD WHR-002</t>
  </si>
  <si>
    <t>YATAI-PLUG OMNI RUBBER WPR-003 PARALLEL GROUND</t>
  </si>
  <si>
    <t>NKD-BALL VALVE LOTUS 1/2 BRASS</t>
  </si>
  <si>
    <t>NKD-BALL VALVE LOTUS 3/4 BRASS</t>
  </si>
  <si>
    <t>NKD-BALL VALVE LOTUS 1 BRASS</t>
  </si>
  <si>
    <t>NKD-BALL VALVE LOTUS 1-1/4 BRASS</t>
  </si>
  <si>
    <t>NKD-BALL VALVE LOTUS 1-1/2 BRASS</t>
  </si>
  <si>
    <t>NKD-BALL VALVE LOTUS 2 BRASS</t>
  </si>
  <si>
    <t>NKD-GATE VALVE LOTUS BRASS 1/2</t>
  </si>
  <si>
    <t>NKD-GATE VALVE LOTUS BRASS 3/4</t>
  </si>
  <si>
    <t>NKD-GATE VALVE LOTUS BRASS 1</t>
  </si>
  <si>
    <t>NKD-GATE VALVE LOTUS BRASS 1-1/4</t>
  </si>
  <si>
    <t>NKD-GATE VALVE LOTUS BRASS 1-1/2</t>
  </si>
  <si>
    <t>NKD-GATE VALVE LOTUS BRASS 2</t>
  </si>
  <si>
    <t>SJG-LEVERSET KWIKSET ENTRY LEVERS LIDO US3</t>
  </si>
  <si>
    <t>SJG-HANDLESET KWIKSET DAKOTA US3Z</t>
  </si>
  <si>
    <t>FF-SWITCH ROYU WD601 1G W/LED</t>
  </si>
  <si>
    <t>FF-SWITCH ROYU WD603 2G W/LED</t>
  </si>
  <si>
    <t>FF-SWITCH ROYU WD605 3G W/LED</t>
  </si>
  <si>
    <t>FF-AIRCON OUTLET ROYU WD901 1G</t>
  </si>
  <si>
    <t>FF-OUTLET AIRCON ROYU WH901 1G</t>
  </si>
  <si>
    <t>FF-GARDEN LANTERN FIREFLY FLES921 60W POST</t>
  </si>
  <si>
    <t>FF-GARDEN LANTERN FIREFLY FLES911 WALL TYPE</t>
  </si>
  <si>
    <t>B-SAUCER BABA S-928 BROWN</t>
  </si>
  <si>
    <t>B-WATERING CAN BABA WC-011 GREEN</t>
  </si>
  <si>
    <t>B-WATERING CAN BABA WC-013 BLUE</t>
  </si>
  <si>
    <t>NKD-WRENCH COMB.LOTUS PROTECH 8-24MM</t>
  </si>
  <si>
    <t>NKD-WRENCH COMB.LOTUS PROTECH 6-32MM</t>
  </si>
  <si>
    <t>NKD-OPEN END WRENCH LOTUS PROTECH 6-22MM</t>
  </si>
  <si>
    <t>NKD-OPEN END WRENCH LOTUS PROTECH 6-32MM</t>
  </si>
  <si>
    <t>NKD-WRENCH BOX LOTUS PROTECH 6-22MM</t>
  </si>
  <si>
    <t>NKD-WRENCH BOX LOTUS PROTECH 6-32MM</t>
  </si>
  <si>
    <t>NKD-WRENCH COMB.LOTUS PROTECH 10MM</t>
  </si>
  <si>
    <t>NKD-WRENCH COMB.LOTUS PROTECH 12MM</t>
  </si>
  <si>
    <t>NKD-WRENCH COMB.LOTUS PROTECH 14MM</t>
  </si>
  <si>
    <t>NKD-WRENCH COMB.LOTUS PROTECH 17MM</t>
  </si>
  <si>
    <t>NKD-WRENCH COMB.LOTUS PROTECH 19MM</t>
  </si>
  <si>
    <t>NKD-WRENCH COMB.LOTUS PROTECH 24MM</t>
  </si>
  <si>
    <t>NKD-OPEN WRENCH LOTUS PROTECH 8X9MM</t>
  </si>
  <si>
    <t>NKD-OPEN WRENCH LOTUS PROTECH 10X11MM</t>
  </si>
  <si>
    <t>NKD-OPEN WRENCH LOTUS PROTECH 12X13MM</t>
  </si>
  <si>
    <t>NKD-OPEN WRENCH LOTUS PROTECH 14X15MM</t>
  </si>
  <si>
    <t>NKD-OPEN WRENCH LOTUS PROTECH 16X17MM</t>
  </si>
  <si>
    <t>NKD-OPEN WRENCH LOTUS PROTECH 18X19MM</t>
  </si>
  <si>
    <t>NKD-OPEN WRENCH LOTUS PROTECH 20X22MM</t>
  </si>
  <si>
    <t>NKD-OPEN WRENCH LOTUS PROTECH 24X27MM</t>
  </si>
  <si>
    <t>NKD-WRENCH BOX LOTUS PROTECH 8X9MM</t>
  </si>
  <si>
    <t>NKD-WRENCH BOX LOTUS PROTECH 10X11MM</t>
  </si>
  <si>
    <t>NKD-WRENCH BOX LOTUS PROTECH 12X13MM</t>
  </si>
  <si>
    <t>NKD-WRENCH BOX LOTUS PROTECH 14X15MM</t>
  </si>
  <si>
    <t>NKD-WRENCH BOX LOTUS PROTECH 16X17MM</t>
  </si>
  <si>
    <t>NKD-WRENCH BOX LOTUS PROTECH 18X19MM</t>
  </si>
  <si>
    <t>NKD-WRENCH BOX LOTUS PROTECH 20X22MM</t>
  </si>
  <si>
    <t>NKD-WRENCH BOX LOTUS PROTECH 24X27MM</t>
  </si>
  <si>
    <t>NKD-SPRING CLAMP LOTUS LSP-953 3''</t>
  </si>
  <si>
    <t>NKD-SPRING CLAMP LOTUS LSP-954 4''</t>
  </si>
  <si>
    <t>NKD-SPRING CLAMP LOTUS LSP-956 6''</t>
  </si>
  <si>
    <t>NKD-SPRING CLAMP LOTUS LSP-959 9''</t>
  </si>
  <si>
    <t>NKD-EXPANDED WALL PLUG LOTUS LWP-006 6MMX1 20PCS</t>
  </si>
  <si>
    <t>NKD-EXPANDED WALL PLUG LOTUS LWP-008 8MMX1 20PCS</t>
  </si>
  <si>
    <t>NKD-EXPANDED WALL PLUG LOTUS LWP-08 8MMX1-1/2 20P</t>
  </si>
  <si>
    <t>NKD-BLIND RIVETS LOTUS LBR-423 25PCS/PK</t>
  </si>
  <si>
    <t>NKD-BLIND RIVETS LOTUS LBR-429 25PCS/PK</t>
  </si>
  <si>
    <t>NKD-BLIND RIVETS LOTUS LBR-435 25PCS/PK</t>
  </si>
  <si>
    <t>NKD-BLIND RIVETS LOTUS LBR-450 25PCS/PK</t>
  </si>
  <si>
    <t>NKD-BLIND RIVETS LOTUS LBR-465 25PCS/PK</t>
  </si>
  <si>
    <t>NKD-BLIND RIVETS LOTUS LBR-523 25PCS/PK</t>
  </si>
  <si>
    <t>NKD-BLIND RIVETS LOTUS LBR-529 25PCS/PK</t>
  </si>
  <si>
    <t>NKD-BLIND RIVETS LOTUS LBR-537 25PCS/PK</t>
  </si>
  <si>
    <t>NKD-BLIND RIVETS LOTUS LBR-550 25PCS/PK</t>
  </si>
  <si>
    <t>NKD-BLIND RIVETS LOTUS LBR-565 25PCS/PK</t>
  </si>
  <si>
    <t>NKD-BLIND RIVETS LOTUS LBR-625 25PCS/PK</t>
  </si>
  <si>
    <t>NKD-BLIND RIVETS LOTUS LBR-629 25PCS/PK</t>
  </si>
  <si>
    <t>NKD-BLIND RIVETS LOTUS LBR-635 25PCS/PK</t>
  </si>
  <si>
    <t>NKD-BLIND RIVETS LOTUS LBR-640 25PCS/PK</t>
  </si>
  <si>
    <t>NKD-BLIND RIVETS LOTUS LBR-650 25PCS/PK</t>
  </si>
  <si>
    <t>NKD-BLIND RIVETS LOTUS LBR-665 25PCS/PK</t>
  </si>
  <si>
    <t>NKD-BLIND RIVETS LOTUS LBR-675 25PCS/PK</t>
  </si>
  <si>
    <t>NKD-DIAMOND CUTTER JAPAN DSK 105MM</t>
  </si>
  <si>
    <t>NKD-DIAMOND CUTTER JAPAN DSK 180MM</t>
  </si>
  <si>
    <t>NKD-DIAMOND CUTTER JAPAN DSK 385MM</t>
  </si>
  <si>
    <t>YATAI-SAFETY BREAKER REGULAR 2 POLES SBR-2P 15A</t>
  </si>
  <si>
    <t>YATAI-SAFETY BREAKER REGULAR 2 POLES SBR-2P 20A</t>
  </si>
  <si>
    <t>YATAI-SAFETY BREAKER REGULAR W/SOCKET SBRS-2P 15A</t>
  </si>
  <si>
    <t>YATAI-SAFETY BREAKER REGULAR W/SOCKET SBRS-2P 20A</t>
  </si>
  <si>
    <t>YATAI-OUTLET OMNI STO-003 SPRING TYPE 3GANG</t>
  </si>
  <si>
    <t>YATAI-OUTLET OMNI STO-003 SPRING TYPE 3GANG BP</t>
  </si>
  <si>
    <t>YATAI-OUTLET OMNI STO-004 SPRING TYPE 4GANG</t>
  </si>
  <si>
    <t>YATAI-OUTLET OMNI STO-004 SPRING TYPE 4G BLISTER</t>
  </si>
  <si>
    <t>AIC-PLIERS KYK KMP125LN LONG NOSE 5</t>
  </si>
  <si>
    <t>AIC-PLIERS KYK KMP125DP DIAGONAL 5</t>
  </si>
  <si>
    <t>AIC-INSERT BIT KYK KIB303 10PCS</t>
  </si>
  <si>
    <t>AIC-DEADBOLT LOCK KYK KDL001CP CHROME</t>
  </si>
  <si>
    <t>AIC-THREAD EYE BOLT KYK KLT14300 LAG 1/4X3</t>
  </si>
  <si>
    <t>AIC-THREAD EYE BOLT KYK KLT38300 LAG 3/8X3</t>
  </si>
  <si>
    <t>AIC-THREAD EYE BOLT KYK KLT38412 LAG 3/8X4-1/2</t>
  </si>
  <si>
    <t>AIC-THREAD EYE BOLT KYK KLT51640 LAG 5/16X4</t>
  </si>
  <si>
    <t>AIC-HOOK CUP KYK KCH0034 PVC 3/4 WHITE</t>
  </si>
  <si>
    <t>AIC-HOOK CUP KYK KCH0058 PVC 5/8 WHITE</t>
  </si>
  <si>
    <t>AIC-TURNBUCKLE KYK KTB0316 W/ HOOK 3/16</t>
  </si>
  <si>
    <t>AIC-TURNBUCKLE KYK KTB0516 W/ HOOK 5/16</t>
  </si>
  <si>
    <t>AIC-TURNBUCKLE KYK KTB0014 W/ HOOK 1/4</t>
  </si>
  <si>
    <t>AIC-TURNBUCKLE KYK KTB0038 W/ HOOK 3/8</t>
  </si>
  <si>
    <t>AIC-HOOK SQUARE KYK KSQ0034 PVC 3/4 WHITE</t>
  </si>
  <si>
    <t>AIC-HOOK SQUARE KYK KSQ1000 PVC 1 WHITE</t>
  </si>
  <si>
    <t>AIC-HOOK SQUARE KYK KSQ1012 PVC 1-1/2 WHITE</t>
  </si>
  <si>
    <t>AIC-HOOK SQUARE KYK KSQ1014 PVC 1-1/4 WHITE</t>
  </si>
  <si>
    <t>AIC-HOOK SQUARE KYK KSQ2000 PVC 2 WHITE</t>
  </si>
  <si>
    <t>AIC-HOOK CUP KYK KCH1012 PVC 1-1/2 WHITE</t>
  </si>
  <si>
    <t>AIC-HOOK CUP KYK KCH1014 PVC 1-1/4 WHITE</t>
  </si>
  <si>
    <t>AIC-HOOK CUP KYK KCH2000 PVC 2 WHITE</t>
  </si>
  <si>
    <t>AIC-HINGE UTILITY KYK KUH1000BP 1 BRASS</t>
  </si>
  <si>
    <t>AIC-HINGE UTILITY KYK KUH1012BP 1-1/2 BRASS</t>
  </si>
  <si>
    <t>AIC-HINGE UTILITY KYK KUH2000BP 2 BRASS</t>
  </si>
  <si>
    <t>AIC-HINGE UTILITY KYK KUH2012BP 2-1/2 BRASS</t>
  </si>
  <si>
    <t>AIC-HINGE UTILITY KYK KUH3000BP 3 BRASS</t>
  </si>
  <si>
    <t>AIC-HINGE UTILITY KYK KUH4000BP 4 BRASS</t>
  </si>
  <si>
    <t>YATAI-SAFETY BREAKER REGULAR 2 POLES SBR-2P 30A</t>
  </si>
  <si>
    <t>YATAI-SAFETY BREAKER REGULAR 2 POLES SBR-2P 50A</t>
  </si>
  <si>
    <t>YATAI-SAFETY BREAKER REGULAR 2 POLES SBR-2P 60A</t>
  </si>
  <si>
    <t>NKD-PLIERS LOTUS DROP FORGED LONG NOSE 7</t>
  </si>
  <si>
    <t>NKD-PLIERS LOTUS DROP FORGED DIAGONAL 8</t>
  </si>
  <si>
    <t>NKD-ANGLE GRINDER LOTUS LAG-115CH PROTECH 800W</t>
  </si>
  <si>
    <t>NKD-JIGSAW LOTUS LJS-65JD PENDULUM 500W</t>
  </si>
  <si>
    <t>NKD-IMPACT DRILL LOTUS PROTECH LID-13ZD</t>
  </si>
  <si>
    <t>NKD-IMPACT DRILL LOTUS PROTECH LID-13Z</t>
  </si>
  <si>
    <t>NKD-PLANER LOTUS LPL-822K</t>
  </si>
  <si>
    <t>NKD-NEEDLE FILE SET LOTUS LNFS-012 12PC</t>
  </si>
  <si>
    <t>NKD-FLAT FILE LOTUS LFF-100 W/YELLOW HDLE 4''</t>
  </si>
  <si>
    <t>NKD-FLAT FILE LOTUS LFF-125 W/YELLOW HDLE 6''</t>
  </si>
  <si>
    <t>NKD-FLAT FILE LOTUS LFF-150 W/YELLOW HDLE 8''</t>
  </si>
  <si>
    <t>NKD-FILE LOTUS LSF-100 HALF ROUND W/YEL HDLE 4</t>
  </si>
  <si>
    <t>NKD-FILE LOTUS LSF-125 HALF ROUND W/YEL HDLE 6</t>
  </si>
  <si>
    <t>NKD-FILE LOTUS LSF-150 HALF ROUND W/YEL HDLE 8</t>
  </si>
  <si>
    <t>NKD-WOOD RASE LOTUS LWR-200 W/YEL HDLE 8''</t>
  </si>
  <si>
    <t>NKD-WOOD RASE LOTUS LWR-300 W/YEL HDLE 10''</t>
  </si>
  <si>
    <t>NKD-ROUND FILE LOTUS LRF-100 W/YEL HDLE 4''</t>
  </si>
  <si>
    <t>NKD-ROUND FILE LOTUS LRF-125 W/YEL HDLE 6''</t>
  </si>
  <si>
    <t>NKD-ROUND FILE LOTUS LRF-150 W/YEL HDLE 8''</t>
  </si>
  <si>
    <t>NKD-SLIM TAPER LOTUS LSTF-125 W/YEL HDLE 5''</t>
  </si>
  <si>
    <t>NKD-SLIM TAPER LOTUS LSTF-150 W/YEL HDLE 6''</t>
  </si>
  <si>
    <t>NKD-TAPER LOTUS LESTF-100 EXTRA SLIM W/YEL HDL 4''</t>
  </si>
  <si>
    <t>NKD-TAPER LOTUS LESTF-125 EXTRA SLIM W/YEL HDL 5''</t>
  </si>
  <si>
    <t>NKD-TAPER LOTUS LESTF-150 EXTRA SLIM W/YEL HDL 6''</t>
  </si>
  <si>
    <t>T-ADHESIVE HOOK FIXON 1060-1 METAL</t>
  </si>
  <si>
    <t>T-SUCTION HOOK FIXON 1326 TWIN HANGER SMALL</t>
  </si>
  <si>
    <t>T-WASHING MACHINE HOSE JAGUAR WM020 25MMX2M</t>
  </si>
  <si>
    <t>T-TELESCOPIC HANDLE MULTI-FUNCTION BRUSH ES-2112A</t>
  </si>
  <si>
    <t>FF-SOCKET FIREFLY FELH104 WEATHERPROOF</t>
  </si>
  <si>
    <t>ATB-KNOB WOOD SUN CHAIN #9701</t>
  </si>
  <si>
    <t>FF-FLUORESCENT TUBE FIREFLY FS18/T8W WARMWHITE</t>
  </si>
  <si>
    <t>ATB-HOSE IMPERIAL RUBBER 1 X MTR</t>
  </si>
  <si>
    <t>B-FITTINGS EASYFLOW S/S NIPPLE 1/2" X 5"</t>
  </si>
  <si>
    <t>B-FITTINGS EASYFLOW S/S NIPPLE 1/2" X 6"</t>
  </si>
  <si>
    <t>B-FITTINGS EASYFLOW S/S NIPPLE 3/4" X 6"</t>
  </si>
  <si>
    <t>B-FITTINGS EASYFLOW S/S NIPPLE 1" X 6"</t>
  </si>
  <si>
    <t>B-FITTINGS EASYFLOW S/S NIPPLE 3/4" X 2"</t>
  </si>
  <si>
    <t>B-FITTINGS EASYFLOW S/S NIPPLE 3/8 X 3</t>
  </si>
  <si>
    <t>B-FITTINGS EASYFLOW S/S NIPPLE 3/8X 4</t>
  </si>
  <si>
    <t>FF-DIMMER SWITCH ROYU RCS5-B 500W</t>
  </si>
  <si>
    <t>FF-DIMMER SWITCH ROYU RCS5-C 800W</t>
  </si>
  <si>
    <t>TI-PAINT ISLAND QRT EPOXY ENAMEL 1860 SILVER GRAY</t>
  </si>
  <si>
    <t>ATB-HANDLE ANTIQUE SUN CHAIN #0397-AB</t>
  </si>
  <si>
    <t>ATB-HANDLE ANTIQUE SUN CHAIN #0398-AB</t>
  </si>
  <si>
    <t>ATB-HANDLE ANTIQUE SUN CHAIN #0790-064 AB</t>
  </si>
  <si>
    <t>ATB-HANDLE ZAMAC SUN CHAIN #0385 SL</t>
  </si>
  <si>
    <t>ATB-HANDLE ZAMAC SUN CHAIN #0515-096 SL</t>
  </si>
  <si>
    <t>ATB-HANDLE ZAMAC SUN CHAIN #0604-096 SL</t>
  </si>
  <si>
    <t>ATB-HANDLE ZAMAC SUN CHAIN #0604-128 SL</t>
  </si>
  <si>
    <t>ATB-HANDLE ZAMAC SUN CHAIN #0624-096 SL</t>
  </si>
  <si>
    <t>ATB-HANDLE ZAMAC SUN CHAIN #0632-096 SL</t>
  </si>
  <si>
    <t>ATB-HANDLE ZAMAC SUN CHAIN #0634-096 SL</t>
  </si>
  <si>
    <t>ATB-HANDLE ZAMAC SUN CHAIN #0639-096 SL</t>
  </si>
  <si>
    <t>ATB-HANDLE ZAMAC SUN CHAIN #0640-33 SL</t>
  </si>
  <si>
    <t>ATB-HANDLE ZAMAC SUN CHAIN #0641-096 SL</t>
  </si>
  <si>
    <t>ATB-HANDLE ZAMAC SUN CHAIN #0656 SL</t>
  </si>
  <si>
    <t>ATB-HANDLE ZAMAC SUN CHAIN #0671-096 SL</t>
  </si>
  <si>
    <t>ATB-HANDLE ZAMAC SUN CHAIN #0726-096 SL</t>
  </si>
  <si>
    <t>ATB-HANDLE ZAMAC SUN CHAIN #A013-096 SL</t>
  </si>
  <si>
    <t>ATB-HANDLE ZAMAC SUN CHAIN #A016-096 SL</t>
  </si>
  <si>
    <t>ATB-HANDLE ZAMAC SUN CHAIN #A017-096 SL</t>
  </si>
  <si>
    <t>ATB-HANDLE ZAMAC SUN CHAIN #A020 SL</t>
  </si>
  <si>
    <t>ATB-HANDLE ZAMAC SUN CHAIN #A030 SL</t>
  </si>
  <si>
    <t>ATB-HANDLE ZAMAC SUN CHAIN #A079-096 SL</t>
  </si>
  <si>
    <t>ATB-HANDLE ZAMAC SUN CHAIN #A090-096 SL</t>
  </si>
  <si>
    <t>ATB-HANDLE ZAMAC SUN CHAIN #A093-096 SL</t>
  </si>
  <si>
    <t>NKD-HOUSE NUMBER 0 LOTUS CHROME</t>
  </si>
  <si>
    <t>NKD-HOUSE NUMBER 1 LOTUS CHROME</t>
  </si>
  <si>
    <t>NKD-HOUSE NUMBER 2 LOTUS CHROME</t>
  </si>
  <si>
    <t>NKD-HOUSE NUMBER 3 LOTUS CHROME</t>
  </si>
  <si>
    <t>NKD-HOUSE NUMBER 4 LOTUS CHROME</t>
  </si>
  <si>
    <t>NKD-HOUSE NUMBER 5 LOTUS CHROME</t>
  </si>
  <si>
    <t>NKD-HOUSE NUMBER 6 LOTUS CHROME</t>
  </si>
  <si>
    <t>NKD-HOUSE NUMBER 7 LOTUS CHROME</t>
  </si>
  <si>
    <t>NKD-HOUSE NUMBER 8 LOTUS CHROME</t>
  </si>
  <si>
    <t>NKD-HOUSE NUMBER 9 LOTUS CHROME</t>
  </si>
  <si>
    <t>NKD-HOUSE LETTER A LOTUS CHROME</t>
  </si>
  <si>
    <t>NKD-HOUSE LETTER B LOTUS CHROME</t>
  </si>
  <si>
    <t>NKD-HOUSE LETTER C LOTUS CHROME</t>
  </si>
  <si>
    <t>NKD-HOUSE LETTER D LOTUS CHROME</t>
  </si>
  <si>
    <t>NKD-ANGLE VALVE LOTUS LAV-017 UNIVERSAL 3WAY</t>
  </si>
  <si>
    <t>NKD-ANGLE VALVE LOTUS LAV-018 UNIVERSAL 3WAY</t>
  </si>
  <si>
    <t>NKD-BASKET STRAINER LOTUS LBS-004 S/S 4''</t>
  </si>
  <si>
    <t>JC-CARBON BRUSH MAXSELL MP-24013</t>
  </si>
  <si>
    <t>JC-CARBON BRUSH MAXSELL MP-13013</t>
  </si>
  <si>
    <t>JC-CARBON BRUSH MAXSELL MP-18013</t>
  </si>
  <si>
    <t>YATAI-CIRCUIT BREAKER OMNI BOLT-ON CBB-2P-15A</t>
  </si>
  <si>
    <t>YATAI-CIRCUIT BREAKER OMNI BOLT-ON CBB-2P-20A</t>
  </si>
  <si>
    <t>YATAI-CIRCUIT BREAKER OMNI CBB-2P-30A BOLT-ON</t>
  </si>
  <si>
    <t>YATAI-CIRCUIT BREAKER OMNI CBB-2P-50A BOLT-ON</t>
  </si>
  <si>
    <t>YATAI-CIRCUIT BREAKER OMNI CBB-2P-60A BOLT-ON</t>
  </si>
  <si>
    <t>ER-METAL HANDLE 1833 CP</t>
  </si>
  <si>
    <t>ER-METAL HANDLE 1821 CP</t>
  </si>
  <si>
    <t>ER-METAL HANDLE 8262 CP</t>
  </si>
  <si>
    <t>ER-METAL HANDLE 8263 CP</t>
  </si>
  <si>
    <t>ER-METAL HANDLE 8261 CP</t>
  </si>
  <si>
    <t>L-LOCKSET SENTRY T527-SS SQUARE SPINDLE</t>
  </si>
  <si>
    <t>L-LOCKSET SENTRY T527-AB SQUARE SPINDLE</t>
  </si>
  <si>
    <t>L-LOCKSET SENTRY T527-PB SQUARE SPINDLE</t>
  </si>
  <si>
    <t>L-HANDLESET SENTRY SH8L SN 6PINS 3KEYS</t>
  </si>
  <si>
    <t>L-HANDLESET SENTRY SH8L AB 6PINS 3KEYS</t>
  </si>
  <si>
    <t>SENTRY SH9-SN SOLID BRASS HANDLESET 6 PINS 3 KEYS (KNOB) SATIN NICKEL</t>
  </si>
  <si>
    <t>SENTRY SH9L-SN SOLID BRASS HANDLESET 6 PINS SN</t>
  </si>
  <si>
    <t>L-LOCKSET ENTRANCE SENTRY M107 MYSTIK SS</t>
  </si>
  <si>
    <t>L-LOCKSET ENTRANCE SENTRY M107 MYSTIK AB</t>
  </si>
  <si>
    <t>L-LOCKSET ENTRANCE SENTRY M107 MYSTIK PB</t>
  </si>
  <si>
    <t>L-NIGHT LATCH SENTRY V77 BRASS</t>
  </si>
  <si>
    <t>L-NIGHT LATCH SENTRY V77 AB</t>
  </si>
  <si>
    <t>L-NIGHT LATCH SENTRY V77 SN SATIN CHR</t>
  </si>
  <si>
    <t>L-DOOR CLOSER SENTRY VISUAL PACKED MNDC5 AL</t>
  </si>
  <si>
    <t>L-DOOR CLOSER SENTRY VISUAL PACKED MNDC5 BR</t>
  </si>
  <si>
    <t>L-DOOR VIEWER YALE V0401A US5 AB</t>
  </si>
  <si>
    <t>ER-METAL HANDLE 1838-3GP</t>
  </si>
  <si>
    <t>ER-METAL HANDLE 1838-3CP</t>
  </si>
  <si>
    <t>NKD-DRILL BIT MAKITA MASONRY 3MM</t>
  </si>
  <si>
    <t>BR-EXHAUST FAN W/COVER MASANO APB 20B 12</t>
  </si>
  <si>
    <t>BR-WALL EXHAUST FAN MASANO ASB-20A 8</t>
  </si>
  <si>
    <t>BR-WALL EXHAUST FAN MASANO ASB-25A 10</t>
  </si>
  <si>
    <t>+T-SHOWER MIXER MOEN 2434-30</t>
  </si>
  <si>
    <t>+T-FAUCET MOEN 4812/PH4812 CHARMANT TALL LAV 12''</t>
  </si>
  <si>
    <t>+T-FAUCET MOEN 7208/7208V KITCHEN W/PULLOUT SPOUT</t>
  </si>
  <si>
    <t>+T-FAUCET MOEN 87100 SGL HDLE KITCHEN CHROME</t>
  </si>
  <si>
    <t>+T-FAUCET MOEN 87315C HDL KIT W/P.O SPOUT CHRM</t>
  </si>
  <si>
    <t>+T-FAUCET MOEN 87400 TWO HDL HI-ARC KIT W/SPRAY CHR</t>
  </si>
  <si>
    <t>+T-FAUCET MOEN 87412 LEVER HDL KITCHEN CHRM</t>
  </si>
  <si>
    <t>+T-FAUCET MOEN 87420 SGL HDL KIT W/SPRAY CHR</t>
  </si>
  <si>
    <t>+T-FAUCET MOEN 87423 TWO HDL KITCHEN CHRM</t>
  </si>
  <si>
    <t>+T-FAUCET MOEN 87428 TWO HDL KIT W/SPRAY CHRM</t>
  </si>
  <si>
    <t>+T-FAUCET MOEN 87444 SGL HDL KIT W/SPRAY CHRM</t>
  </si>
  <si>
    <t>+T-FAUCET MOEN 87584 LEVER HDL KIT W/SPRAY CHR</t>
  </si>
  <si>
    <t>+T-FAUCET MOEN 87681 KNOB HDL KITCHEN W/SPRAY CHR</t>
  </si>
  <si>
    <t>+T-FAUCET MOEN 87685 KNOB HDL KITCHEN CHRM</t>
  </si>
  <si>
    <t>ATB-CROSS TEE GI 1-1/2''</t>
  </si>
  <si>
    <t>ATB-NIPPLE GI 1/2X6</t>
  </si>
  <si>
    <t>ER-METAL HANDLE 9251</t>
  </si>
  <si>
    <t>ER-METAL HANDLE 9255</t>
  </si>
  <si>
    <t>ER-METAL HANDLE 9256</t>
  </si>
  <si>
    <t>ER-METAL HANDLE 9257</t>
  </si>
  <si>
    <t>ER-METAL HANDLE 9258</t>
  </si>
  <si>
    <t>ER-METAL HANDLE 9259</t>
  </si>
  <si>
    <t>ER-METAL HANDLE 9260</t>
  </si>
  <si>
    <t>ER-METAL HANDLE 9262</t>
  </si>
  <si>
    <t>ER-METAL HANDLE 9263</t>
  </si>
  <si>
    <t>ER-METAL HANDLE 9264</t>
  </si>
  <si>
    <t>ER-METAL HANDLE 9267</t>
  </si>
  <si>
    <t>ER-METAL HANDLE 9269</t>
  </si>
  <si>
    <t>ER-METAL HANDLE 9273</t>
  </si>
  <si>
    <t>ER-METAL HANDLE 9274</t>
  </si>
  <si>
    <t>ER-METAL HANDLE 305 GP</t>
  </si>
  <si>
    <t>FF-FLUORESCENT TUBE FIREFLY FS28/T5D</t>
  </si>
  <si>
    <t>FF-BRACKET REFLECTOR FIREFLY FLHI915</t>
  </si>
  <si>
    <t>FF-BRACKET REFLECTOR FIREFLY FLHI925</t>
  </si>
  <si>
    <t>FF-FLOURESCENT FIREFLY FEWL8336/2 T8 2X36W</t>
  </si>
  <si>
    <t>FF-GARDEN LANTERN LAMP FIREFLY FLE912 100W</t>
  </si>
  <si>
    <t>FF-GARDEN LANTERN LAMP FIREFLY FLE922 100W</t>
  </si>
  <si>
    <t>FF-GARDEN LANTERN LAMP FIREFLY FLES913 60W</t>
  </si>
  <si>
    <t>FF-GARDEN LANTERN LAMP FIREFLY FLES923 60W</t>
  </si>
  <si>
    <t>YATAI-OUTLET OMNI P2-ET 4PINS 2PC BP TEL</t>
  </si>
  <si>
    <t>YATAI-SWITCH OMNI P3-S13 1WAY 3PC</t>
  </si>
  <si>
    <t>YATAI-SWITCH OMNI P3-S14/S13/S13 ILLUM 2PC BP</t>
  </si>
  <si>
    <t>YATAI-SWITCH OMNI P3-S14 1WAY 3PC</t>
  </si>
  <si>
    <t>YATAI-OUTLET OMNI P3-EG/EU2/EG CONV. 2PC BP</t>
  </si>
  <si>
    <t>YATAI-OUTLET OMNI P3-EG CONV.W/GRND 3PC</t>
  </si>
  <si>
    <t>YATAI-DIMMER SWITCH OMNI P1-DM</t>
  </si>
  <si>
    <t>YATAI-DIMMER SWITCH OMNI P2-S13/DM 1WAY BP</t>
  </si>
  <si>
    <t>YATAI-BLANK PLATE OMNI P-WEP-100 BP</t>
  </si>
  <si>
    <t>YATAI-SWITCH OMNI P1-S13 1 WAY BP</t>
  </si>
  <si>
    <t>YATAI-SWITCH OMNI P1-S14 ILLUM.1WAY BP</t>
  </si>
  <si>
    <t>YATAI-SWITCH OMNI P1-S23 3WAY BP</t>
  </si>
  <si>
    <t>YATAI-SWITCH/BELL OMNI P1-EB PUSH BUTTON</t>
  </si>
  <si>
    <t>YATAI-UNIVERSAL OUTLET-BLISTER P1-EU</t>
  </si>
  <si>
    <t>YATAI-OUTLET OMNI P1-EG W/GRND-BLISTER</t>
  </si>
  <si>
    <t>YATAI-OUTLET OMNI P1-TV TV CABLE</t>
  </si>
  <si>
    <t>YATAI-OUTLET OMNI 4PINS N BLISTER P1-ET TEL</t>
  </si>
  <si>
    <t>YATAI-OUTLET OMNI P-WEA-401 AIRCON TANDEM BP</t>
  </si>
  <si>
    <t>YATAI-SWITCH OMNI P2-S13 1WAY 2PC BP</t>
  </si>
  <si>
    <t>YATAI-SWITCH OMNI P2-S13/S14 ILLUM. 1WAY BP</t>
  </si>
  <si>
    <t>YATAI-SWITCH OMNI P2-S14 ILLUM.1WAY 2PC BP</t>
  </si>
  <si>
    <t>YATAI-OUTLET OMNI P2-EU UNIVERSAL 2PC BP</t>
  </si>
  <si>
    <t>YATAI-OUTLET OMNI P2-EG CONV.W/GRND 2PC BP</t>
  </si>
  <si>
    <t>YATAI-SOCKET OMNI CIRCULAR LAMP 2A WCS-001</t>
  </si>
  <si>
    <t>YATAI-PLUG OMNI WHG-008 HEAVY DUTY 20A GROUND</t>
  </si>
  <si>
    <t>YATAI-SAFETY CIRCUIT BREAKER PLUG-IN CBP-2P-15A</t>
  </si>
  <si>
    <t>YATAI-SAFETY CIRCUIT BREAKER PLUG-IN CBP-2P-20A</t>
  </si>
  <si>
    <t>YATAI-SAFETY CIRCUIT BREAKER PLUG-IN CBP-2P-30A</t>
  </si>
  <si>
    <t>YATAI-SAFETY CIRCUIT BREAKER PLUG-IN CBP-2P-50A</t>
  </si>
  <si>
    <t>YATAI-SAFETY CIRCUIT BREAKER PLUG-IN CBP-2P-60A</t>
  </si>
  <si>
    <t>BR-EXHAUST FAN W/COVER MASANO APB 15A 6</t>
  </si>
  <si>
    <t>BR-EXHAUST FAN W/COVER MASANO APB 15B2 6</t>
  </si>
  <si>
    <t>BR-DUCT FAN MASANO BPT 10-3A 4</t>
  </si>
  <si>
    <t>BR-DUCT FAN MASANO BPT 10-12B 4</t>
  </si>
  <si>
    <t>ER-DOWEL PIN</t>
  </si>
  <si>
    <t>NKD-LEVEL LOTUS LAL-4501M ALUMINUM W/MAGNET 18''</t>
  </si>
  <si>
    <t>NKD-LEVEL LOTUS LAL-6001M ALUMINUM W/MAGNET 24''</t>
  </si>
  <si>
    <t>NKD-HAMMER LOTUS LCH-018W MILLED WOODEN 8OZ.</t>
  </si>
  <si>
    <t>NKD-HAMMER LOTUS LCH-018F MILLED F'BERGLASS 8OZ.</t>
  </si>
  <si>
    <t>NKD-HAMMER DRILL MAKITA NHP1020</t>
  </si>
  <si>
    <t>NKD-HAMMER DRILL MAKITA NHP1030</t>
  </si>
  <si>
    <t>NKD-HAMMER DRILL MAKITA NHP1320S</t>
  </si>
  <si>
    <t>NKD-POLISHER MAKITA 9227C</t>
  </si>
  <si>
    <t>AIC-AUTO CABLE KYK KAT-504 8MMX12' 2100KG</t>
  </si>
  <si>
    <t>AIC-TIRE WRENCH KYK KTW2326 23X26</t>
  </si>
  <si>
    <t>AIC-TIRE WRENCH KYK KTW4121 41X21</t>
  </si>
  <si>
    <t>AIC-HOOK CUP KYK KCH0034 PVC 3/4X5PCS WHITE</t>
  </si>
  <si>
    <t>AIC-HOOK CUP KYK KCH0058 PVC 5/8X5PCS WHITE</t>
  </si>
  <si>
    <t>NKD-DRILL BIT MAKITA 6.5X160MM</t>
  </si>
  <si>
    <t>NKD-DRILL BIT MAKITA 8.0X160MM</t>
  </si>
  <si>
    <t>NKD-DRILL BIT MAKITA 10.0X310MM</t>
  </si>
  <si>
    <t>NKD-GLOVES CROCODILE CCTON YARN RUBBER</t>
  </si>
  <si>
    <t>AIC-HOLLOW NUT DRIVER KYK KND0011 11MM</t>
  </si>
  <si>
    <t>AIC-OIL CAN KYK KOC200 200CC</t>
  </si>
  <si>
    <t>AIC-OIL CAN KYK KOC300 300CC</t>
  </si>
  <si>
    <t>AIC-SCREWDRIVER KYK KE66-1/4X6</t>
  </si>
  <si>
    <t>AIC-SCREWDRIVER KYK KE88-5/16X8+</t>
  </si>
  <si>
    <t>YATAI-ELECTRICAL PLUG OMNI WEP-001-PK 3A 250V</t>
  </si>
  <si>
    <t>YATAI-PLUG OMNI WRP-002-PK REGULAR 10A</t>
  </si>
  <si>
    <t>YATAI-PLUG OMNI SWING TYPE 10A BLISTER WSP-003-PK</t>
  </si>
  <si>
    <t>YATAI-PLUG OMNI WDP-004-PK DELUXE 10A</t>
  </si>
  <si>
    <t>YATAI-ADAPTOR OMNI WRA-001-PK REGULAR</t>
  </si>
  <si>
    <t>YATAI-ADAPTOR OMNI WGF-001-PK VERTICAL N BLISTER</t>
  </si>
  <si>
    <t>YATAI-UNIVERSAL TRAVEL ADAPTOR N BLSTER WUA-002-PK</t>
  </si>
  <si>
    <t>YATAI-ADAPTOR OMNI WOA-003-PK OCTUPOS</t>
  </si>
  <si>
    <t>YATAI-OUTLET OMNI BOX SGL BLISTER WST-005-PK TEL.</t>
  </si>
  <si>
    <t>YATAI-SOCKET OMNI E27-600-PK KEYLESS BP</t>
  </si>
  <si>
    <t>YATAI-SOCKET OMNI E27-601-PK PLUG N BLISTER</t>
  </si>
  <si>
    <t>YATAI-PLUG OMNI WHP-005-PK PARALLEL HEAVY DUTY 15A</t>
  </si>
  <si>
    <t>YATAI-PLUG OMNI WPG-006-PK PARALLEL GRND 15A</t>
  </si>
  <si>
    <t>YATAI-PLUG OMNI TANDEM 20A N BLISTER WTG-007-PK</t>
  </si>
  <si>
    <t>YATAI-PLUG OMNI WHG-008-PK 20A GROUND</t>
  </si>
  <si>
    <t>YATAI-ADAPTOR OMNI WCA-003-PK TRIPLE CUBE</t>
  </si>
  <si>
    <t>YATAI-SWITCH THROUGH-CORD N BLISTER WTS-001-PK</t>
  </si>
  <si>
    <t>YATAI-BELL OMNI WSB-004-PK CONVENIENCE P.BUTTON BP</t>
  </si>
  <si>
    <t>YATAI-SURFACE CONV. SWITCH N BLISTER WSS-003-PK</t>
  </si>
  <si>
    <t>YATAI-WEATHER PROOF RUBBER SOCKET E27-602-PK</t>
  </si>
  <si>
    <t>YATAI-SOCKET OMNI E27-610-PK PUSH THROUGH</t>
  </si>
  <si>
    <t>YATAI-KEYLESS CURRENT SOCKET OMNI E27-702-PK BP</t>
  </si>
  <si>
    <t>YATAI-SOCKET OMNI E27-712-PK BP CHAIN PULL</t>
  </si>
  <si>
    <t>YATAI-SOCKET OMNI CIRCULAR LAMP WCS-001-PK</t>
  </si>
  <si>
    <t>YATAI-PLUG OMNI WFP-001-PK FEMALE 3A</t>
  </si>
  <si>
    <t>YATAI-SOCKET CANDELABRA 1-1/4 E12-015-PK BLISTER</t>
  </si>
  <si>
    <t>YATAI-SOCKET CANDELABRA 1-1/4 E14-015-PK BLISTER</t>
  </si>
  <si>
    <t>YATAI-SURFACE CONV. OUTLET SINGLE 1G WSO-001-PK BP</t>
  </si>
  <si>
    <t>YATAI-SURFACE CONV. OUTLET DUPLEX 2G WSO-002-PK</t>
  </si>
  <si>
    <t>YATAI-SURFACE CONV. OUTLET 3G WSO-003-PK BP TRIPLE</t>
  </si>
  <si>
    <t>YATAI-SURFACE CONV. OUTLET 4G WSO-004-PKBP QUARTET</t>
  </si>
  <si>
    <t>YATAI-SURFACE CONV. OUTLET W/GRND 3G WSG-003-PK</t>
  </si>
  <si>
    <t>YATAI-SURFACE CONV. OUTLET W/GRND 2G WSG-002-PK</t>
  </si>
  <si>
    <t>YATAI-SURFACE OUTLET SINGLE TANDEM WTO-001-PK</t>
  </si>
  <si>
    <t>YATAI-SURFACE TYPE PVC UTILITY BX WSU-001-PK BP</t>
  </si>
  <si>
    <t>YATAI-CORD CONNECTOR BODY OMNI ECC-012-PK BP</t>
  </si>
  <si>
    <t>YATAI-PLATE OMNI WEP-101-PK 1GANG BP</t>
  </si>
  <si>
    <t>YATAI-PLATE OMNI WEP-102-PK 2GANG BP</t>
  </si>
  <si>
    <t>YATAI-PLATE OMNI WEP-103-PK 3GANG BP</t>
  </si>
  <si>
    <t>YATAI-UNIVERSAL OUTLET 10A 250W WEU-200-PK BP</t>
  </si>
  <si>
    <t>YATAI-SWITCH/BELL OMNI WEB-201-PK PUSH BUTTON</t>
  </si>
  <si>
    <t>YATAI-UNIVERSAL OUTLET W/SHUTTER WEU-202-PK BP</t>
  </si>
  <si>
    <t>YATAI-OUTLET OMNI WEG-203-PK CONVENIENCE W/GROUND</t>
  </si>
  <si>
    <t>YATAI-SWITCH OMNI WES-213-PK 1WAY 15A 250V</t>
  </si>
  <si>
    <t>YATAI-SWITCH OMNI WES-214-PK ILLUMINTED 1WAY 15A</t>
  </si>
  <si>
    <t>YATAI-SWITCH OMNI WES-223-PK 3WAY 15A 250V</t>
  </si>
  <si>
    <t>YATAI-SWITCH OMNI WES-224-PK ILLUMINATED 3WAY 15A</t>
  </si>
  <si>
    <t>YATAI-OUTLET OMNI WTV-301-PK TV CABLE BP</t>
  </si>
  <si>
    <t>YATAI-OUTLET OMNI (4-PINS) WET-302-PK BP TEL</t>
  </si>
  <si>
    <t>YATAI-DIMMER SWITCH OMNI WDM-501-PK 500W 250V</t>
  </si>
  <si>
    <t>YATAI-WEATHER PROOF COVER 1-3 GANG N BP WPP-602-PK</t>
  </si>
  <si>
    <t>L-HANDLESET SENTRY DBL SATIN NICKEL DH7 SN</t>
  </si>
  <si>
    <t>+B-GARDEN SHEARS GARDEN CRAFT 3302 8"</t>
  </si>
  <si>
    <t>+B-PRUNER SHEARS GARDEN CRAFT 3315 8 1/4" BY-PASS</t>
  </si>
  <si>
    <t>+B-PRUNER SHEARS GARDEN CRAFT BY-PASS 3336 7"</t>
  </si>
  <si>
    <t>+B-SHEARS GARDEN CRAFT 3339 7 1/2" FRUIT SHEARS</t>
  </si>
  <si>
    <t>+B-SHEARS GARDEN CRAFT 3715 24" WAVY BLADE HEDGE SHEA</t>
  </si>
  <si>
    <t>+B-SHEARS GARDEN CRAFT 3807 DROP FORGED HOE WEEDING W</t>
  </si>
  <si>
    <t>+B-SHEARS GARDEN CRAFT 3808 DROP FORGED HOE WEEDING</t>
  </si>
  <si>
    <t>B-HOSE CONNECTOR GARDEN CRAFT 5531 3/4 METAL ELBOW</t>
  </si>
  <si>
    <t>B-HOSE CONNECTOR GARDEN CRAFT 5532 3/4 PLAS. 2-WAY</t>
  </si>
  <si>
    <t>B-HOSE SET GARDEN CRAFT 8701 15 M FLAT</t>
  </si>
  <si>
    <t>B-HOSE GARDEN CRAFT 8807 15M PU COIL W/8 PATTE</t>
  </si>
  <si>
    <t>ATB-MTA PE COMPRESSION 1-1/4</t>
  </si>
  <si>
    <t>ATB-MTA PE COMPRESSION 1-1/2</t>
  </si>
  <si>
    <t>ATB-MTA PE COMPRESSION 2''</t>
  </si>
  <si>
    <t>NKD-TURNBUCKLE LOTUS 5/32</t>
  </si>
  <si>
    <t>NKD-TURNBUCKLE LOTUS 3/16</t>
  </si>
  <si>
    <t>NKD-TURNBUCKLE LOTUS 1/4</t>
  </si>
  <si>
    <t>NKD-TURNBUCKLE LOTUS 5/16</t>
  </si>
  <si>
    <t>NKD-GLASS CUTTER LOTUS 6</t>
  </si>
  <si>
    <t>NKD-AIR BIT LOTUS LABS-1050 SET 10PCS</t>
  </si>
  <si>
    <t>NKD-GREASE GUN LOTUS LGG-200E</t>
  </si>
  <si>
    <t>NKD-STEEL TAPE LOTUS LST-313E 3M</t>
  </si>
  <si>
    <t>NKD-STEEL TAPE LOTUS LST-513E 5M</t>
  </si>
  <si>
    <t>NKD-STEEL TAPE LOTUS LST-715E 7.5M</t>
  </si>
  <si>
    <t>NKD-C-CLAMP LOTUS 10</t>
  </si>
  <si>
    <t>NKD-C-CLAMP LOTUS 12</t>
  </si>
  <si>
    <t>NKD-STEEL TAPE LOTUS LST-110E 10M</t>
  </si>
  <si>
    <t>NKD-PLANER LOTUS LPL-822</t>
  </si>
  <si>
    <t>YATAI-FLOURESCENT LAMP HOLDER OMNI WLH-001 ROUND</t>
  </si>
  <si>
    <t>YATAI-FLOURESCENT LAMP HOLDER OMNI WLH-002-PK REG</t>
  </si>
  <si>
    <t>YATAI-FLOURESCENT LAMP HOLDER OMNI WLH-011-PKROUND</t>
  </si>
  <si>
    <t>YATAI-SURFACE STARTER HOLDER WSH-001-PK</t>
  </si>
  <si>
    <t>YATAI-EMERGENCY LIGHT OMNI AEL-9032 RECH.</t>
  </si>
  <si>
    <t>YATAI-ELECTRICAL CIRCUIT TESTER OMNI ECT-202</t>
  </si>
  <si>
    <t>YATAI-FLOURESCENT LAMP HOLDER OMNI WLHS-022-PK</t>
  </si>
  <si>
    <t>SJG-BULB FOCUS LIGHT CAPSULE ELEC DL 15W</t>
  </si>
  <si>
    <t>SJG-BULB FOCUS LIGHT CAPSULE ELEC DL 20W</t>
  </si>
  <si>
    <t>SJG-BULB FOCUS LIGHT CAPSULE ELEC DL 25W</t>
  </si>
  <si>
    <t>SJG-BULB FOCUS LIGHT CAPSULE ELEC WW 25W</t>
  </si>
  <si>
    <t>SJG-FLOURESCENT TUBE FOCUS T-10 TL10W</t>
  </si>
  <si>
    <t>SJG-FLOURESCENT TUBE FOCUS T-10 TL20W</t>
  </si>
  <si>
    <t>SJG-FLOURESCENT TUBE FOCUS T-10 TL40W</t>
  </si>
  <si>
    <t>SJG-FLOURESCENT TUBE FOCUS T-12 TL20W</t>
  </si>
  <si>
    <t>SJG-FLOURESCENT TUBE FOCUS T-12 TL40W</t>
  </si>
  <si>
    <t>SJG-CIRCULAR TUBE FOCUS 22W</t>
  </si>
  <si>
    <t>SJG-CIRCULAR TUBE FOCUS 32W</t>
  </si>
  <si>
    <t>SJG-STARTER FOCUS KOREA</t>
  </si>
  <si>
    <t>SJG-CIRCULAR ADAPTOR FOCUS 22W</t>
  </si>
  <si>
    <t>SJG-CIRCULAR ADAPTOR FOCUS 32W</t>
  </si>
  <si>
    <t>SJG-BULB FLASHLIGHT FOCUS 2.2V</t>
  </si>
  <si>
    <t>SJG-BULB FLASHLIGHT FOCUS 2.4V</t>
  </si>
  <si>
    <t>SJG-BULB FLASHLIGHT FOCUS 2.5V</t>
  </si>
  <si>
    <t>SJG-BULB FLASHLIGHT FOCUS 3.6V</t>
  </si>
  <si>
    <t>SJG-BULB FLASHLIGHT FOCUS 3.8V</t>
  </si>
  <si>
    <t>SJG-BULB FLASHLIGHT FOCUS 4.8V</t>
  </si>
  <si>
    <t>SJG-BULB FLASHLIGHT FOCUS 6.0V</t>
  </si>
  <si>
    <t>SJG-BULB FLASHLIGHT FOCUS 7.2V</t>
  </si>
  <si>
    <t>SJG-BULB FLASHLIGHT FOCUS 6.0V KRYPTON</t>
  </si>
  <si>
    <t>SJG-BULB FLASHLIGHT FOCUS 7.2V KRYPTON</t>
  </si>
  <si>
    <t>SJG-BULB COLORED AMERICA 10W WHITE</t>
  </si>
  <si>
    <t>SJG-BULB COLORED AMERICA 10W CLEAR</t>
  </si>
  <si>
    <t>SJG-BULB COLORED AMERICA 10W BLUE</t>
  </si>
  <si>
    <t>SJG-BULB COLORED AMERICA 10W YELLOW</t>
  </si>
  <si>
    <t>SJG-BULB COLORED AMERICA 10W GREEN</t>
  </si>
  <si>
    <t>SJG-BULB COLORED AMERICA 10W ORANGE</t>
  </si>
  <si>
    <t>SJG-BULB COLORED AMERICA 10W RED</t>
  </si>
  <si>
    <t>SJG-BULB DECO AMERICA 5W CLEAR</t>
  </si>
  <si>
    <t>SJG-BULB DECO AMERICA 5W BLUE</t>
  </si>
  <si>
    <t>SJG-BULB DECO AMERICA 5W GREEN</t>
  </si>
  <si>
    <t>SJG-BULB DECO AMERICA 5W ORANGE</t>
  </si>
  <si>
    <t>SJG-BULB DECO AMERICA 5W RED</t>
  </si>
  <si>
    <t>SJG-BULB DECO AMERICA 5W YELLOW</t>
  </si>
  <si>
    <t>SJG-CIRCLINE TUBE AMERICA 22W</t>
  </si>
  <si>
    <t>SJG-CIRCLINE TUBE AMERICA 32W</t>
  </si>
  <si>
    <t>SJG-STARTER AMERICA FS-U</t>
  </si>
  <si>
    <t>SJG-CIRCLINE BASE AMERICA SET W/ B,S&amp;T 32W</t>
  </si>
  <si>
    <t>SJG-BALLAST AMERICA BALLAST 10W</t>
  </si>
  <si>
    <t>SJG-BALLAST AMERICA 20W</t>
  </si>
  <si>
    <t>SJG-BALLAST AMERICA 40W</t>
  </si>
  <si>
    <t>SJG-STARTER AMERICA 20W-40W</t>
  </si>
  <si>
    <t>SJG-SAFETY SWITCH AMERICA 30A</t>
  </si>
  <si>
    <t>SJG-SAFETY SWITCH AMERICA 60A</t>
  </si>
  <si>
    <t>SJG-ENCLOSURE AMERICA NEMA 1</t>
  </si>
  <si>
    <t>SJG-PANEL BOARD AMERICA COPPER 2BRANCHES</t>
  </si>
  <si>
    <t>SJG-PANEL BOARD AMERICA COPPER 4BRANCHES</t>
  </si>
  <si>
    <t>SJG-PANEL BOARD AMERICA COPPER 6BRANCHES</t>
  </si>
  <si>
    <t>SJG-PANEL BOARD AMERICA COPPER 8BRANCHES</t>
  </si>
  <si>
    <t>SJG-PANEL BOARD AMERICA COPPER 10BRANCHES</t>
  </si>
  <si>
    <t>SJG-PANEL BOARD AMERICA COPPER 12BRANCHES</t>
  </si>
  <si>
    <t>SJG-PANEL BOARD AMERICA COPPER 14BRANCHES</t>
  </si>
  <si>
    <t>SJG-TRANSFORMER STEP DOWN AMERICA 50W</t>
  </si>
  <si>
    <t>SJG-TRANSFORMER STEP DOWN AMERICA 75W</t>
  </si>
  <si>
    <t>SJG-TRANSFORMER STEP DOWN AMERICA 100W</t>
  </si>
  <si>
    <t>SJG-TRANSFORMER STEP DOWN AMERICA 150W</t>
  </si>
  <si>
    <t>SJG-TRANSFORMER STEP DOWN AMERICA 350W</t>
  </si>
  <si>
    <t>SJG-TRANSFORMER STEP DOWN AMERICA 500W</t>
  </si>
  <si>
    <t>SJG-TRANSFORMER STEP DOWN AMERICA 750W</t>
  </si>
  <si>
    <t>SJG-TRANSFORMER STEP DOWN AMERICA 1000W</t>
  </si>
  <si>
    <t>SJG-VOLTAGE REGULATOR AMERICA</t>
  </si>
  <si>
    <t>SJG-ROUND BELL AMERICA 3/4</t>
  </si>
  <si>
    <t>SJG-ROUND BELL AMERICA 6</t>
  </si>
  <si>
    <t>SJG-ROUND BELL AMERICA 8</t>
  </si>
  <si>
    <t>SJG-ROUND BELL AMERICA 10</t>
  </si>
  <si>
    <t>SJG-METTALIC BUZZER AMERICA</t>
  </si>
  <si>
    <t>SJG-UTILITY BOX AMERICA DEEP TYPE</t>
  </si>
  <si>
    <t>SJG-JUNCTION BOX AMERICA DEEP TYPE</t>
  </si>
  <si>
    <t>SJG-UTILITY BOX AMERICA PVC ORANGE</t>
  </si>
  <si>
    <t>SJG-JUNCTION BOX AMERICA PVC W/COVER ORANGE</t>
  </si>
  <si>
    <t>SJG-RUBBER PLUG AMERICA LIGHTDUTY</t>
  </si>
  <si>
    <t>SJG-RUBBER PLUG AMERICA HEAVYDUTY</t>
  </si>
  <si>
    <t>SJG-PLUG AMERICA COLORED</t>
  </si>
  <si>
    <t>SJG-SOCKET WEATHERPROOF AMERICA</t>
  </si>
  <si>
    <t>SJG-OUTLET AMERICA 2GANG</t>
  </si>
  <si>
    <t>SJG-OUTLET AMERICA 3GANG</t>
  </si>
  <si>
    <t>SJG-OUTLET AMERICA 4GANG</t>
  </si>
  <si>
    <t>SJG-OUTLET AMERICA 2GANG LEVITON TYPE</t>
  </si>
  <si>
    <t>SJG-FUSE CARTRIDGE AMERICA 15A</t>
  </si>
  <si>
    <t>SJG-FUSE CARTRIDGE AMERICA 30A</t>
  </si>
  <si>
    <t>SJG-FUSE CARTRIDGE AMERICA 60A</t>
  </si>
  <si>
    <t>SJG-BULB CANDLE AMERICA E-27/E-14 25W CLEAR</t>
  </si>
  <si>
    <t>SJG-BULB CANDLE AMERICA E-27/E-14 25W FROSTED</t>
  </si>
  <si>
    <t>SJG-BULB CANDLE AMERICA E-27/E-14 40W CLEAR</t>
  </si>
  <si>
    <t>SJG-BULB CANDLE AMERICA E-27/E-14 40W FROSTED</t>
  </si>
  <si>
    <t>FF-FLOODLIGHT FIREFLY FLHI111/S/070 70W NEPTUNE</t>
  </si>
  <si>
    <t>FF-FLOODLIGHT FIREFLY FLHI111/S/150 NEPTUNE</t>
  </si>
  <si>
    <t>FF-FLOODLIGHT FIREFLY 250W VENUS</t>
  </si>
  <si>
    <t>FF-FLOODLIGHT FIREFLY FLHI121/S/400 VENUS</t>
  </si>
  <si>
    <t>FF-SOCKET FIREFLY FELH101 KEYLESS</t>
  </si>
  <si>
    <t>FF-SOCKET FIREFLY FELH102 E27 PUSH THROUGH</t>
  </si>
  <si>
    <t>FF-SOCKET FIREFLY FELH103 CHAIN PULL</t>
  </si>
  <si>
    <t>FF-PLUG FIREFLY FEDPL202 RUBBER HEAVY DUTY</t>
  </si>
  <si>
    <t>FF-WALL LAMP FIREFLY FEWL8236 T8 1X36W</t>
  </si>
  <si>
    <t>ATB-ADAPTOR F.T. P.E. COMPRESSION 1-1/2</t>
  </si>
  <si>
    <t>ATB-ADAPTOR F.T. P.E. COMPRESSION 1-1/4</t>
  </si>
  <si>
    <t>ATB-ADAPTOR F.T. P.E. COMPRESSION 2</t>
  </si>
  <si>
    <t>ATB-TEE F.T. P.E. COMPRESSION 1-1/2</t>
  </si>
  <si>
    <t>ATB-TEE F.T. P.E. COMPRESSION 1-1/4</t>
  </si>
  <si>
    <t>ATB-TEE M.T. P.E. COMPRESSION 1-1/2</t>
  </si>
  <si>
    <t>ATB-TEE M.T. P.E. COMPRESSION 1-1/4</t>
  </si>
  <si>
    <t>NKD-DEPRESSED CENTER LOTUS LCD-115 4 1/2</t>
  </si>
  <si>
    <t>NKD-DEPRESSED CENTER LOTUS LCD-125 5</t>
  </si>
  <si>
    <t>NKD-JIGSAW BLADE LOTUS LJSB-005BD 5PCS.</t>
  </si>
  <si>
    <t>NKD-JIGSAW BLADE LOTUS LJSB-005B 5PCS.</t>
  </si>
  <si>
    <t>NKD-CLAW BAR LOTUS LCB-1518 18</t>
  </si>
  <si>
    <t>NKD-CLAW BAR LOTUS LCB-1824 24</t>
  </si>
  <si>
    <t>NKD-FLAT CHISEL LOTUS LFC-1206 1/2X56</t>
  </si>
  <si>
    <t>NKD-FLAT CHISEL LOTUS LFC-3408 3/4 X 8</t>
  </si>
  <si>
    <t>NKD-FLAT CHISEL LOTUS LFC-1010 1 X 10</t>
  </si>
  <si>
    <t>NKD-CHISEL POINTED LOTUS LCC-1206 1/2 X 6</t>
  </si>
  <si>
    <t>NKD-CHISEL POINTED LOTUS LCC-3408 5/8 X 8</t>
  </si>
  <si>
    <t>NKD-CHISEL POINTED LOTUS LCC-1010 3/4 X 10</t>
  </si>
  <si>
    <t>NKD-TILE TROWEL LOTUS LTT-31614</t>
  </si>
  <si>
    <t>NKD-PUTTY KNIFE LOTUS LSPK-38 STIFF 1 1/2</t>
  </si>
  <si>
    <t>NKD-PUTTY KNIFE LOTUS LSPK-50 STIFF 2</t>
  </si>
  <si>
    <t>NKD-CRIMPING TOOL LOTUS LCT-052S</t>
  </si>
  <si>
    <t>YATAI-BULB OMNI ROUND RC25/E14BX230V CLEAR 25W</t>
  </si>
  <si>
    <t>YATAI-BULB OMNI ROUND 40W E14 RF40/E14BX230V</t>
  </si>
  <si>
    <t>YATAI-BULB OMNI ROUND RC25/E27BX230V E27 25W CLR</t>
  </si>
  <si>
    <t>YATAI-BULB OMNI ROUND 40W E27 RC40/E27BX230 CLEAR</t>
  </si>
  <si>
    <t>YATAI-BULB OMNI ROUND 40W E27 RF40/E27BX230V</t>
  </si>
  <si>
    <t>YATAI-BULB OMNI CANDLE TF25/E27BX230 25W FROSTED</t>
  </si>
  <si>
    <t>L-HASP LOCK SENTRY S0095.65 2-1/2'' 65MM AC</t>
  </si>
  <si>
    <t>L-HASP LOCK SENTRY S0095.75 3'' 75MM AC</t>
  </si>
  <si>
    <t>L-HASP LOCK SENTRY S0095.115 5'' 115MM AC</t>
  </si>
  <si>
    <t>L-SWING DOOR ALUMINUM SENTRY NARROW STYLE 5073 BRN</t>
  </si>
  <si>
    <t>L-SWING DOOR ALUMINUM SENTRY NARROW STYLE 5073 AL</t>
  </si>
  <si>
    <t>L-HINGE STANLEY 38-4310 FLOOR BB159 SATIN BRASS</t>
  </si>
  <si>
    <t>YATAI-FLOURESCENT OMNI BFC-10W-PK BOX TYPE</t>
  </si>
  <si>
    <t>YATAI-CIRCUIT BREAKER OMNI 15A/PK CBB-2P 15A-PK</t>
  </si>
  <si>
    <t>YATAI-CIRCUIT BREAKER OMNI 20A/PK CBB-2P 20A-PK</t>
  </si>
  <si>
    <t>YATAI-CIRCUIT BREAKER OMNI 30A/PK CBB-2P 30A-PK</t>
  </si>
  <si>
    <t>YATAI-CIRCUIT BREAKER OMNI 50A/PK CBB-2P 50A-PK</t>
  </si>
  <si>
    <t>YATAI-CIRCUIT BREAKER OMNI 60A/PK CBB-2P 60A-PK</t>
  </si>
  <si>
    <t>YATAI-BULB OMNI CANDLE CC25/E14-PK E14 25W CLEAR</t>
  </si>
  <si>
    <t>YATAI-BULB OMNI CANDLE CC40/E14-PK 40W CLEAR</t>
  </si>
  <si>
    <t>YATAI-BULB OMNI CANDLE CF25/E14-PK FROSTED</t>
  </si>
  <si>
    <t>YATAI-BULB OMNI CANDLE CMR-05W-PK 05W/RED-PK</t>
  </si>
  <si>
    <t>YATAI-BULB OMNI ROUND CRY-10W-PK 10W/YELLOW-PK</t>
  </si>
  <si>
    <t>YATAI-ADAPTOR OMNI MA-E40-PK E40/PK MOGUL</t>
  </si>
  <si>
    <t>YATAI-SAFETY BREAKER 2P 15A/PK SBR-2P 15A PK</t>
  </si>
  <si>
    <t>YATAI-SAFETY BREAKER 2P 20A/PK SBR-2P 20A PK</t>
  </si>
  <si>
    <t>YATAI-SAFETY BREAKER 2P 30A/PK SBR-2P 30A PK</t>
  </si>
  <si>
    <t>YATAI-SAFETY BREAKER 2P 50A/PK SBR-2P 50A PK</t>
  </si>
  <si>
    <t>YATAI-SAFETY BREAKER 2P 60A/PK SBR-2P 60A PK</t>
  </si>
  <si>
    <t>YATAI-SAFETY BREAKER W/SOCKET SBRS-2P 15A PK</t>
  </si>
  <si>
    <t>YATAI-SAFETY BREAKER W/SOCKET SBRS-2P 20A PK</t>
  </si>
  <si>
    <t>YATAI-BATTERY OMNI 6V4/PK SRB-6V4-PK RECHARGABLE</t>
  </si>
  <si>
    <t>YATAI-BULB OMNI TORPEDO 25W/E27/PK TF25/E27-PK</t>
  </si>
  <si>
    <t>YATAI-PLUG OMNI WGD-402-PK GROUND DUPLEX</t>
  </si>
  <si>
    <t>YATAI-PLUG OMNI WHR-002 RUBBER HEAVY DUTY</t>
  </si>
  <si>
    <t>YATAI-PLUG OMNI WPR-003 PK PARALLEL RUBBER</t>
  </si>
  <si>
    <t>YATAI-PLUG OMNI WRR-001 RUBBER REGULAR</t>
  </si>
  <si>
    <t>NKD-HEAT GUN LOTUS LTH-8620</t>
  </si>
  <si>
    <t>BF-HOOK ALL-PURPOSE BUFFALO LH2 2PCS</t>
  </si>
  <si>
    <t>SJG-TAPE PVC FOCUS 20Y BLACK</t>
  </si>
  <si>
    <t>NKD-CARPENTER SQUARE LOTUS LCS-0812 8X12</t>
  </si>
  <si>
    <t>NKD-CARPENTER SQUARE LOTUS LCS-2416 16X24</t>
  </si>
  <si>
    <t>NKD-GAS SPARKER LOTUS LGP-2115R</t>
  </si>
  <si>
    <t>NKD-CHALK LINE LOTUS LCP-002 W/POWDER 2PCS</t>
  </si>
  <si>
    <t>NKD-CHALK LINE LOTUS LCP-P POWDER ONLY</t>
  </si>
  <si>
    <t>NKD-SCISSOR JOHN BENZEN PLB-4138</t>
  </si>
  <si>
    <t>NKD-LEVEL LOTUS LLL-65M2 LASER</t>
  </si>
  <si>
    <t>NKD-MOUNTED STONE LOTUS LMS-560 6MM SHANK 5PCS</t>
  </si>
  <si>
    <t>NKD-MOUNTED STONE LOTUS LMS-530 3MM SHANK 5PCS</t>
  </si>
  <si>
    <t>NKD-DRILL LOTUS LDP-100 PRESS 4</t>
  </si>
  <si>
    <t>NKD-AXE LOTUS LHA-112 HAND WOOD 1 1/2LBS</t>
  </si>
  <si>
    <t>NKD-END CUTTER LOTUS LEC-150 6''</t>
  </si>
  <si>
    <t>NKD-PLIERS LOTUS LWPP-250 WATER PUMP 10</t>
  </si>
  <si>
    <t>NKD-PLIERS LOTUS LWPP-300 WATER PUMP 12</t>
  </si>
  <si>
    <t>TI-PAINT ISLAND QRT EPOXY ENAMEL 1871 CLEAR BLUE</t>
  </si>
  <si>
    <t>L-TWIN CATCHES SENTRY CMC-7T GLASSCABINET MAGNETIC</t>
  </si>
  <si>
    <t>L-DOOR CATCH SENTRY CMC-7S GLASSCABINET MAGNETIC</t>
  </si>
  <si>
    <t>ER-SPRING DOOR LOCK</t>
  </si>
  <si>
    <t>T-FAUCET CIP C97B-87852CP 2-HANDLE W/SPRAY</t>
  </si>
  <si>
    <t>+T-FAUCET MOEN 87585 LEVER HANDLE KITCHEN CHROME</t>
  </si>
  <si>
    <t>T-DUSTPAN CLEAN MASTER BN-2150 LONG HANDLE</t>
  </si>
  <si>
    <t>+T-TOX TAMSON FIN PLUG S-4 5X5/8</t>
  </si>
  <si>
    <t>+T-TOX TAMSON FIN PLUG S-5 8X1</t>
  </si>
  <si>
    <t>T-TOX TAMSON FIN PLUG S-5</t>
  </si>
  <si>
    <t>T-TOX TAMSON FIN PLUG S-8 10X1</t>
  </si>
  <si>
    <t>T-TOX TAMSON FIN PLUG S-10 12X1-12</t>
  </si>
  <si>
    <t>HIM-STAIRNOSING HARD PLAIN 42MMX8' GRAY</t>
  </si>
  <si>
    <t>HIM-STAIRNOSING HARD PLAIN 42MMX8' MAROON</t>
  </si>
  <si>
    <t>HIM-STAIRNOSING HARD PLAIN 42MMX8' BEIGE</t>
  </si>
  <si>
    <t>HIM-STAIRNOSING HARD PLAIN 42MMX8' BROWN</t>
  </si>
  <si>
    <t>HIM-STAIRNOSING HARD PLAIN 42MMX8' DARK BLUE</t>
  </si>
  <si>
    <t>AIC-STEEL TAPE KYK KST316Q 3M/10FT</t>
  </si>
  <si>
    <t>AIC-STEEL TAPE KYK KST519Q 5M/16FT</t>
  </si>
  <si>
    <t>AIC-SCREWDRIVER KYK KCS020 SET 20PCS</t>
  </si>
  <si>
    <t>AIC-SCREWDRIVER KYK KCS121 SET 12 IN 1</t>
  </si>
  <si>
    <t>NKD-CUP BRUSH LOTUS 2PCS (3'',3'')</t>
  </si>
  <si>
    <t>NKD-CUP BRUSH LOTUS 2PCS (2'',3'')</t>
  </si>
  <si>
    <t>NKD-WIRE BRUSH LOTUS 3PCS (1'',2'')</t>
  </si>
  <si>
    <t>NKD-WIRE BRUSH LOTUS 3PCS (2'',3'')</t>
  </si>
  <si>
    <t>NKD-WIRE BRUSH LOTUS 5PCS (1'',3'')</t>
  </si>
  <si>
    <t>NKD-CUP BRUSH LOTUS 65MM</t>
  </si>
  <si>
    <t>NKD-CUP BRUSH LOTUS 75MM</t>
  </si>
  <si>
    <t>NKD-CUP BRUSH LOTUS 50MM</t>
  </si>
  <si>
    <t>NKD-BRUSH LOTUS PEN SHAPED 12MM</t>
  </si>
  <si>
    <t>NKD-BRUSH LOTUS PEN SHAPED 17MM</t>
  </si>
  <si>
    <t>NKD-BRUSH LOTUS PEN SHAPED 25MM</t>
  </si>
  <si>
    <t>NKD-BRUSH LOTUS PEN SHAPED 32MM</t>
  </si>
  <si>
    <t>NKD-WIRE BRUSH LOTUS WITH ARBOR 40MM</t>
  </si>
  <si>
    <t>NKD-WIRE BRUSH LOTUS WITH ARBOR 50MM</t>
  </si>
  <si>
    <t>NKD-WIRE BRUSH LOTUS WITH ARBOR 65MM</t>
  </si>
  <si>
    <t>NKD-WIRE BRUSH LOTUS WITH ARBOR 75MM</t>
  </si>
  <si>
    <t>NKD-WIRE BRUSH LOTUS WITH ARBOR 100MM</t>
  </si>
  <si>
    <t>NKD-PIN WRENCH LOTUS LAPW-628 ADJUSTABLE</t>
  </si>
  <si>
    <t>NKD-DIAMOND CUTTER TYROLIT SEGMENTED 4</t>
  </si>
  <si>
    <t>NKD-DIAMOND CUTTER TYROLIT SEGMENTED 7</t>
  </si>
  <si>
    <t>L-PADLOCK YALE 70MM STEEL O.ARMOURED</t>
  </si>
  <si>
    <t>B-GARDEN HOSE SET GARDEN CRAFT W-8883 15M</t>
  </si>
  <si>
    <t>B-HOSE KIT GARDEN CRAFT W-8884 GARDEN HOSE SET 20 M.</t>
  </si>
  <si>
    <t>L-PADLOCK YALE 40MM BRASS J.ARMOURED</t>
  </si>
  <si>
    <t>L-PADLOCK YALE P110C/30/115/1 30MM BRASS P.ARMOURED</t>
  </si>
  <si>
    <t>L-PADLOCK YALE P110C/40/119/1 40MM BRASS P.ARMOURED</t>
  </si>
  <si>
    <t>L-PADLOCK YALE P122/50/123/1 50MM BRASS P.ARMOURED</t>
  </si>
  <si>
    <t>L-PADLOCK YALE P210C/38/127/1 38MM STEEL P.ARMOURED</t>
  </si>
  <si>
    <t>L-PADLOCK YALE P210C/51/127/1 50MM STEEL P.ARMOURED</t>
  </si>
  <si>
    <t>L-PADLOCK YALE P150/22/120/1 20MM BRASS RESETTABLE</t>
  </si>
  <si>
    <t>L-PADLOCK YALE 40MM BRASS RESETTABLE</t>
  </si>
  <si>
    <t>L-PADLOCK YALE 60MM SHACKLE WEATHERPROOF</t>
  </si>
  <si>
    <t>L-STEEL CABLE YALE PCBL 8/3/1 08MMX3M HD COATED</t>
  </si>
  <si>
    <t>L-STEEL CABLE YALE PCBL 12/2/1 12MMX2M HD COATED</t>
  </si>
  <si>
    <t>L-STEEL CABLE YALE PCBL 12/3/1 12MMX3M HD COATED</t>
  </si>
  <si>
    <t>L-PADLOCK YALE P110/20/111/1 20MM BRASS</t>
  </si>
  <si>
    <t>L-PADLOCK YALE P110/25/115/1 25MM BRASS</t>
  </si>
  <si>
    <t>L-PADLOCK YALE P110/30/117/1 30MM BRASS</t>
  </si>
  <si>
    <t>L-PADLOCK YALE P110/40/123/1 40MM BRASS</t>
  </si>
  <si>
    <t>L-PADLOCK YALE P120/50/127/1 50MM BRASS</t>
  </si>
  <si>
    <t>L-PADLOCK YALE P120/60/135/1 60MM BRASS</t>
  </si>
  <si>
    <t>L-PADLOCK YALE P115/30/117/1 30MM LAMINATED</t>
  </si>
  <si>
    <t>L-PADLOCK YALE P125/40/122/1 40MM LAMINATED</t>
  </si>
  <si>
    <t>L-PADLOCK YALE P125/50/129/1 50MM LAMINATED</t>
  </si>
  <si>
    <t>L-PADLOCK YALE P110/20/111/2  20MM BRASS 2KEYS ALIKE</t>
  </si>
  <si>
    <t>L-PADLOCK YALE P110/25/115/2 25MM BRASS 2KEYS ALIKE</t>
  </si>
  <si>
    <t>L-PADLOCK YALE P110/30/117/2 30MM BRASS 2KEYS ALIKE</t>
  </si>
  <si>
    <t>L-PADLOCK YALE P110/40/123/2 40MM BRASS 2KEYS ALIKE</t>
  </si>
  <si>
    <t>L-PADLOCK YALE 50MM BRASS 2KEYS ALIKE</t>
  </si>
  <si>
    <t>L-PADLOCK YALE P110/30/117/4 30MM BRASS 4KEYS ALIKE</t>
  </si>
  <si>
    <t>L-PADLOCK YALE P120/50/127/4  50MM BRASS 4KEYS ALIKE</t>
  </si>
  <si>
    <t>L-PADLOCK YALE P110/30/150/1 30MM BRASS LONG SHACKLE</t>
  </si>
  <si>
    <t>L-PADLOCK YALE P110/40/163/1 40MM BRASS LONG SHACKLE</t>
  </si>
  <si>
    <t>L-PADLOCK YALE P110/50/155/1 50MM BRASS LONG SHACKLE</t>
  </si>
  <si>
    <t>NKD-BRUSH CARBON LOTUS LCB-115CH</t>
  </si>
  <si>
    <t>NKD-BRUSH CARBON LOTUS LCB-13ZD</t>
  </si>
  <si>
    <t>NKD-BRUSH CARBON LOTUS LCB-65JS</t>
  </si>
  <si>
    <t>NKD-BRUSH CARBON LOTUS LCB-822</t>
  </si>
  <si>
    <t>+B-POT STAND BABA WH-6 BLACK</t>
  </si>
  <si>
    <t>B-POTS BABA CS-170 COTTA</t>
  </si>
  <si>
    <t>B-POTS BABA OC-185 PLANTING POT (COTTA)</t>
  </si>
  <si>
    <t>B-POTS BABA OC-200 PLANTING POT COTTA</t>
  </si>
  <si>
    <t>B-POTS BABA HP-208-S HANGING POT BROWN</t>
  </si>
  <si>
    <t>B-POTS BABA HP-211-S HANGING POT COTTA</t>
  </si>
  <si>
    <t>B-POTS BABA WP-214 SELF-WATERING WALL BROWN</t>
  </si>
  <si>
    <t>B-POTS BABA CS-220 COTTA</t>
  </si>
  <si>
    <t>B-POTS BABA CS-260 COTTA</t>
  </si>
  <si>
    <t>B-FERTILIZER FUNNEL BABA FF-310-AL-50</t>
  </si>
  <si>
    <t>B-POTS BABA PB-518 PLANTER BOX COTTA</t>
  </si>
  <si>
    <t>B-POTS BABA PB-519 PLANTER BOX COTTA</t>
  </si>
  <si>
    <t>B-SAUCER BABA S-904 COTTA</t>
  </si>
  <si>
    <t>B-SAUCER BABA S-905 COTTA</t>
  </si>
  <si>
    <t>B-SAUCER BABA S-911 BROWN</t>
  </si>
  <si>
    <t>B-SAUCER BABA S-916 BROWN</t>
  </si>
  <si>
    <t>B-SAUCER BABA S-926 BROWN</t>
  </si>
  <si>
    <t>B-POT SAUCER BABA S-927</t>
  </si>
  <si>
    <t>B-SHOWER HEAD CREMONA CL-320 (CL-342) MULTIFUNCTIO</t>
  </si>
  <si>
    <t>B-POTS BABA GR-480 DECORATIVE POT (BROWN)</t>
  </si>
  <si>
    <t>B-POTS BABA GR-410 DECORATIVE POT (BROWN)</t>
  </si>
  <si>
    <t>B-POTS BABA GR-310 DECORATIVE POT BROWN</t>
  </si>
  <si>
    <t>B-SPRAYER BABA CHP-03 500 ML</t>
  </si>
  <si>
    <t>B-SPRAYER BABA CHP-05 1LITER</t>
  </si>
  <si>
    <t>B-SPRAYER BABA CHP-08 2L</t>
  </si>
  <si>
    <t>SJG-FLOURESCENT FOCUS OPEN TYPE SET 20W</t>
  </si>
  <si>
    <t>NKD-F-CLAMP LOTUS LFC-504 50MMX4</t>
  </si>
  <si>
    <t>NKD-F-CLAMP LOTUS LFC-505 50MMX6</t>
  </si>
  <si>
    <t>NKD-F-CLAMP LOTUS LFC-508 50MMX8</t>
  </si>
  <si>
    <t>NKD-F-CLAMP LOTUS LFC-808 80MMX8</t>
  </si>
  <si>
    <t>NKD-F-CLAMP LOTUS LFC-8010 80MMX10</t>
  </si>
  <si>
    <t>NKD-F-CLAMP LOTUS LFC-8012 80MMX12</t>
  </si>
  <si>
    <t>NKD-F-CLAMP LOTUS LFC-8016 80MMX16</t>
  </si>
  <si>
    <t>NKD-F-CLAMP LOTUS LFC-10010 100MMX10</t>
  </si>
  <si>
    <t>NKD-F-CLAMP LOTUS LFC-10012 100MMX12</t>
  </si>
  <si>
    <t>NKD-F-CLAMP LOTUS LFC-10016 100MMX16</t>
  </si>
  <si>
    <t>NKD-F-CLAMP LOTUS LFC-10020 100MMX20</t>
  </si>
  <si>
    <t>NKD-F-CLAMP LOTUS LFC-10024 100MMX24</t>
  </si>
  <si>
    <t>NKD-F-CLAMP LOTUS LFC-12012 120MMX12</t>
  </si>
  <si>
    <t>NKD-F-CLAMP LOTUS LFC-12016 120MMX16</t>
  </si>
  <si>
    <t>NKD-F-CLAMP LOTUS LFC-12020 120MMX20</t>
  </si>
  <si>
    <t>NKD-F-CLAMP LOTUS LFC-12024 120MMX24</t>
  </si>
  <si>
    <t>NKD-F-CLAMP LOTUS LFC-12032 120MMX32</t>
  </si>
  <si>
    <t>NKD-F-CLAMP LOTUS LFC-12040 120MMX40</t>
  </si>
  <si>
    <t>SJG-REFLECTOR SHALLOW TYPE ARC AS110 SET</t>
  </si>
  <si>
    <t>SJG-REFLECTOR SHALLOW TYPE ARC AS112 SET</t>
  </si>
  <si>
    <t>SJG-REFLECTOR SHALLOW TYPE ARC AS114 SET</t>
  </si>
  <si>
    <t>SJG-REFLECTOR SHALLOW TYPE ARC AS116 SET</t>
  </si>
  <si>
    <t>SJG-REFLECTOR DOME TYPE ARC AD110 SET</t>
  </si>
  <si>
    <t>SJG-REFLECTOR DOME TYPE ARC AD112 SET</t>
  </si>
  <si>
    <t>SJG-REFLECTOR DOME TYPE ARC AD114 SET</t>
  </si>
  <si>
    <t>SJG-REFLECTOR DOME TYPE ARC AD116 SET</t>
  </si>
  <si>
    <t>SJG-REFLECTOR DOME TYPE ARC AD118 SET</t>
  </si>
  <si>
    <t>SJG-REFLECTOR DOME TYPE ARC AD119 SET</t>
  </si>
  <si>
    <t>SJG-REFLECTOR DOME TYPE ARC AD208 SET</t>
  </si>
  <si>
    <t>SJG-REFLECTOR DOME TYPE ARC AD210 SET</t>
  </si>
  <si>
    <t>SJG-VOLTAGE REGULATOR FOCUS AUTOMATIC 1000W</t>
  </si>
  <si>
    <t>SJG-VOLTAGE REGULATOR FOCUS AUTOMATIC 1500W</t>
  </si>
  <si>
    <t>NKD-HANDLESET ENTRANCE EUROLOCK 8051AB</t>
  </si>
  <si>
    <t>AIC-DRIVER CORDLESS KYK PD6458K 12V</t>
  </si>
  <si>
    <t>YATAI-WIDE SERIES 1 GANG PLATE WWP-110</t>
  </si>
  <si>
    <t>YATAI-WIDE SERIES 1 GANG PLATE WWP-111 FOR UNIV.</t>
  </si>
  <si>
    <t>YATAI-PLATE OMNI WWP-112 2 GANG WIDE SERIES</t>
  </si>
  <si>
    <t>YATAI-PLATE OMNI WWP-113 WIDE SERIES 3 GANG</t>
  </si>
  <si>
    <t>YATAI-OUTLET OMNI WWR-200 WIDE SERIES REG.CONV.</t>
  </si>
  <si>
    <t>YATAI-OUTLET OMNI WWU-200 WIDE SERIES UNIV.</t>
  </si>
  <si>
    <t>YATAI-SWITCH OMNI WWB-201 WIDE SERIES PUSH-BOTTON</t>
  </si>
  <si>
    <t>YATAI-SWITCH OMNI WWS-213 1 WAY WIDE SERIES</t>
  </si>
  <si>
    <t>YATAI-WIDE SERIES 1 WAY ILLUMINATED SWITCH WWS-214</t>
  </si>
  <si>
    <t>YATAI-SWITCH OMNI WWS-223 WIDE SERIES 3 WAY</t>
  </si>
  <si>
    <t>YATAI-SWITCH OMNI WWS-224 WIDE SERIES 3 WAY ILLUM</t>
  </si>
  <si>
    <t>YATAI-OUTLET OMNI WWD-400 WIDE SERIES DUPLEX CONV.</t>
  </si>
  <si>
    <t>YATAI-OUTLET OMNI WWG-402 WIDE SERIES DUPLEX UNI.</t>
  </si>
  <si>
    <t>YATAI-OUTLET OMNI WWG-203 WIDE SERIES UNIV.</t>
  </si>
  <si>
    <t>YATAI-OUTLET OMNI WWA-401 AIRCON WIDE SERIES</t>
  </si>
  <si>
    <t>YATAI-OUTLET OMNI WWT-302 WIDE SERIES TELEPHONE</t>
  </si>
  <si>
    <t>YATAI-OUTLET OMNI WWV-301 WIDE SERIES TV CABLE</t>
  </si>
  <si>
    <t>YATAI-DIMMER SWITCH OMNI WDM-502 WIDE SERIES</t>
  </si>
  <si>
    <t>YATAI-OUTLET OMNI WER-200 REGULAR</t>
  </si>
  <si>
    <t>YATAI-WEATHER PROOF PUSH BUTTON WPB-603</t>
  </si>
  <si>
    <t>YATAI-OUTLET OMNI BOX 2 LINES WDT-005 TELEPHONE</t>
  </si>
  <si>
    <t>AIC-CABINET MULTI-USE KYK KMCD25II</t>
  </si>
  <si>
    <t>JC-ELECTRIC DRILL MAXSELL MSD-620AC 10MM</t>
  </si>
  <si>
    <t>JC-PLANER MAXSELL MEP-820</t>
  </si>
  <si>
    <t>JC-CUTTING WHEEL MAXSELL MCD2132-ST 100X2X16MM</t>
  </si>
  <si>
    <t>JC-CUTTING WHEEL MAXSELL MCD2243- 125X3X22.2MM</t>
  </si>
  <si>
    <t>JC-CUTTING WHEEL MAXSELL MCD1910-M 100X2X16MM</t>
  </si>
  <si>
    <t>JC-CUTTING WHEEL MAXSELL MCD202 125X3X22.2MM</t>
  </si>
  <si>
    <t>AIC-DRAWER CABINET KYK MULTI-USE KMC30</t>
  </si>
  <si>
    <t>AIC-DRAWER CABINET KYK MULTI-USE KMC9II 9</t>
  </si>
  <si>
    <t>JC-GRINDING WHEEL MAXSELL MGD1021-S 100X6X16MM</t>
  </si>
  <si>
    <t>JC-GRINDING WHEEL MAXSELL MGD1132 125X6X22.2MM</t>
  </si>
  <si>
    <t>JC-GRINDING WHEEL MAXSELL MGD1243 180X6X22.2MM</t>
  </si>
  <si>
    <t>JC-GRINDING WHEEL MAXSELL MGD1354-M 100X6X16MM</t>
  </si>
  <si>
    <t>JC-GRINDING WHEEL MAXSELL MGD1465 125X6X22.2MM</t>
  </si>
  <si>
    <t>JC-CUTTING WHEEL MAXSELL MCD1576-S 100X2X16MM</t>
  </si>
  <si>
    <t>JC-CUTTING WHEEL MAXSELL MCD1687- 125X3X22.2MM</t>
  </si>
  <si>
    <t>JC-CUTTING WHEEL MAXSELL MCD1798- 180X3X22.2MM</t>
  </si>
  <si>
    <t>JC-CUTTING WHEEL MAXSELL MCD1809- 355X3X25.4MM</t>
  </si>
  <si>
    <t>+T-FAUCET TPS018B (FPT-SS102SX) PILLAR SINK TAP</t>
  </si>
  <si>
    <t>T-DOOR TRACK CENTOR 94DPF/9DPF</t>
  </si>
  <si>
    <t>T-TOILET BRUSH CLEAN MASTER BN-2552</t>
  </si>
  <si>
    <t>T-TOILET BRUSH CLEAN MASTER BN-2553</t>
  </si>
  <si>
    <t>T-TOILET BRUSH CLEAN MASTER BN-2554</t>
  </si>
  <si>
    <t>T-BROOM CLEAN MASTER ES-013</t>
  </si>
  <si>
    <t>T-WINDOW SQUEEGEE TAMSON W/O HANDLE 10 ES-023A</t>
  </si>
  <si>
    <t>T-WINDOW SQUEEGEE TAMSON W/O HANDLE 12 ES-023B</t>
  </si>
  <si>
    <t>T-TELESCOPIC HANDLE WINDOW SQUEEGEE 10 ES-023C</t>
  </si>
  <si>
    <t>BF-BLADES SCRAPER BUFFALO RG5 5PCS</t>
  </si>
  <si>
    <t>L-WOOD CHISEL STANLEY 16-273 DYNAGRIP 6MM</t>
  </si>
  <si>
    <t>L-WOOD CHISEL STANLEY 16-283 DYNAGRIP 32MM</t>
  </si>
  <si>
    <t>L-SOCKET STANLEY 1-86-477 DRX26PC SET 1/2</t>
  </si>
  <si>
    <t>L-SOCKET WRENCH STANLEY 1/2DRX25PC 10-32MM</t>
  </si>
  <si>
    <t>HIM-STAIRNOSING HARD PLAIN 42MMX8FT CHOCO BROWN</t>
  </si>
  <si>
    <t>HIM-STAIRNOSING HARD PLAIN 42MMX8FT IVORY</t>
  </si>
  <si>
    <t>HIM-STAIRNOSING HARD PLAIN 42MMX8FT FOREST GREEN</t>
  </si>
  <si>
    <t>HIM-STAIRNOSING HARD PLAIN 42MMX8FT NAVY BLUE</t>
  </si>
  <si>
    <t>HIM-STAIRNOSING HARD PLAIN 42MMX8FT DARK BLUE</t>
  </si>
  <si>
    <t>HIM-STAIRNOSING HARD PLAIN 42MMX8FT GREEN</t>
  </si>
  <si>
    <t>HIM-STAIRNOSING HARD PLAIN 42MMX8FT BLACK</t>
  </si>
  <si>
    <t>B-TANK BESTANK IHBWT-1500 PE BLUE HORIZONTAL</t>
  </si>
  <si>
    <t>YATAI-OUTLET OMNI WFM-002 FLOOR MOUNTED</t>
  </si>
  <si>
    <t>YATAI-ELECTRICAL TAPE OMNI 4MTRS PVC BLACK</t>
  </si>
  <si>
    <t>YATAI-ELECTRICAL TAPE OMNI 4MTRS PVC GREEN</t>
  </si>
  <si>
    <t>YATAI-ELECTRICAL TAPE OMNI 4MTRS PVC WHITE</t>
  </si>
  <si>
    <t>YATAI-ELECTRICAL TAPE OMNI 16MTRS PVC BLACK</t>
  </si>
  <si>
    <t>YATAI-ELECTRICAL TAPE OMNI 16MTRS PVC GREEN</t>
  </si>
  <si>
    <t>YATAI-ELECTRICAL TAPE OMNI 16MTRS PVC WHITE</t>
  </si>
  <si>
    <t>NKD-END POST LOTUS 2PCS 1/2</t>
  </si>
  <si>
    <t>NKD-END POST LOTUS 2PCS 3/4</t>
  </si>
  <si>
    <t>NKD-END POST LOTUS 2PCS 1</t>
  </si>
  <si>
    <t>NKD-FLANGES LOTUS 2PCS 1/2</t>
  </si>
  <si>
    <t>NKD-FLANGES LOTUS 2PCS 3/4</t>
  </si>
  <si>
    <t>NKD-FLANGES LOTUS 2PCS 1</t>
  </si>
  <si>
    <t>NKD-PVC CAP LOTUS 2PCS 1/2</t>
  </si>
  <si>
    <t>+NKD-PVC CAP LOTUS 2PCS 3/4</t>
  </si>
  <si>
    <t>NKD-PVC CAP LOTUS 2PCS 1</t>
  </si>
  <si>
    <t>NKD-PIPE THREADER LOTUS LTE-2R4 MANUAL SET</t>
  </si>
  <si>
    <t>NKD-PIPE CUTTER LOTUS HD LPC-1081 #1</t>
  </si>
  <si>
    <t>NKD-PIPE CUTTER LOTUS HD LPC-1082 #2</t>
  </si>
  <si>
    <t>NKD-PIPE VISE LOTUS LPV-1091 #1</t>
  </si>
  <si>
    <t>NKD-PIPE VISE LOTUS LPV-1092 #2</t>
  </si>
  <si>
    <t>YATAI-EMERGENCY LAMP OMNI AEL-2209 RECHARGABLE</t>
  </si>
  <si>
    <t>YATAI-FLOURESCENT LAMP HOLDER OMNI WFL-002 PORT.</t>
  </si>
  <si>
    <t>YATAI-CIRCUIT BREAKER OMNI CBP-2P-15A-PK PLUG-IN</t>
  </si>
  <si>
    <t>YATAI-CIRCUIT BREAKER OMNI CBP-2P-20A-PK PLUG-IN</t>
  </si>
  <si>
    <t>YATAI-CIRCUIT BREAKER OMNI CBP-2P-30A-PK PLUG-IN</t>
  </si>
  <si>
    <t>YATAI-CIRCUIT BREAKER OMNI CBP-2P-50A-PK PLUG-IN</t>
  </si>
  <si>
    <t>YATAI-CIRCUIT BREAKER OMNI CBP-2P-60A-PK PLUG-IN</t>
  </si>
  <si>
    <t>YATAI-OUTLET OMNI BOX 2LINES WDT-005-PK TELEPHONE</t>
  </si>
  <si>
    <t>B-POTS BABA DP-2015 DECORATIVE POT COTTA</t>
  </si>
  <si>
    <t>B-POTS BABA DP-2013 DECORATIVE POT BROWN</t>
  </si>
  <si>
    <t>B-POTS BABA DP-2017 DECORATIVE POT COTTA</t>
  </si>
  <si>
    <t>B-POTS BABA DP-2016 DECORATIVE POT COTTA</t>
  </si>
  <si>
    <t>B-POTS BABA DP-2018 DECORATIVE POT COTTA</t>
  </si>
  <si>
    <t>L-LEVERSET ENTRANCE SENTRY L827-AB TUBULAR LOCK</t>
  </si>
  <si>
    <t>L-LEVERSET ENTRANCE SENTRY L827-SS TUBULAR LOCK</t>
  </si>
  <si>
    <t>ER-HOSE LPG W/CLAMP 1.5M ORANGE</t>
  </si>
  <si>
    <t>ER-HOSE LPG W/CLAMP 2.0M ORANGE</t>
  </si>
  <si>
    <t>YATAI-OUTLET OMNI WER-200-PK REGULAR</t>
  </si>
  <si>
    <t>YATAI-WEATHER PROOF PUSH BUTTON SWITCH WPB-603-PK</t>
  </si>
  <si>
    <t>B-FITTINGS EASYFLOW PVC COUPLING RED 3/4 X1/2</t>
  </si>
  <si>
    <t>B-FITTINGS EASYFLOW PVC SHORT PIPE 1/2" X 3 FT. PL</t>
  </si>
  <si>
    <t>B-FITTINGS EASYFLOW PVC SHORT PIPE 1" X 3 FT. PLAI</t>
  </si>
  <si>
    <t>B-FITTINGS EASYFLOW PVC UNION PATENTE 1/2" PLAIN</t>
  </si>
  <si>
    <t>B-FITTINGS EASYFLOW PVC UNION PATENTE 3/4 PLAIN</t>
  </si>
  <si>
    <t>B-FITTINGS EASYFLOW PVC UNION PATENTE 1 PLAIN</t>
  </si>
  <si>
    <t>YATAI-OUTLET OMNI WWA-401-PK AIRCON WIDE SERIES</t>
  </si>
  <si>
    <t>YATAI-SWITCH OMNI WWB-201-PK WIDE SERIES PUSH-BOTN</t>
  </si>
  <si>
    <t>YATAI-OUTLET OMNI WWD-400-PK WIDE SERIES DUPLEX</t>
  </si>
  <si>
    <t>YATAI-OUTLET OMNI WWG-203-PK WIDE SERIES UNIV.</t>
  </si>
  <si>
    <t>YATAI-OUTLET OMNI WWG-402-PK WIDE SERIES DUPLEX</t>
  </si>
  <si>
    <t>YATAI-WIDE SERIES 1 GANG PLATE IN B/P WWP-110-PK</t>
  </si>
  <si>
    <t>YATAI-PLATE OMNI WWP-111-PK UNIV WIDE SERIES 1G</t>
  </si>
  <si>
    <t>YATAI-PLATE OMNI WWP-112-PK WIDE SERIES 2GANG</t>
  </si>
  <si>
    <t>YATAI-PLATE OMNI WWP-113-PK WIDE SERIES 3 GANG</t>
  </si>
  <si>
    <t>YATAI-OUTLET OMNI WWR-200-PK WIDE SERIES REG.CONV.</t>
  </si>
  <si>
    <t>YATAI-WIDE SERIES 1 WAY SWITCH IN BP WWS-213-PK</t>
  </si>
  <si>
    <t>YATAI-WIDE SERIES 1 WAY ILLUM SWITCH WWS-214-PK</t>
  </si>
  <si>
    <t>YATAI-SWITCH OMNI WWS-223-PK WIDE SERIES 3 WAY</t>
  </si>
  <si>
    <t>YATAI-OUTLET OMNI WWT-302-PK WIDE SERIES TELEPHNE</t>
  </si>
  <si>
    <t>YATAI-OUTLET OMNI WWU-200-PK WIDE SERIES UNIV.</t>
  </si>
  <si>
    <t>YATAI-OUTLET OMNI WWV-301-PK WIDE SERIES TV CABLE</t>
  </si>
  <si>
    <t>YATAI-SWITCH OMNI WWS-224-PK WIDE SERIES 3 WAY</t>
  </si>
  <si>
    <t>B-PRESSURE TANKS AQUAFLO CAM-50/PW-20S-20L-HOR PACK</t>
  </si>
  <si>
    <t>B-POTS BABA SQ-150 PLANTER BOX COTTA</t>
  </si>
  <si>
    <t>B-POTS BABA SQ-150 PLANTER BOX GREEN</t>
  </si>
  <si>
    <t>B-POTS BABA HP-170-S HANGING POT COTTA</t>
  </si>
  <si>
    <t>B-POTS BABA HP-198-S HANGING POT (COTTA)</t>
  </si>
  <si>
    <t>B-POTS BABA HP-198-S HANGING POT GREEN</t>
  </si>
  <si>
    <t>B-POTS BABA SQ-200 PLANTER BOX GREEN</t>
  </si>
  <si>
    <t>B-POTS BABA DP-204 BONSAI POT BROWN</t>
  </si>
  <si>
    <t>B-POTS BABA CL-260 BROWN</t>
  </si>
  <si>
    <t>B-POTS BABA CL-260 COTTA</t>
  </si>
  <si>
    <t>B-POTS BABA CL-260 GREEN</t>
  </si>
  <si>
    <t>B-POTS BABA HP-262-S HANGING POT COTTA</t>
  </si>
  <si>
    <t>B-POTS BABA HP-262-S HANGING POT GREEN</t>
  </si>
  <si>
    <t>B-POTS BABA CL-310 BROWN</t>
  </si>
  <si>
    <t>B-POTS BABA CL-310 COTTA</t>
  </si>
  <si>
    <t>B-POTS BABA CL-310 GREEN</t>
  </si>
  <si>
    <t>B-POTS BABA HP-310-S HANGING POT COTTA</t>
  </si>
  <si>
    <t>B-POTS BABA SQ-345 PLANTER BOX COTTA</t>
  </si>
  <si>
    <t>B-POTS BABA CL-392 BROWN</t>
  </si>
  <si>
    <t>B-POTS BABA CL-392 COTTA</t>
  </si>
  <si>
    <t>B-POTS BABA CL-392 GREEN</t>
  </si>
  <si>
    <t>B-POTS BABA 506 SHELL POT S.WHITE</t>
  </si>
  <si>
    <t>B-POTS BABA 506 SHELL POT IVORY</t>
  </si>
  <si>
    <t>B-POTS BABA 506 SHELL POT C. MARBLE</t>
  </si>
  <si>
    <t>B-POTS BABA PB-508 PLANTER BOX COTTA</t>
  </si>
  <si>
    <t>B-POTS BABA PB-508 PLANTER BOX GREEN</t>
  </si>
  <si>
    <t>B-POTS BABA PB-509 PLANTER BOX COTTA</t>
  </si>
  <si>
    <t>B-POTS BABA PB-509 PLANTER BOX GREEN</t>
  </si>
  <si>
    <t>B-POTS BABA PB-510 PLANTER BOX COTTA</t>
  </si>
  <si>
    <t>B-POTS BABA 3450-A COTTA</t>
  </si>
  <si>
    <t>B-POTS BABA 3466-A BROWN</t>
  </si>
  <si>
    <t>B-POTS BABA 3467-A BROWN</t>
  </si>
  <si>
    <t>B-POTS BABA 3468-A (B) BROWN</t>
  </si>
  <si>
    <t>B-POTS BABA 3469-A BROWN</t>
  </si>
  <si>
    <t>B-POTS BABA 3470-A BROWN</t>
  </si>
  <si>
    <t>B-POTS BABA 3471-A BROWN</t>
  </si>
  <si>
    <t>B-SAUCER BABA S-912 COTTA</t>
  </si>
  <si>
    <t>B-SAUCER BABA S-917 COTTA</t>
  </si>
  <si>
    <t>B-SAUCER BABA S-918 COTTA</t>
  </si>
  <si>
    <t>B-SAUCER BABA S-919 COTTA</t>
  </si>
  <si>
    <t>B-SAUCER BABA S-921 COTTA</t>
  </si>
  <si>
    <t>B-SAUCER BABA S-923 COTTA</t>
  </si>
  <si>
    <t>T-BASKET STRAINER CIP 041130</t>
  </si>
  <si>
    <t>T-BASKET STRAINER CIP 045001 S.STEEL</t>
  </si>
  <si>
    <t>T-BASKET STRAINER CIP 045009 WHITE</t>
  </si>
  <si>
    <t>T-TOWEL HOLDER FIXON 1306</t>
  </si>
  <si>
    <t>T-ADHESIVE HOOK FIXON 1309 FELT</t>
  </si>
  <si>
    <t>T-TOWER RAIL FIXON 1345 600MM</t>
  </si>
  <si>
    <t>+T-TOWER RAIL FIXON 1346 750MM</t>
  </si>
  <si>
    <t>T-ADHESIVE HOOK FIXON 1808</t>
  </si>
  <si>
    <t>T-ADHESIVE HOOK FIXON 1809</t>
  </si>
  <si>
    <t>T-ADHESIVE HOOK FIXON 1810</t>
  </si>
  <si>
    <t>L-NIGHT LATCH SENTRY DOUBLE CYLINDER RIM GRAY S-1</t>
  </si>
  <si>
    <t>YATAI-SOCKET OMNI E12-102 E12 PIGTAIL</t>
  </si>
  <si>
    <t>+B-PLASTIC TUBE HAILEA 7.2MMX4MMX1M</t>
  </si>
  <si>
    <t>+B-PLASTIC TUBE HAILEA 10MMX8MMX1M</t>
  </si>
  <si>
    <t>AIC-HACKSAW FRAME KYK KMHS-006 10</t>
  </si>
  <si>
    <t>L-HANDLESET DUMMY SENTRY SOLID BRASS (LEVER) AB</t>
  </si>
  <si>
    <t>NKD-DIE SET LOTUS LTED-12 RIDGID TYPE 1/2 NPT</t>
  </si>
  <si>
    <t>NKD-DIE SET LOTUS LTED-34 RIDGID TYPE 3/4 NPT</t>
  </si>
  <si>
    <t>NKD-DIE SET LOTUS LTED-10 RIDGID TYPE 1 NPT</t>
  </si>
  <si>
    <t>NKD-DIE SET LOTUS LTED-114 RIDGID TYPE 1-1/4 NPT</t>
  </si>
  <si>
    <t>NKD-DIE SET LOTUS LTED-115 RIDGID TYPE 1-1/2 NPT</t>
  </si>
  <si>
    <t>NKD-DIE SET LOTUS LTED-20 RIDGID TYPE 2 NPT</t>
  </si>
  <si>
    <t>NKD-DIE SET LOTUS LTED-2R12 REX TYPE 1/2 NPT2</t>
  </si>
  <si>
    <t>NKD-DIE SET LOTUS LTED-2R34 REX TYPE 3/4 NPT</t>
  </si>
  <si>
    <t>NKD-DIE SET LOTUS LTED-2R10 REX TYPE 1 NPT</t>
  </si>
  <si>
    <t>NKD-DIE SET LOTUS LTED-2R114 REX TYPE 1-1/4 NPT</t>
  </si>
  <si>
    <t>NKD-SHARPENING STONE LOTUS LSS-006 6</t>
  </si>
  <si>
    <t>NKD-SHARPENING STONE LOTUS LSS-008 8</t>
  </si>
  <si>
    <t>NKD-HAMMER LOTUS STEEL TUBULAR 27MM</t>
  </si>
  <si>
    <t>NKD-TAPER LOTUS LDEST-100 DOUBLE EXTRA SLIM</t>
  </si>
  <si>
    <t>FF-UTILITY BOX  ROYU RUB1</t>
  </si>
  <si>
    <t>FF-HALOGEN FIREFLY FLHD16/MD</t>
  </si>
  <si>
    <t>FF-DOWNLIGHT FIREFLY FLESSDL4 SURFACE TYPE WHITE</t>
  </si>
  <si>
    <t>ATB-HANDLE WOOD SUN CHAIN #307-64</t>
  </si>
  <si>
    <t>ATB-HANDLE WOOD SUN CHAIN #309-96</t>
  </si>
  <si>
    <t>ATB-HANDLE WOOD SUN CHAIN #502-96</t>
  </si>
  <si>
    <t>ATB-HANDLE WOOD SUN CHAIN #709-96</t>
  </si>
  <si>
    <t>TI-PAINT ISLAND QRT AUTO LACQUER 580 BLACK</t>
  </si>
  <si>
    <t>TI-PAINT ISLAND 1/4L IQDE 955 NILE GREEN</t>
  </si>
  <si>
    <t>ER-CABLE TIE 150MM W/CUTTER ASSTD COLOR</t>
  </si>
  <si>
    <t>ER-CABLE TIE 150MM ASSTD COLOR</t>
  </si>
  <si>
    <t>ER-TAPE TEFLON 3/4X10M</t>
  </si>
  <si>
    <t>ER-TIE TWIST 50M BLK/GRN</t>
  </si>
  <si>
    <t>ER-HEDGE SHEAR WOOD HD</t>
  </si>
  <si>
    <t>SJG-BATTERY PANASONIC R6NNP/4B ULTRA 'AA' BLACK</t>
  </si>
  <si>
    <t>SJG-BATTERY PANASONIC R14NNP/2B ULTRA 'C' BLACK</t>
  </si>
  <si>
    <t>SJG-BATTERY PANASONIC R03NNP/2B ULTRA 'AAA' B/PK</t>
  </si>
  <si>
    <t>SJG-BATTERY PANASONIC 6F22NNP/1B ULTRA '9V' B/PK</t>
  </si>
  <si>
    <t>SJG-BATTERY ALKALINE PANASONIC 'AAA' LR-03 B/PK</t>
  </si>
  <si>
    <t>B-PUMP HAILEA HL-BT-400 INTERNAL FILTER PUMP 7 WAT</t>
  </si>
  <si>
    <t>B-PUMP HAILEA HL-BT-700 INTERNAL FILTER PUMP 10 WA</t>
  </si>
  <si>
    <t>B-SHOWER SET CREMONA BA-88</t>
  </si>
  <si>
    <t>SHOWER HEAD EASYFLOW A-48</t>
  </si>
  <si>
    <t>B-SHOWER SET CREMONA A-82-B+10</t>
  </si>
  <si>
    <t>B-SHOWER SET CREMONA A-102+10</t>
  </si>
  <si>
    <t>SHOWER HEAD EASYFLOW T-105+BX</t>
  </si>
  <si>
    <t>SHOWER HEAD EASYFLOW T-103+BX</t>
  </si>
  <si>
    <t>B-AMPLIFY MIRROR CREMONA  601 8</t>
  </si>
  <si>
    <t>L-SCREWDRIVER STANLEY 64-864A-81  STANDARD TIP BULK 1/4X4</t>
  </si>
  <si>
    <t>L-KNIFE STANLEY 10-151 QUICK POINT 6-1/2 18MM</t>
  </si>
  <si>
    <t>+L-LOCKSET SENTRY SQUARE SPINDLE 60MM T527 AC</t>
  </si>
  <si>
    <t>YATAI-ELECTRICAL TAPE OMNI ET165Z-04M/R PVC RED 4M</t>
  </si>
  <si>
    <t>YATAI-ELECTRICAL TAPE OMNI ET165Z-04M/Y PVC YELLOW</t>
  </si>
  <si>
    <t>YATAI-ELECTRICAL TAPE OMNI ET165Z-16M/R PVC RED</t>
  </si>
  <si>
    <t>YATAI-ELECTRICAL TAPE OMNI ET165Z-16M/Y PVC YELLOW</t>
  </si>
  <si>
    <t>AIC-OPEN WRENCH KYK KEOW1213C ELLIPTICAL 12X13 CRV</t>
  </si>
  <si>
    <t>AIC-OPEN WRENCH KYK KEOW1415C ELLIPTICAL 14X15 CRV</t>
  </si>
  <si>
    <t>AIC-OPEN WRENCH KYK KEOW1617C ELLIPTICAL 16X17 CRV</t>
  </si>
  <si>
    <t>AIC-OPEN WRENCH KYK KEOW1819C ELLIPTICAL 18X19 CRV</t>
  </si>
  <si>
    <t>AIC-OPEN WRENCH KYK KEOW2022C ELLIPTICAL 20X22 CRV</t>
  </si>
  <si>
    <t>AIC-OPEN WRENCH KYK KEOW0607S ELLIPTICAL 6X7 SATIN</t>
  </si>
  <si>
    <t>AIC-OPEN WRENCH KYK KEOW0809S ELLIPTICAL 8X9 SATIN</t>
  </si>
  <si>
    <t>AIC-OPEN WRENCH KYK KEOW1011 ELLPTICAL 10X11 SATIN</t>
  </si>
  <si>
    <t>AIC-OPEN WRENCH KYK KEOW1213 ELLPTICAL 12X13 SATIN</t>
  </si>
  <si>
    <t>AIC-OPEN WRENCH KYK KEOW1415 ELLPTICAL 14X15 SATIN</t>
  </si>
  <si>
    <t>AIC-BOX WRENCH KYK KEBW1213C ELLIPTICAL 12X13 CRV</t>
  </si>
  <si>
    <t>AIC-BOX WRENCH KYK KEBW1415C ELLIPTICAL 14X15 CRV</t>
  </si>
  <si>
    <t>AIC-BOX WRENCH KYK KEBW1617C ELLIPTICAL 16X17 CRV</t>
  </si>
  <si>
    <t>AIC-BOX WRENCH KYK KEBW1819C ELLIPTICAL 18X19 CRV</t>
  </si>
  <si>
    <t>AIC-BOX WRENCH KYK KEBW2022C ELLIPTICAL 20X22 CRV</t>
  </si>
  <si>
    <t>AIC-BOX WRENCH KYK KEBW0809S ELLIPTICAL 8X9 SATIN</t>
  </si>
  <si>
    <t>AIC-BOX WRENCH KYK KEBW1415S ELLPTICAL 14X15 SATIN</t>
  </si>
  <si>
    <t>AIC-BOX WRENCH KYK KEBW1617S ELLPTICAL 16X17 SATIN</t>
  </si>
  <si>
    <t>AIC-BOX WRENCH KYK KEBW1819S ELLPTICAL 18X19 SATIN</t>
  </si>
  <si>
    <t>AIC-BOX WRENCH KYK KEBW2022S ELLPTICAL 20X22 SATIN</t>
  </si>
  <si>
    <t>AIC-OPEN WRENCH KYK KEOW0607C ELLIPTICAL 6X7 CRV</t>
  </si>
  <si>
    <t>AIC-OPEN WRENCH KYK KEOW0809C ELLIPTICAL 8X9 CRV</t>
  </si>
  <si>
    <t>AIC-OPEN WRENCH KYK KEOW1011C ELLIPTICAL 10X11 CRV</t>
  </si>
  <si>
    <t>AIC-WRENCH COMB.KYK KECW085 ELLIPTICAL 8MM</t>
  </si>
  <si>
    <t>AIC-WRENCH COMB.KYK KECW10S ELLIPTICAL 10MM</t>
  </si>
  <si>
    <t>AIC-WRENCH COMB.KYK KECW14S ELLIPTICAL 14MM</t>
  </si>
  <si>
    <t>AIC-WRENCH COMB.KYK KECW17S ELLIPTICAL 17MM</t>
  </si>
  <si>
    <t>AIC-WRENCH COMB.KYK KECW19S ELLIPTICAL 19MM</t>
  </si>
  <si>
    <t>AIC-WRENCH COMB.KYK KECW19C ELLIPTICAL 19MM</t>
  </si>
  <si>
    <t>AIC-BOX WRENCH KYK KEB0607C ELLIPTICAL 6X7 CRV</t>
  </si>
  <si>
    <t>AIC-BOX WRENCH KYK KEB0809C ELLIPTICAL 8X9 CRV</t>
  </si>
  <si>
    <t>AIC-BOX WRENCH KYK KEB1011C ELLIPTICAL 10X11 CRV</t>
  </si>
  <si>
    <t>YATAI-OUTLET OMNI P1-ER REGULAR 1GANG</t>
  </si>
  <si>
    <t>YATAI-SWITCH OMNI PCS-2206-PK PHOTOCONTROL 6A</t>
  </si>
  <si>
    <t>YATAI-DIMMER SWITCH OMNI WDM-502-PK 500W</t>
  </si>
  <si>
    <t>YATAI-SWITCH OMNI PCS-2206 PHOTOCONTROL 6A</t>
  </si>
  <si>
    <t>NKD-ANGLE GRINDER LOTUS LAG-115CHC 5TO4</t>
  </si>
  <si>
    <t>NKD-GRINDER LOTUS LHA-100 SIDE HANDLE</t>
  </si>
  <si>
    <t>NKD-SOCKET WRENCH LOTUS LSW-136 8 IN 1</t>
  </si>
  <si>
    <t>+NKD-ANGLE GRINDER MAKITA 9556NB</t>
  </si>
  <si>
    <t>NKD-NYLON STRING LOTUS</t>
  </si>
  <si>
    <t>L-PLIERS LINESMAN STANLEY 84-029-1-23 8</t>
  </si>
  <si>
    <t>JC-PLANER BLADE MAXSELL MSA-132</t>
  </si>
  <si>
    <t>JC-PLANER BELT MAXSELL MSA-130</t>
  </si>
  <si>
    <t>JC-MITER SAW BELT MAXSELL MSA-131</t>
  </si>
  <si>
    <t>JC-SANDING DISC MAXSELL MSA-129 (G-100)</t>
  </si>
  <si>
    <t>JC-DEMOLITION HAMMER MAXSELL MSB-1500D SDS MAX</t>
  </si>
  <si>
    <t>AIC-PADLOCK KYK KLPW-40D WATERPROOF LAMINATED</t>
  </si>
  <si>
    <t>AIC-PADLOCK KYK KLPW-40 WATERPROOF LONG SHACKLE</t>
  </si>
  <si>
    <t>AIC-PADLOCK KYK KPLP-40 SHACKLE PROTECTED 40MM</t>
  </si>
  <si>
    <t>AIC-PADLOCK KYK KPLP-50 SHACKLE PROTECTED 50MM</t>
  </si>
  <si>
    <t>AIC-PADLOCK KYK KPLS-30 MAXI SECURITY 30MM</t>
  </si>
  <si>
    <t>AIC-PADLOCK KYK KPLS-40 MAXI SECURITY 40MM</t>
  </si>
  <si>
    <t>AIC-PADLOCK KYK KPLS-50 MAXI SECURITY 50MM</t>
  </si>
  <si>
    <t>SJG-FLOOR SANDING HAWK 100</t>
  </si>
  <si>
    <t>SJG-FLOOR SANDING HAWK 80</t>
  </si>
  <si>
    <t>SJG-FLOOR SANDING HAWK 60</t>
  </si>
  <si>
    <t>SJG-FLOOR SANDING HAWK 50</t>
  </si>
  <si>
    <t>SJG-LOCKSET SHERLOCK SL 821 SS</t>
  </si>
  <si>
    <t>SJG-LOCKSET SHERLOCK SL 821 PB</t>
  </si>
  <si>
    <t>SJG-LOCKSET SHERLOCK SL 821 AB</t>
  </si>
  <si>
    <t>SJG-LOCKSET SHERLOCK SL 822 SS</t>
  </si>
  <si>
    <t>SJG-LOCKSET SHERLOCK SL 822 PB</t>
  </si>
  <si>
    <t>SJG-LOCKSET SHERLOCK SL 822 AB</t>
  </si>
  <si>
    <t>SJG-LOCKSET SHERLOCK SL 823 SS</t>
  </si>
  <si>
    <t>SJG-LOCKSET SHERLOCK SL 823 PB</t>
  </si>
  <si>
    <t>SJG-LOCKSET SHERLOCK SL 823 AB</t>
  </si>
  <si>
    <t>SJG-LOCKSET SHERLOCK SL 824 AB</t>
  </si>
  <si>
    <t>SJG-LOCKSET SHERLOCK SL 824 AC</t>
  </si>
  <si>
    <t>SJG-LOCKSET SHERLOCK SL 825 BW</t>
  </si>
  <si>
    <t>SJG-LOCKSET SHERLOCK SL 825 AC</t>
  </si>
  <si>
    <t>SJG-LOCKSET SHERLOCK SL 826 D</t>
  </si>
  <si>
    <t>SJG-LOCKSET SHERLOCK SL 827 WALNUT</t>
  </si>
  <si>
    <t>SJG-LOCKSET SHERLOCK SL 827 RED OAK</t>
  </si>
  <si>
    <t>SJG-LOCKSET SHERLOCK SL 827 BROWN OAK</t>
  </si>
  <si>
    <t>SJG-LOCKSET SHERLOCK SL 827 GREEN MARBLE</t>
  </si>
  <si>
    <t>SJG-LOCKSET SHERLOCK SL 827 BLACK MARBLE</t>
  </si>
  <si>
    <t>SJG-LOCKSET SHERLOCK SL 827 WHITE MARBLE</t>
  </si>
  <si>
    <t>SJG-DEADBOLT SHERLOCK SL 801 SS</t>
  </si>
  <si>
    <t>SJG-DEADBOLT SHERLOCK SL 801 PB</t>
  </si>
  <si>
    <t>SJG-PADLOCK SHERLOCK BRASS 25MM</t>
  </si>
  <si>
    <t>SJG-PADLOCK SHERLOCK 30MM BRASS</t>
  </si>
  <si>
    <t>SJG-PADLOCK SHERLOCK 40MM BRASS</t>
  </si>
  <si>
    <t>SJG-PADLOCK SHERLOCK 50MM BRASS</t>
  </si>
  <si>
    <t>SJG-PADLOCK SHERLOCK 60MM BRASS</t>
  </si>
  <si>
    <t>SJG-PADLOCK SHERLOCK SIDE KEY BRASS 15MM</t>
  </si>
  <si>
    <t>SJG-PADLOCK SHERLOCK SIDE KEY BRASS 25MM</t>
  </si>
  <si>
    <t>SJG-PADLOCK SHERLOCK SIDE KEY BRASS 30MM</t>
  </si>
  <si>
    <t>SJG-PADLOCK SHERLOCK SIDE KEY BRASS 40MM</t>
  </si>
  <si>
    <t>SJG-TAPE MEASURE SHERLOCK 2M</t>
  </si>
  <si>
    <t>SJG-TAPE MEASURE SHERLOCK 3M</t>
  </si>
  <si>
    <t>SJG-TAPE MEASURE SHERLOCK 5M</t>
  </si>
  <si>
    <t>SJG-TAPE MEASURE SHERLOCK 7.5M</t>
  </si>
  <si>
    <t>SJG-FLOOR STRAINER AMERICAN CHOICE AFS90 4X4</t>
  </si>
  <si>
    <t>SJG-FLOOR STRAINER AMERICAN CHOICE AFS91 4X4</t>
  </si>
  <si>
    <t>SJG-FLOOR STRAINER AMERICAN CHOICE AFS92 4X4</t>
  </si>
  <si>
    <t>SJG-FLOOR STRAINER BEHR BFS91 4X4</t>
  </si>
  <si>
    <t>SJG-DOOR HANGER BEHR HEAVY DUTY BDH00</t>
  </si>
  <si>
    <t>SJG-WATERPROOFING CEMENT SAVANNAH 1KG</t>
  </si>
  <si>
    <t>SJG-RUST CONVERTER FLYING CARPET GAL</t>
  </si>
  <si>
    <t>SJG-SECONDARY RACK EXTRA HEAVY DUTY ASR81 1POLE</t>
  </si>
  <si>
    <t>SJG-SECONDARY RACK EXTRA HEAVY DUTY ASR82 2POLE</t>
  </si>
  <si>
    <t>SJG-SECONDARY RACK EXTRA HEAVY DUTY ASR83 3POLE</t>
  </si>
  <si>
    <t>SJG-SECONDARY RACK EXTRA HEAVYDUTY BEHR BR81 1POLE</t>
  </si>
  <si>
    <t>SJG-SECONDARY RACK EXTRA HEAVYDUTY BEHR BR82 2POLE</t>
  </si>
  <si>
    <t>SJG-SECONDARY RACK EXTRA HEAVYDUTY BEHR BR83 3POLE</t>
  </si>
  <si>
    <t>SJG-COPPER GROUND ROD ARCO AGR20 1/2X10FT</t>
  </si>
  <si>
    <t>SJG-COPPER GROUND ROD ARCO AGR30 5/8X10FT</t>
  </si>
  <si>
    <t>SJG-COPPER GROUND ROD ARCO AGR40 3/4X10FT</t>
  </si>
  <si>
    <t>SJG-GALVANIZED GROUND ROD ARCO AGR25 1/2X10FT</t>
  </si>
  <si>
    <t>SJG-GALVANIZED GROUND ROD ARCO AGR35 5/8X10FT</t>
  </si>
  <si>
    <t>SJG-COPPER GROUND ROD ARCO AGC20 1/2</t>
  </si>
  <si>
    <t>SJG-COPPER GROUND ROD ARCO AGC30 5/8</t>
  </si>
  <si>
    <t>SJG-COPPER GROUND ROD ARCO AGC40 3/4</t>
  </si>
  <si>
    <t>SJG-COPPER GROUND ROD ARCO AGC50 1</t>
  </si>
  <si>
    <t>SJG-CLAMP 14 US CL20 1/2</t>
  </si>
  <si>
    <t>SJG-CLAMP 14 US CL40 3/4</t>
  </si>
  <si>
    <t>SJG-CLAMP 14 US CL50 1</t>
  </si>
  <si>
    <t>SJG-CLAMP SADDLE SC20 14 US 1/2</t>
  </si>
  <si>
    <t>SJG-CLAMP SADDLE SC40 14 US 3/4</t>
  </si>
  <si>
    <t>AIC-WRENCH Y-TYPE KYK KYW003 10X12X14</t>
  </si>
  <si>
    <t>AIC-WRENCH FOLDABLE KYK KFW004 17X19X21X23</t>
  </si>
  <si>
    <t>AIC-CUTTER WIRE KYK KACS165 2IN1</t>
  </si>
  <si>
    <t>GID-SPRAY PAINT RJ ACRYLIC BRONZE 35</t>
  </si>
  <si>
    <t>SJG-ENCLOSURE NEMA-1 ARCO ANE20 2 POLE/PLUG-IN</t>
  </si>
  <si>
    <t>B-PUMP AQUARIUM  HAILEA HX-6530</t>
  </si>
  <si>
    <t>SJG-HANDLESET SHERLOCK 8051 PB</t>
  </si>
  <si>
    <t>SJG-HANDLESET SHERLOCK 8051 AB</t>
  </si>
  <si>
    <t>SJG-HANDLESET SHERLOCK 8061 PB</t>
  </si>
  <si>
    <t>SJG-HANDLESET SHERLOCK 8061 AB</t>
  </si>
  <si>
    <t>SJG-HANDLESET SHERLOCK 8071 AB</t>
  </si>
  <si>
    <t>SJG-HANDLESET SHERLOCK 8071 PB</t>
  </si>
  <si>
    <t>SJG-WIRE NM PACIFLEX 14/2 MTR</t>
  </si>
  <si>
    <t>SJG-WIRE NM PACIFLEX 14/2 ROLL</t>
  </si>
  <si>
    <t>SJG-WIRE NM PACIFLEX 12/2 MTR</t>
  </si>
  <si>
    <t>SJG-WIRE NM PACIFLEX 12/2 ROLL</t>
  </si>
  <si>
    <t>SJG-WIRE NM PACIFLEX 10/2 MTR</t>
  </si>
  <si>
    <t>SJG-WIRE NM PACIFLEX 10/2 ROLL</t>
  </si>
  <si>
    <t>SJG-WIRE TW PACIFLEX SOLID 14/1 MTR</t>
  </si>
  <si>
    <t>SJG-WIRE TW PACIFLEX SOLID 14/1 ROLL</t>
  </si>
  <si>
    <t>SJG-WIRE TW PACIFLEX SOLID 12/1 MTR</t>
  </si>
  <si>
    <t>SJG-WIRE TW PACIFLEX SOLID 12/1 ROLL</t>
  </si>
  <si>
    <t>SJG-WIRE TW PACIFLEX SOLID 10/1 MTR</t>
  </si>
  <si>
    <t>SJG-WIRE TW PACIFLEX SOLID10/1 ROLL</t>
  </si>
  <si>
    <t>SJG-WIRE TW PACIFLEX SOLID 8/1 MTR</t>
  </si>
  <si>
    <t>SJG-WIRE TW PACIFLEX STRANDED 14/7 MTR</t>
  </si>
  <si>
    <t>SJG-WIRE TW PACIFLEX STRANDED 14/7 ROLL</t>
  </si>
  <si>
    <t>SJG-WIRE TW PACIFLEX STRANDED 12/7 MTR</t>
  </si>
  <si>
    <t>SJG-WIRE TW PACIFLEX STRANDED 12/7 ROLL</t>
  </si>
  <si>
    <t>SJG-WIRE TW PACIFLEX STRANDED 10/7 MTR</t>
  </si>
  <si>
    <t>SJG-WIRE TW PACIFLEX STRANDED 10/7 ROLL</t>
  </si>
  <si>
    <t>SJG-WIRE TW PACIFLEX STRANDED 8/7 MTR</t>
  </si>
  <si>
    <t>SJG-WIRE TW PACIFLEX STRANDED 8/7 ROLL</t>
  </si>
  <si>
    <t>SJG-WIRE TW PACIFLEX STRANDED 6/7 MTR</t>
  </si>
  <si>
    <t>SJG-WIRE TW PACIFLEX STRANDED 6/7 ROLL</t>
  </si>
  <si>
    <t>SJG-WIRE THW PACIFLEX SOLID 14/1 MTR</t>
  </si>
  <si>
    <t>SJG-WIRE THW PACIFLEX SOLID 14/1 ROLL</t>
  </si>
  <si>
    <t>SJG-WIRE THW PACIFLEX SOLID 12/1 MTR</t>
  </si>
  <si>
    <t>SJG-WIRE THW PACIFLEX SOLID 12/1 ROLL</t>
  </si>
  <si>
    <t>SJG-WIRE THW PACIFLEX SOLID 10/1 MTR</t>
  </si>
  <si>
    <t>SJG-WIRE THW PACIFLEX SOLID 10/1 ROLL</t>
  </si>
  <si>
    <t>SJG-WIRE THW PACIFLEX STRANDED 14/7 MTR</t>
  </si>
  <si>
    <t>SJG-WIRE THW PACIFLEX STRANDED 14/7 ROLL</t>
  </si>
  <si>
    <t>SJG-WIRE THW PACIFLEX STRANDED 12/7 MTR</t>
  </si>
  <si>
    <t>SJG-WIRE THW PACIFLEX STRANDED 12/7 ROLL</t>
  </si>
  <si>
    <t>SJG-WIRE THW PACIFLEX STRANDED 10/7 MTR</t>
  </si>
  <si>
    <t>SJG-WIRE THW PACIFLEX STRANDED 10/7 ROLL</t>
  </si>
  <si>
    <t>SJG-WIRE THW PACIFLEX STRANDED 8/7 MTR</t>
  </si>
  <si>
    <t>SJG-WIRE THW PACIFLEX STRANDED 8/7 ROLL</t>
  </si>
  <si>
    <t>SJG-WIRE FLATCORD PACIFLEX 22/2 MTR</t>
  </si>
  <si>
    <t>SJG-WIRE FLATCORD PACIFLEX 22/2 ROLL</t>
  </si>
  <si>
    <t>SJG-WIRE FLATCORD PACIFLEX 18/2 MTR</t>
  </si>
  <si>
    <t>SJG-WIRE FLATCORD PACIFLEX 18/2 ROLL</t>
  </si>
  <si>
    <t>SJG-WIRE FLATCORD PACIFLEX 16/2 MTR</t>
  </si>
  <si>
    <t>SJG-WIRE FLATCORD PACIFLEX 16/2 ROLL</t>
  </si>
  <si>
    <t>SJG-WIRE TV PACIFLEX 22/2 MTR</t>
  </si>
  <si>
    <t>SJG-WIRE TV PACIFLEX 22/2 ROLL</t>
  </si>
  <si>
    <t>SJG-WIRE DUPLEX PACIFLEX 6/7 MTR</t>
  </si>
  <si>
    <t>SJG-WIRE DUPLEX PACIFLEX 6/7 ROLL</t>
  </si>
  <si>
    <t>SJG-SWITCH ANAM SET 1G</t>
  </si>
  <si>
    <t>SJG-SWITCH ANAM SET 2G</t>
  </si>
  <si>
    <t>SJG-SWITCH ANAM SET 3G</t>
  </si>
  <si>
    <t>SJG-OUTLET ANAM SET 1G</t>
  </si>
  <si>
    <t>SJG-OUTLET ANAM SET 2G</t>
  </si>
  <si>
    <t>SJG-OUTLET ANAM SET 3G</t>
  </si>
  <si>
    <t>SJG-OUTLET AIRCON ANAM SET</t>
  </si>
  <si>
    <t>SJG-OUTLET ANAM TELEPHONE SET</t>
  </si>
  <si>
    <t>SJG-OUTLET ANAM TV/CABLE SET (END)</t>
  </si>
  <si>
    <t>SJG-OUTLET ANAM TV/CABLE SET (SERIES)</t>
  </si>
  <si>
    <t>SJG-SWITCH ANAM ALH-1111N</t>
  </si>
  <si>
    <t>SJG-SWITCH ANAM ALH-1113N</t>
  </si>
  <si>
    <t>SJG-SWITCH ANAM ALH-1321L 1WAY</t>
  </si>
  <si>
    <t>SJG-SWITCH ANAM ALH-1323L 3WAY</t>
  </si>
  <si>
    <t>SJG-SWITCH ANAM ALH-1324L 4WAY</t>
  </si>
  <si>
    <t>SJG-SWITCH ANAM ALH-1115 PUSH BOTTON</t>
  </si>
  <si>
    <t>SJG-SWITCH ANAM ALH-3111 1WAY</t>
  </si>
  <si>
    <t>SJG-OUTLET ANAM ALH-1211 FLAT PIN</t>
  </si>
  <si>
    <t>SJG-OUTLET ANAM ALH-1214 PARALLEL W/GROUND</t>
  </si>
  <si>
    <t>SJG-OUTLET UNIVERSAL ANAM ALH-1231</t>
  </si>
  <si>
    <t>SJG-OUTLET ANAM ALH-3211</t>
  </si>
  <si>
    <t>SJG-OUTLET ANAM ALH-3212</t>
  </si>
  <si>
    <t>SJG-OUTLET ANAM ALH-3213</t>
  </si>
  <si>
    <t>SJG-OUTLET ANAM ALH-3215</t>
  </si>
  <si>
    <t>SJG-OUTLET ANAM ALH-3216</t>
  </si>
  <si>
    <t>SJG-PLATE ANAM 1G AX-1711</t>
  </si>
  <si>
    <t>SJG-PLATE ANAM 2G AX-1712</t>
  </si>
  <si>
    <t>SJG-PLATE ANAM 3G AX-1713</t>
  </si>
  <si>
    <t>SJG-PLATE ANAM 1G AWP-1711</t>
  </si>
  <si>
    <t>SJG-PLATE ANAM 2G AWP-1712</t>
  </si>
  <si>
    <t>SJG-PLATE ANAM 3G AWP-1713</t>
  </si>
  <si>
    <t>SJG-PLATE AIRCON ANAM AX-1224</t>
  </si>
  <si>
    <t>SJG-PLATE TELEPHONE ANAM AX-1700</t>
  </si>
  <si>
    <t>SJG-BRACKET STEEL STRAP ANAM ALB-1511</t>
  </si>
  <si>
    <t>SJG-TABLE TAP ANAM AMT-3212</t>
  </si>
  <si>
    <t>SJG-TABLE TAP ANAM AMT-3213</t>
  </si>
  <si>
    <t>ER-GI HEX CAP SCREW 7/16 X 2</t>
  </si>
  <si>
    <t>ER-GI HEX CAP SCREW 1/2 X 2</t>
  </si>
  <si>
    <t>ER-GI HEX CAP SCREW 3/8 X 2</t>
  </si>
  <si>
    <t>ER-GI HEX CAP SCREW 5/16 X 2</t>
  </si>
  <si>
    <t>ER-GI HEX CAP SCREW 1/4 X 2</t>
  </si>
  <si>
    <t>B-STEEL FITTINGS EASYFLOW 1/2X10CM 4 S/S</t>
  </si>
  <si>
    <t>B-STEEL FITTINGS EASYFLOW 1/2X15CM 6 S/S</t>
  </si>
  <si>
    <t>B-FITTINGS EASYFLOW S/S NIPPLE 1" X 1"</t>
  </si>
  <si>
    <t>B-NIPPLE EASYFLOW 3CM 1X7</t>
  </si>
  <si>
    <t>B-FITTINGS EASYFLOW S/S COUPLING 3/8" (WELDABLE)</t>
  </si>
  <si>
    <t>B-FITTINGS EASYFLOW S/S COUPLING 1/4" WELDABLE</t>
  </si>
  <si>
    <t>B-FITTINGS EASYFLOW S/S COUPLING 1/2" (WELDABLE)</t>
  </si>
  <si>
    <t>CBK-BRACKET ELEMENT ES-10105-00201</t>
  </si>
  <si>
    <t>CBK-BRACKET ELEMENT ES-10105-00202</t>
  </si>
  <si>
    <t>CBK-BRACKET ELEMENT ES-10105-00203</t>
  </si>
  <si>
    <t>CBK-BRACKET ELEMENT ES-10105-00301</t>
  </si>
  <si>
    <t>CBK-BRACKET ELEMENT ES-10105-00302</t>
  </si>
  <si>
    <t>CBK-BRACKET ELEMENT ES-10105-00303</t>
  </si>
  <si>
    <t>CBK-BRACKET ELEMENT ES-10105-00401</t>
  </si>
  <si>
    <t>CBK-BRACKET ELEMENT ES-10105-00402</t>
  </si>
  <si>
    <t>CBK-BRACKET ELEMENT ES-10105-00403</t>
  </si>
  <si>
    <t>NKD-ADJUSTABLE WRENCH LOTUS LAW-006S C.P.6</t>
  </si>
  <si>
    <t>NKV-ADJUSTABLE WRENCH LOTUS LAW-008S C.P.8</t>
  </si>
  <si>
    <t>NKD-ADJUSTABLE WRENCH LOTUS LAW-010S C.P.10</t>
  </si>
  <si>
    <t>NKD-ADJUSTABLE WRENCH LOTUS LAW-012S C.P.12</t>
  </si>
  <si>
    <t>FF-OUTLET ROYU RCF3 ROUND FLOOR SILVER</t>
  </si>
  <si>
    <t>FF-OUTLET SQUARE FLOOR ROYU RCF4 SILVER</t>
  </si>
  <si>
    <t>FF-OUTLET ROYU RC03 FLAT PIN SERIES</t>
  </si>
  <si>
    <t>FF-OUTLET ROYU RCX3 LAN SERIES</t>
  </si>
  <si>
    <t>FF-PLATE ROYU RW03 FLAT PIN RECEP WIDE SERIES</t>
  </si>
  <si>
    <t>FF-OUTLET ROYU RWX3 WIDE LAN SERIES</t>
  </si>
  <si>
    <t>FF-SWITCH DIMMER ROYU RWS5-B 500W</t>
  </si>
  <si>
    <t>FF-SWITCH DIMMER ROYU RWS5-C 800W</t>
  </si>
  <si>
    <t>NKD-REPAIR FEE</t>
  </si>
  <si>
    <t>AIC-SCREWDRIVER KYK KTSD-6M</t>
  </si>
  <si>
    <t>AIC-SCREWDRIVER KYK KTSD-6P</t>
  </si>
  <si>
    <t>NKD-PLANER LOTUS BLADE FOR 1900B</t>
  </si>
  <si>
    <t>B-NIPPLE REDUCER EASYFLOW 8108 1/4X1/2</t>
  </si>
  <si>
    <t>B-NIPPLE REDUCER EASYFLOW 8108 3/8X1/2</t>
  </si>
  <si>
    <t>NKD-VALVE ADAPTOR LOTUS LVA-3838M</t>
  </si>
  <si>
    <t>ER-TEX SCREW 12X25MM WOOD</t>
  </si>
  <si>
    <t>NKD-BRUSH CARBON LOTUS LVC-5GCB</t>
  </si>
  <si>
    <t>NKD-UNCLIGS DRAINS LOTUS LUD-1401 EZ OPEN NYLON</t>
  </si>
  <si>
    <t>NKD-RATCHETING ADJSTABLE WRENCH LOTUS LRAD-250R 10</t>
  </si>
  <si>
    <t>NKD-VALVE ADAPTOR LOTUS LVA-3838F</t>
  </si>
  <si>
    <t>NKD-VALVE ADAPTOR LOTUS LVA-1238</t>
  </si>
  <si>
    <t>NKD-VALVE ADAPTOR LOTUS LVA-1214</t>
  </si>
  <si>
    <t>NKD-WOOD CHISEL LOTUS LWC-125 1-1/4</t>
  </si>
  <si>
    <t>NKD-WOOD CHISEL LOTUS LWC-150 1-1/2</t>
  </si>
  <si>
    <t>BR-EXHAUST FAN VECTOR WVP-200 8</t>
  </si>
  <si>
    <t>AIC-OPEN WRENCH KYK KEOS622C ELLIPTICAL 6-22MM CHR</t>
  </si>
  <si>
    <t>AIC-OPEN WRENCH KYK KEOS622S ELLIPTICAL 6-22MM STN</t>
  </si>
  <si>
    <t>AIC-WRENCH COMB.KYK KECSO5C ELLIPTICAL 8-17MM</t>
  </si>
  <si>
    <t>AIC-WRENCH COMB.KYK KECSO5S ELLIPTICAL 8-17MM</t>
  </si>
  <si>
    <t>AIC-BOX WRENCH KYK KEBS622C ELLIPTICAL 6-22MM CHR</t>
  </si>
  <si>
    <t>AIC-BOX WRENCH KYK KEBS622S ELLIPTICAL 6-22MM SATI</t>
  </si>
  <si>
    <t>AIC-TIRE WRENCH KYK KTW3217 32X17</t>
  </si>
  <si>
    <t>AIC-GEAR PULLER KYK K2GP8 2ARM 8</t>
  </si>
  <si>
    <t>ER-BARREL BOLT 2 HD BRASS</t>
  </si>
  <si>
    <t>ER-BARREL BOLT 2-1/2 HD BRASS</t>
  </si>
  <si>
    <t>ER-BARREL BOLT 3 HD BRASS</t>
  </si>
  <si>
    <t>ER-BARREL BOLT 4 HD BRASS</t>
  </si>
  <si>
    <t>ER-SAFETY HASP SS 3</t>
  </si>
  <si>
    <t>ER-SAFETY HASP SS 2.5</t>
  </si>
  <si>
    <t>ER-SAFETY HASP SS 2</t>
  </si>
  <si>
    <t>ER-DRAWER SLIDE 12'' BLK</t>
  </si>
  <si>
    <t>ER-DRAWER SLIDE 14'' BLK</t>
  </si>
  <si>
    <t>ER-DRAWER SLIDE 16'' BLK</t>
  </si>
  <si>
    <t>ER-DRAWER SLIDE 18'' BLK</t>
  </si>
  <si>
    <t>ER-DRAWER SLIDE 20 BLK</t>
  </si>
  <si>
    <t>NKD-UTILITY PAINT BRUSH LOTUS LUPB-050 1/2</t>
  </si>
  <si>
    <t>NKD-UTILITY PAINT BRUSH LOTUS LUPB-075 3/4</t>
  </si>
  <si>
    <t>NKD-UTILITY PAINT BRUSH LOTUS LUPB-100 1</t>
  </si>
  <si>
    <t>NKD-UTILITY PAINT BRUSH LOTUS LUPB-150 1-1/2</t>
  </si>
  <si>
    <t>NKD-UTILITY PAINT BRUSH LOTUS LUPB-200 2</t>
  </si>
  <si>
    <t>NKD-UTILITY PAINT BRUSH LOTUS LUPB-250 2-1/2</t>
  </si>
  <si>
    <t>NKD-UTILITY PAINT BRUSH LOTUS LUPB-300 3</t>
  </si>
  <si>
    <t>NKD-UTILITY PAINT BRUSH LOTUS LUPB-400 4</t>
  </si>
  <si>
    <t>NKD-SCREWDRIVER LOTUS LINE COLOR 1/4X8F</t>
  </si>
  <si>
    <t>NKD-SCREWDRIVER LOTUS LINE COLOR 1/4X8P</t>
  </si>
  <si>
    <t>NKD-SCREWDRIVER LOTUS LINE COLOR 1/8X4F</t>
  </si>
  <si>
    <t>NKD-SCREWDRIVER LOTUS LINE COLOR 1/8X4P</t>
  </si>
  <si>
    <t>+B-TANK PE BESTANK IHBWT-800 PE BLUE</t>
  </si>
  <si>
    <t>YATAI-PLATE OMNI WWP-110S WIDE SERIES STAINLESS 1G</t>
  </si>
  <si>
    <t>YATAI-PLATE OMNI WWP-111S WIDE SERIES S/S UNIV 1G</t>
  </si>
  <si>
    <t>YATAI-PLATE OMNI WWP-112S WIDE SERIES STAINLESS 2G</t>
  </si>
  <si>
    <t>YATAI-PLATE OMNI WWP-113S WIDE SERIES STAINLESS 3G</t>
  </si>
  <si>
    <t>YATAI-PLATE OMNI WWP-110S WIDE SERIES S/S 1G</t>
  </si>
  <si>
    <t>YATAI-PLATE OMNI WWP-111S WIDE SRIES S/S UNIV 1G</t>
  </si>
  <si>
    <t>YATAI-PLATE OMNI WWP-112S WIDE SERIES S/S 2G</t>
  </si>
  <si>
    <t>YATAI-PLATE OMNI WWP-113S WIDE SERIES S/S 3G</t>
  </si>
  <si>
    <t>YATAI-EXTENSION CORD OMNI WED-340 INDIV.SWITCH 4G</t>
  </si>
  <si>
    <t>YATAI-EXTENSION CORD OMNI WED-350 INDIV.SWITCH 5G</t>
  </si>
  <si>
    <t>YATAI-EXTENSION CORD OMNI WED-360 INDIV.SWITCH 6G</t>
  </si>
  <si>
    <t>YATAI-ADAPTOR OMNI  WUA-003 TRAVELLING</t>
  </si>
  <si>
    <t>L-TOOL BOX STANLEY 92-905-37 ZAG PLASTIC 16</t>
  </si>
  <si>
    <t>L-TOOL BOX STANLEY 92-908-37 ZAG PLASTIC 22</t>
  </si>
  <si>
    <t>B-SHOWER HEAD CREMONA CL-330 W/HOSE 90MM</t>
  </si>
  <si>
    <t>B-PRESSURE TANKS EUROPAK DXM-85/40 3/4HP 40LTR</t>
  </si>
  <si>
    <t>ATB-HINGE NARROW #505B-1' (2PRS)</t>
  </si>
  <si>
    <t>ATB-HINGE NARROW #505B-1-1/2' (2PRS)</t>
  </si>
  <si>
    <t>ATB-HINGE NARROW #505B-2' (2PRS)</t>
  </si>
  <si>
    <t>ATB-HINGE NARROW #505B-2-1/2'</t>
  </si>
  <si>
    <t>ATB-HINGE NARROW #505B-3'</t>
  </si>
  <si>
    <t>ATB-HINGE NARROW #505B-3-1/2'</t>
  </si>
  <si>
    <t>ATB-HINGE NARROW #505B-4'</t>
  </si>
  <si>
    <t>NKD-OUTER FLANGE LOTUS M10 (UNIVERSAL)</t>
  </si>
  <si>
    <t>NKD-LOCKNUT WRENCH LOTUS M10 (UNIVERSAL)</t>
  </si>
  <si>
    <t>JC-DRILL BIT DIAGER HSS GROUND METAL 1.5 708D01.5</t>
  </si>
  <si>
    <t>JC-DRILL BIT DIAGER HSS GROUND METAL 2.5 708D02.5</t>
  </si>
  <si>
    <t>JC-DRILL BIT DIAGER HSS GROUND METAL 3.0MM 708D03</t>
  </si>
  <si>
    <t>JC-DRILL BIT DIAGER HSS GROUND METAL 4.0MM 708D04</t>
  </si>
  <si>
    <t>JC-DRILL BIT DIAGER HSS GROUND METAL 5.0MM 708D05</t>
  </si>
  <si>
    <t>JC-DRILL BIT DIAGER HSS GROUND METAL 5.5 708D05.5</t>
  </si>
  <si>
    <t>JC-DRILL BIT DIAGER HSS GROUND METAL 6.0MM 708D06</t>
  </si>
  <si>
    <t>JC-DRILL BIT DIAGER HSS GROUND METAL 6.5 708D06.5</t>
  </si>
  <si>
    <t>JC-DRILL BIT DIAGER HSS GROUND METAL 7.0MM 708D07</t>
  </si>
  <si>
    <t>JC-DRILL BIT DIAGER HSS GROUND METAL 8.0MM 708D08</t>
  </si>
  <si>
    <t>JC-DRILL BIT DIAGER HSS GROUND METAL 10MM 708D10</t>
  </si>
  <si>
    <t>JC-DRILL BIT DIAGER HSS GROUND METAL 11MM 708D11</t>
  </si>
  <si>
    <t>JC-DRILL BIT DIAGER HSS GROUND METAL 13MM 708D13</t>
  </si>
  <si>
    <t>T-SHOWER ARM+ROSE WATERTEC 9SRQ5A 102 QTR 2 YELLOW</t>
  </si>
  <si>
    <t>T-SHOWER ARM+ROSE WATERTEC 9SRQ5A 102 QTR T.CHROME</t>
  </si>
  <si>
    <t>T-SHOWER ARM+ROSE WATERTEC 9SRQ5A 102 QTR WHITE</t>
  </si>
  <si>
    <t>T-STOP VALVE WATERTEC SVFQ7 WHITE</t>
  </si>
  <si>
    <t>T-WALL SINK WATERTEC STWQ107 T.CHROME</t>
  </si>
  <si>
    <t>T-WALL SINK WATERTEC STWQ107 WHITE</t>
  </si>
  <si>
    <t>T-SOAP HOLDER FIXON 1341</t>
  </si>
  <si>
    <t>+T-TOILET ROLL HOLDER FIXON 1343 VOGUE</t>
  </si>
  <si>
    <t>T-TOWEL RING FIXON 1344</t>
  </si>
  <si>
    <t>NKD-AIR COMPRESSOR LOTUS LAC-2525 2.5HP</t>
  </si>
  <si>
    <t>+NKD-STEEL TAPE LOTUS SELF LOCK 5M</t>
  </si>
  <si>
    <t>NKD-ANGLE GRINDER MAKITA 9553NB</t>
  </si>
  <si>
    <t>L-WOOD CHISEL STANLEY 16-275-23 DYNAGRIP 10MM</t>
  </si>
  <si>
    <t>L-WOOD CHISEL STANLEY 16-276-23 DYNAGRIP 12MM</t>
  </si>
  <si>
    <t>L-WOOD CHISEL STANLEY 16-279-23 DYNAGRIP 18MM</t>
  </si>
  <si>
    <t>L-PLIERS LONG NOSE STANLEY 84-006-22VDE 160MM</t>
  </si>
  <si>
    <t>L-PLIERS VISE GRIP STANLEY 84-396-22 6.5 165MM</t>
  </si>
  <si>
    <t>L-LOCKSET ENTRANCE SENTRY C217ET-SS SATIN STAINLES</t>
  </si>
  <si>
    <t>L-LOCKSET ENTRANCE SENTRY C217ET-AB ANTIQUE BRASS</t>
  </si>
  <si>
    <t>L-LOCKSET ENTRANCE SENTRY C217ET-PB POLISHED BRASS</t>
  </si>
  <si>
    <t>+L-LOCKSET ENTRANCE SENTRY C217ET-AC ANTIQUE COPPER</t>
  </si>
  <si>
    <t>NKD-Y WRENCH LOTUS LYW-8910 8X9X10MM</t>
  </si>
  <si>
    <t>NKD-Y WRENCH LOTUS LYW-1024 10X21X14MM</t>
  </si>
  <si>
    <t>NKD-Y WRENCH LOTUS LYW-1479 14X17X19MM</t>
  </si>
  <si>
    <t>NKD-T-WRENCH LOTUS LLTW-08 8MM</t>
  </si>
  <si>
    <t>NKD-T-WRENCH LOTUS LLTW-10 10MM</t>
  </si>
  <si>
    <t>NKD-T-WRENCH LOTUS LLTW-12 12MM</t>
  </si>
  <si>
    <t>NKD-T-WRENCH LOTUS LLTW-14 14MM</t>
  </si>
  <si>
    <t>NKD-T-WRENCH LOTUS LLTW-17 17MM</t>
  </si>
  <si>
    <t>NKD-SOCKET WRENCH LOTUS LLSTW-08 8MM</t>
  </si>
  <si>
    <t>NKD-SOCKET WRENCH LOTUS LLSTW-10 10MM</t>
  </si>
  <si>
    <t>NKD-SOCKET WRENCH LOTUS LLSTW-12 12MM</t>
  </si>
  <si>
    <t>NKD-SOCKET WRENCH LOTUS LLSTW-14 14MM</t>
  </si>
  <si>
    <t>NKD-SOCKET WRENCH LOTUS LLSTW-19 19MM</t>
  </si>
  <si>
    <t>NKD-DEEP SOCKET T WRENCH LOTUS LLSTW-19 19MM</t>
  </si>
  <si>
    <t>NKD-TIRE WRENCH LOTUS 35X17MMX300MM</t>
  </si>
  <si>
    <t>NKD-DRILL LOTUS LOC224 CHUCK &amp; KEY 1/2X3/8 24UNF</t>
  </si>
  <si>
    <t>NKD-AIR COMPRESSOR LOTUS LAC-2540 2.5HP</t>
  </si>
  <si>
    <t>NKD-AIR DUSTER LOTUS LDG-10AD</t>
  </si>
  <si>
    <t>YATAI-UNIVERSAL OUTLET 2PCS (STAINLESS) SP2-WU</t>
  </si>
  <si>
    <t>YATAI-SWITCH OMNI SP2-S13/S14 ILLUMINATED 1WAY</t>
  </si>
  <si>
    <t>YATAI-SWITCH OMNI SP2-S13 1WAY (STAINLESS) 2PCS.</t>
  </si>
  <si>
    <t>YATAI-SWITCH OMNI S92-S14 ILLUMINTD 1WAY(S/S) 2PC</t>
  </si>
  <si>
    <t>YATAI-OUTLET OMNI SP3-WD CONV.DUPLEX 2GANG</t>
  </si>
  <si>
    <t>YATAI-OUTLET OMNI SP3-WG2  UNIV. DUPLEX</t>
  </si>
  <si>
    <t>YATAI-SWITCH OMNI SPO-S13 1WAY(STAINLESS) 1GANG</t>
  </si>
  <si>
    <t>YATAI-SWITCH OMNI SPO-S14 ILLUMINATED 1WAY 1G S/S</t>
  </si>
  <si>
    <t>YATAI-SWITCH OMNI  SPO-S23 3W 1GANG (STAINLESS)</t>
  </si>
  <si>
    <t>YATAI-OUTLET OMNI SP1-WA AIRCON TANDEM STAINLESS</t>
  </si>
  <si>
    <t>YATAI-OUTLET OMNI SP3-WA/WU UNIV.AIRCON STAINLESS</t>
  </si>
  <si>
    <t>YATAI-SWITCH OMNI SP3-S13 1WAY (STAINLESS) 3PCS</t>
  </si>
  <si>
    <t>YATAI-SWITCH OMNI SP3-13/13/14 ILLUM &amp; 1WAY 2PC</t>
  </si>
  <si>
    <t>YATAI-SWITCH OMNI SP3-S14 ILLUMINATED 1WAY 3PCS</t>
  </si>
  <si>
    <t>YATAI-OUTLET OMNI SP3-WR(STAINLESS) REGULAR</t>
  </si>
  <si>
    <t>YATAI-OUTLET OMNI SP3-WR/WU/WR (REG &amp; UNIV.2PC)</t>
  </si>
  <si>
    <t>YATAI-OUTLET OMNI SP3-WG3/WR UNIV&amp;REG W/GROUND</t>
  </si>
  <si>
    <t>L-LOCKSET SENTRY T527+811 SS 60MM</t>
  </si>
  <si>
    <t>L-LOCKSET SENTRY T527+811 AB 60MM</t>
  </si>
  <si>
    <t>L-LOCKSET SENTRY T527+811 AC 60MM</t>
  </si>
  <si>
    <t>L-LOCKSET SENTRY T527+811 PB 60MM</t>
  </si>
  <si>
    <t>ER-NAIL COMMON 1-1/2 (1/2 KL.)</t>
  </si>
  <si>
    <t>ER-NAIL COMMON 2-1/2 (1/2 KL.)</t>
  </si>
  <si>
    <t>ER-NAIL COMMON 3 (1/2 KL.)</t>
  </si>
  <si>
    <t>ER-NAIL COMMON 1-1/2 (1/4 KL.)</t>
  </si>
  <si>
    <t>ER-NAIL CONCRETE 1 (1/2 KL.)</t>
  </si>
  <si>
    <t>ER-NAIL CONCRETE 2 (1/2 KL.)</t>
  </si>
  <si>
    <t>ER-NAIL CONCRETE 3 (1/2 KL.)</t>
  </si>
  <si>
    <t>ER-NAIL CONCRETE 2 (1/4 KL.)</t>
  </si>
  <si>
    <t>ER-NAIL CONCRETE 3 (1/4 KL.)</t>
  </si>
  <si>
    <t>ER-NAIL FINISHING 1-1/2 (1/2 KL.)</t>
  </si>
  <si>
    <t>ER-NAIL FINISHING 2 (1/2 KL.)</t>
  </si>
  <si>
    <t>ER-NAIL FINISHING 1-1/2 (1/4 KL.)</t>
  </si>
  <si>
    <t>ER-NAIL FINISHING 2 (1/4 KL.)</t>
  </si>
  <si>
    <t>ER-NAIL FINISHING 2-1/2 (1/4 KL.)</t>
  </si>
  <si>
    <t>ER-TOX FOUNDATION 4 (20'S)</t>
  </si>
  <si>
    <t>ER-TOX FOUNDATION 5 (20'S)</t>
  </si>
  <si>
    <t>ER-TOX FOUNDATION 6 (20'S)</t>
  </si>
  <si>
    <t>ER-TOX FOUNDATION 10 (8'S)</t>
  </si>
  <si>
    <t>ER-TOX FOUNDATION 8 (10'S)</t>
  </si>
  <si>
    <t>ER-TOX FOUNDATION 12 (8'S)</t>
  </si>
  <si>
    <t>ER-TOX FOUNDATION W/METAL SCREW 4 (50'S)</t>
  </si>
  <si>
    <t>ER-TOX FOUNDATION W/METAL SCREW 5 (50'S)</t>
  </si>
  <si>
    <t>ER-TOX FOUNDATION W/METAL SCREW 6 (50'S)</t>
  </si>
  <si>
    <t>ER-TOX FOUNDATION W/METAL SCREW 8 (50'S)</t>
  </si>
  <si>
    <t>ER-TOX FOUNDATION W/METAL SCREW 10 (50'S)</t>
  </si>
  <si>
    <t>ER-TOX FOUNDATION W/METAL SCREW 12 (50'S)</t>
  </si>
  <si>
    <t>ER-TEX SCREW 12*25 (50'S) STEEL</t>
  </si>
  <si>
    <t>ER-TEX SCREW 12*45 (50'S) STEEL</t>
  </si>
  <si>
    <t>ER-TEX SCREW 12*25 (50'S) WOOD</t>
  </si>
  <si>
    <t>ER-TEX SCREW 12*45 (50'S) WOOD</t>
  </si>
  <si>
    <t>ER-GYPSUM 6*38 (100'S) STEEL</t>
  </si>
  <si>
    <t>ER-GYPSUM 6*25 (100'S) STEEL</t>
  </si>
  <si>
    <t>ER-GYPSUM 6*38 (100'S) WOOD</t>
  </si>
  <si>
    <t>ER-GYPSUM 6*25 (100'S) WOOD</t>
  </si>
  <si>
    <t>ER-BLIND RIVETS SNAP TITE 1/8*1 (100'S)</t>
  </si>
  <si>
    <t>ER-BLIND RIVETS SNAP TITE 1/8X1/4 (100'S)</t>
  </si>
  <si>
    <t>ER-BLIND RIVETS SNAP TITE 1/8X3/16 (100'S)</t>
  </si>
  <si>
    <t>ER-BLIND RIVETS SNAP TITE 5/32X1 (100'S)</t>
  </si>
  <si>
    <t>ER-BLIND RIVETS SNAP TITE 5/32X1/4 (100'S)</t>
  </si>
  <si>
    <t>ER-BLIND RIVETS SNAP TITE 5/32X3/4 (100'S)</t>
  </si>
  <si>
    <t>B-SAUCER BABA S-938 COTTA</t>
  </si>
  <si>
    <t>B-FITTINGS EASYFLOW PVC PLIABLE HOSE 1/2 X 10M</t>
  </si>
  <si>
    <t>GID-SPRAY PAINT RJ ROOF SEALER 800GR BLACK</t>
  </si>
  <si>
    <t>GID-SPRAY PAINT RJ ROOF SEALER 800GR RED</t>
  </si>
  <si>
    <t>GID-SPRAY PAINT RJ ROOF SEALER 800GR GREEN</t>
  </si>
  <si>
    <t>GID-SPRAY PAINT RJ ROOF SEALER 800GR CLEAR</t>
  </si>
  <si>
    <t>GID-SPRAY PAINT RJ ROOF SEALER 800GR WHITE</t>
  </si>
  <si>
    <t>GID-SPRAY PAINT RJ ROOF SEALER 800GR GRAY</t>
  </si>
  <si>
    <t>GID-SPRAY PAINT RJ ROOF SEALER 4KG BLACK</t>
  </si>
  <si>
    <t>GID-ROOF SEALER RJ 4KG RED</t>
  </si>
  <si>
    <t>GID-SPRAY PAINT RJ ROOF SEALER 4KG GREEN</t>
  </si>
  <si>
    <t>GID-SPRAY PAINT RJ ROOF SEALER 4KG CLEAR</t>
  </si>
  <si>
    <t>GID-SPRAY PAINT RJ ROOF SEALER 4KG WHITE</t>
  </si>
  <si>
    <t>GID-SPRAY PAINT RJ ROOF SEALER 4KG GRAY</t>
  </si>
  <si>
    <t>GID-PAINT WOOD FILLA PYE 1/2KG TEAK</t>
  </si>
  <si>
    <t>GID-PAINT WOOD FILLA PYE 1.5KG TEAK</t>
  </si>
  <si>
    <t>GID-PAINT WOOD FILLA PYE 5KG TEAK</t>
  </si>
  <si>
    <t>GID-PAINT WOOD FILLA PYE 1/2KG NATURAL</t>
  </si>
  <si>
    <t>GID-PAINT WOOD FILLA PYE 1.5KG NATURAL</t>
  </si>
  <si>
    <t>GID-SPRAY PAINT PYE WOOD FILLA 5KG NATURAL</t>
  </si>
  <si>
    <t>GID-DRAIN CLOG PYE FREE 500ML.</t>
  </si>
  <si>
    <t>GID-SLATE SEAL PYE QRT</t>
  </si>
  <si>
    <t>GID-PAINT DAMPSHIELD PYE QRT</t>
  </si>
  <si>
    <t>ATB-HINGE LOOSE PIN 3X3</t>
  </si>
  <si>
    <t>ATB-HINGE LOOSE PIN 3-1/2X3-1/2</t>
  </si>
  <si>
    <t>ATB-HINGE LOOSE PIN 4X4</t>
  </si>
  <si>
    <t>ATB-TEK SCREW METAL 12X35MM (25'S)</t>
  </si>
  <si>
    <t>ATB-TEK SCREW METAL 12X45MM (25'S)</t>
  </si>
  <si>
    <t>ATB-TEK SCREW METAL 12X55MM (25'S)</t>
  </si>
  <si>
    <t>ATB-TEK SCREW METAL 12X65MM (25'S)</t>
  </si>
  <si>
    <t>ATB-TEK SCREW METAL 12X75MM (25'S)</t>
  </si>
  <si>
    <t>ATB-TEK SCREW WOOD 50MM (25'S)</t>
  </si>
  <si>
    <t>ATB-TEK SCREW WOOD 65MM (25'S)</t>
  </si>
  <si>
    <t>SJG-FLOURESCENT FOCUS OPEN TYPE SET 10W</t>
  </si>
  <si>
    <t>SJG-FLOURESCENT FOCUS OPEN TYPE SET 40W</t>
  </si>
  <si>
    <t>JC-JIGSAW MAXSELL MSJ-850AC HD</t>
  </si>
  <si>
    <t>JC-CUT-OFF MACHINE MAXSELL MSS-3000</t>
  </si>
  <si>
    <t>JC-DIAMOND BLADE MAXSELL DCB-1488 SEGMENTED</t>
  </si>
  <si>
    <t>JC-POLISHER MAXTOOLS MTP-1700</t>
  </si>
  <si>
    <t>JC-HEAT AIR GUN MAXTOOLS MXT-8471 W/KITBOX</t>
  </si>
  <si>
    <t>JC-BACKING W/VELCRO MAXSELL MSA-142 7</t>
  </si>
  <si>
    <t>JC-BACKING W/VELCRO MAXSELL MSA-143 5</t>
  </si>
  <si>
    <t>JC-SPONGE PAD MAXSELL MSA-145 W/STICK 5</t>
  </si>
  <si>
    <t>JC-SPONGE PAD MAXSELL MSA-146 W/STICK 7</t>
  </si>
  <si>
    <t>FF-JUNCTION BOX ROYU RJB1 ORANGE</t>
  </si>
  <si>
    <t>FF-JUNCTION BOX ROYU RJB2 COVER ONLY</t>
  </si>
  <si>
    <t>+SJG12-LEATHER PROTECTION ARMOR ALL 16 OZ</t>
  </si>
  <si>
    <t>B-FITTINGS EASYFLOW PVC PLIABLE HOSE 3/4 X 10M</t>
  </si>
  <si>
    <t>B-WATER HEATER AEG BS-35E (W/ S/S FLEX. HOSE, NIPP</t>
  </si>
  <si>
    <t>B-WATER HEATER AEG BS-45E (W/ S/S FLEX. HOSE, NIPP</t>
  </si>
  <si>
    <t>+B-WATER HEATER AEG BS-60E (W/ S/S FLEX. HOSE, NIPP</t>
  </si>
  <si>
    <t>+B-WATER HEATER AEG BMU-60 W/ S/S FLEX. HOSE, NIPP</t>
  </si>
  <si>
    <t>AIC-DIAMOND DISC KYK KDD105W 4 WET</t>
  </si>
  <si>
    <t>AIC-DIAMOND DISC KYK KDW105W 4 WET&amp;DRY</t>
  </si>
  <si>
    <t>+T-SHOWERHEAD MOEN 3012 RAINFOREST (RUBBER SPRAY)</t>
  </si>
  <si>
    <t>+T-SHOWERHEAD MOEN 3019 RAINFOREST (METAL SPRAY)</t>
  </si>
  <si>
    <t>+T-FAUCET MOEN 7047 COLD KITCHEN W/SUPPLY HOSE</t>
  </si>
  <si>
    <t>+T-FAUCET MOEN 8212 INTEGRATED SENSOR COLD ONLY</t>
  </si>
  <si>
    <t>T-BOTTLE TRAP CIP 050530 1-1/4 WHITE</t>
  </si>
  <si>
    <t>L-WOOD CHISEL STANLEY 16-282-23 1 DYNAGRIP</t>
  </si>
  <si>
    <t>L-WOOD CHISEL STANLEY 16-284-23 1-1/2 DYNAGRIP</t>
  </si>
  <si>
    <t>L-PAINT BRUSH STANLEY ALLMASTER 29034123 2-1/2</t>
  </si>
  <si>
    <t>L-PAINT BRUSH STANLEY ALLMASTER 29035123 3</t>
  </si>
  <si>
    <t>L-PAINT BRUSH STANLEY ALLMASTER 29036123 4</t>
  </si>
  <si>
    <t>L-CHALKLINE STANLEY 4744323 W/BLUE</t>
  </si>
  <si>
    <t>+L-TOOL BOX STANLEY 92066 METAL LATCH 19</t>
  </si>
  <si>
    <t>L-TOOL BOX STANLEY 92-965 METAL LATCH 12.5</t>
  </si>
  <si>
    <t>YATAI-BATTERY OMNI SRB-12V9 AH RECHARGEABLE</t>
  </si>
  <si>
    <t>SJG-WIRE THHN PACIFLEX STRANDED 14/7 ROLL</t>
  </si>
  <si>
    <t>SJG-WIRE THHN PACIFLEX STRANDED 12/7 MTR</t>
  </si>
  <si>
    <t>SJG-WIRE THHN PACIFLEX STRANDED 12/7 ROLL</t>
  </si>
  <si>
    <t>SJG-WIRE THHN PACIFLEX STRANDED 10/7 MTR</t>
  </si>
  <si>
    <t>SJG-WIRE THHN PACIFLEX STRANDED 10/7 ROLL</t>
  </si>
  <si>
    <t>SJG-WIRE THHN PACIFLEX STRANDED 8/7 MTR</t>
  </si>
  <si>
    <t>SJG-WIRE THHN PACIFLEX STRANDED 8/7 ROLL</t>
  </si>
  <si>
    <t>SJG-WIRE TW PACIFLEX STRANDED 4/7 MTR</t>
  </si>
  <si>
    <t>SJG-WIRE THW PACIFLEX SOLID 8/1 MTR</t>
  </si>
  <si>
    <t>SJG-WIRE THW PACIFLEX STRANDED 6/7 MTR</t>
  </si>
  <si>
    <t>SJG-WIRE THW PACIFLEX STRANDED 4/7 MTR</t>
  </si>
  <si>
    <t>SJG-RECEPTACLE AMERICA CONCEAL</t>
  </si>
  <si>
    <t>SJG-SANDPAPER KING CRAB 100 RED</t>
  </si>
  <si>
    <t>SJG-TAPE PVC ARMAK 5Y BLACK</t>
  </si>
  <si>
    <t>SJG-TAPE PVC ARMAK 5Y BLUE</t>
  </si>
  <si>
    <t>SJG-TAPE PVC ARMAK 5Y GREEN</t>
  </si>
  <si>
    <t>SJG-TAPE PVC ARMAK 5Y RED</t>
  </si>
  <si>
    <t>SJG-TAPE PVC ARMAK 5Y YELLOW</t>
  </si>
  <si>
    <t>SJG-TAPE PVC ARMAK 5Y WHITE</t>
  </si>
  <si>
    <t>SJG-TAPE PVC ARMAK 10Y BLACK</t>
  </si>
  <si>
    <t>SJG-TAPE PVC ARMAK 10Y BLUE</t>
  </si>
  <si>
    <t>SJG-TAPE PVC ARMAK 10Y GREEN</t>
  </si>
  <si>
    <t>SJG-TAPE PVC ARMAK 10Y RED</t>
  </si>
  <si>
    <t>SJG-TAPE PVC ARMAK 10Y YELLOW</t>
  </si>
  <si>
    <t>SJG-TAPE PVC ARMAK 20Y BLACK</t>
  </si>
  <si>
    <t>SJG-TAPE PVC ARMAK 20Y BLUE</t>
  </si>
  <si>
    <t>SJG-TAPE PVC ARMAK 20Y GREEN</t>
  </si>
  <si>
    <t>SJG-TAPE PVC ARMAK 20Y RED</t>
  </si>
  <si>
    <t>SJG-TAPE PVC ARMAK 20Y YELLOW</t>
  </si>
  <si>
    <t>SJG-TAPE PVC ARMAK 20Y WHITE</t>
  </si>
  <si>
    <t>SJG-TAPE CELLOPHANE ARMAK 1/2X25</t>
  </si>
  <si>
    <t>SJG-TAPE CELLOPHANE ARMAK 1/2X50</t>
  </si>
  <si>
    <t>SJG-TAPE CELLOPHANE ARMAK 3/4X50</t>
  </si>
  <si>
    <t>SJG-TAPE CELLOPHANE ARMAK 1X25</t>
  </si>
  <si>
    <t>SJG-TAPE CELLOPHANE ARMAK 1X50</t>
  </si>
  <si>
    <t>SJG-MASKING TAPE ARMAK 12MM 1/2</t>
  </si>
  <si>
    <t>SJG-MASKING TAPE ARMAK 16MM 3/4</t>
  </si>
  <si>
    <t>SJG-MASKING TAPE ARMAK 24MM 1</t>
  </si>
  <si>
    <t>SJG-MASKING TAPE ARMAK 36MM 1-1/2</t>
  </si>
  <si>
    <t>SJG-MASKING TAPE ARMAK 48MM 2</t>
  </si>
  <si>
    <t>SJG-MASKING TAPE ARMAK 60MM 2-1/2</t>
  </si>
  <si>
    <t>SJG-MASKING TAPE ARMAK 72MM 3</t>
  </si>
  <si>
    <t>SJG-TAPE PACKAGING ARMAK 2</t>
  </si>
  <si>
    <t>SJG-TAPE PACKAGING ARMAK 3</t>
  </si>
  <si>
    <t>SJG-TAPE PACKAGING ARMAK 2X50M CLEAR</t>
  </si>
  <si>
    <t>SJG-TAPE PACKAGING ARMAK 2X50M TAN</t>
  </si>
  <si>
    <t>SJG-TAPE PACKAGING ARMAK 2X100M CLEAR</t>
  </si>
  <si>
    <t>SJG-TAPE PACKAGING ARMAK 2X100M TAN</t>
  </si>
  <si>
    <t>SJG-TAPE RUBBER ARMAK</t>
  </si>
  <si>
    <t>SJG-TAPE DUCT ARMAK</t>
  </si>
  <si>
    <t>SJG-SWITCH ANAM ASWE-1111L 1G</t>
  </si>
  <si>
    <t>SJG-SWITCH ANAM ASWE-1111M 2G</t>
  </si>
  <si>
    <t>SJG-SWITCH ANAM ASWE-1111S 3G</t>
  </si>
  <si>
    <t>SJG-SWITCH ANAM ASWE-1113L 1G</t>
  </si>
  <si>
    <t>SJG-PLATE ANAM 3G ASF-1713</t>
  </si>
  <si>
    <t>SJG-STEEL STRAP ANAM ASB-1511</t>
  </si>
  <si>
    <t>SJG-LOCKSET SHERLOCK SL 827 WHITE</t>
  </si>
  <si>
    <t>SJG-LOCKSET SHERLOCK SL 827 WOOD NATURAL</t>
  </si>
  <si>
    <t>SJG-LOCKSET SHERLOCK SL 827 WOOD L.BROWN</t>
  </si>
  <si>
    <t>SJG-LOCKSET SHERLOCK SL 827 WOOD D.BROWN</t>
  </si>
  <si>
    <t>SJG-LOCKSET SHERLOCK SL 827 WOOD D.RED MAPLE</t>
  </si>
  <si>
    <t>SJG-SWITCH ANAM 1WAY ASW111-1 SET 1G</t>
  </si>
  <si>
    <t>SJG-SWITCH ANAM 1WAY ASW1111-M SET 2G</t>
  </si>
  <si>
    <t>SJG-SWITCH ANAM 1WAY ASW1111-S SET 3G</t>
  </si>
  <si>
    <t>FF-BATTERY RECHARGEABLE FIREFLY FELB6/4.5 6V</t>
  </si>
  <si>
    <t>FF-BATTERY RECHARGEABLE FIREFLY FELB6/10 6V</t>
  </si>
  <si>
    <t>FF-GARDEN LANTERN FIREFLY FLES925</t>
  </si>
  <si>
    <t>FF-GARDEN LANTERN FIREFLY FLES926</t>
  </si>
  <si>
    <t>FF-GARDEN LANTERN FIREFLY FLES918</t>
  </si>
  <si>
    <t>FF-GARDEN LANTERN FIREFLY FLES915</t>
  </si>
  <si>
    <t>FF-GARDEN LANTERN FIREFLY FLES928</t>
  </si>
  <si>
    <t>FF-GARDEN LAMP FIREFLY FGLH111</t>
  </si>
  <si>
    <t>FF-GARDEN LAMP FIREFLY FGLH121</t>
  </si>
  <si>
    <t>ER-GI WIRE 16 1KILO</t>
  </si>
  <si>
    <t>ER-GI WIRE 18 1KILO</t>
  </si>
  <si>
    <t>ER-GI WIRE 14 1KILO</t>
  </si>
  <si>
    <t>B-PUMP HAIB-PUMP APP M-64 (125W) 1/6 HP W/O FLOAT WATER DRAILEA M-64 (125W) 1/6 HP W/O FLOAT WATER DRAI</t>
  </si>
  <si>
    <t>B-PUMP APP BPS-80WN 1/10 HP WATER DRAINAGE PUMP</t>
  </si>
  <si>
    <t>AIC-GOGGLES SAFETY KYK KS6777L W/LED LIGHT</t>
  </si>
  <si>
    <t>AIC-SCREWDRIVER KYK KPB1225</t>
  </si>
  <si>
    <t>SJG-COAXIAL CABLE SWAN RG58</t>
  </si>
  <si>
    <t>SJG-COAXIAL CABLE SWAN RG58 ROLL</t>
  </si>
  <si>
    <t>SJG-COAXIAL CABLE SWAN RG59 ROLL</t>
  </si>
  <si>
    <t>SJG-COAXIAL CABLE SWAN RG59</t>
  </si>
  <si>
    <t>SJG-FLOOR SANDING HAWK 40</t>
  </si>
  <si>
    <t>SJG-FLOOR SANDING HAWK 36</t>
  </si>
  <si>
    <t>SJG-BULB FOCUS FROSTED 10WATTS</t>
  </si>
  <si>
    <t>SJG-BULB FOCUS FROSTED 25WATTS</t>
  </si>
  <si>
    <t>SJG-BULB FOCUS FROSTED 50WATTS</t>
  </si>
  <si>
    <t>SJG-BULB FOCUS FROSTED 100WATTS</t>
  </si>
  <si>
    <t>SJG-BULB FOCUS DECO CLEAR 5WATTS</t>
  </si>
  <si>
    <t>SJG-BULB FOCUS DECO RED 5WATTS</t>
  </si>
  <si>
    <t>SJG-BULB FOCUS DECO ORANGE 5WATTS</t>
  </si>
  <si>
    <t>SJG-BULB FOCUS DECO YELLOW 5WATTS</t>
  </si>
  <si>
    <t>SJG-BULB FOCUS DECO GREEN 5WATTS</t>
  </si>
  <si>
    <t>SJG-BULB FOCUS DECO BLUE 5WATTS</t>
  </si>
  <si>
    <t>SJG-BULB FOCUS DECO FROSTED 5WATTS</t>
  </si>
  <si>
    <t>+SJG-WHEEL CASTER VIKING 610125S SWIVEL</t>
  </si>
  <si>
    <t>+SJG-WHEEL CASTER VIKING 610100H SWIVEL</t>
  </si>
  <si>
    <t>+SJG-WHEEL CASTER VIKING 610125SB SWIVEL W/BRAKE</t>
  </si>
  <si>
    <t>+SJG-WHEEL CASTER VIKING 610100R FIXED</t>
  </si>
  <si>
    <t>+SJG-WHEEL CASTER VIKING 712100S SWIVEL</t>
  </si>
  <si>
    <t>+SJG-WHEEL CASTER VIKING 712125S SWIVEL</t>
  </si>
  <si>
    <t>+SJG-WHEEL CASTER VIKING 712150S SWIVEL</t>
  </si>
  <si>
    <t>+SJG-WHEEL CASTER VIKING 712200S SWIVEL</t>
  </si>
  <si>
    <t>+SJG-WHEEL CASTER VIKING 712100SB SWIVEL W/BRAKE</t>
  </si>
  <si>
    <t>+SJG-WHEEL CASTER VIKING 712125SB SWIVEL W/BRAKE</t>
  </si>
  <si>
    <t>+SJG-WHEEL CASTER VIKING 712150SB SWIVEL W/BRAKE</t>
  </si>
  <si>
    <t>+SJG-WHEEL CASTER VIKING 712200SB SWIVEL W/BRAKE</t>
  </si>
  <si>
    <t>+SJG-WHEEL CASTER VIKING 712100R FIXED</t>
  </si>
  <si>
    <t>+SJG-WHEEL CASTER VIKING 712125R FIXED</t>
  </si>
  <si>
    <t>+SJG-WHEEL CASTER VIKING 712150R FIXED</t>
  </si>
  <si>
    <t>+SJG-WHEEL CASTER VIKING 712200R FIXED</t>
  </si>
  <si>
    <t>+SJG-WHEEL CASTER VIKING 707100S SWIVEL</t>
  </si>
  <si>
    <t>+SJG-WHEEL CASTER VIKING 707125S SWIVEL</t>
  </si>
  <si>
    <t>+SJG-WHEEL CASTER VIKING 707150S SWIVEL</t>
  </si>
  <si>
    <t>+SJG-WHEEL CASTER VIKING 707100SB SWIVEL W/BRAKE</t>
  </si>
  <si>
    <t>+SJG-WHEEL CASTER VIKING 707125SB SWIVEL W/BRAKE</t>
  </si>
  <si>
    <t>+SJG-WHEEL CASTER VIKING 707100R FIXED</t>
  </si>
  <si>
    <t>+SJG-WHEEL CASTER VIKING 707125R FIXED</t>
  </si>
  <si>
    <t>+SJG-WHEEL CASTER VIKING 707150R FIXED</t>
  </si>
  <si>
    <t>+SJG-WHEEL CASTER VIKING 707200R FIXED</t>
  </si>
  <si>
    <t>+SJG-WHEEL CASTER VIKING 605125S SWIVEL</t>
  </si>
  <si>
    <t>+SJG-WHEEL CASTER VIKING 713125S SWIVEL</t>
  </si>
  <si>
    <t>+SJG-WHEEL CASTER VIKING 713150S SWIVEL</t>
  </si>
  <si>
    <t>+SJG-WHEEL CASTER VIKING 713200S SWIVEL</t>
  </si>
  <si>
    <t>+SJG-WHEEL CASTER VIKING 713125SB SWIVEL W/BRAKE</t>
  </si>
  <si>
    <t>+SJG-WHEEL CASTER VIKING 713150SB SWIVEL W/BRAKE</t>
  </si>
  <si>
    <t>+SJG-WHEEL CASTER VIKING 713200SB SWIVEL W/BRAKE</t>
  </si>
  <si>
    <t>+SJG-WHEEL CASTER VIKING 713125R FIXED</t>
  </si>
  <si>
    <t>+SJG-WHEEL CASTER VIKING 713200R FIXED</t>
  </si>
  <si>
    <t>+SJG-WHEEL CASTER VIKING 718200R FIXED</t>
  </si>
  <si>
    <t>+SJG-WHEEL CASTER VIKING 305038S SWIVEL 1-1/2''</t>
  </si>
  <si>
    <t>+SJG-WHEEL CASTER VIKING 305050S SWIVEL 2''</t>
  </si>
  <si>
    <t>+SJG-WHEEL CASTER VIKING 305065S SWIVEL 2-1/2''</t>
  </si>
  <si>
    <t>+SJG-WHEEL CASTER VIKING 305075S SWIVEL 3''</t>
  </si>
  <si>
    <t>+SJG-WHEEL CASTER VIKING 305050SB SWIVEL W/BRAKE 2''</t>
  </si>
  <si>
    <t>+SJG-WHEEL CASTER VIKING 305065SB SWIVEL W/BRAKE 2-1/2''</t>
  </si>
  <si>
    <t>+SJG-WHEEL CASTER VIKING 305075SB SWIVEL W/BRAKE 3''</t>
  </si>
  <si>
    <t>+SJG-WHEEL CASTER VIKING FIXED 305038R</t>
  </si>
  <si>
    <t>+SJG-WHEEL CASTER VIKING FIXED 305050R</t>
  </si>
  <si>
    <t>+SJG-WHEEL CASTER VIKING FIXED 305065R</t>
  </si>
  <si>
    <t>+SJG-WHEEL CASTER VIKING FIXED 305075R</t>
  </si>
  <si>
    <t>+SJG-WHEEL CASTER VIKING 501080S SWIVEL 3-1/2''</t>
  </si>
  <si>
    <t>+SJG-WHEEL CASTER VIKING 501100S SWIVEL 4''</t>
  </si>
  <si>
    <t>+SJG-WHEEL CASTER VIKING 501125S SWIVEL 5''</t>
  </si>
  <si>
    <t>+SJG-WHEEL CASTER VIKING 501160S SWIVEL 6''</t>
  </si>
  <si>
    <t>+SJG-WHEEL CASTER VIKING 501080SB SWIVEL W/BRAKE 3-1/2''</t>
  </si>
  <si>
    <t>+SJG-WHEEL CASTER VIKING 501100SB SWIVEL W/BRAKE 4''</t>
  </si>
  <si>
    <t>+SJG-WHEEL CASTER VIKING 501125SB SWIVEL W/BRAKE 5''</t>
  </si>
  <si>
    <t>+SJG-WHEEL CASTER VIKING 501160SB SWIVEL W/BRAKE 6''</t>
  </si>
  <si>
    <t>+SJG-WHEEL CASTER VIKING 501080R FIXED 3-1/2''</t>
  </si>
  <si>
    <t>+SJG-WHEEL CASTER VIKING 501100R FIXED</t>
  </si>
  <si>
    <t>+SJG-WHEEL CASTER VIKING FIXED 501125R</t>
  </si>
  <si>
    <t>+SJG-WHEEL CASTER VIKING 501160R FIXED 6''</t>
  </si>
  <si>
    <t>+SJG-WHEEL CASTER VIKING 502100S SWIVEL 4''</t>
  </si>
  <si>
    <t>+SJG-WHEEL CASTER VIKING 502125S SWIVEL 5''</t>
  </si>
  <si>
    <t>+SJG-WHEEL CASTER VIKING 502100SB SWIVEL W/BRAKE 4''</t>
  </si>
  <si>
    <t>+SJG-WHEEL CASTER VIKING 502125SB SWIVEL W/BRAKE 5''</t>
  </si>
  <si>
    <t>+SJG-WHEEL CASTER VIKING 502100R FIXED 4''</t>
  </si>
  <si>
    <t>+SJG-WHEEL CASTER VIKING 502125R FIXED 5''</t>
  </si>
  <si>
    <t>+SJG-WHEEL CASTER VIKING 514125S SWIVEL</t>
  </si>
  <si>
    <t>+SJG-WHEEL CASTER VIKING 514100SB SWIVEL W/BRAKE</t>
  </si>
  <si>
    <t>+SJG-WHEEL CASTER VIKING 514125SB SWIVEL W/BRAKE</t>
  </si>
  <si>
    <t>+SJG-WHEEL CASTER VIKING 514125R FIXED</t>
  </si>
  <si>
    <t>+SJG-WHEEL CASTER VIKING 410050S SWIVEL 2''</t>
  </si>
  <si>
    <t>+SJG-WHEEL CASTER VIKING 410050H SWIVEL 2''</t>
  </si>
  <si>
    <t>+SJG-WHEEL CASTER VIKING 410050SB SWIVEL W/BRAKE 2''</t>
  </si>
  <si>
    <t>+SJG-WHEEL CASTER VIKING 410050HB SWIVEL W/BRAKE 2''</t>
  </si>
  <si>
    <t>+SJG-WHEEL CASTER VIKING 306038S SWIVEL</t>
  </si>
  <si>
    <t>+SJG-WHEEL CASTER VIKING 306050S SWIVEL 2''</t>
  </si>
  <si>
    <t>+SJG-WHEEL CASTER VIKING 306065S SWIVEL</t>
  </si>
  <si>
    <t>+SJG-WHEEL CASTER VIKING 306075S SWIVEL</t>
  </si>
  <si>
    <t>+SJG-WHEEL CASTER VIKING 306050SB SWIVEL W/BRAKE 2''</t>
  </si>
  <si>
    <t>+SJG-WHEEL CASTER VIKING 306065SB SWIVEL W/BRAKE 2''</t>
  </si>
  <si>
    <t>+SJG-WHEEL CASTER VIKING 306075SB SWIVEL W/BRAKE</t>
  </si>
  <si>
    <t>+SJG-WHEEL CASTER VIKING 306038R FIXED</t>
  </si>
  <si>
    <t>+SJG-WHEEL CASTER VIKING 306050R FIXED 2''</t>
  </si>
  <si>
    <t>+SJG-WHEEL CASTER VIKING 306065R FIXED</t>
  </si>
  <si>
    <t>+SJG-WHEEL CASTER VIKING 306075R FIXED</t>
  </si>
  <si>
    <t>+SJG-WHEEL CASTER VIKING 508100S SWIVEL 4''</t>
  </si>
  <si>
    <t>+SJG-WHEEL CASTER VIKING 508125S SWIVEL 5''</t>
  </si>
  <si>
    <t>+SJG-WHEEL CASTER VIKING 508100SB SWIVEL W/BRAKE 4''</t>
  </si>
  <si>
    <t>+SJG-WHEEL CASTER VIKING 508125SB SWIVEL W/BRAKE 5''</t>
  </si>
  <si>
    <t>+SJG-WHEEL CASTER VIKING 508100R FIXED 4''</t>
  </si>
  <si>
    <t>+SJG-WHEEL CASTER VIKING 508125R FIXED 5''</t>
  </si>
  <si>
    <t>+SJG-WHEEL CASTER VIKING 509125S SWIVEL 5''</t>
  </si>
  <si>
    <t>+SJG-WHEEL CASTER VIKING 509100R FIXED 4''</t>
  </si>
  <si>
    <t>+SJG-WHEEL CASTER VIKING 509125R FIXED 5''</t>
  </si>
  <si>
    <t>+SJG-WHEEL CASTER VIKING 620125S SWIVEL</t>
  </si>
  <si>
    <t>+SJG-WHEEL CASTER VIKING 620100SB SWIVEL W/BRAKE</t>
  </si>
  <si>
    <t>SJG-ENCLOSURE NEMA3R ARC RQC020 2POLE</t>
  </si>
  <si>
    <t>SJG-PULL BOX ARC P61010</t>
  </si>
  <si>
    <t>SJG-CUT-OUT BOX ARC C40836</t>
  </si>
  <si>
    <t>YATAI-BULB OMNI REFRIGERATOR CRF-10W/E12D</t>
  </si>
  <si>
    <t>YATAI-BULB OMNI REFRIGERATOR CRF-10W/E14D</t>
  </si>
  <si>
    <t>NKD-CORDED FOAM EAR PLUG LOTUS LEP-555</t>
  </si>
  <si>
    <t>NKD-SANDING DISC LOTUS LSD-A4120 A120 4</t>
  </si>
  <si>
    <t>NKD-CRESCENT SOCKET TOOL SET LOTUS CTK25EU</t>
  </si>
  <si>
    <t>NKD-SCORING KNIFE LOTUS LSK-008</t>
  </si>
  <si>
    <t>NKD-STAPLE WIRE LOTUS LSW-1012UD U TYPE 12MM</t>
  </si>
  <si>
    <t>NKD-STAPLE WIRE LOTUS LSW-1012FD (12MM)</t>
  </si>
  <si>
    <t>NKD-STAPLE WIRE LOTUS LSW-1010FD (10MM)</t>
  </si>
  <si>
    <t>NKD-FLAP DISC LOTUS LFW-4060 C60 4</t>
  </si>
  <si>
    <t>NKD-FLAP DISC LOTUS LFW-4080 C80 4</t>
  </si>
  <si>
    <t>NKD-FLAP DISC LOTUS LFW-4100 C100 4</t>
  </si>
  <si>
    <t>NKD-FLAP DISC LOTUS LFW-4120 C120 4</t>
  </si>
  <si>
    <t>NKD-SANDING DISC LOTUS LSD-4024 A24 4</t>
  </si>
  <si>
    <t>NKD-SANDING DISC LOTUS LSD-4036 A36 4</t>
  </si>
  <si>
    <t>NKD-SANDING DISC LOTUS LSD-4050 A50 4</t>
  </si>
  <si>
    <t>NKD-SANDING DISC LOTUS LSD-A4060 A60 4</t>
  </si>
  <si>
    <t>NKD-SANDING DISC LOTUS LSD-A4080 A80 4</t>
  </si>
  <si>
    <t>NKD-SANDING DISC LOTUS LSD-A4100 A100 4</t>
  </si>
  <si>
    <t>NKD-DRILL MAKITA M650DWSP CORDLESS</t>
  </si>
  <si>
    <t>NKD-IMPACT DRILL MAKITA M814-13MM</t>
  </si>
  <si>
    <t>NKD-IMPACT DRILL MAKITA M814-KSP</t>
  </si>
  <si>
    <t>NKD-SAW CIRCULAR MAKITA M583</t>
  </si>
  <si>
    <t>NKD-PLANER MAKITA M193</t>
  </si>
  <si>
    <t>SJG-CLAMP PVC 1/2</t>
  </si>
  <si>
    <t>SJG-CLAMP PVC 3/4</t>
  </si>
  <si>
    <t>SJG-CLAMP PVC 1</t>
  </si>
  <si>
    <t>SJG-STAPLE WIRE FUJI 1/2</t>
  </si>
  <si>
    <t>SJG-STAPLE WIRE FUJI 3/4</t>
  </si>
  <si>
    <t>SJG-STAPLE WIRE FUJI 1</t>
  </si>
  <si>
    <t>SJG-ENTRANCE CAP 1/2</t>
  </si>
  <si>
    <t>SJG-ENTRANCE CAP 3/4</t>
  </si>
  <si>
    <t>SJG-ENTRANCE CAP 1</t>
  </si>
  <si>
    <t>SJG-STRAIGHT CONNECTOR 1/2</t>
  </si>
  <si>
    <t>SJG-STRAIGHT CONNECTOR 3/4</t>
  </si>
  <si>
    <t>SJG-SOLDERING LEAD 60/40 ROLL</t>
  </si>
  <si>
    <t>SJG-FUSE WIRE 15A</t>
  </si>
  <si>
    <t>SJG-FUSE WIRE 20A</t>
  </si>
  <si>
    <t>SJG-FUSE WIRE 30A</t>
  </si>
  <si>
    <t>SJG-FUSE WIRE 60A</t>
  </si>
  <si>
    <t>SJG-TOX FIN PLUGS TAIWAN 4/BOX</t>
  </si>
  <si>
    <t>SJG-TOX FIN PLUGS TAIWAN 5/BOX</t>
  </si>
  <si>
    <t>SJG-TOX FIN PLUGS TAIWAN 6/BOX</t>
  </si>
  <si>
    <t>SJG-TOX FIN PLUGS TAIWAN 8/BOX</t>
  </si>
  <si>
    <t>SJG-TOX FIN PLUGS TAIWAN 10/BOX</t>
  </si>
  <si>
    <t>SJG-PULL CHAIN TAP JAPAN</t>
  </si>
  <si>
    <t>L-LOCKSET STANLEY S2-1011-320-23 SC 60MM US32D</t>
  </si>
  <si>
    <t>L-LOCKSET STANLEY S2-1011-030-23 PB 60MM US3</t>
  </si>
  <si>
    <t>L-LOCKSET STANLEY S2-1011-050-23 AB 60MM US5</t>
  </si>
  <si>
    <t>L-LOCKSET STANLEY S1-1030-320-23 SC 60/70MM US32D</t>
  </si>
  <si>
    <t>L-LOCKSET STANLEY S1-1030-030-23 PB 60/70MM US3</t>
  </si>
  <si>
    <t>L-LOCKSET STANLEY S1-1030-050-23 AB 60/70MM US5</t>
  </si>
  <si>
    <t>L-LOCKSET STANLEY S2-1010-320-23 SC 60MM US32D</t>
  </si>
  <si>
    <t>L-LOCKSET STANLEY S2-1010-030-23 PB 60MM US3</t>
  </si>
  <si>
    <t>L-LOCKSET STANLEY S2-1010-050-23 AB 60MM US5</t>
  </si>
  <si>
    <t>L-DEADBOLT STANLEY S2-8550-320-23 SC 60/70MM US32D</t>
  </si>
  <si>
    <t>L-DEADBOLT STANLEY S2-8550-030-23 PB 60/70MM US3</t>
  </si>
  <si>
    <t>L-DEADBOLT STANLEY S2-8550-050-23 AB 60/70MM US5</t>
  </si>
  <si>
    <t>L-DEADBOLT STANLEY S1-8050-320-23 SC 60/70MM US32D</t>
  </si>
  <si>
    <t>L-LOCKSET STANLEY S1-8050-030-23 PB 60/70MM US3</t>
  </si>
  <si>
    <t>L-LOCKSET STANLEY S1-8050-050-23 AB 60/70MM US5</t>
  </si>
  <si>
    <t>NKD-SWIVEL VISE LOTUS LSV-004SD 4</t>
  </si>
  <si>
    <t>NKD-SWIVEL VISE LOTUS LSV-005SD 5</t>
  </si>
  <si>
    <t>NKD-SWIVEL VISE LOTUS LSV-006SD 6</t>
  </si>
  <si>
    <t>NKD-PIPE VISE LOTUS LPV-115LD 1-1/2</t>
  </si>
  <si>
    <t>NKD-PIPE VISE LOTUS LPV-200LD 2</t>
  </si>
  <si>
    <t>+NKD-PIPE VISE LOTUS LPV-300LD 3</t>
  </si>
  <si>
    <t>SJG-SAFETY SWITCH EVER 30A</t>
  </si>
  <si>
    <t>SJG-SAFETY SWITCH EVER 60A</t>
  </si>
  <si>
    <t>SJG-SAFETY BREAKER EVER 15A</t>
  </si>
  <si>
    <t>SJG-SAFETY BREAKER EVER 20A</t>
  </si>
  <si>
    <t>SJG-SAFETY BREAKER EVER 30A</t>
  </si>
  <si>
    <t>SJG-SAFETY BREAKER EVER 60A</t>
  </si>
  <si>
    <t>SJG-CIRCUIT BREAKER EVER 15A</t>
  </si>
  <si>
    <t>SJG-CIRCUIT BREAKER EVER 20A</t>
  </si>
  <si>
    <t>SJG-CIRCUIT BREAKER EVER 30A</t>
  </si>
  <si>
    <t>SJG-CIRCUIT BREAKER EVER 40A</t>
  </si>
  <si>
    <t>SJG-CIRCUIT BREAKER EVER 50A</t>
  </si>
  <si>
    <t>SJG-CIRCUIT BREAKER EVER 60A</t>
  </si>
  <si>
    <t>SJG-CIRCUIT BREAKER EVER 100A</t>
  </si>
  <si>
    <t>JC-CARBON BRUSH MAXSELL MP-54013</t>
  </si>
  <si>
    <t>TI-PAINT ISLAND PRIMA GAL SG 347SG B.VACATION</t>
  </si>
  <si>
    <t>TI-PAINT ISLAND PRIMA GAL SG 306 BON IVORY</t>
  </si>
  <si>
    <t>TI-PAINT ISLAND PRIMA GAL SG 353SG DAY SPA</t>
  </si>
  <si>
    <t>TI-PAINT ISLAND PRIMA GAL SG 315SG D.YELLOW</t>
  </si>
  <si>
    <t>TI-PAINT ISLAND PRIMA GAL SG 372SG  DREAM</t>
  </si>
  <si>
    <t>TI-PAINT ISLAND PRIMA GAL SG 316SG HAPPY GLOW</t>
  </si>
  <si>
    <t>TI-PAINT ISLAND PRIMA GAL SG 339SG LADY LIKE</t>
  </si>
  <si>
    <t>TI-PAINT ISLAND PRIMA GAL SG 354SG LIME GREEN</t>
  </si>
  <si>
    <t>TI-PAINT ISLAND PRIMA GAL SG 340SG PRECIOUS PINK</t>
  </si>
  <si>
    <t>TI-PAINT ISLAND PRIMA GAL SG 314SG SAND POINT</t>
  </si>
  <si>
    <t>TI-PAINT ISLAND PRIMA GAL SG 355SG SEA GREEN</t>
  </si>
  <si>
    <t>TI-PAINT ISLAND PRIMA GAL SG 308SG WHISPER PEACH</t>
  </si>
  <si>
    <t>NKD-WELDING LENS LOTUS DIN 10</t>
  </si>
  <si>
    <t>NKD-WELDING LENS LOTUS DIN 12</t>
  </si>
  <si>
    <t>NKD-GRINDER LNDER SIDE HANDLE (UNIVERSAL)</t>
  </si>
  <si>
    <t>NKD-IMPACT DRILL LOTUS LID-2500B EXTRA BIT SET</t>
  </si>
  <si>
    <t>NKD-TIE TWIST LOTUS LTT-30 30MT WHITE</t>
  </si>
  <si>
    <t>NKD-TIE TWIST LOTUS LTT-30 30MT BLACK</t>
  </si>
  <si>
    <t>NKD-TIE TWIST LOTUS LTT-30 30MT GREEN</t>
  </si>
  <si>
    <t>NKD-TIE TWIST LOTUS LTT-50 50MT WHITE</t>
  </si>
  <si>
    <t>NKD-TIE TWIST LOTUS LTT-50 50MT BLACK</t>
  </si>
  <si>
    <t>NKD-TIE TWIST LOTUS LTT-50 50MT GREEN</t>
  </si>
  <si>
    <t>NKD-OPEN WRENCH LOTUS AMERICAN TYPE 6X7MM</t>
  </si>
  <si>
    <t>NKD-WRENCH BOX LOTUS A-TYPE CRV 17X19MM</t>
  </si>
  <si>
    <t>NKD-SANDPAPER WATERPROOF LOTUS GRIT-120</t>
  </si>
  <si>
    <t>NKD-SANDPAPER WATERPROOF LOTUS GRIT-150</t>
  </si>
  <si>
    <t>NKD-SANDPAPER WATERPROOF LOTUS GRIT-180</t>
  </si>
  <si>
    <t>NKD-SANDPAPER WATERPROOF LOTUS GRIT-220</t>
  </si>
  <si>
    <t>NKD-SANDPAPER WATERPROOF LOTUS GRIT-240</t>
  </si>
  <si>
    <t>NKD-SANDPAPER WATERPROOF LOTUS GRIT-280</t>
  </si>
  <si>
    <t>NKD-SANDPAPER WATERPROOF LOTUS GRIT-320</t>
  </si>
  <si>
    <t>NKD-SANDPAPER WATERPROOF LOTUS GRIT-360</t>
  </si>
  <si>
    <t>NKD-SANDPAPER WATERPROOF LOTUS GRIT-400</t>
  </si>
  <si>
    <t>NKD-SANDPAPER WATERPROOF LOTUS GRIT-600</t>
  </si>
  <si>
    <t>NKD-SANDPAPER WATERPROOF LOTUS GRIT-800</t>
  </si>
  <si>
    <t>NKD-SANDPAPER WATERPROOF LOTUS GRIT-1000</t>
  </si>
  <si>
    <t>NKD-SANDPAPER WATERPROOF LOTUS GRIT-1200</t>
  </si>
  <si>
    <t>AIC-WRENCH ADJUSTABLE KYK KAW150 6</t>
  </si>
  <si>
    <t>AIC-WRENCH ADJUSTABLE KYK KAW200 8</t>
  </si>
  <si>
    <t>AIC-WRENCH ADJUSTABLE KYK KAW250 10</t>
  </si>
  <si>
    <t>SJG-WIRE CORD PHILFLEX 18/2</t>
  </si>
  <si>
    <t>SJG-WIRE CORD PHILFLEX 16/2 MTR</t>
  </si>
  <si>
    <t>SJG-WIRE ROYAL CORD PHILFLEX 14/2</t>
  </si>
  <si>
    <t>SJG-WIRE CORD PHILFLEX 12/2 MTR</t>
  </si>
  <si>
    <t>SJG-WIRE CORD PHILFLEX 10/2</t>
  </si>
  <si>
    <t>SJG-WIRE CORD PHILFLEX 18/3</t>
  </si>
  <si>
    <t>SJG-WIRE CORD PHILFLEX 16/3</t>
  </si>
  <si>
    <t>SJG-WIRE CORD PHILFLEX 14/3 MTR</t>
  </si>
  <si>
    <t>SJG-WIRE CORD PHILFLEX 10/3</t>
  </si>
  <si>
    <t>SJG-WIRE AUTO PHILFLEX 12 MTR</t>
  </si>
  <si>
    <t>CT-BATTERY AKARI ABAT-1688</t>
  </si>
  <si>
    <t>CT-BALLAST AKARI ABL20 20W</t>
  </si>
  <si>
    <t>CT-BALLAST AKARI ABL40 40W</t>
  </si>
  <si>
    <t>CT-CIRCUIT BREAKER AKARI PLUG-IN 15A</t>
  </si>
  <si>
    <t>CT-CIRCUIT BREAKER AKARI PLUG-IN 20A</t>
  </si>
  <si>
    <t>CT-CIRCUIT BREAKER AKARI PLUG-IN 30A</t>
  </si>
  <si>
    <t>CT-CIRCUIT BREAKER AKARI PLUG-IN 40A</t>
  </si>
  <si>
    <t>CT-CEILING FIXTURE AKARI ACF-MX300</t>
  </si>
  <si>
    <t>CT-CABINET LIGHT AKARI AL-4011 T8  1X10W</t>
  </si>
  <si>
    <t>CT-CABINET LIGHT AKARI T8 40W</t>
  </si>
  <si>
    <t>CT-CIRCULAR TUBE AKARI T5 22W</t>
  </si>
  <si>
    <t>YATAI-LED NIGHT LIGHT OMNI DNL-360-PK</t>
  </si>
  <si>
    <t>CT-EMERGENCY LANTERN AKARI AEML-1618 MULTI-PURPOSE</t>
  </si>
  <si>
    <t>CT-ELECTRIC BELL AKARI AEB-B5</t>
  </si>
  <si>
    <t>CT-ELECTRIC BELL AKARI AEB-UC4</t>
  </si>
  <si>
    <t>CT-CIRCULAR LAMP AKARI AFCL22DL 22W T9 DL</t>
  </si>
  <si>
    <t>CT-CIRCULAR LAMP AKARI AFCL32DL 32W T9 DL</t>
  </si>
  <si>
    <t>CT-EMERGENCY LIGHT AKARI AEL-212P</t>
  </si>
  <si>
    <t>CT-CIRCULAR SET INTEGRATED FCL AKARI AFCL-SET-22T5</t>
  </si>
  <si>
    <t>CT-CIRCULAR SET INTEGRATED FCL AKARI AFCL-SET-32T5</t>
  </si>
  <si>
    <t>CT-FLUORESCENT TUBE AKARI 14W T5 DL AFLT5-14DL</t>
  </si>
  <si>
    <t>+CT-FLUORESCENT TUBE AKARI AFLT5-21DL 21W T5 DL</t>
  </si>
  <si>
    <t>CT-FLUORESCENT TUBE AKARI AFLT5-28DL 28W T5 DL</t>
  </si>
  <si>
    <t>CT-FLUORESCENT TUBE AKARI AFLT5-8DL 8W T5 DL</t>
  </si>
  <si>
    <t>CT-FLUORESCENT TUBE AKARI 10W T8 DL AFLT8-10DL</t>
  </si>
  <si>
    <t>CT-FLUORESCENT TUBE AKARI 18W T8 DL AFLT8-18DL</t>
  </si>
  <si>
    <t>CT-FLUORESCENT TUBE AKARI 18W T8 WW AFLT8-18WW</t>
  </si>
  <si>
    <t>CT-FLUORESCENT TUBE AKARI AFLT8-36DL 36W T8 DL</t>
  </si>
  <si>
    <t>CT-GARDEN LAMP OUTDOOR AKARI AGL-001</t>
  </si>
  <si>
    <t>CT-GARDEN LAMP OUTDOOR AKARI AGL-002</t>
  </si>
  <si>
    <t>CT-GARDEN LAMP OUTDOOR AKARI AGL-004 SPIKE</t>
  </si>
  <si>
    <t>CT-GARDEN LAMP OUTDOOR AKARI AGL-005 SPIKE</t>
  </si>
  <si>
    <t>CT-AUTOMATIC VOLTAGE REGULATOR AKARI AVR-1000</t>
  </si>
  <si>
    <t>CT-AUTOMATIC VOLTAGE REGULATOR AKARI AVR-1500</t>
  </si>
  <si>
    <t>CT-AUTOMATIC VOLTAGE REGULATOR AKARI AVR-2000</t>
  </si>
  <si>
    <t>CT-AUTOMATIC VOLTAGE REGULATOR AKARI AVR-3000</t>
  </si>
  <si>
    <t>CT-AUTOMATIC VOLTAGE REGULATOR AKARI AVR-500</t>
  </si>
  <si>
    <t>CT-SWITCH AKARI AWD1111WS CONVENTIONAL 1WAY</t>
  </si>
  <si>
    <t>CT-SWITCH AKARI AWD1111WS/5012WS CONVENTIONAL 2G</t>
  </si>
  <si>
    <t>CT-SWITCH AKARI AWD1113WS CONVENTIONAL 3WAY</t>
  </si>
  <si>
    <t>CT-OUTLET AKARI AWD1711PW DESIGNER MP</t>
  </si>
  <si>
    <t>CT-OUTLET AKARI AWD1711WS CONVEN. MP</t>
  </si>
  <si>
    <t>CT-SWITCH AKARI AWD2014W ILLUM CLASSIC WIDE 1G</t>
  </si>
  <si>
    <t>CT-SWITCH AKARI AWD2015W ILLUM CLASSIC WIDE 2G</t>
  </si>
  <si>
    <t>CT-SWITCH AKARI AWD2016W ILLUM CLASSIC WIDE 3G</t>
  </si>
  <si>
    <t>CT-SWITCH AKARI AWD2024W WIDE SERIES 1G 3WAY</t>
  </si>
  <si>
    <t>CT-OUTLET AKARI AWD2141PW CONVEN.</t>
  </si>
  <si>
    <t>SJG-RECEPTACLE AMERICA PORCELAIN</t>
  </si>
  <si>
    <t>SJG-BALLAST FOCUS 10W</t>
  </si>
  <si>
    <t>SJG-BALLAST FOCUS 20W</t>
  </si>
  <si>
    <t>SJG-BALLAST FOCUS 40W</t>
  </si>
  <si>
    <t>SJG-SWITCH ANAM ILLUM SET 1G</t>
  </si>
  <si>
    <t>SJG-SWITCH ANAM ILLUM SET 2G</t>
  </si>
  <si>
    <t>SJG-SWITCH ANAM ILLUM SET 3G</t>
  </si>
  <si>
    <t>SJG-SWITCH ANAM ILLUM SET 1G 3WAY</t>
  </si>
  <si>
    <t>SJG-HACKSAW BLADE SANDVIK SANDCUT 14T</t>
  </si>
  <si>
    <t>SJG-HACKSAW BLADE SANDVIK SANDCUT 18T</t>
  </si>
  <si>
    <t>SJG-HACKSAW BLADE SANDVIK SANDCUT 24T</t>
  </si>
  <si>
    <t>SJG-HACKSAW BLADE BLUMOL 24T</t>
  </si>
  <si>
    <t>SJG-HACKSAW BLADE BLUMOL 18T</t>
  </si>
  <si>
    <t>SJG-WATERPROOFER/SEALER ACRYLIC SISTA 1KG</t>
  </si>
  <si>
    <t>SJG-WATERPROOFER/SEALER ACRYLIC SISTA 1GAL</t>
  </si>
  <si>
    <t>SJG-WATERPROOFER/SEALER ACRYLIC SISTA 25KG</t>
  </si>
  <si>
    <t>SJG-HACKSAW BLADE SANDFLEX SANDCUT 18T</t>
  </si>
  <si>
    <t>SJG-HACKSAW BLADE SANDFLEX SANDCUT 24T</t>
  </si>
  <si>
    <t>+NKD-SPRAY GUN LOTUS 90PSI EXTRA CUP</t>
  </si>
  <si>
    <t>NKD-SPRAY GUN LOTUS EXTRA FLAT NOZZLE</t>
  </si>
  <si>
    <t>NKD-SPRAY GUN LOTUS EXTRA ROUND NOZZLE</t>
  </si>
  <si>
    <t>NKD-MESH STRAINER LOTUS S/S L</t>
  </si>
  <si>
    <t>NKD-MESH STRAINER LOTUS S/S M</t>
  </si>
  <si>
    <t>NKD-MESH STRAINER LOTUS S/S S</t>
  </si>
  <si>
    <t>CT-OUTLET AKARI AWD3172PW DUPLEX</t>
  </si>
  <si>
    <t>CT-OUTLET AKARI AWD3242PW TANDEM</t>
  </si>
  <si>
    <t>CT-OUTLET AKARI AWD3912PW UNIVERSAL</t>
  </si>
  <si>
    <t>CT-OUTLET AKARI AWD3912WS CONVEN.</t>
  </si>
  <si>
    <t>CT-PLATE AKARI AWD5011WS 1G CONVEN.</t>
  </si>
  <si>
    <t>CT-PLATE AKARI AWD5012WS 2G CONVEN.</t>
  </si>
  <si>
    <t>CT-PLATE AKARI AWD5013WS 3G CONVEN.</t>
  </si>
  <si>
    <t>CT-PLATE AKARI AWD5421PW</t>
  </si>
  <si>
    <t>CT-PLATE AKARI AWD5421WS</t>
  </si>
  <si>
    <t>CT-BLANK PLATE AKARI AWD5431WS</t>
  </si>
  <si>
    <t>CT-PLATE AKARI AWD7111WS WEATHERPROOF</t>
  </si>
  <si>
    <t>CT-WEATHERPROOF FIXTURE AKARI AWF-7118 1X20</t>
  </si>
  <si>
    <t>CT-WEATHERPROOF FIXTURE AKARI AWF-7136 1X40</t>
  </si>
  <si>
    <t>CT-WEATHERPROOF FIXTURE AKARI AWF-7218 2X20</t>
  </si>
  <si>
    <t>CT-WEATHERPROOF FIXTURE AKARI AWF-7236 2X40</t>
  </si>
  <si>
    <t>NKD-CHECK VALVE BRASS LOTUS LVCV-100 1</t>
  </si>
  <si>
    <t>NKD-CHECK VALVE BRASS LOTUS LVCV-125 1-1/4</t>
  </si>
  <si>
    <t>NKD-BALL VALVE LOTUS LLBV-005 1/2 BRASS</t>
  </si>
  <si>
    <t>NKD-BALL VALVE LOTUS LLBV-075 3/4 BRASS</t>
  </si>
  <si>
    <t>NKD-BALL VALVE LOTUS LLBV-100 1 BRASS</t>
  </si>
  <si>
    <t>NKD-BALL VALVE LOTUS LBV-005CP</t>
  </si>
  <si>
    <t>NKD-FOOT VALVE LOTUS LCFV-125 BRASS CLAYTON 1-1/4</t>
  </si>
  <si>
    <t>NKD-FOOT VALVE LOTUS LIFV-005 BRASS ITALY 1/2</t>
  </si>
  <si>
    <t>NKD-FOOT VALVE LOTUS LIFV-075 BRASS ITALY 3/4</t>
  </si>
  <si>
    <t>NKD-FOOT VALVE LOTUS LIFV-100 BRASS ITALY 1</t>
  </si>
  <si>
    <t>NKD-FOOT VALVE LOTUS LIFV-125 BRASS ITALY 1-1/4</t>
  </si>
  <si>
    <t>NKD-NON WOVEN WHEEL LOTUS 4 C240</t>
  </si>
  <si>
    <t>NKD-RATCHET HANDLE LOTUS LRH-3808 3/8 DRIVE 8</t>
  </si>
  <si>
    <t>NKD-SOCKET ADAPTOR LOTUS LSAD-46 3/4M X 12'</t>
  </si>
  <si>
    <t>NKD-SOCKET WRENCH LOTUS LSO-308 3/8 DRIVE CRV 8MM</t>
  </si>
  <si>
    <t>NKD-SOCKET WRENCH LOTUS LSO-310 3/8 DRIVE CRV 10MM</t>
  </si>
  <si>
    <t>NKD-SOCKETWRENCH LOTUS LSO-312 3/8 DRIVE CRV 12MM</t>
  </si>
  <si>
    <t>NKD-SOCKETWRENCH LOTUS LSO-314 3/8 DRIVE CRV 14MM</t>
  </si>
  <si>
    <t>NKD-SOCKETWRENCH LOTUS LSO-317 3/8 DRIVE CRV 17MM</t>
  </si>
  <si>
    <t>NKD-SOCKETWRENCH LOTUS LSO-319 3/8 DRIVE CRV 19MM</t>
  </si>
  <si>
    <t>NKD-SOCKETWRENCH LOTUS LSO-321 3/8 DRIVE CRV 21MM</t>
  </si>
  <si>
    <t>NKD-SOCKETWRENCH LOTUS LSO-322 3/8 DRIVE CRV 22MM</t>
  </si>
  <si>
    <t>NKD-GLOVES WELDING  LOTUS LWG-214 W/ LINING 14</t>
  </si>
  <si>
    <t>NKD-GLOVES WELDING  LOTUS LWG-216 W/ LINING 16</t>
  </si>
  <si>
    <t>NKD-CHECK VALVE BRASS LOTUS LVCV-005 1/2</t>
  </si>
  <si>
    <t>NKD-CHECK VALVE BRASS LOTUS LVCV-075 3/4</t>
  </si>
  <si>
    <t>+SJG12-ACRYLIC THINNER JET 350CC BOT.</t>
  </si>
  <si>
    <t>+SJG12-PAINT JET LACQUER FLO 350CC BOT.</t>
  </si>
  <si>
    <t>SJG-ELECTRICAL PIPE THIN WALL 1/2</t>
  </si>
  <si>
    <t>SJG-ELECTRICAL PIPE THIN WALL 3/4</t>
  </si>
  <si>
    <t>SJG-ELECTRICAL PIPE THIN WALL 1</t>
  </si>
  <si>
    <t>SJG-ELECTRICAL PIPE THICK WALL 1/2</t>
  </si>
  <si>
    <t>SJG-ELECTRICAL PIPE THICK WALL 3/4</t>
  </si>
  <si>
    <t>(DO NOT USE) SJG-ELECTRICAL PIPE THICK WALL 1</t>
  </si>
  <si>
    <t>SJG-SHOWER HEAD PRICE PFISTER 15-A250 PC</t>
  </si>
  <si>
    <t>SJG-SHOWER VALVE PRICE PFISTER PC 13-111</t>
  </si>
  <si>
    <t>CT-FLOURESCENT FIXTURE AKARI OPEN 1X20 AOT-120F</t>
  </si>
  <si>
    <t>CT-FLOURESCENT FIXTURE AKARI OPEN 1X40 AOT-140F</t>
  </si>
  <si>
    <t>CT-FLOURESCENT FIXTURE AKARI BOX 1X20 ABT-120F</t>
  </si>
  <si>
    <t>CT-FLOURESCENT FIXTURE AKARI BOX 1X40 ABT-140F</t>
  </si>
  <si>
    <t>CT-SOCKET AKARI ACPS-003 CHAIN PULL</t>
  </si>
  <si>
    <t>CT-RECEPTACLE CEILING AKARI ACRP-008</t>
  </si>
  <si>
    <t>CT-RECEPTACLE CEILING AKARI ACRP-009</t>
  </si>
  <si>
    <t>CT-PLUG AKARI ARPW-018 REG.WHITE</t>
  </si>
  <si>
    <t>CT-ADAPTOR AKARI UNIVERSAL AUA-001</t>
  </si>
  <si>
    <t>CT-FIXTURE ENDURA AKARI AOF-001</t>
  </si>
  <si>
    <t>CT-EXIT LIGHT AKARI LED AEL-EXG-005CS</t>
  </si>
  <si>
    <t>CT-EXIT LIGHT AKARI LED AEL-EXG-006CD</t>
  </si>
  <si>
    <t>JC-CARBON BRUSH MAXSELL MP-15013</t>
  </si>
  <si>
    <t>JC-CARBON BRUSH MAXSELL MP-82013</t>
  </si>
  <si>
    <t>+T-FAUCET MOEN LAVATORY 5044 SGL MOUNT/HANDLE</t>
  </si>
  <si>
    <t>L-LOCKSET MORTISE YALE M3813 SR SS</t>
  </si>
  <si>
    <t>L-LOCKSET ENTRANCE YALE VCA5287 SC US32D</t>
  </si>
  <si>
    <t>L-LOCKSET ENTRANCE YALE VCA5287 PB US3</t>
  </si>
  <si>
    <t>L-LOCKSET ENTRANCE YALE VCA5287 AB US5</t>
  </si>
  <si>
    <t>L-NIGHT LATCH RIM SENTRY S1-AB HD</t>
  </si>
  <si>
    <t>SJG-SWITCH ANAM ILLUM SET 2G 3WAY</t>
  </si>
  <si>
    <t>SJG-SWITCH ANAM ILLUM SET 3G 3WAY</t>
  </si>
  <si>
    <t>SJG-BULB FOCUS MUSHROOM 10W CLEAR</t>
  </si>
  <si>
    <t>SJG-BULB FOCUS MUSHROOM 10W RED</t>
  </si>
  <si>
    <t>SJG-BULB FOCUS MUSHROOM 10W ORANGE</t>
  </si>
  <si>
    <t>SJG-BULB FOCUS MUSHROOM 10W YELLOW</t>
  </si>
  <si>
    <t>SJG-BULB FOCUS MUSHROOM 10W GREEN</t>
  </si>
  <si>
    <t>SJG-BULB FOCUS MUSHROOM 10W BLUE</t>
  </si>
  <si>
    <t>SJG-BULB CANDLE FOCUS E14 25W CLEAR</t>
  </si>
  <si>
    <t>SJG-BULB CANDLE FOCUS E14 25W FROSTED</t>
  </si>
  <si>
    <t>SJG-BULB CANDLE FOCUS E14 40W CLEAR</t>
  </si>
  <si>
    <t>SJG-BULB CANDLE FOCUS E14 40W FROSTED</t>
  </si>
  <si>
    <t>SJG-BULB CANDLE FOCUS E27 25W CLEAR</t>
  </si>
  <si>
    <t>SJG-BULB CANDLE FOCUS E27 25W FROSTED</t>
  </si>
  <si>
    <t>SJG-BULB CANDLE FOCUS E27 40W FROSTED</t>
  </si>
  <si>
    <t>SJG-BULB CANDLE FOCUS E27 40W CLEAR</t>
  </si>
  <si>
    <t>L-HINGE SENTRY LOOSE PIN H303 SC 3X3</t>
  </si>
  <si>
    <t>L-HINGE SENTRY LOOSE PIN H303 PB 3X3</t>
  </si>
  <si>
    <t>L-HINGE SENTRY LOOSE PIN H303 AB 3X3</t>
  </si>
  <si>
    <t>L-HINGE SENTRY LOOSE PIN H353 SC 3-1/2X3-1/2</t>
  </si>
  <si>
    <t>L-HINGE SENTRY LOOSE PIN H353 PB 3-1/2X3-1/2</t>
  </si>
  <si>
    <t>L-HINGE SENTRY LOOSE PIN H353 AB 3-1/2X3-1/2</t>
  </si>
  <si>
    <t>L-HINGE SENTRY LOOSE PIN H404 SC 4X4</t>
  </si>
  <si>
    <t>L-HINGE SENTRY LOOSE PIN H404 PB 4X4</t>
  </si>
  <si>
    <t>L-HINGE SENTRY LOOSE PIN H404 AB 4X4</t>
  </si>
  <si>
    <t>ATB-HANDLE WOOD SUN CHAIN #7501 TEAK</t>
  </si>
  <si>
    <t>ATB-HANDLE WOOD SUN CHAIN #7501 OAK</t>
  </si>
  <si>
    <t>ATB-STOPPER SUN CHAIN #606 CP</t>
  </si>
  <si>
    <t>POTP-POINSETTIA MEDIUM 300</t>
  </si>
  <si>
    <t>NKD-HANDLESET ENTRANCE EUROLOCK 8052AB</t>
  </si>
  <si>
    <t>NKD-HANDLESET ENTRANCE EUROLOCK 8072AB</t>
  </si>
  <si>
    <t>NKD-IMPACT DRILL LOTUS VSR LID-10H 10MM</t>
  </si>
  <si>
    <t>NKD-UTILITY CUTTER LOTUS LUC-331 3BLADES PVC HDLE</t>
  </si>
  <si>
    <t>NKD-UTILITY CUTTER LOTUS LUC-332 3BLADES ABS HDLE</t>
  </si>
  <si>
    <t>NKD-GRINDING WHEEL TYROLIT CLASSIC TOUCH SLIM 4</t>
  </si>
  <si>
    <t>NKD-STEEL CUTTER TYROLIT INOX ULTRA THIN 4</t>
  </si>
  <si>
    <t>AIC-BENCH GRINDER KYK KBG6S STONE</t>
  </si>
  <si>
    <t>SJG-VOLTAGE REGULATOR AMERICA 500W</t>
  </si>
  <si>
    <t>SJG-VOLTAGE REGULATOR AMERICA 1000W</t>
  </si>
  <si>
    <t>SJG-VOLTAGE REGULATOR AMERICA 1500W</t>
  </si>
  <si>
    <t>SJG-VOLTAGE REGULATOR FOCUS AUTOMATIC 2000W</t>
  </si>
  <si>
    <t>SJG-VOLTAGE REGULATOR FOCUS AUTOMATIC 3000W</t>
  </si>
  <si>
    <t>SJG-STAPLE WIRE KAWAGUCHI 1/2</t>
  </si>
  <si>
    <t>SJG-STAPLE WIRE KAWAGUCHI 3/4</t>
  </si>
  <si>
    <t>SJG-STAPLE WIRE KAWAGUCHI 1</t>
  </si>
  <si>
    <t>SJG-SPRAY PAINT SHERLUX RED</t>
  </si>
  <si>
    <t>SJG-SPRAY PAINT SHERLUX WHITE</t>
  </si>
  <si>
    <t>SJG-SPRAY PAINT SHERLUX BLACK</t>
  </si>
  <si>
    <t>SJG-SPRAY PAINT SHERLUX SILVER</t>
  </si>
  <si>
    <t>SJG-SPRAY PAINT SHERLUX ORANGE RED</t>
  </si>
  <si>
    <t>SJG-SPRAY PAINT SHERLUX SKY BLUE</t>
  </si>
  <si>
    <t>SJG-SPRAY PAINT SHERLUX M.BLUE</t>
  </si>
  <si>
    <t>SJG-SPRAY PAINT SHERLUX M.GREY</t>
  </si>
  <si>
    <t>SJG-SPRAY PAINT SHERLUX M.YELLOW</t>
  </si>
  <si>
    <t>SJG-SPRAY PAINT SHERLUX LEAF GREEN</t>
  </si>
  <si>
    <t>SJG-SPRAY PAINT SHERLUX LIGHT GREEN</t>
  </si>
  <si>
    <t>SJG-SPRAY PAINT SHERLUX ART YELLOW</t>
  </si>
  <si>
    <t>SJG-SPRAY PAINT SHERLUX APPLE GREEN</t>
  </si>
  <si>
    <t>SJG-SPRAY PAINT SHERLUX SILVER GREY</t>
  </si>
  <si>
    <t>SJG-SPRAY PAINT SHERLUX DIAMOND BLUE</t>
  </si>
  <si>
    <t>SJG-SPRAY PAINT SHERLUX DEEP RED</t>
  </si>
  <si>
    <t>SJG-SPRAY PAINT SHERLUX DEEP BROWN</t>
  </si>
  <si>
    <t>SJG-SPRAY PAINT SHERLUX ANTI RUST BROWN</t>
  </si>
  <si>
    <t>SJG-SPRAY PAINT SHERLUX LACQUER</t>
  </si>
  <si>
    <t>SJG-SPRAY PAINT SHERLUX GREY</t>
  </si>
  <si>
    <t>SJG-SPRAY PAINT SHERLUX ISUZU BLUE</t>
  </si>
  <si>
    <t>SJG-SPRAY PAINT SHERLUX FLOU WHITE</t>
  </si>
  <si>
    <t>SJG-SPRAY PAINT SHERLUX FLOU RED</t>
  </si>
  <si>
    <t>SJG-SPRAY PAINT SHERLUX FLOU PINK</t>
  </si>
  <si>
    <t>SJG-SPRAY PAINT SHERLUX FLOU GREEN</t>
  </si>
  <si>
    <t>SJG-SPRAY PAINT SHERLUX FLOU BLUE</t>
  </si>
  <si>
    <t>SJG-SPRAY PAINT SHERLUX FLOU YELLOW</t>
  </si>
  <si>
    <t>SJG-SPRAY PAINT SHERLUX FLOU ORANGE</t>
  </si>
  <si>
    <t>SJG-SPRAY PAINT SHERLUX BRIGHT GOLD</t>
  </si>
  <si>
    <t>SJG-SPRAY PAINT SHERLUX BRIGHT CHROME</t>
  </si>
  <si>
    <t>SJG-SPRAY PAINT SHERLUX RED GOLD</t>
  </si>
  <si>
    <t>SJG-SPRAY PAINT SHERLUX FLASH GOLD</t>
  </si>
  <si>
    <t>SJG-SPRAY PAINT SHERLUX 18K GOLD</t>
  </si>
  <si>
    <t>SJG-SPRAY PAINT SHERLUX 1680 SILVER</t>
  </si>
  <si>
    <t>SJG-SPRAY PAINT SHERLUX FLASH M.BLUE</t>
  </si>
  <si>
    <t>SJG-SPRAY PAINT SHERLUX FLASH JADE GREEN</t>
  </si>
  <si>
    <t>SJG-SPRAY PAINT SHERLUX FLASH VIOLET</t>
  </si>
  <si>
    <t>SJG-SPRAY PAINT SHERLUX BLACK H-HEAT</t>
  </si>
  <si>
    <t>SJG-SPRAY PAINT SHERLUX SILVER H-HEAT</t>
  </si>
  <si>
    <t>CT-PINLIGHT FIXTURE AKARI APNL-327 E27 3</t>
  </si>
  <si>
    <t>CT-PINLIGHT FIXTURE AKARI APNL-427 E27 4</t>
  </si>
  <si>
    <t>CT-PINLIGHT FIXTURE AKARI APNL-627 E27 6</t>
  </si>
  <si>
    <t>ATB-DOOR STOPPER SUN CHAIN #8412 AB</t>
  </si>
  <si>
    <t>ATB-DOOR STOPPER SUN CHAIN #8412 BP</t>
  </si>
  <si>
    <t>ATB-DOOR STOPPER SUN CHAIN #8412 CP</t>
  </si>
  <si>
    <t>ATB-CATCHES ELBOW SUN CHAIN #8313 NP</t>
  </si>
  <si>
    <t>ATB-GLIDER NAIL SUN CHAIN #9324 3/4</t>
  </si>
  <si>
    <t>BR-HOB DOMINO AZ-262SF-28CM STAINLESS</t>
  </si>
  <si>
    <t>BR-HOB AEROGAZ DOMINO AZ-162F TEMPERED</t>
  </si>
  <si>
    <t>BR-HOB AEROGAZ DOMINO AZ-262F TEMPERED</t>
  </si>
  <si>
    <t>YATAI-SOCKET OMNI PIGTAIL E12-102-PK</t>
  </si>
  <si>
    <t>YATAI-ADAPTOR OMNI WDA-001-PK BP ROTARY</t>
  </si>
  <si>
    <t>AIC-BENCH GRINDER KYK KBG8S STONE</t>
  </si>
  <si>
    <t>B-PUMP APP BA-100S 1/6 HP WATER DRAINAGE</t>
  </si>
  <si>
    <t>B-PUMP APP BA-400S 1/2 HP WATER DRAINAGE</t>
  </si>
  <si>
    <t>B-PUMP APP TPS-50 80 WATTS SUBMERSIBLE PUMP</t>
  </si>
  <si>
    <t>B-PUMP APP TPS-200S 200 WATTS SUBMERSIBLE PUMP</t>
  </si>
  <si>
    <t>L-DOOR CLOSER SENTRY SILVER SENTRY V-16881-SL</t>
  </si>
  <si>
    <t>L-DOOR CLOSER SENTRY V-16881-BR</t>
  </si>
  <si>
    <t>NKD-FLASHLIGHT LOTUS LFL-3191 1W LED NEW GNRATION</t>
  </si>
  <si>
    <t>NKD-FLASHLIGHT LOTUS LFL-3259 1W LED NEW GNRATION</t>
  </si>
  <si>
    <t>NKD-FLASHLIGHT LOTUS LFL-3105 1W LED NEW GNRATION</t>
  </si>
  <si>
    <t>NKD-FLASHLIGHT LOTUS LFL-3017 16 LED</t>
  </si>
  <si>
    <t>NKD-FLASHLIGHT LOTUS LFL-3131 9 LED</t>
  </si>
  <si>
    <t>NKD-FLASHLIGHT LOTUS LFL-3086 28 LED</t>
  </si>
  <si>
    <t>NKD-FLASHLIGHT LOTUS LFL-3270 5 LED</t>
  </si>
  <si>
    <t>NKD-FLASHLIGHT LOTUS LED PEN LFL-3014</t>
  </si>
  <si>
    <t>NKD-FLASHLIGHT LOTUS LFL-3246 12 LED PEN</t>
  </si>
  <si>
    <t>NKD-FLASHLIGHT LOTUS LFL-3508D HD ALUMINUM</t>
  </si>
  <si>
    <t>NKD-FLASHLIGHT LOTUS LFL-3505-3 ABS 3D</t>
  </si>
  <si>
    <t>NKD-FLASHLIGHT LOTUS LFL-3505-2 ABS 2D</t>
  </si>
  <si>
    <t>NKD-FLASHLIGHT LOTUS LFL-3213 12 LED</t>
  </si>
  <si>
    <t>NKD-WRENCH LOTUS ANNODIZED CROSS - BLUE</t>
  </si>
  <si>
    <t>NKD-WRENCH LOTUS ANNODIZED CROSS - PURPLE</t>
  </si>
  <si>
    <t>NKD-WRENCH LOTUS ANNODIZED CROSS - RED</t>
  </si>
  <si>
    <t>NKD-WRENCH LOTUS ANNODIZED CROSS - GREEN</t>
  </si>
  <si>
    <t>NKD-WRENCH LOTUS ANNODIZED CROSS - BLACK</t>
  </si>
  <si>
    <t>NKD-SCREWDRIVER KIT LOTUS CORDLESS LCS-480</t>
  </si>
  <si>
    <t>NKD-TOOL BOX LOTUS LTB-009 W/O FLASHLIGHT</t>
  </si>
  <si>
    <t>NKD-TACKLE BOX LOTUS LMO-918</t>
  </si>
  <si>
    <t>NKD-SAFETY WORKING SHOES WORKMAN WSS-004-7-7''</t>
  </si>
  <si>
    <t>NKD-SAFETY WORKING SHOES WORKMAN WSS-004-8-8''</t>
  </si>
  <si>
    <t>NKD-SAFETY WORKING SHOES WORKMAN WSS-004-9-9''</t>
  </si>
  <si>
    <t>NKD-SAFETY WORKING SHOES WORKMAN WSS-004-1-10''</t>
  </si>
  <si>
    <t>NKD-SAFETY WORKING BOOTS WORKMAN WSS-OC3-7-7''</t>
  </si>
  <si>
    <t>NKD-SAFETY WORKING BOOTS WORKMAN WSS-OC3-8-8''</t>
  </si>
  <si>
    <t>NKD-SAFETY WORKING BOOTS WORKMAN WSS-OC3-9-9''</t>
  </si>
  <si>
    <t>NKD-SAFETY WORKING BOOTS WORKMAN WSS-OC40-10''</t>
  </si>
  <si>
    <t>NKD-SAFETY WORKING SHOES WORKMAN ECO WSS-0247-7-41</t>
  </si>
  <si>
    <t>NKD-SAFETY WORKING SHOES WORKMAN ECO WSS-0248-8-42</t>
  </si>
  <si>
    <t>NKD-SAFETY WORKING SHOES WORKMAN ECO WSS-0249-9-43</t>
  </si>
  <si>
    <t>NKD-SAFETY WORKNG SHOES WORKMAN ECO WSS-0240-10-44</t>
  </si>
  <si>
    <t>NKD-BOOTS PVC WORKMAN WMS-303-40 NON SKIP</t>
  </si>
  <si>
    <t>NKD-BOOTS PVC WORKMAN WMS-303-42 NON SKIP</t>
  </si>
  <si>
    <t>NKD-BOOTS PVC WORKMAN WMS-303-44 NON SKIP</t>
  </si>
  <si>
    <t>NKD-BOOTS PVC WORKMAN WMS-305-40 NON SKIP</t>
  </si>
  <si>
    <t>NKD-BOOTS PVC WORKMAN WMS-305-42 NON SKIP</t>
  </si>
  <si>
    <t>NKD-BOOTS PVC WORKMAN WMS-305-44 NON SKIP</t>
  </si>
  <si>
    <t>NKD-SAFETY WORKING SHOES WORKMAN WSS-003-7-7 ANSI</t>
  </si>
  <si>
    <t>NKD-SAFETY WORKING SHOES WORKMAN WSS-003-8-8 ANSI</t>
  </si>
  <si>
    <t>NKD-SAFETY WORKING SHOES WORKMAN WSS-003-9-9 ANSI</t>
  </si>
  <si>
    <t>NKD-SAFETY WORKING SHOES WORKMAN WSS-004-0-10 ANSI</t>
  </si>
  <si>
    <t>NKD-SAFETY WORKING SHOES WORKMAN WSS-010-7-7 ANSI</t>
  </si>
  <si>
    <t>NKD-SAFETY WORKING SHOES WORKMAN WSS-010-8-8 ANSI</t>
  </si>
  <si>
    <t>NKD-SAFETY WORKING SHOES WORKMAN WSS-010-9-9 ANSI</t>
  </si>
  <si>
    <t>NKD-SAFETY WORKING SHOES WORKMAN WSS-0110-10 ANSI</t>
  </si>
  <si>
    <t>NKD-VEST REFLECTING LOTUS LRV-2404 YELLOW (L)</t>
  </si>
  <si>
    <t>NKD-VEST REFLECTING LOTUS LRV-2404 YELLOW (XL)</t>
  </si>
  <si>
    <t>NKD-VEST REFLECTING LOTUS LRV-2405 YELLOW (M)</t>
  </si>
  <si>
    <t>NKD-VEST REFLECTING LOTUS LRV-2405 YELLOW (L)</t>
  </si>
  <si>
    <t>NKD-VEST REFLECTING LOTUS LRV-2405 YELLOW (XL)</t>
  </si>
  <si>
    <t>NKD-SAFETY CONE LOTUS LSC-702</t>
  </si>
  <si>
    <t>NKD-SAFETY CONE LOTUS LSC-705</t>
  </si>
  <si>
    <t>NKD-SAFETY CONE LOTUS LSC-706</t>
  </si>
  <si>
    <t>NKD-SAFETY CONE LOTUS LSC-707</t>
  </si>
  <si>
    <t>NKD-SAFETY CONE LOTUS LSC-709</t>
  </si>
  <si>
    <t>NKD-VEST REFLECTING LOTUS LRV-2404 YELLOW (M)</t>
  </si>
  <si>
    <t>NKD-VEST REFLECTING LOTUS LRV-2403 YELLOW (XL)</t>
  </si>
  <si>
    <t>NKD-VEST REFLECTING LOTUS LRV-2403 YELLOW (L)</t>
  </si>
  <si>
    <t>NKD-VEST REFLECTING LOTUS LRV-2403 YELLOW (M)</t>
  </si>
  <si>
    <t>NKD-VEST REFLECTING LOTUS LRV-2402 YELLOW (XL)</t>
  </si>
  <si>
    <t>NKD-VEST REFLECTING LOTUS LRV-2402 YELLOW (L)</t>
  </si>
  <si>
    <t>NKD-VEST REFLECTING LOTUS LRV-2402 YELLOW (M)</t>
  </si>
  <si>
    <t>NKD-ELECTRICIAN SAFETY BELT LOTUS LSB-4201</t>
  </si>
  <si>
    <t>NKD-CARTRIDGE LOTUS LRH-615</t>
  </si>
  <si>
    <t>NKD-CARTRIDGE LOTUS LRH-616</t>
  </si>
  <si>
    <t>NKD-CARTRIDGE LOTUS LRH-617</t>
  </si>
  <si>
    <t>NKD-KNEE BOSS LOTUS LKB-0075</t>
  </si>
  <si>
    <t>NKD-KNEE BOSS LOTUS LKB-0073</t>
  </si>
  <si>
    <t>NKD-MARK PILLAR LOTUS LMP-201</t>
  </si>
  <si>
    <t>NKD-MARK PILLAR LOTUS LMP-202</t>
  </si>
  <si>
    <t>NKD-MARK PILLAR LOTUS LMP-203</t>
  </si>
  <si>
    <t>NKD-RUBBER BUFFER MAT LOTUS LBM-48 250X345X48</t>
  </si>
  <si>
    <t>NKD-RUBBER BUFFER MAT LOTUS LBM-745 750X345X45</t>
  </si>
  <si>
    <t>NKD-CENT WAY LOTUS LCW-185</t>
  </si>
  <si>
    <t>NKD-ROUTER MAKITA M363</t>
  </si>
  <si>
    <t>NKD-TOOL CHEST PVC LOTUS LTC-2054 W/ TROLLEY</t>
  </si>
  <si>
    <t>NKD-WRENCH LOTUS L-TYPE W/MILL HOLE LLW-17 17MM</t>
  </si>
  <si>
    <t>NKD-WRENCH LOTUS L-TYPE W/MILL HOLE LLW-19 19MM</t>
  </si>
  <si>
    <t>NKD-WRENCH LOTUS L-TYPE W/MILL HOLE LLW-22 22MM</t>
  </si>
  <si>
    <t>NKD-WRENCH LOTUS L-TYPE W/MILL HOLE LLW-24 24MM</t>
  </si>
  <si>
    <t>NKD-WRENCH LOTUS T HANDLE HEX 8PCS. LTH-008</t>
  </si>
  <si>
    <t>NKD-TOOL HEX &amp; S/D LOTUS LFK-008A FOLDING</t>
  </si>
  <si>
    <t>NKD-TOOL HEX &amp; S/D LOTUS LFK-008B FOLDING</t>
  </si>
  <si>
    <t>NKD-TOOL HEX &amp; S/D LOTUS LFK-008C FOLDING</t>
  </si>
  <si>
    <t>NKD-WRENCH LOTUS L-TYPE W/MILL HOLE LLW-08 8MM</t>
  </si>
  <si>
    <t>NKD-WRENCH LOTUS L-TYPE W/MILL HOLE LLW-10 10MM</t>
  </si>
  <si>
    <t>NKD-WRENCH LOTUS L-TYPE W/MILL HOLE LLW-12 12MM</t>
  </si>
  <si>
    <t>NKD-WRENCH LOTUS L-TYPE W/MILL HOLE LLW-14 14MM</t>
  </si>
  <si>
    <t>NKD-JIGSAW BLADE LOTUS LJB-U111C PACK OF 5</t>
  </si>
  <si>
    <t>NKD-JIGSAW BLADE LOTUS LJB-U118A PACK OF 5</t>
  </si>
  <si>
    <t>NKD-JIGSAW BLADE LOTUS LJB-001 PACK OF 5</t>
  </si>
  <si>
    <t>NKD-JIGSAW BLADE LOTUS LJB-002 PACK OF 5</t>
  </si>
  <si>
    <t>NKD-JIGSAW BLADE LOTUS LJB-003 PACK OF 5</t>
  </si>
  <si>
    <t>NKD-JIGSAW BLADE LOTUS LJB-016 PACK OF 5</t>
  </si>
  <si>
    <t>NKD-JIGSAW BLADE LOTUS LJB-023 PACK OF 5</t>
  </si>
  <si>
    <t>NKD-JIGSAW BLADE LOTUS LJB-024 PACK OF 5</t>
  </si>
  <si>
    <t>NKD-STEEL TAPE LOTUS LASER LINE LLM-525</t>
  </si>
  <si>
    <t>NKD-TOOL LOTUS LTS-601 6PCS.SET</t>
  </si>
  <si>
    <t>NKD-ULTRA SONIC DISTANCE MEASURER LOTUS LSDM-M04</t>
  </si>
  <si>
    <t>NKD-TORPEDO LEVEL LOTUS LPL-009</t>
  </si>
  <si>
    <t>NKD-SPRAY GUN LOTUS GRAVITY TYPE LSG-770G</t>
  </si>
  <si>
    <t>NKD-SPRAY GUN LOTUS GRAVITY TYPE LSG-K3G</t>
  </si>
  <si>
    <t>NKD-TIRE INFLATING GUN LOTUS LIG-001</t>
  </si>
  <si>
    <t>NKD-JIGSAW BLADE LOTUS LJB-T111C PACK OF 5</t>
  </si>
  <si>
    <t>NKD-JIGSAW BLADE LOTUS LJB-T118AF PACK OF 5</t>
  </si>
  <si>
    <t>NKD-JIGSAW BLADE LOTUS LJB-T114D PACK OF 5</t>
  </si>
  <si>
    <t>NKD-JIGSAW BLADE LOTUS LJB-T127D PACK OF 5</t>
  </si>
  <si>
    <t>NKD-JIGSAW BLADE LOTUS LJB-D111C PACK OF 5</t>
  </si>
  <si>
    <t>NKD-JIGSAW BLADE LOTUS LJB-D118A PACK OF 5</t>
  </si>
  <si>
    <t>NKD-ANGLE VALVE LOTUS LAV-012Q QUICK OPEN 1/2X1/2</t>
  </si>
  <si>
    <t>NKD-ANGLE VALVE LOTUS LAV-038MQ QUICK OPEN 3/8X1/2</t>
  </si>
  <si>
    <t>NKD-ANGLE VALVE LOTUS LAV-038FQ QUICK OPEN 3/8X3/8</t>
  </si>
  <si>
    <t>NKD-ANGLE VALVE LOTUS LAV-014Q QUICK OPEN 1/4X1/2</t>
  </si>
  <si>
    <t>NKD-MASK CARBON LOTUS LCM-402 TG0202-DAC4M</t>
  </si>
  <si>
    <t>NKD-MASK CARBON LOTUS LCM-401 TG0202-DACM10</t>
  </si>
  <si>
    <t>NKD-MASK SQUARE LOTUS LFM-202 W/ACTIVE CARBON</t>
  </si>
  <si>
    <t>NKD-MASK SQUARE LOTUS LFM-201 WHITE</t>
  </si>
  <si>
    <t>NKD-MASK SQUARE LOTUS LFM-201 GREEN</t>
  </si>
  <si>
    <t>NKD-MASK SQUARE LOTUS LFM-201 BLUE</t>
  </si>
  <si>
    <t>NKD-MASK SQUARE LOTUS LFM-201 PINK</t>
  </si>
  <si>
    <t>NKD-EAR MUFF LOTUS LEM-108Y</t>
  </si>
  <si>
    <t>NKD-EAR PLUG LOTUS 5PAIR LEP-505</t>
  </si>
  <si>
    <t>NKD-RESPIRATOR LOTUS W/GOGGLES  SINGLE LRMG-001</t>
  </si>
  <si>
    <t>NKD-RESPIRATOR LOTUS W/GOGGLES DOUBLE LRMG-002</t>
  </si>
  <si>
    <t>NKD-CARTRIDGE LOTUS LRH-613</t>
  </si>
  <si>
    <t>NKD-CARTRIDGE LOTUS LRH-614</t>
  </si>
  <si>
    <t>NKD-GLOVES LOTUS COLOR LATEX LLG-002</t>
  </si>
  <si>
    <t>NKD-GLOVES LOTUS PRIG GRAIN LEATHER LWG-503</t>
  </si>
  <si>
    <t>NKD-GLOVES LOTUS ELASTIC BACK LWG-801</t>
  </si>
  <si>
    <t>NKD-GLOVES LOTUS COWSPLIT WELDING LWG-8020</t>
  </si>
  <si>
    <t>NKD-GLOVES LOTUS COTTON LCG-807</t>
  </si>
  <si>
    <t>NKD-GLOVES LOTUS COTTON LCG-718</t>
  </si>
  <si>
    <t>NKD-GLOVES LOTUS DOTTED GARDEN LDG-308</t>
  </si>
  <si>
    <t>NKD-GLOVES LOTUS DOTTED GARDEN LDG-313</t>
  </si>
  <si>
    <t>NKD-GLOVES LOTUS RUBBER COAT LCG101-4</t>
  </si>
  <si>
    <t>NKD-LOOPER SHEAR LOTUS MINI LLS-018</t>
  </si>
  <si>
    <t>NKD-PAINT BRUSH ARTIST LOTUS SET LAB-577</t>
  </si>
  <si>
    <t>NKD-PAINT BRUSH ARTIST LOTUS SET LAB-253</t>
  </si>
  <si>
    <t>NKD-PAINT SCRAPPER LOTUS LPS-001 1</t>
  </si>
  <si>
    <t>NKD-PAINT SCRAPPER LOTUS LPS-015 1-1/2</t>
  </si>
  <si>
    <t>NKD-PAINT SCRAPPER LOTUS LPS-002 2</t>
  </si>
  <si>
    <t>NKD-PAINT SCRAPPER LOTUS LPS-025 2-1/2</t>
  </si>
  <si>
    <t>NKD-PAINT SCRAPPER LOTUS LPS-003 3</t>
  </si>
  <si>
    <t>NKD-EXTRA SPARE BLADE LOTUS LCK-007SB (10PCS)</t>
  </si>
  <si>
    <t>NKD-EXTRA SPARE BLADE LOTUS LCK-008SB (10PCS)</t>
  </si>
  <si>
    <t>NKD-NYLON LINE REEL LOTUS 50M LLR-001</t>
  </si>
  <si>
    <t>NKD-SAW / DRIVER LOTUS LSD-411</t>
  </si>
  <si>
    <t>NKD-TOOL BOX LOTUS LTB-140</t>
  </si>
  <si>
    <t>NKD-TOOL BOX LOTUS LTB-308</t>
  </si>
  <si>
    <t>NKD-LONG TAPE LOTUS PVC LLT-30E</t>
  </si>
  <si>
    <t>NKD-LONG TAPE LOTUS PVC LLT-50E</t>
  </si>
  <si>
    <t>NKD-LONG TAPE LOTUS PVC LLT-100E</t>
  </si>
  <si>
    <t>NKD-MEASURING WHEEL LOTUS LMW-9999A</t>
  </si>
  <si>
    <t>NKD-HAND SAW LOTUS LHS-016 PVC HANDLE 16</t>
  </si>
  <si>
    <t>NKD-HAND SAW LOTUS LHS-018 PVC HANDLE 18</t>
  </si>
  <si>
    <t>NKD-HAND SAW LOTUS LHS-020 PVC HANDLE 20</t>
  </si>
  <si>
    <t>NKD-HAND SAW LOTUS LHS-022 PVC HANDLE 22</t>
  </si>
  <si>
    <t>NKD-HAND SAW LOTUS LHS-016W WOODEN HANDLE 16</t>
  </si>
  <si>
    <t>NKD-HAND SAW LOTUS LHS-018W WOODEN HANDLE 18</t>
  </si>
  <si>
    <t>NKD-HAND SAW LOTUS LHS-020W WOODEN HANDLE 20</t>
  </si>
  <si>
    <t>NKD-SAW LOTUS TWO HANDLE 40 LHS-40-2</t>
  </si>
  <si>
    <t>NKD-SAW LOTUS DOUBLE SIDED 16 LDSS-016</t>
  </si>
  <si>
    <t>NKD-ANGLE SAW LOTUS 3 LAS-006</t>
  </si>
  <si>
    <t>NKD-MITRE BOX LOTUS 12 LMB-012</t>
  </si>
  <si>
    <t>NKD-HACKSAW FRAME LOTUS LHF-302</t>
  </si>
  <si>
    <t>NKD-HACKSAW FRAME LOTUS LHF-304</t>
  </si>
  <si>
    <t>NKD-BLADE CUTTER LOTUS QUICK CHANGE LQUC-39</t>
  </si>
  <si>
    <t>NKD-AIR QUICK COUPLER SOCKET LOTUS HOSE LSH-20S</t>
  </si>
  <si>
    <t>NKD-AIR QUICK COUPLER SOCKET LOTUS FEMALE LSF-20S</t>
  </si>
  <si>
    <t>NKD-AIR QUICK COUPLER SOCKET LOTUS MALE LSM-20S</t>
  </si>
  <si>
    <t>NKD-AIR QUICK COUPLER PLUG LOTUS HOSE END LPH-20S</t>
  </si>
  <si>
    <t>NKD-AIR QUICK COUPLER PLUG LOTUS FEMALE LPF-20S</t>
  </si>
  <si>
    <t>NKD-AIR QUICK COUPLER PLUG LOTUS MALE LPM-20S</t>
  </si>
  <si>
    <t>NKD-SPEED PLUG LOTUS W/SCREW (NYLON) #660 6X60MM</t>
  </si>
  <si>
    <t>NKD-SPEED PLUG LOTUS W/SCREW (NYLON) #670 6X70MM</t>
  </si>
  <si>
    <t>NKD-SPEED PLUG LOTUS W/SCREW (NYLON) #8100 8X100MM</t>
  </si>
  <si>
    <t>NKD-HANDLE LOTUS CENTER SET</t>
  </si>
  <si>
    <t>NKD-KEY CHAIN LIGHT LOTUS LED LFL-3066</t>
  </si>
  <si>
    <t>NKD-FLASHLIGHT LOTUS LFL-3248 7LED + 1LASER</t>
  </si>
  <si>
    <t>NKD-TROWEL WORTH #2048 BASIC HAND TOOLS</t>
  </si>
  <si>
    <t>NKD-CARBON BRUSH MAKITA 325 FOR 9553B</t>
  </si>
  <si>
    <t>NKD-HEAD LAMP LOTUS LHL-3331</t>
  </si>
  <si>
    <t>SJG-FLOURESCENT TUBE FOCUS T-8 18W</t>
  </si>
  <si>
    <t>SJG-FLOURESCENT TUBE FOCUS T-8 36W</t>
  </si>
  <si>
    <t>SJG-BULB PILOT FOCUS CLEAR</t>
  </si>
  <si>
    <t>SJG-BULB PILOT FOCUS RED</t>
  </si>
  <si>
    <t>SJG-BULB PILOT FOCUS ORANGE</t>
  </si>
  <si>
    <t>20.80.10000625.108.119.288.100</t>
  </si>
  <si>
    <t>SJG-BULB PILOT FOCUS GREEN</t>
  </si>
  <si>
    <t>SJG-BULB PILOT FOCUS BLUE</t>
  </si>
  <si>
    <t>SJG-BULB PILOT FOCUS FROSTED</t>
  </si>
  <si>
    <t>SJG-BULB FOCUS REFRIGERATOR</t>
  </si>
  <si>
    <t>SJG-FUSE AMERICA 20A</t>
  </si>
  <si>
    <t>SJG-FUSE AMERICA 25A</t>
  </si>
  <si>
    <t>FF-ELECTRICAL MOULDING PVC ROYU RPEM12X12</t>
  </si>
  <si>
    <t>FF-ELECTRICAL MOULDING PVC ROYU RPEM16X16</t>
  </si>
  <si>
    <t>FF-ELECTRICAL MOULDING PVC ROYU RPEM25X16</t>
  </si>
  <si>
    <t>FF-ELECTRICAL MOULDING PVC ROYU RPEM40X40</t>
  </si>
  <si>
    <t>L-PADLOCK SENTRY S340 L 40MM</t>
  </si>
  <si>
    <t>L-PADLOCK SENTRY S345 L 45MM</t>
  </si>
  <si>
    <t>L-LEVEL STANLEY STHT42076-8 ALUM I-BEAM W/3 VIAL 48</t>
  </si>
  <si>
    <t>SJG-SHARPENING STONE BRAZIL 6</t>
  </si>
  <si>
    <t>SJG-SHARPENING STONE BRAZIL 8</t>
  </si>
  <si>
    <t>ATB-KNOB PLASTIC SUN CHAIN #3116 GP</t>
  </si>
  <si>
    <t>SJG-WATERPROOFER/SEALER ACRYLIC SISTA 75GMS</t>
  </si>
  <si>
    <t>SJG-LOCKSET SHERLOCK SL 828 SS</t>
  </si>
  <si>
    <t>SJG-LOCKSET SHERLOCK SL 828 PB</t>
  </si>
  <si>
    <t>SJG-LOCKSET SHERLOCK SL 828 AB</t>
  </si>
  <si>
    <t>SJG-LOCKSET SHERLOCK SL 829 SS</t>
  </si>
  <si>
    <t>SJG-LOCKSET SHERLOCK SL 829 AB</t>
  </si>
  <si>
    <t>SJG-LOCKSET SHERLOCK SL 829 WHITE</t>
  </si>
  <si>
    <t>NKD-STAPLE WIRE LOTUS LSW-T-5008 8MM FOR T50/T55</t>
  </si>
  <si>
    <t>NKD-STAPLE WIRE LOTUS LSW-T-5010 10MM FOR T50/T550</t>
  </si>
  <si>
    <t>NKD-STAPLE WIRE LOTUS LSW-T-5012 12MM FOR T50/T55</t>
  </si>
  <si>
    <t>NKD-STAPLE WIRE LOTUS LSW-T-5014 14MM FOR T50/T55</t>
  </si>
  <si>
    <t>NKD-JIGSAW BLADES LOTUS LJB-008 PCK OF 5</t>
  </si>
  <si>
    <t>FF-LUMINAIRE FIREFLY MAGNETIC BALLAST ESB20</t>
  </si>
  <si>
    <t>FF-LUMINAIRE FIREFLY MAGNETIC BALLAST ESB40</t>
  </si>
  <si>
    <t>FF-LUMINAIRE INDUSTRIAL FIREFLY ESLI1X40/1 1X40W</t>
  </si>
  <si>
    <t>FF-LUMINAIRE INDUSTRIAL FIREFLY ESLI2X20/1 2X20W</t>
  </si>
  <si>
    <t>FF-LUMINAIRE INDUSTRIAL FIREFLY ESLI2X40/1 2X40W</t>
  </si>
  <si>
    <t>FF-LUMINAIRE INDUSTRIAL FIREFLY ESLIA1X40/1 1X40W</t>
  </si>
  <si>
    <t>FF-LUMINAIRE INDUSTRIAL FIREFLY ESLIA2X20/1 2X2W</t>
  </si>
  <si>
    <t>FF-LUMINAIRE INDUSTRIAL FIREFLY ESLIA2X40/1 2X40W</t>
  </si>
  <si>
    <t>FF-LUMINAIRE BASE FIREFLY W/BALLAST&amp;STARTER ESO1/20</t>
  </si>
  <si>
    <t>FF-LUMINAIRE BASE FIREFLY W/BALLAST&amp;STARTER ESO1/40</t>
  </si>
  <si>
    <t>FF-LUMINAIRE FIREFLY FIXTURE SPRING ESS1/20 20W</t>
  </si>
  <si>
    <t>FF-LUMINAIRE FIREFLY FIXTURE SPRING ESS1/40 40W</t>
  </si>
  <si>
    <t>FF-LUMINAIRE BASE FIREFLY BOX TYPE EXB20 20W</t>
  </si>
  <si>
    <t>FF-LUMINAIRE BASE FIREFLY BOX TYPE EXB40 40W</t>
  </si>
  <si>
    <t>ATB-CABLE TIE 2.5MMX100MM 25'S</t>
  </si>
  <si>
    <t>ATB-CABLE TIE 2.5MMX150MM 25'S</t>
  </si>
  <si>
    <t>ATB-CABLE TIE 2.5MMX200MM 25'S</t>
  </si>
  <si>
    <t>ATB-CABLE TIE 3.6MMX150MM 25'S</t>
  </si>
  <si>
    <t>ATB-CABLE TIE 3.6MMX200MM 25'S</t>
  </si>
  <si>
    <t>ATB-CABLE TIE 3.6MMX250MM 25'S</t>
  </si>
  <si>
    <t>ATB-CABLE TIE 3.6MMX300MM 25'S</t>
  </si>
  <si>
    <t>ATB-CABLE TIE 4.8MMX200MM 25'S</t>
  </si>
  <si>
    <t>ATB-CABLE TIE 4.8MMX250MM 25'S</t>
  </si>
  <si>
    <t>ATB-CABLE TIE 4.8MMX300MM 25'S</t>
  </si>
  <si>
    <t>ATB-CABLE TIE 6MMX200MM 25'S</t>
  </si>
  <si>
    <t>ATB-CABLE TIE 6MMX250MM 25'S</t>
  </si>
  <si>
    <t>ATB-CABLE TIE 6MMX300MM 25'S</t>
  </si>
  <si>
    <t>+T-SHOWER DIVERTOR SHOWY 2623</t>
  </si>
  <si>
    <t>T-SHOWY 6051F Q-TURN SGL LEVER FLEX SPOUT SINK TAP</t>
  </si>
  <si>
    <t>NKD-FASHION TOOL LOTUS SET FOR LADIES 135PCS</t>
  </si>
  <si>
    <t>NKD-STAPLE WIRE LOTUS LSW-908JD 8MM FOR T-50 500PC</t>
  </si>
  <si>
    <t>NKD-STAPLE WIRE LOTUS LSW-910JD 10MM FOR T-50</t>
  </si>
  <si>
    <t>NKD-STAPLE WIRE LOTUS LSW-912JD 12MM FOR T-50</t>
  </si>
  <si>
    <t>NKD-STAPLE WIRE LOTUS LSW-914JD 14MM FOR T-50</t>
  </si>
  <si>
    <t>ER-HAMMER BALLPIEN GREENFIELD GBH12 1/2 LB</t>
  </si>
  <si>
    <t>ER-CHISEL WOOD GREENFIELD GWC34 3/4</t>
  </si>
  <si>
    <t>ER-CHISEL WOOD GREENFIELD GWC1 1</t>
  </si>
  <si>
    <t>ER-CHISEL WOOD GREENFIELD GWC114 1-1/4</t>
  </si>
  <si>
    <t>ER-CHISEL WOOD GREENFIELD GWC112 1-1/2</t>
  </si>
  <si>
    <t>ER-CHISEL WOOD GREENFIELD GWCS4 4PCS/SET</t>
  </si>
  <si>
    <t>ER-SLEDGE HAMMER GREENFIELD GSH6 6LBS</t>
  </si>
  <si>
    <t>ER-SLEDGE HAMMER GREENFIELD GSH8 8LBS</t>
  </si>
  <si>
    <t>ER-SLEDGE HAMMER GREENFIELD GSH10 10LBS</t>
  </si>
  <si>
    <t>ER-SLEDGE HAMMER GREENFIELD GSH12 12LBS</t>
  </si>
  <si>
    <t>ER-SLEDGE HAMMER GREENFIELD GSH14 14LBS</t>
  </si>
  <si>
    <t>ER-PLIERS COMB.GREENFIELD GCP6</t>
  </si>
  <si>
    <t>ER-PLIERS COMB.GREENFIELD GCP7</t>
  </si>
  <si>
    <t>ER-PLIERS COMB.GREENFIELD GCP8</t>
  </si>
  <si>
    <t>ER-PLIERS GREENFIELD GLNP5 LONG NOSE 5</t>
  </si>
  <si>
    <t>ER-PLIERS GREENFIELD GLNP6 LONG NOSE 6</t>
  </si>
  <si>
    <t>ER-PLIERS GREENFIELD GLNP7 LONG NOSE 7</t>
  </si>
  <si>
    <t>ER-PLIERS GREENFIELD GLNP8 LONG NOSE 8</t>
  </si>
  <si>
    <t>ER-PLIERS GREENFIELD GDCP5 DIAGONAL</t>
  </si>
  <si>
    <t>ER-PLIERS GREENFIELD GDCP6 DIAGONAL</t>
  </si>
  <si>
    <t>ER-PLIERS GREENFIELD GDCP7 DIAGONAL</t>
  </si>
  <si>
    <t>ER-PLIERS GREENFIELD GDCP8 DIAGONAL</t>
  </si>
  <si>
    <t>ER-PLIERS GREENFIELD GSJ6 SLIP JOINT 6</t>
  </si>
  <si>
    <t>ER-PLIERS GREENFIELD GSJ8 SLIP JOINT 8</t>
  </si>
  <si>
    <t>ER-PLIERS GREENFIELD GSJ10 SLIP JOINT 10</t>
  </si>
  <si>
    <t>ER-WRENCH PIPE GREENFIELD GPW8</t>
  </si>
  <si>
    <t>ER-WRENCH PIPE GREENFIELD GPW10</t>
  </si>
  <si>
    <t>ER-WRENCH PIPE GREENFIELD GPW12</t>
  </si>
  <si>
    <t>ER-WRENCH PIPE GREENFIELD GPW14</t>
  </si>
  <si>
    <t>ER-WRENCH PIPE GREENFIELD GPW18</t>
  </si>
  <si>
    <t>ER-WRENCH PIPE GREENFIELD GPW24</t>
  </si>
  <si>
    <t>ER-WRENCH PIPE GREENFIELD GPW36</t>
  </si>
  <si>
    <t>ER-ADJUSTABLE WRENCH GREENFIELD GAW6</t>
  </si>
  <si>
    <t>ER-ADJUSTABLE WRENCH GREENFIELD GAW8</t>
  </si>
  <si>
    <t>ER-ADJUSTABLE WRENCH GREENFIELD GAW10</t>
  </si>
  <si>
    <t>ER-ADJUSTABLE WRENCH GREENFIELD GAW12</t>
  </si>
  <si>
    <t>ER-ADJUSTABLE WRENCH GREENFIELD GAW15</t>
  </si>
  <si>
    <t>ER-TUBING CUTTER GREENFIELD GTC</t>
  </si>
  <si>
    <t>ER-FLARING TOOL GREENFIELD GFT</t>
  </si>
  <si>
    <t>ER-RATCHET HANDLE GREENFIELD GRH 1/2X10</t>
  </si>
  <si>
    <t>ER-FOOT PUMP GREENFIELD GFPS SGL</t>
  </si>
  <si>
    <t>ER-HAND PUMP GREENFIELD GHP W/TANK</t>
  </si>
  <si>
    <t>ER-HAND SAW GREENFIELD GHS18 18</t>
  </si>
  <si>
    <t>ER-HAND SAW GREENFIELD GHS20 20</t>
  </si>
  <si>
    <t>ER-HAND SAW GREENFIELD GHS22 22</t>
  </si>
  <si>
    <t>ER-HACKSAW FRAME GREENFIELD GHF W/BLADE</t>
  </si>
  <si>
    <t>ER-CUTTER KNIFE GREENFIELD GCK L-17</t>
  </si>
  <si>
    <t>ER-TIN SNIP GREENFIELD GT8 ALL PURPOSE</t>
  </si>
  <si>
    <t>ER-TIN SNIP GREENFIELD GT10 ALL PURPOSE</t>
  </si>
  <si>
    <t>ER-TIN SNIP GREENFIELD GT12 ALL PURPOSE</t>
  </si>
  <si>
    <t>ER-WOOD PLANE GREENFIELD GWP235 235MM</t>
  </si>
  <si>
    <t>ER-WOOD PLANE GREENFIELD GWP250 250MM</t>
  </si>
  <si>
    <t>ER-BOLT CUTTER GREENFIELD GBC12</t>
  </si>
  <si>
    <t>ER-BOLT CUTTER GREENFIELD GBC14</t>
  </si>
  <si>
    <t>ER-BOLT CUTTER GREENFIELD GBC18</t>
  </si>
  <si>
    <t>ER-BOLT CUTTER GREENFIELD GBC24</t>
  </si>
  <si>
    <t>ER-BOLT CUTTER GREENFIELD GBC36</t>
  </si>
  <si>
    <t>ER-GLASS CUTTER GREENFIELD GGC</t>
  </si>
  <si>
    <t>ER-HOLE SAW GREENFIELD GHSS3 SET 3PC</t>
  </si>
  <si>
    <t>ER-HOLE SAW GREENFIELD GHSS13 SET 13PC</t>
  </si>
  <si>
    <t>ER-TAPE MEASURING GREENFIELD GMT2 2M</t>
  </si>
  <si>
    <t>ER-TAPE MEASURING GREENFIELD GMT3 3M</t>
  </si>
  <si>
    <t>ER-TAPE MEASURING GREENFIELD GMT5 5M</t>
  </si>
  <si>
    <t>ER-TAPE MEASURING GREENFIELD GMT75 7.5M</t>
  </si>
  <si>
    <t>ER-LEVEL GREENFIELD GAL12 ALUM</t>
  </si>
  <si>
    <t>ER-LEVEL GREENFIELD GAL18 ALUM</t>
  </si>
  <si>
    <t>ER-LEVEL GREENFIELD GAL24 ALUM</t>
  </si>
  <si>
    <t>ER-SCREWDRIVER FLAT GREENFIELD GMF3163 3/16X3</t>
  </si>
  <si>
    <t>ER-SCREWDRIVER FLAT GREENFIELD GMF3164 3/16X4</t>
  </si>
  <si>
    <t>ER-SCREWDRIVER FLAT GREENFIELD GMF3165 3/16X5</t>
  </si>
  <si>
    <t>ER-SCREWDRIVER FLAT GREENFIELD GMF3166 3/16X6</t>
  </si>
  <si>
    <t>ER-SCREWDRIVER FLAT GREEN FIELD GMF14112 1/4X1-1/2</t>
  </si>
  <si>
    <t>ER-SCREWDRIVER FLAT GREENFIELD GMF144 1/4X4</t>
  </si>
  <si>
    <t>ER-SCREWDRIVER FLAT GREENFIELD GMF145 1/4X5</t>
  </si>
  <si>
    <t>ER-SCREWDRIVER FLAT GREENFIELD GMF146 1/4X6</t>
  </si>
  <si>
    <t>ER-SCREWDRIVER FLAT GREENFIELD GMF148 1/4X8</t>
  </si>
  <si>
    <t>ER-SCREWDRIVER FLAT GREENFIELD GMF5166 5/16X6</t>
  </si>
  <si>
    <t>ER-SCREWDRIVER FLAT GREENFIELD GMF5168 5/16X8</t>
  </si>
  <si>
    <t>ER-SCREWDRIVER FLAT GREENFIELD GMF51610 5/16X1</t>
  </si>
  <si>
    <t>ER-SCREWDRIVER PHILIP GREENFIELD GMP3163 3/16X3</t>
  </si>
  <si>
    <t>ER-SCREWDRIVER PHILIP GREENFIELD GMP3164 3/16X4</t>
  </si>
  <si>
    <t>ER-SCREWDRIVER PHILIP GREENFIELD GMP3165 3/16X5</t>
  </si>
  <si>
    <t>ER-SCREWDRIVER PHILIP GREENFIELD GMP3166 3/16X6</t>
  </si>
  <si>
    <t>ER-SCREWDRIVER PHILIP GREENFILED GMP14112 1/4X1-1/</t>
  </si>
  <si>
    <t>ER-SCREWDRIVER PHILIP GREENFIELD GMP144 1/4X4</t>
  </si>
  <si>
    <t>ER-SCREWDRIVER PHILIP GREENFIELD GMP145 1/4X5</t>
  </si>
  <si>
    <t>ER-SCREWDRIVER PHILIP GREENFIELD GMP146 1/4X6</t>
  </si>
  <si>
    <t>ER-SCREWDRIVER PHILIP GREENFIELD GMP148 1/4X8</t>
  </si>
  <si>
    <t>ER-SCREWDRIVER PHILIP GREENFIELD GMP5166 5/16X6</t>
  </si>
  <si>
    <t>ER-SCREWDRIVER PHILIP GREENFIELD GMP5168 5/16X8</t>
  </si>
  <si>
    <t>ER-SCREWDRIVER PHILIP GREENFIELD GMP51610 5/16X10</t>
  </si>
  <si>
    <t>ER-SCREWDRIVER GREENFIELD GSD6 SET 6PCS</t>
  </si>
  <si>
    <t>ER-RIVETER HAND GREENFIELD GHR</t>
  </si>
  <si>
    <t>ER-HEX KEY GREENFIELD GHK8 SET 8PC</t>
  </si>
  <si>
    <t>ER-HEX KEY GREENFIELD GHK10 SET 10PC</t>
  </si>
  <si>
    <t>ER-GLUE GUN GREENFIELD GGGS SMALL 10W</t>
  </si>
  <si>
    <t>ER-GLUE GUN GREENFIELD GGGB BIG 55W</t>
  </si>
  <si>
    <t>ER-SOLDERING IRON GREENFIELD GSI100 100W</t>
  </si>
  <si>
    <t>ER-CAULKING GUN GREENFIELD GCKG</t>
  </si>
  <si>
    <t>ER-PAINT SCRAPPER GREENFIELD GPS2 2</t>
  </si>
  <si>
    <t>ER-PAINT SCRAPPER GREENFIELD GPS3 3</t>
  </si>
  <si>
    <t>ER-PAINT SCRAPPER GREENFIELD GPS4 4</t>
  </si>
  <si>
    <t>ER-PAINT SCRAPPER GREENFIELD GPS5 5</t>
  </si>
  <si>
    <t>ER-PAINT SCRAPPER GREENFIELD GPS6 6</t>
  </si>
  <si>
    <t>ER-PAINT BRUSH GREENFIELD GPB34 3/4</t>
  </si>
  <si>
    <t>ER-PAINT BRUSH GREENFIELD GPB1 1</t>
  </si>
  <si>
    <t>ER-PAINT BRUSH GREENFIELD GPB112 1-1/2</t>
  </si>
  <si>
    <t>ER-PAINT BRUSH GREENFIELD GPB212 2-1/2</t>
  </si>
  <si>
    <t>ER-PAINT BRUSH GREENFIELD GPB3 3</t>
  </si>
  <si>
    <t>ER-PAINT BRUSH GREENFIELD GPB4 4</t>
  </si>
  <si>
    <t>ER-C-CLAMP GREENFIELD GCLAMP3</t>
  </si>
  <si>
    <t>ER-C-CLAMP GREENFIELD GCLAMP4</t>
  </si>
  <si>
    <t>ER-C-CLAMP GREENFIELD GCLAMP5</t>
  </si>
  <si>
    <t>ER-C-CLAMP GREENFIELD GCLAMP6</t>
  </si>
  <si>
    <t>ER-C-CLAMP GREENFIELD GCLAMP10</t>
  </si>
  <si>
    <t>ER-C-CLAMP GREENFIELD GCLAMP12</t>
  </si>
  <si>
    <t>ER-MASONRY DRILL GREENFIELD GMD18 1/8</t>
  </si>
  <si>
    <t>ER-MASONRY DRILL GREENFIELD GMD532 5/32</t>
  </si>
  <si>
    <t>ER-MASONRY DRILL GREENFIELD GMD316 3/16</t>
  </si>
  <si>
    <t>ER-MASONRY DRILL GREENFIELD GMD14 1/4</t>
  </si>
  <si>
    <t>ER-MASONRY DRILL GREENFIELD GMD516 5/16</t>
  </si>
  <si>
    <t>ER-MASONRY DRILL GREENFIELD GMD38 3/8</t>
  </si>
  <si>
    <t>ER-MASONRY DRILL GREENFIELD GMD12 1/2</t>
  </si>
  <si>
    <t>ER-MASONRY DRILL GREENFIELD GMDS5 SET 5PCS</t>
  </si>
  <si>
    <t>ER-MASONRY DRILL GREENFIELD GMDS8 SET 8PCS</t>
  </si>
  <si>
    <t>ER-PLASTERING TROWEL GREENFIELD GPT10 10</t>
  </si>
  <si>
    <t>ER-PAINT BRUSH GREENFIELD GPPB1 POLYESTER 1</t>
  </si>
  <si>
    <t>ER-PAINT BRUSH GREENFIELD GPPB2 POLYESTER 2</t>
  </si>
  <si>
    <t>ER-PAINT BRUSH GREENFIELD GPPB212 POLYESTER 2-1/2</t>
  </si>
  <si>
    <t>ER-PAINT BRUSH GREENFIELD GPPB3 POLYESTER 3</t>
  </si>
  <si>
    <t>ER-PAINT BRUSH GREENFIELD GPPB4 POLYESTER 4</t>
  </si>
  <si>
    <t>ER-MALLET GREENFIELD GRM16 RUBBER 16OZ</t>
  </si>
  <si>
    <t>ER-MALLET GREENFIELD GRM24 RUBBER 24OZ</t>
  </si>
  <si>
    <t>ER-SCREWDRIVER GREENFIELD GPSS 6PCS</t>
  </si>
  <si>
    <t>ER-SCREWDRIVER RATCHET GREENFIELD GRS29</t>
  </si>
  <si>
    <t>ER-SCREWDRIVER GREENFIELD GSS STUBBY SET</t>
  </si>
  <si>
    <t>ER-TOOL SET GREENFIELD GTS 4PCS</t>
  </si>
  <si>
    <t>ER-KNIFE GREENFIELD ARMY GAK35 3X5</t>
  </si>
  <si>
    <t>ER-KNIFE GREENFIELD ARMY GAK37 3X7</t>
  </si>
  <si>
    <t>ER-KNIFE GREENFIELD ARMY GAK357 3.5X7</t>
  </si>
  <si>
    <t>ER-KNIFE GREENFIELD ARMY GAK359 3.5X9</t>
  </si>
  <si>
    <t>ER-BENCH GRINDER GREENFIELD GBG6 6</t>
  </si>
  <si>
    <t>ER-BENCH VICE GREENFIELD GBV3 3</t>
  </si>
  <si>
    <t>ER-BENCH VICE GREENFIELD GBV4 4</t>
  </si>
  <si>
    <t>ER-BENCH VICE GREENFIELD GBV5 5</t>
  </si>
  <si>
    <t>ER-BENCH VICE GREENFIELD GBV6 6</t>
  </si>
  <si>
    <t>ER-WRENCH OPEN GREENFIELD GOW622 6-22MM</t>
  </si>
  <si>
    <t>ER-BOX WRENCH GREENFIELD GBW622 SET 6-22MM 8PCS</t>
  </si>
  <si>
    <t>ER-WRENCH COMB.GREENFIELD GCW619 SET</t>
  </si>
  <si>
    <t>ER-KNIFE CARVING GREENFIELD GCK6 6PCS/SET</t>
  </si>
  <si>
    <t>ER-CHALK LINE REEL GREENFIELD GCLB SET BLUE</t>
  </si>
  <si>
    <t>ER-CHALK LINE REEL GREENFIELD GCLR SET RED</t>
  </si>
  <si>
    <t>ER-WRENCH CROSS GREENFIELD GCW</t>
  </si>
  <si>
    <t>ER-DIAMOND WHEEL GREENFIELD GDW WET TYPE</t>
  </si>
  <si>
    <t>ER-DIAMOND WHEEL GREENFIELD GDD DRY TYPE</t>
  </si>
  <si>
    <t>ER-DIAMOND WHEEL GREENFIELD GDWD WET &amp; DRY TYPE</t>
  </si>
  <si>
    <t>ER-MASK FILTER GREENFIELD GFMY YELLOW</t>
  </si>
  <si>
    <t>ER-SAFETY EYEGLASS GREENFIELD GSE</t>
  </si>
  <si>
    <t>ER-SHARPENING STONE GREENFIELD GSS6 6</t>
  </si>
  <si>
    <t>ER-SHARPENING STONE GREENFIELD GSS8 8</t>
  </si>
  <si>
    <t>ER-WRENCH GREENFIELD GSW25 25PCS/SET</t>
  </si>
  <si>
    <t>ER-WRENCH GREENFIELD GSW40 40PCS/SET</t>
  </si>
  <si>
    <t>ER-WRENCH GREENFIELD GSW52 52PCS/SET</t>
  </si>
  <si>
    <t>ER-WRENCH SPARK PLUG GREENFIELD GSP163 16X3-1X2</t>
  </si>
  <si>
    <t>ER-WRENCH SPARK PLUG GREENFIELD GSP168 16X8</t>
  </si>
  <si>
    <t>ER-SOCKET GREENFIELD GS15 15MM</t>
  </si>
  <si>
    <t>ER-SOCKET GREENFIELD GS23 23MM</t>
  </si>
  <si>
    <t>ER-SOCKET GREENFIELD GS32 32MM</t>
  </si>
  <si>
    <t>ER-LEVEL GREENFIELD GTL6 TORPEDO 6</t>
  </si>
  <si>
    <t>ER-LEVEL GREENFIELD GTL9 TORPEDO 9</t>
  </si>
  <si>
    <t>ER-TRI SQUARE GREENFIELD GTS8 8</t>
  </si>
  <si>
    <t>ER-TRI SQUARE GREENFIELD GTS10 10</t>
  </si>
  <si>
    <t>ER-TRI SQUARE GREENFIELD GTS12 12</t>
  </si>
  <si>
    <t>ER-WIRE STRIPPER GREENFIELD GWS</t>
  </si>
  <si>
    <t>ER-CUT-OFF WHEEL GREENFIELD GCW4S 4 STONE</t>
  </si>
  <si>
    <t>ER-CUT-OFF WHEEL GREENFIELD GCW7M 7 METAL</t>
  </si>
  <si>
    <t>ER-CUT-OFF WHEEL GREENFIELD GCW7S 7 STONE</t>
  </si>
  <si>
    <t>ER-WHEEL MASTER WRENCH GREENFIELD GWM SET 4PCS</t>
  </si>
  <si>
    <t>ER-SPRAY GUN GREENFIELD GSGH GREEN HP</t>
  </si>
  <si>
    <t>ER-SPRAY GUN GREENFIELD GSGL GREEN LP</t>
  </si>
  <si>
    <t>ER-DRILL BIT GREENFIELD GDBS5 HSS 5PCS SET</t>
  </si>
  <si>
    <t>ER-DRILL BIT GREENFIELD GDBS8 HSS D8PCS SET</t>
  </si>
  <si>
    <t>ER-DRILL BIT GREENFIELD GDBS13 HSS 13PCS SET</t>
  </si>
  <si>
    <t>ER-DRILL BIT GREENFIELD GDB18 HSS 1/2</t>
  </si>
  <si>
    <t>ER-DRILL BIT GREENFIELD GDB532 HSS 5/32</t>
  </si>
  <si>
    <t>ER-DRILL BIT GREENFIELD GDB316 HSS 3/16</t>
  </si>
  <si>
    <t>ER-DRILL BIT GREENFIELD GDB14 HSS 1/4</t>
  </si>
  <si>
    <t>ER-DRILL BIT GREENFIELD GDB516 HSS 5/16</t>
  </si>
  <si>
    <t>ER-DRILL BIT GREENFIELD GDB38 HSS 3/8</t>
  </si>
  <si>
    <t>ER-DRILL BIT GREENFIELD GDB12 HSS 1/2</t>
  </si>
  <si>
    <t>ER-FLOOR JACK GREENFIELD GFJ2HD 2TONS HD</t>
  </si>
  <si>
    <t>ER-FLOOR JACK GREENFIELD GFJ2LD 2TONS LD</t>
  </si>
  <si>
    <t>ER-HYDRAULIC JACK GREENFIELD GHK2 2 TONS</t>
  </si>
  <si>
    <t>ER-HYDRAULIC JACK GREENFIELD GHK4 4TONS</t>
  </si>
  <si>
    <t>ER-HYDRAULIC JACK GREENFIELD GHK6 6TONS</t>
  </si>
  <si>
    <t>ER-PLIERS GREENFIELD CRIMPLING GCP</t>
  </si>
  <si>
    <t>ER-TAPE MEASURING GREENFIELD GMT10 10M</t>
  </si>
  <si>
    <t>ER-FOOT PUMP GREENFIELD GFPD DBL</t>
  </si>
  <si>
    <t>ER-CHISEL COLD GREENFIELD GCC14F 1/4 FLAT</t>
  </si>
  <si>
    <t>ER-CHISEL COLD GREENFIELD GCC38F 3/8 FLAT</t>
  </si>
  <si>
    <t>ER-CHISEL COLD GREENFIELD GCC12F 1/2 FLAT</t>
  </si>
  <si>
    <t>ER-CHISEL COLD GREENFIELD GCC58F 5/8 FLAT</t>
  </si>
  <si>
    <t>ER-CHISEL COLD GREENFIELD GCC34F 3/4 FLAT</t>
  </si>
  <si>
    <t>ER-CHISEL COLD GREENFIELD GCC1F 1 FLAT</t>
  </si>
  <si>
    <t>ER-AIR CHUCK GREENFIELD GAC</t>
  </si>
  <si>
    <t>ER-HAND SAW GREENFIELD GPHS18 PE</t>
  </si>
  <si>
    <t>ER-HAND SAW GREENFIELD GPHS20 PE</t>
  </si>
  <si>
    <t>ER-HAND SAW GREENFIELD GPHS22 PE</t>
  </si>
  <si>
    <t>ER-COPING SAW GREENFIELD GCS</t>
  </si>
  <si>
    <t>ER-SCREWDRIVER GREENFIELD GSD2 SET</t>
  </si>
  <si>
    <t>ER-SCREWDRIVER GREENFIELD GIS SET</t>
  </si>
  <si>
    <t>ER-CUTTER KNIFE GREENFIELD GCKM72154 M72154</t>
  </si>
  <si>
    <t>ER-SCISSOR KITCHEN GREENFIELD GKS</t>
  </si>
  <si>
    <t>ER-HAMMER CLAW GREENFIELD GHF8 FIBERGLASS</t>
  </si>
  <si>
    <t>ER-SOLDERING IRON GREENFIELD GSI40 40W</t>
  </si>
  <si>
    <t>ER-SCREWDRIVER COMB GREENFIELD GCSS</t>
  </si>
  <si>
    <t>ER-SOLDERING IRON GREENFIELD GSI60 60W</t>
  </si>
  <si>
    <t>ER-TIN SNIP GREENFIELD GTS14 ALL PURPOSE</t>
  </si>
  <si>
    <t>ER-TIN SNIP GREENFIELD GTS16 ALL PURPOSE</t>
  </si>
  <si>
    <t>ER-PLIERS GREENFIELD TILE CUTTING GTCP</t>
  </si>
  <si>
    <t>ER-PLIERS GREENFIELD GMB BENT NOSE</t>
  </si>
  <si>
    <t>ER-PLIERS COMB.GREENFIELD GMC</t>
  </si>
  <si>
    <t>ER-PLIERS GREENFIELD GMD DIAGONAL</t>
  </si>
  <si>
    <t>ER-PLIERS GREENFIELD GME CUTTING</t>
  </si>
  <si>
    <t>ER-PLIERS GREENFIELD GMF FLAT NOSE</t>
  </si>
  <si>
    <t>ER-PLIERS GREENFIELD GML LONG NOSE</t>
  </si>
  <si>
    <t>ER-MOUNTED STONE GREENFIELD GMS5 SET 5PC</t>
  </si>
  <si>
    <t>ER-AVIATION SNIP GREENFIELD STRAIGHT GASS</t>
  </si>
  <si>
    <t>ER-MUFF GREEFIELD GEM</t>
  </si>
  <si>
    <t>ER-PLIERS COMB.GREENFIELD GNCP6</t>
  </si>
  <si>
    <t>HIM-STAIRNOSING HARD AQUA BLUE/RED</t>
  </si>
  <si>
    <t>HIM-STAIRNOSING HARD LT.PINK/RED</t>
  </si>
  <si>
    <t>HIM-STAIRNOSING HARD MT.GREEN/RED</t>
  </si>
  <si>
    <t>HIM-STAIRNOSING HARD DK.GREEN/BEIGE</t>
  </si>
  <si>
    <t>SJG-LOCKSET ENTRANCE SCHLAGE T54V BYRON S/S</t>
  </si>
  <si>
    <t>SJG-LOCKSET ENTRANCE SCHLAGE T54V CORONA P/B</t>
  </si>
  <si>
    <t>SJG-LOCKSET ENTRANCE SCHLAGE T54V CORONA A/B</t>
  </si>
  <si>
    <t>SJG-LOCKSET ENTRANCE SCHLAGE T54V CORONA S/S</t>
  </si>
  <si>
    <t>SJG-LOCKSET BATHROOM SCHLAGE T40V BYRON S/S</t>
  </si>
  <si>
    <t>SJG-LOCKSET BATHROOM SCHLAGE T40V CORONA P/B</t>
  </si>
  <si>
    <t>SJG-LOCKSET BATHROOM SCHLAGE T40V CORONA A/B</t>
  </si>
  <si>
    <t>SJG-LOCKSET BATHROOM SCHLAGE T40V CORONA S/S</t>
  </si>
  <si>
    <t>SJG-LEVERSET SCHLAGE T54V LA SALLE P/B</t>
  </si>
  <si>
    <t>SJG-LEVERSET SCHLAGE T54V LA SALLE A/B</t>
  </si>
  <si>
    <t>SJG-LEVERSET SCHLAGE T54V MARIN S/S</t>
  </si>
  <si>
    <t>SJG-LEVERSET SCHLAGE T54V TORINO P/B</t>
  </si>
  <si>
    <t>SJG-LEVERSET SCHLAGE T54V TORINO A/B</t>
  </si>
  <si>
    <t>SJG-LEVERSET SCHLAGE T54V TORINO S/S</t>
  </si>
  <si>
    <t>SJG-LOCKSET BATHROOM SCHLAGE T40V LA SALLE PB</t>
  </si>
  <si>
    <t>SJG-LOCKSET BATHROOM SCHLAGE T40V LA SALLE AB</t>
  </si>
  <si>
    <t>SJG-LOCKSET BATHROOM SCHLAGE T40V MARIN S/S</t>
  </si>
  <si>
    <t>SJG-LOCKSET BATHROOM SCHLAGE T40V TORINO P/B</t>
  </si>
  <si>
    <t>SJG-LOCKSET BATHROOM SCHLAGE T40V TORINO A/B</t>
  </si>
  <si>
    <t>SJG-LOCKSET BATHROOM SCHLAGE T40V TORINO S/S</t>
  </si>
  <si>
    <t>SJG-DEADBOLT SCHLAGE TD60V PB</t>
  </si>
  <si>
    <t>SJG-DEADBOLT SCHLAGE TD60V AB</t>
  </si>
  <si>
    <t>SJG-DEADBOLT SCHLAGE TD60V SS</t>
  </si>
  <si>
    <t>SJG-DEADBOLT SCHLAGE TD62V DBL CYLINDER PB</t>
  </si>
  <si>
    <t>SJG-DEADBOLT SCHLAGE TD62V DBL CYLINDER AB</t>
  </si>
  <si>
    <t>SJG-DEADBOLT SCHLAGE TD62V DBL CYLINDER SS</t>
  </si>
  <si>
    <t>SJG-HANDLESET ENTRANCE SCHLAGE TH60V S/S</t>
  </si>
  <si>
    <t>SJG-HAMMER CLAW SANDVIK 16OZ</t>
  </si>
  <si>
    <t>SJG-HANDSAW SANDVIK 19</t>
  </si>
  <si>
    <t>SJG-HANDSAW SANDVIK 22</t>
  </si>
  <si>
    <t>+SJG-BLADE HACKSAW RHINOCUT HI-SPEED 18T</t>
  </si>
  <si>
    <t>+SJG-BLADE HACKSAW RHINOCUT HI-SPEED 24T</t>
  </si>
  <si>
    <t>CT-SPOT LIGHT AKARI APAR38ESL-15DL</t>
  </si>
  <si>
    <t>CT-SPOT LIGHT AKARI APAR38ESL-15WW 15W WW</t>
  </si>
  <si>
    <t>CT-SPOT LIGHT AKARI  APAR38ESL-20DL 20W DL</t>
  </si>
  <si>
    <t>CT-FLUORESCENT TUBE AKARI AFLT5-8WW 8W T5 WW</t>
  </si>
  <si>
    <t>+CT-FLUORESCENT TUBE AKARI 14W T5 WW AFLT5-14WW</t>
  </si>
  <si>
    <t>+CT-FLUORESCENT TUBE AKARI AFLT5-21WW 21W T5 WW</t>
  </si>
  <si>
    <t>CT-FLUORESCENT TUBE AKARI AFLT5-28WW 28W T5 WW</t>
  </si>
  <si>
    <t>CT-ELECTRICAL BOX AKARI 2X4 AEB-566</t>
  </si>
  <si>
    <t>CT-GARDEN LAMP OUTDOOR AKARI ESL AGL-3024 SPIKE</t>
  </si>
  <si>
    <t>CT-GARDEN POST LAMP AKARI AGPL-4011S (UPRIGHT) 15X240X200MM 60W BLACK</t>
  </si>
  <si>
    <t>CT-GARDEN POST LAMP AKARI AGPL-4012S (PENDANT) 200X340X150MM 60W BLACK</t>
  </si>
  <si>
    <t>CT-GARDEN POST LAMP AKARI AGPL-4013S (STAND) 150X408X190MM 60W BLACK</t>
  </si>
  <si>
    <t>CT-PLUG AKARI  ARTF-P63 ROUND TO FLAT</t>
  </si>
  <si>
    <t>JC-DRILL BIT DIAGER 04X75MM 208D04</t>
  </si>
  <si>
    <t>JC-DRILL BIT DIAGER 5MMX85MM 208D05</t>
  </si>
  <si>
    <t>JC-DRILL BIT DIAGER 5.5X85MM 208D05.5</t>
  </si>
  <si>
    <t>JC-DRILL BIT DIAGER 6X100MM 208D06</t>
  </si>
  <si>
    <t>JC-DRILL BIT DIAGER 6.5X100MM 208D065</t>
  </si>
  <si>
    <t>JC-DRILL BIT DIAGER 7X100MM 208D07</t>
  </si>
  <si>
    <t>JC-DRILL BIT DIAGER 8X100MM 208D08</t>
  </si>
  <si>
    <t>JC-DRILL BIT DIAGER 9X100MM 208D09</t>
  </si>
  <si>
    <t>JC-DRILL BIT DIAGER 10X100MM 208D10</t>
  </si>
  <si>
    <t>JC-DRILL BIT DIAGER 11X150MM 208D11</t>
  </si>
  <si>
    <t>JC-DRILL BIT DIAGER 12X150MM 208D12</t>
  </si>
  <si>
    <t>JC-DRILL BIT DIAGER 14X150MM 208D14</t>
  </si>
  <si>
    <t>JC-DRILL BIT DIAGER 16X150MM 208D16</t>
  </si>
  <si>
    <t>JC-DRILL BIT DIAGER SDS CONCRETE 6MMX110MM</t>
  </si>
  <si>
    <t>JC-DRILL BIT DIAGER SDS CONCRETE 6.5MMX110MM</t>
  </si>
  <si>
    <t>JC-DRILL BIT DIAGER SDS CONCRETE 7MMX110MM</t>
  </si>
  <si>
    <t>JC-DRILL BIT DIAGER SDS CONCRETE 8MMX110MM</t>
  </si>
  <si>
    <t>JC-DRILL BIT DIAGER SDS CONCRETE 6MMX160MM</t>
  </si>
  <si>
    <t>JC-DRILL BIT DIAGER SDS CONCRETE 6.5MMX160MM</t>
  </si>
  <si>
    <t>JC-DRILL BIT DIAGER SDS CONCRETE 7MMX160MM</t>
  </si>
  <si>
    <t>JC-DRILL BIT DIAGER SDS CONCRETE 8MMX160MM</t>
  </si>
  <si>
    <t>JC-DRILL BIT DIAGER SDS CONCRETE 10MMX160MM</t>
  </si>
  <si>
    <t>JC-DRILL BIT DIAGER SDS CONCRETE 12MMX160MM</t>
  </si>
  <si>
    <t>JC-DRILL BIT DIAGER SDS CONCRETE 13MMX160MM</t>
  </si>
  <si>
    <t>JC-DRILL BIT DIAGER SDS CONCRETE 14MMX160MM</t>
  </si>
  <si>
    <t>JC-DRILL BIT DIAGER SDS CONCRETE 6MMX210MM</t>
  </si>
  <si>
    <t>JC-DRILL BIT DIAGER SDS CONCRETE 6.5MMX210MM</t>
  </si>
  <si>
    <t>JC-DRILL BIT DIAGER SDS CONCRETE 7MMX210MM</t>
  </si>
  <si>
    <t>JC-DRILL BIT DIAGER SDS CONCRETE 8MMX210MM</t>
  </si>
  <si>
    <t>JC-DRILL BIT DIAGER SDS CONCRETE 10MMX210MM</t>
  </si>
  <si>
    <t>JC-DRILL BIT DIAGER SDS CONCRETE 12MMX210MM</t>
  </si>
  <si>
    <t>JC-DRILL BIT DIAGER SDS CONCRETE 13MMX210MM</t>
  </si>
  <si>
    <t>JC-DRILL BIT DIAGER SDS CONCRETE 14MMX210MM</t>
  </si>
  <si>
    <t>JC-DRILL BIT DIAGER SDS CONCRETE 18MMX210MM</t>
  </si>
  <si>
    <t>JC-DRILL BIT DIAGER SDS PLUS CONCRETE 20MMX210MM</t>
  </si>
  <si>
    <t>JC-DRILL BIT DIAGER SDS PLUS CONCRETE 14MMX310MM</t>
  </si>
  <si>
    <t>JC-DRILL BIT DIAGER SDS PLUS CONCRETE 20MMX310MM</t>
  </si>
  <si>
    <t>JC-DRILL BIT DIAGER SDS MAX CONCRETE 12MMX340MM</t>
  </si>
  <si>
    <t>JC-DRILL BIT DIAGER SDS MAX CONCRETE 14MMX340MM</t>
  </si>
  <si>
    <t>JC-DRILL BIT DIAGER SDS MAX CONCRETE 16MMX340MM</t>
  </si>
  <si>
    <t>JC-DRILL BIT DIAGER SDS MAX CONCRETE 19MMX340MM</t>
  </si>
  <si>
    <t>JC-DRILL BIT DIAGER SDS MAX CONCRETE 20MMX340MM</t>
  </si>
  <si>
    <t>JC-DRILL BIT DIAGER SDS MAX CONCRETE 25MMX340MM</t>
  </si>
  <si>
    <t>JC-DRILL BIT DIAGER SDS MAX CONCRETE 16MMX540MM</t>
  </si>
  <si>
    <t>JC-DRILL BIT DIAGER SDS MAX CONCRETE 18MMX540MM</t>
  </si>
  <si>
    <t>JC-DRILL BIT DIAGER SDS MAX CONCRETE 19MMX540MM</t>
  </si>
  <si>
    <t>JC-DRILL BIT DIAGER SDS MAX CONCRETE 20MMX540MM</t>
  </si>
  <si>
    <t>JC-DRILL BIT DIAGER SDS MAX CONCRETE 22MMX540MM</t>
  </si>
  <si>
    <t>JC-DRILL BIT DIAGER SDS MAX CONCRETE 24MMX540MM</t>
  </si>
  <si>
    <t>JC-DRILL BIT DIAGER SDS MAX CONCRETE 25MMX540MM</t>
  </si>
  <si>
    <t>JC-DRILL BIT DIAGER SDS MAX CONCRETE 28MMX540MM</t>
  </si>
  <si>
    <t>JC-DRILL BIT DIAGER SDS MAX CONCRETE 32MMX540MM</t>
  </si>
  <si>
    <t>JC-DRILL BIT DIAGER SDS MAX CONCRETE 35MMX540MM</t>
  </si>
  <si>
    <t>JC-DRILL BIT DIAGER SDS MAX CONCRETE 36MMX540MM</t>
  </si>
  <si>
    <t>JC-DRILL BIT DIAGER SDS MAX CONCRETE 38MMX540MM</t>
  </si>
  <si>
    <t>JC-DRILL BIT DIAGER SDS MAX CONCRETE 40MMX540MM</t>
  </si>
  <si>
    <t>JC-DRILL BIT DIAGER SDS MAX CONCRETE 42MMX540MM</t>
  </si>
  <si>
    <t>JC-DRILL BIT DIAGER SDS MAX CONCRETE 45MMX540MM</t>
  </si>
  <si>
    <t>JC-DRILL BIT DIAGER SDS TWISTER CONCRETE 4X110MM</t>
  </si>
  <si>
    <t>JC-DRILL BIT DIAGER SDS TWISTER CONCRETE 5X110MM</t>
  </si>
  <si>
    <t>JC-DRILL BIT DIAGER SDS TWISTER CONCRETE 6X110MM</t>
  </si>
  <si>
    <t>JC-DRILL BIT DIAGER SDS TWISTER CONCRETE 6.5X110MM</t>
  </si>
  <si>
    <t>JC-DRILL BIT DIAGER SDS TWISTER CONCRETE 8X110MM</t>
  </si>
  <si>
    <t>JC-DRILL BIT DIAGER SDS TWISTER CONCRETE 10X110MM</t>
  </si>
  <si>
    <t>JC-DRILL BIT DIAGER SDS TWISTER CONCRETE 4MMX160MM</t>
  </si>
  <si>
    <t>JC-DRILL BIT DIAGER SDS TWISTER CONCRETE 5MMX160MM</t>
  </si>
  <si>
    <t>JC-DRILL BIT DIAGER SDS TWISTER CONCRETE 6MMX160MM</t>
  </si>
  <si>
    <t>JC-DRILL BIT DIAGER SDS TWISTER CONCRETE 6.5X160MM</t>
  </si>
  <si>
    <t>JC-DRILL BIT DIAGER SDS TWISTER CONCRETE 8MMX160MM</t>
  </si>
  <si>
    <t>JC-DRILL BIT DIAGER SDS TWISTER CONCRETE 10X160MM</t>
  </si>
  <si>
    <t>JC-DRILL BIT DIAGER SDS TWISTER CONCRETE 13X160MM</t>
  </si>
  <si>
    <t>JC-DRILL BIT DIAGER SDS TWISTER CONCRETE 14X160MM</t>
  </si>
  <si>
    <t>JC-DRILL BIT DIAGER SDS TWISTER CONCRETE 16X160MM</t>
  </si>
  <si>
    <t>JC-DRILL BIT DIAGER SDS TWISTER CONCRETE 6.5X210MM</t>
  </si>
  <si>
    <t>JC-DRILL BIT DIAGER SDS TWISTER CONCRETE 8MMX210MM</t>
  </si>
  <si>
    <t>JC-DRILL BIT DIAGER SDS TWISTER CONCRETE 10X210MM</t>
  </si>
  <si>
    <t>JC-DRILL BIT DIAGER SDS TWISTER CONCRETE 12X210MM</t>
  </si>
  <si>
    <t>JC-DRILL BIT DIAGER SDS TWISTER CONCRETE 13X210MM</t>
  </si>
  <si>
    <t>JC-DRILL BIT DIAGER SDS TWISTER CONCRETE 14X210MM</t>
  </si>
  <si>
    <t>JC-DRILL BIT DIAGER SDS TWISTER CONCRETE 16X210MM</t>
  </si>
  <si>
    <t>JC-DRILL BIT DIAGER SDS TWISTER CONCRETE 18X210MM</t>
  </si>
  <si>
    <t>JC-DRILL BIT DIAGER SDS TWISTER CONCRETE 20X210MM</t>
  </si>
  <si>
    <t>JC-DRILL BIT DIAGER SDS TWISTER CONCRETE 22X210MM</t>
  </si>
  <si>
    <t>JC-DRILL BIT DIAGER SDS TWISTER CONCRETE 24X210MM</t>
  </si>
  <si>
    <t>JC-DRILL BIT DIAGER SDS TWISTER CONCRETE 25X210MM</t>
  </si>
  <si>
    <t>JC-DRILL BIT DIAGER SDS TWISTER CONCRETE 12X260MM</t>
  </si>
  <si>
    <t>JC-DRILL BIT DIAGER SDS TWISTER CONCRETE 13X260MM</t>
  </si>
  <si>
    <t>JC-DRILL BIT DIAGER SDS TWISTER CONCRETE 14X260MM</t>
  </si>
  <si>
    <t>JC-DRILL BIT DIAGER SDS TWISTER CONCRETE 16X260MM</t>
  </si>
  <si>
    <t>JC-DRILL BIT DIAGER SDS TWISTER CONCRETE 18X260MM</t>
  </si>
  <si>
    <t>JC-DRILL BIT DIAGER SDS TWISTER CONCRETE 20X260MM</t>
  </si>
  <si>
    <t>JC-DRILL BIT DIAGER SDS TWISTER CONCRETE 22X260MM</t>
  </si>
  <si>
    <t>JC-DRILL BIT DIAGER SDS TWISTER CONCRETE 24X260MM</t>
  </si>
  <si>
    <t>JC-DRILL BIT DIAGER SDS TWISTER CONCRETE 25X260MM</t>
  </si>
  <si>
    <t>JC-DRILL BIT DIAGER SDS TWISTER CONCRETE 16X310MM</t>
  </si>
  <si>
    <t>JC-DRILL BIT DIAGER SDS TWISTER CONCRETE 20X310MM</t>
  </si>
  <si>
    <t>JC-DRILL BIT DIAGER SDS TWISTER CONCRETE 22X310MM</t>
  </si>
  <si>
    <t>JC-DRILL BIT DIAGER SDS TWISTER CONCRETE 24X310MM</t>
  </si>
  <si>
    <t>JC-DRILL BIT DIAGER SDS TWISTER CONCRETE 25X310MM</t>
  </si>
  <si>
    <t>JC-DRILL BIT DIAGER SDS TWISTER CONCRETE 16X410MM</t>
  </si>
  <si>
    <t>JC-DRILL BIT DIAGER SDS TWISTER CONCRETE 18X410MM</t>
  </si>
  <si>
    <t>JC-DRILL BIT DIAGER SDS TWISTER CONCRETE 19X410MM</t>
  </si>
  <si>
    <t>JC-DRILL BIT DIAGER SDS TWISTER CONCRETE 20X410MM</t>
  </si>
  <si>
    <t>JC-DRILL BIT DIAGER SDS TWISTER CONCRETE 25X410MM</t>
  </si>
  <si>
    <t>JC-DRILL BIT DIAGER SDS TWISTER CONCRETE 15X460MM</t>
  </si>
  <si>
    <t>JC-DRILL BIT DIAGER SDS TWISTER CONCRETE 16X460MM</t>
  </si>
  <si>
    <t>JC-DRILL BIT DIAGER SDS TWISTER CONCRETE 18X460MM</t>
  </si>
  <si>
    <t>JC-DRILL BIT DIAGER SDS TWISTER CONCRETE 20X460MM</t>
  </si>
  <si>
    <t>JC-DRILL BIT DIAGER SDS TWISTER CONCRETE 22X460MM</t>
  </si>
  <si>
    <t>JC-DRILL BIT DIAGER SDS TWISTER CONCRETE 25X460MM</t>
  </si>
  <si>
    <t>JC-DRILL BIT DIAGER SDS TWISTER CONCRETE 16X610MM</t>
  </si>
  <si>
    <t>JC-DRILL BIT DIAGER SDS TWISTER CONCRETE 18X610MM</t>
  </si>
  <si>
    <t>JC-DRILL BIT DIAGER SDS TWISTER CONCRETE 20X610MM</t>
  </si>
  <si>
    <t>JC-DRILL BIT DIAGER SDS TWISTER CONCRETE 25X610MM</t>
  </si>
  <si>
    <t>JC-CHISEL POINTED DIAGER SDS-PLUS 14MMX250MM</t>
  </si>
  <si>
    <t>JC-CHISEL POINTED DIAGER SDS-MAX 18MMX400MM</t>
  </si>
  <si>
    <t>JC-CHISEL POINTED DIAGER SDS-MAX 18MMX600MM</t>
  </si>
  <si>
    <t>JC-CHISEL FLAT &amp; BOLSTER DIAGER SDS-PLUS 20X250MM</t>
  </si>
  <si>
    <t>JC-CHISEL FLAT &amp; BOLSTER DIAGER SDS-PLUS 40X250MM</t>
  </si>
  <si>
    <t>JC-CHISEL FLAT &amp; BOLSTER DIAGER SDS-MAX 24X400MM</t>
  </si>
  <si>
    <t>JC-CHISEL FLAT &amp; BOLSTER DIAGER SDS-MAX 24X600MM</t>
  </si>
  <si>
    <t>JC-DRILL BIT DIAGER SDS-PLUS RUNNER 10MMX160MM</t>
  </si>
  <si>
    <t>JC-DRILL BIT DIAGER HST SET (19PCS) 745D</t>
  </si>
  <si>
    <t>JC-DRILL BIT DIAGER HSS SET (25PCS) 747D</t>
  </si>
  <si>
    <t>JC-DRILL BIT DIAGER COBALT SET (13PCS) 721C</t>
  </si>
  <si>
    <t>ER-DESOLDERING PUMP GREENFIELD GSPB BIG</t>
  </si>
  <si>
    <t>ER-GARDEN SCISSOR GREENFIELD GGSPRUNING</t>
  </si>
  <si>
    <t>ER-PAINT BRUSH GREENFIELD PROFESSIONAL GPROFB1</t>
  </si>
  <si>
    <t>ER-PAINT BRUSH GREENFIELD PROFESSIONAL GPROFB212</t>
  </si>
  <si>
    <t>ER-SQUARE RULER GREENFIELD GSR812 8X12</t>
  </si>
  <si>
    <t>ER-SQUARE RULER GREENFIELD GSR1624 16X24</t>
  </si>
  <si>
    <t>ER-WRECKING BAR GREENFIELD GWB3618 36X18MM</t>
  </si>
  <si>
    <t>ER-PAINT ROLLER GREENFIELD GPR9 W/HANDLE</t>
  </si>
  <si>
    <t>ER-PAINT ROLLER GREENFIELD GPR7REF 7</t>
  </si>
  <si>
    <t>ER-PAINT ROLLER GREENFIELD GPR9REF 9</t>
  </si>
  <si>
    <t>ER-LEVEL GREENFIELD GFL24 FIBERGLASS 24</t>
  </si>
  <si>
    <t>+SJG-PADLOCK ABLOY PL320C/20 33MM CHROME PLATED</t>
  </si>
  <si>
    <t>+SJG-PADLOCK ABLOY PL330C/50 48MM CHROME PLATED</t>
  </si>
  <si>
    <t>+SJG-SLIM TAPER FILE BACHO 4</t>
  </si>
  <si>
    <t>+SJG-SLIM TAPER FILE BACHO X 4</t>
  </si>
  <si>
    <t>+SJG-SLIM TAPER FILE BACHO XX 4</t>
  </si>
  <si>
    <t>L-HINGE LOOSE PIN SENTRY SH3030BB-SS 3X3X2.5MM SS</t>
  </si>
  <si>
    <t>L-HINGE LOOSE PIN SENTRY SH3030BB-PB 3X3X2.5MM PB</t>
  </si>
  <si>
    <t>L-HINGE LOOSE PIN SENTRY SH3030BB-AB 3X3X2.5MM A</t>
  </si>
  <si>
    <t>L-HINGE LOOSE PIN SENTRY SH3535BB-SS 3.5X3.5X2.5</t>
  </si>
  <si>
    <t>L-HINGE LOOSE PIN SENTRY SH3535BB-PB 3.5X3.5X2.5</t>
  </si>
  <si>
    <t>L-HINGE LOOSE PIN SENTRY SH3535BB-AB 3.5X3.5X2.5</t>
  </si>
  <si>
    <t>L-HINGE LOOSE PIN SENTRY SH4040BB-SS 4X4X2.5MM SS</t>
  </si>
  <si>
    <t>L-HINGE LOOSE PIN SENTRY SH4040BB-PB 4X4X2.5MM PB</t>
  </si>
  <si>
    <t>L-HINGE LOOSE PIN SENTRY SH4040BB-AB 4X4X2.5MM AB</t>
  </si>
  <si>
    <t>L-PADLOCK YALE Y110/20/111/1 20MM SOLID BRASS</t>
  </si>
  <si>
    <t>L-PADLOCK YALE Y110/25/115/1 25MM SOLID BRASS</t>
  </si>
  <si>
    <t>L-PADLOCK YALE Y110/30/117/1 30MM SOLID BRASS</t>
  </si>
  <si>
    <t>L-PADLOCK YALE Y110/40/123/1 40MM SOLID BRASS</t>
  </si>
  <si>
    <t>L-PADLOCK YALE Y110/50/155/1 50MM SOLID BRASS</t>
  </si>
  <si>
    <t>L-PADLOCK YALE Y110/30/150/1 30MM LONG SHACKLE</t>
  </si>
  <si>
    <t>L-PADLOCK YALE Y110/40/163/1 40MM LONG SHACKLE</t>
  </si>
  <si>
    <t>L-PADLOCK YALE Y150/40/130/1 40MM BRASS COMB.</t>
  </si>
  <si>
    <t>L-PADLOCK YALE Y110C/30/115/1 30MM SOLID BRASS</t>
  </si>
  <si>
    <t>L-PADLOCK YALE Y110C/40/119/1 40MM SOLID BRASS</t>
  </si>
  <si>
    <t>L-PADLOCK YALE Y115/30/117/1 30MM LAMINATED STEEL</t>
  </si>
  <si>
    <t>L-PADLOCK YALE Y126/40/122/1 40MM LAMINATED STEEL</t>
  </si>
  <si>
    <t>L-PADLOCK YALE Y125/50/129/1 50MM LAMINATED STEEL</t>
  </si>
  <si>
    <t>L-PADLOCK YALE Y110/20/111/2 20MM 2KEYS ALIKE</t>
  </si>
  <si>
    <t>L-PADLOCK YALE Y110/25/115/2 25MM 2KEYS ALIKE</t>
  </si>
  <si>
    <t>L-PADLOCK YALE Y110/30/117/2 30MM 2KEYS ALIKE</t>
  </si>
  <si>
    <t>L-PADLOCK YALE Y110/40/123/2 40MM 2KEYS ALIKE</t>
  </si>
  <si>
    <t>L-PADLOCK YALE Y110/30/117/3 30MM 3KEYS ALIKE</t>
  </si>
  <si>
    <t>L-PADLOCK YALE Y110/20/111/4 20MM 4KEYS ALIKE</t>
  </si>
  <si>
    <t>L-PADLOCK YALE Y110/25/115/4 25MM 4KEYS ALIKE</t>
  </si>
  <si>
    <t>L-PADLOCK YALE Y110/40/123/4 40MM  4KEYS ALIKE</t>
  </si>
  <si>
    <t>L-PADLOCK YALE Y120/50/127/1 50MM HD SS OUTDOOR</t>
  </si>
  <si>
    <t>L-PADLOCK YALE Y120/60/135/1 60MM HD SS OUTDOOR</t>
  </si>
  <si>
    <t>L-PADLOCK YALE Y121/40/125/1 40MM HD SS OUTDOOR</t>
  </si>
  <si>
    <t>L-PADLOCK YALE Y121/50/132/1 50MM HD ARMOURED</t>
  </si>
  <si>
    <t>L-PADLOCK YALE Y121/50/132/1 50MM HD SS OUTDOOR</t>
  </si>
  <si>
    <t>L-PADLOCK YALE Y210C/51/127/1 51MM HIGH SECURITY</t>
  </si>
  <si>
    <t>L-PADLOCK YALE Y150/22/120/1 22MM KEYLESS</t>
  </si>
  <si>
    <t>L-PADLOCK YALE Y150/30/125/1 30MM KEYLESS</t>
  </si>
  <si>
    <t>SJG-FLAME BULB FOCUS CLEAR</t>
  </si>
  <si>
    <t>SJG-FLAME BULB FOCUS RED</t>
  </si>
  <si>
    <t>SJG-PADLOCK SHERLOCK SIDE KEY 20MM</t>
  </si>
  <si>
    <t>SJG-DEADBOLT SHERLOCK SL 802 P/B</t>
  </si>
  <si>
    <t>SJG-DEADBOLT SHERLOCK SL 802 S/S</t>
  </si>
  <si>
    <t>BF-WRENCH STAR BUFFALO SKW71 FOLDING TAMPER</t>
  </si>
  <si>
    <t>BF-BIKE TOOLS BUFFALO BT6LAQD 6PCS</t>
  </si>
  <si>
    <t>BF-WRENCH HEX BUFFALO HKW7AAFH 7PCS</t>
  </si>
  <si>
    <t>BF-TAPE MEASURING BUFFALO AT-6020</t>
  </si>
  <si>
    <t>SJG-OUTLET FOCUS 2GANG</t>
  </si>
  <si>
    <t>SJG-OUTLET FOCUS 3GANG</t>
  </si>
  <si>
    <t>SJG-OUTLET FOCUS 4GANG</t>
  </si>
  <si>
    <t>SJG-SOCKET FOCUS WEATHERPROOF</t>
  </si>
  <si>
    <t>L-PADLOCK SENTRY S350-L 50MM</t>
  </si>
  <si>
    <t>NKD-GRINDING LOTUS LGS-55836 C36 STONE BENCH 5''</t>
  </si>
  <si>
    <t>FF-PLUG FIREFLY FEDPL108 HEAVY DUTY</t>
  </si>
  <si>
    <t>FF-OUTLET ROYU MR111/SV 16A/250 1G SILVER</t>
  </si>
  <si>
    <t>NKD-GRINDING LOTUS LGS-55860 C60 STONE BENCH 5''</t>
  </si>
  <si>
    <t>NKD-GRINDING LOTUS LGS-63636 C36 STONE BENCH 6''</t>
  </si>
  <si>
    <t>NKD-GRINDING LOTUS LGS-63660 C60 STONE BENCH 6''</t>
  </si>
  <si>
    <t>ER-BOLT DYNA EAGLE 1/4 (2'S)</t>
  </si>
  <si>
    <t>ER-BOLT DYNA EAGLE 3/8 (2'S)</t>
  </si>
  <si>
    <t>NKD-IMPACT DRILL LOTUS VSR LID-10 10MM 450W</t>
  </si>
  <si>
    <t>JC-JIGSAW MAXTOOLS MTJ-2655</t>
  </si>
  <si>
    <t>JC-IMPACT DRILL MAXTOOLS MSD-1300AC 13MM</t>
  </si>
  <si>
    <t>JC-CARBON BRUSH MAXSELL MP-71013</t>
  </si>
  <si>
    <t>JC-CARBON BRUSH MAXSELL MP-85013</t>
  </si>
  <si>
    <t>TI-PAINT ISLAND LTR SUPER SPAR VARNISH</t>
  </si>
  <si>
    <t>B-POTS BABA AR-180 PLANTING POT BROWN</t>
  </si>
  <si>
    <t>B-POTS BABA AR-230 PLANTING POT BROWN</t>
  </si>
  <si>
    <t>B-POTS BABA PB-507(L) PLANTER BOX COTTA</t>
  </si>
  <si>
    <t>SJG-CIRCUIT BREAKER AMERICA 30A</t>
  </si>
  <si>
    <t>SJG-SPRAY PAINT SHERLUX ORANGE YELLOW</t>
  </si>
  <si>
    <t>SJG-SPRAY PAINT SHERLUX NAVAL GREY</t>
  </si>
  <si>
    <t>SJG-SPRAY PAINT SHERLUX BLACKISH GREEN</t>
  </si>
  <si>
    <t>SJG-SPRAY PAINT SHERLUX DEEP GREEN</t>
  </si>
  <si>
    <t>SJG-SPRAY PAINT SHERLUX DEEP BLUE</t>
  </si>
  <si>
    <t>SJG-SPRAY PAINT SHERLUX MATT BLACK/FLAT BLACK</t>
  </si>
  <si>
    <t>SJG-SPRAY PAINT SHERLUX PEACOCK BLUE</t>
  </si>
  <si>
    <t>SJG-SPRAY PAINT SHERLUX LIGHT SKY BLUE</t>
  </si>
  <si>
    <t>SJG-SPRAY PAINT SHERLUX FLOU MAGENTA</t>
  </si>
  <si>
    <t>SJG-SPRAY PAINT SHERLUX FLOU ORANGE YELLOW</t>
  </si>
  <si>
    <t>SJG-SPRAY PAINT SHERLUX FLOU ORANGE VIOLET</t>
  </si>
  <si>
    <t>SJG-SPRAY PAINT SHERLUX SILVER LIGHT GREEN</t>
  </si>
  <si>
    <t>SJG-SPRAY PAINT SHERLUX HAMMER SILVER</t>
  </si>
  <si>
    <t>SJG-SPRAY PAINT SHERLUX HAMMER BROWN</t>
  </si>
  <si>
    <t>SJG-SPRAY PAINT SHERLUX HAMMER LIGHT GREEN</t>
  </si>
  <si>
    <t>SJG-SPRAY PAINT SHERLUX HAMMER GREY</t>
  </si>
  <si>
    <t>SJG-SPRAY PAINT SHERLUX HAMMER MEDIUM GREEN</t>
  </si>
  <si>
    <t>SJG-SPRAY PAINT SHERLUX HAMMER DEEP GREEN</t>
  </si>
  <si>
    <t>SJG-SPRAY PAINT SHERLUX HAMMER GREEN</t>
  </si>
  <si>
    <t>SJG-SPRAY PAINT SHERLUX HAMMER BLUE</t>
  </si>
  <si>
    <t>SJG-SPRAY PAINT SHERLUX HAMMER GOLD</t>
  </si>
  <si>
    <t>SJG-SPRAY PAINT SHERLUX HAMMER PURPLE</t>
  </si>
  <si>
    <t>SJG-CIRCUIT BREAKER AMERICA 15A</t>
  </si>
  <si>
    <t>NKD-UTILITY CUTTER LOTUS LVC-338 SELF LOADING</t>
  </si>
  <si>
    <t>NKD-GRINDER LOTUS LGP-4110 BACKING PAD 4''XM10</t>
  </si>
  <si>
    <t>B-HAND SHOWER HEAD EASYFLOW A-129+4-1</t>
  </si>
  <si>
    <t>B-HAND SHOWER HEAD EASYFLOW A-129+4</t>
  </si>
  <si>
    <t>B-HAND SHOWER HEAD EASYFLOW A-130-B+10</t>
  </si>
  <si>
    <t>B-SAUCER BABA S-939 GREEN</t>
  </si>
  <si>
    <t>B-FITTINGS EASYFLOW 6100 BRASS PLUG 1/2</t>
  </si>
  <si>
    <t>B-BIBCOCK EASYFLOW HC-309 (L4102) 1/2 ZINC ALLOY</t>
  </si>
  <si>
    <t>B-FITTINGS EASYFLOW 6102 BRASS CAP 1/2"</t>
  </si>
  <si>
    <t>SJG-SOLDERING LEAD 20/80 MTR</t>
  </si>
  <si>
    <t>SJG-SOLDERING LEAD 40/60 MTR</t>
  </si>
  <si>
    <t>SJG-SOLDERING LEAD 50/50 MTR</t>
  </si>
  <si>
    <t>NKD-DRILL BIT MAKITA D20769 WOOD&amp;METAL</t>
  </si>
  <si>
    <t>HIM-MLDG CORNICE FOAMED PROFILE 84MMX8FT LIGHT BRO</t>
  </si>
  <si>
    <t>+HIM-TILE TRIM MARBLEIZED 6MMX8' LAZULI</t>
  </si>
  <si>
    <t>+HIM-TILE TRIM MARBLEIZED 6MMX8' LA-PIZULI</t>
  </si>
  <si>
    <t>+HIM-TILE TRIM MARBLEIZED 6MMX8' MARBLE BEIGE</t>
  </si>
  <si>
    <t>+HIM-TILE TRIM MARBLEIZED 9MMX8' MARBLE BEIGE</t>
  </si>
  <si>
    <t>+HIM-TILE TRIM MARBLEIZED 6MMX8' EMERALD</t>
  </si>
  <si>
    <t>+HIM-TILE TRIM MARBLEIZED 9MMX8' EMERALD</t>
  </si>
  <si>
    <t>+HIM-TILE TRIM MARBLEIZED 6MMX8' AQUA MARINE</t>
  </si>
  <si>
    <t>+HIM-TILE TRIM MARBLEIZED 9MMX8' AQUA MARINE</t>
  </si>
  <si>
    <t>+HIM-TILE TRIM MARBLEIZED 6MMX8' ONYX</t>
  </si>
  <si>
    <t>+HIM-TILE TRIM MARBLEIZED 6MMX8' JADE</t>
  </si>
  <si>
    <t>+HIM-TILE TRIM MARBLEIZED 6MMX8' PLAIN GOLD</t>
  </si>
  <si>
    <t>+HIM-TILE TRIM MARBLEIZED 6MMX8' PEARL</t>
  </si>
  <si>
    <t>HIM-TILE TRIM MARBLEIZED 9MMX8' PEARL</t>
  </si>
  <si>
    <t>+HIM-TILE TRIM MARBLEIZED 6MMX8' PETOSKY</t>
  </si>
  <si>
    <t>+HIM-TILE TRIM MARBLEIZED 9MMX8' PETOSKY</t>
  </si>
  <si>
    <t>+HIM-TILE TRIM MARBLEIZED 6MMX8' MARBLE WHITE</t>
  </si>
  <si>
    <t>+HIM-TILE TRIM MARBLEIZED 9MMX8' MARBLE WHITE</t>
  </si>
  <si>
    <t>+HIM-TILE TRIM MARBLEIZED 6MMX8' MARBLE PINK</t>
  </si>
  <si>
    <t>+HIM-TILE TRIM MARBLEIZED 9MMX8' MARBLE PINK</t>
  </si>
  <si>
    <t>+HIM-TILE TRIM MARBLEIZED 6MMX8' AGATE</t>
  </si>
  <si>
    <t>+HIM-TILE TRIM MARBLEIZED 6MMX8' MARBLE GRAY</t>
  </si>
  <si>
    <t>+HIM-TILE TRIM MARBLEIZED 9MMX8' MARBLE GRAY</t>
  </si>
  <si>
    <t>JC-JIGSAW BLADE MAXSELL MSA220WD</t>
  </si>
  <si>
    <t>JC-JIGSAW BLADE MAXSELL MSA240WD</t>
  </si>
  <si>
    <t>JC-JIGSAW BLADE MAXSELL MSA260ME</t>
  </si>
  <si>
    <t>MN-MAGAZINE BACK ISSUE BUYERS GALLERY OF FINE HOME</t>
  </si>
  <si>
    <t>NKD-MITER SAW MAKITA M243</t>
  </si>
  <si>
    <t>MN-MAGAZINE BACK ISSUE ARCHITECTURAL DIGEST</t>
  </si>
  <si>
    <t>BF-SCREWDRIVER BUFFALO TTT-1080 BRIAN HAND</t>
  </si>
  <si>
    <t>BF-TOOL SET BUFFALO K01-6026</t>
  </si>
  <si>
    <t>ATB-PUTTY KNIFE W/O HOLE GLE (2'S)</t>
  </si>
  <si>
    <t>ATB-SCREW METAL 4 X 1/4 (24'S)</t>
  </si>
  <si>
    <t>ATB-SCREW METAL 4 X 3/8 (24'S)</t>
  </si>
  <si>
    <t>ATB-SCREW METAL 4 X 1/2 (24'S)</t>
  </si>
  <si>
    <t>ATB-SCREW METAL 4 X 5/8 (24'S)</t>
  </si>
  <si>
    <t>ATB-SCREW METAL 4 X 3/4 (24'S)</t>
  </si>
  <si>
    <t>ATB-SCREW METAL 4 X 1 (24'S)</t>
  </si>
  <si>
    <t>ATB-SCREW METAL 5 X 1/4 (24'S)</t>
  </si>
  <si>
    <t>ATB-SCREW METAL 5 X 3/8 (24'S)</t>
  </si>
  <si>
    <t>ATB-SCREW METAL 5 X 1/2 (24'S)</t>
  </si>
  <si>
    <t>ATB-SCREW METAL 5 X 5/8 (24'S)</t>
  </si>
  <si>
    <t>ATB-SCREW METAL 5 X 3/4 (24'S)</t>
  </si>
  <si>
    <t>ATB-SCREW METAL 5 X 1 (24'S)</t>
  </si>
  <si>
    <t>ATB-SCREW METAL 6 X 1/4 (24'S)</t>
  </si>
  <si>
    <t>ATB-SCREW METAL 6 X 3/8 (24'S)</t>
  </si>
  <si>
    <t>ATB-SCREW METAL 6 X 1/2 (24'S)</t>
  </si>
  <si>
    <t>ATB-SCREW METAL 6 X 5/8 (24'S)</t>
  </si>
  <si>
    <t>ATB-SCREW METAL 6 X 3/4 (24'S)</t>
  </si>
  <si>
    <t>ATB-SCREW METAL 6 X 1 (24'S)</t>
  </si>
  <si>
    <t>ATB-SCREW METAL 6 X 1-1/4 (12'S)</t>
  </si>
  <si>
    <t>ATB-SCREW METAL 6 X 1-1/2 (12'S)</t>
  </si>
  <si>
    <t>ATB-SCREW METAL 7 X 3/8 (24'S)</t>
  </si>
  <si>
    <t>ATB-SCREW METAL 7 X 1/2 (24'S)</t>
  </si>
  <si>
    <t>ATB-SCREW METAL 7 X 5/8 (24'S)</t>
  </si>
  <si>
    <t>ATB-SCREW METAL 7 X 3/4 (24'S)</t>
  </si>
  <si>
    <t>ATB-SCREW METAL 7 X 1 (24'S)</t>
  </si>
  <si>
    <t>ATB-SCREW METAL 7 X 1-1/4 (12'S)</t>
  </si>
  <si>
    <t>ATB-SCREW METAL 7 X 1-1/2 (12'S)</t>
  </si>
  <si>
    <t>ATB-SCREW METAL 8 X 3/8 (24'S)</t>
  </si>
  <si>
    <t>ATB-SCREW METAL 8 X 1/2 (24'S)</t>
  </si>
  <si>
    <t>ATB-SCREW METAL 8 X 5/8 (24'S)</t>
  </si>
  <si>
    <t>ATB-SCREW METAL 8 X 3/4 (24'S)</t>
  </si>
  <si>
    <t>ATB-SCREW METAL 8 X 1 (24'S)</t>
  </si>
  <si>
    <t>ATB-SCREW METAL 8 X 1-1/4 (12'S)</t>
  </si>
  <si>
    <t>ATB-SCREW METAL 8 X 1-1/2 (12'S)</t>
  </si>
  <si>
    <t>ATB-SCREW METAL 8 X 2 (12'S)</t>
  </si>
  <si>
    <t>ATB-SCREW METAL 10 X 3/8 (12'S)</t>
  </si>
  <si>
    <t>ATB-SCREW METAL 10 X 1/2 (12'S)</t>
  </si>
  <si>
    <t>ATB-SCREW METAL 10 X 5/8 (12'S)</t>
  </si>
  <si>
    <t>ATB-SCREW METAL 10 X 3/4 (12'S)</t>
  </si>
  <si>
    <t>ATB-SCREW METAL 10 X 1 (12'S)</t>
  </si>
  <si>
    <t>ATB-SCREW METAL 10 X 1-1/4 (12'S)</t>
  </si>
  <si>
    <t>ATB-SCREW METAL 10 X 1-1/2 (12'S)</t>
  </si>
  <si>
    <t>ATB-SCREW METAL 12 X 1/2 (8'S)</t>
  </si>
  <si>
    <t>ATB-SCREW METAL 12 X 5/8 (8'S)</t>
  </si>
  <si>
    <t>ATB-SCREW METAL 12 X 3/4 (8'S)</t>
  </si>
  <si>
    <t>ATB-SCREW METAL 12 X 1 (8'S)</t>
  </si>
  <si>
    <t>ATB-SCREW METAL 12 X 1-1/4 (8'S)</t>
  </si>
  <si>
    <t>ATB-SCREW METAL 12 X 1-1/2 (8'S)</t>
  </si>
  <si>
    <t>ATB-SCREW METAL 12 X 1-3/4 (8'S)</t>
  </si>
  <si>
    <t>ATB-SCREW METAL 12 X 2 (8'S)</t>
  </si>
  <si>
    <t>ATB-SCREW METAL 14 X 1/2 (8'S)</t>
  </si>
  <si>
    <t>ATB-SCREW METAL 14 X 5/8 (8'S)</t>
  </si>
  <si>
    <t>ATB-SCREW METAL 14 X 3/4 (8'S)</t>
  </si>
  <si>
    <t>ATB-SCREW METAL 14 X 1 (8'S)</t>
  </si>
  <si>
    <t>ATB-SCREW METAL 14 X 1-1/4 (8'S)</t>
  </si>
  <si>
    <t>ATB-SCREW METAL 14 X 1-1/2 (8'S)</t>
  </si>
  <si>
    <t>ATB-SCREW METAL 14 X 1-3/4 (8'S)</t>
  </si>
  <si>
    <t>ATB-SCREW METAL 14 X 2 (8'S)</t>
  </si>
  <si>
    <t>AIC-IMPACT SOCKET KYK K4S21H 1/2D 6PT 21MM</t>
  </si>
  <si>
    <t>AIC-IMPACT SOCKET KYK K4S21 1/2D 12PT 21MM</t>
  </si>
  <si>
    <t>AIC-HEXAGONAL WRENCH KYK K4H8 1/2D 8MM</t>
  </si>
  <si>
    <t>AIC-BENCH GRINDER KYK KBGS6 6</t>
  </si>
  <si>
    <t>AIC-BENCH GRINDER KYK KBGS8 8</t>
  </si>
  <si>
    <t>SJG-SAFETY HASP ADVANCE 1-1/2</t>
  </si>
  <si>
    <t>SJG-SAFETY HASP ADVANCE 2</t>
  </si>
  <si>
    <t>SJG-SAFETY HASP ADVANCE 2-1/2</t>
  </si>
  <si>
    <t>SJG-SAFETY HASP ADVANCE 3</t>
  </si>
  <si>
    <t>SJG-SAFETY HASP ADVANCE 4</t>
  </si>
  <si>
    <t>SJG-BARREL BOLT ADVANCE 1-1/2</t>
  </si>
  <si>
    <t>SJG-BARREL BOLT ADVANCE 2</t>
  </si>
  <si>
    <t>SJG-BARREL BOLT ADVANCE 2-1/2</t>
  </si>
  <si>
    <t>SJG-BARREL BOLT ADVANCE 3</t>
  </si>
  <si>
    <t>SJG-BARREL BOLT ADVANCE 4</t>
  </si>
  <si>
    <t>CBK-PADLOCK MASTER MS-P-10D SOLID STEEL 1</t>
  </si>
  <si>
    <t>CBK-PADLOCK MASTER MS-P-1900T</t>
  </si>
  <si>
    <t>CBK-PADLOCK MASTER MS-P-121TBLK</t>
  </si>
  <si>
    <t>CBK-PADLOCK MASTER MS-P-1902T</t>
  </si>
  <si>
    <t>CBK-PADLOCK MASTER MS-P-1500D</t>
  </si>
  <si>
    <t>CBK-PADLOCK MASTER 1900Q 20MM SB 4KEYS</t>
  </si>
  <si>
    <t>CBK-PADLOCK MASTER MS-P-1901Q</t>
  </si>
  <si>
    <t>CBK-PADLOCK MASTER MS-P-1901T</t>
  </si>
  <si>
    <t>CBK-PADLOCK MASTER MS-P-1903T</t>
  </si>
  <si>
    <t>CBK-PADLOCK MASTER MS-P-1D</t>
  </si>
  <si>
    <t>CBK-PADLOCK MASTER MS-P-22D</t>
  </si>
  <si>
    <t>CBK-PADLOCK MASTER MS-P-3008D</t>
  </si>
  <si>
    <t>CBK-PADLOCK MASTER MS-P-3009D</t>
  </si>
  <si>
    <t>CBK-PADLOCK MASTER MS-P-3DLH</t>
  </si>
  <si>
    <t>CBK-PADLOCK MASTER MS-P-450D</t>
  </si>
  <si>
    <t>CBK-PADLOCK MASTER MS-P-646D</t>
  </si>
  <si>
    <t>CBK-PADLOCK MASTER MS-P-646T</t>
  </si>
  <si>
    <t>CBK-PADLOCK MASTER MS-P-8126D</t>
  </si>
  <si>
    <t>ATB-SCREW WOOD 4 X 3/8 (24'S)</t>
  </si>
  <si>
    <t>ATB-SCREW WOOD 4 X 1/2 (24'S)</t>
  </si>
  <si>
    <t>ATB-SCREW WOOD 4 X 5/8 (24'S)</t>
  </si>
  <si>
    <t>ATB-SCREW WOOD 4 X 3/4 (24'S)</t>
  </si>
  <si>
    <t>ATB-SCREW WOOD 4 X 1 (24'S)</t>
  </si>
  <si>
    <t>ATB-SCREW WOOD 5 X 1/2 (24'S)</t>
  </si>
  <si>
    <t>ATB-SCREW WOOD 5 X 5/8 (24'S)</t>
  </si>
  <si>
    <t>ATB-SCREW WOOD 5 X 3/4 (24'S)</t>
  </si>
  <si>
    <t>ATB-SCREW WOOD 5 X 1 (24'S)</t>
  </si>
  <si>
    <t>ATB-SCREW WOOD 5 X 1-1/4 (12'S)</t>
  </si>
  <si>
    <t>ATB-SCREW WOOD 6 X 1/2 (24'S)</t>
  </si>
  <si>
    <t>ATB-SCREW WOOD 6 X 5/8 (24'S)</t>
  </si>
  <si>
    <t>ATB-SCREW WOOD 6 X 3/4 (24'S)</t>
  </si>
  <si>
    <t>ATB-SCREW WOOD 6 X 1 (24'S)</t>
  </si>
  <si>
    <t>ATB-SCREW WOOD 6 X 1-1/4 (12'S)</t>
  </si>
  <si>
    <t>ATB-SCREW WOOD 6 X 1-1/2 (12'S)</t>
  </si>
  <si>
    <t>ATB-SCREW WOOD 6 X 2 (12'S)</t>
  </si>
  <si>
    <t>ATB-SCREW WOOD 7 X 1/2 (24'S)</t>
  </si>
  <si>
    <t>ATB-SCREW WOOD 7 X 5/8 (24'S)</t>
  </si>
  <si>
    <t>ATB-SCREW WOOD 7 X 3/4 (24'S)</t>
  </si>
  <si>
    <t>ATB-SCREW WOOD 7 X 1 (24'S)</t>
  </si>
  <si>
    <t>ATB-SCREW WOOD 7 X 1-1/4 (12'S)</t>
  </si>
  <si>
    <t>ATB-SCREW WOOD 7 X 1-1/2 (12'S)</t>
  </si>
  <si>
    <t>ATB-SCREW WOOD 7 X 2 (12'S)</t>
  </si>
  <si>
    <t>ATB-SCREW WOOD 8 X 1/2 (24'S)</t>
  </si>
  <si>
    <t>ATB-SCREW WOOD 8 X 5/8 (24'S)</t>
  </si>
  <si>
    <t>ATB-SCREW WOOD 8 X 3/4 (24'S)</t>
  </si>
  <si>
    <t>ATB-SCREW WOOD 8 X 1 (24'S)</t>
  </si>
  <si>
    <t>ATB-SCREW WOOD 8 X 1-1/4 (12'S)</t>
  </si>
  <si>
    <t>ATB-SCREW WOOD 8 X 1-1/2 (12'S)</t>
  </si>
  <si>
    <t>ATB-SCREW WOOD 8 X 2 (12'S)</t>
  </si>
  <si>
    <t>ATB-SCREW WOOD 9 X 1/2 (12'S)</t>
  </si>
  <si>
    <t>ATB-SCREW WOOD 9 X 5/8 (12'S)</t>
  </si>
  <si>
    <t>ATB-SCREW WOOD 9 X 3/4 (12'S)</t>
  </si>
  <si>
    <t>ATB-SCREW WOOD 9 X 1 (12'S)</t>
  </si>
  <si>
    <t>ATB-SCREW WOOD 9 X 1-1/4 (12'S)</t>
  </si>
  <si>
    <t>ATB-SCREW WOOD 9 X 1-1/2 (12'S)</t>
  </si>
  <si>
    <t>ATB-SCREW WOOD 9 X 2 (12'S)</t>
  </si>
  <si>
    <t>ATB-SCREW WOOD 10 X 1/2 (12'S)</t>
  </si>
  <si>
    <t>ATB-SCREW WOOD 10 X 5/8 (12'S)</t>
  </si>
  <si>
    <t>ATB-SCREW WOOD 10 X 3/4 (12'S)</t>
  </si>
  <si>
    <t>ATB-SCREW WOOD 10 X 1 (12'S)</t>
  </si>
  <si>
    <t>ATB-SCREW WOOD 10 X 1-1/4 (12'S)</t>
  </si>
  <si>
    <t>ATB-SCREW WOOD 10 X 1-1/2 (12'S)</t>
  </si>
  <si>
    <t>ATB-SCREW WOOD 10 X 1-3/4 (12'S)</t>
  </si>
  <si>
    <t>ATB-SCREW WOOD 10 X 2 (12'S)</t>
  </si>
  <si>
    <t>ATB-SCREW WOOD 12 X 3/4 (8'S)</t>
  </si>
  <si>
    <t>ATB-SCREW WOOD 12 X 1 (8'S)</t>
  </si>
  <si>
    <t>ATB-SCREW WOOD 12 X 1-1/4 (8'S)</t>
  </si>
  <si>
    <t>ATB-SCREW WOOD 12 X 1-1/2 (8'S)</t>
  </si>
  <si>
    <t>ATB-SCREW WOOD 12 X 2 (8'S)</t>
  </si>
  <si>
    <t>ATB-SCREW WOOD 14 X 1 (8'S)</t>
  </si>
  <si>
    <t>ATB-SCREW WOOD 14 X 1-1/4 (8'S)</t>
  </si>
  <si>
    <t>ATB-SCREW WOOD 14 X 1-1/2 (8'S)</t>
  </si>
  <si>
    <t>ATB-SCREW WOOD 14 X 2 (8'S)</t>
  </si>
  <si>
    <t>CT-PLATE AKARI AWD5411W 1G COVER</t>
  </si>
  <si>
    <t>CT-PLATE AKARI AWD5412W 2G COVER</t>
  </si>
  <si>
    <t>CT-PLATE AKARI AWD5421W</t>
  </si>
  <si>
    <t>SJG-WATERPROOFER/SEALER ACRYLIC SISTA 500GMS</t>
  </si>
  <si>
    <t>NKD-HAND RIVETER LOTUS LHR-705E</t>
  </si>
  <si>
    <t>+L-PADLOCK SENTRY P1020 20MM BRASS</t>
  </si>
  <si>
    <t>+L-PADLOCK SENTRY P1025 25MM BRASS</t>
  </si>
  <si>
    <t>+L-PADLOCK SENTRY P1030 30MM BRASS</t>
  </si>
  <si>
    <t>+L-PADLOCK SENTRY P1040 40MM BRASS</t>
  </si>
  <si>
    <t>+L-PADLOCK SENTRY P1050 50MM BRASS</t>
  </si>
  <si>
    <t>SJG-PAINT WELCOAT FLAT LATEX QRT WHITE</t>
  </si>
  <si>
    <t>SJG-PAINT WELCOAT FLAT LATEX GAL WHITE</t>
  </si>
  <si>
    <t>SJG-PAINT WELCOAT FLAT LATEX PAIL WHITE</t>
  </si>
  <si>
    <t>SJG-PAINT WELCOAT GLOSS LATEX QRT WHITE</t>
  </si>
  <si>
    <t>SJG-PAINT WELCOAT GLOSS LATEX GAL WHITE</t>
  </si>
  <si>
    <t>SJG-PAINT WELCOAT GLOSS LATEX PAIL WHITE</t>
  </si>
  <si>
    <t>SJG-PAINT WELCOAT LATEX QRT TERRACOTTA</t>
  </si>
  <si>
    <t>SJG-PAINT WELCOAT LATEX GAL TERRACOTTA</t>
  </si>
  <si>
    <t>SJG-PAINT WELCOAT LATEX GAL T.RED</t>
  </si>
  <si>
    <t>SJG-PAINT WELCOAT LATEX SEMI-GLOSS QRT WHITE</t>
  </si>
  <si>
    <t>SJG-PAINT WELCOAT LATEX SEMI-GLOSS GAL WHITE</t>
  </si>
  <si>
    <t>SJG-PAINT WELCOAT LATEX SEMI-GLOSS PAIL WHITE</t>
  </si>
  <si>
    <t>SJG-PAINT WELCOAT MASONRY PUTTY QRT</t>
  </si>
  <si>
    <t>SJG-PAINT WELCOAT MASONRY PUTTY GAL</t>
  </si>
  <si>
    <t>SJG-PAINT WELCOAT WL-1060-458 QRT CHOCO BROWN</t>
  </si>
  <si>
    <t>SJG-PAINT WELCOAT WL-1060-458 GAL CHOCO BROWN</t>
  </si>
  <si>
    <t>SJG-PAINT WELCOAT WL-1060-1862 GAL IVORY</t>
  </si>
  <si>
    <t>SJG-PAINT WELCOAT WEF-2060 QRT FWE SF</t>
  </si>
  <si>
    <t>SJG-PAINT WELCOAT WEF-2060 GAL FWE SF</t>
  </si>
  <si>
    <t>SJG-PAINT WELCOAT WEF-2060 PAIL FWE SF</t>
  </si>
  <si>
    <t>SJG-PAINT WELCOAT WSE-2005 QRT SGE WHITE</t>
  </si>
  <si>
    <t>SJG-PAINT WELCOAT WSE-2005 GAL SGE WHITE</t>
  </si>
  <si>
    <t>SJG-PAINT WELCOAT WSE-2005 PAIL SGE WHITE</t>
  </si>
  <si>
    <t>SJG-PAINT WELCOAT WPRE-4010 QRT RED OXIDE PRIMER</t>
  </si>
  <si>
    <t>SJG-PAINT WELCOAT WPRE-4010 GAL RED OXIDE PRIMER</t>
  </si>
  <si>
    <t>SJG-PAINT WELCOAT WPRE-4010 PAIL RED OXIDE PRIMER</t>
  </si>
  <si>
    <t>SJG-PAINT WELCOAT WPRE-1520 QRT METAL PRIMER GRA</t>
  </si>
  <si>
    <t>SJG-PAINT WELCOAT WPRE-1520 GAL METAL PRIMER GRA</t>
  </si>
  <si>
    <t>SJG-PAINT WELCOAT WPRE-3940 QRT RED LEAD PRIMER</t>
  </si>
  <si>
    <t>SJG-PAINT WELCOAT WPRE-3940 GAL RED LEAD PRIMER</t>
  </si>
  <si>
    <t>SJG-PAINT WELCOAT WPRE-3940 PAIL RED LEAD PRIMER</t>
  </si>
  <si>
    <t>SJG-PAINT WELCOAT WQD-1000 QRT QDE WHITE</t>
  </si>
  <si>
    <t>SJG-PAINT WELCOAT WQD-1000 GAL QDE WHITE</t>
  </si>
  <si>
    <t>SJG-PAINT WELCOAT WQD-1000 PAIL QDE WHITE</t>
  </si>
  <si>
    <t>SJG-PAINT WELCOAT WQD-1150 QRT QDE BLACK</t>
  </si>
  <si>
    <t>SJG-PAINT WELCOAT WQD-1150 GAL QDE BLACK</t>
  </si>
  <si>
    <t>SJG-PAINT WELCOAT WQD-1200 QRT QDE F-BLACK</t>
  </si>
  <si>
    <t>SJG-PAINT WELCOAT WQD-1200 GAL QDE F-BLACK</t>
  </si>
  <si>
    <t>SJG-PAINT WELCOAT WQD-1310 QRT QDE ALUMINUM</t>
  </si>
  <si>
    <t>SJG-PAINT WELCOAT WQD-1310 GAL QDE ALUMINUM</t>
  </si>
  <si>
    <t>SJG-PAINT WELCOAT WQD-1832 QRT QDE BEIGE</t>
  </si>
  <si>
    <t>SJG-PAINT WELCOAT WQD-1832 GAL QDE BEIGE</t>
  </si>
  <si>
    <t>SJG-PAINT WELCOAT WQD-1862 QRT QDE IVORY DBP</t>
  </si>
  <si>
    <t>SJG-PAINT WELCOAT WQD-1862 GAL QDE IVORY DBP</t>
  </si>
  <si>
    <t>SJG-PAINT WELCOAT WQD-1850 QRT QDE IVORY TRU</t>
  </si>
  <si>
    <t>SJG-PAINT WELCOAT WQD-1850 GAL QDE IVORY TRU</t>
  </si>
  <si>
    <t>SJG-PAINT WELCOAT WQD-1870 QRT QDE IVORY</t>
  </si>
  <si>
    <t>SJG-PAINT WELCOAT WQD-1870 GAL QDE IVORY</t>
  </si>
  <si>
    <t>SJG-PAINT WELCOAT WQD-1830 QRT QDE CREAM</t>
  </si>
  <si>
    <t>SJG-PAINT WELCOAT WQD-1830 GAL QDE CREAM</t>
  </si>
  <si>
    <t>SJG-PAINT WELCOAT WQD-4570 1/2L QDE MAPLE</t>
  </si>
  <si>
    <t>SJG-PAINT WELCOAT WQD-4570 QRT QDE MAPLE</t>
  </si>
  <si>
    <t>SJG-PAINT WELCOAT WQD-4570 GAL QDE MAPLE</t>
  </si>
  <si>
    <t>SJG-PAINT WELCOAT WQD-4580 QRT QDE CHOCO BROWN</t>
  </si>
  <si>
    <t>SJG-PAINT WELCOAT WQD-4580 GAL QDE CHOCO BROWN</t>
  </si>
  <si>
    <t>SJG-PAINT WELCOAT WQD-4580 PAIL QDE CHOCO BROWN</t>
  </si>
  <si>
    <t>SJG-PAINT WELCOAT WQD-4820 QRT QDE MAHOGANY</t>
  </si>
  <si>
    <t>SJG-PAINT WELCOAT WQD-4820 GAL QDE MAHOGANY</t>
  </si>
  <si>
    <t>SJG-PAINT WELCOAT WQD-5050 QRT QDE L-YELLOW</t>
  </si>
  <si>
    <t>SJG-PAINT WELCOAT WQD-5050 GAL QDE L-YELLOW</t>
  </si>
  <si>
    <t>SJG-PAINT WELCOAT WQD-5570 QRT QDE C-YELLOW</t>
  </si>
  <si>
    <t>SJG-PAINT WELCOAT WQD-5570 GAL QDE C-YELLOW</t>
  </si>
  <si>
    <t>SJG-PAINT WELCOAT WQD-5000 QRT QDE S-YELLOW</t>
  </si>
  <si>
    <t>SJG-PAINT WELCOAT WQD-5000 GAL QDE S-YELLOW</t>
  </si>
  <si>
    <t>SJG-PAINT WELCOAT WQD-5710 QRT QDE CA-YELLOW</t>
  </si>
  <si>
    <t>SJG-PAINT WELCOAT WQD-5710 GAL QDE CA-YELLOW</t>
  </si>
  <si>
    <t>SJG-PAINT WELCOAT WQD-3182 QRT QDE MAROON</t>
  </si>
  <si>
    <t>SJG-PAINT WELCOAT WQD-3182 GAL QDE MAROON</t>
  </si>
  <si>
    <t>SJG-PAINT WELCOAT WQD-3080 QRT QDE MAROON</t>
  </si>
  <si>
    <t>SJG-PAINT WELCOAT WQD-3080 GAL QDE MAROON</t>
  </si>
  <si>
    <t>SJG-PAINT WELCOAT WQD-2622 QRT QDE INT'L RED</t>
  </si>
  <si>
    <t>SJG-PAINT WELCOAT WQD-2622 GAL QDE INT'L RED</t>
  </si>
  <si>
    <t>SJG-PAINT WELCOAT WQD-2620 QRT QDE B-RED</t>
  </si>
  <si>
    <t>SJG-PAINT WELCOAT WQD-2620 GAL QDE B-RED</t>
  </si>
  <si>
    <t>SJG-PAINT WELCOAT WQD-2130 QRT QDE FIRE RED</t>
  </si>
  <si>
    <t>SJG-PAINT WELCOAT WQD-2130 GAL QDE FIRE RED</t>
  </si>
  <si>
    <t>SJG-PAINT WELCOAT WQD-3730 QRT QDE CA-ORANGE</t>
  </si>
  <si>
    <t>SJG-PAINT WELCOAT WQD-3730 GAL QDE CA-ORANGE</t>
  </si>
  <si>
    <t>SJG-PAINT WELCOAT WQD-7082 QRT BABY BLUE BP</t>
  </si>
  <si>
    <t>SJG-PAINT WELCOAT WQD-7082 GAL QDE BABY BLUE BP</t>
  </si>
  <si>
    <t>SJG-PAINT WELCOAT WQD-7440 QRT CRYSTAL BLUE</t>
  </si>
  <si>
    <t>SJG-PAINT WELCOAT WQD-7440 GAL CRYSTAL BLUE</t>
  </si>
  <si>
    <t>SJG-PAINT WELCOAT WQD-7870 QRT DARK BLUE</t>
  </si>
  <si>
    <t>SJG-PAINT WELCOAT WQD-7870 GAL DARK BLUE</t>
  </si>
  <si>
    <t>SJG-PAINT WELCOAT WQD-7810 QRT ROYAL BLUE</t>
  </si>
  <si>
    <t>SJG-PAINT WELCOAT WQD-7810 GAL ROYAL BLUE</t>
  </si>
  <si>
    <t>SJG-PAINT WELCOAT WQD-7522 QRT DELFT BLUE</t>
  </si>
  <si>
    <t>SJG-PAINT WELCOAT WQD-7522 GAL DELFT BLUE</t>
  </si>
  <si>
    <t>SJG-PAINT WELCOAT WQD-7040 QRT QDE SKY BLUE</t>
  </si>
  <si>
    <t>SJG-PAINT WELCOAT WQD-7040 GAL QDE SKY BLUE</t>
  </si>
  <si>
    <t>SJG-PAINT WELCOAT WQD-9150 QRT TRU-NILE GREEN</t>
  </si>
  <si>
    <t>SJG-PAINT WELCOAT WQD-9150 GAL TRU-NILE GREEN</t>
  </si>
  <si>
    <t>SJG-PAINT WELCOAT WQD-9522 QRT QDE EMERALD GREEN</t>
  </si>
  <si>
    <t>SJG-PAINT WELCOAT WQD-9522 GAL QDE EMERALD GREEN</t>
  </si>
  <si>
    <t>SJG-PAINT WELCOAT WQD-9180 QRT JADE GREEN</t>
  </si>
  <si>
    <t>SJG-PAINT WELCOAT WQD-9180 GAL JADE GREEN</t>
  </si>
  <si>
    <t>SJG-PAINT WELCOAT WQD-9060 QRT CRYSTAL GREEN</t>
  </si>
  <si>
    <t>SJG-PAINT WELCOAT WQD-9060 GAL CRYSTAL GREEN</t>
  </si>
  <si>
    <t>SJG-PAINT WELCOAT WQD-7080 QRT QDE BABY BLUE</t>
  </si>
  <si>
    <t>SJG-PAINT WELCOAT WQD-7080 GAL QDE BABY BLUE</t>
  </si>
  <si>
    <t>SJG-PAINT WELCOAT WQD-9752 QRT QDE APPLE GREEN</t>
  </si>
  <si>
    <t>SJG-PAINT WELCOAT WQD-9752 GAL QDE APPLE GREEN</t>
  </si>
  <si>
    <t>SJG-PAINT WELCOAT WQD-9120 QRT NILE GREEN</t>
  </si>
  <si>
    <t>SJG-PAINT WELCOAT WQD-9120 GAL NILE GREEN</t>
  </si>
  <si>
    <t>SJG-PAINT WELCOAT WQD-1850 QRT QDE DESERT BEIGE</t>
  </si>
  <si>
    <t>SJG-PAINT WELCOAT WQD-1850 GAL DESERT BEIGE</t>
  </si>
  <si>
    <t>SJG-PAINT WELCOAT WQD-1572 QRT SILVER GRAY</t>
  </si>
  <si>
    <t>SJG-PAINT WELCOAT WQD-1572 GAL QDE SILVER GRAY</t>
  </si>
  <si>
    <t>SJG8-PAINT WELCOAT WQD-1580 QRT LIGHT GRAY</t>
  </si>
  <si>
    <t>SJG-PAINT WELCOAT WQD-2150 QRT QDE BABY PINK</t>
  </si>
  <si>
    <t>SJG-PAINT WELCOAT WQD-2150 GAL QDE BABY PINK</t>
  </si>
  <si>
    <t>SJG-PAINT WELCOAT WQD-9592 QRT QDE DARK GREEN</t>
  </si>
  <si>
    <t>SJG-PAINT WELCOAT PWOS-4123 QRT OWS MAPLE</t>
  </si>
  <si>
    <t>SJG-PAINT WELCOAT PWOS-4123 GAL OWS MAPLE</t>
  </si>
  <si>
    <t>SJG-PAINT WELCOAT PWOS-4226 QRT OWS WALNUT</t>
  </si>
  <si>
    <t>SJG-PAINT WELCOAT PWOS-4226 GAL OWS WALNUT</t>
  </si>
  <si>
    <t>SJG-PAINT WELCOAT PWOS-4326 QRT OWS TEAK</t>
  </si>
  <si>
    <t>SJG-PAINT WELCOAT PWOS-4326 GAL OWS TEAK</t>
  </si>
  <si>
    <t>SJG-PAINT WELCOAT PWOS-4820 QRT OWS MAHOGANY</t>
  </si>
  <si>
    <t>SJG-PAINT WELCOAT PWOS-4820 GAL OWS MAHOGANY</t>
  </si>
  <si>
    <t>SJG-PAINT WELCOAT PWOS-3220 QRT OWS OAK</t>
  </si>
  <si>
    <t>SJG-PAINT WELCOAT PWOS-3220 GAL OWS OAK</t>
  </si>
  <si>
    <t>SJG-PAINT WELCOAT PWNGR-3224 GAL OAK</t>
  </si>
  <si>
    <t>SJG-PAINT WELCOAT PWNGR-4224 QRT MAPLE</t>
  </si>
  <si>
    <t>SJG-PAINT WELCOAT PWNGR-4224 GAL MAPLE</t>
  </si>
  <si>
    <t>SJG-PAINT WELCOAT PWNGR-4424 QRT TEAK</t>
  </si>
  <si>
    <t>SJG-PAINT WELCOAT PWNGR-4424 GAL TEAK</t>
  </si>
  <si>
    <t>SJG-PAINT WELCOAT PWNGR-4524 QRT MAHOGANY</t>
  </si>
  <si>
    <t>SJG-PAINT WELCOAT PWNGR-4324 QRT WALNUT</t>
  </si>
  <si>
    <t>SJG-PAINT WELCOAT PWWB-1000 QRT BESPAR VARNISH</t>
  </si>
  <si>
    <t>SJG-PAINT WELCOAT PWWB-1073 QRT SPAR VARNISH</t>
  </si>
  <si>
    <t>SJG8-PAINT WELCOAT PWWB-1073 GAL SPAR VARNISH</t>
  </si>
  <si>
    <t>SJG8-PAINT WELCOAT PWGP-1800 QRT G-PUTTY WHITE</t>
  </si>
  <si>
    <t>SJG8-PAINT WELCOAT PWGP-1800 GAL G-PUTTY WHITE</t>
  </si>
  <si>
    <t>SJG-PAINT WELCOAT PWPRE-1540 QRT M-PRIMER GRAY</t>
  </si>
  <si>
    <t>SJG8-PAINT WELCOAT PWPRE-4020 GAL RED OXIDE PRIMER</t>
  </si>
  <si>
    <t>SJG8-PAINT WELCOAT PWPRE-4711 QRT RED LEAD PRIMER</t>
  </si>
  <si>
    <t>SJG8-PAINT WELCOAT PWPRE-4711 GAL RED LEAD PRIMER</t>
  </si>
  <si>
    <t>SJG8-PAINT WELCOAT PWEP-4000 GAL EPOXY PRIMER R.O</t>
  </si>
  <si>
    <t>SJG8-PAINT WELCOAT PWEP-1500 QRT EPOXY PRIMER GRAY</t>
  </si>
  <si>
    <t>SJG8-PAINT WELCOAT PWEP-1500 GAL EPOXY PRIMER GRAY</t>
  </si>
  <si>
    <t>SJG8-PAINT WELCOAT PWEP-1010 GAL EPOXY PRIMER WHIT</t>
  </si>
  <si>
    <t>SJG8-PAINT WELCOAT PWEP-1000 GAL EPOXY PRIMER CLEA</t>
  </si>
  <si>
    <t>SJG8-PAINT WELCOAT PWPU-1007 QRT POLYURE TOPCOAT</t>
  </si>
  <si>
    <t>SJG8-PAINT WELCOAT PWPU-1007 GAL POLYURE TOPCOAT</t>
  </si>
  <si>
    <t>SJG8-PAINT WELCOAT PWPU-1007 QRT POLYURE SEALER</t>
  </si>
  <si>
    <t>SJG8-PAINT WELCOAT PWPU-1007 GAL POLYURE SEALER</t>
  </si>
  <si>
    <t>SJG8-PAINT WELCOAT PWCN-7250 QRT CONC.NEUTRALIZER</t>
  </si>
  <si>
    <t>SJG8-PAINT WELCOAT PWVF-900 GAL VERSAFLOR CO-GREEN</t>
  </si>
  <si>
    <t>SJG8-PAINT WELCOAT PWTAC-1117 1/4L ACRY.BLACK</t>
  </si>
  <si>
    <t>SJG8-PAINT WELCOAT PWTAC-4017 1/4L VENETIAN RED</t>
  </si>
  <si>
    <t>SJG8-PAINT WELCOAT PWTAC-2117 1/4L TOLUIDINE RED</t>
  </si>
  <si>
    <t>SJG8-PAINT WELCOAT PWTAC-3117 1/4L P-ORANGE</t>
  </si>
  <si>
    <t>SJG8-PAINT WELCOAT PWTAC-7017 60ML THALO BLUE</t>
  </si>
  <si>
    <t>SJG8-PAINT WELCOAT PWTAC-7017 1/4L THALO BLUE</t>
  </si>
  <si>
    <t>SJG8-PAINT WELCOAT PWTAC-9017 1/4L THALO GREEN</t>
  </si>
  <si>
    <t>SJG8-PAINT WELCOAT PWTAC-5017 1/4L HANZA YELLOW</t>
  </si>
  <si>
    <t>SJG8-PAINT WELCOAT PWTAC-6017 1/4L RAW SIENNA</t>
  </si>
  <si>
    <t>SJG8-PAINT WELCOAT PWTAC-6517 1/4L BURNT SIENNA</t>
  </si>
  <si>
    <t>SJG8-PAINT WELCOAT PWTAC-4617 1/4L BURNT UMBER</t>
  </si>
  <si>
    <t>SJG8-PAINT WELCOAT PWTAC-2217 1/4L PERM-RED</t>
  </si>
  <si>
    <t>SJG8-PAINT WELCOAT PWTAC-8717 1/4L PERM-VIOLET</t>
  </si>
  <si>
    <t>SJG8-PAINT WELCOAT PWTAC-4317 1/4L RAW UMBER</t>
  </si>
  <si>
    <t>SJG8-PAINT WELCOAT PWTAC-2617 1/4L PERM-MAROON</t>
  </si>
  <si>
    <t>SJG8-PAINT WELCOAT PWTAC-7717 1/4L COBALT BLUE</t>
  </si>
  <si>
    <t>SJG8-PAINT WELCOAT PWTCO-1133 1/4L LAMP BLACK</t>
  </si>
  <si>
    <t>SJG8-PAINT WELCOAT PWTCO-7233 1/4L THALO BLUE</t>
  </si>
  <si>
    <t>SJG8-PAINT WELCOAT PWTCO-6233 1/4L F-YELLOW OCHRE</t>
  </si>
  <si>
    <t>SJG8-PAINT WELCOAT PWTCO-4133 1/4L VENETIAN RED</t>
  </si>
  <si>
    <t>SJG8-PAINT WELCOAT PWTCO-2133 1/4L BULLETIN RED</t>
  </si>
  <si>
    <t>SJG8-PAINT WELCOAT PWTCO-5133 1/4L L-YELLOW CHROME</t>
  </si>
  <si>
    <t>SJG8-PAINT WELCOAT PWTCO-5233 1/4L MED-CHROME YEL</t>
  </si>
  <si>
    <t>SJG8-PAINT WELCOAT PWTCO-5333 1/4L D-CHROME YELLOW</t>
  </si>
  <si>
    <t>SJG8-PAINT WELCOAT PWTCO-9133 1/4L L-CHROME YELLOW</t>
  </si>
  <si>
    <t>SJG8-PAINT WELCOAT PWTCO-9033 1/4L THALO GREEN</t>
  </si>
  <si>
    <t>SJG8-PAINT WELCOAT PWTCO-6333 1/4L RAW SIENNA</t>
  </si>
  <si>
    <t>SJG8-PAINT WELCOAT PWTCO-6133 1/4L BURNT SIENNA</t>
  </si>
  <si>
    <t>SJG8-PAINT WELCOAT PWTCO-4333 1/4L RAW UMBER</t>
  </si>
  <si>
    <t>SJG8-PAINT WELCOAT PWTCO-4233 1/4L BURNT UMBER</t>
  </si>
  <si>
    <t>SJG8-PAINT WELCOAT PWTCO-5033 60ML HANZA YELLOW</t>
  </si>
  <si>
    <t>SJG8-PAINT WELCOAT PWTCO-5033 1/4L HANZA YELLOW</t>
  </si>
  <si>
    <t>SJG8-PAINT WELCOAT PWTCO-2633 1/4L PERM-MAROON</t>
  </si>
  <si>
    <t>SJG8-PAINT WELCOAT PWTCO-8733 1/4L PERM-VIOLET</t>
  </si>
  <si>
    <t>SJG8-PAINT WELCOAT PWCS-1007 QRT CON-SEALER CLEAR</t>
  </si>
  <si>
    <t>SJG8-PAINT WELCOAT PWCS-1007 GAL CON-SEALER CLEAR</t>
  </si>
  <si>
    <t>SJG-PAINT WELCOAT PWTEX-AC-1870 QRT CAST</t>
  </si>
  <si>
    <t>SJG-PAINT WELCOAT PWTEX-AC-1870 GAL CAST</t>
  </si>
  <si>
    <t>SJG8-PAINT WELCOAT PWAP-1850 QRT PRIMER WHITE</t>
  </si>
  <si>
    <t>SJG8-PAINT WELCOAT PWAP-1850 GAL PRIMER WHITE</t>
  </si>
  <si>
    <t>SJG8-PAINT WELCOAT PWAC-2830 GAL TOPCOAT SG-WHT</t>
  </si>
  <si>
    <t>SJG8-PAINT WELCOAT PWAC-1830 GAL TOPCOAT G-WHITE</t>
  </si>
  <si>
    <t>SJG8-PAINT WELCOAT PWAC-1070 QRT TOPCOAT CLEAR</t>
  </si>
  <si>
    <t>SJG8-PAINT WELCOAT PWAC-1070 GAL TOPCOAT CLEAR</t>
  </si>
  <si>
    <t>SJG8-PAINT WELCOAT PWWB-7130 QRT WOOD BLEACH 1</t>
  </si>
  <si>
    <t>SJG8-PAINT WELCOAT PWWB-7130 GAL WOOD BLEACH 1</t>
  </si>
  <si>
    <t>SJG8-PAINT WELCOAT PWWB-7140 QRT WOOD BLEACH 2</t>
  </si>
  <si>
    <t>SJG8-PAINT WELCOAT PWWB-7140 GAL WOOD BLEACH 2</t>
  </si>
  <si>
    <t>SJG8-PAINT RAIN OR SHINE RORS-175 QRT LATEX ROMANC</t>
  </si>
  <si>
    <t>SJG8-PAINT RAIN OR SHINE RORS-175 GAL ROMANCE</t>
  </si>
  <si>
    <t>SJG8-PAINT RAIN OR SHINE RORS-233 QRT SNOW</t>
  </si>
  <si>
    <t>SJG8-PAINT RAIN OR SHINE RORS-233 GAL SNOW</t>
  </si>
  <si>
    <t>SJG8-PAINT RAIN OR SHINE RORS-381 QRT SERENITY</t>
  </si>
  <si>
    <t>SJG8-PAINT RAIN OR SHINE RORS-381 GAL SERENITY</t>
  </si>
  <si>
    <t>SJG8-PAINT RAIN OR SHINE RORS-381 PAIL SERENITY</t>
  </si>
  <si>
    <t>SJG8-PAINT RAIN OR SHINE RORS-530 QRT GENTLE TOUCH</t>
  </si>
  <si>
    <t>SJG8-PAINT RAIN OR SHINE RORS-530 GAL GENTLE TOUCH</t>
  </si>
  <si>
    <t>SJG8-PAINT RAIN OR SHINE RORS-629 QRT TULIPS</t>
  </si>
  <si>
    <t>SJG8-PAINT RAIN OR SHINE RORS-629 GAL TULIPS</t>
  </si>
  <si>
    <t>SJG8-PAINT RAIN OR SHINE RORS-629 PAIL TULIPS</t>
  </si>
  <si>
    <t>SJG8-PAINT RAIN OR SHINE RORS-781 QRT FAITH</t>
  </si>
  <si>
    <t>SJG8-PAINT RAIN OR SHINE RORS-781 GAL FAITH</t>
  </si>
  <si>
    <t>SJG8-PAINT RAIN OR SHINE RORS-809 QRT MILK</t>
  </si>
  <si>
    <t>SJG8-PAINT RAIN OR SHINE RORS-809 GAL MILK</t>
  </si>
  <si>
    <t>SJG8-PAINT RAIN OR SHINE RORS-809 PAIL MILK</t>
  </si>
  <si>
    <t>SJG8-PAINT RAIN OR SHINE RORS-938 QRT MARGIE</t>
  </si>
  <si>
    <t>SJG8-PAINT RAIN OR SHINE RORS-938 GAL MARGIE</t>
  </si>
  <si>
    <t>SJG8-PAINT RAIN OR SHINE RORS-938 PAIL MARGIE</t>
  </si>
  <si>
    <t>SJG8-PAINT RAIN OR SHINE RORS-11 QRT ELASTO BLACK</t>
  </si>
  <si>
    <t>SJG8-PAINT RAIN OR SHINE RORS-3000 QRT MASTIC PUTT</t>
  </si>
  <si>
    <t>SJG8-PAINT RAIN OR SHINE RORS-3000 GAL MASTIC PUTT</t>
  </si>
  <si>
    <t>SJG8-PAINT RAIN OR SHINE RORS-1000 QRT EXTRA GLOSS</t>
  </si>
  <si>
    <t>SJG8-PAINT RAIN OR SHINE RORS-298 QRT OH SO RED</t>
  </si>
  <si>
    <t>SJG8-PAINT RAIN OR SHINE RORS-298 GAL OH SO RED</t>
  </si>
  <si>
    <t>SJG8-PAINT RAIN OR SHINE RORS-298 PAIL OH SO RED</t>
  </si>
  <si>
    <t>SJG8-PAINT RAIN OR SHINE RORS-823 GAL VIBRANT BLU</t>
  </si>
  <si>
    <t>SJG8-PAINT RAIN OR SHINE RORS-393 QRT FOXY</t>
  </si>
  <si>
    <t>SJG8-PAINT RAIN OR SHINE RORS-393 GAL FOXY</t>
  </si>
  <si>
    <t>SJG8-PAINT RAIN OR SHINE RORS-808 QRT SWEET CORN</t>
  </si>
  <si>
    <t>SJG8-PAINT RAIN OR SHINE RORS-808 GAL SWEET CORN</t>
  </si>
  <si>
    <t>SJG8-PAINT RAIN OR SHINE RORS-889 QRT VICTORY RED</t>
  </si>
  <si>
    <t>SJG8-PAINT RAIN OR SHINE RORS-889 GAL VICTORY RED</t>
  </si>
  <si>
    <t>SJG8-PAINT RAIN OR SHINE RORS-525 QRT TRUE ORANGE</t>
  </si>
  <si>
    <t>SJG8-PAINT RAIN OR SHINE RORS-525 GAL TRUE ORANGE</t>
  </si>
  <si>
    <t>SJG8-PAINT RAIN OR SHINE RORS-100 QRT WHITE</t>
  </si>
  <si>
    <t>SJG8-PAINT RAIN OR SHINE RORS-100 GAL WHITE</t>
  </si>
  <si>
    <t>SJG8-PAINT RAIN OR SHINE RORS-100 PAIL WHITE</t>
  </si>
  <si>
    <t>SJG8-PAINT RAIN OR SHINE RORS-101 QRT TERRACOTTA</t>
  </si>
  <si>
    <t>SJG8-PAINT RAIN OR SHINE RORS-101 GAL TERRACOTTA</t>
  </si>
  <si>
    <t>SJG8-PAINT RAIN OR SHINE RORS-111 QRT BLACK</t>
  </si>
  <si>
    <t>SJG8-PAINT RAIN OR SHINE RORS-111 GAL BLACK</t>
  </si>
  <si>
    <t>SJG8-PAINT RAIN OR SHINE RORS-186 QRT MOCHA</t>
  </si>
  <si>
    <t>SJG8-PAINT RAIN OR SHINE RORS-186 GAL MOCHA</t>
  </si>
  <si>
    <t>SJG8-PAINT RAIN OR SHINE RORS-138 QRT LIME</t>
  </si>
  <si>
    <t>SJG8-PAINT RAIN OR SHINE RORS-138 GAL LIME</t>
  </si>
  <si>
    <t>SJG8-PAINT RAIN OR SHINE RORS-168 QRT WATERMELON</t>
  </si>
  <si>
    <t>SJG8-PAINT RAIN OR SHINE RORS-168 GAL WATERMELON</t>
  </si>
  <si>
    <t>SJG8-PAINT RAIN OR SHINE RORS-206 QRT SUN.YELLOW</t>
  </si>
  <si>
    <t>SJG8-PAINT RAIN OR SHINE RORS-206 GAL SUN.YELLOW</t>
  </si>
  <si>
    <t>SJG8-PAINT RAIN OR SHINE RORS-247 QRT SUNKISS</t>
  </si>
  <si>
    <t>SJG8-PAINT RAIN OR SHINE RORS-247 GAL SUNKISS</t>
  </si>
  <si>
    <t>SJG8-PAINT RAIN OR SHINE RORS-270 QRT ANTIQUE WHIT</t>
  </si>
  <si>
    <t>SJG8-PAINT RAIN OR SHINE RORS-270 GAL ANTIQUE WHIT</t>
  </si>
  <si>
    <t>SJG8-PAINT RAIN OR SHINE RORS-270 PAIL ANTIQUE WHI</t>
  </si>
  <si>
    <t>SJG8-PAINT RAIN OR SHINE RORS-301 QRT ROYAL BLUE</t>
  </si>
  <si>
    <t>SJG8-PAINT RAIN OR SHINE RORS-301 GAL ROYAL BLUE</t>
  </si>
  <si>
    <t>SJG8-PAINT RAIN OR SHINE RORS-302 QRT TILE RED</t>
  </si>
  <si>
    <t>SJG8-PAINT RAIN OR SHINE RORS-302 GAL TILE RED</t>
  </si>
  <si>
    <t>SJG8-PAINT RAIN OR SHINE RORS-313 QRT IRVINE PEACH</t>
  </si>
  <si>
    <t>SJG8-PAINT RAIN OR SHINE RORS-313 GAL IRVINE PEACH</t>
  </si>
  <si>
    <t>SJG8-PAINT RAIN OR SHINE RORS-313 PAIL IRVINE PEAC</t>
  </si>
  <si>
    <t>SJG8-PAINT WELCOAT PWL-1003 QRT LATEX S-WHITE</t>
  </si>
  <si>
    <t>SJG8-PAINT RAIN OR SHINE RORS-350 QRT AMBER ROSE</t>
  </si>
  <si>
    <t>SJG8-PAINT RAIN OR SHINE RORS-350 GAL AMBER ROSE</t>
  </si>
  <si>
    <t>SJG8-PAINT WELCOAT PWL-1007 GAL LATEX SGL WHITE</t>
  </si>
  <si>
    <t>SJG8-PAINT RAIN OR SHINE RORS-367 QRT CANDY TUFT</t>
  </si>
  <si>
    <t>SJG8-PAINT RAIN OR SHINE RORS-367 GAL CANDY TUFT</t>
  </si>
  <si>
    <t>SJG8-PAINT WELCOAT PWL-1080 QRT LATEX G-WHITE</t>
  </si>
  <si>
    <t>SJG8-PAINT RAIN OR SHINE RORS-370 QRT FARAWAY BLUE</t>
  </si>
  <si>
    <t>SJG8-PAINT RAIN OR SHINE RORS-370 GAL FARAWAY BLUE</t>
  </si>
  <si>
    <t>SJG8-PAINT WELCOAT PWL-1002 QRT LATEX F-WHITE</t>
  </si>
  <si>
    <t>SJG8-PAINT RAIN OR SHINE RORS-505 QRT AQUAMARINE</t>
  </si>
  <si>
    <t>SJG8-PAINT WELCOAT PWL-1002 GAL LATEX F-WHITE</t>
  </si>
  <si>
    <t>SJG8-PAINT RAIN OR SHINE RORS-587 GAL AQUA BLUE</t>
  </si>
  <si>
    <t>SJG8-PAINT RAIN OR SHINE RORS-587 PAIL AQUA BLUE</t>
  </si>
  <si>
    <t>SJG8-PAINT RAIN OR SHINE RORS-618 QRT HAPPY DAYS</t>
  </si>
  <si>
    <t>SJG8-PAINT RAIN OR SHINE RORS-618 GAL HAPPY DAYS</t>
  </si>
  <si>
    <t>SJG8-PAINT RAIN OR SHINE RORS-618 PAIL HAPPY DAYS</t>
  </si>
  <si>
    <t>SJG8-PAINT WELCOAT PWL-1004 GAL LATEX E-CLEAR</t>
  </si>
  <si>
    <t>SJG8-PAINT RAIN OR SHINE RORS-635 QRT MANGO</t>
  </si>
  <si>
    <t>SJG8-PAINT RAIN OR SHINE RORS-701 QRT BAGUIO GREEN</t>
  </si>
  <si>
    <t>SJG8-PAINT RAIN OR SHINE RORS-701 GAL BAGUIO GREEN</t>
  </si>
  <si>
    <t>SJG8-PAINT RAIN OR SHINE RORS-777 QRT BITTER SWEET</t>
  </si>
  <si>
    <t>SJG8-PAINT WELCOAT PWL-1058 GAL LATEX CP-WHITE</t>
  </si>
  <si>
    <t>SJG8-PAINT WELCOAT PWL-1938 QRT LATEX C-PUTTY</t>
  </si>
  <si>
    <t>SJG8-PAINT WELCOAT PWL-1938 GAL LATEX C-PUTTY</t>
  </si>
  <si>
    <t>SJG8-PAINT RAIN OR SHINE RORS-777 GAL BITTER SWEET</t>
  </si>
  <si>
    <t>SJG8-PAINT RAIN OR SHINE RORS-801 QRT LATEX VIOLET</t>
  </si>
  <si>
    <t>SJG8-PAINT RAIN OR SHINE RORS-801 GAL VIOLET</t>
  </si>
  <si>
    <t>SJG8-PAINT RAIN OR SHINE RORS-813 QRT PRINCESS</t>
  </si>
  <si>
    <t>SJG8-PAINT RAIN OR SHINE RORS-813 GAL PRINCESS</t>
  </si>
  <si>
    <t>SJG8-PAINT RAIN OR SHINE RORS-862 QRT IVORY</t>
  </si>
  <si>
    <t>SJG8-PAINT RAIN OR SHINE RORS-862 GAL IVORY</t>
  </si>
  <si>
    <t>SJG8-PAINT RAIN OR SHINE RORS-862 PAIL IVORY</t>
  </si>
  <si>
    <t>SJG8-PAINT RAIN OR SHINE RORS-883 QRT NEUTRAL GRAY</t>
  </si>
  <si>
    <t>SJG8-PAINT RAIN OR SHINE RORS-883 GAL NEUTRAL GRAY</t>
  </si>
  <si>
    <t>SJG8-PAINT RAIN OR SHINE RORS-901 QRT BEIGE</t>
  </si>
  <si>
    <t>SJG8-PAINT RAIN OR SHINE RORS-901 GAL BEIGE</t>
  </si>
  <si>
    <t>SJG8-PAINT RAIN OR SHINE RORS-918 QRT ARCHER GREEN</t>
  </si>
  <si>
    <t>SJG8-PAINT RAIN OR SHINE RORS-918 GAL ARCHER GREEN</t>
  </si>
  <si>
    <t>SJG8-PAINT RAIN OR SHINE RORS-939 QRT ASIAN GREEN</t>
  </si>
  <si>
    <t>SJG8-PAINT RAIN OR SHINE RORS-939 GAL ASIAN GREEN</t>
  </si>
  <si>
    <t>SJG-PAINT WELCOAT PWAT-2660 GAL ACRYLIC REDUCER</t>
  </si>
  <si>
    <t>SJG8-PAINT WELCOAT PWT-1610 GAL LACQUER THINNER</t>
  </si>
  <si>
    <t>SJG8-PAINT WELCOAT PWT-6030 QRT LACQUER FLO</t>
  </si>
  <si>
    <t>SJG8-PAINT WELCOAT PWT-6030 GAL LACQUER FLO</t>
  </si>
  <si>
    <t>SJG8-PAINT WELCOAT PWT-1530 GAL PAINT THINNER</t>
  </si>
  <si>
    <t>SJG8-PAINT WELCOAT PWTU-1758 QRT TOPCOAT REDUCER</t>
  </si>
  <si>
    <t>SJG8-PAINT WELCOAT PWT-6080 QRT EPOXY REDUCER</t>
  </si>
  <si>
    <t>SJG8-PAINT WELCOAT PWT-6080 GAL EPOXY REDUCER</t>
  </si>
  <si>
    <t>SJG8-PAINT WELCOAT PWCG-1500 QRT GLOSS LACQ.CLEAR</t>
  </si>
  <si>
    <t>SJG8-PAINT WELCOAT PWCG-1500 GAL GLOSS LACQ.CLEAR</t>
  </si>
  <si>
    <t>SJG8-PAINT WELCOAT PWRL-100 GAL R-WHITE</t>
  </si>
  <si>
    <t>SJG8-PAINT WELCOAT PWRL-222 GAL R-RED</t>
  </si>
  <si>
    <t>SJG8-PAINT WELCOAT PWRL-183 GAL SAMAR BEIGE(EARTH TONE)</t>
  </si>
  <si>
    <t>SJG8-PAINT WELCOAT PWRL-700 GAL R-BLUE</t>
  </si>
  <si>
    <t>SJG8-PAINT WELCOAT PWSS-3600 QRT SANDING SEAL CLEA</t>
  </si>
  <si>
    <t>SJG8-PAINT WELCOAT PWSS-3600 GAL SANDING SEAL CLEA</t>
  </si>
  <si>
    <t>SJG8-PAINT WELCOAT PWRL-187 GAL R-MILKY WHITE(BASE WHITE)</t>
  </si>
  <si>
    <t>SJG8-PAINT WELCOAT PWRL-900 GAL R-CRYSTAL GREEN</t>
  </si>
  <si>
    <t>SJG8-PAINT WELCOAT PWLP-1007 QRT GLAZING P-WHITE</t>
  </si>
  <si>
    <t>SJG8-PAINT WELCOAT PWLP-1007 GAL GLAZING P-WHITE</t>
  </si>
  <si>
    <t>SJG8-PAINT WELCOAT PWRL-900 PAIL R-CRYSTAL GREEN</t>
  </si>
  <si>
    <t>SJG8-PAINT WELCOAT PWRL-733 GAL R-CRYSTAL BLUE</t>
  </si>
  <si>
    <t>SJG8-PAINT WELCOAT PWLP-1509 QRT GLAZING P-GRAY</t>
  </si>
  <si>
    <t>SJG8-PAINT WELCOAT PWRL-777 GAL R-AZURE BLUE</t>
  </si>
  <si>
    <t>SJG8-PAINT WELCOAT PWRL-233 GAL R-SPANISH RED</t>
  </si>
  <si>
    <t>SJG8-PAINT WELCOAT PWRL-233 PAIL R-SPANISH RED</t>
  </si>
  <si>
    <t>SJG8-PAINT WELCOAT PWRL-911 GAL R-BAGUIO GREEN</t>
  </si>
  <si>
    <t>SJG8-PAINT WELCOAT PWRL-911 PAIL R-BAGUIO GREEN</t>
  </si>
  <si>
    <t>SJG8-PAINT WELCOAT PWQD-1011 GAL QDE WHITE</t>
  </si>
  <si>
    <t>L-PADLOCK STANLEY 82-4623-22 25MM SB</t>
  </si>
  <si>
    <t>L-PADLOCK STANLEY 82-4631-22 30MM SB</t>
  </si>
  <si>
    <t>SJG8-PAINT WELCOAT PWQD-1111 GAL QDE BLACK</t>
  </si>
  <si>
    <t>L-PADLOCK STANLEY 82-4656-22 40MM SB</t>
  </si>
  <si>
    <t>SJG8-PAINT WELCOAT PWQD-1315 QRT QDE S-ALUM.</t>
  </si>
  <si>
    <t>L-PADLOCK STANLEY 82-4672-22 40MM SB</t>
  </si>
  <si>
    <t>L-PADLOCK STANLEY 82-7014-22 30MM LS</t>
  </si>
  <si>
    <t>L-PADLOCK STANLEY 82-7022-22 40MM LS</t>
  </si>
  <si>
    <t>L-PADLOCK STANLEY 82-7360-22 30MM 3KEYS SB</t>
  </si>
  <si>
    <t>L-PADLOCK STANLEY 82-7428-22 40MM 2KEYS SB</t>
  </si>
  <si>
    <t>L-PADLOCK STANLEY 82-7485-22 50MM 2KEYS SB</t>
  </si>
  <si>
    <t>L-PADLOCK STANLEY 82-7378-22 30MM 3KEYS SB</t>
  </si>
  <si>
    <t>L-PADLOCK STANLEY 82-7436-22 40MM 3KEYS SB</t>
  </si>
  <si>
    <t>JC-DRILL BIT DIAGER G&amp;T 3X65 400D03</t>
  </si>
  <si>
    <t>JC-DRILL BIT DIAGER 400D05 G&amp;T 5X65</t>
  </si>
  <si>
    <t>JC-DRILL BIT DIAGER 400D06 G&amp;T 6X65</t>
  </si>
  <si>
    <t>JC-DRILL BIT DIAGER 400D08 G&amp;T 8X70</t>
  </si>
  <si>
    <t>JC-DRILL BIT DIAGER 400D10 G&amp;T 10X80</t>
  </si>
  <si>
    <t>AIC-HINGE UTILITY KYK KUH3000LP CHROME</t>
  </si>
  <si>
    <t>L-LEVERSET ENTRANCE YALE VL6267 SC US26D</t>
  </si>
  <si>
    <t>L-LEVERSET ENTRANCE YALE VL6267 AB US5</t>
  </si>
  <si>
    <t>L-LEVERSET ENTRANCE YALE VL6217 SC US26D</t>
  </si>
  <si>
    <t>L-LEVERSET ENTRANCE YALE VL6217 AB US5</t>
  </si>
  <si>
    <t>L-PADLOCK SENTRY S1040 SQUARE SATIN 40MM</t>
  </si>
  <si>
    <t>L-PADLOCK SENTRY S1050 SQUARE SATIN 50MM</t>
  </si>
  <si>
    <t>L-PADLOCK SENTRY S2040 SQUARE SATIN L-SHACKLE 40M</t>
  </si>
  <si>
    <t>L-PADLOCK SENTRY S2050 SQUARE SATINL-SHACKLE 50MM</t>
  </si>
  <si>
    <t>ER-PAINT BRUSH GREENFIELD PROFESSIONAL 3</t>
  </si>
  <si>
    <t>ER-PAINT BRUSH GREENFIELD PROFESSIONAL 4</t>
  </si>
  <si>
    <t>ER-TOOL BOX GREENFIELD 16HL3033B-SML</t>
  </si>
  <si>
    <t>ER-TOOL BOX GREENFIELD 16HL3033A-BIG</t>
  </si>
  <si>
    <t>ER-PLIERS GREENFIELD LOCKING 7</t>
  </si>
  <si>
    <t>ER-PLIERS GREENFIELD 148238 LOCKING 10</t>
  </si>
  <si>
    <t>CBK-FAUCET DANZE DZ-FSZZV0CP</t>
  </si>
  <si>
    <t>CBK-FAUCET DANZE DZ-FSZZU9CP</t>
  </si>
  <si>
    <t>SJG-FLASHLIGHT DYNAMO CHARGER FOCUS SMALL</t>
  </si>
  <si>
    <t>SJG-FLASHLIGHT DYNAMO CHARGER FOCUS BIG</t>
  </si>
  <si>
    <t>+SJG-PAINT BRUSH RUBBERMAID 1</t>
  </si>
  <si>
    <t>+SJG-PAINT BRUSH RUBBERMAID 1-1/2''</t>
  </si>
  <si>
    <t>+SJG-PAINT BRUSH RUBBERMAID 2</t>
  </si>
  <si>
    <t>+SJG-PAINT BRUSH RUBBERMAID 3</t>
  </si>
  <si>
    <t>+SJG-PAINT BRUSH RUBBERMAID 4</t>
  </si>
  <si>
    <t>NKD-MASKING TAPE LOTUS 1/2''</t>
  </si>
  <si>
    <t>NKD-MASKING TAPE LOTUS 3/4''</t>
  </si>
  <si>
    <t>NKD-MASKING TAPE LOTUS 1''</t>
  </si>
  <si>
    <t>NKD-MASKING TAPE LOTUS 1-1/2''</t>
  </si>
  <si>
    <t>NKD-MASKING TAPE LOTUS 2''</t>
  </si>
  <si>
    <t>GID-MASTER KEY FAULTLESS SC</t>
  </si>
  <si>
    <t>SJG-FLOOR SANDING HAWK 9X12 #100</t>
  </si>
  <si>
    <t>SJG-FLOOR SANDING HAWK 9X12 #80</t>
  </si>
  <si>
    <t>SJG-FLOOR SANDING HAWK 9X12 #60</t>
  </si>
  <si>
    <t>SJG-FLOOR SANDING HAWK 9X12 #50</t>
  </si>
  <si>
    <t>SJG-FLOOR SANDING HAWK 9X12 #40</t>
  </si>
  <si>
    <t>SJG-FLOOR SANDING HAWK 9X12 #36</t>
  </si>
  <si>
    <t>L-DOOR STOPPER SENTRY DS101-SS</t>
  </si>
  <si>
    <t>L-DOOR STOPPER SENTRY DS101-AB</t>
  </si>
  <si>
    <t>T-EAR PLUG EP008</t>
  </si>
  <si>
    <t>T-EYE PROTECTION G031A</t>
  </si>
  <si>
    <t>T-RESPIRATORY PROTECTION RC201</t>
  </si>
  <si>
    <t>T-RESPIRATORY PROTECTION RC203</t>
  </si>
  <si>
    <t>T-RESPIRATORY PROTECTION GM305</t>
  </si>
  <si>
    <t>T-RESPIRATORY PROTECTION GM306</t>
  </si>
  <si>
    <t>T-WELDING PROTECTION TAMSON WM008</t>
  </si>
  <si>
    <t>T-SAFETY BELT T104</t>
  </si>
  <si>
    <t>T-SAFETY HARNESS T105</t>
  </si>
  <si>
    <t>FF-POST GLOBE FIREFLY FOGL511/8 8 PRISMA CLEAR</t>
  </si>
  <si>
    <t>FF-POST GLOBE FIREFLY FOGL512/8 8 PRISMA CLEAR</t>
  </si>
  <si>
    <t>FF-POST GLOBE FIREFLY FOGL511/10 10 PRISMA CLEAR</t>
  </si>
  <si>
    <t>FF-POST GLOBE FIREFLY FOGL512/10 10 PRISMA CLEAR</t>
  </si>
  <si>
    <t>FF-POST GLOBE FIREFLY FOGL531/8 8 PLAIN CLEAR</t>
  </si>
  <si>
    <t>FF-POST GLOBE FIREFLY FOGL533/8 8 OPAL P-WHITE</t>
  </si>
  <si>
    <t>FF-POST GLOBE FIREFLY FOGL531/10 10 PLAIN CLEAR</t>
  </si>
  <si>
    <t>FF-POST GLOBE FIREFLY FOGL533/10 10 OPAL P-WHITE</t>
  </si>
  <si>
    <t>FF-WALL LAMP FIREFLY FOWL711 E27 GRAY</t>
  </si>
  <si>
    <t>FF-WALL LAMP FIREFLY FOWL713 E27 GRAY</t>
  </si>
  <si>
    <t>FF-WALL LAMP FIREFLY FOWL714 E27 GRAY</t>
  </si>
  <si>
    <t>FF-UTILITY BOX ROYU RUB2 SURFACE TYPE</t>
  </si>
  <si>
    <t>SJG-FLOURESCENT TUBE FOCUS T-8 10W</t>
  </si>
  <si>
    <t>B-FAUCET DKI 153-PT 21 CHROME</t>
  </si>
  <si>
    <t>B-FAUCET DKI 154-AT 21 CHROME</t>
  </si>
  <si>
    <t>B-FAUCET DKI 156-PT 21 CHROME</t>
  </si>
  <si>
    <t>B-FAUCET DKI 159-TW 21</t>
  </si>
  <si>
    <t>SJG-SPLIT KNOB PVC</t>
  </si>
  <si>
    <t>SJG-TROWEL CEMENT ELTORO 6</t>
  </si>
  <si>
    <t>SJG-TROWEL CEMENT ELTORO 7</t>
  </si>
  <si>
    <t>SJG-TROWEL CEMENT ELTORO 8</t>
  </si>
  <si>
    <t>SJG-SLIM TAPER FILE NICHOLSON 14106 4</t>
  </si>
  <si>
    <t>SJG-SLIM TAPER FILE NICHOLSON 14162 5</t>
  </si>
  <si>
    <t>SJG-SLIM TAPER FILE NICHOLSON 14224 6</t>
  </si>
  <si>
    <t>SJG-SLIM TAPER FILE NICHOLSON 14255 7</t>
  </si>
  <si>
    <t>SJG-SLIM TAPER FILE NICHOLSON 14290 8</t>
  </si>
  <si>
    <t>SJG-SLIM TAPER FILE X NICHOLSON 14547 4</t>
  </si>
  <si>
    <t>SJG-SLIM TAPER FILE XX NICHOLSON 14942 4</t>
  </si>
  <si>
    <t>SJG-FILE NICHOLSON 03467 FLAT BASTARD 6</t>
  </si>
  <si>
    <t>SJG-FILE NICHOLSON 03568 FLAT BASTARD 8</t>
  </si>
  <si>
    <t>SJG-FILE NICHOLSON 03764 FLAT BASTARD 12</t>
  </si>
  <si>
    <t>SJG-FILE NICHOLSON 11718 ROUND BASTARD 6</t>
  </si>
  <si>
    <t>SJG-FILE NICHOLSON 11904 ROUND BASTARD 8</t>
  </si>
  <si>
    <t>SJG-FILE NICHOLSON 11989 ROUND SMOOTH 8</t>
  </si>
  <si>
    <t>SJG-FILE ROUND SMOOTH 10 12084</t>
  </si>
  <si>
    <t>SJG-FILE NICHOLSON 02884 DOUBLE ENDER 6</t>
  </si>
  <si>
    <t>SJG-FILE NICHOLSON 02805 DOUBLE ENDER 7</t>
  </si>
  <si>
    <t>SJG-FILE NICHOLSON 04795 HALF ROUND BASTARD 6</t>
  </si>
  <si>
    <t>SJG-FILE NICHOLSON 04896 HALF ROUND BASTARD 8</t>
  </si>
  <si>
    <t>SJG-OIL SINGER 120ML</t>
  </si>
  <si>
    <t>SJG-ENTRANCE CAP 1/2*</t>
  </si>
  <si>
    <t>SJG-ENTRANCE CAP 3/4*</t>
  </si>
  <si>
    <t>SJG-ENTRANCE CAP 1*</t>
  </si>
  <si>
    <t>SJG-CONNECTOR STRAIGHT 1/2</t>
  </si>
  <si>
    <t>SJG-CONNECTOR STRAIGHT 3/4</t>
  </si>
  <si>
    <t>SJG-CONNECTOR STRAIGHT 1</t>
  </si>
  <si>
    <t>SJG-CONNECTOR STRAIGHT 1-1/4</t>
  </si>
  <si>
    <t>SJG-CONNECTOR STRAIGHT 1-1/2</t>
  </si>
  <si>
    <t>SJG-CONNECTOR ANGLE 1/2</t>
  </si>
  <si>
    <t>SJG-CONNECTOR ANGLE 3/4</t>
  </si>
  <si>
    <t>SJG-CONNECTOR ANGLE 1</t>
  </si>
  <si>
    <t>SJG-CONNECTOR ANGLE 1-1/4</t>
  </si>
  <si>
    <t>SJG-CLAMP M'BLE 1/2</t>
  </si>
  <si>
    <t>SJG-CLAMP M'BLE 3/4</t>
  </si>
  <si>
    <t>SJG-CLAMP M'BLE 1-1/4</t>
  </si>
  <si>
    <t>SJG-CONDUIT CLAMP 1/2</t>
  </si>
  <si>
    <t>SJG-CONDUIT CLAMP 3/4</t>
  </si>
  <si>
    <t>SJG-CONDUIT CLAMP 1</t>
  </si>
  <si>
    <t>SJG-CLAMP HD 1/2</t>
  </si>
  <si>
    <t>SJG-CLAMP HD 3/4</t>
  </si>
  <si>
    <t>SJG-CLAMP HD 1</t>
  </si>
  <si>
    <t>SJG-CONDUIT LOCKNUT 1/2</t>
  </si>
  <si>
    <t>SJG-CONDUIT LOCKNUT 3/4</t>
  </si>
  <si>
    <t>SJG-CONDUIT LOCKNUT 1</t>
  </si>
  <si>
    <t>SJG-CONDUIT LOCKNUT 1-1/4</t>
  </si>
  <si>
    <t>SJG-MAYER W/O COUPLING 1/2</t>
  </si>
  <si>
    <t>SJG-MAYER W/O COUPLING 3/4</t>
  </si>
  <si>
    <t>SJG-MAYER W/O COUPLING 1</t>
  </si>
  <si>
    <t>SJG-ELBOW RSC 1/2</t>
  </si>
  <si>
    <t>SJG-ELBOW RSC 3/4</t>
  </si>
  <si>
    <t>SJG-ELBOW RSC 1</t>
  </si>
  <si>
    <t>BR-VENTILLATING STAND FAN MASANO MHS320 20</t>
  </si>
  <si>
    <t>BR-VENTILLATING STAND FAN MASANO MHS326 26</t>
  </si>
  <si>
    <t>BR-VENTILLATING STAND FAN MASANO MHS330 30</t>
  </si>
  <si>
    <t>BR-VENTILLATING STAND FAN MASANO MHS220 20</t>
  </si>
  <si>
    <t>BR-VENTILLATING STAND FAN MASANO MHS226 26</t>
  </si>
  <si>
    <t>BR-VENTILLATING STAND FAN MASANO MHS230 30</t>
  </si>
  <si>
    <t>BR-VENTILLATING HANGING FAN MASANO MHH220 20</t>
  </si>
  <si>
    <t>BR-VENTILLATING HANGING FAN MASANO MHH330 30</t>
  </si>
  <si>
    <t>BR-HAND DRYER VECTOR JXG218 H.D W/SENSOR</t>
  </si>
  <si>
    <t>BR-HAND DRYER VECTOR JXG2000A1 2N1 W/SENSOR</t>
  </si>
  <si>
    <t>BR-HAND DRYER VECTOR JXG208 CLASSIC W/SENSOR</t>
  </si>
  <si>
    <t>BR-HAND DRYER VECTOR JXG230 H.D W/SENSOR</t>
  </si>
  <si>
    <t>BR-HAIR DRYER VECTOR JXG2000E W/OUTLET</t>
  </si>
  <si>
    <t>BR-HAIR DRYER VECTOR JXG2000H WALL MOUNT</t>
  </si>
  <si>
    <t>BR-HAIR DRYER VECTOR JXG1001</t>
  </si>
  <si>
    <t>BR-SOAP DISPENSER VECTOR TRANSPARENT JXGD</t>
  </si>
  <si>
    <t>BR-SOAP DISPENSER VECTOR CLASSIC JXG E</t>
  </si>
  <si>
    <t>BR-SOAP DISPENSER VECTOR CLASSIC JXG H2 1200</t>
  </si>
  <si>
    <t>BR-SOAP DISPENSER VECTOR AUTO JXG A2</t>
  </si>
  <si>
    <t>BR-SOAP DISPENSER VECTOR AUTO JXG A1</t>
  </si>
  <si>
    <t>BR-TISSUE PAPER VECTOR JXG PB011 HOLDER</t>
  </si>
  <si>
    <t>SJG-ENCLOSURE NEMA-1 AMERICA 2 POLE/BOLT-ON</t>
  </si>
  <si>
    <t>L-DOOR LOCK SENTRY SDL297 AB</t>
  </si>
  <si>
    <t>L-DOOR LOCK SENTRY SDL297 AC</t>
  </si>
  <si>
    <t>L-LOCKSET ENTRANCE MYSTIC SENTRY TM227 AB</t>
  </si>
  <si>
    <t>L-LOCKSET ENTRANCE TUBULAR SENTRY T727 SS</t>
  </si>
  <si>
    <t>L-PADLOCK SENTRY S1060 60MM SQUARE</t>
  </si>
  <si>
    <t>SJG-PUTTY KNIFE BEHR BPK04 4</t>
  </si>
  <si>
    <t>NKD-SAW BLADE MAKITA TCT D-09123 7-1/2</t>
  </si>
  <si>
    <t>NKD-DRILL PRESS LOTUS LDPC-013 CHUCK &amp; KEY 13MM</t>
  </si>
  <si>
    <t>NKD-DRILL PRESS LOTUS LDPC-016 CHUCK &amp; KEY 16MM</t>
  </si>
  <si>
    <t>NKD-CONNECTOR MULTI USE HD LOTUS 1/2'' LHC-1212</t>
  </si>
  <si>
    <t>NKD-VALVE BALL PVC S/S LOTUS 1/2''</t>
  </si>
  <si>
    <t>NKD-VALVE BALL PVC S/S LOTUS 3/4''</t>
  </si>
  <si>
    <t>NKD-VALVE BALL PVC S/S LOTUS 1''</t>
  </si>
  <si>
    <t>NKD-WRENCH COMB.LOTUS PROTECH 8MM</t>
  </si>
  <si>
    <t>NKD-TORCHER METAL WORTH 3709-82CMX18CM</t>
  </si>
  <si>
    <t>NKD-TORCHER METAL WORTH 3726-82CMX18CM</t>
  </si>
  <si>
    <t>NKD-TORCHER BAMBOO WORTH 3749-180CMX10CM</t>
  </si>
  <si>
    <t>NKD-TORCHER BAMBOO WORTH 3747-180CM</t>
  </si>
  <si>
    <t>NKD-TORCHER BAMBOO WORTH 3731-180CMX10CM</t>
  </si>
  <si>
    <t>NKD-TORCHER BAMBOO WORTH 3717-180CMX6.7CM</t>
  </si>
  <si>
    <t>SJG-SWITCH ANAM 3WAY 1G</t>
  </si>
  <si>
    <t>SJG-SWITCH ANAM 3WAY 2G</t>
  </si>
  <si>
    <t>SJG-OUTLET ANAM W/GROUND 1G</t>
  </si>
  <si>
    <t>SJG-OUTLET ANAM W/GROUND 2G</t>
  </si>
  <si>
    <t>SJG-OUTLET ANAM W/GROUND 3G</t>
  </si>
  <si>
    <t>SJG-OUTLET ANAM UNIVERSAL 1G</t>
  </si>
  <si>
    <t>SJG-OUTLET ANAM UNIVERSAL 2G</t>
  </si>
  <si>
    <t>SJG-OUTLET ANAM UNIVERSAL 3G</t>
  </si>
  <si>
    <t>SJG-OUTLET ANAM TELEPHONE 2G</t>
  </si>
  <si>
    <t>SJG-OUTLET ANAM TELEPHONE 3G</t>
  </si>
  <si>
    <t>SJG-ENCLOSURE NEMA-1 AMERICA 2 POLE/PLUG-IN</t>
  </si>
  <si>
    <t>ATB-KNOB WOOD SUN CHAIN #6001 TEAK</t>
  </si>
  <si>
    <t>SJG8-PAINT WELCOAT WBF-8000 GAL BODY FILLER</t>
  </si>
  <si>
    <t>SJG8-PAINT WELCOAT WBF-8000 QRT BODY FILLER</t>
  </si>
  <si>
    <t>SJG8-PAINT RAIN OR SHINE QRT ELASTO DINEM BLUE</t>
  </si>
  <si>
    <t>SJG-UTILITY BOX ANAM ASH2000 SHALLOW TYPE 4X4</t>
  </si>
  <si>
    <t>SJG-UTILITY BOX ANAM ASH2001 DEEP TYPE 4X4</t>
  </si>
  <si>
    <t>SJG-BULB WINKER FOCUS CLEAR</t>
  </si>
  <si>
    <t>SJG-BULB WINKER FOCUS RED</t>
  </si>
  <si>
    <t>B-TANK BESTANK IHBWT-600 PE BLUE HORIZONTAL</t>
  </si>
  <si>
    <t>CT-SWITCH AKARI AWD2G1WWS 1111WS/5011WS 2G</t>
  </si>
  <si>
    <t>CT-SWITCH AKARI AWD3G1WWS 1111WS/5011WS 3G</t>
  </si>
  <si>
    <t>CT-OUTLET AKARI AWD1GTELWS 1G TEL</t>
  </si>
  <si>
    <t>CT-OUTLET AKARI AWD1GUCOWS 1G UNIVERSAL</t>
  </si>
  <si>
    <t>CT-OUTLET AKARI AWD2GUCOWS 2G UNIVERSAL</t>
  </si>
  <si>
    <t>CT-OUTLET AKARI AWD3GUCOWS 3G UNIVERSAL</t>
  </si>
  <si>
    <t>YATAI-LED NIGHT LIGHT OMNI KNL-501-PK-B BLUE</t>
  </si>
  <si>
    <t>YATAI-EXTENSION CORD OMNI WEE-004 4GANG</t>
  </si>
  <si>
    <t>YATAI-ADAPTOR OMNI WDA-002</t>
  </si>
  <si>
    <t>SJG-TAPE PVC FOCUS 5Y STRIPE</t>
  </si>
  <si>
    <t>SJG-TAPE PVC FOCUS 5Y ORANGE</t>
  </si>
  <si>
    <t>SJG-TAPE PVC FOCUS 5Y WHITE</t>
  </si>
  <si>
    <t>SJG-TAPE PVC FOCUS 20Y STRIPE</t>
  </si>
  <si>
    <t>SJG-TAPE PVC FOCUS 20Y ORANGE</t>
  </si>
  <si>
    <t>SJG-TAPE PVC FOCUS 20Y WHITE</t>
  </si>
  <si>
    <t>SJG-TAPE ELEC RETARDANT ARMAK 20Y 600V</t>
  </si>
  <si>
    <t>SJG-TAPE BARRICADE ARMAK DANGER 30X305M</t>
  </si>
  <si>
    <t>SJG-TAPE BARRICADE ARMAK CAUTION 30X305M</t>
  </si>
  <si>
    <t>AIC-WRENCH COMB.KYK KCD08M W/SLEEVE 8MM</t>
  </si>
  <si>
    <t>AIC-WRENCH COMB.KYK KCD10M W/SLEEVE 10MM</t>
  </si>
  <si>
    <t>AIC-WRENCH COMB.KYK KCD12M W/SLEEVE 12MM</t>
  </si>
  <si>
    <t>AIC-WRENCH COMB.KYK KCD14M W/SLEEVE 14MM</t>
  </si>
  <si>
    <t>AIC-WRENCH COMB.KYK KCD17M W/SLEEVE 17MM</t>
  </si>
  <si>
    <t>BF-NOZZLE BUFFALO 704-9C 9PATTERN RED</t>
  </si>
  <si>
    <t>BF-NOZZLE BUFFALO 704-9C 9PATTERN SILVER</t>
  </si>
  <si>
    <t>BF-TWIST TIE BUFFALO TTW10020 20CM BLUE</t>
  </si>
  <si>
    <t>BF-TWIST TIE BUFFALO TTW10020 20CM GREEN</t>
  </si>
  <si>
    <t>BF-TWIST TIE BUFFALO TTW10020 20CM RED</t>
  </si>
  <si>
    <t>BF-TWIST TIE BUFFALO TTW10020 20CM WHITE</t>
  </si>
  <si>
    <t>BF-MAGIC TWISTEE BUFFALO TTW15 50FT(15MM)GREEN</t>
  </si>
  <si>
    <t>BF-MAGIC TWISTEE BUFFALO TTW15 50FT(15MM)RED</t>
  </si>
  <si>
    <t>BF-RUBBER MATTING SIXE BUFFALO (6MMX41X82) GRN</t>
  </si>
  <si>
    <t>YATAI-ADAPTOR OMNI WDA-002-PK</t>
  </si>
  <si>
    <t>YATAI-FLOURESCENT OMNI T5LF-08W-DL LIGHTNG FIXTURE</t>
  </si>
  <si>
    <t>YATAI-FLOURESCENT OMNI T5LF-08W-WW LIGHTNG FIXTURE</t>
  </si>
  <si>
    <t>YATAI-FLOURESCENT OMNI T5LF-14W-DL LIGHTNG FIXTURE</t>
  </si>
  <si>
    <t>YATAI-FLOURESCENT OMNI T5LF-14W-WW LIGHTNG FIXTURE</t>
  </si>
  <si>
    <t>YATAI-FLOURESCENT OMNI T5LF-21W-DL LIGHTNG FIXTURE</t>
  </si>
  <si>
    <t>YATAI-FLOURESCENT OMNI T5LF-21W-WW LIGHTNG FIXTURE</t>
  </si>
  <si>
    <t>YATAI-FLOURESCENT OMNI T5LF-28W-DL LIGHTNG FIXTURE</t>
  </si>
  <si>
    <t>YATAI-FLOURESCENT OMNI T5LF-28W-WW LIGHTNG FIXTURE</t>
  </si>
  <si>
    <t>NKD-WORK LAMP W/STAND LOTUS LWL-087BS</t>
  </si>
  <si>
    <t>NKD-WORK LAMP LOTUS LWL-087B</t>
  </si>
  <si>
    <t>NKD-WORK LAMP W/TRIPOD LOTUS LWL-088</t>
  </si>
  <si>
    <t>NKD-WORK LAMP TWIN W/TRIPOD LOTUS LWL-028</t>
  </si>
  <si>
    <t>NKD-TOOL SET JOHN &amp; BENZEN MR.7</t>
  </si>
  <si>
    <t>BF-WRENCH OFFSET BUFFALO OBEW89</t>
  </si>
  <si>
    <t>BF-WRENCH OFFSET BUFFALO OBEW1011</t>
  </si>
  <si>
    <t>BF-WRENCH OFFSET BUFFALO OBEW1213</t>
  </si>
  <si>
    <t>BF-WRENCH OFFSET BUFFALO OBEW1415</t>
  </si>
  <si>
    <t>BF-WRENCH OFFSET BUFFALO OBEW1617</t>
  </si>
  <si>
    <t>BF-WRENCH OFFSET BUFFALO OBEW1819</t>
  </si>
  <si>
    <t>BF-WRENCH OFFSET BUFFALO OBEW2022</t>
  </si>
  <si>
    <t>GLE-SOLVENT CEMENT NELTEX 100CC</t>
  </si>
  <si>
    <t>GLE-SOLVENT CEMENT NELTEX 200CC</t>
  </si>
  <si>
    <t>GLE-SOLVENT CEMENT NELTEX 400CC</t>
  </si>
  <si>
    <t>ATB-CABLE CLAMP T/W #10 (10'S)</t>
  </si>
  <si>
    <t>ATB-CABLE CLAMP T/W #14 (10'S)</t>
  </si>
  <si>
    <t>ATB-TEE CTS 1/2</t>
  </si>
  <si>
    <t>ATB-TEE CTS 3/4</t>
  </si>
  <si>
    <t>ATB-TEE CTS 1</t>
  </si>
  <si>
    <t>ATB-SOCKET REDUCER CTS 3/4X1/2</t>
  </si>
  <si>
    <t>ATB-SOCKET REDUCER CTS 1X3/4</t>
  </si>
  <si>
    <t>ATB-GLIDER NAIL SUN CHAIN 3/4 (8'S)</t>
  </si>
  <si>
    <t>ATB-GLIDER NAIL SUN CHAIN 5/8 (8'S)</t>
  </si>
  <si>
    <t>YATAI-LED NIGHT LIGHT OMNI KNL-501-PK-G GREEN</t>
  </si>
  <si>
    <t>YATAI-LED NIGHT LIGHT KNL-501-PK-R RED</t>
  </si>
  <si>
    <t>YATAI-LED NIGHT LIGHT KNL-501-PK-W WHITE</t>
  </si>
  <si>
    <t>YATAI-LED NIGHT LIGHT KNL-501-PK-Y YELLOW</t>
  </si>
  <si>
    <t>RMS-ORCHID WHITE 160</t>
  </si>
  <si>
    <t>RMS-ORCHID WHITE 170</t>
  </si>
  <si>
    <t>RMS-ORCHID WHITE 190</t>
  </si>
  <si>
    <t>RMS-ORCHID WOONLING 190</t>
  </si>
  <si>
    <t>SJG-SWITCH ANAM 3WAY 3G</t>
  </si>
  <si>
    <t>NKD-MASK EAR LOOP LOTUS LFM-306 3PLY</t>
  </si>
  <si>
    <t>ATB-ELECTRICAL TAPE CROCODILE BLACK 16M</t>
  </si>
  <si>
    <t>NKD-DRILL BIT MAKITA 6411</t>
  </si>
  <si>
    <t>NKD-CUP BRUSH CRIMPED LOTUS LCB-3125 3X1.25</t>
  </si>
  <si>
    <t>NKD-CUP BRUSH CRIMPED LOTUS LCB-3150 3X1.50</t>
  </si>
  <si>
    <t>NKD-CUP BRUSH CRIMPED LOTUS LCB-4014 4X14</t>
  </si>
  <si>
    <t>NKD-CUP BRUSH CRIMPED LOTUS LCB-4016 4X16</t>
  </si>
  <si>
    <t>NKD-CUP BRUSH TWISTED LOTUS LCB-3225T 3X1.25</t>
  </si>
  <si>
    <t>NKD-CUP BRUSH TWISTED LOTUS LCB-3250T 3X1.50</t>
  </si>
  <si>
    <t>NKD-CUP BRUSH TWISTED LOTUS LCB-4114T 4X14</t>
  </si>
  <si>
    <t>NKD-CUP BRUSH TWISTED LOTUS LCB-4116T 4X16</t>
  </si>
  <si>
    <t>NKD-CUTTER LOTUS LSS-1001 S/S 4</t>
  </si>
  <si>
    <t>NKD-GRINDING WHEEL LOTUS LMGC-100 STONE 4</t>
  </si>
  <si>
    <t>ATB-DOOR STOPPER SUN CHAIN ZAMAC #8445-SN</t>
  </si>
  <si>
    <t>AIC-WRENCH Y-TYPE KYK KYW047 10-14-17MM</t>
  </si>
  <si>
    <t>AIC-WRENCH Y-TYPE KYK KYW479 14-17-19MM</t>
  </si>
  <si>
    <t>SJG-TELEPHONE WIRE JACKETED 22X3 WIRES</t>
  </si>
  <si>
    <t>SJG-TELEPHONE WIRE JACKETED 22X4 WIRES</t>
  </si>
  <si>
    <t>SJG-TELEPHONE WIRE JACKETED 22X3 WIRES ROLL</t>
  </si>
  <si>
    <t>SJG-TELEPHONE WIRE JACKETED 22X4 WIRES ROLL</t>
  </si>
  <si>
    <t>SJG-TABLE TAP ANAM AMT3212 5M</t>
  </si>
  <si>
    <t>SJG-TABLE TAP ANAM AMT3212 7.5M</t>
  </si>
  <si>
    <t>SJG-TABLE TAP ANAM AMT3212 10M</t>
  </si>
  <si>
    <t>SJG-TABLE TAP ANAM AMT3213 5M</t>
  </si>
  <si>
    <t>SJG-TABLE TAP ANAM AMT3213 7.5M</t>
  </si>
  <si>
    <t>SJG-TABLE TAP ANAM AMT3213 10M</t>
  </si>
  <si>
    <t>SJG-TABLE TAP ANAM AMT3215 5M</t>
  </si>
  <si>
    <t>SJG-TABLE TAP ANAM AMT3215 7.5M</t>
  </si>
  <si>
    <t>SJG-TABLE TAP ANAM AMT3215 10M</t>
  </si>
  <si>
    <t>SJG-TABLE TAP ANAM AMT3216 5M</t>
  </si>
  <si>
    <t>SJG-TABLE TAP ANAM AMT3216 7.5M</t>
  </si>
  <si>
    <t>SJG-TABLE TAP ANAM AMT3216 10M</t>
  </si>
  <si>
    <t>YATAI-LED OMNI LED/X-202/R RED EXIT SIGN</t>
  </si>
  <si>
    <t>AIC-DEADBOLT LOCK KYK KDL001AB AB</t>
  </si>
  <si>
    <t>AIC-DEADBOLT LOCK KYK KDL00PB AB</t>
  </si>
  <si>
    <t>B-PUMP APP BA-200S 1/4 HP WATER DRAINAGE</t>
  </si>
  <si>
    <t>B-PUMP APP BA-300S 1/3 HP WATER DRAINAGE</t>
  </si>
  <si>
    <t>B-PUMP APP BPS-200S 1/4 HP SEA WATER DRAINAGE</t>
  </si>
  <si>
    <t>B-PUMP APP BPS-80WON 1/10 HP WATER DRAINAGE</t>
  </si>
  <si>
    <t>B-PUMP APP M-64A (125W) 1/6 HP W/FLOAT WATER DRAIN</t>
  </si>
  <si>
    <t>B-PUMP APP M-68A (200W) 1/4 HP W/FLOAT WATER DRAIN</t>
  </si>
  <si>
    <t>B-PUMP APP M-68 (200W) 1/4 HP W/O FLOAT WATER DRAI</t>
  </si>
  <si>
    <t>B-PUMP APP JK-150H 1/5 HP WATER DRAINAGE PUMP</t>
  </si>
  <si>
    <t>FF-DOORBELL ROYU RDOR2 BIG</t>
  </si>
  <si>
    <t>FF-DOORBELL ROYU RDOR1 SMALL</t>
  </si>
  <si>
    <t>SJG-SANDPAPER KING CRAB 36 RED</t>
  </si>
  <si>
    <t>SJG-SANDPAPER KING CRAB 40 RED</t>
  </si>
  <si>
    <t>SJG-SANDPAPER KING CRAB 60 RED</t>
  </si>
  <si>
    <t>SJG-SANDPAPER KING CRAB 80 RED</t>
  </si>
  <si>
    <t>L-PADLOCK SENTRY S706 RED</t>
  </si>
  <si>
    <t>L-PADLOCK SENTRY S706 PURPLE</t>
  </si>
  <si>
    <t>L-SCREWDRIVER TANK STANLEY 65-243 5MMX4</t>
  </si>
  <si>
    <t>L-SCREWDRIVER TANK STANLEY 65-244 5MMX6</t>
  </si>
  <si>
    <t>L-PLIERS LONG NOSE STANLEY 84-389-23</t>
  </si>
  <si>
    <t>FF-OUTLET CONVERTER FIREFLY ECSDG402 DUPLEX</t>
  </si>
  <si>
    <t>BR-HOB AEROGAZ 4BURNERS AZ-471 60CM</t>
  </si>
  <si>
    <t>BR-HOB AEROGAZ 3BURNERS AZ-372 70CM</t>
  </si>
  <si>
    <t>BR-HOB AEROGAZ 4BURNERS AZ-476 70CM</t>
  </si>
  <si>
    <t>BR-HOB AEROGAZ 2BURNERS AZ-292 75CM</t>
  </si>
  <si>
    <t>BR-HOB AEROGAZ 3BURNERS AZ-392 75CM</t>
  </si>
  <si>
    <t>BR-HOB AEROGAZ 4BURNERS AZ-475 90CM</t>
  </si>
  <si>
    <t>BR-HOB AEROGAZ 5BURNERS AZ-568 90CM</t>
  </si>
  <si>
    <t>BR-HOB AEROGAZ 4BURNERS AZ-471 60CM S/S</t>
  </si>
  <si>
    <t>BR-HOB AEROGAZ 4BURNERS AZ-477 60CM S/S</t>
  </si>
  <si>
    <t>BR-HOB AEROGAZ 3BURNERS AZ-376 70CM S/S</t>
  </si>
  <si>
    <t>BR-HOB AEROGAZ 4BURNERS AZ-476 70CM S/S</t>
  </si>
  <si>
    <t>BR-HOB AEROGAZ 5BURNERS AZ-576 70CM S/S</t>
  </si>
  <si>
    <t>BR-HOB AEROGAZ 4BURNERS AZ-475 90CM S/S</t>
  </si>
  <si>
    <t>BR-HOB AEROGAZ 5BURNERS AZ-575 90CM S/S</t>
  </si>
  <si>
    <t>BR-RANGE HOOD AEROGAZ AZ-6000I 60CM SGL MOTOR</t>
  </si>
  <si>
    <t>BR-RANGE HOOD AEROGAZ AZ-9300 90CM SLIM TYPE</t>
  </si>
  <si>
    <t>BR-VENTILLATING FAN MASANO FBD25-4 10</t>
  </si>
  <si>
    <t>BR-VENTILLATING FAN MASANO FBD30-4 12</t>
  </si>
  <si>
    <t>BR-VENTILLATING FAN MASANO FBD35-4 14</t>
  </si>
  <si>
    <t>BR-VENTILLATING FAN MASANO FBD40-4 16</t>
  </si>
  <si>
    <t>S-CURTAIN BRACKET HD 1/2 CHROME</t>
  </si>
  <si>
    <t>S-CURTAIN BRACKET HD 1/2 BRASS</t>
  </si>
  <si>
    <t>S-CURTAIN BRACKET LD 1/2 CHROME</t>
  </si>
  <si>
    <t>S-CURTAIN BRACKET LD 1/2 BRASS</t>
  </si>
  <si>
    <t>NKD-PLANER LOTUS LBP-017</t>
  </si>
  <si>
    <t>NKD-TRY SQUARE H.D LOTUS 10''</t>
  </si>
  <si>
    <t>NKD-TRY SQUARE H.D LOTUS 12''</t>
  </si>
  <si>
    <t>NKD-CALIPER LOTUS LSC-012</t>
  </si>
  <si>
    <t>NKD-RULER WOODEN FOLDING LOTUS 1MT LWR-001</t>
  </si>
  <si>
    <t>NKD-RULER WOODEN FOLDING LOTUS 2MT LWR-002</t>
  </si>
  <si>
    <t>NKD-SPOKE SHAVES LOTUS LSS-011</t>
  </si>
  <si>
    <t>NKD-BRUSH CIRCULAR LOTUS BP 4</t>
  </si>
  <si>
    <t>NKD-BRUSH CIRCULAR LOTUS BP 6</t>
  </si>
  <si>
    <t>SJG8-PAINT RAIN OR SHINE RORS-9000 GAL ELASTO T.WH</t>
  </si>
  <si>
    <t>SJG-OUTLET FOCUS UNIVERSAL 2G 3M CORD</t>
  </si>
  <si>
    <t>SJG-OUTLET FOCUS UNIVERSAL 2G 5M CORD</t>
  </si>
  <si>
    <t>SJG-OUTLET FOCUS UNIVERSAL 2G 7M CORD</t>
  </si>
  <si>
    <t>SJG-OUTLET FOCUS UNIVERSAL 3G 3M CORD</t>
  </si>
  <si>
    <t>SJG-OUTLET FOCUS UNIVERSAL 3G 5M CORD</t>
  </si>
  <si>
    <t>SJG-OUTLET FOCUS UNIVERSAL 3G 7M CORD</t>
  </si>
  <si>
    <t>SJG-OUTLET FOCUS UNIVERSAL 4G 3M CORD</t>
  </si>
  <si>
    <t>SJG-OUTLET FOCUS UNIVERSAL 4G 5M CORD</t>
  </si>
  <si>
    <t>SJG-OUTLET FOCUS UNIVERSAL 4G 7M CORD</t>
  </si>
  <si>
    <t>+B-SOIL SCOOP BABA SS-933 BROWN</t>
  </si>
  <si>
    <t>+B-SOIL TROWEL BABA ST-934 GREEN</t>
  </si>
  <si>
    <t>+SJG-MOBILE BASE VIKING MB1720 17X20 SMALL</t>
  </si>
  <si>
    <t>+SJG-MOBILE BASE VIKING MB2024 20X224 REG.</t>
  </si>
  <si>
    <t>+SJG-MOBILE BASE VIKING MB1729 17X29 LARGE</t>
  </si>
  <si>
    <t>+SJG-MOBILE BASE VIKING MB2429 24X29 MEGA</t>
  </si>
  <si>
    <t>SJG-PADLOCK SHERLOCK SHORT SHACKLE 30MM</t>
  </si>
  <si>
    <t>SJG-PADLOCK SHERLOCK SHORT SHACKLE 40MM</t>
  </si>
  <si>
    <t>SJG-PADLOCK SHERLOCK SHORT SHACKLE 50MM</t>
  </si>
  <si>
    <t>SJG-PADLOCK SHERLOCK LONG SHACKLE 30MM</t>
  </si>
  <si>
    <t>SJG-PADLOCK SHERLOCK LONG SHACKLE 40MM</t>
  </si>
  <si>
    <t>SJG-PADLOCK SHERLOCK LONG SHACKLE 50MM</t>
  </si>
  <si>
    <t>SJG-PADLOCK SHERLOCK LONG SHACKLE 60MM</t>
  </si>
  <si>
    <t>SJG-PADLOCK SHERLOCK RECT SHACKLE 30MM</t>
  </si>
  <si>
    <t>SJG-PADLOCK SHERLOCK RECT SHACKLE 40MM</t>
  </si>
  <si>
    <t>SJG-PADLOCK SHERLOCK RECT SHACKLE 50MM</t>
  </si>
  <si>
    <t>SJG-PADLOCK SHERLOCK RECT SHACKLE 60MM</t>
  </si>
  <si>
    <t>NKD-HACKSAW BLADE LOTUS HSS BI-METAL 18T</t>
  </si>
  <si>
    <t>NKD-HACKSAW BLADE LOTUS HSS BI-METAL 24T</t>
  </si>
  <si>
    <t>T-STOP VALVE WATERTEC FVR-XQ103-VBWHT</t>
  </si>
  <si>
    <t>SJG-FLOURESCENT FOCUS OPEN TYPE 10W</t>
  </si>
  <si>
    <t>SJG-FLOURESCENT FOCUS OPEN TYPE 20W</t>
  </si>
  <si>
    <t>SJG-FLOURESCENT FOCUS OPEN TYPE 40W</t>
  </si>
  <si>
    <t>NKD-HOUSE LETTER E LOTUS CHROME</t>
  </si>
  <si>
    <t>NKD-HOUSE LETTER F LOTUS CHROME</t>
  </si>
  <si>
    <t>NKD-HOUSE LETTER G LOTUS CHROME</t>
  </si>
  <si>
    <t>NKD-HOUSE LETTER H LOTUS CHROME</t>
  </si>
  <si>
    <t>NKD-HOUSE LETTER I LOTUS CHROME</t>
  </si>
  <si>
    <t>NKD-HOUSE LETTER J LOTUS CHROME</t>
  </si>
  <si>
    <t>NKD-HOUSE LETTER K LOTUS CHROME</t>
  </si>
  <si>
    <t>NKD-HOUSE LETTER L LOTUS CHROME</t>
  </si>
  <si>
    <t>NKD-HOUSE LETTER M LOTUS CHROME</t>
  </si>
  <si>
    <t>NKD-HOUSE LETTER N LOTUS CHROME</t>
  </si>
  <si>
    <t>NKD-HOUSE LETTER O LOTUS CHROME</t>
  </si>
  <si>
    <t>NKD-HOUSE LETTER P LOTUS CHROME</t>
  </si>
  <si>
    <t>NKD-HOUSE LETTER Q LOTUS CHROME</t>
  </si>
  <si>
    <t>NKD-HOUSE LETTER R LOTUS CHROME</t>
  </si>
  <si>
    <t>NKD-HOUSE LETTER S LOTUS CHROME</t>
  </si>
  <si>
    <t>NKD-HOUSE LETTER T LOTUS CHROME</t>
  </si>
  <si>
    <t>NKD-HOUSE LETTER U LOTUS CHROME</t>
  </si>
  <si>
    <t>NKD-HOUSE LETTER V LOTUS CHROME</t>
  </si>
  <si>
    <t>NKD-HOUSE LETTER W LOTUS CHROME</t>
  </si>
  <si>
    <t>NKD-HOUSE LETTER X LOTUS CHROME</t>
  </si>
  <si>
    <t>NKD-HOUSE LETTER Y LOTUS CHROME</t>
  </si>
  <si>
    <t>L-GLUE GUN STANLEY 69-GR10C-23  FLAT PIN</t>
  </si>
  <si>
    <t>L-GLUE GUN STANLEY 69-GR20C TRIGGER FEED</t>
  </si>
  <si>
    <t>L-TORX SET STANLEY 65-155 5PCS/SET</t>
  </si>
  <si>
    <t>L-CUSHION GRIP STANLEY 92-002 6PCS/SET</t>
  </si>
  <si>
    <t>L-WIRE STRIPPER STANLEY 84-214</t>
  </si>
  <si>
    <t>L-GUN TACKER STANLEY SHARP SHOOTER TR45-22</t>
  </si>
  <si>
    <t>L-PADLOCK LUGGAGE YALE YP2/23/128/1 COMB.</t>
  </si>
  <si>
    <t>L-PADLOCK LUGGAGE YALE YP1/28/121/1 COMB.</t>
  </si>
  <si>
    <t>SJG-BULB FOCUS LIGHT CAPSULE ELEC DL 18W</t>
  </si>
  <si>
    <t>SJG-OUTLET ANAM WEATHERPROOF 1G</t>
  </si>
  <si>
    <t>SJG-OUTLET ANAM WEATHERPROOF 2G</t>
  </si>
  <si>
    <t>SJG-OUTLET ANAM WEATHERPROOF 3G</t>
  </si>
  <si>
    <t>ATB-CONCRETE NAIL 1'' (20'S)</t>
  </si>
  <si>
    <t>ATB-CONCRETE NAIL 1-1/2'' (20'S)</t>
  </si>
  <si>
    <t>ATB-CONCRETE NAIL 2'' (20'S)</t>
  </si>
  <si>
    <t>ATB-SCREW METAL #10X2 (12'S)</t>
  </si>
  <si>
    <t>JC-ROUTER BIT STRAIGHT MAXSELL MRB-300 6X6.5MM</t>
  </si>
  <si>
    <t>JC-ROUTER BIT STRAIGHT MAXSELL MRB-301 6X8MM</t>
  </si>
  <si>
    <t>JC-ROUTER BIT STRAIGHT MAXSELL MRB-302 6X10MM</t>
  </si>
  <si>
    <t>JC-ROUTER BIT STRAIGHT MAXSELL MRB-303 6X13MM</t>
  </si>
  <si>
    <t>JC-ROUTER BIT STRAIGHT MAXSELL MRB-304 6X16MM</t>
  </si>
  <si>
    <t>JC-ROUTER BIT STRAIGHT MAXSELL MRB-305 6X19MM</t>
  </si>
  <si>
    <t>JC-ROUTER BIT STRAIGHT MAXSELL MRB-306 6X25MM</t>
  </si>
  <si>
    <t>JC-ROUTER BIT CLEANING MAXSELL MRB-307 6X8MM</t>
  </si>
  <si>
    <t>JC-ROUTER BIT CLEANING MAXSELL MRB-308 6X10MM</t>
  </si>
  <si>
    <t>JC-ROUTER BIT CLEANING MAXSELL MRB-309 6X13MM</t>
  </si>
  <si>
    <t>JC-ROUTER BIT CLEANING MAXSELL MRB-310 6X16MM</t>
  </si>
  <si>
    <t>JC-ROUTER BIT CLEANING MAXSELL MRB-311 6X19MM</t>
  </si>
  <si>
    <t>JC-ROUTER BIT CLEANING MAXSELL MRB-312 6X22MM</t>
  </si>
  <si>
    <t>JC-ROUTER BIT CLEANING MAXSELL MRB-313 6X25MM</t>
  </si>
  <si>
    <t>JC-ROUTER BIT CORE BOX MAXSELL MRB-314 6X10MM</t>
  </si>
  <si>
    <t>JC-ROUTER BIT CORE BOX MAXSELL MRB-315 6X13MM</t>
  </si>
  <si>
    <t>JC-ROUTER BIT CORE BOX MAXSELL MRB-316 6X26MM</t>
  </si>
  <si>
    <t>JC-ROUTER BIT CORE BOX MAXSELL MRB-317 6X19MM</t>
  </si>
  <si>
    <t>JC-ROUTER BIT CORE BOX MAXSELL MRB-318 6X25MM</t>
  </si>
  <si>
    <t>JC-ROUTER BIT CORE BOX MAXSELL MRB-319 6X13MM</t>
  </si>
  <si>
    <t>JC-ROUTER BIT CORE BOX  MAXSELL MRB-320 6X19MM</t>
  </si>
  <si>
    <t>JC-ROUTER BIT CORE BOX MAXSELL MRB-321 6X25MM</t>
  </si>
  <si>
    <t>JC-ROUTER BIT V-GROVE MAXSELL MRB-322 6X10MM 2F</t>
  </si>
  <si>
    <t>JC-ROUTER BIT V-GROVE MAXSELL MRB-323 6X13MM 2F</t>
  </si>
  <si>
    <t>JC-ROUTER BIT V-GROVE MAXSELL MRB-324 6X16MM 2F</t>
  </si>
  <si>
    <t>JC-ROUTER BIT V-GROVE MAXSELL MRB-325 6X19MM 2F</t>
  </si>
  <si>
    <t>JC-ROUTER BIT V-GROVE MAXSELL MRB-326 6X25MM 2F</t>
  </si>
  <si>
    <t>JC-ROUTER BIT ROMAN OGEE MAXSELL MRB-327 13X16MM</t>
  </si>
  <si>
    <t>JC-ROUTER BIT ROMAN OGEE MAXSELL MRB-328 13X13MM</t>
  </si>
  <si>
    <t>JC-ROUTER BIT ROMAN OGEE MAXSELL MRB-329 13X13</t>
  </si>
  <si>
    <t>JC-ROUTER BIT ROMAN OGEE MAXSELL MRB-330 13X13MM</t>
  </si>
  <si>
    <t>JC-ROUTER BIT ROMAN OGEE MAXSELL MRB-331 13X22</t>
  </si>
  <si>
    <t>JC-ROUTER BIT ROMAN OGEE MAXSELL MRB-332 13X19MM</t>
  </si>
  <si>
    <t>JC-ROUTER BIT RABBETING MAXSELL MRB-333 13X25MM</t>
  </si>
  <si>
    <t>JC-ROUTER BIT RABBETING MAXSELL MRB-334 13X30MM</t>
  </si>
  <si>
    <t>JC-ROUTER BIT RABBETING MAXSELL MRB-335 13X35MM</t>
  </si>
  <si>
    <t>JC-ROUTER BIT ROUND OVER MAXSELL MRB-336 13X16MM</t>
  </si>
  <si>
    <t>JC-ROUTER BIT ROUND OVER MAXSELL MRB-337 13X19MM</t>
  </si>
  <si>
    <t>JC-ROUTER BIT ROUND OVER MAXSELL MRB-338 13X21MM</t>
  </si>
  <si>
    <t>JC-ROUTER BIT ROUND OVER MAXSELL MRB-339 13X22MM</t>
  </si>
  <si>
    <t>JC-ROUTER BIT ROUND OVER MAXSELL MRB-340 13X25MM</t>
  </si>
  <si>
    <t>JC-ROUTER BIT ROUND OVER MAXSELL MRB-341 13X32MM</t>
  </si>
  <si>
    <t>JC-ROUTER BIT ROUND OVER MAXSELL MRB-342 13X50MM</t>
  </si>
  <si>
    <t>JC-ROUTER BIT ROUND COVE MAXSELL MRB-343 13X16MM</t>
  </si>
  <si>
    <t>JC-ROUTER BIT ROUND COVE MAXSELL MRB-344 13X19MM</t>
  </si>
  <si>
    <t>JC-ROUTER BIT ROUND COVE MAXSELL MRB-345 13X22MM</t>
  </si>
  <si>
    <t>JC-ROUTER BIT ROUND COVE MAXSELL MRB-346 13X25MM</t>
  </si>
  <si>
    <t>JC-CARBON BRUSH MAXSELL MP-14013</t>
  </si>
  <si>
    <t>JC-CARBON BRUSH MAXSELL MP-54613</t>
  </si>
  <si>
    <t>+SJG-WHEEL CASTER VIKING 308050S SWIVEL 2''</t>
  </si>
  <si>
    <t>+SJG-WHEEL CASTER VIKING 308050T SCREW 2''</t>
  </si>
  <si>
    <t>+SJG-WHEEL CASTER VIKING 308050SB SWIVEL W/BRAKE 2''</t>
  </si>
  <si>
    <t>+SJG-WHEEL CASTER VIKING 308050TB SCREW W/BRAKE 2''</t>
  </si>
  <si>
    <t>+SJG-WHEEL CASTER VIKING 308050R FIXED 2''</t>
  </si>
  <si>
    <t>SJG-DEADBOLT SHERLOCK SL801 AB</t>
  </si>
  <si>
    <t>SJG-DEADBOLT SHERLOCK SL802 AB</t>
  </si>
  <si>
    <t>+B-HAND SHOWER DKI 486-HR 50 BLUE</t>
  </si>
  <si>
    <t>+B-HAND SHOWER DKI 486-HR 50 BURGUNDY</t>
  </si>
  <si>
    <t>+B-HAND SHOWER DKI 486-HR 50 IVORY</t>
  </si>
  <si>
    <t>+B-HAND SHOWER DKI 486-HR 50 WHITE</t>
  </si>
  <si>
    <t>B-POTS BABA AR-180 PLANTING POT COTTA</t>
  </si>
  <si>
    <t>B-POTS BABA AR-180 PLANTING POT GREEN</t>
  </si>
  <si>
    <t>B-POTS BABA AR-230 PLANTING POT COTTA</t>
  </si>
  <si>
    <t>B-POTS BABA AR-230 PLANTING POT GREEN</t>
  </si>
  <si>
    <t>B-POTS BABA HP-207-S HANGING POT COTTA</t>
  </si>
  <si>
    <t>B-POTS BABA HP-208-S HANGING POT COTTA</t>
  </si>
  <si>
    <t>B-POTS BABA PB-518 PLANTER BOX D.BROWN</t>
  </si>
  <si>
    <t>B-POTS BABA PB-519 PLANTER BOX D.BROWN</t>
  </si>
  <si>
    <t>B-SAUCER BABA S-916 GREEN</t>
  </si>
  <si>
    <t>B-SAUCER BABA S-917 BROWN</t>
  </si>
  <si>
    <t>B-SAUCER BABA S-918 BROWN</t>
  </si>
  <si>
    <t>B-SAUCER BABA S-919 BROWN</t>
  </si>
  <si>
    <t>B-SAUCER BABA S-921 BROWN</t>
  </si>
  <si>
    <t>B-SAUCER BABA S-926 COTTA</t>
  </si>
  <si>
    <t>B-SAUCER BABA S-926 GREEN</t>
  </si>
  <si>
    <t>GID-PAINT WALL PUTTY RJ 25KG</t>
  </si>
  <si>
    <t>GID-WOOD VARNISH PYE 250ML</t>
  </si>
  <si>
    <t>GID-WOOD VARNISH PYE 1L</t>
  </si>
  <si>
    <t>GID-WOOD VARNISH PYE 5L</t>
  </si>
  <si>
    <t>GID-SLATE SEAL PYE GAL</t>
  </si>
  <si>
    <t>ATB-HOSE NOZZLE GREENFIELD EASY GRIP</t>
  </si>
  <si>
    <t>ATB-HOOK C PLASTIC GREENFIELD 4'S</t>
  </si>
  <si>
    <t>ATB-CHAIN PLASTIC GREENFIELD #60</t>
  </si>
  <si>
    <t>ATB-CHAIN PLASTIC GREENFIELD #40</t>
  </si>
  <si>
    <t>ATB-KNOB CERAMIC SUN CHAIN 3503 FO</t>
  </si>
  <si>
    <t>ATB-KNOB CERAMIC SUN CHAIN 3503 FF</t>
  </si>
  <si>
    <t>ATB-KNOB CERAMIC SUN CHAIN 3503 JI</t>
  </si>
  <si>
    <t>ATB-KNOB CERAMIC SUN CHAIN 3503 JK</t>
  </si>
  <si>
    <t>ATB-KNOB CERAMIC SUN CHAIN 3503 JL</t>
  </si>
  <si>
    <t>ATB-KNOB CERAMIC SUN CHAIN 3503 JX</t>
  </si>
  <si>
    <t>ATB-KNOB CERAMIC SUN CHAIN 3503 XA</t>
  </si>
  <si>
    <t>ATB-KNOB CERAMIC SUN CHAIN 3503 XB</t>
  </si>
  <si>
    <t>ATB-KNOB CERAMIC SUN CHAIN 3503 XD</t>
  </si>
  <si>
    <t>ATB-KNOB CERAMIC SUN CHAIN 3503 XP</t>
  </si>
  <si>
    <t>ATB-KNOB CERAMIC SUN CHAIN 3503 XR</t>
  </si>
  <si>
    <t>ATB-KNOB CERAMIC SUN CHAIN 104-L PR BEIGE</t>
  </si>
  <si>
    <t>ATB-KNOB CERAMIC SUN CHAIN 104-L PR BLACK</t>
  </si>
  <si>
    <t>ATB-KNOB CERAMIC SUN CHAIN 104-L PR BLUE</t>
  </si>
  <si>
    <t>ATB-KNOB CERAMIC SUN CHAIN 104-L PR BROWN</t>
  </si>
  <si>
    <t>ATB-KNOB CERAMIC SUN CHAIN 104-L PR GRAY</t>
  </si>
  <si>
    <t>ATB-KNOB CERAMIC SUN CHAIN 104-L PR GREEN</t>
  </si>
  <si>
    <t>ATB-KNOB CERAMIC SUN CHAIN 104-L PR PINK</t>
  </si>
  <si>
    <t>ATB-KNOB CERAMIC SUN CHAIN 104-L PR WHITE</t>
  </si>
  <si>
    <t>ATB-KNOB CERAMIC SUN CHAIN 104-L PR YELLOW</t>
  </si>
  <si>
    <t>ATB-KNOB CERAMIC SUN CHAIN 104-S PR BEIGE</t>
  </si>
  <si>
    <t>ATB-KNOB CERAMIC SUN CHAIN 104-S PR BLACK</t>
  </si>
  <si>
    <t>ATB-KNOB CERAMIC SUN CHAIN 104-S PR BLUE</t>
  </si>
  <si>
    <t>ATB-KNOB CERAMIC SUN CHAIN 104-S PR BROWN</t>
  </si>
  <si>
    <t>ATB-KNOB CERAMIC SUN CHAIN 104-S PR GRAY</t>
  </si>
  <si>
    <t>ATB-KNOB CERAMIC SUN CHAIN 104-S PR GREEN</t>
  </si>
  <si>
    <t>ATB-KNOB CERAMIC SUN CHAIN 104-S PR PINK</t>
  </si>
  <si>
    <t>ATB-KNOB CERAMIC SUN CHAIN 104-S PR WHITE</t>
  </si>
  <si>
    <t>ATB-KNOB CERAMIC SUN CHAIN 104-S PR YELLOW</t>
  </si>
  <si>
    <t>ATB-HOOK PVC CUP SUN CHAIN BLUE 6'S 1</t>
  </si>
  <si>
    <t>ATB-HOOK PVC CUP SUN CHAIN BLUE 4'S 1-1/2</t>
  </si>
  <si>
    <t>ATB-HOOK PVC CUP SUN CHAIN BLUE 4'S 1-1/4</t>
  </si>
  <si>
    <t>ATB-HOOK PVC CUP SUN CHAIN BLUE 4'S 2</t>
  </si>
  <si>
    <t>ATB-HOOK PVC CUP SUN CHAIN BLUE 8'S 3/4</t>
  </si>
  <si>
    <t>ATB-HOOK PVC CUP SUN CHAIN BLUE 8'S 5/8</t>
  </si>
  <si>
    <t>ATB-HOOK PVC CUP SUN CHAIN BLUE 6'S 7/8</t>
  </si>
  <si>
    <t>ATB-HOOK PVC CUP SUN CHAIN RED 6'S 1</t>
  </si>
  <si>
    <t>ATB-HOOK PVC CUP SUN CHAIN RED 4'S 1-1/2</t>
  </si>
  <si>
    <t>ATB-HOOK PVC CUP SUN CHAIN RED 4'S 1-1/4</t>
  </si>
  <si>
    <t>ATB-HOOK PVC CUP SUN CHAIN RED 4'S 2</t>
  </si>
  <si>
    <t>ATB-HOOK PVC CUP SUN CHAIN RED 8'S 3/4</t>
  </si>
  <si>
    <t>ATB-HOOK PVC CUP SUN CHAIN RED 8'S 5/8</t>
  </si>
  <si>
    <t>ATB-HOOK PVC CUP SUN CHAIN RED 6'S 7/8</t>
  </si>
  <si>
    <t>ATB-HOOK PVC CUP SUN CHAIN WHITE 6'S 1</t>
  </si>
  <si>
    <t>ATB-HOOK PVC CUP SUN CHAIN WHITE 4'S 1-1/2</t>
  </si>
  <si>
    <t>ATB-HOOK PVC CUP SUN CHAIN WHITE 4'S 1-1/4</t>
  </si>
  <si>
    <t>ATB-HOOK PVC CUP SUN CHAIN WHITE 4'S 2</t>
  </si>
  <si>
    <t>ATB-HOOK PVC CUP SUN CHAIN WHITE 8'S 3/4</t>
  </si>
  <si>
    <t>ATB-HOOK PVC CUP SUN CHAIN WHITE 8'S 5/8</t>
  </si>
  <si>
    <t>ATB-HOOK PVC CUP SUN CHAIN WHITE 6'S 7/8</t>
  </si>
  <si>
    <t>SJG-PADLOCK SHERLOCK SHORT SHACKLE 60MM</t>
  </si>
  <si>
    <t>SJG-FLOOR STRAINER AMERICAN CHOICE AFS93 4X4</t>
  </si>
  <si>
    <t>NKD-IMPACT SOCKET WRENCH LOTUS 4310 10PCS</t>
  </si>
  <si>
    <t>NKD-IMPACT SOCKET WRENCH LOTUS 4313 13PCS</t>
  </si>
  <si>
    <t>NKD-CHISEL POINTED LOTUS LFC-2325 23X250MM</t>
  </si>
  <si>
    <t>NKD-CHISEL POINTED LOTUS LFC-2020 20X200MM</t>
  </si>
  <si>
    <t>+NKD-SOCKET WRENCH LOTUS LDSW-010D 10PCS</t>
  </si>
  <si>
    <t>+NKD-SOCKET WRENCH LOTUS LSW-010 10PCS</t>
  </si>
  <si>
    <t>NKD-TOOL LOTUS LTS-7016 100PCS.SET</t>
  </si>
  <si>
    <t>NKD-BOARD SAW LOTUS LBS-150</t>
  </si>
  <si>
    <t>NKD-ROUTER BIT SET LOTUS LRB-015</t>
  </si>
  <si>
    <t>NKD-HOLE SAW LOTUS LHS-009 9PCS SET</t>
  </si>
  <si>
    <t>NKD-STEEL TAPE LOTUS LST-7009</t>
  </si>
  <si>
    <t>NKD-RULER S/S LOTUS LSS-012 12</t>
  </si>
  <si>
    <t>NKD-RULER S/S LOTUS LSS-024 24</t>
  </si>
  <si>
    <t>NKD-TRY SQUARE PVC LOTUS LPS-007 7</t>
  </si>
  <si>
    <t>+NKD-QUICK CLAMP LOTUS LQC-004 4PCS</t>
  </si>
  <si>
    <t>NKD-QUICK CLAMP LOTUS LQC-002 2</t>
  </si>
  <si>
    <t>NKD-QUICK CLAMP LOTUS LBC-006 6</t>
  </si>
  <si>
    <t>NKD-QUICK CLAMP LOTUS LBC-008 8</t>
  </si>
  <si>
    <t>+NKD-QUICK CLAMP LOTUS LBC-010 10</t>
  </si>
  <si>
    <t>+NKD-QUICK CLAMP LOTUS LBC-012 12</t>
  </si>
  <si>
    <t>NKD-QUICK CLAMP LOTUS LBC-018 18</t>
  </si>
  <si>
    <t>NKD-SCREWDRIVER LOTUS LPS-7004 PRECISION</t>
  </si>
  <si>
    <t>NKD-TOOL KIT COMPUTER LOTUS LCK-7016</t>
  </si>
  <si>
    <t>NKD-SCREWDRIVER LOTUS LCW-7009 5PCS</t>
  </si>
  <si>
    <t>NKD-CHISEL POINTED LOTUS LPC-016 16X250MM</t>
  </si>
  <si>
    <t>NKD-CHISEL POINTED LOTUS LPC-018 18X300MM</t>
  </si>
  <si>
    <t>NKD-CHISEL POINTED LOTUS LPC-020 20X350MM</t>
  </si>
  <si>
    <t>NKD-CHISEL POINTED LOTUS LPC-058 5/8X10</t>
  </si>
  <si>
    <t>NKD-CHISEL POINTED LOTUS LPC-034 3/4X12</t>
  </si>
  <si>
    <t>NKD-CHISEL POINTED LOTUS LPC-078 5/8X14</t>
  </si>
  <si>
    <t>NKD-CHISEL PUNCH LOTUS LPS-7001 6PCS</t>
  </si>
  <si>
    <t>NKD-TOOLS HEX LOTUS LHP-048 48PCS.SET</t>
  </si>
  <si>
    <t>NKD-TILE CUTTING MACHINE LOTUS LTCM-018 18</t>
  </si>
  <si>
    <t>NKD-BOLT CUTTER LOTUS 18 LD</t>
  </si>
  <si>
    <t>NKD-PIPE WRENCH LOTUS LSPW-010 10</t>
  </si>
  <si>
    <t>NKD-PIPE WRENCH LOTUS LSPW-012 12</t>
  </si>
  <si>
    <t>NKD-PIPE WRENCH LOTUS LSPW-014 14</t>
  </si>
  <si>
    <t>NKD-PIPE WRENCH LOTUS LBPW-001 1</t>
  </si>
  <si>
    <t>NKD-PIPE WRENCH LOTUS LBPW-015 11/2</t>
  </si>
  <si>
    <t>NKD-PIPE WRENCH LOTUS LBPW-002 2</t>
  </si>
  <si>
    <t>NKD-CUTTER LOTUS LPC-7001 PVC LD</t>
  </si>
  <si>
    <t>NKD-CUTTER LOTUS LPC-7002 PVC HD</t>
  </si>
  <si>
    <t>NKD-SOCKET LOTUS LSS-7002 SET 15PCS</t>
  </si>
  <si>
    <t>+NKD-SOCKET LOTUS LSS-7007 SET 28PCS</t>
  </si>
  <si>
    <t>NKD-SOCKET LOTUS LSS-0111 SET 14PCS</t>
  </si>
  <si>
    <t>NKD-SOCKET LOTUS LSS-0117 SET 21PCS</t>
  </si>
  <si>
    <t>NKD-SCREWDRIVER SET LOTUS LSS-7008 38PCS</t>
  </si>
  <si>
    <t>NKD-BIT DRIVER LOTUS LBS-7024 SET 15PCS</t>
  </si>
  <si>
    <t>NKD-SCREWDRIVER SET LOTUS LSS-7026 27PCS</t>
  </si>
  <si>
    <t>NKD-HEX KEY LOTUS LBH-2148 BALL POINT</t>
  </si>
  <si>
    <t>NKD-TORX KEY LOTUS LHK-2152 SET</t>
  </si>
  <si>
    <t>NKD-HEX KEY LOTUS LHK-2124 SET</t>
  </si>
  <si>
    <t>NKD-HEX KEY LOTUS LHK-2125 SET</t>
  </si>
  <si>
    <t>NKD-TORX KEY LOTUS LHK-2126 SET</t>
  </si>
  <si>
    <t>NKD-HEX KEY LOTUS LBK-2153 BALL POINT</t>
  </si>
  <si>
    <t>NKD-HEX KEY LOTUS LHK-2211 SET</t>
  </si>
  <si>
    <t>NKD-TORX KEY LOTUS LTK-2212 SET</t>
  </si>
  <si>
    <t>NKD-TORX KEY LOTUS LTK-2243 SET</t>
  </si>
  <si>
    <t>NKD-TORX KEY LOTUS LTK-2254T SET</t>
  </si>
  <si>
    <t>NKD-HEX KEY LOTUS LHK-2254 SET</t>
  </si>
  <si>
    <t>NKD-TORX KEY LOTUS LTK-2261 SET</t>
  </si>
  <si>
    <t>NKD-HEX KEY LOTUS LHK-2262 SET</t>
  </si>
  <si>
    <t>NKD-WRENCH LOTUS LSW-2620 2PCS</t>
  </si>
  <si>
    <t>NKD-WRENCH COMB.LOTUS LCW-7018 19MM 8</t>
  </si>
  <si>
    <t>NKD-WRENCH LOTUS LSW-7020 5PCS</t>
  </si>
  <si>
    <t>NKD-WRENCH LOTUS LSW-7021 5PCS</t>
  </si>
  <si>
    <t>NKD-CABLE CUTTER LOTUS LAC-7007 AVIATION 9</t>
  </si>
  <si>
    <t>NKD-TIN SNIPS LOTUS LTS-008 LD 8</t>
  </si>
  <si>
    <t>NKD-TIN SNIPS LOTUS LTS-010 LD 10</t>
  </si>
  <si>
    <t>NKD-TIN SNIPS LOTUS LTS-012 LD 12</t>
  </si>
  <si>
    <t>NKD-TIN SNIPS LOTUS LTS-014 LD 14</t>
  </si>
  <si>
    <t>+NKD-PLIER LOTUS LMP-006 MINI 6PCS</t>
  </si>
  <si>
    <t>NKD-BOLT CUTTER LOTUS 12 LD</t>
  </si>
  <si>
    <t>NKD-BOLT CUTTER LOTUS 14 LD</t>
  </si>
  <si>
    <t>SJG-SAW CHAIN NICHOLSON 7/32</t>
  </si>
  <si>
    <t>SJG-SAW CHAIN NICHOLSON 3/16</t>
  </si>
  <si>
    <t>SJG-PAINT VERSA PATCH KINGSTONE 2KLS</t>
  </si>
  <si>
    <t>SJG-PAINT VERSA PATCH KINGSTONE 25KLS</t>
  </si>
  <si>
    <t>+B-TANK  BESTANK IWT-1000 PE ORANGE</t>
  </si>
  <si>
    <t>B-TANK BESTANK WT-300 PE ORANGE VERTICAL</t>
  </si>
  <si>
    <t>NKD-FILE LOTUS LFS-7003 SET 5PCS</t>
  </si>
  <si>
    <t>NKD-FILE LOTUS LFS-7012 SET 10PCS</t>
  </si>
  <si>
    <t>NKD-TAR &amp; DIE LOTUS LTD-040 SET</t>
  </si>
  <si>
    <t>B-SAUCER BABA S-911 COTTA</t>
  </si>
  <si>
    <t>B-SAUCER BABA S-911 GREEN</t>
  </si>
  <si>
    <t>B-SAUCER BABA S-912 BROWN</t>
  </si>
  <si>
    <t>B-SAUCER BABA S-912 GREEN</t>
  </si>
  <si>
    <t>B-POTS BABA GR-310 DECORATIVE POT (COTTA)</t>
  </si>
  <si>
    <t>B-POTS BABA GR-410 DECORATIVE POT (COTTA)</t>
  </si>
  <si>
    <t>B-POTS BABA GR-480 DECORATIVE POT (COTTA)</t>
  </si>
  <si>
    <t>B-POTS BABA GR-630 DECORATIVE POT (COTTA)</t>
  </si>
  <si>
    <t>+B-HAND SHOWER SET DKI 076 HS 50 BLUE</t>
  </si>
  <si>
    <t>SJG-SUGARCANE KNIFE CROCODILE</t>
  </si>
  <si>
    <t>SJG-SPRAY PENETRANT PROFESSIONAL 3 IN 1</t>
  </si>
  <si>
    <t>SJG-NO MESS PEN WD-40</t>
  </si>
  <si>
    <t>+B-HAND SHOWER SET DKI 076 HS 50 IVORY</t>
  </si>
  <si>
    <t>+B-HAND SHOWER SET DKI 076 HS 50 WHITE</t>
  </si>
  <si>
    <t>SJG-SPRAY PAINT SHERLUX HONDA RED</t>
  </si>
  <si>
    <t>SJG-SPRAY PAINT SHERLUX YAMAHA BLUE</t>
  </si>
  <si>
    <t>ER-CABLE TIE 5X300 50'S BLK</t>
  </si>
  <si>
    <t>ER-CABLE TIE 5X300 50'S WHT</t>
  </si>
  <si>
    <t>ER-CABLE TIE 8X500 50'S BLK</t>
  </si>
  <si>
    <t>ER-CABLE TIE 8X500 50'S WHT</t>
  </si>
  <si>
    <t>NKD-CUT OFF MAKITA MACHINE M200</t>
  </si>
  <si>
    <t>NKD-HAMMER DRILL MAKITA VSR M610</t>
  </si>
  <si>
    <t>NKD-TOOL BOX LOTUS LTB-20325 TROLLEY</t>
  </si>
  <si>
    <t>NKD-TOOL BOX LOTUS LTB-146 12.5</t>
  </si>
  <si>
    <t>NKD-TOOL BOX LOTUS LTB-148 16.5</t>
  </si>
  <si>
    <t>NKD-TOOL BOX LOTUS LTB-149 20''</t>
  </si>
  <si>
    <t>NKD-TOOL BOX LOTUS LTB-3029 24''</t>
  </si>
  <si>
    <t>NKD-HEX ALLEN SOCKET LOTUS 4H14-14MM</t>
  </si>
  <si>
    <t>NKD-PLIERS LOTUS LMP-100 SIDE 3.5 S/S</t>
  </si>
  <si>
    <t>NKD-PLIERS LOTUS LMP-101 LONG NOSE 4</t>
  </si>
  <si>
    <t>NKD-PLIERS LOTUS LMP-102 FLAT NOSE 4</t>
  </si>
  <si>
    <t>NKD-PLIERS LOTUS LMP-103 FLAT NOSE 4</t>
  </si>
  <si>
    <t>NKD-PLIERS LOTUS LMP-104 ROUND NOSE 4</t>
  </si>
  <si>
    <t>NKD-PLIERS LOTUS LMP-105 LONG NOSE  4.5</t>
  </si>
  <si>
    <t>T-EYE PROTECTION CLEAR 1020</t>
  </si>
  <si>
    <t>T-EYE PROTECTION BLACK 1020B</t>
  </si>
  <si>
    <t>T-EYE PROTECTION YELLOW 1021Y</t>
  </si>
  <si>
    <t>T-EAR PROTECTION EP2</t>
  </si>
  <si>
    <t>T-EAR PROTECTION EP6</t>
  </si>
  <si>
    <t>T-WELDING PROTECTION TAMSON F30 LENSE</t>
  </si>
  <si>
    <t>T-WELDING PROTECTION TAMSON F31 LENSE</t>
  </si>
  <si>
    <t>T-WELDING PROTECTION TAMSON F35 LENSE</t>
  </si>
  <si>
    <t>T-WELDING PROTECTION TAMSON F36 LENSE</t>
  </si>
  <si>
    <t>T-SAFETY HARNESS 9023</t>
  </si>
  <si>
    <t>SJG-HACKSAW BLADE NICHOLSON 63400 HARD 12X18T</t>
  </si>
  <si>
    <t>SJG-HACKSAW BLADE NICHOLSON 63401 HARD 12X24T</t>
  </si>
  <si>
    <t>SJG-HACKSAW BLADE NICHOLSON 63406 BI-METAL 12X18T</t>
  </si>
  <si>
    <t>S-CURTAIN BRACKET 1/2 CHROME LD</t>
  </si>
  <si>
    <t>S-CURTAIN BRACKET 1/2 BRASS LD</t>
  </si>
  <si>
    <t>B-FITTINGS EASYFLOW S/S NIPPLE 1" X 3"</t>
  </si>
  <si>
    <t>B-FITTINGS EASYFLOW ELBOW S/S 90 DEG. 3/8</t>
  </si>
  <si>
    <t>B-FITTINGS EASYFLOW S/S TEE 3/8"</t>
  </si>
  <si>
    <t>B-FITTINGS EASYFLOW S/S COUPLING RED. 1/2" X 3/8"</t>
  </si>
  <si>
    <t>SJG-HACKSAW BLADE NICHOLSON 63407 BI-METAL 12X24T</t>
  </si>
  <si>
    <t>SJG-HANDSAW NICHOLSON 80018 PROFESSIONAL 18</t>
  </si>
  <si>
    <t>SJG-HANDSAW NICHOLSON 80020 PROFESSIONAL 20</t>
  </si>
  <si>
    <t>SJG-HANDSAW NICHOLSON 80022 PROFESSIONAL 22</t>
  </si>
  <si>
    <t>SJG-HANDSAW NICHOLSON 80118 WOODEN HANDLE 18</t>
  </si>
  <si>
    <t>SJG-HANDSAW NICHOLSON 80120 WOODEN HANDLE 20</t>
  </si>
  <si>
    <t>SJG-HANDSAW NICHOLSON 80122 WOODEN HANDLE 22</t>
  </si>
  <si>
    <t>SJG-HANDSAW NICHOLSON 80124 WOODEN HANDLE 24</t>
  </si>
  <si>
    <t>SJG-BACKSAW NICHOLSON 80312 12</t>
  </si>
  <si>
    <t>SJG-PRUNER HANDSAW NICHOLSON 80412 CURVED 12</t>
  </si>
  <si>
    <t>SJG-HACKSAW FRAME NICHOLSON 85001 12</t>
  </si>
  <si>
    <t>SJG-ADJUSTABLE WRENCH NICHOLSON 213106NB 6 BP</t>
  </si>
  <si>
    <t>SJG-ADJUSTABLE WRENCH NICHOLSON 213108NB 8 BP</t>
  </si>
  <si>
    <t>SJG-ADJUSTABLE WRENCH NICHOLSON 213110NB 10 BP</t>
  </si>
  <si>
    <t>SJG-ADJUSTABLE WRENCH NICHOLSON 213112NB 12 BP</t>
  </si>
  <si>
    <t>SJG-ADJUSTABLE WRENCH NICHOLSON 213206NB 6 CH</t>
  </si>
  <si>
    <t>SJG-ADJUSTABLE WRENCH NICHOLSON 213208NB 8 CH</t>
  </si>
  <si>
    <t>SJG-ADJUSTABLE WRENCH NICHOLSON 213210NB 10 CH</t>
  </si>
  <si>
    <t>SJG-ADJUSTABLE WRENCH NICHOLSON 213212NB 12 CH</t>
  </si>
  <si>
    <t>SJG-PLIERS NICHOLSON 219002NB SLIP JOINT</t>
  </si>
  <si>
    <t>SJG-PLIERS NICHOLSON 219004NB SLIP JOINT</t>
  </si>
  <si>
    <t>SJG-PLIERS NICHOLSON 219013N WIRE STRIPPER</t>
  </si>
  <si>
    <t>SJG-PLIERS NICHOLSON 219020NB LINEMAN'S</t>
  </si>
  <si>
    <t>SJG-PLIERS NICHOLSON 8 219022NB LINEMAN'S</t>
  </si>
  <si>
    <t>SJG-PLIERS NICHOLSON 219024NB DIAGONAL</t>
  </si>
  <si>
    <t>SJG-PLIERS NICHOLSON 219025NB DIAGONAL</t>
  </si>
  <si>
    <t>SJG-PLIERS NICHOLSON 219027NB END CUTTING</t>
  </si>
  <si>
    <t>SJG-PLIERS NICHOLSON 219031NB END CUTTING</t>
  </si>
  <si>
    <t>SJG-PLIERS NICHOLSON 219041NB LONG NOSE W/CUTTER</t>
  </si>
  <si>
    <t>SJG-PLIERS NICHOLSON 219038NB LONG NOSE W/CUTTER</t>
  </si>
  <si>
    <t>SJG-PLIERS NICHOLSON 219029NB LONG NOSE BENT</t>
  </si>
  <si>
    <t>SJG-PLIERS NICHOLSON 219039NB TONGUE &amp; GROOVE</t>
  </si>
  <si>
    <t>SJG-PLIERS NICHOLSON 219040NB TONGUE &amp; GROOVE</t>
  </si>
  <si>
    <t>SJG-PLIERS NICHOLSON 219105NB CURVED JAW LOCKING</t>
  </si>
  <si>
    <t>SJG-PLIERS NICHOLSON 219107NB CURVED JAW LOCKING</t>
  </si>
  <si>
    <t>SJG-PLIERS NICHOLSON 219110NB CURVED JAW LOCKING</t>
  </si>
  <si>
    <t>SJG-PLIERS NICHOLSON 219114NB STRAIGHT JAW LOCKING</t>
  </si>
  <si>
    <t>SJG-PLIERS NICHOLSON 219111NB STRAIGHT JAW LOCKING</t>
  </si>
  <si>
    <t>SJG-PLIERS NICHOLSON 219106NB LONG NOSE LOCKING</t>
  </si>
  <si>
    <t>SJG-PLIERS NICHOLSON 219116NB LONG NOSE LOCKING</t>
  </si>
  <si>
    <t>SJG-PLIERS NICHOLSON 219112NB CLAMP LOCKING</t>
  </si>
  <si>
    <t>SJG-PLIERS NICHOLSON 219118NB CLAMP LOCKING</t>
  </si>
  <si>
    <t>SJG-PLIERS NICHOLSON 219115NB METAL CLAMP LOCKING</t>
  </si>
  <si>
    <t>SJG-PLIERS NICHOLSON 219117NB WELDING CLAMP LOCKIN</t>
  </si>
  <si>
    <t>SJG-SCREWDRIVER NICHOLSON 232102 6PCS/SET</t>
  </si>
  <si>
    <t>SJG-TAPE MEASURE NICHOLSON NTB23CME 3M/10</t>
  </si>
  <si>
    <t>SJG-TAPE MEASURE NICHOLSON NTB35CME 5M/16</t>
  </si>
  <si>
    <t>SJG-TAPE MEASURE NICHOLSON NTB48CME 8M/26</t>
  </si>
  <si>
    <t>SJG-TAPE MEASURE NICHOLSON N15CME 15M/50</t>
  </si>
  <si>
    <t>SJG-TAPE MEASURE NICHOLSON N30CME 30M/100</t>
  </si>
  <si>
    <t>SJG-AVIATION SNIP NICHOLSON CUTTING N1L LEFT</t>
  </si>
  <si>
    <t>SJG-AVIATION SNIP NICHOLSON CUTTING N2R RIGHT</t>
  </si>
  <si>
    <t>SJG-AVIATION SNIP NICHOLSON CUTTING N3S STRAIGHT</t>
  </si>
  <si>
    <t>SJG-TIN SNIPS NICHOLSON NS7H</t>
  </si>
  <si>
    <t>SJG-TIN SNIP NICHOLSON NS10H</t>
  </si>
  <si>
    <t>SJG-TIN SNIP NICHOLSON NS12H</t>
  </si>
  <si>
    <t>SJG-TIN SNIP NICHOLSON NS14H</t>
  </si>
  <si>
    <t>SJG-HAMMER NICHOLSON NF16OZ FIBERGLASS HANDLE</t>
  </si>
  <si>
    <t>SJG-HAMMER NICHOLSON NF20OZ FIBERGLASS HANDLE</t>
  </si>
  <si>
    <t>SJG-HAMMER NICHOLSON NS16OZ STEEL HANDLE</t>
  </si>
  <si>
    <t>SJG-HAMMER NICHOLSON NS20OZ STEEL HANDLE</t>
  </si>
  <si>
    <t>SJG-HAMMER NICHOLSON NW16OZ WOOD HANDLE</t>
  </si>
  <si>
    <t>SJG-HAMMER NICHOLSON NW20OZ WOOD HANDLE</t>
  </si>
  <si>
    <t>SJG-BENCH VISE NICHOLSON 83004 W/SWIVEL BASE 4</t>
  </si>
  <si>
    <t>SJG-BENCH VISE NICHOLSON 83005 W/SWIVEL BASE 5</t>
  </si>
  <si>
    <t>SJG-BENCH VISE NICHOLSON 83006 W/SWIVEL BASE 6</t>
  </si>
  <si>
    <t>SJG-BENCH VISE NICHOLSON 83007 W/SWIVEL BASE 7</t>
  </si>
  <si>
    <t>SJG-DRILL BIT NICHOLSON 218001 MASONRY 1/8</t>
  </si>
  <si>
    <t>SJG-DRILL BIT NICHOLSON 218003 MASONRY 5/32</t>
  </si>
  <si>
    <t>SJG-DRILL BIT NICHOLSON 218005 MASONRY 3/16</t>
  </si>
  <si>
    <t>SJG-DRILL BIT NICHOLSON 218008 MASONRY 1/4</t>
  </si>
  <si>
    <t>SJG-DRILL BIT NICHOLSON 218011 MASONRY 5/16</t>
  </si>
  <si>
    <t>SJG-DRILL BIT NICHOLSON 218014 MASONRY 3/8</t>
  </si>
  <si>
    <t>SJG-DRILL BIT NICHOLSON 218019 MASONRY 1/2</t>
  </si>
  <si>
    <t>SJG-DRILL BIT NICHOLSON 218022 MASONRY 5/8</t>
  </si>
  <si>
    <t>SJG-CIRCULAR SAW TCT NICHOLSON 810030 10X30T</t>
  </si>
  <si>
    <t>AIC-SOLDERING IRON KYK KSK040 40W</t>
  </si>
  <si>
    <t>AIC-SOLDERING IRON KYK KSI100W WOOD HANDLE</t>
  </si>
  <si>
    <t>AIC-SOLDERING GUN KYK KSG109 W/SWITCH 100W</t>
  </si>
  <si>
    <t>AIC-SOLDERING IRON KYK KSG60PG 60W</t>
  </si>
  <si>
    <t>SJG-LOCKSET ENTRANCE SCHLAGE T54V BYRON 629</t>
  </si>
  <si>
    <t>SJG-LOCKSET BATHROOM SCHLAGE T40V BYRON 629</t>
  </si>
  <si>
    <t>T-SHOWER SET SHOWY 2372N IVORY</t>
  </si>
  <si>
    <t>T-SHOWER SET SHOWY 2372N WHITE</t>
  </si>
  <si>
    <t>ER-PATCH CORD (CPU) UTP CAT 5E</t>
  </si>
  <si>
    <t>ER-INPUT SELECTOR AUTO VIDEO</t>
  </si>
  <si>
    <t>ER-SPLITTER 2WAY W/CONNECTOR 3PCS</t>
  </si>
  <si>
    <t>ER-SPLITTER 3WAY W/CONNECTOR 4PCS</t>
  </si>
  <si>
    <t>ER-USB CORD 5 PIN</t>
  </si>
  <si>
    <t>ER-CHARGER PLUG/ADAPTOR MP3/MP4</t>
  </si>
  <si>
    <t>ER-RCA PLUG (BLACK,RED,BLUE)</t>
  </si>
  <si>
    <t>ER-MONO 2 RCA PLUG (BLACK,RED,YELLOW)</t>
  </si>
  <si>
    <t>ER-PL 55 PLUG MONO TO DUAL JACK MONO</t>
  </si>
  <si>
    <t>ER-RCA JACK TO RCA JACK COUPLER</t>
  </si>
  <si>
    <t>ER-PLUG PL 55 STEREO TO RCA JACK</t>
  </si>
  <si>
    <t>ER-BABY PLUG MONO TO PL 55 JACK MONO</t>
  </si>
  <si>
    <t>ER-PLUG PL 55 STEREO TO BABY JACK</t>
  </si>
  <si>
    <t>ER-PLUG PL 55 TO MONO JACK</t>
  </si>
  <si>
    <t>ER-PLUG PL 55 TO BABY JACK</t>
  </si>
  <si>
    <t>ER-JACK FOR SONY ERICSON/NOKIA</t>
  </si>
  <si>
    <t>ER-STEREO CORD 2 RCA TO BABY PLUG HD 1.5MM</t>
  </si>
  <si>
    <t>ER-AUDIO 2 RCA TO 2 RCA</t>
  </si>
  <si>
    <t>ER-CORD 3 RCA TO 3 RCA HD 1.5MM</t>
  </si>
  <si>
    <t>ER-CORD CATV HD SCREW TYPE</t>
  </si>
  <si>
    <t>ER-CORD CATV HD QUICK TYPE</t>
  </si>
  <si>
    <t>ER-JACK MONO 3M</t>
  </si>
  <si>
    <t>ER-CORD 2 RCA TO 2 RCA HD 1.5M BLUE</t>
  </si>
  <si>
    <t>ER-TELEPHONE CORD 4M</t>
  </si>
  <si>
    <t>ATB-BLIND RIVETS TAIYO 3/16X1/2 (25'S)</t>
  </si>
  <si>
    <t>ATB-BLIND RIVETS TAIYO 3/16X1/4 (25'S)</t>
  </si>
  <si>
    <t>ATB-BLIND RIVETS TAIYO 3/16X3/4 (25'S)</t>
  </si>
  <si>
    <t>ATB-BLIND RIVETS TAIYO 3/16X3/8 (25'S)</t>
  </si>
  <si>
    <t>ATB-BLIND RIVETS TAIYO 3/16X5/16 (25'S)</t>
  </si>
  <si>
    <t>ATB-BLIND RIVETS TAIYO 3/16X5/8 (25'S)</t>
  </si>
  <si>
    <t>ATB-BLIND RIVETS TAIYO 3/16X7/16 (25'S)</t>
  </si>
  <si>
    <t>ATB-BLIND RIVETS TAIYO 3/16X9/16 (25'S)</t>
  </si>
  <si>
    <t>ATB-BLIND RIVETS TAIYO 3/16X1 (25'S)</t>
  </si>
  <si>
    <t>NKD-CRIMPING TOOL LOTUS LTC-056 (0.5MM-6MM)</t>
  </si>
  <si>
    <t>NKD-CRIMPING TOOL LOTUS LTC-14 (1.5MM-16MM)</t>
  </si>
  <si>
    <t>AIC-HAMMER CLAW KYK KCH008 WOOD HANDLE 8OZ</t>
  </si>
  <si>
    <t>AIC-SOLDERING LEAD KYK KSL020 20GP</t>
  </si>
  <si>
    <t>ATB-HANDLE SOLID BRASS SUN CHAIN 2182 PB</t>
  </si>
  <si>
    <t>ATB-HANDLE ZAMAC SUN CHAIN M4</t>
  </si>
  <si>
    <t>ATB-HANDLE ZAMAC SUN CHAIN M5</t>
  </si>
  <si>
    <t>ATB-HANDLE ZAMAC SUN CHAIN M6</t>
  </si>
  <si>
    <t>NKD-BRUSH CUTTER MAKITA RBC4112</t>
  </si>
  <si>
    <t>NKD-SCREWDRIVER LOTUS POWER GRIP 8MMX8 F</t>
  </si>
  <si>
    <t>NKD-SCREWDRIVER LOTUS POWER GRIP 8MMX8 P</t>
  </si>
  <si>
    <t>L-DOOR CLOSER STANLEY S833-822/V817</t>
  </si>
  <si>
    <t>L-DOOR CLOSER STANLEY S833-848/V817</t>
  </si>
  <si>
    <t>L-PADLOCK STANLEY 82-4714-23 RED</t>
  </si>
  <si>
    <t>L-PADLOCK STANLEY 82-4722-23 BLUE</t>
  </si>
  <si>
    <t>L-PADLOCK STANLEY 82-4730-23 BLACK</t>
  </si>
  <si>
    <t>BR-EXHAUST FAN VECTOR APC-10C1V 4</t>
  </si>
  <si>
    <t>BR-EXHAUST FAN VECTOR APC-10C5V 4</t>
  </si>
  <si>
    <t>BR-EXHAUST FAN VECTOR APC-15C1V 6</t>
  </si>
  <si>
    <t>BR-EXHAUST FAN VECTOR APC-15C6V 6</t>
  </si>
  <si>
    <t>BR-DUCT FAN VECTOR BPT 10125V 4</t>
  </si>
  <si>
    <t>BR-DUCT FAN VECTOR BPT 10126V 4</t>
  </si>
  <si>
    <t>BR-DUCT FAN VECTOR BPT 10127V 4</t>
  </si>
  <si>
    <t>+SJG-PAINT BRUSH RUBBERMAID LH 1-1/2</t>
  </si>
  <si>
    <t>+SJG-PAINT BRUSH RUBBERMAID LH 2</t>
  </si>
  <si>
    <t>SJG-BULB FLASHLIGHT FOCUS 6.0V BAYONET</t>
  </si>
  <si>
    <t>SJG8-PAINT RAIN OR SHINE RORS GAL ELASTO DINEM BLU</t>
  </si>
  <si>
    <t>SJG-TAPE PVC FOCUS 5Y BLACK</t>
  </si>
  <si>
    <t>SJG-TAPE PVC FOCUS 20Y BLUE</t>
  </si>
  <si>
    <t>SJG-TAPE PVC FOCUS 5Y BLUE</t>
  </si>
  <si>
    <t>SJG-TAPE PVC FOCUS 20Y GREEN</t>
  </si>
  <si>
    <t>SJG-TAPE PVC FOCUS 5Y GREEN</t>
  </si>
  <si>
    <t>SJG-TAPE PVC FOCUS 20Y RED</t>
  </si>
  <si>
    <t>SJG-TAPE PVC FOCUS 5Y RED</t>
  </si>
  <si>
    <t>SJG-TAPE PVC FOCUS 20Y YELLOW</t>
  </si>
  <si>
    <t>SJG-TAPE PVC FOCUS 5Y YELLOW</t>
  </si>
  <si>
    <t>SJG-LOCKSET ENTRANCE KWIKSET 400 BDL US5</t>
  </si>
  <si>
    <t>SJG-LOCKSET ENTRANCE KWIKSET 400 BDL US3Z</t>
  </si>
  <si>
    <t>L-LOCKSET BATHROOM SENTRY C212 AB</t>
  </si>
  <si>
    <t>L-LOCKSET BATHROOM SENTRY C212 SS</t>
  </si>
  <si>
    <t>ATB-PAINT BRUSH PANCLUB 1''</t>
  </si>
  <si>
    <t>ATB-PAINT BRUSH PANCLUB 1/2''</t>
  </si>
  <si>
    <t>ATB-PAINT BRUSH PANCLUB 1-1/2''</t>
  </si>
  <si>
    <t>ATB-PAINT BRUSH PANCLUB 2''</t>
  </si>
  <si>
    <t>ATB-PAINT BRUSH PANCLUB 2-1/2''</t>
  </si>
  <si>
    <t>ATB-PAINT BRUSH PANCLUB 3''</t>
  </si>
  <si>
    <t>ATB-PAINT BRUSH PANCLUB 3/4''</t>
  </si>
  <si>
    <t>ATB-PAINT BRUSH PANCLUB 4''</t>
  </si>
  <si>
    <t>ATB-PUTTY KNIFE W/HDLE OMEGA 1''</t>
  </si>
  <si>
    <t>ATB-PUTTY KNIFE W/HDLE OMEGA 1-1/2''</t>
  </si>
  <si>
    <t>ATB-PUTTY KNIFE W/HDLE OMEGA 2''</t>
  </si>
  <si>
    <t>ATB-PUTTY KNIFE W/HDLE OMEGA 2-1/2''</t>
  </si>
  <si>
    <t>ATB-PUTTY KNIFE W/HDLE OMEGA 3''</t>
  </si>
  <si>
    <t>ATB-PUTTY KNIFE W/HDLE OMEGA 4''</t>
  </si>
  <si>
    <t>YATAI-BULB OMNI EL2U-05W-12V DC 12V/2U 5W</t>
  </si>
  <si>
    <t>ATB-GATE VALVE BRASS HRC 2</t>
  </si>
  <si>
    <t>ATB-KNOB PLASTIC SUNCHAIN #3117 GP</t>
  </si>
  <si>
    <t>ATB-KNOB PLASTIC SUNCHAIN #3117 CP</t>
  </si>
  <si>
    <t>NKD-RUBBER FLAPPER LOTUS LRF-102</t>
  </si>
  <si>
    <t>CT-EXTENSION CORD AKARI AEC-917</t>
  </si>
  <si>
    <t>CT-EXTENSION CORD AKARI AEC-918</t>
  </si>
  <si>
    <t>L-PADLOCK YALE Y110/30/150/2 30MM LONG SHACKLE</t>
  </si>
  <si>
    <t>B-FLOOR DRAIN DKI 346-FG 06</t>
  </si>
  <si>
    <t>+T-FLEXIBLE HOSE FLUIDMASTER SS 12 3/8X7/8</t>
  </si>
  <si>
    <t>YATAI-PLUG OMNI WRR-101-PK TRANS REGULAR</t>
  </si>
  <si>
    <t>YATAI-PLUG OMNI WRR-101 TRANSPARENT REGULAR</t>
  </si>
  <si>
    <t>YATAI-PLUG OMNI WHR-102-PK RUBBER TRANS HEAVY DUTY</t>
  </si>
  <si>
    <t>YATAI-PLUG OMNI WHR-102 RUBBER TRANS HEAVY DUTY</t>
  </si>
  <si>
    <t>YATAI-PLUG OMNI WPR-103-PK PARALLEL GROUND TRANS</t>
  </si>
  <si>
    <t>YATAI-PLUG OMNI WPR-103 PARALLEL GROUND TRANS</t>
  </si>
  <si>
    <t>YATAI-UNIVERSAL ADAPTOR W/SWITCH BLISTER WUS-102-P</t>
  </si>
  <si>
    <t>YATAI-UNIVERSAL ADAPTOR W/SWITCH WUS-102</t>
  </si>
  <si>
    <t>YATAI-SWITCH OMNI WPS-0016 BLISTER PENDANT</t>
  </si>
  <si>
    <t>YATAI-OUTLET OMNI WOC-001-PK 5PCS W/COVER &amp; KEYS</t>
  </si>
  <si>
    <t>YATAI-OUTLET OMNI WOC-001 W/COVER &amp; KEYS</t>
  </si>
  <si>
    <t>YATAI-UNIVERSAL TRAVEL ADAPTOR BLSTER WUA-004-PK</t>
  </si>
  <si>
    <t>YATAI-EXTENSION WHEEL OMNI WEW-10M 10M</t>
  </si>
  <si>
    <t>YATAI-EXTENSION WHEEL OMNI WEW-15M 10M</t>
  </si>
  <si>
    <t>TM-MAGAZINE GOOD HOUSEKEEPING SPECIAL ISSUE</t>
  </si>
  <si>
    <t>SJG-WATER METER EVER 1/2 BRASS BODY</t>
  </si>
  <si>
    <t>SJG-WATER METER EVER 1/2 PLASTIC BODY</t>
  </si>
  <si>
    <t>SJG-KILOWATTHOUR METER EVER 10(30)A</t>
  </si>
  <si>
    <t>SJG-KILOWATTHOUR METER SONGXIA 15(100)A</t>
  </si>
  <si>
    <t>SJG-PANEL BOX EVER 2POLE 4HOLES</t>
  </si>
  <si>
    <t>SJG-PANEL BOX EVER 2POLE 6HOLES</t>
  </si>
  <si>
    <t>ATB-KNOB ANTIQUE SUN CHAIN #0198 AB</t>
  </si>
  <si>
    <t>ATB-KNOB ANTIQUE SUN CHAIN #0200 BB</t>
  </si>
  <si>
    <t>ATB-KNOB ANTIQUE SUN CHAIN #0202 BB</t>
  </si>
  <si>
    <t>ATB-KNOB ANTIQUE SUN CHAIN #0206 AB</t>
  </si>
  <si>
    <t>ATB-KNOB ANTIQUE SUN CHAIN #0211 AE</t>
  </si>
  <si>
    <t>ATB-KNOB ANTIQUE SUN CHAIN #0217 BB</t>
  </si>
  <si>
    <t>ATB-KNOB ANTIQUE SUN CHAIN #0203 BB</t>
  </si>
  <si>
    <t>ATB-KNOB ANTIQUE SUN CHAIN #0328 BB</t>
  </si>
  <si>
    <t>AIC-HOOK SNAP KYK KSH34312 3/4X3-1/2</t>
  </si>
  <si>
    <t>AIC-HOOK SNAP KYK KSH34338 3/4X3-1/8</t>
  </si>
  <si>
    <t>AIC-SNAP HOOK KYK KSH12318 1/2X3-1/8</t>
  </si>
  <si>
    <t>AIC-TIN SNIPS KYK KPS200S 8</t>
  </si>
  <si>
    <t>SJG-ADAPTOR COAXIAL MALE-MALE #1653</t>
  </si>
  <si>
    <t>SJG-ADAPTOR COAXIAL FEMALE-FEMALE #1654</t>
  </si>
  <si>
    <t>(DO NOT USE)+B-PUMP BESTANK 141 AR BLUE CLEAN 2HP</t>
  </si>
  <si>
    <t>B-PUMP BESTANK 112 AR BLUE CLEAN 1-3/4HP</t>
  </si>
  <si>
    <t>SJG-WIRE FLATCORD PACIFLEX 14 MTR</t>
  </si>
  <si>
    <t>SJG-WIRE FLATCORD PACIFLEX 14 ROLL</t>
  </si>
  <si>
    <t>ATB-CONCRETE NAIL 2-1/2 (20'S)</t>
  </si>
  <si>
    <t>ATB-CONCRETE NAIL 3 (18'S)</t>
  </si>
  <si>
    <t>ATB-CONCRETE NAIL 4 (20'S)</t>
  </si>
  <si>
    <t>L-HINGE CONCEALED SENTRY 9901 35MM INSET</t>
  </si>
  <si>
    <t>L-HINGE CONCEALED SENTRY 9902 35MM HALF OVERLAP</t>
  </si>
  <si>
    <t>L-HINGE CONCEALED SENTRY 9903 35MM FULL OVERLAP</t>
  </si>
  <si>
    <t>JC-HAMMER ROTARY KRESS SDS-PLUS 500PH</t>
  </si>
  <si>
    <t>L-HANDLE CABINET SENTRY AH001.96 SC 4</t>
  </si>
  <si>
    <t>L-HANDLE CABINET SENTRY AH001.128 SC 5</t>
  </si>
  <si>
    <t>JC-FLAP SANDER MAXSELL MRF-6960 G-60</t>
  </si>
  <si>
    <t>JC-FLAP SANDER MAXSELL MRF-7080 G-60</t>
  </si>
  <si>
    <t>L-PADLOCK YALE Y110/50/127/2 50MM</t>
  </si>
  <si>
    <t>JC-FLAP SANDER MAXSELL MRF-7112 G-120</t>
  </si>
  <si>
    <t>L-PADLOCK YALE Y110/50/127/1 50MM</t>
  </si>
  <si>
    <t>JC-FLAP SANDER MAXSELL MRF-7260 G-60</t>
  </si>
  <si>
    <t>JC-FLAP SANDER MAXSELL MRF-7380 G-80</t>
  </si>
  <si>
    <t>L-PADLOCK YALE Y110/50/127/4 50MM</t>
  </si>
  <si>
    <t>JC-FLAP SANDER MAXSELL MRF-7412 G-120</t>
  </si>
  <si>
    <t>JC-FLAP SANDER MAXSELL MRF-7560 G-60</t>
  </si>
  <si>
    <t>JC-FLAP SANDER MAXSELL MRF-7680 G-80</t>
  </si>
  <si>
    <t>JC-FLAP SANDER MAXSELL MRF-7712 G-80</t>
  </si>
  <si>
    <t>JC-CUTTING WHEEL MAXSELL M:MCD7810-ST</t>
  </si>
  <si>
    <t>JC-DIAMOND BLADE MAXSELL MCD-4 WET</t>
  </si>
  <si>
    <t>JC-DIAMOND BLADE MAXSELL MCD-7 WET</t>
  </si>
  <si>
    <t>JC-DIAMOND BLADE MAXSELL DBC-4 SEGMENTED</t>
  </si>
  <si>
    <t>JC-DIAMOND BLADE MAXSELL DBC-7 SEGMENTED</t>
  </si>
  <si>
    <t>JC-CIRCULAR SAW BLADE MAXSELL SB-210040</t>
  </si>
  <si>
    <t>JC-CIRCULAR SAW BLADE MAXSELL SB-225080</t>
  </si>
  <si>
    <t>JC-CIRCULAR SAW BLADE MAXSELL SB-225060</t>
  </si>
  <si>
    <t>JC-CIRCULAR SAW BLADE MAXSELL SB-230060</t>
  </si>
  <si>
    <t>NKD-PLIERS LOTUS LMP-106 LONG NOSE BENT 4.5</t>
  </si>
  <si>
    <t>JC-CIRCULAR SAW BLADE MAXSELL SB-230080</t>
  </si>
  <si>
    <t>JC-GRINDING WHEEL MAXSELL MSG-7904 SILICON</t>
  </si>
  <si>
    <t>JC-HOLE SAW BLADE MAXSELL MEC-9022 E.PLATED 22MM</t>
  </si>
  <si>
    <t>JC-DIAMOND BLADE MAXSELL DBG-5T SUPER THIN</t>
  </si>
  <si>
    <t>JC-DIAMOND BLADE MAXSELL DBG-7T SUPER THIN</t>
  </si>
  <si>
    <t>JC-ABRASIVE FLAP DISC MAXSELL G-36 MFD-4736</t>
  </si>
  <si>
    <t>JC-ABRASIVE FLAP DISC MAXSELL G-60 MFD-4860</t>
  </si>
  <si>
    <t>JC-ABRASIVE FLAP DISC MAXSELL G-80 MFD-4980</t>
  </si>
  <si>
    <t>JC-ABRASIVE FLAP DISC MAXSELL G-100 MFD-5010</t>
  </si>
  <si>
    <t>JC-ABRASIVE FLAP DISC MAXSELL G-120 MFD-5112</t>
  </si>
  <si>
    <t>JC-SANDING DISC MAXSELL MSD-5736 G-36 W/VELCRO</t>
  </si>
  <si>
    <t>JC-SANDING DISC MAXSELL MSD-5860 G-60 W/VELCRO</t>
  </si>
  <si>
    <t>JC-SANDING DISC MAXSELL MSD-5980 G-80 W/VELCRO</t>
  </si>
  <si>
    <t>JC-SANDING DISC MAXSELL MSD-6010 G-100 W/VELCRO</t>
  </si>
  <si>
    <t>JC-SANDING DISC MAXSELL MSD-6112 G-120 W/VELCRO</t>
  </si>
  <si>
    <t>JC-CUP BRUSH MAXSELL MCB-6203 TWISTED WIRE</t>
  </si>
  <si>
    <t>JC-CUP BRUSH CRIMPED WIRE MAXSELL MCB-6303</t>
  </si>
  <si>
    <t>JC-WIRE WHEEL BRUSH MAXSELL MWB-6450</t>
  </si>
  <si>
    <t>JC-WIRE WHEEL BRUSH MAXSELL MWB-6575</t>
  </si>
  <si>
    <t>JC-WIRE WHEEL BRUSH MAXSELL MWB-6610</t>
  </si>
  <si>
    <t>JC-IMPACT DRILL MAXSELL MSD-650AC 10MM</t>
  </si>
  <si>
    <t>JC-IMPACT DRILL MAXSELL MSD-850AC 10MM</t>
  </si>
  <si>
    <t>RMS-ORCHID APICHART RAINBOW 160</t>
  </si>
  <si>
    <t>RMS-ORCHID APICHART RAINBOW 170</t>
  </si>
  <si>
    <t>RMS-ORCHID APICHART RAINBOW 180</t>
  </si>
  <si>
    <t>NKD-GLASS SHELF LOTUS LGS-4651</t>
  </si>
  <si>
    <t>NKD-GLASS SHELF LOTUS LGS-5551</t>
  </si>
  <si>
    <t>NKD-GLASS SHELF LOTUS LGS-58851</t>
  </si>
  <si>
    <t>NKD-GLASS SHELF LOTUS LGS-6351</t>
  </si>
  <si>
    <t>NKD-GLASS SHELF LOTUS LGS-3151</t>
  </si>
  <si>
    <t>SJG-BATTERY PANASONIC B/PK BIG BLUE</t>
  </si>
  <si>
    <t>SJG-BATTERY PANASONIC B/PK BIG RED</t>
  </si>
  <si>
    <t>SJG-BATTERY PANASONIC B/PK BIG BLACK</t>
  </si>
  <si>
    <t>SJG-BATTERY PANASONIC 'AA' B/PK PENLIGHT BLUE</t>
  </si>
  <si>
    <t>SJG-BATTERY PANASONIC 'AA' B/PK PENLIGHT RED</t>
  </si>
  <si>
    <t>SJG-BATTERY PANASONIC 'AA' B/PK PENLIGHT BLACK</t>
  </si>
  <si>
    <t>SJG-BATTERY PANASONIC 'AA' B/PK 4'S PENLIGHT BLACK</t>
  </si>
  <si>
    <t>SJG-BATTERY PANASONIC B/PK MEDIUM BLACK</t>
  </si>
  <si>
    <t>SJG-BATTERY PANASONIC 'AAA' B/PK PENLIGHT BLACK</t>
  </si>
  <si>
    <t>SJG-BATTERY PANASONIC '9V' B/PK</t>
  </si>
  <si>
    <t>SJG-BATTERY ALKALINE PANASONIC LR-06 'AA' B/PK</t>
  </si>
  <si>
    <t>SJG-BATTERY ALKALINE PANASONIC LR-03 'AAA' B/PK</t>
  </si>
  <si>
    <t>SJG-SPRAY PAINT SHERLUX FLOU VIOLET</t>
  </si>
  <si>
    <t>AIC-TORCHLIGHT KYK KTL301 2XAA</t>
  </si>
  <si>
    <t>L-PAINT ROLLER ANCHOR PRWH 9 W/HANDLE</t>
  </si>
  <si>
    <t>TI-PAINT ISLAND GAL LACQUER FLAT DEAD</t>
  </si>
  <si>
    <t>CT-SWITCH AKARI AWD2014N ILLUM 10A 250V 1G</t>
  </si>
  <si>
    <t>CT-SWITCH AKARI AWD2016N ILLUM 10A 250V 3G 1W</t>
  </si>
  <si>
    <t>CT-SWITCH AKARI AWD1111N 1W LARGE</t>
  </si>
  <si>
    <t>CT-SWITCH AKARI AWD1111N 1W MEDIUM</t>
  </si>
  <si>
    <t>CT-SWITCH AKARI AWD1111N 1W SMALL</t>
  </si>
  <si>
    <t>CT-SWITCH AKARI AWD1113N-L ILLUM 10A 250V 3W</t>
  </si>
  <si>
    <t>CT-SWITCH AKARI AWD1113N-M ILLUM 10A 250V 3W</t>
  </si>
  <si>
    <t>CT-SWITCH AKARI AWD1113N-S ILLUM 10A 250V 3W</t>
  </si>
  <si>
    <t>CT-OUTLET AKARI AWD2141N SGL GROUNDING 10A 250V</t>
  </si>
  <si>
    <t>CT-OUTLET AKARI AWD3912N UNIVERSAL 10A 250V</t>
  </si>
  <si>
    <t>CT-OUTLET AKARI AWD1711N MULTI-PURP 10A 250V</t>
  </si>
  <si>
    <t>CT-OUTLET AKARI AWD8526N TV END TYPE CAT-5</t>
  </si>
  <si>
    <t>CT-OUTLET AKARI AWD8004N TELEPHONE</t>
  </si>
  <si>
    <t>CT-OUTLET AKARI AWD8048N LAN CAT-5</t>
  </si>
  <si>
    <t>CT-PLATE AKARI AWD5411N 1G</t>
  </si>
  <si>
    <t>CT-PLATE AKARI AWD5412N 2G</t>
  </si>
  <si>
    <t>CT-PLATE AKARI AWD5413N 3G</t>
  </si>
  <si>
    <t>CT-PLATE AKARI AWD5421N FOR AWD1711N</t>
  </si>
  <si>
    <t>CT-PLATE AKARI AWD5431N BLANK 10A 250V</t>
  </si>
  <si>
    <t>CT-SWITCH AKARI AWD2024N 10A 250V 1G 3W</t>
  </si>
  <si>
    <t>CT-SWITCH AKARI AWD2025N 10A 250V 2G 3W</t>
  </si>
  <si>
    <t>CT-SWITCH AKARI AWD2026N 10A 250V 3G 3W</t>
  </si>
  <si>
    <t>L-LEVERSET BATHROOM YALE VL6212 SC US26D</t>
  </si>
  <si>
    <t>L-LEVERSET BATHROOM YALE VL6212 AB US5</t>
  </si>
  <si>
    <t>L-LEVERSET BATHROOM YALE VL6262 SC US26D</t>
  </si>
  <si>
    <t>L-LEVERSET BATHROOM YALE VL6262 AB US5</t>
  </si>
  <si>
    <t>L-BABY PAINT ROLLER ANCHOR PRH4 REFILL</t>
  </si>
  <si>
    <t>L-BABY PAINT ROLLER ANCHOR PRWH4 W/HDL</t>
  </si>
  <si>
    <t>L-BABY PAINT ROLLER ANCHOR PRWT4 W/TRAY</t>
  </si>
  <si>
    <t>L-HOOK BOLT MORTISE SENTRY S6300H</t>
  </si>
  <si>
    <t>L-HANDLESET SENTRY DDH DUMMY SN DBL</t>
  </si>
  <si>
    <t>L-GREASE GUN STANLEY 78-031-23</t>
  </si>
  <si>
    <t>L-OIL FILTER WRENCH SWIVEL STANLEY 78-228-23</t>
  </si>
  <si>
    <t>L-OIL FILTER WRENCH SWIVEL STANLEY 78-229-23</t>
  </si>
  <si>
    <t>L-WRENCH LUG NUT STANLEY 78-238-23</t>
  </si>
  <si>
    <t>L-BATTERY CABLE STANLEY 79-031-23</t>
  </si>
  <si>
    <t>L-BATTERY BRUSH STANLEY 79-047-23</t>
  </si>
  <si>
    <t>L-PLIERS WHEEL WEIGHT STANLEY 79-054-23</t>
  </si>
  <si>
    <t>L-AIR GUN PRECISION W/NIPPLE STANLEY 79-058-23</t>
  </si>
  <si>
    <t>L-SPANNER COMB STANLEY 87-036-23 13PCS</t>
  </si>
  <si>
    <t>L-TUBELESS TIRE REPAIR KIT STANLEY 79-036-23</t>
  </si>
  <si>
    <t>L-HINGE LOOSE PIN STANLEY 08-1100CD-23/CD741 3</t>
  </si>
  <si>
    <t>L-HINGE LOOSE PIN STANLEY 08-2100CD-23/CD741 3.5</t>
  </si>
  <si>
    <t>L-HINGE LOOSE PIN STANLEY 08-1300CD-23/CD741 4</t>
  </si>
  <si>
    <t>CT-FIXTURE ENDURA AKARI AOF-005 W/ SENSOR</t>
  </si>
  <si>
    <t>+SJG-WHEEL CASTER VIKING 510100S 4''</t>
  </si>
  <si>
    <t>+SJG-WHEEL CASTER VIKING 510125S 5</t>
  </si>
  <si>
    <t>+SJG-WHEEL CASTER VIKING 510100SB 4''</t>
  </si>
  <si>
    <t>+SJG-WHEEL CASTER VIKING 510125SB 5</t>
  </si>
  <si>
    <t>+SJG-WHEEL CASTER VIKING 510100R 4''</t>
  </si>
  <si>
    <t>+SJG-WHEEL CASTER VIKING 510125R 5</t>
  </si>
  <si>
    <t>+SJG-WHEEL CASTER VIKING 307050S 2''</t>
  </si>
  <si>
    <t>+SJG-WHEEL CASTER VIKING 307075S</t>
  </si>
  <si>
    <t>+SJG-WHEEL CASTER VIKING 307050R 2''</t>
  </si>
  <si>
    <t>+SJG-WHEEL CASTER VIKING 307075R</t>
  </si>
  <si>
    <t>+SJG-WHEEL CASTER VIKING 111050M 2</t>
  </si>
  <si>
    <t>+SJG-WHEEL CASTER VIKING 111050S 2</t>
  </si>
  <si>
    <t>+SJG-WHEEL CASTER VIKING 111050T 2</t>
  </si>
  <si>
    <t>+SJG-WHEEL CASTER VIKING 210050S 2</t>
  </si>
  <si>
    <t>+SJG-WHEEL CASTER VIKING 210050SB 2</t>
  </si>
  <si>
    <t>+SJG-WHEEL CASTER VIKING 211050M 2</t>
  </si>
  <si>
    <t>+SJG-WHEEL CASTER VIKING 211040S 1-1/2</t>
  </si>
  <si>
    <t>+SJG-WHEEL CASTER VIKING 211050S 2</t>
  </si>
  <si>
    <t>+SJG-WHEEL CASTER VIKING 211040T 1-1/2</t>
  </si>
  <si>
    <t>+SJG-WHEEL CASTER VIKING 211050T 2</t>
  </si>
  <si>
    <t>NKD-CABLE/WIRE STRIPPER LOTUS LWCS-1220A</t>
  </si>
  <si>
    <t>NKD-OPTICAL SCISSOR LOTUS LES-228 5</t>
  </si>
  <si>
    <t>NKD-MULTI-PURPOSE SCISSOR LOTUS LMS-229</t>
  </si>
  <si>
    <t>NKD-SNIP LOTUS LKS-702 HD 7</t>
  </si>
  <si>
    <t>NKD-SCISSOR CABLE LOTUS LCS-706 71/4</t>
  </si>
  <si>
    <t>NKD-MULTI-TOOLS LOTUS LHT-2008AR 8.3</t>
  </si>
  <si>
    <t>NKD-CABLE CUTTER LOTUS LCC-502C 30MM</t>
  </si>
  <si>
    <t>NKD-STRIPS LOTUS LHT-352 8.3 OUTER JACKET</t>
  </si>
  <si>
    <t>SJG8-PAINT RAIN OR SHINE RORS-810 QRT GLOSSY WHITE</t>
  </si>
  <si>
    <t>SJG8-PAINT RAIN OR SHINE RORS-810 GAL GLOSSY WHITE</t>
  </si>
  <si>
    <t>SJG8-PAINT RAIN OR SHINE RORS-810 PL. GLOSSY WHITE</t>
  </si>
  <si>
    <t>+SJG-TROWEL QUICKFAB T120 17-3/4X4-1/2</t>
  </si>
  <si>
    <t>SJG-LOCKSET SHERLOCK SL 829 PB</t>
  </si>
  <si>
    <t>AIC-RUBBER MALLET KYK KRM012 12OZ</t>
  </si>
  <si>
    <t>AIC-RUBBER MALLET KYK KRM016 16OZ</t>
  </si>
  <si>
    <t>FF-OUTLET ROYU RC06 W/GROUND 16A CLASSIC</t>
  </si>
  <si>
    <t>FF-PLATE COVER ROYU RCP6 WEATHERPROOF</t>
  </si>
  <si>
    <t>FF-SWITCH ROYU RCS6 1WAY 16A CLASSIC</t>
  </si>
  <si>
    <t>FF-SWITCH ROYU RCS7 W/LED 16A CLASSIC</t>
  </si>
  <si>
    <t>FF-OUTLET ROYU RWO2 W/GROUND WIDE</t>
  </si>
  <si>
    <t>FF-RECEPTACLE ROYU RW04 W/GROUND WIDE</t>
  </si>
  <si>
    <t>FF-OUTLET ROYU RWO6 16A WIDE</t>
  </si>
  <si>
    <t>FF-OUTLET ROYU RWO7 W/GROUND 16A WIDE</t>
  </si>
  <si>
    <t>FF-PLATE COVER ROYU RWP6 WEATHERPROOF</t>
  </si>
  <si>
    <t>FF-SWITCH ROYU RWS7-A 1WAY 16A WIDE W/LED</t>
  </si>
  <si>
    <t>FF-OUTLET ROYU WD912 W/GROUND DUPLEX 16A</t>
  </si>
  <si>
    <t>FF-RECEPTACLE ROYU WD922 W/GROUND DUPLEX</t>
  </si>
  <si>
    <t>FF-RECEPTACLE ROYU WH912 W/GROUND</t>
  </si>
  <si>
    <t>FF-RECEPTACLE ROYU WH922 W/GROUND</t>
  </si>
  <si>
    <t>+NKD-LED LOTUS LLSS-015 W/SOCKET SET</t>
  </si>
  <si>
    <t>NKD-LED LOTUS LRH-207C RATCHET HANDLE 1/4D</t>
  </si>
  <si>
    <t>NKD-LED LOTUS LRH-307C RATCHET HANDLE 3/8D</t>
  </si>
  <si>
    <t>NKD-LED LOTUS LRH-407C RATCHET HANDLE 1/2D</t>
  </si>
  <si>
    <t>NKD-LED LOTUS LFS-201 1/4X5-1/2 F HANDLE</t>
  </si>
  <si>
    <t>NKD-LED LOTUS LFS-301 3/8X9 F HANDLE</t>
  </si>
  <si>
    <t>NKD-LED LOTUS LFS-404 1/2X15 F HANDLE</t>
  </si>
  <si>
    <t>NKD-LED LOTUS LFS-601 3/4X20 F HANDLE</t>
  </si>
  <si>
    <t>NKD-ELEC.SCISSOR LOTUS LES-503 5.5</t>
  </si>
  <si>
    <t>NKD-WHEEL MOWER LOTUS</t>
  </si>
  <si>
    <t>NKD-HAND PUMP LOTUS LHP-8800 W/GAUGE</t>
  </si>
  <si>
    <t>NKD-SOCKET LOTUS LDS-3809 3/8DX9MM</t>
  </si>
  <si>
    <t>+NKD-SOCKET LOTUS LDS-3810 3/8DX10MM</t>
  </si>
  <si>
    <t>+NKD-SOCKET LOTUS LDS-3811 3/8DX11MM</t>
  </si>
  <si>
    <t>NKD-SOCKET LOTUS LDS-3812 3/8DX12MM</t>
  </si>
  <si>
    <t>+NKD-SOCKET LOTUS LDS-3813 3/8DX13MM</t>
  </si>
  <si>
    <t>NKD-SOCKET LOTUS LDS-3814 3/8DX14MM</t>
  </si>
  <si>
    <t>NKD-SOCKET LOTUS LDS-3815 3/8DX15MM</t>
  </si>
  <si>
    <t>NKD-SOCKET LOTUS LDS-3816 3/8DX16MM</t>
  </si>
  <si>
    <t>+NKD-SOCKET LOTUS LDS-3817 3/8DX17MM</t>
  </si>
  <si>
    <t>NKD-SOCKET LOTUS LDS-3818 3/8DX18MM</t>
  </si>
  <si>
    <t>+NKD-DEEP SOCKET LOTUS LDS-3820 3/8DX20MM</t>
  </si>
  <si>
    <t>+NKD-SOCKET LOTUS LDS-3821 3/8DX21MM</t>
  </si>
  <si>
    <t>NKD-SOCKET LOTUS LDS-3822 3/8DX22MM</t>
  </si>
  <si>
    <t>NKD-SOCKET LOTUS LDS-1208 1/2DX8MM</t>
  </si>
  <si>
    <t>NKD-SOCKET LOTUS LDS-1209 1/2DX9MM</t>
  </si>
  <si>
    <t>NKD-DRILL MAKITA 6732DW CORDLESS</t>
  </si>
  <si>
    <t>TI-LACQUER G.I BOT GLOSS CLEAR</t>
  </si>
  <si>
    <t>TI-COAL TAR MAYON GAL</t>
  </si>
  <si>
    <t>TI-COAL TAR MAYON CAN</t>
  </si>
  <si>
    <t>TI-COAL TAR MAYON QRT</t>
  </si>
  <si>
    <t>TI-GLUE APOLLO GAL WHITE</t>
  </si>
  <si>
    <t>TI-GLUE APOLLO LTR WHITE</t>
  </si>
  <si>
    <t>TI-LACCQUER THINNER MAYON GAL</t>
  </si>
  <si>
    <t>TI-LACCQUER FLO G.I BOT</t>
  </si>
  <si>
    <t>TI-LACCQUER FLO G.I GAL</t>
  </si>
  <si>
    <t>TI-LACQUER THINNER STAR 3 LTR</t>
  </si>
  <si>
    <t>TI-LACQUER THINNER STAR BOT</t>
  </si>
  <si>
    <t>TI-PAINT LATEX GI QRT WHITE</t>
  </si>
  <si>
    <t>TI-MARINE COATING G.I GAL</t>
  </si>
  <si>
    <t>TI-MARINE COATING G.I QRT</t>
  </si>
  <si>
    <t>TI-MURIATIC ACID APOLLO 1 LTR</t>
  </si>
  <si>
    <t>TI-MURIATIC ACID APOLLO BOT</t>
  </si>
  <si>
    <t>TI-ACRYLIC THINNER MAYON GAL</t>
  </si>
  <si>
    <t>TI-PAINT APOLLO BOT ACRYLIC FLO</t>
  </si>
  <si>
    <t>TI-PAINT APOLLO GAL ACRYLIC FLO</t>
  </si>
  <si>
    <t>TI-ACRYLIC THINNER APOLLO BOT</t>
  </si>
  <si>
    <t>TI-ACRYLIC THINNER APOLLO GAL</t>
  </si>
  <si>
    <t>TI-LACQUER APOLLO GAL GLOSS CLEAR</t>
  </si>
  <si>
    <t>TI-LACQUER APOLLO BOT FLAT DEAD</t>
  </si>
  <si>
    <t>TI-LACQUER APOLLO GAL FLAT DEAD</t>
  </si>
  <si>
    <t>TI-MURIATIC ACID APOLLO 3.5 LTR</t>
  </si>
  <si>
    <t>TI-PAINT APOLLO BOT SANDING SEALER</t>
  </si>
  <si>
    <t>TI-PAINT APOLLO GAL SANDING SEALER</t>
  </si>
  <si>
    <t>TI-PAINT APOLLO GAL GLOSS WHITE</t>
  </si>
  <si>
    <t>TI-LACCQUER THINNER MAYON BOT</t>
  </si>
  <si>
    <t>TI-PAINT REMOVER G.I BOT</t>
  </si>
  <si>
    <t>TI-PAINT REMOVER G.I GAL</t>
  </si>
  <si>
    <t>TI-PAINT THINNER G.I BOT</t>
  </si>
  <si>
    <t>TI-PAINT THINNER MAYON GAL</t>
  </si>
  <si>
    <t>TI-SHELLAC PLASTIC G.I BOT</t>
  </si>
  <si>
    <t>TI-VARNISH PLASTIC G.I BOT BROWN</t>
  </si>
  <si>
    <t>TI-VARNISH PLASTIC G.I BOT MAHOGANY</t>
  </si>
  <si>
    <t>TI-VARNISH PLASTIC G.I BOT MAPLE</t>
  </si>
  <si>
    <t>TI-VARNISH PLASTIC G.I BOT NATURAL</t>
  </si>
  <si>
    <t>TI-VARNISH PLASTIC G.I GAL NATURAL</t>
  </si>
  <si>
    <t>TI-VARNISH PLASTIC G.I BOT OAK</t>
  </si>
  <si>
    <t>TI-VARNISH PLASTIC G.I BOT RED</t>
  </si>
  <si>
    <t>TI-VARNISH PLASTIC G.I BOT WALNUT</t>
  </si>
  <si>
    <t>TI-VARNISH PLASTIC G.I BOT YELLOW</t>
  </si>
  <si>
    <t>TI-PURE LYE G.I BOT</t>
  </si>
  <si>
    <t>TI-PAINT G.I GAL METAL PRIMER RED OXIDE</t>
  </si>
  <si>
    <t>TI-PAINT G.I QRT METAL PRIMER RED OXIDE</t>
  </si>
  <si>
    <t>TI-VARNISH SHELLAC G.I BOT</t>
  </si>
  <si>
    <t>TI-LACQUER THINNER ATLANTIC 3.75 LTR</t>
  </si>
  <si>
    <t>TI-PAINT THINNER G.I 3 LTR</t>
  </si>
  <si>
    <t>TI-LINSEED OIL G.I 350CC</t>
  </si>
  <si>
    <t>TI-ALCOHOL FLYING TIGER 450CC</t>
  </si>
  <si>
    <t>TI-ALCOHOL FLYING TIGER 3 LTR</t>
  </si>
  <si>
    <t>SJG-TRANSFORMER STEP DOWN AMERICA 125W</t>
  </si>
  <si>
    <t>SJG-BULB CANDLE AMERICA E-14 25W CLEAR</t>
  </si>
  <si>
    <t>SJG-BULB CANDLE AMERICA E-14 25W FROSTED</t>
  </si>
  <si>
    <t>SJG-BULB CANDLE AMERICA E-14 40W CLEAR</t>
  </si>
  <si>
    <t>SJG-BULB CANDLE AMERICA E-14 40W FROSTED</t>
  </si>
  <si>
    <t>L-DOOR CHAIN BOLT SENTRY S1038 SS</t>
  </si>
  <si>
    <t>L-DOOR CHAIN BOLT SENTRY S1038 AB</t>
  </si>
  <si>
    <t>L-DOOR CHAIN BOLT SENTRY S1038 PB</t>
  </si>
  <si>
    <t>L-DOOR CHAIN BOLT SENTRY S1038 AC</t>
  </si>
  <si>
    <t>L-DOOR HOLDER SENTRY S1802 MAGNETIC SS</t>
  </si>
  <si>
    <t>L-DOOR HOLDER SENTRY S1802 MAGNETIC AB</t>
  </si>
  <si>
    <t>L-DOOR HOLDER SENTRY S1802 MAGNETIC PB</t>
  </si>
  <si>
    <t>L-DOOR HOLDER SENTRY S1802 MAGNETIC AC</t>
  </si>
  <si>
    <t>L-DOOR STOPPER SENTRY S1803 RIGID SS</t>
  </si>
  <si>
    <t>L-DOOR STOPPER SENTRY S1803 RIGID AB</t>
  </si>
  <si>
    <t>L-DOOR STOPPER SENTRY S1803 RIGID PB</t>
  </si>
  <si>
    <t>L-DOOR STOPPER SENTRY S1803 RIGID AC</t>
  </si>
  <si>
    <t>L-DOOR VIEWER SENTRY S401 200 DEG SS</t>
  </si>
  <si>
    <t>L-DOOR VIEWER SENTRY S401 200 DEG AB</t>
  </si>
  <si>
    <t>L-DOOR VIEWER SENTRY S401 200 DEG PB</t>
  </si>
  <si>
    <t>L-DOOR VIEWER SENTRY S401 200 DEG AC</t>
  </si>
  <si>
    <t>L-DOOR STOPPER SENTRY S1804 DOME TYPE SS</t>
  </si>
  <si>
    <t>L-DOOR STOPPER SENTRY S1804 DOME TYPE AB</t>
  </si>
  <si>
    <t>L-DOOR STOPPER SENTRY S1804 DOME TYPE PB</t>
  </si>
  <si>
    <t>L-DOOR STOPPER SENTRY S1804 DOME TYPE AC</t>
  </si>
  <si>
    <t>EHM-FLOWER STAND METAL CRAFT A1 A.OMBRELLIERA</t>
  </si>
  <si>
    <t>EHM-FLOWER STAND METAL CRAFT A2 A.OMBRELLIERA</t>
  </si>
  <si>
    <t>T-DUST PAN CLEAN MASTER BN-2151 LONG HANDLE</t>
  </si>
  <si>
    <t>T-SHOWER HEAD CIP 033210 CP BRASS</t>
  </si>
  <si>
    <t>T-BASKET STRAINER CIP 041132</t>
  </si>
  <si>
    <t>T-BOTTLE TRAP SHOWY 2343 UPVC 1-1/2X40MM</t>
  </si>
  <si>
    <t>+T-BIDET WATERTEC FBD-HB201-1L2EY</t>
  </si>
  <si>
    <t>+T-BIDET WATERTEC FBD-HB201-1L2GN</t>
  </si>
  <si>
    <t>+T-BIDET WATERTEC FBD-HB201-1L2PK</t>
  </si>
  <si>
    <t>+T-BIDET WATERTEC FBD-HB201-1L2VL</t>
  </si>
  <si>
    <t>+T-BIDET WATERTEC FBD-HB201-1L2VY</t>
  </si>
  <si>
    <t>+T-BIDET WATERTEC FBD-HB201-1LBLC</t>
  </si>
  <si>
    <t>AIC-CUTTER UTILITY KYK KUC286 AUTO LOCK HD</t>
  </si>
  <si>
    <t>AIC-CUTTER KNIFE KYK KUC600 AUTO LOCK LD</t>
  </si>
  <si>
    <t>AIC-CUTTER KNIFE KYK KUC951 AUTO LOCK HD</t>
  </si>
  <si>
    <t>AIC-CUTTER KNIFE KYK KUC988 SCREW LOCK HD</t>
  </si>
  <si>
    <t>AIC-CUTTER BLADE KYK KUCB5 5PCS</t>
  </si>
  <si>
    <t>+T-BIDET WATERTEC FBD-HB201-1LTIC</t>
  </si>
  <si>
    <t>T-SHOWER SET MOEN 211325-30 5FUNCTION W/BAR</t>
  </si>
  <si>
    <t>SJG-ADAPTOR UNIVERSAL FOCUS FR202</t>
  </si>
  <si>
    <t>SJG-LOCKSET SHERLOCK SL 825 AB</t>
  </si>
  <si>
    <t>SJG-BULB DECO AMERICA 5W WHITE</t>
  </si>
  <si>
    <t>ATB-HANDLE ANTIQUE SUN CHAIN A063 BB</t>
  </si>
  <si>
    <t>ATB-HANDLE ANTIQUE SUN CHAIN A064 BB</t>
  </si>
  <si>
    <t>ATB-HANDLE SUN CHAIN DOOR 0291 AB</t>
  </si>
  <si>
    <t>ATB-HANDLE SUN CHAIN DOOR 0294 AB</t>
  </si>
  <si>
    <t>ATB-HANDLE SUN CHAIN DOOR 0296 AB</t>
  </si>
  <si>
    <t>ATB-HANDLE SUN CHAIN DOOR 0297 AB</t>
  </si>
  <si>
    <t>ATB-HANDLE SUN CHAIN DOOR 0303 AB</t>
  </si>
  <si>
    <t>ATB-HANDLE SUN CHAIN DOOR 0307 AB</t>
  </si>
  <si>
    <t>ATB-HANDLE SUN CHAIN DOOR 0318 AB</t>
  </si>
  <si>
    <t>YATAI-SWITCH OMNI WPS-001-PK BLISTER PENDANT</t>
  </si>
  <si>
    <t>YATAI-BULB ESL OMNI SPIRAL ESM-42W-DL</t>
  </si>
  <si>
    <t>YATAI-BULB ESL OMNI SPIRAL ESM-42W-WW</t>
  </si>
  <si>
    <t>T-STOP COCK SHOWY 2575-6184</t>
  </si>
  <si>
    <t>T-STOP COCK SHOWY 6062-6184</t>
  </si>
  <si>
    <t>B-SOIL TROWEL GARDEN CRAFT WZ-501 TRANSPLANTING TROW</t>
  </si>
  <si>
    <t>B-SOIL TROWEL GARDEN CRAFT WZ-502 TRANSPLANTING TROW</t>
  </si>
  <si>
    <t>B-RAKE GARDEN CRAFT WZ-503 THREE PRONG RAKE</t>
  </si>
  <si>
    <t>B-HAND FORKS GARDEN CRAFT WZ-504</t>
  </si>
  <si>
    <t>B-PLASTIC HOE GARDEN CRAFT WZ-507</t>
  </si>
  <si>
    <t>L-LOCKSET BATHROOM STANLEY S2-2010-030 PB</t>
  </si>
  <si>
    <t>L-LOCKSET BATHROOM STANLEY S2-2010-050 AB</t>
  </si>
  <si>
    <t>L-LOCKSET BATHROOM STANLEY S2-2010-320 SC</t>
  </si>
  <si>
    <t>L-LOCKSET BATHROOM STANLEY S1-2030-030 PB</t>
  </si>
  <si>
    <t>L-LOCKSET BATHROOM STANLEY S1-2030-050 AB</t>
  </si>
  <si>
    <t>L-LOCKSET BATHROOM STANLEY S1-2030-320 SC</t>
  </si>
  <si>
    <t>L-LOCKSET BATHROOM STANLEY S2-2011-030 PB</t>
  </si>
  <si>
    <t>L-LOCKSET BATHROOM STANLEY S2-2011-050 AB</t>
  </si>
  <si>
    <t>L-LOCKSET BATHROOM STANLEY S2-2011-320 SC</t>
  </si>
  <si>
    <t>L-LOCKSET MORTISE SENTRY S5071 AL</t>
  </si>
  <si>
    <t>L-LOCKSET MORTISE SENTRY S5071 BR</t>
  </si>
  <si>
    <t>L-FLUSH BOLT SENTRY S122 153X20MM AB</t>
  </si>
  <si>
    <t>L-FLUSH BOLT SENTRY S122 153X20MM AC</t>
  </si>
  <si>
    <t>L-FLUSH BOLT SENTRY S122 153X20MM PB</t>
  </si>
  <si>
    <t>L-FLUSH BOLT SENTRY S122 153X20MM SS</t>
  </si>
  <si>
    <t>L-BARREL BOLT SENTRY S128 64MMX32MM AB</t>
  </si>
  <si>
    <t>L-BARREL BOLT SENTRY S128 64MMX32MM AC</t>
  </si>
  <si>
    <t>L-BARREL BOLT SENTRY S128 64MMX32MM PB</t>
  </si>
  <si>
    <t>L-BARREL BOLT SENTRY S128 64MMX32MM SS</t>
  </si>
  <si>
    <t>L-T-HANDLE SENTRY 4776.160 SS ALUM.</t>
  </si>
  <si>
    <t>L-T-HANDLE SENTRY AH001.225 SC</t>
  </si>
  <si>
    <t>L-T-HANDLE SENTRY 4513.96 SS ALUM.</t>
  </si>
  <si>
    <t>L-T-HANDLE SENTRY 4513.128 SS ALUM.</t>
  </si>
  <si>
    <t>L-T-HANDLE SENTRY 4513.160 SS ALUM.</t>
  </si>
  <si>
    <t>L-T-HANDLE SENTRY 4513.192 SS ALUM.</t>
  </si>
  <si>
    <t>L-T-HANDLE SENTRY 4513.256 SS ALUM.</t>
  </si>
  <si>
    <t>L-T-HANDLE SENTRY 4512.96 SS ALUM.</t>
  </si>
  <si>
    <t>L-T-HANDLE SENTRY 4512.128 SS ALUM.</t>
  </si>
  <si>
    <t>L-T-HANDLE SENTRY 4512.160 SS ALUM.</t>
  </si>
  <si>
    <t>L-T-HANDLE SENTRY 4512.192 SS ALUM.</t>
  </si>
  <si>
    <t>L-T-HANDLE SENTRY 4512.256 SS ALUM.</t>
  </si>
  <si>
    <t>L-T-HANDLE SENTRY 4514.96 SS ALUM.</t>
  </si>
  <si>
    <t>L-T-HANDLE SENTRY 4514.128 SS ALUM.</t>
  </si>
  <si>
    <t>L-T-HANDLE SENTRY 4514.160 SS ALUM.</t>
  </si>
  <si>
    <t>L-T-HANDLE SENTRY 4514.192 SS ALUM.</t>
  </si>
  <si>
    <t>L-T-HANDLE SENTRY 4514.256 SS ALUM.</t>
  </si>
  <si>
    <t>BF-BULB CHANGER BUFFALO BUBCHN</t>
  </si>
  <si>
    <t>+AMC-SKIM COAT NOVTEK 25KG WHITE STANDARD</t>
  </si>
  <si>
    <t>L-CLAW HAMMER STANLEY 51-071 16OZ F'GLASS</t>
  </si>
  <si>
    <t>T-SCRATCH GUARD FIXON 1055-2 15MM</t>
  </si>
  <si>
    <t>L-LOCKSET MORTISE YALE R506R AA SN</t>
  </si>
  <si>
    <t>L-LOCKSET MORTISE YALE R506L AA SN</t>
  </si>
  <si>
    <t>L-DOOR CLOSER STANLEY S820-233/V8176 BR</t>
  </si>
  <si>
    <t>T-BIDET HEAD RINSETECH RT300-71 CHROME</t>
  </si>
  <si>
    <t>T-BIDET HEAD RINSETECH RT300-61 WHITE</t>
  </si>
  <si>
    <t>L-T-HANDLE SENTRY AH001.160 SC CAB.</t>
  </si>
  <si>
    <t>L-T-HANDLE SENTRY AH001.192 SC CAB.</t>
  </si>
  <si>
    <t>L-HINGE LOOSE PIN YALE 2BB BT 3X3X20 SS</t>
  </si>
  <si>
    <t>L-HINGE LOOSE PIN YALE 2BB BT 3X3X2 AB</t>
  </si>
  <si>
    <t>L-HINGE LOOSE PIN YALE 2BB BT 3X3X2 PVD</t>
  </si>
  <si>
    <t>L-HINGE LOOSE PIN YALE 2BB BT 3.5X3.5X20 SS</t>
  </si>
  <si>
    <t>L-HINGE LOOSE PIN YALE 2BB BT 3.5X3.5X20 AB</t>
  </si>
  <si>
    <t>L-HINGE LOOSE PIN YALE 2BB BT 3.5X3.5X20 PVD</t>
  </si>
  <si>
    <t>L-HINGE LOOSE PIN YALE 2BB BT 4X3X20 SS</t>
  </si>
  <si>
    <t>L-HINGE LOOSE PIN YALE 2BB BT 4X3.5X20 SS</t>
  </si>
  <si>
    <t>L-HINGE LOOSE PIN YALE 2BB BT 4X4X20 SS</t>
  </si>
  <si>
    <t>L-HINGE LOOSE PIN YALE 2BB BT 4X4X20 AB</t>
  </si>
  <si>
    <t>L-HINGE LOOSE PIN YALE 2BB BT 4X4X20 PVD</t>
  </si>
  <si>
    <t>L-HINGE LOOSE PIN YALE 2BB BT 4X4X30 SS</t>
  </si>
  <si>
    <t>NKD-PVA WHEEL LOTUS LPW-4040 #40</t>
  </si>
  <si>
    <t>NKD-PVA WHEEL LOTUS LPW-4080 #80</t>
  </si>
  <si>
    <t>NKD-PVA WHEEL LOTUS LPW-4220 #220</t>
  </si>
  <si>
    <t>NKD-PVA WHEEL LOTUS LPW-4400 #400</t>
  </si>
  <si>
    <t>NKD-PVA WHEEL LOTUS LPW-4600 #600</t>
  </si>
  <si>
    <t>NKD-PVA WHEEL LOTUS LPW-4060S #60</t>
  </si>
  <si>
    <t>NKD-PVA WHEEL LOTUS LPW-4080S #80</t>
  </si>
  <si>
    <t>NKD-PVA WHEEL LOTUS LPW-4120S #120</t>
  </si>
  <si>
    <t>NKD-PVA WHEEL LOTUS LPW-4150S #150</t>
  </si>
  <si>
    <t>NKD-PVA WHEEL LOTUS LPW-4220S #220</t>
  </si>
  <si>
    <t>NKD-PVA WHEEL LOTUS LPW-4320S #320</t>
  </si>
  <si>
    <t>NKD-PVA WHEEL LOTUS LPW-4400S #400</t>
  </si>
  <si>
    <t>NKD-PVA WHEEL LOTUS LPW-4600S #600</t>
  </si>
  <si>
    <t>NKD-BOX WRENCH LOTUS 21X23MM</t>
  </si>
  <si>
    <t>ATB-CATCHES ROLLER SUN CHAIN 8301 AC</t>
  </si>
  <si>
    <t>TI-PAINT LATEX GI GAL WHITE</t>
  </si>
  <si>
    <t>AIC-PLIER LONG NOSE KYK KLN125 W/SPRING 5</t>
  </si>
  <si>
    <t>AIC-PLIER DIAGONAL KYK KDP115 W/SPRING 4-1/2</t>
  </si>
  <si>
    <t>POTP-POINSETTIA MP</t>
  </si>
  <si>
    <t>POTP-POINSETTIA MP2</t>
  </si>
  <si>
    <t>POTP-POINSETTIA SUPER SELECT</t>
  </si>
  <si>
    <t>POTP-POINSETTIA SELECT</t>
  </si>
  <si>
    <t>POTP-POINSETTIA STANDARD</t>
  </si>
  <si>
    <t>POTP-POINSETTIA FANCY</t>
  </si>
  <si>
    <t>POTP-POINSETTIA PIXIE</t>
  </si>
  <si>
    <t>CT-OUTLET AKARI AWD1GUCON</t>
  </si>
  <si>
    <t>CT-OUTLET AKARI AWD2GUCON</t>
  </si>
  <si>
    <t>B-TANK BESTANK SGST-480 S/S W/FV VERTICAL</t>
  </si>
  <si>
    <t>B-TANK BESTANK SGST-500 S/S W/ FV VERTICAL</t>
  </si>
  <si>
    <t>B-TANK BESTANK SGST-600 S/S W/ FV VERTICAL</t>
  </si>
  <si>
    <t>B-TANK BESTANK SGST-775 S/S W/ FV VERTICAL</t>
  </si>
  <si>
    <t>B-TANK BESTANK SGST-800 S/S W/ FV VERTICAL</t>
  </si>
  <si>
    <t>B-TANK BESTANK SGST-1000 S/S W/ FV VERTICAL</t>
  </si>
  <si>
    <t>B-TANK BESTANK SGST-1200 S/S  W/ FV VERTICAL</t>
  </si>
  <si>
    <t>B-TANK BESTANK SGST-1500 S/S W/ FV VERTICAL</t>
  </si>
  <si>
    <t>+B-TANK BESTANK SGST-1700 S/S W/ FV VERTICAL</t>
  </si>
  <si>
    <t>B-TANK BESTANK SGST-2000 S/S W/ FV VERTICAL</t>
  </si>
  <si>
    <t>T-PAINT ROLLER COVER ROTA COTA 4</t>
  </si>
  <si>
    <t>T-PAINT ROLLER ROTA COTA 4</t>
  </si>
  <si>
    <t>+T-PAINT ROLLER ROTA COTA 6 W/TRAY</t>
  </si>
  <si>
    <t>T-PAINT ROLLER COVER ROTA COTA 6</t>
  </si>
  <si>
    <t>T-PAINT ROLLER ROTA COTA 6</t>
  </si>
  <si>
    <t>T-WATERPROOFING CASTLE PME-101 LTR WHITE</t>
  </si>
  <si>
    <t>T-WATERPROOFING CASTLE PME-101 GAL WHITE</t>
  </si>
  <si>
    <t>T-WATERPROOFING CASTLE PME-105 LTR PRIMER</t>
  </si>
  <si>
    <t>T-WATERPROOFING CASTLE PME-105 GAL PRIMER</t>
  </si>
  <si>
    <t>NKD-CUP BRUSH UNION KC-32 3XM10X1.25</t>
  </si>
  <si>
    <t>NKD-CUP BRUSH UNION KC-44 4XM14X2.0</t>
  </si>
  <si>
    <t>NKD-CUP BRUSH UNION KC-46 4XM16X20</t>
  </si>
  <si>
    <t>SJG-TERMITE X-TERMINATOR ERADICATOR</t>
  </si>
  <si>
    <t>NKD-DOOR SEAL STRIP UNION DIP-84-84MM</t>
  </si>
  <si>
    <t>NKD-DOOR SEAL STRIP UNION DIP-91-91MM</t>
  </si>
  <si>
    <t>NKD-DOOR SEAL STRIP UNION DIP-100-100MM</t>
  </si>
  <si>
    <t>NKD-DOOR SEAL STRIP UNION DII-84-84MM</t>
  </si>
  <si>
    <t>NKD-DOOR SEAL STRIP UNION DII-91-91MM</t>
  </si>
  <si>
    <t>NKD-DOOR SEAL STRIP UNION DII-100-100MM</t>
  </si>
  <si>
    <t>NKD-WHEEL BRUSH UNION KW-40-4 TWIST KNOT</t>
  </si>
  <si>
    <t>NKD-WHEEL BRUSH UNION KW-60-6 TWIST KNOT</t>
  </si>
  <si>
    <t>NKD-WIRE WHEEL BRUSH UNION WW-40 4</t>
  </si>
  <si>
    <t>NKD-WIRE WHEEL BRUSH UNION WW-60 6</t>
  </si>
  <si>
    <t>NKD-WIRE WHEEL BRUSH UNION WW-80 8</t>
  </si>
  <si>
    <t>NKD-CUP BRUSH UNION CK-31 3XM10X1.50</t>
  </si>
  <si>
    <t>NKD-CUP BRUSH UNION CK-32 3XM10X1.25</t>
  </si>
  <si>
    <t>NKD-CUP BRUSH UNION CC-31 3XM10X1.50</t>
  </si>
  <si>
    <t>NKD-CUP BRUSH UNION CC-32 3XM10X1.25</t>
  </si>
  <si>
    <t>NKD-CUP BRUSH UNION CC-44 4XM14X2.0</t>
  </si>
  <si>
    <t>NKD-CUP BRUSH UNION CC-46 4XM16X2.0</t>
  </si>
  <si>
    <t>NKD-WHEEL BRUSH UNION SW-12 1-1/4(30MM)</t>
  </si>
  <si>
    <t>NKD-WHEEL BRUSH UNION SW-15 1-1/2(40MM)</t>
  </si>
  <si>
    <t>NKD-WHEEL BRUSH UNION SW-20 2(50MM)</t>
  </si>
  <si>
    <t>NKD-WHEEL BRUSH UNION SW-25 2-1/2(65MM)</t>
  </si>
  <si>
    <t>NKD-WHEEL BRUSH UNION SW-30 3(75MM)</t>
  </si>
  <si>
    <t>NKD-WHEEL BRUSH UNION SW-40 4(100MM)</t>
  </si>
  <si>
    <t>NKD-CUP BRUSH UNION SC-20-2(50MM)</t>
  </si>
  <si>
    <t>NKD-DISK BRUSH UNION VA-41 4XM10X1.50</t>
  </si>
  <si>
    <t>NKD-DISK BRUSH UNION VA-42 4XM10X1.25</t>
  </si>
  <si>
    <t>NKD-CUP BRUSH UNION SC-25 2-1/2(65MM)</t>
  </si>
  <si>
    <t>NKD-CUP BRUSH UNION SC-30 3(70MM)</t>
  </si>
  <si>
    <t>NKD-END BRUSH UNION SE-03 10MM</t>
  </si>
  <si>
    <t>NKD-END BRUSH UNION SE-04 12MM</t>
  </si>
  <si>
    <t>NKD-END BRUSH UNION SE-05 16MM</t>
  </si>
  <si>
    <t>NKD-END BRUSH UNION SE-06 20MM</t>
  </si>
  <si>
    <t>NKD-END BRUSH UNION SE-07 22MM</t>
  </si>
  <si>
    <t>NKD-END BRUSH UNION SE-10 25MM</t>
  </si>
  <si>
    <t>NKD-HAND STEEL BRUSH UNION HNJ-91 0.4MMX265MM</t>
  </si>
  <si>
    <t>NKD-HAND BRUSH UNION HNJ-92 0.4MMX265MM</t>
  </si>
  <si>
    <t>NKD-HAND BRUSH UNION HNJ-93 0.4MMX265MM S/S</t>
  </si>
  <si>
    <t>NKD-GRINDING DISK FIBER UNION VGP-41 4XM10X1.5</t>
  </si>
  <si>
    <t>NKD-GRINDING DISK FIBER UNION VGP-42 4XM10X1.25</t>
  </si>
  <si>
    <t>NKD-NON WOVEN DISK UNION VNP-41 4XM10X1.50</t>
  </si>
  <si>
    <t>NKD-NON WOVEN DISK UNION VNP-42 4XM10X1.25</t>
  </si>
  <si>
    <t>NKD-BUFFING DISK UNION VFP-41 4XM10X1.50</t>
  </si>
  <si>
    <t>NKD-BUFFING DISK UNION VFP-42 4XM10X1.25</t>
  </si>
  <si>
    <t>NKD-CUP BRUSH UNION KC-31 3XM10X1.50</t>
  </si>
  <si>
    <t>SJG8-PAINT RAIN OR SHINE LTR VICTORIA</t>
  </si>
  <si>
    <t>SJG8-PAINT RAIN OR SHINE GAL VICTORIA</t>
  </si>
  <si>
    <t>SJG8-PAINT RAIN OR SHINE PAIL VICTORIA</t>
  </si>
  <si>
    <t>SJG-DEADBOLT SCHLAGE 605 TC60V SEVILLE</t>
  </si>
  <si>
    <t>SJG-COAXIAL CABLE SWAN RG6 MTR</t>
  </si>
  <si>
    <t>SJG-COAXIAL CABLE SWAN RG6 ROLL</t>
  </si>
  <si>
    <t>ATB-HOSE COUPLING 1/2</t>
  </si>
  <si>
    <t>JC-DRILL BIT MAXSELL MSM-126 MASONRY 14.0MM</t>
  </si>
  <si>
    <t>JC-DRILL BIT MAXSELL MSM-127 MASONRY 16.0MM</t>
  </si>
  <si>
    <t>JC-DRILL BIT MAXSELL MGT-003 GLASS TILE 3MM</t>
  </si>
  <si>
    <t>JC-DRILL BIT MAXSELL MGT-004 GLASS TILE 4MM</t>
  </si>
  <si>
    <t>JC-DRILL BIT MAXSELL MGT-005 GLASS TILE 5MM</t>
  </si>
  <si>
    <t>JC-DRILL BIT MAXSELL MGT-006 GLASS TILE 6MM</t>
  </si>
  <si>
    <t>JC-DRILL BIT MAXSELL MGT-007 GLASS TILE 7MM</t>
  </si>
  <si>
    <t>JC-DRILL BIT MAXSELL MGT-008 GLASS TILE 8MM</t>
  </si>
  <si>
    <t>JC-DRILL BIT MAXSELL MGT-010 GLASS TILE 10MM</t>
  </si>
  <si>
    <t>JC-DRILL BIT MAXSELL MGT-011 GLASS TILE 11MM</t>
  </si>
  <si>
    <t>JC-DRILL BIT MAXSELL MGT-013 GLASS TILE 13MM</t>
  </si>
  <si>
    <t>JC-DRILL BIT MAXSELL MGT-014 GLASS TILE 14MM</t>
  </si>
  <si>
    <t>JC-DRILL BIT MAXSELL MGT-016 GLASS TILE 16MM</t>
  </si>
  <si>
    <t>JC-DRILL BIT MAXSELL MSH-001 HSS METAL 1MM</t>
  </si>
  <si>
    <t>JC-DRILL BIT MAXSELL MSH-020 HSS METAL 2MM</t>
  </si>
  <si>
    <t>JC-DRILL BIT MAXSELL MXH-001 HSS HEX SHANK 1MM</t>
  </si>
  <si>
    <t>JC-DRILL BIT MAXSELL MXH-015 HSS HEX SHANK 1.5MM</t>
  </si>
  <si>
    <t>JC-DRILL BIT MAXSELL MXH-020 HSS HEX SHANK 2MM</t>
  </si>
  <si>
    <t>JC-DRILL BIT MAXSELL MXH-025 HSS HEX SHANK 2.5MM</t>
  </si>
  <si>
    <t>JC-DRILL BIT MAXSELL MXH-103 HSS HEX SHANK 3MM</t>
  </si>
  <si>
    <t>JC-DRILL BIT MAXSELL MXH-104 HSS HEX SHANK 4MM</t>
  </si>
  <si>
    <t>JC-DRILL BIT MAXSELL MXH-105 HSS HEX SHANK 5MM</t>
  </si>
  <si>
    <t>JC-DRILL BIT MAXSELL MXH-055 HSS HEX SHANK 5.5MM</t>
  </si>
  <si>
    <t>JC-DRILL BIT MAXSELL MXH-106 HSS HEX SHANK 6MM</t>
  </si>
  <si>
    <t>JC-DRILL BIT MAXSELL MXH-065 HSS HEX SHANK 6.5MM</t>
  </si>
  <si>
    <t>JC-GRINDING WHEEL MAXSELL MSA-200S 4 SGL ROW</t>
  </si>
  <si>
    <t>JC-GRINDING WHEEL MAXSELL MSA-201S 5 SGL ROW</t>
  </si>
  <si>
    <t>JC-GRINDING WHEEL MAXSELL MSA-202S 7 SGL ROW</t>
  </si>
  <si>
    <t>JC-ANGLE GRINDER MAXSELL MSG-5402 4</t>
  </si>
  <si>
    <t>JC-ANGLE GRINDER MAXSELL MSG-5410 4</t>
  </si>
  <si>
    <t>JC-PALM SANDER MAXSELL MPS-202 180W</t>
  </si>
  <si>
    <t>JC-GRINDER STRAIGHT MAXSELL MST-750</t>
  </si>
  <si>
    <t>JC-IMPACT DRILL MAXSELL MSD-850AC 13MM</t>
  </si>
  <si>
    <t>JC-CARBON BRUSH MAXSELL MP-65013</t>
  </si>
  <si>
    <t>ATB-HOSE COUPLING 5/8</t>
  </si>
  <si>
    <t>ATB-HANDLE STAINLESS 100MM</t>
  </si>
  <si>
    <t>ATB-HANDLE STAINLESS 150MM</t>
  </si>
  <si>
    <t>ATB-HANDLE STAINLESS 200MM</t>
  </si>
  <si>
    <t>ATB-COAT HOOK CP 3WAY</t>
  </si>
  <si>
    <t>ATB-ELECTRICAL TAPE CROCODILE RED 4M</t>
  </si>
  <si>
    <t>ATB-ELECTRICAL TAPE CROCODILE GRN 4M</t>
  </si>
  <si>
    <t>ATB-ELECTRICAL TAPE CROCODILE YLW 4M</t>
  </si>
  <si>
    <t>ATB-ELECTRICAL TAPE CROCODILE BLUE 4M</t>
  </si>
  <si>
    <t>ATB-ELECTRICAL TAPE CROCODILE RED 16M</t>
  </si>
  <si>
    <t>ATB-ELECTRICAL TAPE CROCODILE GRN 16M</t>
  </si>
  <si>
    <t>ATB-ELECTRICAL TAPE CROCODILE YLW 16M</t>
  </si>
  <si>
    <t>ATB-ELECTRICAL TAPE CROCODILE BLUE 16M</t>
  </si>
  <si>
    <t>SJG-DRILL BIT NICHOLSON 700018F HSS METAL 1/8</t>
  </si>
  <si>
    <t>SJG-DRILL BIT NICHOLSON 700532F HSS METAL 5/32</t>
  </si>
  <si>
    <t>SJG-DRILL BIT NICHOLSON 700014F HSS METAL 1/4</t>
  </si>
  <si>
    <t>SJG-DRILL BIT NICHOLSON 700516F HSS METAL 5/16</t>
  </si>
  <si>
    <t>SJG-DRILL BIT NICHOLSON 700038F HSS METAL 3/8</t>
  </si>
  <si>
    <t>SJG-DRILL BIT NICHOLSON 700012F HSS METAL 1/2</t>
  </si>
  <si>
    <t>BR-EXHAUST FAN VECTOR BPT-15-23 5</t>
  </si>
  <si>
    <t>BR-EXHAUST FAN VECTOR MX-300-Y22 4</t>
  </si>
  <si>
    <t>BR-EXHAUST FAN VECTOR MX-280-Y22 4</t>
  </si>
  <si>
    <t>BR-EXHAUST FAN VECTOR MX-260-Y22 4</t>
  </si>
  <si>
    <t>B-FAUCET HOSE BIBB DKI 172-HB 56</t>
  </si>
  <si>
    <t>SJG-LEVERSET ENTRANCE SCHLAGE T54 SEVILLE 609 AB</t>
  </si>
  <si>
    <t>SJG-LEVERSET ENTRANCE SCHLAGE T54 SEVILLE 630 SS</t>
  </si>
  <si>
    <t>(DO NOT USE )SJG-HANDLESET ENTRANCE SCHLAGE TH62V BAR 609 AB</t>
  </si>
  <si>
    <t>(DO NOT USE)SJG-HANDLESET ENTRANCE SCHLAGE TH62V BAR 630 SS</t>
  </si>
  <si>
    <t>AIC-HAMMER CLAW KYK KFH016 FIBERGLASS 16OZ</t>
  </si>
  <si>
    <t>BR-EXHAUST FAN VECTOR BPT-10-12 5V SILVER</t>
  </si>
  <si>
    <t>BR-DRUM FAN VECTOR SFDC-600T</t>
  </si>
  <si>
    <t>BR-DRUM FAN VECTOR SFDC-750T</t>
  </si>
  <si>
    <t>BR-PEDESTAL FAN VECTOR SFSI-600NW</t>
  </si>
  <si>
    <t>BR-PEDESTAL FAN VECTOR SFSI-750NW</t>
  </si>
  <si>
    <t>L-STAPLE GUN STANLEY 95-063 SQUARE 2N1</t>
  </si>
  <si>
    <t>L-STAPLE GUN STANLEY TR150-22 MANUAL</t>
  </si>
  <si>
    <t>L-STAPLE GUN STANLEY TR110-22 HD</t>
  </si>
  <si>
    <t>L-STAPLE GUN STANLEY TR250-22 W/NAILER</t>
  </si>
  <si>
    <t>L-STAPLE STANLEY TRA204-22 6MM LD SHARP SHOOTER</t>
  </si>
  <si>
    <t>L-MOTOR SOCKET STANLEY 95-107 11PCS SET</t>
  </si>
  <si>
    <t>YATAI-BLANK PLATE OMNI WWP-100S-PK</t>
  </si>
  <si>
    <t>YATAI-BULB ESL OMNI EDF-07W-DL MINI CANDLE E14</t>
  </si>
  <si>
    <t>YATAI-BULB ESL OMNI ECF-07W-WW MINI CANDLE E14</t>
  </si>
  <si>
    <t>YATAI-BULB ESL OMNI TORPEDO ETF-07W-DL E27</t>
  </si>
  <si>
    <t>YATAI-BULB ESL OMNI TORPEDO ETF-07W-WW E27</t>
  </si>
  <si>
    <t>YATAI-BULB OMNI MG09W-DL/E14 MINI GLOBAL E14</t>
  </si>
  <si>
    <t>YATAI-BULB OMNI MG09W-WW/E14 MINI GLOBAL E14</t>
  </si>
  <si>
    <t>YATAI-BULB OMNI MG09W-DL/E27 MINI GLOBAL</t>
  </si>
  <si>
    <t>YATAI-BULB OMNI MG09W-WW/E27 MINI GLOBAL</t>
  </si>
  <si>
    <t>L-T-HANDLE SENTRY 4917.160 SS 6 CAB.</t>
  </si>
  <si>
    <t>L-T-HANDLE SENTRY 4917.192 SS 8 CAB.</t>
  </si>
  <si>
    <t>L-T-HANDLE SENTRY 4917.256 SS 10 CAB.</t>
  </si>
  <si>
    <t>L-T-HANDLE SENTRY 4553.160 SS 6 CAB.</t>
  </si>
  <si>
    <t>L-T-HANDLE SENTRY 4553.192 SS 8 CAB.</t>
  </si>
  <si>
    <t>L-T-HANDLE SENTRY 4553.256 SS 10 CAB.</t>
  </si>
  <si>
    <t>L-T-HANDLE SENTRY 4854.128 SS 5 CAB.</t>
  </si>
  <si>
    <t>L-T-HANDLE SENTRY 4854.160 SS 6 CAB.</t>
  </si>
  <si>
    <t>L-T-HANDLE SENTRY 4854.192 SS 8 CAB.</t>
  </si>
  <si>
    <t>L-T-HANDLE SENTRY 4854.256 SS 10 CAB.</t>
  </si>
  <si>
    <t>L-DOOR PACK SENTRY SDR-01</t>
  </si>
  <si>
    <t>L-DOOR PACK SENTRY SDR-02</t>
  </si>
  <si>
    <t>L-RIM LOCK YALE VY2D SN</t>
  </si>
  <si>
    <t>L-RIM LOCK YALE VY2D AB</t>
  </si>
  <si>
    <t>TI-PAINT ISLAND GAL ROOFKOTE 2451 BAGUIO GREEN</t>
  </si>
  <si>
    <t>TI-PAINT ISLAND GAL ROOFKOTE 2436 SPANISH RED</t>
  </si>
  <si>
    <t>L-NIGHT LATCH YALE P77 PB TRADITIONAL</t>
  </si>
  <si>
    <t>L-NIGHT LATCH YALE P88 PB STANDARD</t>
  </si>
  <si>
    <t>L-RIM LOCK YALE P1 DC DMG FINISH</t>
  </si>
  <si>
    <t>+T-WASH BASIN WATERTEC 9WB1 ALMOND</t>
  </si>
  <si>
    <t>+T-WASH BASIN WATERTEC 9WB1 WHITE</t>
  </si>
  <si>
    <t>+SJG-TOOL HANGER AMES 2341100</t>
  </si>
  <si>
    <t>NKD-GRINDING WHEEL TYROLIT 4 METAL</t>
  </si>
  <si>
    <t>NKD-GRINDING WHEEL TYROLIT 5 METAL</t>
  </si>
  <si>
    <t>NKD-GRINDING WHEEL TYROLIT 7 METAL</t>
  </si>
  <si>
    <t>NKD-GRINDING WHEEL TYROLIT 4 MASONRY</t>
  </si>
  <si>
    <t>NKD-STEEL CUTTER TYROLIT 12</t>
  </si>
  <si>
    <t>NKD-STEEL CUTTER TYROLIT 14</t>
  </si>
  <si>
    <t>NKD-STEEL CUTTER TYROLIT 16</t>
  </si>
  <si>
    <t>EHM-LAYERED RACK METAL CRAFT 3/T</t>
  </si>
  <si>
    <t>YATAI-LED EXIT SIGN OMNI LED/X-101 GREEN SGL FACED</t>
  </si>
  <si>
    <t>YATAI-LED EXIT SIGN OMNI LED/X-102 GREEN DBL FACED</t>
  </si>
  <si>
    <t>YATAI-BULB ESL OMNI EL6U-L105W/DL</t>
  </si>
  <si>
    <t>YATAI-PLATE OMNI WWP-100S BLANK STAINLESS</t>
  </si>
  <si>
    <t>SJG-SANDPAPER KING CRAB 100 BROWN</t>
  </si>
  <si>
    <t>SJG-DRILL BIT NICHOLSON 700316F HSS METAL 3/16</t>
  </si>
  <si>
    <t>ATB-WELDING ROD ORION 1/8 GRAY</t>
  </si>
  <si>
    <t>NKD-STONE CUTTER TYROLIT 4</t>
  </si>
  <si>
    <t>NKD-STONE CUTTER TYROLIT 7</t>
  </si>
  <si>
    <t>NKD-STONE CUTTER TYROLIT 9</t>
  </si>
  <si>
    <t>NKD-METAL CUTTER TYROLIT 9</t>
  </si>
  <si>
    <t>NKD-STEEL CUTTER TYROLIT 4</t>
  </si>
  <si>
    <t>ATB-SANDPAPER WATERPROOF OMEGA 120</t>
  </si>
  <si>
    <t>ATB-SANDPAPER WATERPROOF OMEGA 150</t>
  </si>
  <si>
    <t>ATB-SANDPAPER WATERPROOF OMEGA 180</t>
  </si>
  <si>
    <t>ATB-SANDPAPER WATERPROOF OMEGA 220</t>
  </si>
  <si>
    <t>NKD-STRIKE HAMMER LOTUS LES-016</t>
  </si>
  <si>
    <t>NKD-LEVEL LOTUS LAL-3001M 12</t>
  </si>
  <si>
    <t>NKD-LEVEL LOTUS LAL-9001M 36</t>
  </si>
  <si>
    <t>NKD-SANDPAPER WATERPROOF LOTUS GRIT-100</t>
  </si>
  <si>
    <t>NKD-FLAP DISC LOTUS 36X4</t>
  </si>
  <si>
    <t>NKD-FLAP DISC LOTUS 24X4</t>
  </si>
  <si>
    <t>NKD-PLIERS COMPUTER LOTUS LCT-800</t>
  </si>
  <si>
    <t>NKD-SOLDERING IRON LOTUS LSI-100</t>
  </si>
  <si>
    <t>NKD-GREASE GUN LOTUS LGG-500</t>
  </si>
  <si>
    <t>NKD-TORCHER BAMBOO WORTH 3722</t>
  </si>
  <si>
    <t>NKD-TORCHER BAMBOO WORTH 3721</t>
  </si>
  <si>
    <t>T-DOOR TRACK CENTOR 44CC 4WHEEL</t>
  </si>
  <si>
    <t>L-COMPASS SAW STANLEY 15-351-81</t>
  </si>
  <si>
    <t>L-PADLOCK LUGGAGE YALE YTP2/26/216/1G</t>
  </si>
  <si>
    <t>L-PADLOCK LUGGAGE YALE YTP2/26/216/1R</t>
  </si>
  <si>
    <t>L-PADLOCK LUGGAGE YALE YTP2/26/216/1Y</t>
  </si>
  <si>
    <t>L-PADLOCK LUGGAGE YALE YTP3/32/350/1</t>
  </si>
  <si>
    <t>L-PADLOCK LUGGAGE YALE YI1/30/350/1</t>
  </si>
  <si>
    <t>L-STRAP LUGGAGE YALE YTL1/62/4/1G LOCKABLE</t>
  </si>
  <si>
    <t>L-PADLOCK LUGGAGE YALE YTP1/32/119/1</t>
  </si>
  <si>
    <t>L-LOCKSET BATHROOM SENTRY C212 AC</t>
  </si>
  <si>
    <t>L-LOCKSET BATHROOM SENTRY C212 PB</t>
  </si>
  <si>
    <t>L-WRENCH STANLEY 87-129-1-23 SET</t>
  </si>
  <si>
    <t>L-WRENCH STANLEY 87-130-1-23 SET</t>
  </si>
  <si>
    <t>L-WRENCH STANLEY 87-131-1-23 SET</t>
  </si>
  <si>
    <t>L-WRENCH STANLEY 87-133-1-23 SET</t>
  </si>
  <si>
    <t>TI-PAINT ISLAND PRIMA QRT SG 314SG SAND POINT</t>
  </si>
  <si>
    <t>TI-PAINT ISLAND PRIMA QRT SG 353SG DAY SPA</t>
  </si>
  <si>
    <t>TI-PAINT ISLAND PRIMA QRT SG 308SG WHISPER PEACH</t>
  </si>
  <si>
    <t>TI-PAINT ISLAND PRIMA QRT SG 316SG HAPPY GLOW</t>
  </si>
  <si>
    <t>TI-PAINT ISLAND PRIMA QRT SG 315SG D. YELLOW</t>
  </si>
  <si>
    <t>TI-PAINT ISLAND PRIMA QRT SG 306 BON IVORY</t>
  </si>
  <si>
    <t>TI-PAINT ISLAND PRIMA QRT SG 347SG B.VACATION</t>
  </si>
  <si>
    <t>TI-PAINT ISLAND PRIMA QRT SG 355SG SEA GREEN</t>
  </si>
  <si>
    <t>TI-PAINT ISLAND PRIMA QRT SG 340SG PRECIOUS PINK</t>
  </si>
  <si>
    <t>TI-PAINT ISLAND PRIMA QRT SG 354SG LIME GREEN</t>
  </si>
  <si>
    <t>TI-PAINT ISLAND PRIMA QRT SG 339SG LADY LIKE</t>
  </si>
  <si>
    <t>TI-PAINT ISLAND PRIMA QRT SG 372SG DREAM</t>
  </si>
  <si>
    <t>+L-TOOL BOX STANLEY 92-251 METAL LATCH 20</t>
  </si>
  <si>
    <t>L-TOOL BOX STANLEY 92-070</t>
  </si>
  <si>
    <t>BR-WATER HEATER VECTOR ELJF25</t>
  </si>
  <si>
    <t>BR-WATER HEATER VECTOR ELJF50</t>
  </si>
  <si>
    <t>B-NOZZLE GARDEN CRAFT TN-7703-O 6-8 PATTERN INS. PLA</t>
  </si>
  <si>
    <t>+B-TANK  BESTANK WT-6000 PE BLUE</t>
  </si>
  <si>
    <t>SJG8-PAINT WELCOAT ELASTO-PROOFER GAL WHITE</t>
  </si>
  <si>
    <t>SJG8-PAINT WELCOAT QRT PREPA-WHITE</t>
  </si>
  <si>
    <t>SJG8-PAINT WELCOAT GAL PREPA-WHITE</t>
  </si>
  <si>
    <t>L-TOOL BOX SENTRY STB-02 12</t>
  </si>
  <si>
    <t>L-TOOL BOX SENTRY STB-03 14</t>
  </si>
  <si>
    <t>L-TOOL BOX SENTRY STB-04 16.5</t>
  </si>
  <si>
    <t>L-TOOL BOX SENTRY STB-05 18.5</t>
  </si>
  <si>
    <t>L-TOOL BOX SENTRY STB-06 21</t>
  </si>
  <si>
    <t>L-TOOL BOX SENTRY STB-07 23.6</t>
  </si>
  <si>
    <t>L-ROLLING WORKSHOP SENTRY SRW-2054</t>
  </si>
  <si>
    <t>NKD-STEEL TAPE LOTUS LST-805 5M</t>
  </si>
  <si>
    <t>NKD-STEEL TAPE LOTUS LST-875 7.5M</t>
  </si>
  <si>
    <t>NKD-STEEL TAPE LOTUS LST-903 3M</t>
  </si>
  <si>
    <t>NKD-STEEL TAPE LOTUS LST-905 5M</t>
  </si>
  <si>
    <t>NKD-STEEL TAPE LOTUS LST-703 3M</t>
  </si>
  <si>
    <t>NKD-STEEL TAPE LOTUS LST-705 5M</t>
  </si>
  <si>
    <t>NKD-TAPE MEASURE LOTUS LTM-163 RED</t>
  </si>
  <si>
    <t>NKD-TAPE MEASURE LOTUS LTM-163 BLUE</t>
  </si>
  <si>
    <t>NKD-TAPE MEASURE LOTUS LTM-128</t>
  </si>
  <si>
    <t>NKD-TAPE MEASURE LOTUS LTM-123</t>
  </si>
  <si>
    <t>NKD-LONG TAPE LOTUS LPT-050 50M</t>
  </si>
  <si>
    <t>NKD-LONG TAPE LOTUS LPT-100 100M</t>
  </si>
  <si>
    <t>NKD-STEEL TAPE LOTUS LQT-015</t>
  </si>
  <si>
    <t>CT-MOSQUITO KILLER AKARI AEMK-849</t>
  </si>
  <si>
    <t>CT-INSECT KILLER AKARI 2X10W AEMK-210</t>
  </si>
  <si>
    <t>CT-REPLACEMENT LAMP AKARI AEMK-L10W</t>
  </si>
  <si>
    <t>CT-PLATE AKARI WEATHERPROOF AWD7111PWC</t>
  </si>
  <si>
    <t>CT-CEILING FIXTURE AKARI ACF-MX401 2XE27</t>
  </si>
  <si>
    <t>NKD-STEEL TAPE LOTUS LQT-030</t>
  </si>
  <si>
    <t>NKD-CHALK LINE LOTUS LCP-003 REEL</t>
  </si>
  <si>
    <t>NKD-MARKING CHALK LOTUS LCP-P3</t>
  </si>
  <si>
    <t>CT-PLUG AKARI AEC8801 10A OCTOPUS</t>
  </si>
  <si>
    <t>NKD-BOW SAW LOTUS LBS-018 18</t>
  </si>
  <si>
    <t>NKD-BOW SAW LOTUS LBS-024 24</t>
  </si>
  <si>
    <t>+NKD-SCREWDRIVER LOTUS LAS-114 SET</t>
  </si>
  <si>
    <t>NKD-VENEER SAW LOTUS LVS-101</t>
  </si>
  <si>
    <t>NKD-VENEER SAW LOTUS LVS-102</t>
  </si>
  <si>
    <t>NKD-HAND SAW LOTUS LHS-100</t>
  </si>
  <si>
    <t>NKD-BOARD SAW LOTUS LBS-200</t>
  </si>
  <si>
    <t>NKD-SAW CONCRETE LOTUS LCS-028</t>
  </si>
  <si>
    <t>NKD-SAW CONCRETE LOTUS LCS-128</t>
  </si>
  <si>
    <t>NKD-HACKSAW MINI LOTUS LMH-010</t>
  </si>
  <si>
    <t>NKD-SCRAPER LOTUS LLS-090 LONG HANDLE</t>
  </si>
  <si>
    <t>NKD-PAINT SCRAPER LOTUS LPS-100 SET</t>
  </si>
  <si>
    <t>NKD-PAINT SCRAPER LOTUS LPS-200 SET</t>
  </si>
  <si>
    <t>NKD-UTILITY SCRAPER LOTUS LUS-003</t>
  </si>
  <si>
    <t>NKD-UTILITY SCRAPER LOTUS LUS-004</t>
  </si>
  <si>
    <t>NKD-PUTTY KNIFE/SCRAPER LOTUS LPS-400 SET</t>
  </si>
  <si>
    <t>NKD-ENGRAVING KNIFE LOTUS LEK-138 SET</t>
  </si>
  <si>
    <t>NKD-SAW BLADE LOTUS LMC-100 4X40T</t>
  </si>
  <si>
    <t>NKD-SAW BLADE LOTUS LWC-100 4X40T</t>
  </si>
  <si>
    <t>NKD-FLAT WHEEL BRUSH LOTUS LFB-125</t>
  </si>
  <si>
    <t>NKD-FLAT WHEEL BRUSH LOTUS LFB-150</t>
  </si>
  <si>
    <t>NKD-FLAT WHEEL BRUSH LOTUS LFB-016</t>
  </si>
  <si>
    <t>+NKD-BRUSH CIRCULAR LOTUS LCB-125 5</t>
  </si>
  <si>
    <t>NKD-BEVEL BRUSH TWISTED LOTUS LBB-125</t>
  </si>
  <si>
    <t>NKD-BEVEL BRUSH TWISTED LOTUS LBB-150</t>
  </si>
  <si>
    <t>NKD-GRINDING WHEEL LOTUS LWG-100F 4</t>
  </si>
  <si>
    <t>NKD-DIAMOND CUP WHEEL LOTUS LDCW-04R</t>
  </si>
  <si>
    <t>NKD-DIAMOND CUP WHEEL LOTUS LDCW-04W</t>
  </si>
  <si>
    <t>NKD-DIAMOND BLADE LOTUS LDS-10SSS</t>
  </si>
  <si>
    <t>NKD-SCREWDRIVER LOTUS LBS-005 COMBO</t>
  </si>
  <si>
    <t>NKD-POWER BIT LOTUS LWS-058 5/8</t>
  </si>
  <si>
    <t>NKD-POWER BIT LOTUS LWS-100 1</t>
  </si>
  <si>
    <t>NKD-GLASS/TILE BIT LOTUS LGT-003D 3MM</t>
  </si>
  <si>
    <t>NKD-GLASS/TILE BIT LOTUS LGT-005D 5MM</t>
  </si>
  <si>
    <t>NKD-GLASS/TILE BIT LOTUS LGT-006D 6MM</t>
  </si>
  <si>
    <t>NKD-GLASS/TILE BIT LOTUS LGT-008D 8MM</t>
  </si>
  <si>
    <t>NKD-GLASS/TILE BIT LOTUS LGT-010D 10MM</t>
  </si>
  <si>
    <t>SJG-OUTLET AMERICA 3GANG IVORY</t>
  </si>
  <si>
    <t>SJG-OUTLET AMERICA 4GANG IVORY</t>
  </si>
  <si>
    <t>SJG8-PAINT WELCOAT QRT ACRYTILE REDUCER</t>
  </si>
  <si>
    <t>SJG8-PAINT WELCOAT QRT LACQUER THINNER</t>
  </si>
  <si>
    <t>SJG8-PAINT WELCOAT QRT PAINT THINNER</t>
  </si>
  <si>
    <t>SJG8-PAINT RAIN OR SHINE QRT COCONUT</t>
  </si>
  <si>
    <t>SJG8-PAINT RAIN OR SHINE GAL COCONUT</t>
  </si>
  <si>
    <t>SJG8-PAINT RAIN OR SHINE PAIL COCONUT</t>
  </si>
  <si>
    <t>SJG8-PAINT RAIN OR SHINE QRT CITRUS</t>
  </si>
  <si>
    <t>SJG8-PAINT RAIN OR SHINE GAL CITRUS</t>
  </si>
  <si>
    <t>SJG8-PAINT RAIN OR SHINE QRT HONEY BUN</t>
  </si>
  <si>
    <t>SJG8-PAINT RAIN OR SHINE GAL HONEY BUN</t>
  </si>
  <si>
    <t>SJG8-PAINT RAIN OR SHINE PAIL HONEY BUN</t>
  </si>
  <si>
    <t>SJG8-PAINT RAIN OR SHINE QRT G.BUTTER</t>
  </si>
  <si>
    <t>SJG8-PAINT RAIN OR SHINE GAL G.BUTTER</t>
  </si>
  <si>
    <t>SJG8-PAINT RAIN OR SHINE QRT MY WAY</t>
  </si>
  <si>
    <t>SJG8-PAINT RAIN OR SHINE GAL MY WAY</t>
  </si>
  <si>
    <t>SJG8-PAINT RAIN OR SHINE PAIL MY WAY</t>
  </si>
  <si>
    <t>SJG8-PAINT RAIN OR SHINE QRT F.MINT</t>
  </si>
  <si>
    <t>SJG8-PAINT RAIN OR SHINE GAL F.MINT</t>
  </si>
  <si>
    <t>SJG8-PAINT RAIN OR SHINE QRT C.WATER</t>
  </si>
  <si>
    <t>SJG8-PAINT RAIN OR SHINE GAL C.WATER</t>
  </si>
  <si>
    <t>SJG8-PAINT RAIN OR SHINE PAIL C.WATER</t>
  </si>
  <si>
    <t>SJG8-PAINT RAIN OR SHINE QRT B.OCEAN</t>
  </si>
  <si>
    <t>SJG8-PAINT RAIN OR SHINE GAL B.OCEAN</t>
  </si>
  <si>
    <t>SJG8-PAINT RAIN OR SHINE QRT BORACAY</t>
  </si>
  <si>
    <t>SJG8-PAINT RAIN OR SHINE GAL BORACAY</t>
  </si>
  <si>
    <t>AIC-CUTTER WIRE KYK P2020-29-4</t>
  </si>
  <si>
    <t>AIC-HOLDER BLADE KYK P5500-23-4</t>
  </si>
  <si>
    <t>FF-SWITCH ROYU RPB30A 220V PUSH BUTTON</t>
  </si>
  <si>
    <t>S-CURTAIN ROD TOWEL BAR 1/2X24</t>
  </si>
  <si>
    <t>L-LOCKSET MORTISE SENTRY MOL7128-AB</t>
  </si>
  <si>
    <t>L-LOCKSET MORTISE SENTRY MOL917-AB</t>
  </si>
  <si>
    <t>L-LOCKSET MORTISE SENTRY SMH17M-MAB2</t>
  </si>
  <si>
    <t>L-LOCKSET MORTISE SENTRY SMH17M-NB</t>
  </si>
  <si>
    <t>L-LOCKSET MORTISE SENTRY SMH10M-PVD</t>
  </si>
  <si>
    <t>L-LOCKSET MORTISE SENTRY SMH10M-MAB2</t>
  </si>
  <si>
    <t>L-LOCKSET MORTISE SENTRY SMH10M-NB</t>
  </si>
  <si>
    <t>L-LOCKSET MORTISE SENTRY SMH03M-MAB2</t>
  </si>
  <si>
    <t>L-SLIM TAPER FILE STANLEY 22-092-28</t>
  </si>
  <si>
    <t>L-LOCKSET MORTISE SENTRY MOLB22M-MAB2</t>
  </si>
  <si>
    <t>L-LOCKSET MORTISE SENTRY MOLB25-MAB2</t>
  </si>
  <si>
    <t>L-LOCKSET MORTISE SENTRY MOLB28-NB</t>
  </si>
  <si>
    <t>L-LOCKSET MORTISE SENTRY MOLB28-MAB2</t>
  </si>
  <si>
    <t>L-LOCKSET MORTISE SENTRY MOLO2M-MAB2</t>
  </si>
  <si>
    <t>L-SLIM TAPER FILE STANLEY 22-093-28</t>
  </si>
  <si>
    <t>L-PADLOCK LUGGAGE YALE YP1/28/121/1P COMB.</t>
  </si>
  <si>
    <t>L-PADLOCK LUGGAGE YALE YP1/28/121/1E COMB.</t>
  </si>
  <si>
    <t>L-PADLOCK LUGGAGE YALE YP1/28/121/10 COMB.</t>
  </si>
  <si>
    <t>L-FLAT BASTARD STANLEY 22-170-28 6</t>
  </si>
  <si>
    <t>L-PADLOCK LUGGAGE YALE YP1/28/121/1B COMB.</t>
  </si>
  <si>
    <t>L-PADLOCK LUGGAGE YALE YP2/23/128/1P COMB.</t>
  </si>
  <si>
    <t>L-PADLOCK LUGGAGE YALE YP2/23/128/1E COMB.</t>
  </si>
  <si>
    <t>L-PADLOCK LUGGAGE YALE YP2/23/128/10 COMB.</t>
  </si>
  <si>
    <t>L-PADLOCK LUGGAGE YALE YP2/23/128/1B COMB.</t>
  </si>
  <si>
    <t>L-PADLOCK LUGGAGE YALE YP2/26/216/1P COMB.</t>
  </si>
  <si>
    <t>L-PADLOCK LUGGAGE YALE YP2/26/216/1E COMB.</t>
  </si>
  <si>
    <t>L-PADLOCK LUGGAGE YALE YP2/26/216/10 COMB.</t>
  </si>
  <si>
    <t>L-PADLOCK LUGGAGE YALE YP2/26/216/1B COMB.</t>
  </si>
  <si>
    <t>L-PADLOCK LUGGAGE YALE Y-HEART-PINK COMB.</t>
  </si>
  <si>
    <t>L-PADLOCK LUGGAGE YALE Y-HEART COMB.</t>
  </si>
  <si>
    <t>L-PADLOCK LUGGAGE YALE Y-FOOTBALL COMB.</t>
  </si>
  <si>
    <t>L-FLAT BASTARD STANLEY 22-171-28 8</t>
  </si>
  <si>
    <t>L-FLAT BASTARD STANLEY 22-172-28 10</t>
  </si>
  <si>
    <t>L-COPING SAW STANLEY 15-106R-22</t>
  </si>
  <si>
    <t>L-WOOD CHISEL STANLEY 16-286-23 30MM</t>
  </si>
  <si>
    <t>L-WOOD CHISEL STANLEY 16-287-23 36MM</t>
  </si>
  <si>
    <t>L-CHISEL COLD STANLEY 16-291-23 1X12</t>
  </si>
  <si>
    <t>L-FLOOR CHISEL STANLEY 16-331-23 3X11</t>
  </si>
  <si>
    <t>L-CHISEL COLD STANLEY 16-332-23 1X12</t>
  </si>
  <si>
    <t>L-SAW STANLEY 20-092-23 MULTI-PURPOSE</t>
  </si>
  <si>
    <t>L-HEAD RIVETER STANLEY MR77C-22</t>
  </si>
  <si>
    <t>L-WIRE STRIPPER STANLEY 84-475-22</t>
  </si>
  <si>
    <t>L-PRY BAR STANLEY 55-526-81</t>
  </si>
  <si>
    <t>NKD-GENERATOR LOTUS PORTABLE 950WLGG-950</t>
  </si>
  <si>
    <t>NKD-ART CUTTER KNIFE LOTUS LAK-001</t>
  </si>
  <si>
    <t>NKD-ART CUTTER KNIFE LOTUS LAK-002</t>
  </si>
  <si>
    <t>NKD-ART CUTTER KNIFE LOTUS LSC-018</t>
  </si>
  <si>
    <t>NKD-ART CUTTER KNIFE LOTUS LCK-004</t>
  </si>
  <si>
    <t>NKD-ART CUTTER KNIFE LOTUS LUC-009B</t>
  </si>
  <si>
    <t>NKD-ART CUTTER KNIFE LOTUS LUC-110B</t>
  </si>
  <si>
    <t>NKD-ART CUTTER BLADE LOTUS B4 LUC-004B</t>
  </si>
  <si>
    <t>NKD-ART CUTTER BLADE LOTUS B25 LUC-970B</t>
  </si>
  <si>
    <t>NKD-ART CUTTER KNIFE LOTUS LCK-001</t>
  </si>
  <si>
    <t>NKD-ART CUTTER KNIFE LOTUS LCK-002</t>
  </si>
  <si>
    <t>NKD-ART CUTTER KNIFE LOTUS LCK-003</t>
  </si>
  <si>
    <t>NKD-ART CUTTER KNIFE LOTUS LCK-004*</t>
  </si>
  <si>
    <t>NKD-ART CUTTER BLADE LOTUS LUC-113B</t>
  </si>
  <si>
    <t>NKD-ART CUTTER BLADE LOTUS LUC-117B</t>
  </si>
  <si>
    <t>NKD-TAPE MEASURE LOTUS LTM-9118</t>
  </si>
  <si>
    <t>NKD-STEEL TAPE LOTUS LST-803 3M</t>
  </si>
  <si>
    <t>YATAI-BULB OMNI E14/2U/7W/DL @50PCS/CTN</t>
  </si>
  <si>
    <t>SJG-WELDING ROD APOLLO 6013 1/8 CASE</t>
  </si>
  <si>
    <t>SJG-WELDING ROD APOLLO 9013 1/8 GRAY KL.</t>
  </si>
  <si>
    <t>SJG-WELDING ROD APOLLO 9013 1/8 GRAY CASE</t>
  </si>
  <si>
    <t>AIC-FINISHING SANDER KYK 1/3 PS8400</t>
  </si>
  <si>
    <t>SJG-WELDING ROD APOLLO 6011 3/32 KL</t>
  </si>
  <si>
    <t>SJG-WELDING ROD APOLLO 6012 1/8 KL.</t>
  </si>
  <si>
    <t>SJG-WELDING ROD APOLLO 6012 1/8 CS.</t>
  </si>
  <si>
    <t>SJG-WELDING ROD APOLLO BRONZE KL.</t>
  </si>
  <si>
    <t>SJG-WELDING ROD APOLLO CAST IRON KL.</t>
  </si>
  <si>
    <t>SJG-DOOR CLOSER SHERLOCK B/PACK</t>
  </si>
  <si>
    <t>SJG-DOOR CLOSER SHERLOCK SCREEN</t>
  </si>
  <si>
    <t>SJG-SHARPENING STONE HAMBURG 6</t>
  </si>
  <si>
    <t>SJG-SHARPENING STONE HAMBURG 8</t>
  </si>
  <si>
    <t>SJG-CIRCUIT BREAKER EVER 2P 2BR</t>
  </si>
  <si>
    <t>SJG-CIRCUIT BREAKER EVER 4P 4BR</t>
  </si>
  <si>
    <t>SJG-CIRCUIT BREAKER EVER 6P 6BR</t>
  </si>
  <si>
    <t>L-HINGE STANLEY 05-8310-23 3X3X2.5MM</t>
  </si>
  <si>
    <t>L-HINGE STANLEY 05-8340-23 4X4X2.5MM</t>
  </si>
  <si>
    <t>L-PADLOCK YALE Y120/50/127/2 50MM SS</t>
  </si>
  <si>
    <t>L-PADLOCK YALE Y120/50/127/4 50MM SS</t>
  </si>
  <si>
    <t>L-BRACKET SENTRY WFB</t>
  </si>
  <si>
    <t>L-DOOR TRACK SENTRY SDR-03</t>
  </si>
  <si>
    <t>L-DOOR TRACK SENTRY SDR-04</t>
  </si>
  <si>
    <t>L-DOOR TRACK SENTRY SDR-05</t>
  </si>
  <si>
    <t>GID-SPRAY PAINT RJ ACRYLIC Y.GREEN 1104</t>
  </si>
  <si>
    <t>ATB-HANDLE ANTIQUE SUN CHAIN 216-B</t>
  </si>
  <si>
    <t>ATB-MAGNETIC CATCHES SUN CHAIN WHITE</t>
  </si>
  <si>
    <t>ATB-MAGNETIC CATCHES SUN CHAIN BROWN</t>
  </si>
  <si>
    <t>ATB-HANDLE ANTIQUE SUN CHAIN 221-B</t>
  </si>
  <si>
    <t>ATB-HANDLE ANTIQUE SUN CHAIN 259-B</t>
  </si>
  <si>
    <t>ATB-HANDLE PLASTIC SUN CHAIN 3004 NG</t>
  </si>
  <si>
    <t>ATB-HANDLE PLASTIC SUN CHAIN 3004 NR</t>
  </si>
  <si>
    <t>ATB-HANDLE PLASTIC SUN CHAIN 3004 NW</t>
  </si>
  <si>
    <t>ATB-HANDLE PLASTIC SUN CHAIN 3004 NY</t>
  </si>
  <si>
    <t>ATB-HANDLE PLASTIC SUN CHAIN 3006 NG</t>
  </si>
  <si>
    <t>ATB-HANDLE PLASTIC SUN CHAIN 3006 NR</t>
  </si>
  <si>
    <t>ATB-HANDLE PLASTIC SUN CHAIN 3006 NW</t>
  </si>
  <si>
    <t>ATB-HANDLE PLASTIC SUN CHAIN 3006 NY</t>
  </si>
  <si>
    <t>ATB-KNOB PLASTIC SUN CHAIN 3116 NG</t>
  </si>
  <si>
    <t>ATB-KNOB PLASTIC SUN CHAIN 3116 NR</t>
  </si>
  <si>
    <t>ATB-KNOB PLASTIC SUN CHAIN 3116 NW</t>
  </si>
  <si>
    <t>ATB-KNOB PLASTIC SUN CHAIN 3116 NY</t>
  </si>
  <si>
    <t>ATB-KNOB PLASTIC SUN CHAIN 3117 NG</t>
  </si>
  <si>
    <t>ATB-KNOB PLASTIC SUN CHAIN 3117 NR</t>
  </si>
  <si>
    <t>ATB-KNOB PLASTIC SUN CHAIN 3117 NW</t>
  </si>
  <si>
    <t>ATB-KNOB PLASTIC SUN CHAIN 3117 NY</t>
  </si>
  <si>
    <t>ATB-EXPANSION BOLT 1/2 2'S</t>
  </si>
  <si>
    <t>ATB-EXPANSION BOLT 1/4 2'S</t>
  </si>
  <si>
    <t>ATB-EXPANSION BOLT 3/8 2'S</t>
  </si>
  <si>
    <t>ATB-EXPANSION BOLT 5/16 2'S</t>
  </si>
  <si>
    <t>ATB-TOX SUN CHAIN WALL PLUG #5 BROWN</t>
  </si>
  <si>
    <t>ATB-TOX SUN CHAIN WALL PLUG #6 BROWN</t>
  </si>
  <si>
    <t>ATB-TOX SUN CHAIN WALL PLUG #8 BROWN</t>
  </si>
  <si>
    <t>ATB-TOX SUN CHAIN WALL PLUG #10 WHITE</t>
  </si>
  <si>
    <t>ATB-TOX SUN CHAIN WALL PLUG #5 WHITE</t>
  </si>
  <si>
    <t>ATB-TOX SUN CHAIN WALL PLUG #6 WHITE</t>
  </si>
  <si>
    <t>ATB-TOX SUN CHAIN WALL PLUG #8 WHITE</t>
  </si>
  <si>
    <t>ATB-EXPANSION SHIELD LONG 1/2</t>
  </si>
  <si>
    <t>ATB-EXPANSION SHIELD LONG 1/4</t>
  </si>
  <si>
    <t>ATB-EXPANSION SHIELD LONG 3/8</t>
  </si>
  <si>
    <t>ATB-EXPANSION SHIELD LONG 5/16</t>
  </si>
  <si>
    <t>ATB-EXPANSION SHIELD LONG 5/8</t>
  </si>
  <si>
    <t>ATB-EXPANSION SHIELD SHORT 1/2</t>
  </si>
  <si>
    <t>ATB-EXPANSION SHIELD SHORT 1/4</t>
  </si>
  <si>
    <t>+ATB-EXPANSION SHIELD SHORT 3/8</t>
  </si>
  <si>
    <t>ATB-EXPANSION SHIELD SHORT 5/16</t>
  </si>
  <si>
    <t>ATB-EXPANSION SHIELD SHORT 5/8</t>
  </si>
  <si>
    <t>ATB-SHOE TACK 1/2</t>
  </si>
  <si>
    <t>ATB-SHOE TACK 3/4</t>
  </si>
  <si>
    <t>ATB-SHOE TACK 3/8</t>
  </si>
  <si>
    <t>ATB-SHOE TACK 5/8</t>
  </si>
  <si>
    <t>ATB-SHOE TACK 7/16</t>
  </si>
  <si>
    <t>ATB-SHOE TACK 7/8</t>
  </si>
  <si>
    <t>ATB-SHOE TACK 9/16</t>
  </si>
  <si>
    <t>ATB-SMOOTH NAIL 1/2</t>
  </si>
  <si>
    <t>ATB-SMOOTH NAIL 3/4</t>
  </si>
  <si>
    <t>ATB-SMOOTH NAIL 5/8</t>
  </si>
  <si>
    <t>ATB-SMOOTH NAIL 7/8</t>
  </si>
  <si>
    <t>ATB-HINGE PIANO SCREWS</t>
  </si>
  <si>
    <t>ATB-HINGE WINDOW STEEL L/R</t>
  </si>
  <si>
    <t>T-BIDET WATERTEC FBD-HB701-WL</t>
  </si>
  <si>
    <t>T-DOOR TRACK CENTOR FTA36 3.6M</t>
  </si>
  <si>
    <t>L-ADJUSTABLE WRENCH SENTRY SAWR8</t>
  </si>
  <si>
    <t>L-ADJUSTABLE WRENCH SENTRY SAWR10</t>
  </si>
  <si>
    <t>L-ADJUSTABLE WRENCH SENTRY SAWR12</t>
  </si>
  <si>
    <t>L-PLIERS COMBINATION SENTRY SCP6</t>
  </si>
  <si>
    <t>BR-WATER HEATER VECTOR ELJF40</t>
  </si>
  <si>
    <t>L-PLIERS COMBINATION SENTRY SCP7</t>
  </si>
  <si>
    <t>L-PLIERS COMBINATION SENTRY SCP8</t>
  </si>
  <si>
    <t>L-PLIERS DIAGONAL SENTRY SDP6</t>
  </si>
  <si>
    <t>L-PLIERS DIAGONAL SENTRY SDP7.5</t>
  </si>
  <si>
    <t>L-SCREWDRIVER SENTRY SDVR12P</t>
  </si>
  <si>
    <t>L-SCREWDRIVER SENTRY SDVR2P</t>
  </si>
  <si>
    <t>L-SCREWDRIVER SENTRY SDVR4P</t>
  </si>
  <si>
    <t>L-CLAW HAMMER SENTRY SFCH16</t>
  </si>
  <si>
    <t>L-CLAW HAMMER SENTRY SWCH16</t>
  </si>
  <si>
    <t>L-HAND RIVETER SENTRY SHR HD</t>
  </si>
  <si>
    <t>L-PLIERS LONG NOSE SENTRY SLNP6</t>
  </si>
  <si>
    <t>L-PLIERS LONG NOSE SENTRY SLNP8</t>
  </si>
  <si>
    <t>L-PLIERS MULTI SENTRY SMMPT 5P</t>
  </si>
  <si>
    <t>L-VISE GRIP SENTRY SVG10</t>
  </si>
  <si>
    <t>L-VISE GRIP SENTRY SVG7</t>
  </si>
  <si>
    <t>L-CHISEL WOOD SENTRY SWC 4PCS</t>
  </si>
  <si>
    <t>L-HACKSAW SENTRY SAH ADJUSTIBLE</t>
  </si>
  <si>
    <t>L-HANDSAW SENTRY SHSAW 18</t>
  </si>
  <si>
    <t>L-HANDSAW SENTRY SHSAW 20</t>
  </si>
  <si>
    <t>L-STEEL TAPE SENTRY SMT3 3</t>
  </si>
  <si>
    <t>L-STEEL TAPE SENTRY SMT5 5</t>
  </si>
  <si>
    <t>SJG8-PAINT RAIN OR SHINE RORS-353 QRT L.BEIGE</t>
  </si>
  <si>
    <t>SJG8-PAINT RAIN OR SHINE RORS-353 GAL L.BEIGE</t>
  </si>
  <si>
    <t>SJG8-PAINT RAIN OR SHINE RORS-619 QRT F.VANILLA</t>
  </si>
  <si>
    <t>SJG8-PAINT RAIN OR SHINE RORS-619 GAL F.VANILLA</t>
  </si>
  <si>
    <t>SJG8-PAINT RAIN OR SHINE RORS-933 QRT C.MINT</t>
  </si>
  <si>
    <t>SJG8-PAINT RAIN OR SHINE RORS-933 GAL C.MINT</t>
  </si>
  <si>
    <t>SJG8-PAINT RAIN OR SHINE RORS-933 PAIL C.MINT</t>
  </si>
  <si>
    <t>SJG8-PAINT RAIN OR SHINE RORS-835 QRT TIFFANY</t>
  </si>
  <si>
    <t>SJG8-PAINT RAIN OR SHINE RORS-835 GAL TIFFANY</t>
  </si>
  <si>
    <t>SJG8-PAINT RAIN OR SHINE RORS-818 QRT C.WHITE</t>
  </si>
  <si>
    <t>SJG8-PAINT RAIN OR SHINE RORS-818 GAL C.WHITE</t>
  </si>
  <si>
    <t>SJG8-PAINT RAIN OR SHINE RORS-238 QRT PISTACHIO</t>
  </si>
  <si>
    <t>SJG8-PAINT RAIN OR SHINE RORS-238 GAL PISTACHIO</t>
  </si>
  <si>
    <t>SJG8-PAINT RAIN OR SHINE RORS-333 QRT CHEESE</t>
  </si>
  <si>
    <t>SJG8-PAINT RAIN OR SHINE RORS-333 GAL CHEESE</t>
  </si>
  <si>
    <t>SJG8-PAINT RAIN OR SHINE RORS-518 QRT TEMPTATION</t>
  </si>
  <si>
    <t>SJG8-PAINT RAIN OR SHINE RORS-518 GAL TEMPTATION</t>
  </si>
  <si>
    <t>SJG8-PAINT RAIN OR SHINE RORS-518 PAIL TEMPTATION</t>
  </si>
  <si>
    <t>SJG8-PAINT RAIN OR SHINE RORS-888 QRT L.ORANGE</t>
  </si>
  <si>
    <t>SJG8-PAINT RAIN OR SHINE RORS-888 GAL L.ORANGE</t>
  </si>
  <si>
    <t>L-PLIERS COMBINATION SENTRY SCTS4CP SET</t>
  </si>
  <si>
    <t>NKD-STAPLE GUN LOTUS LSG-F30</t>
  </si>
  <si>
    <t>NKD-RUBBER MALLET LOTUS LRM-024</t>
  </si>
  <si>
    <t>NKD-STAPLE GUN NAIL LOTUS LSGN-10F-F10</t>
  </si>
  <si>
    <t>NKD-STAPLE GUN NAIL LOTUS LSGN-15F-F15</t>
  </si>
  <si>
    <t>NKD-STAPLE GUN NAIL LOTUS LSGN-20F-F20</t>
  </si>
  <si>
    <t>NKD-STAPLE GUN NAIL LOTUS LSGN-25F-F25</t>
  </si>
  <si>
    <t>NKD-STAPLE GUN NAIL LOTUS LSGN-30F-F30</t>
  </si>
  <si>
    <t>NKD-HELMET SAFETY ANSI LOTUS LSH-904O W/HOLE ORANGE</t>
  </si>
  <si>
    <t>NKD-REAP KNIFE LOTUS LSR-M213</t>
  </si>
  <si>
    <t>NKD-DRILL MAKITA 6412</t>
  </si>
  <si>
    <t>NKD-SDS ADAPTER LOTUS LSDS-1220 1/2</t>
  </si>
  <si>
    <t>NKD-SDS ADAPTER LOTUS LSDS-3824 3/8</t>
  </si>
  <si>
    <t>NKD-SDS PLUS BITS LOTUS LSDS-410 4X110MM</t>
  </si>
  <si>
    <t>NKD-SDS PLUS BITS LOTUS LSDS-520 5X120MM</t>
  </si>
  <si>
    <t>NKD-SDS PLUS BITS LOTUS LSDS-570 5X170MM</t>
  </si>
  <si>
    <t>NKD-SDS PLUS BITS LOTUS LSDS-5520 5.5X120MM</t>
  </si>
  <si>
    <t>NKD-SDS PLUS BITS LOTUS LSDS-620 6X120MM</t>
  </si>
  <si>
    <t>NKD-SDS PLUS BITS LOTUS LSDS-670 6X170MM</t>
  </si>
  <si>
    <t>NKD-SDS PLUS BITS LOTUS LSDS-6520 6.5X120MM</t>
  </si>
  <si>
    <t>NKD-SDS PLUS BITS LOTUS LSDS-6570 6.5X170MM</t>
  </si>
  <si>
    <t>NKD-SDS PLUS BITS LOTUS LSDS-820 8X120MM</t>
  </si>
  <si>
    <t>NKD-SDS PLUS BITS LOTUS LSDS-870 8X170MM</t>
  </si>
  <si>
    <t>NKD-SDS PLUS BITS LOTUS LSDS-8210 8X210MM</t>
  </si>
  <si>
    <t>NKD-SDS PLUS BITS LOTUS LSDS-8260 8X260MM</t>
  </si>
  <si>
    <t>NKD-SDS PLUS BITS LOTUS LSDS-1020 10X120MM</t>
  </si>
  <si>
    <t>NKD-SDS PLUS BITS LOTUS LSDS-1070 10X170MM</t>
  </si>
  <si>
    <t>NKD-SDS PLUS BITS LOTUS LSDS-2020 20X200MM</t>
  </si>
  <si>
    <t>NKD-SDS PLUS BITS LOTUS LSDS-2030 20X300MM</t>
  </si>
  <si>
    <t>NKD-SDS PLUS BITS LOTUS LSDS-2226 22X260MM</t>
  </si>
  <si>
    <t>NKD-SDS PLUS BITS LOTUS LSDS-2231 22X310MM</t>
  </si>
  <si>
    <t>NKD-SDS PLUS BITS LOTUS LSDS-2526 25X260MM</t>
  </si>
  <si>
    <t>NKD-SDS PLUS BITS LOTUS LSDS-1021 10X210MM</t>
  </si>
  <si>
    <t>NKD-SDS PLUS BITS LOTUS LSDS-1031 10X310MM</t>
  </si>
  <si>
    <t>NKD-SDS PLUS BITS LOTUS LSDS-1270 12X170MM</t>
  </si>
  <si>
    <t>NKD-SDS PLUS BITS LOTUS LSDS-1226 12X260MM</t>
  </si>
  <si>
    <t>NKD-SDS PLUS BITS LOTUS LSDS-1231 12X310MM</t>
  </si>
  <si>
    <t>NKD-SDS PLUS BITS LOTUS LSDS-1370 13X170MM</t>
  </si>
  <si>
    <t>NKD-SDS PLUS BITS LOTUS LSDS-1331 13X310MM</t>
  </si>
  <si>
    <t>NKD-SDS PLUS BITS LOTUS LSDS-1470 14X170MM</t>
  </si>
  <si>
    <t>NKD-SDS PLUS BITS LOTUS LSDS-1460 14X260MM</t>
  </si>
  <si>
    <t>NKD-SDS PLUS BITS LOTUS LSDS-1670 16X170MM</t>
  </si>
  <si>
    <t>NKD-SDS PLUS BITS LOTUS LSDS-1621 16X216MM</t>
  </si>
  <si>
    <t>NKD-SDS PLUS BITS LOTUS LSDS-1630 16X300MM</t>
  </si>
  <si>
    <t>NKD-SDS PLUS BITS LOTUS LSDS-1645 16X450MM</t>
  </si>
  <si>
    <t>NKD-SDS PLUS BITS LOTUS LSDS-1820 18X200MM</t>
  </si>
  <si>
    <t>NKD-SDS PLUS BITS LOTUS LSDS-1920 19X200MM</t>
  </si>
  <si>
    <t>NKD-SDS PLUS BITS LOTUS LSDS-1930 19X300MM</t>
  </si>
  <si>
    <t>RMS-ORCHID APICHART RAINBOW 190</t>
  </si>
  <si>
    <t>RMS-ORCHID APICHART RAINBOW 200</t>
  </si>
  <si>
    <t>RMS-ORCHID SAMPRAN 180</t>
  </si>
  <si>
    <t>RMS-ORCHID VANDA 200</t>
  </si>
  <si>
    <t>HA-WIRE PVC COATED HOMEAID 3X9M</t>
  </si>
  <si>
    <t>NKD-DRILL BIT LOTUS LCD-014 SET</t>
  </si>
  <si>
    <t>NKD-WALL PLUGS/BITS LOTUS LMWP-120 SET</t>
  </si>
  <si>
    <t>NKD-PLANER BLADE LOTUS LBP-007T 82MM/7MM</t>
  </si>
  <si>
    <t>NKD-DRILL BIT LOTUS LCDB-030 COBALT 3MM</t>
  </si>
  <si>
    <t>NKD-DRILL BIT LOTUS LCDB-032 COBALT 3.2MM</t>
  </si>
  <si>
    <t>NKD-DRILL BIT LOTUS LCDB-040 COBALT 4MM</t>
  </si>
  <si>
    <t>NKD-DRILL BIT LOTUS LCDB-050 COBALT 5MM</t>
  </si>
  <si>
    <t>NKD-DRILL BIT LOTUS LCDB-055 COBALT 5.5MM</t>
  </si>
  <si>
    <t>NKD-DRILL BIT LOTUS LCDB-060 COBALT 6MM</t>
  </si>
  <si>
    <t>NKD-DRILL BIT LOTUS LCDB-080 COBALT 8MM</t>
  </si>
  <si>
    <t>NKD-DRILL BIT LOTUS LCDB-095 COBALT 9.5MM</t>
  </si>
  <si>
    <t>NKD-DRILL BIT LOTUS LCDB-130 COBALT 13MM</t>
  </si>
  <si>
    <t>NKD-DRILL BIT LOTUS LHSTC-13 13MM</t>
  </si>
  <si>
    <t>NKD-DRILL BIT LOTUS LHSTC-16 16MM</t>
  </si>
  <si>
    <t>NKD-DRILL BIT LOTUS LHSTC-20 20MM</t>
  </si>
  <si>
    <t>NKD-DRILL BIT LOTUS LHSTC-22 22MM</t>
  </si>
  <si>
    <t>NKD-DRILL BIT LOTUS LHSTC-25 25MM</t>
  </si>
  <si>
    <t>NKD-DRILL BIT LOTUS LHSTC-29 29MM</t>
  </si>
  <si>
    <t>NKD-DRILL BIT LOTUS LHSTC-30 30MM</t>
  </si>
  <si>
    <t>NKD-DRILL BIT LOTUS LHSTC-32 32MM</t>
  </si>
  <si>
    <t>NKD-DRILL BIT LOTUS LHSTC-35 35MM</t>
  </si>
  <si>
    <t>NKD-DRILL BIT LOTUS LHSTC-38 38MM</t>
  </si>
  <si>
    <t>SJG-ADAPTOR UNIVERSAL AMERICA PURE WHITE</t>
  </si>
  <si>
    <t>SJG-ADAPTOR UNIVERSAL AMERICA YELLOW</t>
  </si>
  <si>
    <t>SJG-ADAPTOR UNIVERSAL AMERICA RED</t>
  </si>
  <si>
    <t>SJG-ADAPTOR UNIVERSAL AMERICA GREEN</t>
  </si>
  <si>
    <t>SJG-ADAPTOR UNIVERSAL AMERICA LAVANDER</t>
  </si>
  <si>
    <t>B-NOZZLE GARDEN CRAFT TN-5814-SET ADJ. TWIST NOZZLE</t>
  </si>
  <si>
    <t>B-NOZZLE GARDEN CRAFT TN-7206 ADJUSTABLE METAL SPRAY</t>
  </si>
  <si>
    <t>B-NOZZLE GARDEN CRAFT TN-7208 ADJ. PLASTIC SOFT HAND</t>
  </si>
  <si>
    <t>B-NOZZLE GARDEN CRAFT TN-7211 9-PATTERN PLASTIC TORC</t>
  </si>
  <si>
    <t>B-NOZZLE GARDEN CRAFT TN-7213 SIMPLE SPRAY GUN W/ SO</t>
  </si>
  <si>
    <t>B-NOZZLE GARDEN CRAFT TN-7502-SET 6-8 PATTERN INS.PL</t>
  </si>
  <si>
    <t>B-NOZZLE GARDEN CRAFT TN-7508-SET ADJ. PLASTIC SOFT</t>
  </si>
  <si>
    <t>GID-PROOF SEAL PYE</t>
  </si>
  <si>
    <t>GID-SPRAY PAINT RJ ACRYLIC O.YELLOW 31</t>
  </si>
  <si>
    <t>GID-SPRAY PAINT RJ ACRYLIC CREAM 33</t>
  </si>
  <si>
    <t>GID-SPRAY PAINT RJ ACRYLIC S.VIOLET 60</t>
  </si>
  <si>
    <t>GID-SPRAY PAINT RJ ACRYLIC C.DIESEL 321</t>
  </si>
  <si>
    <t>SJG-CIRCUIT BREAKER AMERICA 100A</t>
  </si>
  <si>
    <t>SJG-ADAPTOR AMERICA ROUND TO FLAT</t>
  </si>
  <si>
    <t>GID-SPRAY PAINT RJ METALLIC NEW BLUE 1148</t>
  </si>
  <si>
    <t>GID-SPRAY PAINT RJ BLUE LAGOON 2511</t>
  </si>
  <si>
    <t>GID-PAINT BRONCO QRT FLOOR COAT M.BROWN</t>
  </si>
  <si>
    <t>GID-PAINT BRONCO QRT FLOOR COAT P.GRAY</t>
  </si>
  <si>
    <t>GID-PAINT BRONCO QRT FLOOR COAT V.RED</t>
  </si>
  <si>
    <t>GID-PAINT BRONCO QRT FLOOR COAT R.BLUE</t>
  </si>
  <si>
    <t>GID-PAINT BRONCO QRT FLOOR COAT G.GREEN</t>
  </si>
  <si>
    <t>GID-PAINT BRONCO QRT FLOOR COAT WHITE</t>
  </si>
  <si>
    <t>GID-PAINT BRONCO QRT FLOOR COAT LA.YELLOW</t>
  </si>
  <si>
    <t>GID-PAINT BRONCO QRT FLOOR COAT BLACK</t>
  </si>
  <si>
    <t>GID-PAINT BRONCO QRT FLOOR COAT CLEAR</t>
  </si>
  <si>
    <t>GID-PAINT BRONCO QRT FLOOR COAT REDUCER</t>
  </si>
  <si>
    <t>GID-PAINT BRONCO GAL FLOOR COAT M.BROWN</t>
  </si>
  <si>
    <t>GID-PAINT BRONCO GAL FLOOR COAT P.GRAY</t>
  </si>
  <si>
    <t>GID-PAINT BRONCO GAL FLOOR COAT V.RED</t>
  </si>
  <si>
    <t>GID-PAINT BRONCO GAL FLOOR COAT R.BLUE</t>
  </si>
  <si>
    <t>+AMC-SKIM COAT NOVTEK 20KG WHITE SUPERFINE</t>
  </si>
  <si>
    <t>GID-PAINT BRONCO GAL FLOOR COAT G.GREEN</t>
  </si>
  <si>
    <t>GID-PAINT BRONCO GAL FLOOR COAT WHITE</t>
  </si>
  <si>
    <t>GID-PAINT BRONCO GAL FLOOR COAT LA.YELLOW</t>
  </si>
  <si>
    <t>GID-PAINT BRONCO GAL FLOOR COAT BLACK</t>
  </si>
  <si>
    <t>GIDO-PAINT BRONCO GAL FLOOR COAT CLEAR</t>
  </si>
  <si>
    <t>GID-PAINT BRONCO GAL FLOOR COAT REDUCER</t>
  </si>
  <si>
    <t>ER-ANTI RUST ENGINE DEGREASER WAXCO WX350</t>
  </si>
  <si>
    <t>ER-AUTO COCKPIT INTERIOR CLEANER WAXCO WX250</t>
  </si>
  <si>
    <t>ER-AUTO COCKPIT INTERIOR CLEANER WAXCO WX140</t>
  </si>
  <si>
    <t>ER-AUTO GUARD PROTECTANT WAXCO WX320</t>
  </si>
  <si>
    <t>ER-AUTO GUARD PROTECTANT WAXCO WX140</t>
  </si>
  <si>
    <t>ER-AUTO ODOR FREE WAXCO WX600AOF</t>
  </si>
  <si>
    <t>ER-AUTO SEAT &amp; CARPET CLEANER WAXCO WX250AS</t>
  </si>
  <si>
    <t>ER-AUTO STAINS KILLER WAXCO WX600</t>
  </si>
  <si>
    <t>ER-AUTO UV PROTECTOR WAXCO WX200UV</t>
  </si>
  <si>
    <t>ER-CAR WASH SPONGE WAXCO WXWASH-S</t>
  </si>
  <si>
    <t>ER-CAR WAX WAXCO WX320CW</t>
  </si>
  <si>
    <t>ER-CAR WAX SPONGE WAXCO WX-WAX-S</t>
  </si>
  <si>
    <t>ER-CARNUABA WAX WAXCO WX125CW</t>
  </si>
  <si>
    <t>ER-CAR POLISH WAXCO WX500HD</t>
  </si>
  <si>
    <t>ER-CAR POLISH WAXCO WX140HD</t>
  </si>
  <si>
    <t>ER-HOME CARE LEATHER GUARD WAXCO WH125LG</t>
  </si>
  <si>
    <t>ER-HOME CARE WOOD FURNITURE CARE WAXCO WH125WD</t>
  </si>
  <si>
    <t>ER-LEATHER SHINE WAXCO WX125LS</t>
  </si>
  <si>
    <t>ER-LEATHER STAIN CLEANER WAXCO WX600ALC</t>
  </si>
  <si>
    <t>ER-LIQUID WAX CAR POLISH WAXCO WX125LW</t>
  </si>
  <si>
    <t>ER-LIQUID WAX CAR POLISH WAXCO WX500LW</t>
  </si>
  <si>
    <t>ER-LUSTER WAX CLEANER 911 WAXCO WX911LP</t>
  </si>
  <si>
    <t>ER-METALLIC WAXCO WX125MK</t>
  </si>
  <si>
    <t>ER-METALLIC WAXCO WX200PMW</t>
  </si>
  <si>
    <t>YATAI-BULB ESL OMNI SPIRAL MINI EMM-09W-DL/E14</t>
  </si>
  <si>
    <t>ER-MOTORCYCLE WAXCO WX125MC</t>
  </si>
  <si>
    <t>ER-MOTORCYCLE WAXCO WX200MSW</t>
  </si>
  <si>
    <t>ER-MULTI-PURPOSE SHINE WAXCO WX250MP</t>
  </si>
  <si>
    <t>ER-NO SPOT PREMIUM CAR WASH WAXCO WX320NS</t>
  </si>
  <si>
    <t>ER-OIL TREATMENT WAXCO WT287OT1</t>
  </si>
  <si>
    <t>ER-OIL TREATMENT WAXCO WT287OT2</t>
  </si>
  <si>
    <t>ER-PERFORATED SYNTHETIC CHAMOIS WAXCO WXPSC</t>
  </si>
  <si>
    <t>ER-LAMP COVER POLISH WAXCO WX125PLC PE</t>
  </si>
  <si>
    <t>ER-PREMIUM METALLIC WAX WAXCO WX200MW</t>
  </si>
  <si>
    <t>ER-PREMIUM METALLIC WAX WAXCO WX500MLW</t>
  </si>
  <si>
    <t>ER-RADIATOR COOLANT WAXCO WX500CL</t>
  </si>
  <si>
    <t>ER-RAIN ACT WAXCO WX200RX</t>
  </si>
  <si>
    <t>ER-SILICON SPRAY WAXCO WX300AS</t>
  </si>
  <si>
    <t>ER-SNOW WASH WAXCO WX1000SW</t>
  </si>
  <si>
    <t>ER-TAR REMOVER WAXCO WX550TR</t>
  </si>
  <si>
    <t>ER-TAR REMOVER WAXCO WX125TR</t>
  </si>
  <si>
    <t>ER-TYRE SHINE WAXCO WX250TS</t>
  </si>
  <si>
    <t>ER-TOUGH STAIN CLEANING FOAM WAXCO WX500TS</t>
  </si>
  <si>
    <t>ER-TYRE SHINE WAXCO WX140TS</t>
  </si>
  <si>
    <t>ER-TYRE SHINE HI-GLOSS WAXCO WX500TYS</t>
  </si>
  <si>
    <t>ER-WASH &amp; SHINE WAXCO WX1000WS</t>
  </si>
  <si>
    <t>ER-WASH &amp; WAX WAXCO WX500CS</t>
  </si>
  <si>
    <t>ER-WASH &amp; WAX WAXCO WX500MW</t>
  </si>
  <si>
    <t>ER-WASH &amp; WAX WAXCO WX1000CS</t>
  </si>
  <si>
    <t>ER-WINDSHIELD CLEANER WAXCO WX120WC</t>
  </si>
  <si>
    <t>ER-DIESEL FUEL INJECTOR CLEANER WAXCOTECH WT287DT</t>
  </si>
  <si>
    <t>ER-PETROL FUEL INJECTOR CLEANER WAXCOTECH WT287PT</t>
  </si>
  <si>
    <t>ER-RADIATOR CLEANER WAXCOTECH WT287SF</t>
  </si>
  <si>
    <t>ER-SPORTS RIM CONDITIONAL WAXCOTECH WT125SRC</t>
  </si>
  <si>
    <t>ER-AUTO CLEAR GLASS CLEANER WAXCO WX600ACG</t>
  </si>
  <si>
    <t>ER-WHEEL CLEANER CARPLAN UWC501</t>
  </si>
  <si>
    <t>ER-INSECT REMOVER ULTRA CARPLAN UIR501</t>
  </si>
  <si>
    <t>ER-MULTI-KLEEN ULTRA CARPLAN UMS501</t>
  </si>
  <si>
    <t>ER-UPHOLSTERY CLEANER CARPLAN UUC400</t>
  </si>
  <si>
    <t>ER-SCRATCH REMOVER T-CUT CSG150 GREEN</t>
  </si>
  <si>
    <t>ER-SCRATCH REMOVER T-CUT CSR150 RED</t>
  </si>
  <si>
    <t>ER-SCRATCH REMOVER T-CUT CSU150 BLUE</t>
  </si>
  <si>
    <t>ER-SCRATCH REMOVER T-CUT CSW150 WHITE</t>
  </si>
  <si>
    <t>ER-POLYMER SEALANT TRIPLEWAX CARPLAN AWS010</t>
  </si>
  <si>
    <t>ER-BLACK TRIM WAX CARPLAN BTW375</t>
  </si>
  <si>
    <t>ER-TRIM POLISH CARPLAN CTP375 CHROME</t>
  </si>
  <si>
    <t>ER-WHEEL SLIK TRIGGER CARPLAN WST750</t>
  </si>
  <si>
    <t>ER-ORIGINAL BLACK AEROSOL CARPLAN OBS500</t>
  </si>
  <si>
    <t>ER-DASH VALET CARPLAN DVC500</t>
  </si>
  <si>
    <t>ER-BUG BLITZ TRIGGER WAXCO BBT750</t>
  </si>
  <si>
    <t>ER-DEMON SHINE CARPLAN CDS101</t>
  </si>
  <si>
    <t>ER-DEMON SHINE CARPLAN CDS201</t>
  </si>
  <si>
    <t>ER-DEMON GREEN CARPLAN GDM501</t>
  </si>
  <si>
    <t>ER-TETROSEAL WAX/OIL CARPLAN TWO500</t>
  </si>
  <si>
    <t>ER-FLAT MATE TYRE CARPLAN CFM300</t>
  </si>
  <si>
    <t>ER-WHEEL CLEANER CARPLAN ECW500</t>
  </si>
  <si>
    <t>ER-ODOUR ELIMINATOR CARPLAN ECO500</t>
  </si>
  <si>
    <t>ER-MICROFIBRE CLOTH CARPLAN CTA002</t>
  </si>
  <si>
    <t>ER-POLISH PAD CARPLAN CTA022</t>
  </si>
  <si>
    <t>ER-WASH PAD CARPLAN CTA023</t>
  </si>
  <si>
    <t>ER-FRESH UPHOLSTERY CARPLAN FRE012</t>
  </si>
  <si>
    <t>ER-FRESH UPHOLSTERY CARPLAN FRE011</t>
  </si>
  <si>
    <t>YATAI-FLOURESCENT OMNI T5MF-28W/WW ULTRA SLIM</t>
  </si>
  <si>
    <t>YATAI-FLOURESCENT OMNI T5MF-28W/CW ULTRA SLIM</t>
  </si>
  <si>
    <t>YATAI-LED LAMP OMNI AEL-436D/U RECHARGEABLE BLUE</t>
  </si>
  <si>
    <t>YATAI-LED LAMP OMNI AEL-436D/Y RECHARARGEABLE YLW</t>
  </si>
  <si>
    <t>BR-DRUM FAN VECTOR SFDC-900T</t>
  </si>
  <si>
    <t>OEC-TANK FITTINGS WASSERNISON NJ108</t>
  </si>
  <si>
    <t>OEC-TANK FITTINGS WASSERNISON NJ109</t>
  </si>
  <si>
    <t>OEC-TANK FITTINGS WASSERNISON NJ206</t>
  </si>
  <si>
    <t>OEC-TANK FITTINGS WASSERNISON NP107</t>
  </si>
  <si>
    <t>OEC-TANK FITTINGS WASSERNISON NP117</t>
  </si>
  <si>
    <t>OEC-TANK FITTINGS WASSERNISON NP124</t>
  </si>
  <si>
    <t>OEC-TANK FITTINGS WASSERNISON NPK231</t>
  </si>
  <si>
    <t>OEC-TANK FITTINGS WASSERNISON NP232</t>
  </si>
  <si>
    <t>OEC-TANK FITTINGS WASSERNISON NP237</t>
  </si>
  <si>
    <t>OEC-TANK FITTINGS WASSERNISON NP238</t>
  </si>
  <si>
    <t>OEC-TANK FITTINGS WASSERNISON NK310</t>
  </si>
  <si>
    <t>OEC-TANK FITTINGS WASSERNISON NK311</t>
  </si>
  <si>
    <t>OEC-TANK FITTINGS WASSERNISON NK312</t>
  </si>
  <si>
    <t>OEC-TANK FITTINGS WASSERNISON NK314</t>
  </si>
  <si>
    <t>OEC-TANK FITTINGS WASSERNISON NK510</t>
  </si>
  <si>
    <t>OEC-TANK FITTINGS WASSERNISON NK511</t>
  </si>
  <si>
    <t>OEC-TANK FITTINGS WASSERNISON NJCS108</t>
  </si>
  <si>
    <t>OEC-TANK FITTINGS WASSERNISON NJCS109</t>
  </si>
  <si>
    <t>TANK FITTINGS WASSERNISON NJCS110 COMPLETE SET</t>
  </si>
  <si>
    <t>OEC-TANK FITTINGS WASSERNISON NJCS231</t>
  </si>
  <si>
    <t>OEC-TANK FITTINGS WASSERNISON NJCS232</t>
  </si>
  <si>
    <t>OEC-TANK FITTINGS WASSERNISON NJCS233</t>
  </si>
  <si>
    <t>OEC-TANK FITTINGS WASSERNISON NJCS236</t>
  </si>
  <si>
    <t>OEC-TANK FITTINGS WASSERNISON NRF117A</t>
  </si>
  <si>
    <t>OEC-TANK FITTINGS WASSERNISON NSS100</t>
  </si>
  <si>
    <t>TANK FITTINGS WASSERNISON NRG82 BOWL RUBBER SPUD</t>
  </si>
  <si>
    <t>OEC-TANK FITTINGS WASSERNISON NFW90</t>
  </si>
  <si>
    <t>TANK FITTINGS WASSERNISON NL101 BOLT W/ RUBBER SPUD</t>
  </si>
  <si>
    <t>OEC-TANK FITTINGS WASSERNISON NL102</t>
  </si>
  <si>
    <t>OEC-TANK FITTINGS WASSERNISON NBW601</t>
  </si>
  <si>
    <t>OEC-TANK FITTINGS WASSERNISON NBW602</t>
  </si>
  <si>
    <t>OEC-FLEXIBLE HOSE WASSERNISON NFH60-12</t>
  </si>
  <si>
    <t>OEC-FLEXIBLE HOSE WASSERNISON NFH60-16</t>
  </si>
  <si>
    <t>OEC-FLEXIBLE HOSE WASSERNISON NFH61-16</t>
  </si>
  <si>
    <t>OEC-FLEXIBLE HOSE WASSERNISON NFH62-12</t>
  </si>
  <si>
    <t>OEC-FLEXIBLE HOSE WASSERNISON NFH62-16</t>
  </si>
  <si>
    <t>OEC-FLEXIBLE HOSE WASSERNISON NFH63-12</t>
  </si>
  <si>
    <t>OEC-FLEXIBLE HOSE WASSERNISON NFH63-16</t>
  </si>
  <si>
    <t>OEC-FLEXIBLE HOSE WASSERNISON NFH63-18</t>
  </si>
  <si>
    <t>OEC-FLEXIBLE HOSE WASSERNISON NFH63-20</t>
  </si>
  <si>
    <t>OEC-FLEXIBLE HOSE WASSERNISON NFH63-24</t>
  </si>
  <si>
    <t>OEC-FLEXIBLE HOSE WASSERNISON NFH65-16</t>
  </si>
  <si>
    <t>OEC-FLEXIBLE HOSE WASSERNISON NFH66-16</t>
  </si>
  <si>
    <t>OEC-FLEXIBLE HOSE WASSERNISON NFH67-12</t>
  </si>
  <si>
    <t>OEC-FLEXIBLE HOSE WASSERNISON NFH67-16</t>
  </si>
  <si>
    <t>OEC-FLEXIBLE HOSE WASSERNISON NFH67-20</t>
  </si>
  <si>
    <t>OEC-NYLON HOSE WASSERNISON NFH69-16</t>
  </si>
  <si>
    <t>OEC-NYLON HOSE WASSERNISON NFH70-12</t>
  </si>
  <si>
    <t>OEC-NYLON HOSE WASSERNISON NFH70-16</t>
  </si>
  <si>
    <t>OEC-NYLON HOSE WASSERNISON NFH70-24</t>
  </si>
  <si>
    <t>OEC-BIDET SPRAYER WASSERNISON NB80W</t>
  </si>
  <si>
    <t>OEC-BIDET SPRAYER WASSERNISON NB81SC</t>
  </si>
  <si>
    <t>OEC-BIDET SPRAYER WASSERNISON NB82PC</t>
  </si>
  <si>
    <t>OEC-BIDET SPRAYER WASSERNISON NB90W</t>
  </si>
  <si>
    <t>OEC-BIDET SPRAYER WASSERNISON NB92PC</t>
  </si>
  <si>
    <t>OEC-BIDET WASSERNISON NBCS-12PC</t>
  </si>
  <si>
    <t>OEC-BIDET WASSERNISON NBCS-22PC</t>
  </si>
  <si>
    <t>+OEC-P-TRAP FLEXIBLE WASSERNISON NP12 11/4</t>
  </si>
  <si>
    <t>OEC-BIDET WASSERNISON NBCS-42PC</t>
  </si>
  <si>
    <t>OEC-BIDET WASSERNISON NBCS-52PC</t>
  </si>
  <si>
    <t>+OEC-BIDET WASSERNISON NBCS-62PC</t>
  </si>
  <si>
    <t>OEC-BIDET WASSERNISON NBCS80W</t>
  </si>
  <si>
    <t>OEC-BIDET WASSERNISON NBCS81SC</t>
  </si>
  <si>
    <t>OEC-BIDET WASSERNISON NBCS82PC</t>
  </si>
  <si>
    <t>OEC-BIDET WASSERNISON NBCS90W</t>
  </si>
  <si>
    <t>OEC-P-TRAP WASSERNISON NP13 11/4</t>
  </si>
  <si>
    <t>OEC-P-TRAP BASIN WASSERNISON NP14 1-1/4</t>
  </si>
  <si>
    <t>OEC-PLASTIC BASIN DRAIN WASSERNISON NP15</t>
  </si>
  <si>
    <t>OEC-FLUSH VALVE WASSERNISON FV851</t>
  </si>
  <si>
    <t>OEC-FLUSH VALVE WASSERNISON FV852</t>
  </si>
  <si>
    <t>OEC-FLUSH VALVE WASSERNISON FV92</t>
  </si>
  <si>
    <t>OEC-P-TRAP FLEXIBLE WASSERNISON NP24 DBL</t>
  </si>
  <si>
    <t>OEC-P-TRAP FLEXIBLE WASSERNISON NP25 DBL</t>
  </si>
  <si>
    <t>OEC-FLOOR DRAIN WASSERNISON NFD64 100MM</t>
  </si>
  <si>
    <t>OEC-FLOOR DRAIN WASSERNISON NFD65 100MM</t>
  </si>
  <si>
    <t>OEC-FLOOR DRAIN WASSERNISON NFD66 100MM</t>
  </si>
  <si>
    <t>OEC-TAIL PIECE EXTENSION WASSERNISON NP26 1-1/4X4</t>
  </si>
  <si>
    <t>OEC-FLOOR DRAIN WASSERNISON NFD67 100MM</t>
  </si>
  <si>
    <t>OEC-FLOOR DRAIN WASSERNISON NFD68 100MM</t>
  </si>
  <si>
    <t>OEC-TAIL PIECE EXTENSION WASSERNISON NP27 1-1/4X6</t>
  </si>
  <si>
    <t>OEC-FLOOR DRAIN WASSERNISON NFD69 100MM</t>
  </si>
  <si>
    <t>OEC-FLOOR DRAIN WASSERNISON NFD70 100MM</t>
  </si>
  <si>
    <t>OEC-TAIL PIECE EXTENSION WASSERNISON NP28 1-1/4X8</t>
  </si>
  <si>
    <t>OEC-FLOOR DRAIN WASSERNISON NFD75 100MM</t>
  </si>
  <si>
    <t>OEC-LAVATORY BRACKET WASSERNISON LB200</t>
  </si>
  <si>
    <t>+OEC-TEILPIECE BASIN WASSERNISON NP30 1-1/4X4</t>
  </si>
  <si>
    <t>+OEC-BOTTLE TRAP WASSERNISON NP31 1 1/4 STAINLESS STEEL</t>
  </si>
  <si>
    <t>OEC-BASKET STRAINER WASSERNISON NKS80</t>
  </si>
  <si>
    <t>OEC-BASKET STRAINER WASSERNISON NKS81</t>
  </si>
  <si>
    <t>OEC-BASKET STRAINER WASSERNISON NKS82</t>
  </si>
  <si>
    <t>OEC-P-TRAP WASSERNISON NP41 1 1/4 W/ CLEAN-OUT STAINLESS STEEL</t>
  </si>
  <si>
    <t>OEC-BASKET STRAINER WASSERNISON NKS83</t>
  </si>
  <si>
    <t>OEC-BIDET WASSERNISON NBCS70W</t>
  </si>
  <si>
    <t>OEC-BASKET STRAINER WASSERNISON NKS84</t>
  </si>
  <si>
    <t>BASKET STRAINER WASSERNISON NKS85 SATIN CHROME</t>
  </si>
  <si>
    <t>BASKET STRAINER WASSERNISON NKS86 POLISHED FINISH</t>
  </si>
  <si>
    <t>OEC-KITCHEN SPRAYER WASSERNISON NKS88</t>
  </si>
  <si>
    <t>OEC-FAUCET WASSERNISON PF894</t>
  </si>
  <si>
    <t>OEC-FAUCET WASSERNISON PF895</t>
  </si>
  <si>
    <t>OEC-P-TRAP WASSERNISON NP42 W/BASIN WASTE 1 1/4 W/ CLEAN-OUT STAINLESS STEEL</t>
  </si>
  <si>
    <t>OEC-FAUCET WASSERNISON PF623</t>
  </si>
  <si>
    <t>OEC-FAUCET WASSERNISON PF625</t>
  </si>
  <si>
    <t>OEC-FAUCET WASSERNISON PF613</t>
  </si>
  <si>
    <t>OEC-FAUCET WASSERNISON PF615</t>
  </si>
  <si>
    <t>OEC-FAUCET WASSERNISON HPF715</t>
  </si>
  <si>
    <t>OEC-BIDET WASSERNISON NBCS75SG</t>
  </si>
  <si>
    <t>OEC-FAUCET WASSERNISON PF814</t>
  </si>
  <si>
    <t>OEC-BIDET WASSERNISON NBCS76SP</t>
  </si>
  <si>
    <t>OEC-FAUCET WASSERNISON PF815</t>
  </si>
  <si>
    <t>OEC-FAUCET WASSERNISON PF935</t>
  </si>
  <si>
    <t>OEC-FAUCET WASSERNISON PF905</t>
  </si>
  <si>
    <t>OEC-FAUCET WASSERNISON PF995</t>
  </si>
  <si>
    <t>OEC-FAUCET WASSERNISON PF894W</t>
  </si>
  <si>
    <t>OEC-FAUCET WASSERNISON PF895W</t>
  </si>
  <si>
    <t>OEC-FAUCET WASSERNISON PF623W</t>
  </si>
  <si>
    <t>OEC-FAUCET WASSERNISON PF625W</t>
  </si>
  <si>
    <t>OEC-FAUCET WASSERNISON PF613W</t>
  </si>
  <si>
    <t>OEC-BASIN WASTE WASSERNISON NP43</t>
  </si>
  <si>
    <t>OEC-FAUCET WASSERNISON PF615W</t>
  </si>
  <si>
    <t>OEC-FAUCET WASSERNISON PF785W</t>
  </si>
  <si>
    <t>OEC-POP-UP WASSERNISON NP44</t>
  </si>
  <si>
    <t>OEC-FAUCET WASSERNISON PF811W</t>
  </si>
  <si>
    <t>OEC-FAUCET WASSERNISON PF814W</t>
  </si>
  <si>
    <t>OEC-FAUCET WASSERNISON PF815W</t>
  </si>
  <si>
    <t>OEC-P-TRAP WASSERNISON NP45 W/PUSH-DOWN  POP-UP 1 1/4 W/CLEAN-OUT STAINLESS STEEL</t>
  </si>
  <si>
    <t>OEC-POP-UP WASSERNISON NP46 WIDE</t>
  </si>
  <si>
    <t>OEC-POP-UP WASSERNISON NP48 WIDE</t>
  </si>
  <si>
    <t>OEC-POP-UP WASSERNISON NP49</t>
  </si>
  <si>
    <t>OEC-P-TRAP WASSERNISON NP50 1 1/2 WITH CLEAN-OUT STAINLESS STEEL</t>
  </si>
  <si>
    <t>OEC-TAIL PIECE EXTENSION WASSERNISON NP62 S.STEEL</t>
  </si>
  <si>
    <t>OEC-TAIL PIECE EXTENSION WASSERNISON NP63 S.STEEL</t>
  </si>
  <si>
    <t>OEC-TAIL PIECE EXTENSION WASSERNISON NP64 S.STEEL</t>
  </si>
  <si>
    <t>OEC-FLANGE WASSERNISON NP70 CHROME</t>
  </si>
  <si>
    <t>OEC-BATHTUB WASTE WASSERNISON GY 5815</t>
  </si>
  <si>
    <t>OEC-BIDET ADATER WASSERNISON NB 611</t>
  </si>
  <si>
    <t>OEC-BIDET ADATER WASSERNISON NB 612</t>
  </si>
  <si>
    <t>OEC-BIDET SPRAY WASSERNISON NB-12PC BRASS</t>
  </si>
  <si>
    <t>OEC-BIDET SPRAY WASSERNISON NB-22PC BRASS</t>
  </si>
  <si>
    <t>OEC-BIDET SPRAY WASSERNISON NB-42PC BRASS</t>
  </si>
  <si>
    <t>OEC-BIDET SPRAY WASSERNISON NB-52PC BRASS</t>
  </si>
  <si>
    <t>OEC-FAUCET WASSERNISON NFT10P</t>
  </si>
  <si>
    <t>OEC-FAUCET WASSERNISON NFT11H</t>
  </si>
  <si>
    <t>OEC-FAUCET WASSERNISON NFT12P</t>
  </si>
  <si>
    <t>OEC-FAUCET WASSERNISON NFT13H</t>
  </si>
  <si>
    <t>OEC-FAUCET WASSERNISON NFT14</t>
  </si>
  <si>
    <t>OEC-FAUCET WASSERNISON NFT15</t>
  </si>
  <si>
    <t>OEC-FAUCET WASSERNISON NFT16</t>
  </si>
  <si>
    <t>OEC-FAUCET WASSERNISON NFT17</t>
  </si>
  <si>
    <t>OEC-FAUCET WASSERNISON NFT18</t>
  </si>
  <si>
    <t>OEC-FAUCET WASSERNISON NFT19</t>
  </si>
  <si>
    <t>OEC-FAUCET WASSERNISON WN80</t>
  </si>
  <si>
    <t>OEC-FAUCET WASSERNISON WN83</t>
  </si>
  <si>
    <t>OEC-FAUCET WASSERNISON WN84</t>
  </si>
  <si>
    <t>OEC-FAUCET WASSERNISON WN85</t>
  </si>
  <si>
    <t>OEC-FAUCET WASSERNISON WN86</t>
  </si>
  <si>
    <t>OEC-FAUCET WASSERNISON WN88</t>
  </si>
  <si>
    <t>OEC-FAUCET WASSERNISON WN89</t>
  </si>
  <si>
    <t>OEC-FAUCET WASSERNISON WN90</t>
  </si>
  <si>
    <t>OEC-FAUCET WASSERNISON WN93</t>
  </si>
  <si>
    <t>FAUCET WASSERNISON WN94</t>
  </si>
  <si>
    <t>FAUCET WASSERNISON WN95</t>
  </si>
  <si>
    <t>OEC-FAUCET WASSERNISON WN96</t>
  </si>
  <si>
    <t>OEC-FAUCET WASSERNISON WN97</t>
  </si>
  <si>
    <t>OEC-FAUCET WASSERNISON WN98</t>
  </si>
  <si>
    <t>OEC-FAUCET WASSERNISON WN99</t>
  </si>
  <si>
    <t>OEC-FAUCET WASSERNISON WN100</t>
  </si>
  <si>
    <t>OEC-SHOWER VALVE WASSERNISON WN1528</t>
  </si>
  <si>
    <t>OEC-FAUCET WASSERNISON WN8356</t>
  </si>
  <si>
    <t>OEC-FAUCET WASSERNISON WN2115</t>
  </si>
  <si>
    <t>OEC-FAUCET WASSERNISON WN2221</t>
  </si>
  <si>
    <t>OEC-PIPE PPR WASSERNISON PN2020 20MM</t>
  </si>
  <si>
    <t>OEC-COUPLING PPR WASSERNISON C20 20MM</t>
  </si>
  <si>
    <t>OEC-PIPE PPR WASSERNISON PN2025 25MM</t>
  </si>
  <si>
    <t>OEC-PIPE PPR WASSERNISON PN2032 32MM</t>
  </si>
  <si>
    <t>OEC-PIPE PPR WASSERNISON PN2520 20MM</t>
  </si>
  <si>
    <t>OEC-PIPE PPR WASSERNISON PN2525 25MM</t>
  </si>
  <si>
    <t>OEC-PIPE PPR WASSERNISON PN2532 32MM</t>
  </si>
  <si>
    <t>OEC-COUPLING PPR WASSERNISON C25 25MM</t>
  </si>
  <si>
    <t>OEC-COUPLING PPR WASSERNISON C32 32MM</t>
  </si>
  <si>
    <t>OEC-ELBOW PPR WASSERNISON E9020 20MM</t>
  </si>
  <si>
    <t>OEC-ELBOW PPR WASSERNISON E9025 25MM</t>
  </si>
  <si>
    <t>OEC-ELBOW PPR WASSERNISON E9032 32MM</t>
  </si>
  <si>
    <t>OEC-ELBOW PPR WASSERNISON E4520 20MM</t>
  </si>
  <si>
    <t>OEC-ELBOW PPR WASSERNISON E4525 25MM</t>
  </si>
  <si>
    <t>OEC-ELBOW PPR WASSERNISON E4532 32MM</t>
  </si>
  <si>
    <t>OEC-TEE WASSERNISON T20 20MM</t>
  </si>
  <si>
    <t>OEC-TEE WASSERNISON T25 25MM</t>
  </si>
  <si>
    <t>OEC-TEE WASSERNISON T32 32MM</t>
  </si>
  <si>
    <t>OEC-CAP WASSERNISON CP20 20MM</t>
  </si>
  <si>
    <t>OEC-CAP WASSERNISON CP25 25MM</t>
  </si>
  <si>
    <t>OEC-CAP WASSERNISON CP32 32MM</t>
  </si>
  <si>
    <t>OEC-UNION FEMALE WASSERNISON UF20 20MM</t>
  </si>
  <si>
    <t>OEC-UNION FEMALE WASSERNISON UF25 25MM</t>
  </si>
  <si>
    <t>+OEC-UNION FEMALE WASSERNISON UF32 32MM</t>
  </si>
  <si>
    <t>+OEC-UNION MALE WASSERNISON UM20 20MM</t>
  </si>
  <si>
    <t>+OEC-UNION MALE WASSERNISON UM25 25MM</t>
  </si>
  <si>
    <t>+OEC-UNION MALE WASSERNISON UM32 32MM</t>
  </si>
  <si>
    <t>OEC-ELBOW REDUCER WASSSERNISON ER2520 25MM</t>
  </si>
  <si>
    <t>OEC-ELBOW REDUCER WASSSERNISON ER3220 32MM</t>
  </si>
  <si>
    <t>OEC-ELBOW REDUCER WASSSERNISON ER3225 32MM</t>
  </si>
  <si>
    <t>OEC-TEE REDUCER WASSERNISON TR2520 25MM</t>
  </si>
  <si>
    <t>OEC-TEE REDUCER WASSERNISON TR3220 32MM</t>
  </si>
  <si>
    <t>OEC-TEE REDUCER WASSERNISON TR3225 32MM</t>
  </si>
  <si>
    <t>OEC-COUPLING REDUCER WASSERNISON CR2520 25MM</t>
  </si>
  <si>
    <t>OEC-COUPLING REDUCER WASSERNISON CR3220 32MM</t>
  </si>
  <si>
    <t>OEC-COUPLING REDUCER WASSERNISON CR3225 32MM</t>
  </si>
  <si>
    <t>OEC-COUPLING FEMALE WASSERNISON CF2020 20MM</t>
  </si>
  <si>
    <t>OEC-COUPLING FEMALE WASSERNISON CRF2520 25MM</t>
  </si>
  <si>
    <t>OEC-COUPLING FEMALE WASSERNISON CF2525 25MM</t>
  </si>
  <si>
    <t>+OEC-COUPLING FEMALE WASSERNISON CRF3225 32MM</t>
  </si>
  <si>
    <t>OEC-COUPLING FEMALE WASSERNISON CF3232 32MM</t>
  </si>
  <si>
    <t>OEC-COUPLING MALE WASSERNISON CM2020 20MM</t>
  </si>
  <si>
    <t>OEC-COUPLING MALE WASSERNISON CRM2520 25MM</t>
  </si>
  <si>
    <t>OEC-COUPLING MALE WASSERNISON CRM2525 25MM</t>
  </si>
  <si>
    <t>+OEC-COUPLING MALE WASSERNISON CRM3225 32MM</t>
  </si>
  <si>
    <t>OEC-COUPLING MALE WASSERNISON CM3232 32MM</t>
  </si>
  <si>
    <t>OEC-COUPLING MALE WASSERNISON CM4040 40MM</t>
  </si>
  <si>
    <t>OEC-ELBOW MALE WASSERNISON EM2020 20MM</t>
  </si>
  <si>
    <t>+OEC-ELBOW MALE WASSERNISON EM2025 20MM</t>
  </si>
  <si>
    <t>+OEC-ELBOW MALE WASSERNISON EM2520 25MM</t>
  </si>
  <si>
    <t>OEC-ELBOW MALE WASSERNISON EM2525 25MM</t>
  </si>
  <si>
    <t>+OEC-ELBOW MALE WASSERNISON EM3220 32MM</t>
  </si>
  <si>
    <t>+OEC-ELBOW MALE WASSERNISON EM3225 32MM</t>
  </si>
  <si>
    <t>OEC-ELBOW MALE WASSERNISON EM3232 32MM</t>
  </si>
  <si>
    <t>OEC-ELBOW FEMALE WASSERNISON EF2020 20MM</t>
  </si>
  <si>
    <t>OEC-ELBOW FEMALE WASSERNISON EF2025 20MM</t>
  </si>
  <si>
    <t>OEC-ELBOW FEMALE WASSERNISON EF2520 25MM</t>
  </si>
  <si>
    <t>OEC-ELBOW FEMALE WASSERNISON EF2525 25MM</t>
  </si>
  <si>
    <t>+OEC-ELBOW FEMALE WASSERNISON EF3220 32MM</t>
  </si>
  <si>
    <t>+OEC-ELBOW FEMALE WASSERNISON EF3225 32MM</t>
  </si>
  <si>
    <t>OEC-ELBOW FEMALE WASSERNISON EF3232 32MM</t>
  </si>
  <si>
    <t>OEC-TEE FEMALE WASSERNISON TF2020 20MM</t>
  </si>
  <si>
    <t>OEC-TEE FEMALE WASSERNISON TF2025 20MM</t>
  </si>
  <si>
    <t>OEC-TEE FEMALE WASSERNISON TF2520 25MM</t>
  </si>
  <si>
    <t>OEC-TEE FEMALE WASSERNISON TF2525 25MM</t>
  </si>
  <si>
    <t>+OEC-TEE FEMALE WASSERNISON TF3220 32MM</t>
  </si>
  <si>
    <t>+OEC-TEE FEMALE WASSERNISON TF3225 32MM</t>
  </si>
  <si>
    <t>+OEC-TEE FEMALE WASSERNISON TF3232 32MM</t>
  </si>
  <si>
    <t>OEC-TEE MALE WASSERNISON TM2020 20MM</t>
  </si>
  <si>
    <t>+OEC-TEE MALE WASSERNISON TM2025 20MM</t>
  </si>
  <si>
    <t>+OEC-TEE MALE WASSERNISON TM2520 25MM</t>
  </si>
  <si>
    <t>+OEC-TEE MALE WASSERNISON TM2525 25MM</t>
  </si>
  <si>
    <t>+OEC-TEE MALE WASSERNISON TM3220 32MM</t>
  </si>
  <si>
    <t>+OEC-TEE MALE WASSERNISON TM3232 32MM</t>
  </si>
  <si>
    <t>+OEC-BRIDGE WASSERNISON B20 20MM</t>
  </si>
  <si>
    <t>OEC-STOP VALVE WASSERNISON SV20 20MM</t>
  </si>
  <si>
    <t>OEC-STOP VALVE WASSERNISON SV25 25MM</t>
  </si>
  <si>
    <t>OEC-STOP VALVE WASSERNISON SV32 32MM</t>
  </si>
  <si>
    <t>OEC-STOP VALVE WASSERNISON SVH20 20MM</t>
  </si>
  <si>
    <t>OEC-STOP VALVE WASSERNISON SVH25 25MM</t>
  </si>
  <si>
    <t>+OEC-STOP VALVE WASSERNISON SVH32 32MM</t>
  </si>
  <si>
    <t>+OEC-STOP VALVE WASSERNISON SVC20 20MM</t>
  </si>
  <si>
    <t>OEC-BALL VALVE WASSERNISON BV32 32MM</t>
  </si>
  <si>
    <t>OEC-WELDING MACHINE WASSERNISON WM2032 20MM</t>
  </si>
  <si>
    <t>OEC-HANDLE IRON WASSERNISON PCI2032 20MM</t>
  </si>
  <si>
    <t>OEC-UNION BALL VALVE WASSERNISON PBV23</t>
  </si>
  <si>
    <t>OEC-HAND SHOWER WASSERNISON HS1043</t>
  </si>
  <si>
    <t>OEC-HAND SHOWER WASSERNISON HS3070</t>
  </si>
  <si>
    <t>OEC-HAND SHOWER WASSERNISON HS3230</t>
  </si>
  <si>
    <t>OEC-HAND SHOWER WASSERNISON HS3030W</t>
  </si>
  <si>
    <t>OEC-HAND SHOWER WASSERNISON HS3073W</t>
  </si>
  <si>
    <t>OEC-HAND SHOWER WASSERNISON HSS1041</t>
  </si>
  <si>
    <t>OEC-HAND SHOWER WASSERNISON HSF1042</t>
  </si>
  <si>
    <t>OEC-HAND SHOWER WASSERNISON HSF1043</t>
  </si>
  <si>
    <t>OEC-HAND SHOWER WASSERNISON HSS3041</t>
  </si>
  <si>
    <t>OEC-HAND SHOWER WASSERNISON HSS5151</t>
  </si>
  <si>
    <t>OEC-HAND SHOWER WASSERNISON HSS3830W</t>
  </si>
  <si>
    <t>OEC-HAND SHOWER WASSERNISON HSS3873W</t>
  </si>
  <si>
    <t>OEC-SHOWER HEAD WASSERNISON SHS1040</t>
  </si>
  <si>
    <t>OEC-SHOWER HEAD WASSERNISON SHS5011</t>
  </si>
  <si>
    <t>OEC-SHOWER HEAD WASSERNISON SHS5055</t>
  </si>
  <si>
    <t>OEC-SHOWER HEAD WASSERNISON SHS3231</t>
  </si>
  <si>
    <t>OEC-SHOWER HEAD WASSERNISON SHS3235</t>
  </si>
  <si>
    <t>OEC-SHOWER HEAD WASSERNISON SHS3236</t>
  </si>
  <si>
    <t>OEC-SHOWER HEAD WASSERNISON SH3075</t>
  </si>
  <si>
    <t>OEC-SHOWER HEAD WASSERNISON SH5022</t>
  </si>
  <si>
    <t>+OEC-FILTER SYSTEM OSMOSIS RO-50G-A1</t>
  </si>
  <si>
    <t>+T-ADHESIVE HOOK FIXON 7050</t>
  </si>
  <si>
    <t>OEC-WALL BRACKET WASSERNISON WB102</t>
  </si>
  <si>
    <t>OEC-WALL BRACKET WASSERNISON WB301 WHITE</t>
  </si>
  <si>
    <t>OEC-WALL BRACKET WASSERNISON WB302 CHROME</t>
  </si>
  <si>
    <t>OEC-HOSE WASSERNISON SSH512 120CM S.STEEL</t>
  </si>
  <si>
    <t>OEC-HOSE WASSERNISON SSH515 150CM S.STEEL</t>
  </si>
  <si>
    <t>OEC-HOSE WASSERNISON SSH520 200CM S.STEEL</t>
  </si>
  <si>
    <t>OEC-HOSE WASSERNISON SSH715 S.STEEL</t>
  </si>
  <si>
    <t>OEC-HOSE WASSERNISON SSH815 S.STEEL</t>
  </si>
  <si>
    <t>OEC-MYLAR HOSE WASSERNISON 120CM</t>
  </si>
  <si>
    <t>+OEC-PVC HOSE WASSERNISON 120CM</t>
  </si>
  <si>
    <t>+OEC-MYLAR HOSE WASSERNISON 120CM MHB123</t>
  </si>
  <si>
    <t>+OEC-MYLAR HOSE WASSERNISON 120CM MHSB124</t>
  </si>
  <si>
    <t>+OEC-MYLAR HOSE WASSERNISON 120CM MHSG125</t>
  </si>
  <si>
    <t>+OEC-MYLAR HOSE WASSERNISON 120CM MHSP126</t>
  </si>
  <si>
    <t>+OEC-MYLAR HOSE WASSERNISON 120CM MHWR127</t>
  </si>
  <si>
    <t>HOSE WASSERNISON 120CM MHSI128</t>
  </si>
  <si>
    <t>OEC-MYLAR HOSE WASSERNISON 120CM MHW150</t>
  </si>
  <si>
    <t>+OEC-MYLAR HOSE WASSERNISON 120CM MHW151</t>
  </si>
  <si>
    <t>OEC-BIDET WASSERNISON WB401 BRASS</t>
  </si>
  <si>
    <t>OEC-CARBON FILTER OSMOSIS T-33</t>
  </si>
  <si>
    <t>OEC-FAUCET WASSERNISON WN2222</t>
  </si>
  <si>
    <t>OEC-FAUCET WASSERNISON WN3112</t>
  </si>
  <si>
    <t>OEC-FAUCET WASSERNISON WN1048</t>
  </si>
  <si>
    <t>OEC-FAUCET WASSERNISON WN7033</t>
  </si>
  <si>
    <t>OEC-FAUCET WASSERNISON WN7034</t>
  </si>
  <si>
    <t>OEC-FAUCET WASSERNISON WN7036</t>
  </si>
  <si>
    <t>OEC-FAUCET WASSERNISON WN7031</t>
  </si>
  <si>
    <t>OEC-FAUCET WASSERNISON WN8324</t>
  </si>
  <si>
    <t>OEC-FAUCET WASSERNISON WN8316</t>
  </si>
  <si>
    <t>OEC-FAUCET WASSERNISON WN8866</t>
  </si>
  <si>
    <t>OEC-FAUCET WASSERNISON WN8841</t>
  </si>
  <si>
    <t>OEC-FAUCET WASSERNISON WN8357</t>
  </si>
  <si>
    <t>OEC-FAUCET WASSERNISON WN8359</t>
  </si>
  <si>
    <t>OEC-FAUCET WASSERNISON WN8377</t>
  </si>
  <si>
    <t>OEC-FAUCET WASSERNISON WN8850</t>
  </si>
  <si>
    <t>OEC-FAUCET WASSERNISON WN8851</t>
  </si>
  <si>
    <t>OEC-FAUCET WASSERNISON WN8859</t>
  </si>
  <si>
    <t>OEC-FAUCET WASSERNISON WN8863</t>
  </si>
  <si>
    <t>OEC-SHOWER VALVE WASSERNISON WN1529</t>
  </si>
  <si>
    <t>OEC-FAUCET WASSERNISON WN101</t>
  </si>
  <si>
    <t>OEC-FAUCET WASSERNISON WN103</t>
  </si>
  <si>
    <t>OEC-FAUCET WASSERNISON WN104</t>
  </si>
  <si>
    <t>OEC-FAUCET WASSERNISON WN105</t>
  </si>
  <si>
    <t>OEC-FAUCET WASSERNISON WN106</t>
  </si>
  <si>
    <t>OEC-FAUCET WASSERNISON WN107</t>
  </si>
  <si>
    <t>OEC-FAUCET WASSERNISON WN108</t>
  </si>
  <si>
    <t>OEC-FAUCET WASSERNISON WN109</t>
  </si>
  <si>
    <t>OEC-FAUCET WASSERNISON SA107</t>
  </si>
  <si>
    <t>OEC-FAUCET WASSERNISON SA108</t>
  </si>
  <si>
    <t>+OEC-CHECK VALVE WASSERNISON CV25 25MM</t>
  </si>
  <si>
    <t>+OEC-CHECK VALVE WASSERNISON CV32 32MM</t>
  </si>
  <si>
    <t>+OEC-FOOT VALVE WASSERNISON FV25 25MM</t>
  </si>
  <si>
    <t>+OEC-FOOT VALVE WASSERNISON FV32 32MM</t>
  </si>
  <si>
    <t>OEC-FAUCET SPOUT WASSERNISON KS201</t>
  </si>
  <si>
    <t>SHOWER DIVERTER WASSERNISON DT1011</t>
  </si>
  <si>
    <t>OEC-SHOWER HEAD WASSERNISON RSH-801</t>
  </si>
  <si>
    <t>OEC-WALL BRACKET WASSERNISON WB101</t>
  </si>
  <si>
    <t>OEC-FAUCET DIVERTER VALVE OSMOSIS FDV-6</t>
  </si>
  <si>
    <t>OEC-REDUCING SOCKET BEGLER BF-125 3/4X1/2</t>
  </si>
  <si>
    <t>OEC-SWING CHECK VALVE BEGLER BCV70 1/2</t>
  </si>
  <si>
    <t>OEC-SWING CHECK VALVE BEGLER BCV71 3/4</t>
  </si>
  <si>
    <t>OEC-SWING CHECK VALVE BEGLER BCV72 1</t>
  </si>
  <si>
    <t>OEC-SPRING CHECK VALVE BEGLER BCV80 1/2</t>
  </si>
  <si>
    <t>OEC-SPRING CHECK VALVE BEGLER BCV81 3/4</t>
  </si>
  <si>
    <t>OEC-SPRING CHECK VALVE BEGLER BCV82 1</t>
  </si>
  <si>
    <t>OEC-BALL VALVE WASSERNISON PBV01 1/2</t>
  </si>
  <si>
    <t>OEC-BALL VALVE WASSERNISON PBV02 3/4</t>
  </si>
  <si>
    <t>OEC-BALL VALVE WASSERNISON PBV03 1</t>
  </si>
  <si>
    <t>+OEC-BALL VALVE WASSERNISON PBV04 1-1/4</t>
  </si>
  <si>
    <t>+OEC-BALL VALVE WASSERNISON PBV05 1-1/2</t>
  </si>
  <si>
    <t>OEC-BALL VALVE WASSERNISON PBV06 2</t>
  </si>
  <si>
    <t>OEC-FEED WATER VALVE OSMOSIS VA-05 1/4X1/4</t>
  </si>
  <si>
    <t>ATB-BARREL BOLT DORMER 1-1/2 STAINLESS</t>
  </si>
  <si>
    <t>ATB-BARREL BOLT DORMER 2 STAINLESS</t>
  </si>
  <si>
    <t>ATB-BARREL BOLT DORMER 2-1/2 STAINLESS</t>
  </si>
  <si>
    <t>ATB-BARREL BOLT DORMER 3' STAINLESS</t>
  </si>
  <si>
    <t>ATB-BARREL BOLT DORMER 4' STAINLESS</t>
  </si>
  <si>
    <t>ATB-BARREL BOLT DORMER 5' STAINLESS</t>
  </si>
  <si>
    <t>ATB-ROLLER MINI FILLER-COTTON OMEGA 4'</t>
  </si>
  <si>
    <t>ATB-PAINT ROLLER OMEGA MINI W/HANDLE-COTTON 4</t>
  </si>
  <si>
    <t>ATB-ROLLER MINI W/HANDLE-FOAM OMEGA 4'</t>
  </si>
  <si>
    <t>ATB-STEEL BRUSH OMEGA</t>
  </si>
  <si>
    <t>+AMC-SKIM COAT NOVCRETE 20KG YELLOW SUPERFINE</t>
  </si>
  <si>
    <t>+AMC-SKIM COAT NOVCRETE 20KG GREEN SUPERFINE</t>
  </si>
  <si>
    <t>+AMC-SKIM COAT NOVCRETE 20KG RED SUPERFINE</t>
  </si>
  <si>
    <t>+AMC-SKIM COAT NOVCRETE 20KG BLUE SUPERFINE</t>
  </si>
  <si>
    <t>+AMC-SKIM COAT NOVCRETE 20KG BEIGE SUPERFINE</t>
  </si>
  <si>
    <t>GID-LOCKSET FAULTLESS TR600</t>
  </si>
  <si>
    <t>GID-LOCKSET FAULTLESS TR610</t>
  </si>
  <si>
    <t>GID-LOCKSET FAULTLESS TW800</t>
  </si>
  <si>
    <t>GID-LOCKSET FAULTLESS TS800</t>
  </si>
  <si>
    <t>GID-LOCKSET FAULTLESS TS810</t>
  </si>
  <si>
    <t>GID-DEADBOLT FAULTLESS D161</t>
  </si>
  <si>
    <t>GID-DEADBOLT FAULTLESS D181</t>
  </si>
  <si>
    <t>GID-HANDLESET FAULTLESS SCC31-DK</t>
  </si>
  <si>
    <t>GID-HANDLESET FAULTLESS SP631-DK</t>
  </si>
  <si>
    <t>SJG-WELDING ROD APOLLO BRONZE</t>
  </si>
  <si>
    <t>SJG-SWITCH FOCUS 1GANG</t>
  </si>
  <si>
    <t>SJG-SWITCH FOCUS 2GANG</t>
  </si>
  <si>
    <t>SJG-SWITCH FOCUS 3GANG</t>
  </si>
  <si>
    <t>SJG-OUTLET FOCUS W/PLATE 1GANG</t>
  </si>
  <si>
    <t>SJG-OUTLET FOCUS W/PLATE 2GANG</t>
  </si>
  <si>
    <t>SJG-OUTLET FOCUS W/PLATE 3GANG</t>
  </si>
  <si>
    <t>SJG-OUTLET TV/CABLE FOCUS</t>
  </si>
  <si>
    <t>SJG-OUTLET TELEPHONE FOCUS</t>
  </si>
  <si>
    <t>ATB-ROLLER MINI FILLER-FOAM OMEGA 4'</t>
  </si>
  <si>
    <t>JC-BREAKER MAXSELL MSB-2060AC</t>
  </si>
  <si>
    <t>JC-CHIPPING HAMMER MAXSELL MCH-1200 1200W</t>
  </si>
  <si>
    <t>JC-ANGLE GRINDER MAXSELL MF-810</t>
  </si>
  <si>
    <t>BF-SHEAR BYPASS BUFFALO 165MM 3171</t>
  </si>
  <si>
    <t>BF-SHEAR TRIMMING BUFFALO 3171-1 165MM</t>
  </si>
  <si>
    <t>BF-SHEAR ANVIL BUFFALO 3171-A 195MM</t>
  </si>
  <si>
    <t>BF-SHEAR BYPASS BUFFALO 205MM 3171-B</t>
  </si>
  <si>
    <t>BF-SHEAR TRIMMING BUFFALO 3172 175MM</t>
  </si>
  <si>
    <t>BF-SCREWDRIVER W/RATCHET BUFFALO PS-2017A-16</t>
  </si>
  <si>
    <t>BF-TAPE MEASURING BUFFALO TSM-3019 3M/10FT</t>
  </si>
  <si>
    <t>NKD-HAND RIVETER LOTUS LHR-708</t>
  </si>
  <si>
    <t>NKD-HAND RIVETER LOTUS LHR-709</t>
  </si>
  <si>
    <t>NKD-ARM RIVETER LOTUS LHR-710</t>
  </si>
  <si>
    <t>NKD-PACKING TAPE LOTUS 48MMX100M CLEAR</t>
  </si>
  <si>
    <t>NKD-BRUSH CARBON MAKITA CB-203</t>
  </si>
  <si>
    <t>SJG-PANEL BOARD AMERICA 4X6X6</t>
  </si>
  <si>
    <t>SJG-PANEL BOARD AMERICA 4X6X8</t>
  </si>
  <si>
    <t>SJG-PANEL BOARD AMERICA 4X10X10</t>
  </si>
  <si>
    <t>SJG-PANEL BOARD AMERICA 4X12X12</t>
  </si>
  <si>
    <t>SJG-PANEL BOARD AMERICA 6X6X6</t>
  </si>
  <si>
    <t>SJG-PANEL BOARD AMERICA 6X12X12</t>
  </si>
  <si>
    <t>OEC-DIVERTER VALVE OSMOSIS MF-01</t>
  </si>
  <si>
    <t>+OEC-TAPE DUCT OSMOSIS 2X45MTS 24RL</t>
  </si>
  <si>
    <t>+OEC-TAPE DUCT OSMOSIS 3X45MTS 18RL</t>
  </si>
  <si>
    <t>+OEC-MESH TAPE EAGLE 25MMX100FT</t>
  </si>
  <si>
    <t>+OEC-MESH TAPE EAGLE 38MMX100FT</t>
  </si>
  <si>
    <t>+OEC-MESH TAPE EAGLE 50MMX100FT</t>
  </si>
  <si>
    <t>+OEC-MESH TAPE EAGLE 50MMX250FT</t>
  </si>
  <si>
    <t>+OEC-TAPE GYPSUM WASSERNISON 50MMX30M</t>
  </si>
  <si>
    <t>+OEC-TAPE GYPSUM WASSERNISON 50MMX75M</t>
  </si>
  <si>
    <t>SJG-CUT-OUT AMERICA 3X5X8</t>
  </si>
  <si>
    <t>OEC-MALE STRAIGHT OSMOSIS QF-19</t>
  </si>
  <si>
    <t>OEC-MALE STRAIGHT OSMOSIS QF-21</t>
  </si>
  <si>
    <t>SJG-CUT-OUT AMERICA 3X5X11</t>
  </si>
  <si>
    <t>SJG-NEMA 3R AMERICA WEATHERPROOF 2POLE PLUG-IN</t>
  </si>
  <si>
    <t>SJG-NEMA 3R AMERICA WEATHERPROOF 2POLE BOLT-ON</t>
  </si>
  <si>
    <t>AIC-AIR CHUCK KYK PKAC-023</t>
  </si>
  <si>
    <t>AIC-BARREL BOLT KYK PKBB-002 SOLID BRASS</t>
  </si>
  <si>
    <t>CBK-LOCKSET EZSET EZ-102T-BA-US32D</t>
  </si>
  <si>
    <t>AIC-BARREL BOLT KYK PKBB-003 SOLID BRASS</t>
  </si>
  <si>
    <t>CBK-LOCKSET EZSET EZ-102T-BA-US5</t>
  </si>
  <si>
    <t>CBK-LOCKSET EZSET EZ-500TZ-QN-US15</t>
  </si>
  <si>
    <t>CBK-LOCKSET EZSET EZ-500TZ-QN-US5</t>
  </si>
  <si>
    <t>CBK-LOCKSET EZSET EZ-500TZ-RZ-US15</t>
  </si>
  <si>
    <t>CBK-SINK STRAINER DANZE DZ-RA3051CP</t>
  </si>
  <si>
    <t>CBK-SINK STRAINER DANZE DZ-RA3061CP</t>
  </si>
  <si>
    <t>CBK-SINK STRAINER DANZE DZ-RA3062CP</t>
  </si>
  <si>
    <t>NKD-SAW BLADE LOTUS LTCT-740 7X40T</t>
  </si>
  <si>
    <t>NKD-SAW BLADE LOTUS LTCT-1030 10X30T</t>
  </si>
  <si>
    <t>NKD-SAW BLADE LOTUS LTCT-1040 10X40T</t>
  </si>
  <si>
    <t>NKD-SAW BLADE LOTUS LTCT-1230 12X30T</t>
  </si>
  <si>
    <t>NKD-SAW BLADE LOTUS LTCT-1240 12X40T</t>
  </si>
  <si>
    <t>NKD-SAW BLADE LOTUS LTCT-1430 14X30T</t>
  </si>
  <si>
    <t>NKD-SAW BLADE LOTUS LTCT-1440 14X40T</t>
  </si>
  <si>
    <t>NKD-SAW BLADE LOTUS LTCT-1630 16X30T</t>
  </si>
  <si>
    <t>NKD-SAW BLADE LOTUS LTCT-1640 16X40T</t>
  </si>
  <si>
    <t>NKD-SAW BLADE LOTUS LTCT-1830 18X30T</t>
  </si>
  <si>
    <t>NKD-SAW BLADE LOTUS LTCT-1840 18X40T</t>
  </si>
  <si>
    <t>NKD-SAW BLADE LOTUS LTCT-10100 10X100T</t>
  </si>
  <si>
    <t>NKD-WHEEL SPONGE LOTUS LSW6060 6X60</t>
  </si>
  <si>
    <t>NKD-WHEEL SPONGE LOTUS LSW6080 6X80</t>
  </si>
  <si>
    <t>NKD-WHEEL SPONGE LOTUS LSW6120 6X120</t>
  </si>
  <si>
    <t>NKD-WHEEL SPONGE LOTUS LSW6220 6X220</t>
  </si>
  <si>
    <t>NKD-WHEEL SPONGE LOTUS LSW6400 6X400</t>
  </si>
  <si>
    <t>NKD-WHEEL LOTUS LAWH1060 25MMX60</t>
  </si>
  <si>
    <t>NKD-WHEEL LOTUS LAWH1080 25MMX80</t>
  </si>
  <si>
    <t>NKD-WHEEL LOTUS LAWH1120 25MMX120</t>
  </si>
  <si>
    <t>NKD-WHEEL LOTUS LAWH11460 30MMX60</t>
  </si>
  <si>
    <t>L-SLIDING DOOR STANLEY 83-6965</t>
  </si>
  <si>
    <t>L-GALVANIZED STEEL STANLEY 2000MM</t>
  </si>
  <si>
    <t>L-BI-FOLD DOOR STANLEY 83-6957</t>
  </si>
  <si>
    <t>NKD-WHEEL LOTUS LAWH11480 30MMX80</t>
  </si>
  <si>
    <t>NKD-WHEEL LOTUS LAWH14120 30MMX120</t>
  </si>
  <si>
    <t>NKD-WHEEL LOTUS LAWH2080 50MMX80</t>
  </si>
  <si>
    <t>NKD-WHEEL LOTUS LAWH2120 50MMX120</t>
  </si>
  <si>
    <t>NKD-WHEEL LOTUS LAWH21260 60MMX60</t>
  </si>
  <si>
    <t>NKD-WHEEL LOTUS LAWH21280 60MMX80</t>
  </si>
  <si>
    <t>NKD-WHEEL LOTUS LAWH212121 60MMX120</t>
  </si>
  <si>
    <t>NKD-WHEEL LOTUS LNW-61240</t>
  </si>
  <si>
    <t>ER-CABLE CLIP PVC 4MM</t>
  </si>
  <si>
    <t>ER-CABLE CLIP PVC 6MM</t>
  </si>
  <si>
    <t>ER-CABLE CLIP PVC 8MM</t>
  </si>
  <si>
    <t>ER-CABLE CLIP PVC 12MM</t>
  </si>
  <si>
    <t>ER-CABLE CLIP PVC 8MM SQUARE</t>
  </si>
  <si>
    <t>B-STOP COCK DKI 134-CS-57M</t>
  </si>
  <si>
    <t>NKD-FILTRATE LOTUS LOST-1</t>
  </si>
  <si>
    <t>NKD-FILTRATE LOTUS LOST-2</t>
  </si>
  <si>
    <t>+B-SHOWER HEAD DKI 090-SH-20</t>
  </si>
  <si>
    <t>B-ANGLE STOP COCK DKI 137 AC 53</t>
  </si>
  <si>
    <t>AIC-BARREL BOLT KYK PKBB-004 SOLID BRASS</t>
  </si>
  <si>
    <t>AIC-BARREL BOLT KYK PKBB-112 SOLID BRASS</t>
  </si>
  <si>
    <t>AIC-BARREL BOLT KYK PKBB-212 SOLID BRASS</t>
  </si>
  <si>
    <t>AIC-PLIERS COMB KYK PKCP-006</t>
  </si>
  <si>
    <t>AIC-PLIERS COMB KYK PKCP-007</t>
  </si>
  <si>
    <t>AIC-PLIERS COMB KYK PKCP-008</t>
  </si>
  <si>
    <t>AIC-WRENCH COMB.KYK PKCW-008 8MM</t>
  </si>
  <si>
    <t>AIC-SCREWDRIVER KYK PKSD-054+ TTC</t>
  </si>
  <si>
    <t>AIC-SCREWDRIVER KYK PKSD-054- TTC</t>
  </si>
  <si>
    <t>AIC-SCREWDRIVER KYK PKSD-056+ TTC</t>
  </si>
  <si>
    <t>AIC-SCREWDRIVER KYK PKSD-056- TTC</t>
  </si>
  <si>
    <t>AIC-SCREWDRIVER KYK PKSD-064+ TTC</t>
  </si>
  <si>
    <t>AIC-SCREWDRIVER KYK PKSD-064- TTC</t>
  </si>
  <si>
    <t>AIC-SCREWDRIVER KYK PKSD-065+ TTC</t>
  </si>
  <si>
    <t>AIC-SCREWDRIVER KYK PKSD-065- TTC</t>
  </si>
  <si>
    <t>AIC-SCREWDRIVER KYK PKSD-066+ TTC</t>
  </si>
  <si>
    <t>AIC-SCREWDRIVER KYK PKSD-066- TTC</t>
  </si>
  <si>
    <t>AIC-PLIER SAW KYK PKSP-007</t>
  </si>
  <si>
    <t>AIC-SHARPENING STONE KYK KOS200 6</t>
  </si>
  <si>
    <t>AIC-WRENCH COMB.KYK PKCW-010 10MM</t>
  </si>
  <si>
    <t>AIC-WRENCH COMB.KYK PKCW-012 12MM</t>
  </si>
  <si>
    <t>AIC-WRENCH COMB.KYK PKCW-014 14MM</t>
  </si>
  <si>
    <t>AIC-WRENCH COMB.KYK PKCW-017 17MM</t>
  </si>
  <si>
    <t>AIC-PLIERS DIAGONAL KYK PKDP-005</t>
  </si>
  <si>
    <t>AIC-PLIERS DIAGONAL KYK PKDP-006</t>
  </si>
  <si>
    <t>L-ROLLER RAIL SENTRY SDT-01-6</t>
  </si>
  <si>
    <t>L-ROLLER RAIL SENTRY SDT-02-6</t>
  </si>
  <si>
    <t>L-ROLLER RAIL SENTRY SDT-03-6</t>
  </si>
  <si>
    <t>AIC-PLIERS DIAGONAL KYK PKDP-007</t>
  </si>
  <si>
    <t>AIC-CLEANER ENGINE KYK PKEG-101</t>
  </si>
  <si>
    <t>AIC-CLEANER ENGINE KYK PKEG-112</t>
  </si>
  <si>
    <t>AIC-ELECTRODE HOLDER KYK PKEH-400</t>
  </si>
  <si>
    <t>AIC-ELECTRODE HOLDER KYK PKEH-600</t>
  </si>
  <si>
    <t>AIC-WRENCH HEX KYK PKHK-109</t>
  </si>
  <si>
    <t>AIC-WRENCH HEX KYK PKHK-910</t>
  </si>
  <si>
    <t>AIC-PLIERS LONG NOSE KYK PKLN-006</t>
  </si>
  <si>
    <t>AIC-PLIERS LONG NOSE KYK PKLN-008</t>
  </si>
  <si>
    <t>JC-DRILL BIT DIAGER MAS PRO TREAD 264D04 4.0MM</t>
  </si>
  <si>
    <t>JC-DRILL BIT DIAGER MAS PRO TREAD 264D05 5.0MM</t>
  </si>
  <si>
    <t>JC-DRILL BIT DIAGER MAS PRO TREAD 264D05 5 5.5MM</t>
  </si>
  <si>
    <t>JC-DRILL BIT DIAGER MAS PRO TREAD 264D06 6.0MM</t>
  </si>
  <si>
    <t>JC-DRILL BIT DIAGER MAS PRO TREAD 264D07 7.0MM</t>
  </si>
  <si>
    <t>JC-DRILL BIT DIAGER MAS PRO TREAD 264D08 8.0MM</t>
  </si>
  <si>
    <t>JC-DRILL BIT DIAGER MAS PRO TREAD 264D10 10.0MM</t>
  </si>
  <si>
    <t>JC-DRILL BIT DIAGER MAS PRO TREAD 264D11 11.0MM</t>
  </si>
  <si>
    <t>JC-DRILL BIT DIAGER 264D13 13.0MM</t>
  </si>
  <si>
    <t>JC-DRILL BIT DIAGER 264D14 14.0MM</t>
  </si>
  <si>
    <t>JC-DRILL BIT DIAGER 264D16 16.0MM</t>
  </si>
  <si>
    <t>JC-CHUCK &amp; KEY MAXSELL MSA-7910</t>
  </si>
  <si>
    <t>JC-CHUCK &amp; KEY MAXSELL MSA-8013</t>
  </si>
  <si>
    <t>JC-HEX SHANK MAXSELL MSA-8230 30X410MM</t>
  </si>
  <si>
    <t>JC-NUT SETTER MAXSELL MSA-8602</t>
  </si>
  <si>
    <t>JC-ABRASIVE WHEEL PVA MAXSELL PVA-8736</t>
  </si>
  <si>
    <t>JC-ABRASIVE WHEEL PVA MAXSELL PVA-8860</t>
  </si>
  <si>
    <t>JC-ABRASIVE WHEEL PVA MAXSELL PVA-8980</t>
  </si>
  <si>
    <t>JC-ABRASIVE WHEEL PVA MAXSELL PVA-9010</t>
  </si>
  <si>
    <t>JC-CUTTING WHEEL MAXSELL M:MCD2319-ST</t>
  </si>
  <si>
    <t>JC-GRINDING WHEEL MAXSELL MGD-1560M 7</t>
  </si>
  <si>
    <t>JC-CARBON BRUSH MAXSELL MP-75013</t>
  </si>
  <si>
    <t>JC-CARBON BRUSH MAXTOOLS MP-26513</t>
  </si>
  <si>
    <t>JC-HEX SHANK MAXSELL MSA-8117 17X280MM</t>
  </si>
  <si>
    <t>JC-ABRASIVE WHEEL PVA MAXSELL G-240 M:PVA-9224</t>
  </si>
  <si>
    <t>JC-ABRASIVE WHEEL PVA MAXSELL G-320 M:PVA-9332</t>
  </si>
  <si>
    <t>JC-ABRASIVE WHEEL PVA MAXSELL G-500 M:PVA-9450</t>
  </si>
  <si>
    <t>JC-ABRASIVE WHEEL PVA MAXSELL G-800 M:PVA-9580</t>
  </si>
  <si>
    <t>JC-ABRASIVE WHEEL PVA MAXSELL G-1000 M:PVA-96100</t>
  </si>
  <si>
    <t>JC-ABRASIVE WHEEL PVA MAXSELL G-1500 M:PVA-97150</t>
  </si>
  <si>
    <t>JC-ABRASIVE WHEEL PVA MAXSELL G-2000 M:PVA-98200</t>
  </si>
  <si>
    <t>JC-MASONRY DRILL BIT S3PCS MAXSELL M: MSM-003</t>
  </si>
  <si>
    <t>JC-DRILL BIT MAXSELL MSM-005 MASONRY 5PCS</t>
  </si>
  <si>
    <t>JC-SCREWDRIVER BIT MAXSELL MSD-003 PH2 S3PCS</t>
  </si>
  <si>
    <t>JC-ABRASIVE WHEEL PVA MAXSELL M:MNA-1000</t>
  </si>
  <si>
    <t>JC-CUTTING WHEEL MAXSELL M:MCD1510-S</t>
  </si>
  <si>
    <t>JC-CUTTING WHEEL MAXSELL M:MCD2119-M</t>
  </si>
  <si>
    <t>BF-PRUNER FRUIT/FLORAL BUFFALO 185MM 807</t>
  </si>
  <si>
    <t>BF-PRUNER FRUIT/FLORAL BUFFALO 190MM 807-1</t>
  </si>
  <si>
    <t>BF-PRUNER FRUIT/FLORAL BUFFALO 175MM 807-2</t>
  </si>
  <si>
    <t>BF-SHEAR TRIMMING BUFFALO GPS3150-1-PP</t>
  </si>
  <si>
    <t>BF-NOZZLE BUFFALO 4-YM73407-PH</t>
  </si>
  <si>
    <t>BF-NOZZLE BUFFALO YM-76957</t>
  </si>
  <si>
    <t>BF-DRIVER BIT BUFFALO DB4PC-AP 1SET</t>
  </si>
  <si>
    <t>BF-TAPE MEASURING BUFFALO TSM-5019 5M/16FT</t>
  </si>
  <si>
    <t>BF-TAPE MEASURING BUFFALO TSM-8025 8M/27FT</t>
  </si>
  <si>
    <t>BF-SCREWDRIVER BUFFALO 2PSS-575 1X75MM5X75MM</t>
  </si>
  <si>
    <t>BF-SCREWDRIVER BUFFALO 2PSS-6100 2X100MM,6X100MM</t>
  </si>
  <si>
    <t>BF-SCREWDRIVER BUFFALO 2PSCV33 10X75MM,3X75MM</t>
  </si>
  <si>
    <t>BF-SCREWDRIVER BUFFALO 2PS-CV53 1X75MM,5X75MM</t>
  </si>
  <si>
    <t>BF-SCREWDRIVER BUFFALO 2PS-CV64 2X100MM,6X100MM</t>
  </si>
  <si>
    <t>BF-SCREWDRIVER W/RATCHET BUFFALO PS-2016-10</t>
  </si>
  <si>
    <t>BF-SCREWDRIVER W/RATCHET BUFFALO PS-2017-16</t>
  </si>
  <si>
    <t>ER-CLEANING CLOTH OMNICLOTH GREEN</t>
  </si>
  <si>
    <t>NKD-RATCHET HANDLE LOTUS 1/2DR 10'</t>
  </si>
  <si>
    <t>NKD-FILTER CARTRIDGE LOTUS LVC-607</t>
  </si>
  <si>
    <t>SJG-SPRAY PAINT SHERLUX SUPER ZINC</t>
  </si>
  <si>
    <t>SJG-SPRAY PAINT SHERLUX ZINCIFICATION</t>
  </si>
  <si>
    <t>SJG-PAINT REMOVER SHERLUX</t>
  </si>
  <si>
    <t>L-HINGE LOOSE PIN YALE V11.30 3X3X2MM BP</t>
  </si>
  <si>
    <t>L-HINGE LOOSE PIN YALE V11.35 3.3X3.5X2.2MM BP</t>
  </si>
  <si>
    <t>L-HINGE LOOSE PIN YALE V11.40 4X4X2.2MM BP</t>
  </si>
  <si>
    <t>NKD-BUMP CAP LOTUS LSM90356W WHITE</t>
  </si>
  <si>
    <t>NKD-BUMP CAP LOTUS LSM90356Y YELLOW</t>
  </si>
  <si>
    <t>NKD-BUMP CAP LOTUS LSM90356R RED</t>
  </si>
  <si>
    <t>NKD-BUMP CAP LOTUS LSM90356B BLUE</t>
  </si>
  <si>
    <t>NKD-BUMP CAP LOTUS LSM90356O ORANGE</t>
  </si>
  <si>
    <t>NKD-BUMP CAP LOTUS LSM90356G GREEN</t>
  </si>
  <si>
    <t>NKD-SPARE BLADE LOTUS PYSW99A</t>
  </si>
  <si>
    <t>NKD-SPARE BLADE LOTUS 18</t>
  </si>
  <si>
    <t>NKD-SPARE BLADE LOTUS 24</t>
  </si>
  <si>
    <t>NKD-SPRING COMPRESSOR LOTUS LCPC90200</t>
  </si>
  <si>
    <t>NKD-HEX ALLEN SOCKET LOTUS 4H6-6MM</t>
  </si>
  <si>
    <t>NKD-HEX ALLEN SOCKET LOTUS 4H8-8MM</t>
  </si>
  <si>
    <t>NKD-HEX ALLEN SOCKET LOTUS 4H10-10MM</t>
  </si>
  <si>
    <t>NKD-HEX ALLEN SOCKET LOTUS 4H12-12MM</t>
  </si>
  <si>
    <t>NKD-GIMLET LOTUS LGS-2619 SET</t>
  </si>
  <si>
    <t>NKD-JUMP STARTER LOTUS LJS-005B 6IN1</t>
  </si>
  <si>
    <t>SJG-ANTENNA CRYSTAL DIGITAL</t>
  </si>
  <si>
    <t>POTP-SYNGONUIM @ 250</t>
  </si>
  <si>
    <t>POTP-SYNGONUIM @ 200</t>
  </si>
  <si>
    <t>POTP-ORNAMENTAL @350</t>
  </si>
  <si>
    <t>POTP-ORNAMENTAL @250</t>
  </si>
  <si>
    <t>EHM30-LAMPSHADE TUSCANY D30 C.GUMAMELA</t>
  </si>
  <si>
    <t>EHM30-LAMPSHADE TUSCANY D45 C.GUMAMELA</t>
  </si>
  <si>
    <t>B-HOSE CONNECTOR GARDEN CRAFT AC-315-WS 1/2</t>
  </si>
  <si>
    <t>B-HOSE CONNECTOR GARDEN CRAFT AC-317-WS 3/4</t>
  </si>
  <si>
    <t>EHM30-LAMPSHADE TUSCANY D45 C.DOLLAR</t>
  </si>
  <si>
    <t>EHM30-LAMPSHADE TUSCANY D40 C.DOLLAR</t>
  </si>
  <si>
    <t>EHM30-LAMPSHADE TUSCANY D35 C.DOLLAR</t>
  </si>
  <si>
    <t>EHM30-LAMPSHADE TUSCANY D45 ATIS</t>
  </si>
  <si>
    <t>EHM30-LAMPSHADE TUSCANY D36 ATIS</t>
  </si>
  <si>
    <t>EHM30-LAMPSHADE TUSCANY ART003 W/STAND</t>
  </si>
  <si>
    <t>EHM30-LAMPSHADE TUSCANY ART007 W/STAND</t>
  </si>
  <si>
    <t>L-HINGE LOOSE PIN SENTRY BB143 SS</t>
  </si>
  <si>
    <t>TANK BESTANK IVBWT-450 PE TERRACOTTA VERTICAL</t>
  </si>
  <si>
    <t>B-TANK BESTANK IVBWT-450 PE GRANITE VERTICAL</t>
  </si>
  <si>
    <t>TANK BESTANK IVBWT-660 PE TERRACOTTA VERTICAL</t>
  </si>
  <si>
    <t>B-TANK BESTANK IVBWT-660 PE GRANITE VERTICAL</t>
  </si>
  <si>
    <t>+B-TANK  BESTANK WT-300 PE TERRACOTTA</t>
  </si>
  <si>
    <t>+B-TANK BESTANK WT-300 PE GRANITE VERTICAL</t>
  </si>
  <si>
    <t>+B-TANK BESTANK WT-1000 PE TERRACOTTA VERTICAL</t>
  </si>
  <si>
    <t>+B-TANK BESTANK WT-1000 PE GRANITE VERTICAL</t>
  </si>
  <si>
    <t>+B-TANK BESTANK WT-1500 PE TERRACOTTA VERTICAL</t>
  </si>
  <si>
    <t>+B-TANK  BESTANK WT-1500 PE GRANITE</t>
  </si>
  <si>
    <t>B-TANK BESTANK WT-2000 PE TERRA COTTA VERTICAL</t>
  </si>
  <si>
    <t>+B-TANK BESTANK WT-2000 PE GRANITE VERTICAL</t>
  </si>
  <si>
    <t>SJG-ELECTRODE HOLDER APOLLO 300AMPS</t>
  </si>
  <si>
    <t>SJG-ELECTRODE HOLDER APOLLO 500AMPS</t>
  </si>
  <si>
    <t>B-PUMP DAICHI S-3031U 3 HP DAICHI SEWAGE PUMP (VOR</t>
  </si>
  <si>
    <t>B-PUMP DAICHI S-3031P 3 HP DAICHI SEWAGE PUMP (SEM</t>
  </si>
  <si>
    <t>B-WELDING ROD VIVA WELDING B6013 (GI) 3.2MM 1/8</t>
  </si>
  <si>
    <t>B-SEPTIC TANK BESTANK VPST-1000 PE VERTICAL</t>
  </si>
  <si>
    <t>(DO NOT USE)+B-WATER CLOSET BOLT EASYFLOW W/WASHER</t>
  </si>
  <si>
    <t>B-P/TRAP EASYFLOW PT-1-1/2 ABS WHITE P-TRAP</t>
  </si>
  <si>
    <t>B-P/TRAP EASYFLOW PT-1-1/4 ABS WHITE</t>
  </si>
  <si>
    <t>B-P/TRAP EASYFLOW PT-1-1/4 CHROME PLATED</t>
  </si>
  <si>
    <t>BF-LEVEL HANDY BUFFALO LEVM-001</t>
  </si>
  <si>
    <t>BF-LEVEL POCKET BUFFALO LEVM-009</t>
  </si>
  <si>
    <t>BF-SCREWDRIVER BUFFALO 2SDS-001 2PCS</t>
  </si>
  <si>
    <t>+CT-CABINET LIGHT AKARI T5 ACL-2012-8DL 8W</t>
  </si>
  <si>
    <t>+CT-CABINET LIGHT AKARI T5 ACL-2012-8WW 8W</t>
  </si>
  <si>
    <t>JC-AIR BLOWER MAXSELL MAB-650</t>
  </si>
  <si>
    <t>JC-HOT AIR GUN MAXTOOLS MXT-2000K W/ACCS</t>
  </si>
  <si>
    <t>JC-ROTARY HAMMER  MAXTOOLS MSD-1055 VSR 10MM</t>
  </si>
  <si>
    <t>JC-ROTARY HAMMER MAXTOOLS MSD-1365 VSR 13MM</t>
  </si>
  <si>
    <t>JC-PRESSURE WASHER MAXTOOLS MPW-901500</t>
  </si>
  <si>
    <t>JC-HAMMER DRILL MAXSELL MSD-1385 13MM</t>
  </si>
  <si>
    <t>JC-CUTTING WHEEL MAXSELL MCD2430-ST S/S 5"</t>
  </si>
  <si>
    <t>JC-CHUCK &amp; KEY MAXSELL MSA-9510</t>
  </si>
  <si>
    <t>JC-ABRASIVE WHEEL PVA MAXSELL M:PVA-9122 200</t>
  </si>
  <si>
    <t>EHM-FLOWER STAND METAL CRAFT ST10F PORTAFIORI</t>
  </si>
  <si>
    <t>EHM-FLOWER STAND METAL CRAFT ST7F PORTAFIORI</t>
  </si>
  <si>
    <t>L-HINGE STANLEY 05-8330 3X3X2.5MM PB</t>
  </si>
  <si>
    <t>L-HINGE STANLEY 05-8311 3.5X3.5X2.5MM PB</t>
  </si>
  <si>
    <t>L-HINGE STANLEY 05-8312 4X4X2.5MM PB</t>
  </si>
  <si>
    <t>L-HINGE STANLEY 05-8313 3X3X2.5MM AB</t>
  </si>
  <si>
    <t>L-HINGE STANLEY 05-8314 3.5X3.5X2.5MM AB</t>
  </si>
  <si>
    <t>L-HINGE STANLEY 05-8315 4X4X2.5MM AB</t>
  </si>
  <si>
    <t>L-CUTTING WHEEL STANLEY 95-717-23</t>
  </si>
  <si>
    <t>L-GRINDING WHEEL STANLEY 95-718-23</t>
  </si>
  <si>
    <t>AIC-PADLOCK RESETTABLE KYK KRP-213</t>
  </si>
  <si>
    <t>AIC-PADLOCK RESETTABLE KYK KRP-214</t>
  </si>
  <si>
    <t>AIC-LOCK LUGGAGE KYK W/ KEY KPL-236</t>
  </si>
  <si>
    <t>SJG-WELDING ROD APOLLO 6012 1/8</t>
  </si>
  <si>
    <t>SJG-WELDING ROD APOLLO 6011 1/8</t>
  </si>
  <si>
    <t>SJG-PLIERS COMBINATION NICHOLSON 7</t>
  </si>
  <si>
    <t>SJG-PLIERS COMBINATION NICHOLSON 8</t>
  </si>
  <si>
    <t>SJG-HAMMER NICHOLSON 20OZ FIBERGLASS</t>
  </si>
  <si>
    <t>SJG-HAMMER NICHOLSON 20OZ WOOD</t>
  </si>
  <si>
    <t>SJG-HAMMER NICHOLSON 20OZ STEEL</t>
  </si>
  <si>
    <t>SJG-PLIERS NICHOLSON DIAGONAL</t>
  </si>
  <si>
    <t>SJG-PLIERS NICHOLSON NEEDLE</t>
  </si>
  <si>
    <t>TI-PAINT ISLAND 1/4L IQDE 904 BUFF</t>
  </si>
  <si>
    <t>TI-PAINT ISLAND QRT IQDE 904 BUFF</t>
  </si>
  <si>
    <t>TI-PAINT ISLAND GAL IQDE 904 BUFF</t>
  </si>
  <si>
    <t>TI-PAINT ISLAND 1/4L IQDE 921 PEACH</t>
  </si>
  <si>
    <t>TI-PAINT ISLAND QRT IQDE 921 PEACH</t>
  </si>
  <si>
    <t>TI-PAINT ISLAND GAL IQDE 921 PEACH</t>
  </si>
  <si>
    <t>TI-PAINT ISLAND 1/4L IQDE 939 YAM</t>
  </si>
  <si>
    <t>TI-PAINT ISLAND QRT IQDE 939 YAM</t>
  </si>
  <si>
    <t>TI-PAINT ISLAND GAL IQDE 939 YAM</t>
  </si>
  <si>
    <t>TI-PAINT ISLAND PRIMA QRT SG 380SG BLACK</t>
  </si>
  <si>
    <t>TI-PAINT ISLAND PRIMA GAL SG 380SG BLACK</t>
  </si>
  <si>
    <t>TI-PAINT ISLAND PRIMA QRT SG 346SG BROWN CAP</t>
  </si>
  <si>
    <t>TI-PAINT ISLAND PRIMA GAL SG 346SG BROWN CAP</t>
  </si>
  <si>
    <t>TI-PAINT ISLAND PRIMA QRT FLAT 388FL TILE RED</t>
  </si>
  <si>
    <t>TI-PAINT ISLAND PRIMA FLAT GAL RED</t>
  </si>
  <si>
    <t>TI-PAINT ISLAND PRIMA QRT SG 35ASG BAIZE GREEN</t>
  </si>
  <si>
    <t>TI-PAINT ISLAND PRIMA GAL SG 35ASG BAIZE GREEN</t>
  </si>
  <si>
    <t>TI-PAINT ISLAND PRIMA QRT SG 359SG MELANGE GREEN</t>
  </si>
  <si>
    <t>TI-PAINT ISLAND PRIMA GAL SG 359SG MELANGE GREEN</t>
  </si>
  <si>
    <t>TI-PAINT ISLAND PRIMA QRT SG 311SG FRIENDLY YELLOW</t>
  </si>
  <si>
    <t>TI-PAINT ISLAND PRIMA GAL SG 311SG FRIENDLY YELLOW</t>
  </si>
  <si>
    <t>TI-PAINT ISLAND PRIMA QRT SG 322SG SAFETY ORANGE</t>
  </si>
  <si>
    <t>TI-PAINT ISLAND PRIMA GAL SG 322SG SAFETY ORANGE</t>
  </si>
  <si>
    <t>TI-PAINT ISLAND PRIMA QRT SG 343SG DRAMA VIOLET</t>
  </si>
  <si>
    <t>TI-PAINT ISLAND PRIMA GAL SG 343SG DRAMA VIOLET</t>
  </si>
  <si>
    <t>TI-PAINT ISLAND PRIMA QRT SG 304SG SUMMER WHITE</t>
  </si>
  <si>
    <t>TI-PAINT ISLAND PRIMA GAL SG 304SG SUMMER WHITE</t>
  </si>
  <si>
    <t>TI-PAINT ISLAND PRIMA QRT SG 30ASG IVIORE</t>
  </si>
  <si>
    <t>TI-PAINT ISLAND PRIMA GAL SG 30ASG IVIORE</t>
  </si>
  <si>
    <t>TI-PAINT ISLAND PRIMA QRT SG 360SG PASSIVE GRAY</t>
  </si>
  <si>
    <t>TI-PAINT ISLAND PRIMA GAL SG 360SG PASSIVE GRAY</t>
  </si>
  <si>
    <t>TI-PAINT ISLAND PRIMA QRT SG 361SG MODERN GRAY</t>
  </si>
  <si>
    <t>TI-PAINT ISLAND PRIMA GAL SG 361SG MODERN GRAY</t>
  </si>
  <si>
    <t>TI-PAINT ISLAND PRIMA QRT SG 362SG ANEW GRAY</t>
  </si>
  <si>
    <t>TI-PAINT ISLAND PRIMA GAL SG 362SG ANEW GRAY</t>
  </si>
  <si>
    <t>TI-PAINT ISLAND PRIMA QRT SG 351SG SPROUT</t>
  </si>
  <si>
    <t>TI-PAINT ISLAND PRIMA GAL SG 351SG SPROUT</t>
  </si>
  <si>
    <t>TI-PAINT ISLAND PRIMA QRT SG 376SG SKY BLUE</t>
  </si>
  <si>
    <t>TI-PAINT ISLAND PRIMA GAL SG 376SG SKY BLUE</t>
  </si>
  <si>
    <t>TI-PAINT ISLAND PRIMA QRT SG 312SG ENJOYABLE YELLOW</t>
  </si>
  <si>
    <t>TI-PAINT ISLAND PRIMA GAL SG 312SG ENJOYABLE YELLOW</t>
  </si>
  <si>
    <t>TI-PAINT ISLAND PRIMA QRT SG 310SG SAND DUNE</t>
  </si>
  <si>
    <t>TI-PAINT ISLAND PRIMA GAL SG 310SG SAND DUNE</t>
  </si>
  <si>
    <t>TI-PAINT ISLAND PRIMA QRT SG 320SG SWEET ORANGE</t>
  </si>
  <si>
    <t>TI-PAINT ISLAND PRIMA GAL SG 320SG SWEET ORANGE</t>
  </si>
  <si>
    <t>TI-PAINT ISLAND PRIMA QRT SG 323SG FALLOW BROWN</t>
  </si>
  <si>
    <t>TI-PAINT ISLAND PRIMA GAL SG 323SG FALLOW BROWN</t>
  </si>
  <si>
    <t>TI-PAINT ISLAND PRIMA QRT SG 321SG ARIZONA</t>
  </si>
  <si>
    <t>TI-PAINT ISLAND PRIMA GAL SG 321SG ARIZONA</t>
  </si>
  <si>
    <t>TI-PAINT ISLAND PRIMA QRT SG 344SG RED BAY</t>
  </si>
  <si>
    <t>TI-PAINT ISLAND PRIMA GAL SG 344SG RED BAY</t>
  </si>
  <si>
    <t>SJG-WELDING MACHINE APOLLO 200AMPS</t>
  </si>
  <si>
    <t>SJG-WELDING MACHINE APOLLO 300AMPS</t>
  </si>
  <si>
    <t>SJG-WELDING CABLE APOLLO 038AA MTR</t>
  </si>
  <si>
    <t>SJG-WELDING CABLE APOLLO 0050AA MTR</t>
  </si>
  <si>
    <t>L-SPANNER COMB STANLEY 87-138-1-23 14PCS</t>
  </si>
  <si>
    <t>L-CUTTING WHEEL STANLEY 95-570-23 INOX</t>
  </si>
  <si>
    <t>L-GRINDING WHEEL STANLEY 95-572-23 INOX</t>
  </si>
  <si>
    <t>L-CUTTING WHEEL STANLEY 95-574-23 INOX</t>
  </si>
  <si>
    <t>L-GRINDING WHEEL STANLEY 95-576-23 INOX</t>
  </si>
  <si>
    <t>L-CUTTING WHEEL STANLEY 95-713-23 METAL</t>
  </si>
  <si>
    <t>L-METAL GRINDING STANLEY 95-714-23 WHEEL S/S</t>
  </si>
  <si>
    <t>NKD-FLAP DISC LOTUS 50FLAPS 360X4</t>
  </si>
  <si>
    <t>NKD-FLAP DISC LOTUS 50FLAPS 340X4</t>
  </si>
  <si>
    <t>NKD-FLAP DISC LOTUS 50FLAPS 120X4</t>
  </si>
  <si>
    <t>NKD-FLAP DISC LOTUS 50FLAPS 100X4</t>
  </si>
  <si>
    <t>NKD-FLAP DISC LOTUS 50FLAPS 80X4</t>
  </si>
  <si>
    <t>NKD-FLAP DISC LOTUS 50FLAPS 60X4</t>
  </si>
  <si>
    <t>NKD-DRILL BIT LOTUS LCDB-100 10MM</t>
  </si>
  <si>
    <t>NKD-GRINDING WHEEL LOTUS LGW-100G GLASS</t>
  </si>
  <si>
    <t>NKD-GRINDING DISK LOTUS LDC-100GC DIAMOND</t>
  </si>
  <si>
    <t>NKD-CUTTER KNIFE LOTUS LCK-011</t>
  </si>
  <si>
    <t>NKD-SCREWDRIVER LOTUS DUAL LSD-222</t>
  </si>
  <si>
    <t>NKD-SCREWDRIVER LOTUS SET LSS-012</t>
  </si>
  <si>
    <t>NKD-SCREWDRIVER LOTUS SET LSS-139</t>
  </si>
  <si>
    <t>NKD-BIT DRIVER LOTUS LBD-148 SET 148PCS</t>
  </si>
  <si>
    <t>NKD-SAW LOTUS MULTI SET LMS-303</t>
  </si>
  <si>
    <t>NKD-CUTTER LOTUS LPC-701</t>
  </si>
  <si>
    <t>NKD-CUTTER LOTUS TUBING LTC-064</t>
  </si>
  <si>
    <t>NKD-SCISSORS ELECTRICIAN LOTUS LES-008</t>
  </si>
  <si>
    <t>NKD-SCISSORS ELECTRICIAN LOTUS LES-009</t>
  </si>
  <si>
    <t>NKD-PLIER SET LOTUS LPS-300 3PCS.</t>
  </si>
  <si>
    <t>NKD-TOOL LOTUS LHO-18 18PCS.SET</t>
  </si>
  <si>
    <t>NKD-LEVER HANDLE LOTUS LLH-001</t>
  </si>
  <si>
    <t>NKD-HANDLE LOTUS TRI ROUND LLH-003</t>
  </si>
  <si>
    <t>NKD-HANDLE LOTUS CROSS LLH-004</t>
  </si>
  <si>
    <t>NKD-HANDLE LOTUS LEVER STEM LSS-111</t>
  </si>
  <si>
    <t>NKD-HANDLE LOTUS TRI ROUND LSS-112</t>
  </si>
  <si>
    <t>NKD-HANDLE LOTUS CROSS LSS-113</t>
  </si>
  <si>
    <t>NKD-SPOUT NUT LOTUS LSN-201</t>
  </si>
  <si>
    <t>NKD-SPOUT NUT LOTUS LSN-202</t>
  </si>
  <si>
    <t>NKD-HANDLE LEVER LOTUS LLH-002</t>
  </si>
  <si>
    <t>NKD-HANDLE LOTUS TRI SMALL LSH-303</t>
  </si>
  <si>
    <t>NKD-HANDLE LOTUS TRI BIG LSH-304</t>
  </si>
  <si>
    <t>NKD-VALVE DIVERTER LOTUS 33133</t>
  </si>
  <si>
    <t>NKD-VALVE DIVERTER LOTUS 33135</t>
  </si>
  <si>
    <t>NKD-TOPMOUNT LOTUS 82121</t>
  </si>
  <si>
    <t>NKD-TOPMOUNT LOTUS 82122</t>
  </si>
  <si>
    <t>NKD-GOGGLES WELDING LOTUS LWG-229-51</t>
  </si>
  <si>
    <t>NKD-PROTECTIVE GLASSES LOTUS LSG-544C</t>
  </si>
  <si>
    <t>NKD-PROTECTIVE GLASSES LOTUS LSG-544M</t>
  </si>
  <si>
    <t>NKD-PROTECTIVE GLASSES LOTUS LF84C-1</t>
  </si>
  <si>
    <t>NKD-PROTECTIVE GLASSES LOTUS LF84M-1</t>
  </si>
  <si>
    <t>NKD-PROTECTIVE GLASSES LOTUS LSG117G</t>
  </si>
  <si>
    <t>NKD-PROTECTIVE GLASSES LOTUS LSG117C</t>
  </si>
  <si>
    <t>NKD-PROTECTIVE GLASSES LOTUS LSG733C</t>
  </si>
  <si>
    <t>NKD-PROTECTIVE GLASSES LOTUS LSG733G</t>
  </si>
  <si>
    <t>NKD-SANDPAPER WATERPROOF LOTUS GRIT-80</t>
  </si>
  <si>
    <t>NKD-PVA WHEEL LOTUS 1000 LPW41000</t>
  </si>
  <si>
    <t>NKD-PVA WHEEL LOTUS 1200 LPW41200</t>
  </si>
  <si>
    <t>NKD-MULTI-TOOLS LOTUS 8IN1 LCM-305</t>
  </si>
  <si>
    <t>NKD-REGULATOR OXYGEN LOTUS OR-250</t>
  </si>
  <si>
    <t>NKD-REGULATOR ACETYLENE LOTUS AR-250</t>
  </si>
  <si>
    <t>GID-SLIDING DOORLOCK FAULTLESS 1610</t>
  </si>
  <si>
    <t>GID-SLIDING DOORLOCK FAULTLESS 1810</t>
  </si>
  <si>
    <t>GID-SLIDING DOORLOCK FAULTLESS 1830</t>
  </si>
  <si>
    <t>YATAI-ECO PAR ESP30-15W/BLUE @ 24PCS/CTN.</t>
  </si>
  <si>
    <t>YATAI-ECO PAR ESP30-15W/GREEN</t>
  </si>
  <si>
    <t>YATAI-ECO PAR ESP30-15W/RED</t>
  </si>
  <si>
    <t>YATAI-ECO PAR ESP38-23W/BLUE @12PCS/CTN.</t>
  </si>
  <si>
    <t>YATAI-LED NIGHT LIGHT OMNI DNL-121-PK</t>
  </si>
  <si>
    <t>YATAI-LED NIGHT LIGHT OMNI DNL-122-PK</t>
  </si>
  <si>
    <t>YATAI-LED NIGHT LIGHT OMNI DNL-123-PK</t>
  </si>
  <si>
    <t>YATAI-LED NIGHT LIGHT OMNI DNL-221-PK</t>
  </si>
  <si>
    <t>YATAI-LED NIGHT LIGHT OMNI DNL-327-PK</t>
  </si>
  <si>
    <t>SJG-BOX WRENCH NICHOLSON 4SB2427H LOOSE 24X27MM</t>
  </si>
  <si>
    <t>SJG-BOX WRENCH NICHOLSON 4S6B617 6-17MM/SET</t>
  </si>
  <si>
    <t>SJG-BOX WRENCH NICHOLSON 4S5B1019 10-19MM/SET</t>
  </si>
  <si>
    <t>SJG-BOX WRENCH NICHOLSON 4S10B1032 10-32MM/SET</t>
  </si>
  <si>
    <t>SJG-OPEN WRENCH NICHOLSON 4S6OE617 6-17MM/SET</t>
  </si>
  <si>
    <t>SJG-OPEN WRENCH NICHOLSON 4S6OE622 6-22MM/SET</t>
  </si>
  <si>
    <t>SJG-WRENCH COMB.NICHOLSON 4S0007H 7MM</t>
  </si>
  <si>
    <t>SJG-WRENCH COMB.NICHOLSON 4S00018H 18MM</t>
  </si>
  <si>
    <t>L-P TRAP JAMECO 503222 1-1/2 W/O PLUG</t>
  </si>
  <si>
    <t>L-BLADE IRON STANLEY 12-312 1-3/4</t>
  </si>
  <si>
    <t>L-HACKSAW FRAME STANLEY 15-408 W/BLADE</t>
  </si>
  <si>
    <t>L-NEST OF SAW STANLEY 15-090</t>
  </si>
  <si>
    <t>L-PLIERS STANLEY 84-370 7 ST.JAW LOCKING</t>
  </si>
  <si>
    <t>YATAI-UNIVERSAL OUTLET 8GANG WEU-108-PK</t>
  </si>
  <si>
    <t>YATAI-UNIVERSAL OUTLET 10GANG WEU-110-PK</t>
  </si>
  <si>
    <t>YATAI-WEATHER PROOF LAMP HOLDER E27-DWH</t>
  </si>
  <si>
    <t>YATAI-SWITCH OMNI WDS-001-PK AUTODOOR</t>
  </si>
  <si>
    <t>YATAI-COMPUTER MODULAR OUTLET OMNI WWC-303-PK</t>
  </si>
  <si>
    <t>YATAI-UNIVERSAL OUTLET 2GANG WEU-102-PK</t>
  </si>
  <si>
    <t>YATAI-UNIVERSAL OUTLET 3GANG WEU-103-PK</t>
  </si>
  <si>
    <t>YATAI-UNIVERSAL OUTLET 4GANG WEU-104-PK</t>
  </si>
  <si>
    <t>YATAI-UNIVERSAL OUTLET 5GANG WEU-105-PK</t>
  </si>
  <si>
    <t>YATAI-UNIVERSAL OUTLET 6GANG WEU-106-PK</t>
  </si>
  <si>
    <t>YATAI-WEATHER PROOF UTILITY BOX WPU-001</t>
  </si>
  <si>
    <t>YATAI-WEATHER PROOF COVER WPP-603</t>
  </si>
  <si>
    <t>AIC-SPRINKLER ROTARY KYK KRS003 3ARM</t>
  </si>
  <si>
    <t>FF-DOWNLIGHT ESL FIREFLY FLESDL4/E27B</t>
  </si>
  <si>
    <t>FF-DOWNLIGHT ESL FIREFLY FLESDL3.5/E27B</t>
  </si>
  <si>
    <t>FF-DOWNLIGHT ESL FIREFLY FLESDL6/E27B</t>
  </si>
  <si>
    <t>NKD-DESK COUNTER LOTUS LMH-102D</t>
  </si>
  <si>
    <t>NKD-HAND COUNTER LOTUS LMH-102</t>
  </si>
  <si>
    <t>NKD-PROF.WALKING MEASURE LOTUS LUWH-6</t>
  </si>
  <si>
    <t>NKD-MICROMETER OUTSIDE LOTUS LOM-025</t>
  </si>
  <si>
    <t>NKD-MICROMETER OUTSIDE LOTUS LOM-050</t>
  </si>
  <si>
    <t>NKD-TEST PEN LOTUS LTP-001</t>
  </si>
  <si>
    <t>NKD-TEST PEN LOTUS LTP-002</t>
  </si>
  <si>
    <t>JC-AIR COMPRESSOR MAXSELL MAC-2180 2HP 180L7.3CF</t>
  </si>
  <si>
    <t>B-DISCHARGE HOSE DAICHI 4" X 5M</t>
  </si>
  <si>
    <t>JC-AIR COMPRESSOR MAXSELL MAC-3180 3HP 180L7.3CF</t>
  </si>
  <si>
    <t>JC-AIR COMPRESSOR MAXSELL MAC-55240 5.5PH 240L</t>
  </si>
  <si>
    <t>JC-AIR COMPRESSOR MAXSELL MAC-75240 7.5PH 240L</t>
  </si>
  <si>
    <t>JC-AIR COMPRESSOR MAXSELL MAC-10320 10PH 320L</t>
  </si>
  <si>
    <t>JC-AIR COMPRESSOR MAXSELL MAC-15320 15PH 320L</t>
  </si>
  <si>
    <t>JC-HAMMER CHIPPING MAXSELL MCH-1250AC 17HEX</t>
  </si>
  <si>
    <t>JC-DEMOLITION HAMMER MAXSELL MSB-1650AC</t>
  </si>
  <si>
    <t>JC-DRILL HOLE GUN MAXSELL MSD-720AC 10MM</t>
  </si>
  <si>
    <t>JC-CARBON BRUSH MAXSELL MP-54213</t>
  </si>
  <si>
    <t>SJG-WELDING MACHINE APOLLO 500AMPS</t>
  </si>
  <si>
    <t>SJG-WELDING MACHINE APOLLO 500AMPS 220-440V</t>
  </si>
  <si>
    <t>SJG-HINGE SHERLOCK LOOSE PIN 3X3</t>
  </si>
  <si>
    <t>SJG-HINGE SHERLOCK LOOSE PIN 3 1/2X3 1/2</t>
  </si>
  <si>
    <t>SJG-HINGE SHERLOCK LOOSE PIN 4X4</t>
  </si>
  <si>
    <t>JC-DIAMOND BLADE MAXSELL DBC-5 SEGMENTED</t>
  </si>
  <si>
    <t>JC-DIAMOND BLADE MAXSELL MCD-5 WET</t>
  </si>
  <si>
    <t>NKD-HOLE SAW BI-METAL LOTUS LBMHS-13 13MM</t>
  </si>
  <si>
    <t>NKD-HOLE SAW BI-METAL LOTUS LBMHS-16 16MM</t>
  </si>
  <si>
    <t>NKD-HOLE SAW BI-METAL LOTUS LBMHS-20 20MM</t>
  </si>
  <si>
    <t>NKD-HOLE SAW BI-METAL LOTUS LBMHS-22 22MM</t>
  </si>
  <si>
    <t>NKD-HOLE SAW BI-METAL LOTUS LBMHS-25 25MM</t>
  </si>
  <si>
    <t>NKD-HOLE SAW BI-METAL LOTUS LBMHS-30 30MM</t>
  </si>
  <si>
    <t>NKD-HOLE SAW BI-METAL LOTUS LBMHS-32 32MM</t>
  </si>
  <si>
    <t>NKD-HOLE SAW BI-METAL LOTUS LBMHS-35 35MM</t>
  </si>
  <si>
    <t>NKD-HOLE SAW BI-METAL LOTUS LBMHS-40 40MM</t>
  </si>
  <si>
    <t>NKD-HOLE SAW BI-METAL LOTUS LBMHS-45 45MM</t>
  </si>
  <si>
    <t>NKD-HOLE SAW BI-METAL LOTUS LBMHS-50 50MM</t>
  </si>
  <si>
    <t>NKD-HOLE SAW HSS LOTUS LHSSHS-13 13MM</t>
  </si>
  <si>
    <t>NKD-HOLE SAW HSS LOTUS LHSSHS-16 16MM</t>
  </si>
  <si>
    <t>NKD-HOLE SAW HSS LOTUS LHSSHS-20 20MM</t>
  </si>
  <si>
    <t>NKD-HOLE SAW HSS LOTUS LHSSHS-22 22MM</t>
  </si>
  <si>
    <t>NKD-HOLE SAW HSS LOTUS LHSSHS-25 25MM</t>
  </si>
  <si>
    <t>NKD-HOLE SAW HSS LOTUS LHSSHS-30 30MM</t>
  </si>
  <si>
    <t>NKD-HOLE SAW HSS LOTUS LHSSHS-32 32MM</t>
  </si>
  <si>
    <t>NKD-HOLE SAW HSS LOTUS LHSSHS-35 35MM</t>
  </si>
  <si>
    <t>NKD-HOLE SAW HSS LOTUS LHSSHS-40 40MM</t>
  </si>
  <si>
    <t>NKD-HOLE SAW HSS LOTUS LHSSHS-45 45MM</t>
  </si>
  <si>
    <t>NKD-HOLE SAW HSS LOTUS LHSSHS-50 50MM</t>
  </si>
  <si>
    <t>NKD-HOLE SAW TCT LOTUS LTCTHS-13 13MM</t>
  </si>
  <si>
    <t>NKD-HOLE SAW TCT LOTUS LTCTHS-16 16MM</t>
  </si>
  <si>
    <t>NKD-HOLE SAW TCT LOTUS LTCTHS-20 20MM</t>
  </si>
  <si>
    <t>NKD-HOLE SAW TCT LOTUS LTCTHS-22 22MM</t>
  </si>
  <si>
    <t>NKD-HOLE SAW TCT LOTUS LTCTHS-25 25MM</t>
  </si>
  <si>
    <t>NKD-HOLE SAW TCT LOTUS LTCTHS-30 30MM</t>
  </si>
  <si>
    <t>NKD-HOLE SAW TCT LOTUS LTCTHS-32 32MM</t>
  </si>
  <si>
    <t>NKD-HOLE SAW TCT LOTUS LTCTHS-35 35MM</t>
  </si>
  <si>
    <t>NKD-HOLE SAW TCT LOTUS LTCTHS-40 40MM</t>
  </si>
  <si>
    <t>NKD-HOLE SAW TCT LOTUS LTCTHS-45 45MM</t>
  </si>
  <si>
    <t>NKD-HOLE SAW TCT LOTUS LTCTHS-50 50MM</t>
  </si>
  <si>
    <t>NKD-HOLE SAW WOOD LOTUS LWHS-13 13MM</t>
  </si>
  <si>
    <t>NKD-HOLE SAW WOOD LOTUS LWHS-16 16MM</t>
  </si>
  <si>
    <t>NKD-HOLE SAW WOOD LOTUS LWHS-20 20MM</t>
  </si>
  <si>
    <t>NKD-HOLE SAW WOOD LOTUS LWHS-22 22MM</t>
  </si>
  <si>
    <t>NKD-HOLE SAW WOOD LOTUS LWHS-25 25MM</t>
  </si>
  <si>
    <t>NKD-HOLE SAW WOOD LOTUS LWHS-30 30MM</t>
  </si>
  <si>
    <t>NKD-HOLE SAW WOOD LOTUS LWHS-32 32MM</t>
  </si>
  <si>
    <t>NKD-HOLE SAW WOOD LOTUS LWHS-35 35MM</t>
  </si>
  <si>
    <t>NKD-HOLE SAW WOOD LOTUS LWHS-40 40MM</t>
  </si>
  <si>
    <t>NKD-HOLE SAW WOOD LOTUS LWHS-45 45MM</t>
  </si>
  <si>
    <t>NKD-HOLE SAW WOOD LOTUS LWHS-50 50MM</t>
  </si>
  <si>
    <t>NKD-DRILL LOTUS TITANIUM SET LTDS-13PCS</t>
  </si>
  <si>
    <t>NKD-SAFETY BELT LOTUS LSB-1000NB</t>
  </si>
  <si>
    <t>NKD-SAFETY BELT LOTUS LSB-2000NB</t>
  </si>
  <si>
    <t>NKD-AIR GREASE GUN LOTUS LAGG-580CS</t>
  </si>
  <si>
    <t>NKD-AIR BLOWER LOTUS 600W LPB-600</t>
  </si>
  <si>
    <t>GLE8-BODY FILLER GAL MAXI TITE W/HARDENER</t>
  </si>
  <si>
    <t>GLE8-BODY FILLER QRT MAXI TITE W/HARDENER</t>
  </si>
  <si>
    <t>SJG-CEILING LAMP FOCUS 22W CLS22-UO UFO</t>
  </si>
  <si>
    <t>SJG-CEILING LAMP FOCUS 32W CLS32-UO UFO</t>
  </si>
  <si>
    <t>SJG-CEILING LAMP FOCUS 22W CLS22 P.WHITE</t>
  </si>
  <si>
    <t>SJG-CEILING LAMP FOCUS 32W CLS32 P.WHITE</t>
  </si>
  <si>
    <t>SJG-CEILING LAMP FOCUS 22W CLS22 P.LILY</t>
  </si>
  <si>
    <t>SJG-CEILING LAMP FOCUS 32W CLS32 P.LILY</t>
  </si>
  <si>
    <t>SJG-CEILING LAMP FOCUS 22W CLS22 SILVER RING</t>
  </si>
  <si>
    <t>SJG-CEILING LAMP FOCUS 32W CLS32 SILVER RING</t>
  </si>
  <si>
    <t>SJG-CEILING LAMP FOCUS 22W CLS22 DOUBLE RING</t>
  </si>
  <si>
    <t>SJG-CEILING LAMP FOCUS 32W CLS32 DOUBLE RING</t>
  </si>
  <si>
    <t>SJG-ELECTRONIC FIXTURE FOCUS 18W</t>
  </si>
  <si>
    <t>SJG-ELECTRONIC FOCUS 18W FE-T3-120 COMPLETE SET</t>
  </si>
  <si>
    <t>SJG-ELECTRONIC FIXTURE FOCUS 36W</t>
  </si>
  <si>
    <t>SJG-ELECTRONIC FOCUS 36W FE-T3-140 COMPLETE SET</t>
  </si>
  <si>
    <t>SJG-ELECTRIC REFLECTOR FOCUS SGL FRAME 2X36 FE-A6240SR</t>
  </si>
  <si>
    <t>SJG-ELECTRIC REFLECTOR FOCUS SGL FRAME 2X36 COMPLETE SET</t>
  </si>
  <si>
    <t>SJG-ELECTRIC REFLECTOR FOCUS DBL FRAME 2X36 FE-A6240DR</t>
  </si>
  <si>
    <t>SJG-ELECTRIC REFLECTOR FOCUS DBL FRAME 2X36 COMPLETE SET</t>
  </si>
  <si>
    <t>SJG-FLOURESCENT LOUVER FOCUS 2X20 SK-DP2201</t>
  </si>
  <si>
    <t>SJG-FLOURESCENT LOUVER FOCUS 2X20 COMPLETE SET</t>
  </si>
  <si>
    <t>SJG-FLOURESCENT LOUVER FOCUS 2X40 SK-DP2401</t>
  </si>
  <si>
    <t>SJG-FLOURESCENT LOUVER FOCUS 2X40 COMPLETE SET</t>
  </si>
  <si>
    <t>AIC-SCREWDRIVER KYK KMSD002 MINI 2PC</t>
  </si>
  <si>
    <t>AIC-GRIP VISE KYK PKVG-010</t>
  </si>
  <si>
    <t>SJG-RUST CONVERTER SHERCO QRT</t>
  </si>
  <si>
    <t>SJG-RUST CONVERTER SHERCO GAL</t>
  </si>
  <si>
    <t>GID-PAINT ELASTOMERIC BRONCO GAL SWEET CORN</t>
  </si>
  <si>
    <t>GID-PAINT ELASTOMERIC BRONCO GAL LIME CREAM</t>
  </si>
  <si>
    <t>GID-PAINT ELASTOMERIC BRONCO GAL TERRACOTTA</t>
  </si>
  <si>
    <t>GID-PAINT ELASTOMERIC BRONCO GAL BITTER SWEET</t>
  </si>
  <si>
    <t>GID-PAINT ELASTOMERIC BRONCO GAL MOCHA BROWN</t>
  </si>
  <si>
    <t>GID-PAINT CONCRETE PRIMER BRONCO GAL SEALER</t>
  </si>
  <si>
    <t>GID-PAINT EPOXY PRIMER SPHERO QRT RED</t>
  </si>
  <si>
    <t>GID-PAINT EPOXY PRIMER SPHERO GAL RED</t>
  </si>
  <si>
    <t>GID-PAINT LATEX SPHERO GAL SEMI GLOSS WHITE</t>
  </si>
  <si>
    <t>GID-PAINT SANDING SPHERO QRT SEALER</t>
  </si>
  <si>
    <t>GID-PAINT SANDING SPHERO GAL SEALER</t>
  </si>
  <si>
    <t>GID-PAINT AUTOMOTIVE LACQUER SPHERO QRT WHITE</t>
  </si>
  <si>
    <t>GID-PAINT AUTOMOTIVE LACQUER SPHERO GAL WHITE</t>
  </si>
  <si>
    <t>GID-PAINT AUTOMOTIVE LACQUER SPHERO QRT BLACK</t>
  </si>
  <si>
    <t>GID-PAINT LACQUER PRIMER SPHERO QRT WHITE</t>
  </si>
  <si>
    <t>GID-PAINT LACQUER PRIMER SPHERO GAL WHITE</t>
  </si>
  <si>
    <t>GID-PAINT LACQUER SPHERO QRT PUTTY GRAY</t>
  </si>
  <si>
    <t>GID-PAINT LACQUER SPHERO QRT PUTTY WHITE</t>
  </si>
  <si>
    <t>GID-PAINT LACQUER SPHERO GAL PUTTY WHITE</t>
  </si>
  <si>
    <t>GID-PAINT LACQUER SPHERO QRT SPOT PUTTY WHITE</t>
  </si>
  <si>
    <t>GID-PAINT EPOXY PRIMER SPHERO QRT WHITE</t>
  </si>
  <si>
    <t>GID-PAINT EPOXY PRIMER SPHERO GAL WHITE</t>
  </si>
  <si>
    <t>GID-PAINT EPOXY PRIMER SPHERO QRT GRAY</t>
  </si>
  <si>
    <t>GID-PAINT EPOXY PRIMER SPHERO GAL GRAY</t>
  </si>
  <si>
    <t>GID-PAINT LACQUER THINNER SPHERO 350CC</t>
  </si>
  <si>
    <t>ATBX-HANDLE JAPAN 567 SMALL</t>
  </si>
  <si>
    <t>ATBX-HANDLE JAPAN 567 LARGE</t>
  </si>
  <si>
    <t>ATBX-HANDLE JAPAN 438</t>
  </si>
  <si>
    <t>ATBX-HANDLE JAPAN 389 SMALL</t>
  </si>
  <si>
    <t>ATBX-HANDLE JAPAN 389 LARGE</t>
  </si>
  <si>
    <t>ATBX-KNOBS JAPAN 324</t>
  </si>
  <si>
    <t>ATBX-KNOBS JAPAN 423 LARGE</t>
  </si>
  <si>
    <t>ATBX-KNOBS JAPAN 306 SMALL</t>
  </si>
  <si>
    <t>ATBX-KNOBS JAPAN 306 LARGE</t>
  </si>
  <si>
    <t>ATBX-KNOBS JAPAN 423 SMALL</t>
  </si>
  <si>
    <t>ATBX-KNOBS 3219 BLACK</t>
  </si>
  <si>
    <t>ATBX-WOOD HANDLE W/DESIGN</t>
  </si>
  <si>
    <t>ATBX-WOOD HANDLE 4070-L</t>
  </si>
  <si>
    <t>ATBX-HANDLE 0445 S.STEEL</t>
  </si>
  <si>
    <t>ATBX-HANDLE 0445 RED</t>
  </si>
  <si>
    <t>ATBX-HANDLE 0445 D-9</t>
  </si>
  <si>
    <t>ATBX-KNOBS 3351 PINK</t>
  </si>
  <si>
    <t>ATBX-KNOBS 3351 BLUE</t>
  </si>
  <si>
    <t>ATBX-KNOBS SOLID BRASS 2073 P.BRASS</t>
  </si>
  <si>
    <t>ATBX-KNOBS SOLID BRASS 2028 P.BRASS</t>
  </si>
  <si>
    <t>ATBX-KNOBS SOLID BRASS 2869-D1</t>
  </si>
  <si>
    <t>ATBX-HANDLE SOLID BRASS 2869-D1</t>
  </si>
  <si>
    <t>ATBX-HANDLE SOLID BRASS 0267 S.STEEL</t>
  </si>
  <si>
    <t>ATBX-HANDLE SOLID BRASS 0267 WHITE</t>
  </si>
  <si>
    <t>ATBX-HANDLE COCK V TYPE</t>
  </si>
  <si>
    <t>ATBX-HANDLE COCK S TYPE</t>
  </si>
  <si>
    <t>ATBX-KNOBS CERAMIC 3565 WHITE/GRAY</t>
  </si>
  <si>
    <t>ATBX-KNOBS CERAMIC 4403</t>
  </si>
  <si>
    <t>ATBX-KNOBS CERAMIC 105 SMALL</t>
  </si>
  <si>
    <t>ATBX-PLASTIC PULL SMALL</t>
  </si>
  <si>
    <t>ATBX-PLASTIC PULL LARGE</t>
  </si>
  <si>
    <t>ATBX-HANDLE ORION ANTIQUE 1214 LARGE</t>
  </si>
  <si>
    <t>ATBX-HANDLE ORION ANTIQUE 1215 LARGE</t>
  </si>
  <si>
    <t>ATBX-HANDLE ORION ANTIQUE 2008 LARGE</t>
  </si>
  <si>
    <t>ATBX-HANDLE ORION ANTIQUE 2008 SMALL</t>
  </si>
  <si>
    <t>ATBX-HANDLE ORION ANTIQUE 2038</t>
  </si>
  <si>
    <t>ATBX-KNOBS ORION ANTIQUE0 1003</t>
  </si>
  <si>
    <t>ATBX-KNOBS ORION ANTIQUE0 1004-B</t>
  </si>
  <si>
    <t>ATBX-KNOBS ORION ANTIQUE0 1004</t>
  </si>
  <si>
    <t>ATBX-KNOBS ORION ANTIQUE0 1008</t>
  </si>
  <si>
    <t>B-COVER S/S BESTANK 0.3MM X 420MM</t>
  </si>
  <si>
    <t>JIC-FLOURESCENT BLACKLIGHT GE 40W</t>
  </si>
  <si>
    <t>JIC-BALLAST GE 10W</t>
  </si>
  <si>
    <t>JIC-BALLAST GE 20W</t>
  </si>
  <si>
    <t>JIC-BALLAST GE 40W</t>
  </si>
  <si>
    <t>JIC-PAR GE 38 120W SPOT</t>
  </si>
  <si>
    <t>JIC-MULTIPURPOSE SPONGE ARIX ART12602</t>
  </si>
  <si>
    <t>JIC-SPONGE W/SCOURER ARIX ART12754</t>
  </si>
  <si>
    <t>JIC-SPONGE W/SCOURER ARIX GRIP ART1241</t>
  </si>
  <si>
    <t>JIC-SPONGE W/SCOURER ARIX GRIP ART1242</t>
  </si>
  <si>
    <t>JIC-SPONGE W/SCOURER ARIX ART1271</t>
  </si>
  <si>
    <t>JIC-SPONGE W/SCOURER ARIX ART1275</t>
  </si>
  <si>
    <t>JIC-SPONGE W/SCOURER ARIX ART1276</t>
  </si>
  <si>
    <t>JIC-SPONGE W/SCUBBER ARIX ART224</t>
  </si>
  <si>
    <t>JIC-SCOURER MINI ARIX ART12214</t>
  </si>
  <si>
    <t>JIC-SCOURER REG ARIX ART12213</t>
  </si>
  <si>
    <t>JIC-SCOURING PAD ARIX ART122</t>
  </si>
  <si>
    <t>JIC-SCOURING PAD ARIX ART12206</t>
  </si>
  <si>
    <t>JIC-SCOURING BALL ARIX ART5521</t>
  </si>
  <si>
    <t>JIC-STEEL WALL ARIX METAL ART561</t>
  </si>
  <si>
    <t>JIC-HOOD FILTER ARIX ART201</t>
  </si>
  <si>
    <t>JIC-CELLULOSE SPONGE ARIX CLOTH ART1131</t>
  </si>
  <si>
    <t>JIC-MULTIPURPOSE DUSTCLOTH ARIX ART119</t>
  </si>
  <si>
    <t>JIC-MULTIPURPOSE MICROFIBER ARIX ART28481</t>
  </si>
  <si>
    <t>JIC-MICROFIBER FURNITURE CLOTH ARIX ART28482</t>
  </si>
  <si>
    <t>JIC-MICROFIBER WINDOW CLOTH ARIX ART28483</t>
  </si>
  <si>
    <t>JIC-FLOOR CLOTH ARIX ART1182</t>
  </si>
  <si>
    <t>JIC-GLOVES LATEX ARIX ART225 SMALL</t>
  </si>
  <si>
    <t>JIC-GLOVES LATEX ARIX ART226 MEDIUM</t>
  </si>
  <si>
    <t>JIC-GLOVES LATEX ARIX ART227 LARGE</t>
  </si>
  <si>
    <t>JIC-IRONING BRD ARIX COVER ART180 CM.125X47</t>
  </si>
  <si>
    <t>JIC-IRONING BRD ARIX COVER ART183 CM.125X47</t>
  </si>
  <si>
    <t>JIC-IRONING BRD ARIX COVER ART1872</t>
  </si>
  <si>
    <t>JIC-IRONING BRD ARIX COVER ART815 CM.140X50</t>
  </si>
  <si>
    <t>JIC-ABSORBENT SPONGE ARIX CHAMOIS ART10404</t>
  </si>
  <si>
    <t>JIC-ABSORBENT SPONGE ARIX CHAMOIS ART10504</t>
  </si>
  <si>
    <t>JIC-CAR SPONGE ARIX GRIP ART1068</t>
  </si>
  <si>
    <t>ER-METAL HANDLE FOUNDATION 513</t>
  </si>
  <si>
    <t>ER-METAL HANDLE FOUNDATION 510</t>
  </si>
  <si>
    <t>ER-WOOD HANDLE LONG FOUNDATION 21</t>
  </si>
  <si>
    <t>ER-WOOD HANDLE LONG FOUNDATION 23</t>
  </si>
  <si>
    <t>ER-WOOD HANDLE LONG FOUNDATION 302</t>
  </si>
  <si>
    <t>ER-WOOD HANDLE LONG FOUNDATION 3028</t>
  </si>
  <si>
    <t>ER-WOOD HANDLE LONG FOUNDATION 3031</t>
  </si>
  <si>
    <t>ER-WOOD HANDLE LONG FOUNDATION 31</t>
  </si>
  <si>
    <t>ER-WOOD HANDLE LONG FOUNDATION 4402</t>
  </si>
  <si>
    <t>ER-WOOD HANDLE LONG FOUNDATION 07</t>
  </si>
  <si>
    <t>ER-WOOD HANDLE ROUND FOUNDATION 102</t>
  </si>
  <si>
    <t>ER-WOOD HANDLE ROUND FOUNDATION 705</t>
  </si>
  <si>
    <t>ER-WOOD HANDLE ROUND FOUNDATION 707</t>
  </si>
  <si>
    <t>ER-WOOD HANDLE FOUNDATION CLASSIC 603</t>
  </si>
  <si>
    <t>ER-WOOD HANDLE FOUNDATION CLASSIC 803</t>
  </si>
  <si>
    <t>ER-WOOD HANDLE FOUNDATION CLASSIC 808</t>
  </si>
  <si>
    <t>ER-WOOD HANDLE FOUNDATION CLASSIC 904</t>
  </si>
  <si>
    <t>ER-CLASSIC WOOD HANDLE FOUNDATION 961</t>
  </si>
  <si>
    <t>ER-METAL HANDLE PULL STYLE FOUNDATION 535</t>
  </si>
  <si>
    <t>ER-METAL HANDLE PULL STYLE FOUNDATION 536</t>
  </si>
  <si>
    <t>ER-METAL HANDLE FOUNDATION 533 RND</t>
  </si>
  <si>
    <t>ER-METAL HANDLE FOUNDATION 593 RND</t>
  </si>
  <si>
    <t>ER-METAL HANDLE FOUNDATION 594 RND</t>
  </si>
  <si>
    <t>ER-METAL HANDLE FOUNDATION 512 SIL</t>
  </si>
  <si>
    <t>ER-METAL HANDLE FOUNDATION 514 SIL</t>
  </si>
  <si>
    <t>ER-METAL HANDLE FOUNDATION 516 SIL</t>
  </si>
  <si>
    <t>ER-METAL HANDLE FOUNDATION 520 SIL</t>
  </si>
  <si>
    <t>ER-METAL HANDLE FOUNDATION 521 SIL</t>
  </si>
  <si>
    <t>ER-METAL HANDLE FOUNDATION 523 SIL</t>
  </si>
  <si>
    <t>ER-METAL HANDLE FOUNDATION 524 SIL</t>
  </si>
  <si>
    <t>ER-METAL HANDLE FOUNDATION 527 SIL</t>
  </si>
  <si>
    <t>ER-METAL HANDLE FOUNDATION 530 SIL</t>
  </si>
  <si>
    <t>ER-METAL HANDLE FOUNDATION 550 SIL</t>
  </si>
  <si>
    <t>NKD-DRAWER SLIDE EUROLOCK 16</t>
  </si>
  <si>
    <t>NKD-DRAWER SLIDE EUROLOCK 18</t>
  </si>
  <si>
    <t>NKD-DRAWER SLIDE EUROLOCK 20</t>
  </si>
  <si>
    <t>NKD-DRAWER SLIDE BALL BEARING EUROLOCK 20</t>
  </si>
  <si>
    <t>ATB-SANDING PAPER OMEGA #100</t>
  </si>
  <si>
    <t>ATB-SANDING PAPER OMEGA #36</t>
  </si>
  <si>
    <t>ATB-SANDING PAPER OMEGA #60</t>
  </si>
  <si>
    <t>ATB-SANDING PAPER OMEGA #80</t>
  </si>
  <si>
    <t>ATB-SANDING PAPER OMEGA #100 MTR</t>
  </si>
  <si>
    <t>ATB-SANDING PAPER/M OMEGA #36</t>
  </si>
  <si>
    <t>ATB-SANDING PAPER/M OMEGA #40</t>
  </si>
  <si>
    <t>ATB-SANDING PAPER/M OMEGA #50</t>
  </si>
  <si>
    <t>ATB-SANDING PAPER/M OMEGA #60</t>
  </si>
  <si>
    <t>ATB-SANDING PAPER OMEGA #80 MTR</t>
  </si>
  <si>
    <t>NRMC-MAGAZINE METRO HOME</t>
  </si>
  <si>
    <t>TI-PAINT STAR ELASTOMER GAL IVIORE</t>
  </si>
  <si>
    <t>TI-PAINT STAR ELASTOMER GAL BON IVORY</t>
  </si>
  <si>
    <t>TI-PAINT STAR ELASTOMER GAL RICE GRAIN</t>
  </si>
  <si>
    <t>TI-PAINT STAR ELASTOMER GAL OCEANIC BLUE</t>
  </si>
  <si>
    <t>TI-PAINT STAR ELASTOMER GAL TOASTY BROWN</t>
  </si>
  <si>
    <t>TI-PAINT STAR ELASTOMER GAL NOMADIC DESSERT</t>
  </si>
  <si>
    <t>TI-PAINT STAR ELASTOMER GAL MODERN GRAY</t>
  </si>
  <si>
    <t>TI-PAINT STAR ELASTOMER GAL BAIZE GREEN</t>
  </si>
  <si>
    <t>TI-PAINT STAR ELASTOMER GAL DAY SPA</t>
  </si>
  <si>
    <t>TI-PAINT STAR ELASTOMER GAL BAGUIO GREEN</t>
  </si>
  <si>
    <t>TI-PAINT STAR ELASTOMER GAL LADY LIKE</t>
  </si>
  <si>
    <t>TI-PAINT STAR ELASTOMER GAL PRECIOUS PINK</t>
  </si>
  <si>
    <t>TI-PAINT STAR ELASTOMER GAL FALLOW BROWN</t>
  </si>
  <si>
    <t>TI-PAINT STAR ELASTOMER GAL TERRA COTTA</t>
  </si>
  <si>
    <t>TI-PAINT STAR ELASTOMER GAL AFRICAN VIOLET</t>
  </si>
  <si>
    <t>TI-PAINT STAR ELASTOMER GAL FREE SPIRIT</t>
  </si>
  <si>
    <t>TI-PAINT STAR ELASTOMER GAL SUMMER WHITE</t>
  </si>
  <si>
    <t>TI-PAINT STAR ELASTOMER GAL DREAM</t>
  </si>
  <si>
    <t>TI-PAINT STAR ELASTOMER GAL SKY BLUE</t>
  </si>
  <si>
    <t>TI-PAINT STAR ELASTOMER GAL BLUE VACATION</t>
  </si>
  <si>
    <t>TI-PAINT STAR ELASTOMER GAL BRANDY WINE</t>
  </si>
  <si>
    <t>TI-PAINT STAR ELASTOMER GAL ANEW GRAY</t>
  </si>
  <si>
    <t>TI-PAINT STAR ELASTOMER GAL MELANGE GREEN</t>
  </si>
  <si>
    <t>TI-PAINT STAR ELASTOMER GAL RIPE ORANGE</t>
  </si>
  <si>
    <t>TI-PAINT STAR ELASTOMER GAL ORANGEY</t>
  </si>
  <si>
    <t>TI-PAINT STAR ELASTOMER GAL PERSIAN APPLE</t>
  </si>
  <si>
    <t>TI-PAINT STAR ELASTOMER GAL SPANISH RED</t>
  </si>
  <si>
    <t>TI-PAINT STAR ELASTOMER GAL RED BAY</t>
  </si>
  <si>
    <t>TI-PAINT STAR ELASTOMER GAL FRIENDLY YELLOW</t>
  </si>
  <si>
    <t>TI-PAINT STAR ELASTOMER GAL MOUNTAIN DEW</t>
  </si>
  <si>
    <t>TI-PAINT ISLAND 1/4L METAL PRIMER 730 REDLEAD</t>
  </si>
  <si>
    <t>NKD-PLIER LONG NOSE LOTUS PROTECH LONG 7</t>
  </si>
  <si>
    <t>SJG-PVC SWITCH BOX SJG MOUNTED</t>
  </si>
  <si>
    <t>NKD-FAUCET LOTUS WALL MOUNT W/UNIVERSAL LOST-1UW</t>
  </si>
  <si>
    <t>NKD-SPRAY GUN LOTUS LRSG-5200</t>
  </si>
  <si>
    <t>NKD-IMPACT AIR WRENCH LOTUS 1/2 LIW-012</t>
  </si>
  <si>
    <t>NKD-IMPACT AIR WRENCH LOTUS 3/4 LIW-034</t>
  </si>
  <si>
    <t>NKD-HAND AIR RIVETER LOTUS 3/16 LHR-316</t>
  </si>
  <si>
    <t>NKD-HOLE SAW SET LOTUS LHSS-05</t>
  </si>
  <si>
    <t>POTP-ORNAMENTAL SEEDLING @25</t>
  </si>
  <si>
    <t>POTP-ORNAMENTAL SEEDLING @30</t>
  </si>
  <si>
    <t>POTP-ORNAMENTAL SEEDLING @35</t>
  </si>
  <si>
    <t>POTP-ORNAMENTAL SEEDLING @40</t>
  </si>
  <si>
    <t>POTP-ORNAMENTAL SEEDLING @50</t>
  </si>
  <si>
    <t>POTP-ORNAMENTAL MATURE @75</t>
  </si>
  <si>
    <t>POTP-ORNAMENTAL MATURE @100</t>
  </si>
  <si>
    <t>POTP-ORNAMENTAL MATURE @120</t>
  </si>
  <si>
    <t>POTP-ORNAMENTAL MATURE @150</t>
  </si>
  <si>
    <t>POTP-ORNAMENTAL MATURE @200</t>
  </si>
  <si>
    <t>POTP-ORNAMENTAL MATURE @250</t>
  </si>
  <si>
    <t>POTP-ORNAMENTAL LARGE @300</t>
  </si>
  <si>
    <t>POTP-ORNAMENTAL LARGE @350</t>
  </si>
  <si>
    <t>POTP-ORNAMENTAL LARGE @400</t>
  </si>
  <si>
    <t>POTP-ORNAMENTAL LARGE @500</t>
  </si>
  <si>
    <t>POTP-ORNAMENTAL XL @600</t>
  </si>
  <si>
    <t>POTP-ORNAMENTAL XL @800</t>
  </si>
  <si>
    <t>POTP-ORNAMENTAL XL @1000</t>
  </si>
  <si>
    <t>GID-DEADBOLT FAULTLESS D182</t>
  </si>
  <si>
    <t>JC-CUP BRUSH MAXSELL MCB-6403 KNOTTED TWIST</t>
  </si>
  <si>
    <t>JC-CUP BRUSH MAXSELL MCB-6704 KNOTTED TWIST</t>
  </si>
  <si>
    <t>JC-CUP BRUSH MAXSELL MCB-6503 CRIMPED WIRE</t>
  </si>
  <si>
    <t>JC-CUP BRUSH MAXSELL MCB-6604 CRIMPED WIRE</t>
  </si>
  <si>
    <t>L-TOOL BOX SENTRY STB-2038</t>
  </si>
  <si>
    <t>L-TOOL BOX SENTRY STB-2039</t>
  </si>
  <si>
    <t>L-TOOL BOX SENTRY STB-2040</t>
  </si>
  <si>
    <t>ER-POWER WINDOW LUBRICANT WAXCO WX150PWL</t>
  </si>
  <si>
    <t>L-HAMMER STANLEY 16OZ. 51-081 27MM</t>
  </si>
  <si>
    <t>CT-WALL LAMP AKARI E27 60W 220V WHITE ABH-2607D</t>
  </si>
  <si>
    <t>CT-WALL LAMP AKARI E27 60W ABH-2675 WHITE</t>
  </si>
  <si>
    <t>CT-WALL LAMP AKARI E27 60W ABH-2603 WHITE</t>
  </si>
  <si>
    <t>CT-WALL LAMP AKARI E27 60W ABH-2602 WHITE</t>
  </si>
  <si>
    <t>CT-WALL LAMP AKARI 60W ABH-3102 FROSTED WHITE</t>
  </si>
  <si>
    <t>GID-LEVERSET FAULTLESS MORTISE LOCK N6L6601</t>
  </si>
  <si>
    <t>BF-CABLE TIE BUFFALO SSTIE468</t>
  </si>
  <si>
    <t>BF-CABLE TIE BUFFALO SSTIE4612</t>
  </si>
  <si>
    <t>BF-CABLE TIE BUFFALO SSTIE46105 10-1/2</t>
  </si>
  <si>
    <t>NKD-AIR HOSE LOTUS 300PSI LARH-1435 1/4X35</t>
  </si>
  <si>
    <t>SJG-HINGE SHERLOCK LOOSE PIN 3X2.6</t>
  </si>
  <si>
    <t>SJG-HINGE SHERLOCK LOOSE PIN 4X3</t>
  </si>
  <si>
    <t>SJG-HINGE SHERLOCK LOOSE PIN 4X4 W/BEARING</t>
  </si>
  <si>
    <t>SJG-FLASHLIGHT LED FOCUS METAL/PLASTIC 1PC.</t>
  </si>
  <si>
    <t>SJG-FLASHLIGHT LED FOCUS PLASTIC/METAL 1PC.</t>
  </si>
  <si>
    <t>SJG-FLASHLIGHT LED FOCUS PLAS./METAL 1PC.</t>
  </si>
  <si>
    <t>SJG-FLASHLIGHT FOCUS ALL METAL SMALL HD.</t>
  </si>
  <si>
    <t>SJG-FLASHLIGHT FOCUS ALL METAL SMALL HEAD</t>
  </si>
  <si>
    <t>SJG-FLASHLIGHT FOCUS ALL METAL BIG HEAD</t>
  </si>
  <si>
    <t>NKD-HINGE CONCEALED EUROLOCK #3</t>
  </si>
  <si>
    <t>B-TANK BESTANK WT-660 PE BLUE VERTICAL</t>
  </si>
  <si>
    <t>SJG-CIRCUIT BREAKER EVER 2POLE 16A</t>
  </si>
  <si>
    <t>SJG-CIRCUIT BREAKER EVER 2POLE 25A</t>
  </si>
  <si>
    <t>SJG-CIRCUIT BREAKER EVER 2POLE 32A</t>
  </si>
  <si>
    <t>SJG-CIRCUIT BREAKER EVER 2POLE 50A</t>
  </si>
  <si>
    <t>SJG-CIRCUIT BREAKER EVER 2POLE 100A</t>
  </si>
  <si>
    <t>NKD-FACE SHIELD LOTUS LSV-802 W/VISOR</t>
  </si>
  <si>
    <t>NKD-FACE SHIELD LOTUS LSV-832 W/VISOR</t>
  </si>
  <si>
    <t>NKD-FACE SHIELD LOTUS LSV-805 W/VISOR</t>
  </si>
  <si>
    <t>SJG-ENCLOSURE EVER 3BRANCHES</t>
  </si>
  <si>
    <t>SJG-ENCLOSURE EVER 5BRANCHES</t>
  </si>
  <si>
    <t>GID-PAINT WALL PUTTY RJ 1KG</t>
  </si>
  <si>
    <t>GID-PAINT WALL PUTTY RJ 1/2KG</t>
  </si>
  <si>
    <t>GID-PAINT WALL PUTTY RJ 5KG</t>
  </si>
  <si>
    <t>GID-BALL CASTER PLATE TYPE 50MM CHROME</t>
  </si>
  <si>
    <t>GID-BALL CASTER PLATE TYPE 50MM BRASS</t>
  </si>
  <si>
    <t>GID-LOCKSET FAULTLESS CAB00</t>
  </si>
  <si>
    <t>GID-LOCKSET FAULTLESS C1600</t>
  </si>
  <si>
    <t>GID-LOCKSET FAULTLESS C1700</t>
  </si>
  <si>
    <t>GID-LOCKSET FAULTLESS C1800 FRONT&amp;BACK AB</t>
  </si>
  <si>
    <t>GID-LOCKSET FAULTLESS C3B10</t>
  </si>
  <si>
    <t>GID-LOCKSET FAULTLESS C3600</t>
  </si>
  <si>
    <t>GID-LOCKSET FAULTLESS C3610</t>
  </si>
  <si>
    <t>GID-LOCKSET FAULTLESS C3700</t>
  </si>
  <si>
    <t>GID-LOCKSET FAULTLESS C3800</t>
  </si>
  <si>
    <t>GID-LOCKSET FAULTLESS C3810</t>
  </si>
  <si>
    <t>GID-LOCKSET FAULTLESS C3900</t>
  </si>
  <si>
    <t>GID-LOCKSET FAULTLESS C6800</t>
  </si>
  <si>
    <t>GID-LOCKSET FAULTLESS T8600</t>
  </si>
  <si>
    <t>GID-LOCKSET FAULTLESS T8610</t>
  </si>
  <si>
    <t>GID-LOCKSET FAULTLESS T8700</t>
  </si>
  <si>
    <t>GID-LOCKSET FAULTLESS T8710</t>
  </si>
  <si>
    <t>GID-LOCKSET FAULTLESS C8800</t>
  </si>
  <si>
    <t>GID-LOCKSET FAULTLESS C8900</t>
  </si>
  <si>
    <t>GID-DEADBOLT FAULTLESS D261</t>
  </si>
  <si>
    <t>GID-DEADBOLT FAULTLESS D262</t>
  </si>
  <si>
    <t>GID-DEADBOLT FAULTLESS D264</t>
  </si>
  <si>
    <t>GID-DEADBOLT FAULTLESS D267</t>
  </si>
  <si>
    <t>GID-DEADBOLT FAULTLESS D271</t>
  </si>
  <si>
    <t>GID-DEADBOLT FAULTLESS D272</t>
  </si>
  <si>
    <t>GID-DEADBOLT FAULTLESS D274</t>
  </si>
  <si>
    <t>GID-DEADBOLT FAULTLESS D277</t>
  </si>
  <si>
    <t>GID-DEADBOLT FAULTLESS D281</t>
  </si>
  <si>
    <t>GID-DEADBOLT FAULTLESS D282</t>
  </si>
  <si>
    <t>GID-DEADBOLT FAULTLESS D284</t>
  </si>
  <si>
    <t>GID-DEADBOLT FAULTLESS D287</t>
  </si>
  <si>
    <t>GID-DEADBOLT FAULTLESS D291</t>
  </si>
  <si>
    <t>GID-DEADBOLT FAULTLESS D292</t>
  </si>
  <si>
    <t>GID-DEADBOLT FAULTLESS D571 SPIN TO LOCK</t>
  </si>
  <si>
    <t>GID-LEVERSET FAULTLESS LH700</t>
  </si>
  <si>
    <t>GID-LEVERSET FAULTLESS LH800</t>
  </si>
  <si>
    <t>GID-LEVERSET FAULTLESS LHP-00-03</t>
  </si>
  <si>
    <t>GID-LOCKSET FAULTLESS CA3621 COMBINATION</t>
  </si>
  <si>
    <t>GID-LOCKSET FAULTLESS CA3622 COMBINATION</t>
  </si>
  <si>
    <t>GID-LEVERSET FAULTLESS L6700R</t>
  </si>
  <si>
    <t>GID-LEVERSET FAULTLESS L6700L</t>
  </si>
  <si>
    <t>GID-LEVERSET FAULTLESS L6800R</t>
  </si>
  <si>
    <t>GID-LEVERSET FAULTLESS L6800L</t>
  </si>
  <si>
    <t>GID-LOCKSET FAULTLESS CA3821 COMBINATION</t>
  </si>
  <si>
    <t>GID-LOCKSET FAULTLESS CA3822 COMBINATION</t>
  </si>
  <si>
    <t>GID-HANDLESET FAULTLESS H1731</t>
  </si>
  <si>
    <t>GID-HANDLESET FAULTLESS H1831</t>
  </si>
  <si>
    <t>GID-HANDLESET FAULTLESS H1834</t>
  </si>
  <si>
    <t>GID-HANDLESET FAULTLESS S3T31 SOLID BRASS</t>
  </si>
  <si>
    <t>GID-HANDLESET FAULTLESS H5731</t>
  </si>
  <si>
    <t>GID-DUMMY FAULTLESS H5734</t>
  </si>
  <si>
    <t>GID-HANDLESET FAULTLESS H5831</t>
  </si>
  <si>
    <t>GID-HANDLESET FAULTLESS H5834</t>
  </si>
  <si>
    <t>GID-HANDLESET FAULTLESS H68H1</t>
  </si>
  <si>
    <t>GID-HANDLESET FAULTLESS H68H2</t>
  </si>
  <si>
    <t>GID-HANDLESET FAULTLESS H69H1</t>
  </si>
  <si>
    <t>GID-DOORLOCK FAULTLESS PIT320 PANIC-PROOF</t>
  </si>
  <si>
    <t>GID-DOORLOCK FAULTLESS PIT370 PANIC-PROOF</t>
  </si>
  <si>
    <t>GID-LOCKSET FAULTLESS T3600</t>
  </si>
  <si>
    <t>GID-LOCKSET FAULTLESS T3610</t>
  </si>
  <si>
    <t>GID-LOCKSET FAULTLESS T3700</t>
  </si>
  <si>
    <t>GID-LOCKSET FAULTLESS T3800</t>
  </si>
  <si>
    <t>GID-LOCKSET FAULTLESS T3810</t>
  </si>
  <si>
    <t>GID-LOCKSET FAULTLESS T8800</t>
  </si>
  <si>
    <t>GID-DOORCLOSER FAULTLESS STS772 SLVR</t>
  </si>
  <si>
    <t>GID-DOORCLOSER FAULTLESS STS772 GOLD</t>
  </si>
  <si>
    <t>GID-DOORCLOSER FAULTLESS STS772 BRN</t>
  </si>
  <si>
    <t>GID-DOORCLOSER FAULTLESS STS773 SLVR</t>
  </si>
  <si>
    <t>GID-DOORCLOSER FAULTLESS STS773 BRN</t>
  </si>
  <si>
    <t>GID-DOORCLOSER FAULTLESS C101 IVORY</t>
  </si>
  <si>
    <t>GID-DOORCLOSER FAULTLESS C103 IVORY</t>
  </si>
  <si>
    <t>GID-DOORCLOSER FAULTLESS C101 BROWN</t>
  </si>
  <si>
    <t>GID-DOORCLOSER FAULTLESS C103 BROWN</t>
  </si>
  <si>
    <t>GID-SPRAY PAINT RJ HI-TEMP BLACK</t>
  </si>
  <si>
    <t>GID-SPRAY PAINT RJ HI-TEMP SILVER</t>
  </si>
  <si>
    <t>GID-SPRAY PAINT RJ ACRYLIC GOLD 18K</t>
  </si>
  <si>
    <t>GID-SPRAY PAINT RJ ACRYLIC CHROME 8OZ</t>
  </si>
  <si>
    <t>GID-SPRAY PANT RJ ACRYLIC DULL BLACK 04</t>
  </si>
  <si>
    <t>GID-SPRAY PAINT RJ ACRYLIC S.RED 06</t>
  </si>
  <si>
    <t>GID-SPRAY PAINT RJ ACRYLIC T.BLUE 09</t>
  </si>
  <si>
    <t>GID-SPRAY PAINT RJ ACRYLIC S.GRAY 10</t>
  </si>
  <si>
    <t>GID-SPRAY PAINT RJ EPOXY DEEP GREEN 13</t>
  </si>
  <si>
    <t>GID-SPRAY PAINT RJ ACRYLIC O.RED 14</t>
  </si>
  <si>
    <t>GID-SPRAY PAINT RJ ACRYLIC R.BLUE 15</t>
  </si>
  <si>
    <t>GID-SPRAY PAINT RJ EPOXY METALLIC GOLD 20</t>
  </si>
  <si>
    <t>GID-SPRAY PAINT RJ ACRYLIC BLUE 21</t>
  </si>
  <si>
    <t>GID-SPRAY PAINT RJ ACRYLIC S.GREY 22</t>
  </si>
  <si>
    <t>GID-SPRAY PAINT RJ ACRYLIC S.RED 23</t>
  </si>
  <si>
    <t>GID-SPRAY PAINT RJ ACRYLIC D.BLUE 28</t>
  </si>
  <si>
    <t>GID-SPRAY PAINT RJ ACRYLIC SILVER 36</t>
  </si>
  <si>
    <t>GID-SPRAY PAINT RJ ACRYLIC G.GREEN 37</t>
  </si>
  <si>
    <t>GID-SPRAY PAINT RJ ACRYLIC G.BLACK 39</t>
  </si>
  <si>
    <t>GID-SPRAY PAINT RJ ACRYLIC WHITE 40</t>
  </si>
  <si>
    <t>GID-SPRAY PAINT RJ ACRYLIC YELLOW 41</t>
  </si>
  <si>
    <t>GID-SPRAY PAINT RJ ACRYLIC PRIMER 68</t>
  </si>
  <si>
    <t>GID-SPRAY PAINT RJ EPOXY H.RED 1580</t>
  </si>
  <si>
    <t>GID-SPRAY PAINT RJ 03+1580 HONDA BLUE</t>
  </si>
  <si>
    <t>GID-SPRAY PAINT RJ EPOXY 04+1580 YAMAHA GREEN</t>
  </si>
  <si>
    <t>GID-SPRAY PAINT RJ ACRYLIC P.RED 539</t>
  </si>
  <si>
    <t>GID-SPRAY PAINT RJ ACRYLIC CLEAR 540</t>
  </si>
  <si>
    <t>GID-SPRAY PAINT RJ EPOXY 08+1580 YAMAHA RED</t>
  </si>
  <si>
    <t>GID-SPRAY PAINT RJ FLOURESCENT COLOR RED</t>
  </si>
  <si>
    <t>GID-SPRAY PAINT RJ FLOURESCENT COLOR PINK</t>
  </si>
  <si>
    <t>GID-SPRAY PAINT RJ FLOURESCENT COLOR GREEN</t>
  </si>
  <si>
    <t>GID-SPRAY PAINT RJ FLOURESCENT COLOR BLUE</t>
  </si>
  <si>
    <t>GID-SPRAY PAINT RJ FLOURESCENT COLOR YELLOW</t>
  </si>
  <si>
    <t>GID-SPRAY PAINT RJ FLOURESCENT COLOR ORANGE</t>
  </si>
  <si>
    <t>GID-SPRAY PAINT RJ EPOXY HONDA RED 1101</t>
  </si>
  <si>
    <t>GID-SPRAY PAINT RJ EPOXY HONDA YELLOW #1102</t>
  </si>
  <si>
    <t>GID-SPRAY PAINT RJ ACRYLIC H.BLUE 1103</t>
  </si>
  <si>
    <t>GID-SPRAY PAINT RJ ACRYLIC Y.ORANGE 1105</t>
  </si>
  <si>
    <t>GID-SPRAY PAINT RJ ACRYLIC Y.RED 1108</t>
  </si>
  <si>
    <t>GID-SPRAY PAINT RJ METALLIC BLACK 1139</t>
  </si>
  <si>
    <t>GID-SPRAY PAINT RJ METALLIC SUPER VIOLET 1142</t>
  </si>
  <si>
    <t>GID-SPRAY PAINT RJ METALLIC VIOLET BLUE 1143</t>
  </si>
  <si>
    <t>GID-SPRAY PAINT RJ EPOXY METALLIC RED 1145</t>
  </si>
  <si>
    <t>GID-SPRAY PAINT RJ EPOXY METALLIC BLUE 1146</t>
  </si>
  <si>
    <t>GID-SPRAY PAINT RJ METALLIC OCEAN BLUE 1147</t>
  </si>
  <si>
    <t>GID-SPRAY PAINT RJ METALLIC SILVER 1580</t>
  </si>
  <si>
    <t>GID-SPRAY PAINT RJ DUCHESS GOLD 2513</t>
  </si>
  <si>
    <t>GID-SPRAY PAINT RJ EPOXY METALLIC BROWN 2516</t>
  </si>
  <si>
    <t>GID-SANDPAPER MIRKA CARPENTER'S 90X1M 100</t>
  </si>
  <si>
    <t>GID-SANDPAPER MIRKA CARPENTER'S 90X2M 100</t>
  </si>
  <si>
    <t>GID-SANDPAPER MIRKA CARPENTER'S 90X1M 120</t>
  </si>
  <si>
    <t>GID-SANDPAPER MIRKA CARPENTER'S 90X2M 120</t>
  </si>
  <si>
    <t>GID-SANDPAPER MIRKA CARPENTER'S 90X1M 80</t>
  </si>
  <si>
    <t>GID-SANDPAPER MIRKA CARPENTER'S 90X2M 80</t>
  </si>
  <si>
    <t>GID-PAINT VENUS W/BRONZING LIQUID 13</t>
  </si>
  <si>
    <t>GID-PAINT VENUS W/BRONZING LIQUID 14</t>
  </si>
  <si>
    <t>JIC-STARTER GE C-10</t>
  </si>
  <si>
    <t>JIC-BIAX GE 7W DL</t>
  </si>
  <si>
    <t>L-TOOL BOX STANLEY 15-101 ZAG D.GREY/RED</t>
  </si>
  <si>
    <t>BF-STRAP ELASTIC BUFFALO ES12</t>
  </si>
  <si>
    <t>BF-STRAP ELASTIC BUFFALO ES18</t>
  </si>
  <si>
    <t>BF-WELDING ROD BUFFALO 1/8</t>
  </si>
  <si>
    <t>BF-WELDING ROD BUFFALO 3/32 2.5MM</t>
  </si>
  <si>
    <t>BF-DUSTER BUFFALO 23</t>
  </si>
  <si>
    <t>BF-C-CLAMP CARDED BUFFALO BDCC1</t>
  </si>
  <si>
    <t>BF-SOCKET BUFFALO CVS1215MMS 1/2 SHORT</t>
  </si>
  <si>
    <t>BF-SOCKET BUFFALO CVS1216MMS 1/2 SHORT</t>
  </si>
  <si>
    <t>BF-SOCKET BUFFALO CVS1219MMS 1/2 SHORT</t>
  </si>
  <si>
    <t>BF-SCREWDRIVER MACHINIST BUFFALO SDM144C 1/4X4</t>
  </si>
  <si>
    <t>BF-KNIFE PUTTY BUFFALO PKN2FX 2</t>
  </si>
  <si>
    <t>BF-KNIFE PUTTY BUFFALO PKN2ST 2</t>
  </si>
  <si>
    <t>BF-SOCKET BUFFALO CVS1219MML 1/2 LONG</t>
  </si>
  <si>
    <t>BF-SOCKET BUFFALO CVS1222MML 1/2 LONG</t>
  </si>
  <si>
    <t>BF-TROWEL PLATERING BUFFALO PT10 10</t>
  </si>
  <si>
    <t>BF-CARTRIDGE GROOVED BUFFALO M-10CCF</t>
  </si>
  <si>
    <t>BF-PIPE WRENCH BUFFALO PW8</t>
  </si>
  <si>
    <t>BF-KNIFE MULTI-SAW BUFFALO MSUK5</t>
  </si>
  <si>
    <t>BF-PIPE WRENCH BUFFALO PW10</t>
  </si>
  <si>
    <t>BF-BICYCLE LOCK BUFFALO BL215</t>
  </si>
  <si>
    <t>BF-HANDLE RATCHER BUFFALO CVRAT38 3/8</t>
  </si>
  <si>
    <t>BF-COCONUT SHELL BUFFALO UDF</t>
  </si>
  <si>
    <t>BF-PLIERS BUFFALO CVGJ10S GROOVE JOINT</t>
  </si>
  <si>
    <t>BF-TIN SNIPS BUFFALO SNIP10</t>
  </si>
  <si>
    <t>BF-PIPE WRENCH BUFFALO PW12</t>
  </si>
  <si>
    <t>BF-SAW SET BUFFALO GTPS12</t>
  </si>
  <si>
    <t>BF-HEX BALL POINT BUFFALO BPLHK9 9PCS</t>
  </si>
  <si>
    <t>BF-CARTRIDGE MICRON BUFFALO MF-3 2IN1</t>
  </si>
  <si>
    <t>BF-SHEAR BYPASS BUFFALO GT836S</t>
  </si>
  <si>
    <t>BF-SNAP TOLL KIT BUFFALO LGKIT275</t>
  </si>
  <si>
    <t>BF-CARTRIDGE MICRON BUFFALO JP10 PLATED</t>
  </si>
  <si>
    <t>BF-DEADBOLT BUFFALO DBL 423 AB</t>
  </si>
  <si>
    <t>BF-WELDING ROD BUFFALO 5/32</t>
  </si>
  <si>
    <t>BF-WELDING ROD BUFFALO 5/32 6013</t>
  </si>
  <si>
    <t>BF-STAND UMBRELLA BUFFALO</t>
  </si>
  <si>
    <t>BF-CUTTER BOLT BUFFALO BC14 350MM</t>
  </si>
  <si>
    <t>BF-PLIERS BUFFALO LC1106 ADJUST 6PCS</t>
  </si>
  <si>
    <t>BF-DEADBOLT BUFFALO SGL 2413 AB</t>
  </si>
  <si>
    <t>BF-PIPE WRENCH BUFFALO PW24</t>
  </si>
  <si>
    <t>BF-CUTTER BOLT BUFFALO BC24 600MM</t>
  </si>
  <si>
    <t>BF-TOOL KIT BUFFALO TK28KH 1/4&amp;3/8PROF</t>
  </si>
  <si>
    <t>BF-CARTRIDGE CARBON BUFFALO M10CT0 BLK</t>
  </si>
  <si>
    <t>BF-CUTTER BOLT BUFFALO BC30 750MM</t>
  </si>
  <si>
    <t>BF-CUTTER BOLT BUFFALO BC36</t>
  </si>
  <si>
    <t>BF-HYDRAULIC JACK BUFFALO HBJ12 12TONS</t>
  </si>
  <si>
    <t>BF-UMBRELLA BEACH BUFFALO 8X8</t>
  </si>
  <si>
    <t>BF-UMBRELLA BEACH BUFFALO 10X10</t>
  </si>
  <si>
    <t>BF-PIPE WRENCH BUFFALO PW36</t>
  </si>
  <si>
    <t>BF-HYDRAULIC JACK BUFFALO HBJ22 22TONS</t>
  </si>
  <si>
    <t>L-DRAWER SLIDE SENTRY SDG 12</t>
  </si>
  <si>
    <t>L-DRAWER SLIDE SENTRY SDG 14</t>
  </si>
  <si>
    <t>L-DRAWER SLIDE SENTRY SDG 16</t>
  </si>
  <si>
    <t>L-DRAWER SLIDE SENTRY SDG 18</t>
  </si>
  <si>
    <t>L-DRAWER SLIDE SENTRY SDG 20</t>
  </si>
  <si>
    <t>L-TOOL BOX SENTRY STB-01 10'' PLASTIC</t>
  </si>
  <si>
    <t>L-LOCKSET BATHROOM SENTRY L822 60MM AB</t>
  </si>
  <si>
    <t>L-LOCKSET BATHROOM SENTRY L822 60MM SS</t>
  </si>
  <si>
    <t>L-STEEL TAPE STANLEY 70-244L-20 8M</t>
  </si>
  <si>
    <t>L-PLIER STANLEY 84-027 DIAGONAL 6</t>
  </si>
  <si>
    <t>L-PLIER STANLEY 84-031-2 LONG NOSE 6</t>
  </si>
  <si>
    <t>L-LOCKSET ENTRANCE YALE VBR5127 US32D S.CHROME</t>
  </si>
  <si>
    <t>L-LOCKSET ENTRANCE YALE VBR5127 US5 A.BRASS</t>
  </si>
  <si>
    <t>L-DEADBOLT YALE V8111 US32D SC S.CHROME</t>
  </si>
  <si>
    <t>L-DEADBOLT YALE V8121 US32D SC S.CHROME</t>
  </si>
  <si>
    <t>L-LEVERSET ENTRANCE YALE VL5317 US5 A.BRASS</t>
  </si>
  <si>
    <t>L-LEVERSET ENTRANCE YALE VL5347 US5 S.NICKEL</t>
  </si>
  <si>
    <t>L-LEVERSET ENTRANCE YALE VL5367 US15 S.NICKEL</t>
  </si>
  <si>
    <t>L-LOCKSET ENTRANCE YALE VCA5127 US32D SC</t>
  </si>
  <si>
    <t>L-LOCKSET ENTRANCE YALE VCA5127 US5 AB</t>
  </si>
  <si>
    <t>L-LOCKSET BATHROOM YALE VCA5122 US32D SC</t>
  </si>
  <si>
    <t>L-LOCKSET BATHROOM YALE VCA5122 US5 AB</t>
  </si>
  <si>
    <t>L-LEVERSET ENTRANCE YALE VL5317 US15 SN</t>
  </si>
  <si>
    <t>L-HACKSAW BLADE STANLEY 15-928A 18TX12</t>
  </si>
  <si>
    <t>L-PLIERS STANLEY 84-032 LONG NOSE 8</t>
  </si>
  <si>
    <t>L-PLIERS STANLEY 84-607 2 DIAGONAL CUTTING 8</t>
  </si>
  <si>
    <t>L-TOOL BOX SENTRY SMTB-2038 METAL LATCH 13</t>
  </si>
  <si>
    <t>L-TOOL BOX SENTRY SMTB-2039 METAL LATCH 16</t>
  </si>
  <si>
    <t>L-TOOL BOX SENTRY SMTB-2040 METAL LATCH 19</t>
  </si>
  <si>
    <t>L-TOOL BOX SENTRY SMTB-04 PLASTIC LATCH 16.5</t>
  </si>
  <si>
    <t>L-TOOL BOX SENTRY SMTB-05 PLASTIC LATCH 18.5</t>
  </si>
  <si>
    <t>+L-TOOL BOX STANLEY 92-219-37 COMBO PLASTIC 19</t>
  </si>
  <si>
    <t>L-LOCKSET BATHROOM YALE VBR5122 US32D SC</t>
  </si>
  <si>
    <t>L-LOCKSET BATHROOM YALE VBR5122 US5 AB</t>
  </si>
  <si>
    <t>L-LOCKSET ENTRANCE YALE VCN5227 US32D SC</t>
  </si>
  <si>
    <t>L-LOCKSET ENTRANCE YALE VCN5227 US5 AB</t>
  </si>
  <si>
    <t>L-DEADBOLT YALE V8111 US5 SC A.BRASS</t>
  </si>
  <si>
    <t>L-DEADBOLT YALE V8121 US5 DC A.BRASS</t>
  </si>
  <si>
    <t>L-LOCKSET YALE VCA5127+8111 US32D S.CHROME</t>
  </si>
  <si>
    <t>L-LOCKSET YALE VCA5127+8111 US5 A.BRASS</t>
  </si>
  <si>
    <t>L-LEVERSET ENTRANCE YALE VL5327 US15 SN</t>
  </si>
  <si>
    <t>L-LEVERSET ENTRANCE YALE VL5327 US5 AB</t>
  </si>
  <si>
    <t>L-LEVERSET BATHROOM YALE VL5322 US15 SN</t>
  </si>
  <si>
    <t>L-LEVERSET BATHROOM YALE VL5322 US5 AB</t>
  </si>
  <si>
    <t>L-LEVERSET BATHROOM YALE VL5312 US15 SN</t>
  </si>
  <si>
    <t>L-LEVERSET BATHROOM YALE VL5312 US5 AB</t>
  </si>
  <si>
    <t>L-LEVERSET ENTRANCE YALE VL5347 US5 AB</t>
  </si>
  <si>
    <t>L-LEVERSET BATHROOM YALE VL5342 US15 SN</t>
  </si>
  <si>
    <t>L-LEVERSET BATHROOM YALE VL5342 US5 AB</t>
  </si>
  <si>
    <t>L-LEVERSET ENTRANCE YALE VL5387 US15 SN</t>
  </si>
  <si>
    <t>L-LEVERSET ENTRANCE YALE VL5387 US5 AB</t>
  </si>
  <si>
    <t>L-LEVERSET BATHROOM YALE VL5382 US15 SN</t>
  </si>
  <si>
    <t>L-LEVERSET BATHROOM YALE VL5382 US5 AB</t>
  </si>
  <si>
    <t>L-LEVERSET ENTRANCE YALE VL5367 US15 SN</t>
  </si>
  <si>
    <t>L-LEVERSET ENTRANCE YALE VL5367 US5 AB</t>
  </si>
  <si>
    <t>L-LEVERSET BATHROOM YALE VL5362 US15 SN</t>
  </si>
  <si>
    <t>L-LEVERSET BATHROOM YALE VL5362 US5 AB</t>
  </si>
  <si>
    <t>L-LOCKSET ENTRANCE YALE VOV5127 US15 OS SN</t>
  </si>
  <si>
    <t>L-LOCKSET ENTRANCE YALE VOV5127 US5 OS AB</t>
  </si>
  <si>
    <t>L-LOCKSET BATHROOM YALE VOV5122 US15 OS SN</t>
  </si>
  <si>
    <t>L-LOCKSET BATHROOM YALE VOV5122 US5 OS AB</t>
  </si>
  <si>
    <t>L-HINGE H-CONCEALED SENTRY 8701 INSET 2PCS</t>
  </si>
  <si>
    <t>L-HINGE H-CONCEALED SENTRY 8702 HALF OVERLAP 2PCS</t>
  </si>
  <si>
    <t>L-HINGE H-CONCEALED SENTRY 8703 FULL OVERLAP 2PCS</t>
  </si>
  <si>
    <t>L-DIGITAL TESTER STANLEY MULTIFUNCTIONAL 66-133-23</t>
  </si>
  <si>
    <t>L-HANDLESET ENTRANCE YALE 6688/SH/SC/MC + SGL DEADBOLT CHROME FINISH</t>
  </si>
  <si>
    <t>L-HANDLESET ENTRANCE YALE 6688/SH/SC/AB + SGL DEADBOLT ANT.BRASS FIN</t>
  </si>
  <si>
    <t>L-PORTABLE TRAVEL SAFE YALE YTS1/150/40/1B</t>
  </si>
  <si>
    <t>L-HINGE CONCEALED YALE C100A/FO SELF CLOSING FULL OVERLAP 2PCS</t>
  </si>
  <si>
    <t>L-HINGE CONCEALED YALE C100B/HO SELF CLOSING HALF OVERLAP 2PCS</t>
  </si>
  <si>
    <t>L-HINGE CONCEALED YALE C100C/IS SELF CLOSING INSET 2PCS</t>
  </si>
  <si>
    <t>L-LOCKSET BATHROOM STANLEY S835-827 SC CAROLINA</t>
  </si>
  <si>
    <t>L-LOCKSET BATHROOM STANLEY S835-835 PB CAROLINA</t>
  </si>
  <si>
    <t>L-LOCKSET BATHROOM STANLEY S835-843 AB CAROLINA</t>
  </si>
  <si>
    <t>L-LOCKSET BATHROOM STANLEY S835-850 SC CAROLINA</t>
  </si>
  <si>
    <t>L-LOCKSET BATHROOM STANLEY S835-868 PB CAROLINA</t>
  </si>
  <si>
    <t>L-LOCKSET BATHROOM STANLEY S835-876 AB CAROLINA</t>
  </si>
  <si>
    <t>L-LOCKSET ENTRANCE STANLEY S835-884 SC CAROLINA</t>
  </si>
  <si>
    <t>L-LOCKSET ENTRANCE STANLEY S835-892 PB CAROLINA</t>
  </si>
  <si>
    <t>L-LOCKSET ENTRANCE STANLEY S835-900 AB CAROLINA</t>
  </si>
  <si>
    <t>L-LOCKSET ENTRANCE STANLEY S835-918 SC CAROLINA</t>
  </si>
  <si>
    <t>L-LOCKSET ENTRANCE STANLEY S835-926 PB CAROLINA</t>
  </si>
  <si>
    <t>L-LOCKSET ENTRANCE STANLEY S835-934 AB CAROLINA</t>
  </si>
  <si>
    <t>L-LOCKSET ENTRANCE STANLEY S835-942 SC CHARLESTON</t>
  </si>
  <si>
    <t>L-LOCKSET ENTRANCE STANLEY S835-959 PB CHARLESTON</t>
  </si>
  <si>
    <t>L-LOCKSET ENTRANCE STANLEY S835-967 AB CHARLESTON</t>
  </si>
  <si>
    <t>L-LOCKSET BATHROOM STANLEY S835-975 SC CHARLESTON</t>
  </si>
  <si>
    <t>L-LOCKSET BATHROOM STANLEY S835-983 PB CHARLESTON</t>
  </si>
  <si>
    <t>L-LOCKSET BATHROOM STANLEY S835-991 AB CHARLESTON</t>
  </si>
  <si>
    <t>L-DEADBOLT STANLEY S836-007 DBL CYLINDER SC 60/70MM</t>
  </si>
  <si>
    <t>L-DEADBOLT STANLEY S836-015 DBL CYLINDER PB</t>
  </si>
  <si>
    <t>L-DEADBOLT STANLEY S836-023 DBL CYLINDER AB</t>
  </si>
  <si>
    <t>L-DEADBOLT STANLEY S836-031 SGL CYLINDER SC 60/70MM</t>
  </si>
  <si>
    <t>L-DEADBOLT STANLEY S836-049 SGL CYLINDER PB</t>
  </si>
  <si>
    <t>L-DEADBOLT STANLEY S836-056 SGL CYLINDER AB</t>
  </si>
  <si>
    <t>L-COMB.WRENCH STANLEY #87-136 SET 09PC (CHALLENGER)</t>
  </si>
  <si>
    <t>L-DOOR CLOSER YALE Y602 SILVER SM S2 200T OC 20-45KG</t>
  </si>
  <si>
    <t>L-DOOR CLOSER YALE Y602 BRONZE SM S2 200T OC 20-45KG</t>
  </si>
  <si>
    <t>L-DRAWER SLIDE YALE BBS45-12 BALL BEARING FULL EX. 45MM BLCK</t>
  </si>
  <si>
    <t>L-DRAWER SLIDE YALE BBS45-14 BALL BEARING FULL EX. 45MM BLCK</t>
  </si>
  <si>
    <t>L-DRAWER SLIDE YALE BBS45-16 BALL BEARING FULL EX. 45MM BLCK</t>
  </si>
  <si>
    <t>L-DRAWER SLIDE YALE BBS45-18 BALL BEARING FULL EX. 45MM BLCK</t>
  </si>
  <si>
    <t>L-DRAWER SLIDE YALE BBS45-20 BALL BEARING FULL EX. 45MM BLCK</t>
  </si>
  <si>
    <t>L-PADLOCKS YALE YTP5/31/223/1 EXEC LOCK 4DIAL COMBINATION BLCK</t>
  </si>
  <si>
    <t>L-PADLOCKS YALE YP3/31/123/1K GEM LOCK 3DIAL COMBINATION BLCK</t>
  </si>
  <si>
    <t>L-PADLOCKS YALE YP3/31/123/1B GEM LOCK 3DIAL COMBINATION BURGUNDY</t>
  </si>
  <si>
    <t>L-DOOR VIEWER YALE V0401A US26D 180DEG. S.CHROME 25MM</t>
  </si>
  <si>
    <t>L-DOOR VIEWER YALE V0401A US11 180DEG. A.COPPER 25MM</t>
  </si>
  <si>
    <t>L-DOOR VIEWER YALE V0403 US26D 200DEG. S.CHROME</t>
  </si>
  <si>
    <t>L-DOOR GUARD YALE V18L US26D S.CHROME HEAVY DUTY</t>
  </si>
  <si>
    <t>+L-GATEMAN DIGITAL DOORLOCK YALE YDM-4109 FINGERPRINT,VOICE GUIDE,SMART TOUCHPAD, ANTI-PANIC</t>
  </si>
  <si>
    <t>L-DOOR CLOSER YALE Y603H ADJUST. ARM W/BUILT-IN HOLD-OPEN FUNCTION SILVER 65KGS</t>
  </si>
  <si>
    <t>L-DOOR CLOSER YALE Y604H ADJUST. ARM W/BUILT-IN HOLD-OPEN FUNCTION SILVER 85KGS</t>
  </si>
  <si>
    <t>L-DOOR CLOSER YALE Y1824R SURFACE MOUNTED STANDARD ARM SELEC. SIZE 2-4 80KGS</t>
  </si>
  <si>
    <t>L-DIGITAL MINI RIM LOCK YALE YDR-333 RFID (WOODEN DOOR)</t>
  </si>
  <si>
    <t>L-DIGITAL RIM LOCK YALE YDG-313 FOR GLASS DOOR (SWING DOOR)</t>
  </si>
  <si>
    <t>L-DIGITAL LOCK YALE YDG-313(313GS) OPTIONAL GLASS STRIKE</t>
  </si>
  <si>
    <t>L-STEEL TAPE GLOBAL STANLEY STHT30486-8 3M/10FT X 1/2"</t>
  </si>
  <si>
    <t>L-STEEL TAPE GLOBAL STANLEY STHT30496-8 5M/16' X 3/4"</t>
  </si>
  <si>
    <t>L-STEEL TAPE GLOBAL STANLEY STHT30456-8 8M/26' X 1"</t>
  </si>
  <si>
    <t>L-TAPE TYLON STANLEY STHT30696-8 BI-MATERIAL TAPE 5M</t>
  </si>
  <si>
    <t>L-TAPE TYLON STANLEY STHT30656-8 BI-MATERIAL TAPE 8M</t>
  </si>
  <si>
    <t>L-HAMMER STANLEY STHT51269-8 WOODEN HANDLE  13 OZ.</t>
  </si>
  <si>
    <t>+L-HAMMER STANLEY STHT51271-8 WOODEN HANDLE 16 OZ.</t>
  </si>
  <si>
    <t>L-BALLPEIN HAMMER STANLEY STHT54189-8 8 OZ.</t>
  </si>
  <si>
    <t>L-BALLPEIN HAMMER STANLEY STHT54190-8 12 OZ.</t>
  </si>
  <si>
    <t>L-BALLPEIN HAMMER STANLEY STHT54191-8 16 OZ.</t>
  </si>
  <si>
    <t>+L-CLAW HAMMER STANLEY STHT51071-8 F'GLASS 16 OZ.</t>
  </si>
  <si>
    <t>L-SCREWDRIVER STANLEY STHT66039-8 6 PRECISION SET</t>
  </si>
  <si>
    <t>L-SCREWDRIVER STANLEY STHT65187-8</t>
  </si>
  <si>
    <t>+L-CUSHION GRIP STANLEY STHT65191-8 6.5MMX100MM</t>
  </si>
  <si>
    <t>L-CUSHION GRIP STANLEY STHT65193-8 6.5MMX150MM</t>
  </si>
  <si>
    <t>+L-CUSHION GRIP STANLEY STHT65227-8 5MMX100MM</t>
  </si>
  <si>
    <t>L-CUSHION GRIP STANLEY STHT65228-8 5MMX150MM</t>
  </si>
  <si>
    <t>+L-SCREWDRIVER STANLEY STHT65199-8 CUSHION GRIP 4PCS.</t>
  </si>
  <si>
    <t>+L-SCREWDRIVER STANLEY STHT65200-8 CUSHION GRIP 2PCS.</t>
  </si>
  <si>
    <t>+L-CUSHION GRIP STANLEY STHT65242-8 6PCS.</t>
  </si>
  <si>
    <t>L-PLIER STANLEY STHT84031-8 LONG NOSE 6</t>
  </si>
  <si>
    <t>L-PLIERS STANLEY STHT84032-8 LONG NOSE 8</t>
  </si>
  <si>
    <t>L-PLIERS STANLEY STHT84027-8 DIAGONAL 6</t>
  </si>
  <si>
    <t>L-PLIERS STANLEY STHT84028-8 DIAGONAL 7</t>
  </si>
  <si>
    <t>L-PLIER STANLEY STHT84035-8 LINESMAN 7'</t>
  </si>
  <si>
    <t>L-PLIER LINESMAN STANLEY STHT84029-8 8</t>
  </si>
  <si>
    <t>L-PLIERS STANLEY STHT84026-8 SLIP JOINT 8</t>
  </si>
  <si>
    <t>L-PLIERS STANLEY STHT84024-8 GROOVE JOINT 10</t>
  </si>
  <si>
    <t>L-TAPE STANLEY STHT33492-8 5M/16' X 19MM (REVERSIBLE) WHITE</t>
  </si>
  <si>
    <t>L-FITTINGS PACK SLIDING DOOR YALE YH60KG ROLLER SET</t>
  </si>
  <si>
    <t>L-ALUMINUM U SHAPE ROLLER RAIL YALE YH280/2000 2M/6FT</t>
  </si>
  <si>
    <t>L-FACE FIXING BRACKETS YALE (FOR YH280 TRACK) YHFF12 SETS (12PCS)</t>
  </si>
  <si>
    <t>L-STEEL TAPE STANLEY STHT33493 REVERSIBLE 7.5M/25''X25MM WHT</t>
  </si>
  <si>
    <t>L-STEEL TAPE STANLEY STHT30165-8 TOUGH CASE BI-MATERIAL 30/10'-13MM WHT</t>
  </si>
  <si>
    <t>L-STEEL TAPE STANLEY STHT30167-8 TOUGH CASE BI-MATERIAL 5M/16'-19MM WHT</t>
  </si>
  <si>
    <t>L-STEEL TAPE STANLEY STHT30176-8 TOUGH CASE BI-MATERIAL 8M/26'-25MM WHT</t>
  </si>
  <si>
    <t>L-SNAP OFF KNIFE STANLEY STHT10264-8 AUTO LOCK TPR 9MM</t>
  </si>
  <si>
    <t>L-SNAP OFF KNIFE STANLEY STHT10266-8 AUTO LOCK TPR 18MM</t>
  </si>
  <si>
    <t>L-TOOL BOX STANLEY STST19950 CLICK&amp;CONNECT 19.7''X12.1''X6.5'' INDIVIDUAL</t>
  </si>
  <si>
    <t>L-DOOR CLOSER MINI SENTRY LY2-AL SILVER</t>
  </si>
  <si>
    <t>L-DOOR CLOSER MINI SENTRY LY2-BR BROWN</t>
  </si>
  <si>
    <t>L-COMB. WRENCH STANLEY STMT73649-8 8MM,10-14MM,17&amp;19MM 8PCS. SET</t>
  </si>
  <si>
    <t>L-RUBBER MALLET STANLEY STHT57527-8 WOODEN HANDLE 160Z</t>
  </si>
  <si>
    <t>L-RUBBER MALLET STANLEY STHT57528-8 WOODEN HANDLE 240Z</t>
  </si>
  <si>
    <t>L-ADJUSTABLE WRENCH STANLEY STMT87432-8 8''</t>
  </si>
  <si>
    <t>L-CONCEALED HINGES SENTRY 8801 QUICK RELEASE SELF CLOSING HYDRAULIC INSET S/S 2PCS.</t>
  </si>
  <si>
    <t>L-CONCEALED HINGES SENTRY 8802 QUICK RELEASE SELF CLOSING HYDRAULIC HALF-OVERLAP S/S 2PCS.</t>
  </si>
  <si>
    <t>L-CONCEALED HINGES SENTRY 8803 QUICK RELEASE SELF CLOSING HYDRAULIC FULL-OVERLAP S/S 2PCS.</t>
  </si>
  <si>
    <t>L-ORGANIZER STANLEY STST14440 CLICK&amp;CONNECT</t>
  </si>
  <si>
    <t>L-HACKSAW FRAME STANLEY STHT20138 SOLID 12''</t>
  </si>
  <si>
    <t>L-TOOL BOX LATCH STANLEY STST16410 PLASTIC 16''</t>
  </si>
  <si>
    <t>L-TOOL BOX LATCH STANLEY STST19410 PLASTIC 19''</t>
  </si>
  <si>
    <t>L-ORGANIZER LIGHT STANLEY STST14021 SORTMASTER</t>
  </si>
  <si>
    <t>L-TAPE MEASURE STANLEY STHT30204 BASIC 3M</t>
  </si>
  <si>
    <t>L-TAPE MEASURE STANLEY STHT33989 BASIC 5M</t>
  </si>
  <si>
    <t>L-TAPE MEASURE STANLEY STHT33994 BASIC 8M</t>
  </si>
  <si>
    <t>L-TOOL BOX METAL STANLEY STST73099-8 AUTO-LATCH LOCK 9.32LBS 19''</t>
  </si>
  <si>
    <t>L-TOOL BOX METAL STANLEY STST73100-8 AUTO-LATCH LOCK 11.73LBS 19''</t>
  </si>
  <si>
    <t>L-TAPE &amp; KNIFE STANLEY STHT74254-8 ABS PROMO SET</t>
  </si>
  <si>
    <t>L-BAG DUST PAPER STANLEY 97-545 FOR 95-944-3PCS PER PACK</t>
  </si>
  <si>
    <t>L-BAG FILTER DISPOSABLE STANLEY 97-544 FOR 95-943-3PCS PER PACK</t>
  </si>
  <si>
    <t>L-COLONIAL HANDLESET STANLEY S839340 SINGLE CYLINDER ANTIQUE BRASS, TUBULAR LOCK, ADJUSTABLE BRACKSET 2-3/8"2-3/4, DOOR THICKNESS 1-3/8"-1-3/4</t>
  </si>
  <si>
    <t>L-COLONIAL HANDLESET STANLEY S839357 SATIN NICKEL SINGLE CYLINDER, TUBULAR LOCK, ADJUSTABLE LOCK BACKSET 2-3/8'2-3/4', DOOR THICKNESS 1-3/8"1-3/4"</t>
  </si>
  <si>
    <t>L-HANDLESET STANLEY S809169 ANTIQUE BRASS LIBERTY SINGLE CYLINDER TUBULAR LOCK ADJUSTABLE BACKSET 2-3/8"-2-3/4 DOOR THICKNESS 1-3/8'-1-3/4"</t>
  </si>
  <si>
    <t>L-HANDLESET STANLEY S809170 SATIN NICKEL LIBERTY SINGLE CYLINDER TUBULAR LOCK ADJUSTABLE BACKSET 2-3/8"-2-3/4" DOOR THICKNESS 1-3/8"-1-3/4"</t>
  </si>
  <si>
    <t>L-NORWAY HANDLESET STANLEY S809162 ANTQUE BRASS SINGLE CYLINDER TUULAR LOCK ADJUSTABLE BACKSET 2-3/8"-2-3/4" DOOR THICKNESS 1-3/8"-1-3/4"</t>
  </si>
  <si>
    <t>L-NORWAY HANDLESET STANLEY S809163 SATIN NICKEL SINGLE CYLINDER  TUBULAR LOCK ADJUSTABLE BACKSET 2-3/8"-1-3/4 DOOR THICKNESS 1-3/8"-1-3/4"</t>
  </si>
  <si>
    <t>L-QUEEN ENTRANCE LEVERSET STANLEY S809215 SATIN NICKEL TUBULAR LOCK ADJUSTABLE BACKSET 2-3/8"-2-3/4" DOOR THICKNESS 1-3/8"-1-3/4"</t>
  </si>
  <si>
    <t>L-QUEEN ENTRANCE STANLEY S809216 ANTIQUE BRASS LEVER LOCKSET TUBULAR LOCK AJ-23/8'-2-3/4' DT- 1-3/8"-1-3/4'</t>
  </si>
  <si>
    <t>L-ESCORT ENTRANCE STANLEY S849968 SATIN NICKEL LEVER LOCKSET TUBULAR LOCK AB-2-3/8"-2-3/4"DT-1-3/8'-1-3/4"</t>
  </si>
  <si>
    <t>L-ESCORT ENTRANCE STANLEY  S849992 ANTIQUE BRASS LEVER LOCKSET TUBULAR LOCK AB-2-3/8"2-3/4" DT-1-3/8"-1-3/4"</t>
  </si>
  <si>
    <t>L-VERTIBOLT YALE VB100 TTDK-B-SN SATIN NICKEL GUARD SERIES DIMPLE KEY RIM LOCK SINGLE CYLINDER</t>
  </si>
  <si>
    <t>L-VERTIBOLT YALE VB100 TTDK-B-AB ANTIQUE BRASS GUARD SERIES DIMPLE KEY RIM LOCK SINGLE CYLINDER</t>
  </si>
  <si>
    <t>L-VERTIBOLT YALE VB100 DCDK-8-SN SATIN NICKEL GUARD SERIES DIMPLE KEY RIM LOCK DOULE CYLINDER</t>
  </si>
  <si>
    <t>L-VERTIBOLT YALE VB100 DCDK-B-AB SERIES DIMPLE KEY RIM LOCK DOUBLE CYLINDER ANTIQUE BRASS</t>
  </si>
  <si>
    <t>L-HANDLESET YALE EVOKE EV/EH 900 SH US5 SINGLE HANDLE ANTIQUE BRASS</t>
  </si>
  <si>
    <t>L-HANDLESET YALE EVOKE EV/EH 9000 SH US15 SINGLE HANDLE SATIN CHROME</t>
  </si>
  <si>
    <t>L-HANDLESET YALE  EVOKE EV/EH 9002 DH US5  DOUBLE HANDLE ANTIQUE BRASS</t>
  </si>
  <si>
    <t>L-HANDLESET YALE EVOKE EV/EH 9002 DH US15  DOUBLE HANDLE  SATIN CHROME</t>
  </si>
  <si>
    <t>L-DEADBOLT YALE EV/DB 9000 US5 SINGLE CYLINDER ANTIQUE BRASS</t>
  </si>
  <si>
    <t>L-DEADBOLT YALE EV/DB 9000 US32D SINGLE CYLINDER SATIN CHROME</t>
  </si>
  <si>
    <t>L-LOCK INSTALLATION SENTRY S1056 7/8"-2 1/8" KIT FOR WOOD</t>
  </si>
  <si>
    <t>L-HOLE SAW SENTRY S1057 SET FOE WOOD DOORS 32MM, 38MM, 51MM</t>
  </si>
  <si>
    <t>L-SCREWDRIVER STANLEY STHT70887 49PCS SET WITH BUNOS BAG: 5STNDARD SCREWDRIVER,4PHILLIPS SCREWDRIVER,18SOCKETS&amp;1ADPTOR,1MULTIBIT SCRWDRVR&amp;19BITS</t>
  </si>
  <si>
    <t>L-PADLOCK YALE 0001605 Y-HEART-RED-AR A.R SIGNATURE</t>
  </si>
  <si>
    <t>ATB-ST.ELBOW HD GI GLE 1/2</t>
  </si>
  <si>
    <t>ATB-ST.ELBOW HD GI GLE 3/4</t>
  </si>
  <si>
    <t>ATB-ST.ELBOW HD GI GLE 1</t>
  </si>
  <si>
    <t>ATB-CAP HD GI GLE 1/2</t>
  </si>
  <si>
    <t>ATB-CAP HD GI GLE 3/4</t>
  </si>
  <si>
    <t>ATB-CAP HD GI GLE 1</t>
  </si>
  <si>
    <t>ATB-BALL VALVE OMEGA BRASS #2000-05-1/2''</t>
  </si>
  <si>
    <t>ATB-BALL VALVE OMEGA BRASS #2000-07-3/4''</t>
  </si>
  <si>
    <t>ATB-BALL VALVE OMEGA BRASS #2000-10-1''</t>
  </si>
  <si>
    <t>ATB-GATE VALVE OMEGA BRASS #3000-05-1/2''</t>
  </si>
  <si>
    <t>ATB-GATE VALVE OMEGA BRASS #3000-07-3/4''</t>
  </si>
  <si>
    <t>ATB-GATE VALVE OMEGA BRASS #3000-10-1''</t>
  </si>
  <si>
    <t>B-PVC HOSE EASYFLOW DP-002 14X1500MM WHITE</t>
  </si>
  <si>
    <t>+B-PVC HOSE EASYFLOW DP-005 14X1500MM SILVER</t>
  </si>
  <si>
    <t>TI-PAINT ISLAND GAL ROOFKOTE 2441 NUT BROWN</t>
  </si>
  <si>
    <t>+B-TANK BESTANK SLT-1100 PE BLUE VERTICAL</t>
  </si>
  <si>
    <t>+B-TANK BESTANK SLT-1100 PE  GRANITE VERTICAL</t>
  </si>
  <si>
    <t>+B-TANK  BESTANK SLT-1100 PE TERRACOTTA</t>
  </si>
  <si>
    <t>+B-TANK BESTANK SLT-660 PE BLUE VERTICAL</t>
  </si>
  <si>
    <t>+B-TANK  BESTANK SLT-660 PE GRANITE</t>
  </si>
  <si>
    <t>+B-TANK BESTANK SLT-660 PE TERRACOTTA VERTICAL</t>
  </si>
  <si>
    <t>B-WATER FILTER CARTRIDGE EASYFLOW PL-20 SLIM PLEATED</t>
  </si>
  <si>
    <t>B-WATER FILTER HOUSING EASYFLOW YL-MN-A MINI FAUCET MOUNT</t>
  </si>
  <si>
    <t>B-WATER FILTER HOUSING EASYFLOW YL-8UH3P 3STAGES</t>
  </si>
  <si>
    <t>B-WATER FILTER HOUSING EASYFLOW YL-18UH5P 4STAGES</t>
  </si>
  <si>
    <t>B-WATER FILTER HOUSING EASYFLOW YL-B10D SHORT TYPE SGL BLUE</t>
  </si>
  <si>
    <t>B-WATER FILTER CARTRIDGE EASYFLOW PL-10D PLEATED</t>
  </si>
  <si>
    <t>B-PRESSURE WASHER MICHELIN MPX100B 3M 1.3KW</t>
  </si>
  <si>
    <t>B-PRESSURE WASHER MICHELIN MPX120B 5M 1.5KW</t>
  </si>
  <si>
    <t>+B-TANK COMPOSITE LITE AQUAFLO C2N-120 C2</t>
  </si>
  <si>
    <t>+B-WATER HEATER AEG BMT-60 W/FLEX.HOSE,NIPPLE,STRGHT ELBOW</t>
  </si>
  <si>
    <t>+B-WATER HEATER AEG X SLIM 35 EC W/FITTINGS</t>
  </si>
  <si>
    <t>+B-WATER HEATER AEG X SLIM 45 EC W/FITTINGS</t>
  </si>
  <si>
    <t>B-PUMP GRUNDFOS MQ3-45 1X220-240V</t>
  </si>
  <si>
    <t>B-PUMP GRUNDFOS MQ3-35 1X110-120V 3/4HP</t>
  </si>
  <si>
    <t>B-CIRCULATING PUMP APP JA-80 1/10HP</t>
  </si>
  <si>
    <t>B-AIRKIT MICHELIN PROF. KIT 5PCS.</t>
  </si>
  <si>
    <t>B-HOSE MICHELIN RE-COIL 5M</t>
  </si>
  <si>
    <t>B-HOSE MICHELIN PVC AIR HOSE 10M W/ THREAD</t>
  </si>
  <si>
    <t>B-BLOWING PISTOL MICHELIN</t>
  </si>
  <si>
    <t>B-INFLATING PISTOL MICHELIN W/ GUAGE</t>
  </si>
  <si>
    <t>B-INFLATING NOZZLE KIT MICHELIN</t>
  </si>
  <si>
    <t>B-WASHING PISTOL MICHELIN</t>
  </si>
  <si>
    <t>B-SPRAY PISTOL MICHELIN</t>
  </si>
  <si>
    <t>B-S.O TANK S/S BESTANK BSTR-15000</t>
  </si>
  <si>
    <t>B-S.O PRESSURE GUN BESTANK 50956 FOR AR-112/AR-141</t>
  </si>
  <si>
    <t>B-AIR COMPRESSOR MICHELIN MCX26 1HP (BELT DRIVEN, 90L, 8BAR)</t>
  </si>
  <si>
    <t>B-AIR COMPRESSOR MICHELIN MB100 2HP (BELT DRIVEN,100L.10BAR)</t>
  </si>
  <si>
    <t>B-AIR COMPRESSOR MICHELIN MB30 2HP (DIRECT DRIVEN,30L.8BAR)</t>
  </si>
  <si>
    <t>B-AIR COMPRESSOR MICHELIN MBL6_300W</t>
  </si>
  <si>
    <t>B-AIR COMPRESSOR MICHELIN MB3000_1.5HP</t>
  </si>
  <si>
    <t>B-PUMP GRUNDFOS CM 3-4 CETRIFUGAL 1.0HP</t>
  </si>
  <si>
    <t>B-PUMP GRUNDFOS CM 5-3 CETRIFUGAL 1.5HP</t>
  </si>
  <si>
    <t>B-GENERATOR HYUNDAI HYE3100 ELECTRIC 3KW</t>
  </si>
  <si>
    <t>B-GENERATOR HYUNDAI HYE7100 ELECTRIC 7KW</t>
  </si>
  <si>
    <t>B-S.O TANK S/S BESTANK BSTR 3200</t>
  </si>
  <si>
    <t>B-S.O TANK S/S BESTANK HBST-4000L</t>
  </si>
  <si>
    <t>B-S.O TANK PE BESTANK WT-4000L</t>
  </si>
  <si>
    <t>B-S.O TANK S/S BESTANK BSTR-5300L</t>
  </si>
  <si>
    <t>B-S.O TANK S/S BSTR-2600L</t>
  </si>
  <si>
    <t>B-S.O TANK S/S BESTANK HBST-3200L</t>
  </si>
  <si>
    <t>B-S.O TANK S/S BESTANK BSTR-4200L</t>
  </si>
  <si>
    <t>B-S.O TANK S/S BESTANK BSTR-3800L</t>
  </si>
  <si>
    <t>B-S.O TANK PE BESTANK IWT-10000L</t>
  </si>
  <si>
    <t>B-S.O TANK S/S BESTANK BSTR-10500L</t>
  </si>
  <si>
    <t>B-S.O TANK S/S BESTANK BSTR-6900</t>
  </si>
  <si>
    <t>B-S.O TANK S/S BESTANK HBST-5300</t>
  </si>
  <si>
    <t>B-S.O TANK S/S BESTANK HBST-10500L</t>
  </si>
  <si>
    <t>B-S.O TANK PE BESTANK IWT-6000 BLUE</t>
  </si>
  <si>
    <t>B-S.O TANK BESTANK S/S HBST-3800L</t>
  </si>
  <si>
    <t>B-S.O TANK S/S BESTANK HBST-4600L</t>
  </si>
  <si>
    <t>B-S.O TANK S/S BESTANK BSTR-4000L WITH FITTINGS</t>
  </si>
  <si>
    <t>B-S.O TANK S/S BESTANK HBST-7700</t>
  </si>
  <si>
    <t>B-S.O TANK S/S BESTNK BSTR-4600L</t>
  </si>
  <si>
    <t>B-S.O TANK S/S BESTNK BSTR-6000L</t>
  </si>
  <si>
    <t>B-CHECKVALVE EASYFLOW HC-116 C6023 SPRING TYPE 1/2</t>
  </si>
  <si>
    <t>B-CHECKVALVE EASYFLOW HC-116 C6023 SPRING TYPE 1</t>
  </si>
  <si>
    <t>B-CHECKVALVE EASYFLOW HC-116 C6023 SPRING TYPE 3/4</t>
  </si>
  <si>
    <t>(DO NOT USE)B-ADAPTOR MICHELIN QUICK MALE INSERT 1/4</t>
  </si>
  <si>
    <t>B-COUPLER MICHELIN QUICK MALE UNIV. 1/4</t>
  </si>
  <si>
    <t>B-COUPLER MICHELIN QUICK FEMALE UNIV. 1/4</t>
  </si>
  <si>
    <t>B-S.O TANK S/S BESTANK HBST-2600L</t>
  </si>
  <si>
    <t>B-S.O POTS BABA WP-214 SELF-WATERING WHT</t>
  </si>
  <si>
    <t>+B-PUMP EUROSTAR DJM-202 2HP GREEN</t>
  </si>
  <si>
    <t>+B-S.O TANK PE BESTANK IWT-4000 VERTICAL PE</t>
  </si>
  <si>
    <t>B-S.O TANK S/S BESTANK BSTR-3200</t>
  </si>
  <si>
    <t>B-S.O TANK S/S BESTANK BSTR-5300 W/ S/S COUPLING 2"</t>
  </si>
  <si>
    <t>B-S.O TANK S/S BESTANK HBST-8000L</t>
  </si>
  <si>
    <t>B-S.O TANK S/S BESTANK BSTR-4000L</t>
  </si>
  <si>
    <t>TANK BESTANK SGHZ-500 S/S HORIZONTAL</t>
  </si>
  <si>
    <t>B-TANK BESTANK SGHZ-775 S/S HORIZONTAL</t>
  </si>
  <si>
    <t>B-TANK BESTANK SGHZ-1000 S/S HORIZONTAL</t>
  </si>
  <si>
    <t>B-TANK BESTANK SGHZ-1500 S/S HORIZONTAL</t>
  </si>
  <si>
    <t>B-TANK BESTANK SGHZ-2000 S/S HORIZONTAL</t>
  </si>
  <si>
    <t>B-S.O TANK S/S BESTANK HBST-15000</t>
  </si>
  <si>
    <t>B-S.O TANK BESTANK BSTR-7700 S/S</t>
  </si>
  <si>
    <t>B-S.O TANK BESTANK BSTR-8000 S/S</t>
  </si>
  <si>
    <t>B-S.O TANK BESTANK BSTR-12800 S/S</t>
  </si>
  <si>
    <t>B-S.O TANK BESTANK HBST-4200 S/S</t>
  </si>
  <si>
    <t>B-S.O TANK BESTANK HBST-6900 S/S</t>
  </si>
  <si>
    <t>B-S.O TANK BESTANK HBST-12800 S/S</t>
  </si>
  <si>
    <t>B-S.O TANK BESTANK HBST-17500 S/S</t>
  </si>
  <si>
    <t>B-S.O TANK BESTANK HBST-20000 S/S</t>
  </si>
  <si>
    <t>+B-WATER HEATER AEG AX-35E W/ S/S FLEX,HOSE,NIPPLE,STRAIGHT ELBOW</t>
  </si>
  <si>
    <t>+B-WATER HEATER AEG AX-45E (W/ S/S FLEX,HOSE,NIPPLE,STRAIGHT ELBOW)</t>
  </si>
  <si>
    <t>HA-WATER CARBON FILTER HOMEAID AQUASAFE</t>
  </si>
  <si>
    <t>HA-WATER CARBON FILTER HOMEAID AQUASAFE SEDIMENT</t>
  </si>
  <si>
    <t>HA-WATER CARBON FILTER HOMEAID AQUASAFE BLK</t>
  </si>
  <si>
    <t>HA-SOIL METER HOMEAID</t>
  </si>
  <si>
    <t>HA-SHARPENING STONE COM. HOMEAID 6''</t>
  </si>
  <si>
    <t>HA-SHARPENING STONE COM. HOMEAID 8''</t>
  </si>
  <si>
    <t>HA-GATE VALVE HOMEAID BRASS</t>
  </si>
  <si>
    <t>HA-ACTION SPRING HINGE HOMEAID S/S DBL</t>
  </si>
  <si>
    <t>HA-BLIND HINGE HOMEAID SMALL S/S</t>
  </si>
  <si>
    <t>HA-PADLOCK BAR HOMEAID S/S</t>
  </si>
  <si>
    <t>HA-PNEUMATIC SUPPORT HOMEAID 290MM SATIN NICKEL HINGES STEEL</t>
  </si>
  <si>
    <t>HA-DOOR CLOSER HOMEAID 175X62.5X40 GRAY PLATED DOOR ACCESSORIES STELL</t>
  </si>
  <si>
    <t>HA-WALL MOUNT BRACKET HOMEAID 30MMX30MM CHROME PLATED STEEL</t>
  </si>
  <si>
    <t>HA-SLIDING DOOR LOCK HOMEAID 160MMX50MMX45MM CHROME PLATED LOCK AND SECURITY</t>
  </si>
  <si>
    <t>HA-UNIVERSAL GRASS ANGLE VALVE HOMEAID 80.7MM CHROME PLATED BATHROOM BRASS</t>
  </si>
  <si>
    <t>HA-SHOWER HOSE HD S/S HOMEAID 1.5-2M CHROME PLATED BATHROOM STAINLESS</t>
  </si>
  <si>
    <t>TM-MAGAZINE MY HOME COLLECTORS EDITION</t>
  </si>
  <si>
    <t>TM-MAGAZINE GOOD HOUSEKEEPING JAN.-FEB.2013</t>
  </si>
  <si>
    <t>TM-MAGAZINE METRO HOME &amp; ENTERTAINING GUIDEBOOK EDITION</t>
  </si>
  <si>
    <t>TM-MAGAZINE YUMMY HEALTHY AT HOME SPECIAL</t>
  </si>
  <si>
    <t>GID-LOCKSET FAULTLESS CG600 DOME KEY</t>
  </si>
  <si>
    <t>GID-LOCKSET FAULTLESS CAG621 DOME KEY</t>
  </si>
  <si>
    <t>GID-PLASTA PYE 1KG</t>
  </si>
  <si>
    <t>GID-SBR BOND PYE QRT</t>
  </si>
  <si>
    <t>GID-SBR BOND PYE GAL</t>
  </si>
  <si>
    <t>GID-PAINT KWISET PYE GAL</t>
  </si>
  <si>
    <t>GID-PLAS PYE</t>
  </si>
  <si>
    <t>GID-LEVERSET FAULTLESS LA200B</t>
  </si>
  <si>
    <t>GID-LEVERSET FAULTLESS LAC00B</t>
  </si>
  <si>
    <t>GID-LEVERSET FAULTLESS LAS00B</t>
  </si>
  <si>
    <t>GID-LEVERSET FAULTLESS L6800B</t>
  </si>
  <si>
    <t>GID-SANDING DISC MIRKA 4 GRIT #40</t>
  </si>
  <si>
    <t>GID-SANDING DISC MIRKA 4 GRIT #60</t>
  </si>
  <si>
    <t>GID-SANDING DISC MIRKA 4 GRIT #80</t>
  </si>
  <si>
    <t>GID-SANDING DISC MIRKA 4 GRIT #100</t>
  </si>
  <si>
    <t>GID-SANDING DISC MIRKA 4 GRIT #120</t>
  </si>
  <si>
    <t>GID-STEEL BRUSH BRONCO</t>
  </si>
  <si>
    <t>GID-ROD STIRRING BRONCO 100X600MM BLUE</t>
  </si>
  <si>
    <t>GID-LEVERSET FAULTLESS L6700B</t>
  </si>
  <si>
    <t>GID-DOOR CLOSER FAULTLESS B800</t>
  </si>
  <si>
    <t>GID-PAINT BRONCO LTR NGR WOODSTAIN A.BROWN 17</t>
  </si>
  <si>
    <t>GID-PAINT BRONCO GAL NGR WOODSTAIN A.BROWN 17</t>
  </si>
  <si>
    <t>GID-PAINT BRONCO LTR NGR WOODSTAIN BLACK</t>
  </si>
  <si>
    <t>GID-PAINT BRONCO GAL NGR WOODSTAIN BLACK</t>
  </si>
  <si>
    <t>GID-PAINT BRONCO LTR NGR WOODSTAIN BROWN</t>
  </si>
  <si>
    <t>GID-PAINT BRONCO GAL NGR WOODSTAIN BROWN</t>
  </si>
  <si>
    <t>GID-PAINT BRONCO LTR NGR WOODSTAIN C.BROWN 14</t>
  </si>
  <si>
    <t>GID-PAINT BRONCO GAL NGR WOODSTAIN C.BROWN 14</t>
  </si>
  <si>
    <t>GID-PAINT BRONCO LTR NGR WOODSTAIN C.MAPLE 12</t>
  </si>
  <si>
    <t>GID-PAINT BRONCO GAL NGR WOODSTAIN C.MAPLE 12</t>
  </si>
  <si>
    <t>GID-PAINT BRONCO LTR NGR WOODSTAIN CHERRY 611</t>
  </si>
  <si>
    <t>GID-PAINT BRONCO LTR NGR WOODSTAIN L.WALLNUT 511</t>
  </si>
  <si>
    <t>GID-PAINT BRONCO LTR NGR WOODSTAIN M.BROWN 16</t>
  </si>
  <si>
    <t>GID-PAINT BRONCO LTR NGR WOODSTAIN MAHOGANY</t>
  </si>
  <si>
    <t>GID-PAINT BRONCO LTR NGR WOODSTAIN MAPLE</t>
  </si>
  <si>
    <t>GID-PAINT BRONCO LTR NGR WOODSTAIN R.MAHOGANY 18</t>
  </si>
  <si>
    <t>GID-PAINT BRONCO LTR NGR WOODSTAIN W.BROWN 13</t>
  </si>
  <si>
    <t>GID-PAINT BRONCO LTR NGR WOODSTAIN WALNUT</t>
  </si>
  <si>
    <t>GID-PAINT BRONCO LTR OIL WOOD STAIN CHESTNUT</t>
  </si>
  <si>
    <t>GID-PAINT BRONCO LTR OIL WOOD STAIN WALNUT BROWN</t>
  </si>
  <si>
    <t>GID-PAINT BRONCO LTR OIL WOOD STAIN RED MAHOGANY</t>
  </si>
  <si>
    <t>GID-PAINT BRONCO LTR OIL WOOD STAIN WHEAT BROWN</t>
  </si>
  <si>
    <t>GID-PAINT BRONCO LTR OIL WOOD STAIN DARK BROWN</t>
  </si>
  <si>
    <t>GID-PAINT BRONCO LTR OIL WOOD STAIN A.WALNUT</t>
  </si>
  <si>
    <t>GID-PAINT BRONCO LTR OIL WOOD STAIN CHERRY</t>
  </si>
  <si>
    <t>GID-LOCKSET FAULTLESS TR800</t>
  </si>
  <si>
    <t>GID-LOCKSET FAULTLESS TR810</t>
  </si>
  <si>
    <t>GID-LOCKSET FAULTLESS TW610</t>
  </si>
  <si>
    <t>GID-LOCKSET FAULTLESS TW600</t>
  </si>
  <si>
    <t>GID-HANDLESET FAULTLESS SP631</t>
  </si>
  <si>
    <t>GID-HANDLESET FAULTLESS SP634</t>
  </si>
  <si>
    <t>GID-DEADBOLT FAULTLESS D567</t>
  </si>
  <si>
    <t>GID-MASTER KEY FAULTLESS 1 CYLINDER</t>
  </si>
  <si>
    <t>GID-SANDPAPER MIRKA ECOWET GRIT#120</t>
  </si>
  <si>
    <t>GID-SANDPAPER MIRKA ECOWET GRIT#150</t>
  </si>
  <si>
    <t>GID-SANDPAPER MIRKA ECOWET GRIT#180</t>
  </si>
  <si>
    <t>GID-SANDPAPER MIRKA ECOWET GRIT#220</t>
  </si>
  <si>
    <t>GID-SANDPAPER MIRKA ECOWET GRIT#240</t>
  </si>
  <si>
    <t>GID-SANDPAPER MIRKA ECOWET GRIT#320</t>
  </si>
  <si>
    <t>GID-SANDPAPER MIRKA ECOWET GRIT#360</t>
  </si>
  <si>
    <t>GID-SANDPAPER MIRKA ECOWET GRIT#400</t>
  </si>
  <si>
    <t>GID-SANDPAPER MIRKA ECOWET GRIT#600</t>
  </si>
  <si>
    <t>GID-SANDPAPER MIRKA ECOWET GRIT#1000</t>
  </si>
  <si>
    <t>GID-SANDPAPER MIRKA ECOWET GRIT#1200</t>
  </si>
  <si>
    <t>GID-SANDPAPER MIRKA ECOWET GRIT#1500</t>
  </si>
  <si>
    <t>GID-SANDPAPER MIRKA ECOWET GRIT#2000</t>
  </si>
  <si>
    <t>GID-SANDPAPER MIRKA ECOWET GRIT#2500</t>
  </si>
  <si>
    <t>GID-SAND PAPER MIRKA CARPENTER'S ROLL #40 9X1M</t>
  </si>
  <si>
    <t>GID-SAND PAPER MIRKA CARPENTER'S ROLL #40 9X2M</t>
  </si>
  <si>
    <t>GID-SAND PAPER MIRKA CARPENTER'S ROLL #60 9X1M</t>
  </si>
  <si>
    <t>GID-SAND PAPER MIRKA CARPENTER'S ROLL #60 9X2M</t>
  </si>
  <si>
    <t>GID-DEADBOLT FAULTLESS ELECTRONIC KEYPAD G1X2D01 LYUX203</t>
  </si>
  <si>
    <t>GID-DEADBOLT FAULTLESS ELECTRONIC KEYPAD G1X2D01 LYVX203</t>
  </si>
  <si>
    <t>GID-WOOD VARNISH PYE 4L</t>
  </si>
  <si>
    <t>GID-WOOD VARNISH PYE MATTE FINISH 1L</t>
  </si>
  <si>
    <t>GID-LOCKSET FAULTLESS T3600 MASTER KEY SET 4</t>
  </si>
  <si>
    <t>GID-LOCKSET FAULTLESS T3800 MASTER KEY SET 4</t>
  </si>
  <si>
    <t>GID-LEVERSET FAULTLESS LYUX203</t>
  </si>
  <si>
    <t>GID-LEVERSET FAULTLESS LYVX203</t>
  </si>
  <si>
    <t>GID-HANDLESET FAULTLESS H5831 2DOOR SERIES</t>
  </si>
  <si>
    <t>GID-LOCKSET FAULTLESS TW810</t>
  </si>
  <si>
    <t>GID-HARDENER EXTRA BRONCO  SMALL</t>
  </si>
  <si>
    <t>GID-DOOR CLOSER FAULTLESS C77Z SILVER</t>
  </si>
  <si>
    <t>GID-DEADBOLT FAULTLESS DA161</t>
  </si>
  <si>
    <t>GID-DEADBOLT FAULTLESS DA261</t>
  </si>
  <si>
    <t>GID-LEVERSET FAULTLESS MG621B COMB.</t>
  </si>
  <si>
    <t>GID-LEVERSET FAULTLESS MG622B COMB.</t>
  </si>
  <si>
    <t>GID-LEVERSET FAULTLESS MU621B COMB.</t>
  </si>
  <si>
    <t>GID-LEVERSET FAULTLESS MU622B COMB.</t>
  </si>
  <si>
    <t>GID-LEVERSET FAULTLESS LAS01B</t>
  </si>
  <si>
    <t>GID-LEVERSET FAULTLESS LG600B</t>
  </si>
  <si>
    <t>GID-LEVERSET FAULTLESS LH600B</t>
  </si>
  <si>
    <t>GID-LEVERSET FAULTLESS LYMX200B</t>
  </si>
  <si>
    <t>GID-SLATE SEAL PYE 1L MATTE FINISH</t>
  </si>
  <si>
    <t>GID-WOOD VARNISH PYE 4L MATTE FINISH</t>
  </si>
  <si>
    <t>GID-SPRAY PAINT RJ ACRYLIC EPOXY HINO GRN</t>
  </si>
  <si>
    <t>GID-SPRAY PAINT RJ ACRYLIC EPOXY GRN VALLEY</t>
  </si>
  <si>
    <t>GID-SPRAY PAINT RJ ACRYLIC EPOXY ORANGE OLE</t>
  </si>
  <si>
    <t>GID-WOOD VARNISH PYE 2 POLYRETHANE 1L/SET</t>
  </si>
  <si>
    <t>GID-WOOD VARNISH PYE 2 POLYRETHANE 4L/SET</t>
  </si>
  <si>
    <t>T-DUSTER SL-360ECS</t>
  </si>
  <si>
    <t>AHL-HANGING LAMP 9718 (18152) 3L GOLD</t>
  </si>
  <si>
    <t>AHL-HANGING LAMP 8226 (18267) 8+4 ANTIQUE</t>
  </si>
  <si>
    <t>AHL-HANGING LAMP 8226 (18267) 12+4+4 ANTIQUE</t>
  </si>
  <si>
    <t>AHL-HANGING LAMP 913 (18270) 8+4 ANTQUE</t>
  </si>
  <si>
    <t>AHL-HANGING LAMP 913 (18270)B12+8+4 ANTIQUE</t>
  </si>
  <si>
    <t>AHL-HANGING LAMP 918 (18272) 8+4 ANTQUE</t>
  </si>
  <si>
    <t>AHL-HANGING LAMP 918 (18272) 12+8+4 ANTIQUE</t>
  </si>
  <si>
    <t>AHL-HANGING LAMP 915 (18273) 8+4 WHT</t>
  </si>
  <si>
    <t>AHL-HANGING LAMP 917 (18274) 8+4 ANTIQUE</t>
  </si>
  <si>
    <t>AHL-HANGING LAMP 912 (18275) 8+4 ANTIQUE</t>
  </si>
  <si>
    <t>AHL-WALL LAMP 1L (18126) 615 B615</t>
  </si>
  <si>
    <t>AHL-WALL LAMP 1L (18122) 620 B620</t>
  </si>
  <si>
    <t>AHL-WALL LAMP 1L (18029) 3188 BLK</t>
  </si>
  <si>
    <t>AHL-WALL LAMP 2L (18030) 9050 BLK</t>
  </si>
  <si>
    <t>+AHL-WALL LAMP 2L (18031) 9050 BLK</t>
  </si>
  <si>
    <t>AHL-WALL LAMP 1L (18031) 9050 BLK</t>
  </si>
  <si>
    <t>AHL-WALL LAMP 1L (18032) 9050 BLK</t>
  </si>
  <si>
    <t>AHL-CEILING LAMP 704C (18019) 350D COGNAC/SILVER</t>
  </si>
  <si>
    <t>AHL-LOW CEILING LAMP 18633 3L (18633) GOLD</t>
  </si>
  <si>
    <t>AHL-LOW CEILING LAMP 18634 3L (18634) GOLD</t>
  </si>
  <si>
    <t>AHL-LOW CEILING LAMP 18635 5L (18635) SILVER</t>
  </si>
  <si>
    <t>AHL-LOW CEILING LAMP 18636 5L (18636) GOLD</t>
  </si>
  <si>
    <t>AHL-LOW CEILING LAMP 18636 3L (18636) GOLD</t>
  </si>
  <si>
    <t>AHL-LOW CEILING LAMP 18637 3L (18637) GOLD</t>
  </si>
  <si>
    <t>AHL-HANGING LAMP 18638 5L (18638) GOLD</t>
  </si>
  <si>
    <t>AHL-HANGING LAMP 908 (18265) 12+8+4 ANTIQUE</t>
  </si>
  <si>
    <t>AHL-HANGING LAMP 908 (18265) 8+4 ANTIQUE</t>
  </si>
  <si>
    <t>JIC-DISH WASHING BRUSH TONKITA TK323</t>
  </si>
  <si>
    <t>JC-POLISHER MAXTOOLS MTP-7120</t>
  </si>
  <si>
    <t>JC-ROUTER BIT MAXSELL MSR-9004AC ELECTRIC</t>
  </si>
  <si>
    <t>JC-HAMMER DRILL MAXSELL MSD-1063 10MM</t>
  </si>
  <si>
    <t>JC-CARBON BRUSH MAXSELL MP-54670</t>
  </si>
  <si>
    <t>JC-GENERATOR DSL SHINSETSU SGD-396-LN 6.5KVA</t>
  </si>
  <si>
    <t>JC-GENERATOR GAS SHINSETSU SGG-396-OPT 6.0KVA</t>
  </si>
  <si>
    <t>JC-CARBON BRUSH MAXSELL MP-18513</t>
  </si>
  <si>
    <t>JC-CARBON BRUSH MAXSELL MP-54313</t>
  </si>
  <si>
    <t>JC-CARBON BRUSH MAXSELL MP-57513</t>
  </si>
  <si>
    <t>JC-CARBON BRUSH MAXSELL MP-17213</t>
  </si>
  <si>
    <t>JC-CARBON BRUSH MAXSELL MP-10613</t>
  </si>
  <si>
    <t>JC-CARBON BRUSH MAXSELL MP-10513</t>
  </si>
  <si>
    <t>JC-CARBON BRUSH MAXSELL MP-21413</t>
  </si>
  <si>
    <t>JC-CARBON BRUSH MAXSELL MP-96013</t>
  </si>
  <si>
    <t>JC-CHIPPING HAMMER TOKU TCA-7</t>
  </si>
  <si>
    <t>JC-CHISEL TOKU C-4</t>
  </si>
  <si>
    <t>JC-BOLT &amp; CLAMP TOKU BC-3/4</t>
  </si>
  <si>
    <t>JC-HOSE TOKU HE-3/4 END</t>
  </si>
  <si>
    <t>JC-AIR HOSE AH-3/4 50FT</t>
  </si>
  <si>
    <t>JC-PALM SANDER MAXSELL MPS-2110 180W</t>
  </si>
  <si>
    <t>JC-CARBON BRUSH MAXSELL MP-21213</t>
  </si>
  <si>
    <t>JC-ANGLE GRINDER MAXSELL MLG-5755 7 2400W</t>
  </si>
  <si>
    <t>JC-END BRUSH MAXSELL MEB-12917 CRIMPED WIRE 17MM</t>
  </si>
  <si>
    <t>JC-END BRUSH MAXSELL MEB-13123 CRIMPED WIRE 25MM</t>
  </si>
  <si>
    <t>JC-END BRUSH MAXSELL MEB-13230 CRIMPED WIRE 30MM</t>
  </si>
  <si>
    <t>JC-END BRUSH MAXSELL MEB-13423 KNOTTED 25MM</t>
  </si>
  <si>
    <t>JC-END BRUSH MAXSELL MEB-13530 KNOTTED 30MM</t>
  </si>
  <si>
    <t>JC-CUP BRUSH MAXSELL MSA-12650 CRIMPED WIRE 50MM</t>
  </si>
  <si>
    <t>JC-CUP BRUSH MAXSELL MSA-12760 CRIMPED WIRE 60MM</t>
  </si>
  <si>
    <t>JC-CUP BRUSH MAXSELL MSA-12875 CRIMPED WIRE 75MM</t>
  </si>
  <si>
    <t>JC-BEVEL BRUSH MAXSELL MBK-7375 KNOTTED 75MM</t>
  </si>
  <si>
    <t>JC-BEVEL BRUSH MAXSELL MBK-7410 KNOTTED 100MM</t>
  </si>
  <si>
    <t>JC-BEVEL BRUSH MAXSELL MBB-7010 CRIMPED 100MM</t>
  </si>
  <si>
    <t>JC-BEVEL BRUSH MAXSELL MBB-7125 CRIMPED 125MM</t>
  </si>
  <si>
    <t>JC-BEVEL BRUSH MAXSELL MBK-7510 KNOTTED 100MM</t>
  </si>
  <si>
    <t>JC-BEVEL BRUSH MAXSELL MBK-7612 KNOTTED 125MM</t>
  </si>
  <si>
    <t>JC-DRILL BIT MAXSELL MSC-139 COBALT 3.2MM</t>
  </si>
  <si>
    <t>JC-DRILL BIT MAXSELL MSH-132 HSS METAL 3.2MM</t>
  </si>
  <si>
    <t>JC-CHISEL POINTED MAXSELL MSD-1422 SDS PLUS 22MMX280MM</t>
  </si>
  <si>
    <t>JC-CHISEL POINTED MAXSELL MSD-1618 SDS MAX 18MMX400MM</t>
  </si>
  <si>
    <t>JC-CHISEL FLAT MAXSELL MSD-1724 SDS MAX 24MMX400MM</t>
  </si>
  <si>
    <t>JC-GENERATOR SET SHINSETSU SDGL-10S3 DIESEL SINGLE PHASE 10KVA</t>
  </si>
  <si>
    <t>JC-SPRAYER PORTABLE MAXTOOLS MTS-3020</t>
  </si>
  <si>
    <t>JC-FIBER DISC MAXSELL MFD-9624 GRIT-24 4"</t>
  </si>
  <si>
    <t>JC-FIBER DISC MAXSELL MFD-9736 GRIT-36 4"</t>
  </si>
  <si>
    <t>JC-FIBER DISC MAXSELL MFD-9860 GRIT-60 4"</t>
  </si>
  <si>
    <t>JC-FIBER DISC MAXSELL MFD-9910 GRIT-100 4"</t>
  </si>
  <si>
    <t>JC-FIBER DISC MAXSELL MFD-10012 GRIT-120 4"</t>
  </si>
  <si>
    <t>JC-FIBER DISC MAXSELL MFD-10114 GRIT-140 4"</t>
  </si>
  <si>
    <t>JC-FIBER DISC MAXSELL MFD-10228 GRIT-280 4"</t>
  </si>
  <si>
    <t>JC-SANDING DISC MAXSELL MSD-11036 GRIT-36 4"</t>
  </si>
  <si>
    <t>JC-SANDING DISC MAXSELL MSD-11160 GRIT-60 4"</t>
  </si>
  <si>
    <t>JC-SANDING DISC MAXSELL MSD-11280 GRIT-80 4"</t>
  </si>
  <si>
    <t>JC-SANDING DISC MAXSELL MSD-11310 GRIT-100 4"</t>
  </si>
  <si>
    <t>JC-SANDING DISC MAXSELL MSD-11412 GRIT-120 4"</t>
  </si>
  <si>
    <t>JC-SANDING DISC MAXSELL MSD-11536 GRIT-36 7"</t>
  </si>
  <si>
    <t>JC-SANDING DISC MAXSELL MSD-11660 GRIT-60 7"</t>
  </si>
  <si>
    <t>JC-SANDING DISC MAXSELL MSD-11780 GRIT-80 7"</t>
  </si>
  <si>
    <t>JC-SANDING DISC MAXSELL MSD-11810 GRIT-100 7"</t>
  </si>
  <si>
    <t>JC-SANDING DISC MAXSELL MSD-11912 GRIT-120 7"</t>
  </si>
  <si>
    <t>JC-INSTALLATION LOCK KIT MAXSELL  MSA-12436</t>
  </si>
  <si>
    <t>JC-FORSTNER BIT MAXSELL MSA-12016 16MM</t>
  </si>
  <si>
    <t>JC-FORSTNER BIT MAXSELL MSA-12419 19MM</t>
  </si>
  <si>
    <t>JC-FORSTNER BIT MAXSELL MSA-12122 22MM</t>
  </si>
  <si>
    <t>JC-FORSTNER BIT MAXSELL MSA-12335 35MM</t>
  </si>
  <si>
    <t>JC-JIGSAW BLADE MAXSELL MJB-1222 8TPI</t>
  </si>
  <si>
    <t>JC-JIGSAW BLADE MAXSELL MJB-1424 6TPI</t>
  </si>
  <si>
    <t>JC-JIGSAW BLADE MAXSELL MJB-1190 12TPI</t>
  </si>
  <si>
    <t>JC-FORSTNER BIT MAXSELL MSA-12537 INSTALLATION KIT</t>
  </si>
  <si>
    <t>JC-WOOD FLAT BIT MAXSELL MWB-010 10MM</t>
  </si>
  <si>
    <t>JC-WOOD FLAT BIT MAXSELL MWB-012 12MM</t>
  </si>
  <si>
    <t>JC-WOOD FLAT BIT MAXSELL MWB-014 14MM</t>
  </si>
  <si>
    <t>JC-WOOD FLAT BIT MAXSELL MWB-016 16MM</t>
  </si>
  <si>
    <t>JC-WOOD FLAT BIT MAXSELL MWB-019 19MM</t>
  </si>
  <si>
    <t>JC-WOOD FLAT BIT MAXSELL MWB-022 22MM</t>
  </si>
  <si>
    <t>JC-WOOD FLAT BIT MAXSELL MWB-025 25MM</t>
  </si>
  <si>
    <t>JC-AIR COMPRESSOR MAXSELL MAC-1090 1HP 90LTRS</t>
  </si>
  <si>
    <t>JC-BENCH GRINDER MAXSELL MBG-6250 6" 250W</t>
  </si>
  <si>
    <t>JC-BENCH GRINDER MAXSELL MBG-8550 8" 550W</t>
  </si>
  <si>
    <t>JC-ELECTRIC ROUTER MAXSELL MSR-9008AC 1600W</t>
  </si>
  <si>
    <t>JC-FINISHING SANDER MAXSELL MPS-3200 115X229MM 200W</t>
  </si>
  <si>
    <t>JC-CIRCULAR SAW MAXSELL MSC-7150AC 7 1/4" 1500W</t>
  </si>
  <si>
    <t>JC-SLICER SAW STEEL MAXSELL MSS-2008K 14" 2000W</t>
  </si>
  <si>
    <t>JC-DRILL BIT MAXSELL HSS MSH-114 1/8" METAL</t>
  </si>
  <si>
    <t>JC-DRILL BIT MAXSELL HSS MSH-115 9/64" METAL</t>
  </si>
  <si>
    <t>JC-DRILL BIT MAXSELL HSS MSH-116 5/32" METAL</t>
  </si>
  <si>
    <t>JC-DRILL BIT MAXSELL HSS MSH-117 3/16" METAL</t>
  </si>
  <si>
    <t>JC-DRILL BIT MAXSELL HSS MSH-118 1/4" METAL</t>
  </si>
  <si>
    <t>JC-CUTTING DISC MAXSELL MCD-4010SM DUAL 100X1.0MM</t>
  </si>
  <si>
    <t>JC-CUTTING DISC MAXSELL MCD-4025SM DUAL 100X2.5MM</t>
  </si>
  <si>
    <t>JC-GRINDING WHEEL MAXSELL MGS-4036 GRIT 36 GRANITE</t>
  </si>
  <si>
    <t>JC-GRINDING WHEEL MAXSELL MGS-4160 GRIT 60 GRANITE</t>
  </si>
  <si>
    <t>JC-GRINDING WHEEL MAXSELL MGS-4280 GRIT 80 GRANITE</t>
  </si>
  <si>
    <t>JC-GRINDING WHEEL MAXSELL MGS-4310 GRIT 120 GRANITE</t>
  </si>
  <si>
    <t>JC-GRINDING WHEEL MAXSELL MGS-4436 GRIT 36 STAINLESS</t>
  </si>
  <si>
    <t>JC-GRINDING WHEEL MAXSELL MGS-4560 GRIT 60 STAINLESS</t>
  </si>
  <si>
    <t>JC-GRINDING WHEEL MAXSELL MGS-4680 GRIT 80 STAINLESS</t>
  </si>
  <si>
    <t>JC-GRINDING WHEEL MAXSELL MGS-4710 GRIT 120 STAINLESS</t>
  </si>
  <si>
    <t>JC-CARBON BRUSH MAXSELL MP-71513</t>
  </si>
  <si>
    <t>JC-CARBON BRUSH MAXSELL MP-32013</t>
  </si>
  <si>
    <t>JC-CARBON BRUSH MAXSELL MP-90913</t>
  </si>
  <si>
    <t>JC-CARBON BRUSH MAXSELL MP-21813</t>
  </si>
  <si>
    <t>JC-COMB.SPANNER METRINCH SET MET-0106 6PCS</t>
  </si>
  <si>
    <t>JC-COMB.SPANNER METRINCH SET MET-0107 7PCS</t>
  </si>
  <si>
    <t>JC-COMB.SPANNER METRINCH SET MET-0110 10PCS</t>
  </si>
  <si>
    <t>JC-COMB.SPANNER METRINCH SET MET-0125 14PCS</t>
  </si>
  <si>
    <t>JC-COMB.SPANNER METRINCH SET MET-0205 14PCS</t>
  </si>
  <si>
    <t>JC-SOCKET METRINCH MET-0300 1/4"&amp;3/8"DRIVE</t>
  </si>
  <si>
    <t>JC-SOCKET METRINCH MET-0405 1/2"DRIVE</t>
  </si>
  <si>
    <t>JC-SOCKET &amp; SPANNER METRINCH MET-0427 1/2"DRIVE</t>
  </si>
  <si>
    <t>JC-SOCKET METRINCH MET-0500 3/8"DRIVE</t>
  </si>
  <si>
    <t>JC-SOCKET &amp; COMB.SPANNER METRINCH MET-0610</t>
  </si>
  <si>
    <t>JC-SOCKET &amp; COMB.SPANNER METRINCH MET-0625</t>
  </si>
  <si>
    <t>JC-COMB.WRENCH METRINCH MET-1108 8.0MM 5/6"</t>
  </si>
  <si>
    <t>JC-COMB.WRENCH METRINCH MET-1109 9.0MM 11/32"</t>
  </si>
  <si>
    <t>JC-COMB.WRENCH METRINCH MET-1110 10.0MM 3/8"</t>
  </si>
  <si>
    <t>JC-COMB.WRENCH METRINCH MET-1111 11.0MM 7/16"</t>
  </si>
  <si>
    <t>JC-COMB.WRENCH METRINCH MET-1112 12.0MM 15/32"</t>
  </si>
  <si>
    <t>JC-COMB.WRENCH METRINCH MET-1113 13.0MM 1/2"</t>
  </si>
  <si>
    <t>JC-COMB.WRENCH METRINCH MET-1114 14.0MM 9/16"</t>
  </si>
  <si>
    <t>JC-COMB.WRENCH METRINCH MET-1115 15.0MM 19/32"</t>
  </si>
  <si>
    <t>JC-COMB.WRENCH METRINCH MET-1116 16.0MM 5/8"</t>
  </si>
  <si>
    <t>JC-COMB.WRENCH METRINCH MET-1117 17.0MM 11/16"</t>
  </si>
  <si>
    <t>JC-COMB.WRENCH METRINCH MET-1118 18.0MM 23/32"</t>
  </si>
  <si>
    <t>JC-COMB.WRENCH METRINCH MET-1119 19.0MM 3/4"</t>
  </si>
  <si>
    <t>JC-COMB.WRENCH METRINCH MET-1120 20/21MM 13/16"</t>
  </si>
  <si>
    <t>JC-COMB.WRENCH METRINCH MET-1122 22/26MM 7/8"</t>
  </si>
  <si>
    <t>JC-COMB.WRENCH METRINCH MET-1124 24.0MM 15/16"</t>
  </si>
  <si>
    <t>JC-COMB.WRENCH METRINCH MET-1126 26/27.0MM 1-1/16"</t>
  </si>
  <si>
    <t>JC-COMB.WRENCH METRINCH MET-1129 29/30MM 1-3/16"</t>
  </si>
  <si>
    <t>JC-COMB.WRENCH METRINCH MET-1132 31/32.0MM 1-1/4"</t>
  </si>
  <si>
    <t>JC-SOCKET METRINCH MET-1210 1/2"DRIVE 10MM 3/8"</t>
  </si>
  <si>
    <t>JC-SOCKET METRINCH MET-1211 1/2"DRIVE 11MM 7/16"</t>
  </si>
  <si>
    <t>JC-SOCKET METRINCH MET-1212 1/2"DRIVE 12MM 15/32"</t>
  </si>
  <si>
    <t>JC-SOCKET METRINCH MET-1213 1/2"DRIVE 13MM 1/2"</t>
  </si>
  <si>
    <t>JC-SOCKET METRINCH MET-1214 1/2"DRIVE 14MM 9/16"</t>
  </si>
  <si>
    <t>JC-SOCKET METRINCH MET-1217 1/2"DRIVE 17MM 11/16"</t>
  </si>
  <si>
    <t>JC-SOCKET METRINCH MET-1218 1/2"DRIVE 18MM 23/32"</t>
  </si>
  <si>
    <t>JC-SOCKET METRINCH MET-1219 1/2"DRIVE 19MM 3/4"</t>
  </si>
  <si>
    <t>JC-SOCKET METRINCH MET-1220 1/2"DRIVE 20/21MM 13/16"</t>
  </si>
  <si>
    <t>JC-SOCKET METRINCH MET-1222 1/2"DRIVE 22MM 7/8"</t>
  </si>
  <si>
    <t>JC-SOCKET METRINCH MET-1227 1/2"DRIVE 26/27MM 1-1/8"</t>
  </si>
  <si>
    <t>JC-SOCKET METRINCH MET-1228 1/2"DRIVE 28MM 1-1/8"</t>
  </si>
  <si>
    <t>JC-SOCKET METRINCH MET-1229 1/2"DRIVE 29/30MM 1-3/16"</t>
  </si>
  <si>
    <t>JC-SOCKET METRINCH MET-1231 1/2"DRIVE 31/32MM 1-1/4"</t>
  </si>
  <si>
    <t>JC-EXTENSION BAR METRINCH MET-1291 1/2"X10"</t>
  </si>
  <si>
    <t>JC-IMPACT SOCKET METRINCH MET-2400 1/2"DRIVE STANDARD</t>
  </si>
  <si>
    <t>JC-IMPACT SOCKET METRINCH MET-2450 1/2"DRIVE DEEP WALL</t>
  </si>
  <si>
    <t>JC-IMPACT SOCKET METRINCH SET MET-2460 AUTOMOTIVE WHEELNUT</t>
  </si>
  <si>
    <t>JC-UNIVERSAL JOINT METRINCH MET-1296</t>
  </si>
  <si>
    <t>JC-FLEXIBLE HANDLE METRINCH MET-1295 1/2"DRIVE X17"</t>
  </si>
  <si>
    <t>JC-SPARK PLUG SOCKET METRINCH MET-1292 16MM 1/2"DR</t>
  </si>
  <si>
    <t>JC-SPARK PLUG SOCKET METRINCH MET-1293 21MM 1/2"DR</t>
  </si>
  <si>
    <t>JC-RACHET HANDLE METRINCH MET-1290 1/2"DRIVE X10"</t>
  </si>
  <si>
    <t>JC-EXTENSION BAR METRINCH MET-1299 5"  125MM</t>
  </si>
  <si>
    <t>JC-ADAPTOR METRINCH MET-1298 1/2"FEMALE 3/8"MALE</t>
  </si>
  <si>
    <t>JC-WELDING MACHINE SHINSETSU SWM-200S 200AMPS 220V COPPER</t>
  </si>
  <si>
    <t>JC-WELDING MACHINE SHINSETSU SWM-300D 300AMPS 220/440V COPPER</t>
  </si>
  <si>
    <t>JC-WELDING MACHINE SHINSETSU SWM-500D 500AMPS 220/440V COPPER</t>
  </si>
  <si>
    <t>JC-ELECTRIC DRILL MAXTOOLS MSD-0645 VSR 6.5MM</t>
  </si>
  <si>
    <t>JC-ANGLE GRINDER MAXTOOLS MAG-101 4"</t>
  </si>
  <si>
    <t>JC-DIE GRINDER MAXSELL MDG-1470 1/8"</t>
  </si>
  <si>
    <t>JC-INVERTER WELDER ARC SHINSETSU MMA-140 DC (IGBT)</t>
  </si>
  <si>
    <t>JC-GRINDER WHEEL MAXSELL MSA-206 DIAMOND CUP SPIRAL 4''</t>
  </si>
  <si>
    <t>JC-CORE BIT MAXSELL MCB-1032 32MM</t>
  </si>
  <si>
    <t>JC-CORE BIT MAXSELL MCB-1140 40MM</t>
  </si>
  <si>
    <t>JC-CORE BIT MAXSELL MCB-1255 55MM</t>
  </si>
  <si>
    <t>JC-CORE BIT MAXSELL MCB-1365 65MM</t>
  </si>
  <si>
    <t>JC-CORE BIT MAXSELL MCB-1480 80MM</t>
  </si>
  <si>
    <t>JC-CORE BIT MAXSELL MCB-1510 100MM</t>
  </si>
  <si>
    <t>JC-CONNECTOR BAR MAXSELL MCB-1710 100MM</t>
  </si>
  <si>
    <t>JC-CONNECTOR BAR MAXSELL MCB-1815 150MM</t>
  </si>
  <si>
    <t>JC-CONNECTOR BAR MAXSELL MCB-1925 250MM</t>
  </si>
  <si>
    <t>JC-CONNECTOR BAR MAXSELL MCB-2030 300MM</t>
  </si>
  <si>
    <t>JC-CONNECTOR BAR MAXSELL MCB-2140 400MM</t>
  </si>
  <si>
    <t>JC-CORE DRILL MAXSELL MCD-1800 1800W</t>
  </si>
  <si>
    <t>JC-ANGLE GRINDER MAXTOOLS MAG-200 730W</t>
  </si>
  <si>
    <t>JC-WELDING GENERATOR SHINSETSU SWG-190 190AMPS</t>
  </si>
  <si>
    <t>JC-WELDING MACHINE KOBEWEL K-200 FAN COOLED ARC 200A</t>
  </si>
  <si>
    <t>JC-CONCRETE VIBRATOR SHINSETSU SCV-1005 5HP</t>
  </si>
  <si>
    <t>JC-GENERATOR GAS SHINSETSU 1KW SGG-1000(RE STAR)</t>
  </si>
  <si>
    <t>JC-GENERATOR GAS SHINSETSU 3.1KW SGG-3100(R/E STAR)</t>
  </si>
  <si>
    <t>JC-PLATE COMPACTOR SHINSETSU SPC-1003 5HP</t>
  </si>
  <si>
    <t>JC-FINISHING SCREED SHINSETSU SFS-1015 W/O BLADE 1.5HP</t>
  </si>
  <si>
    <t>JC-ELECTRIC CONCRETE MIXER SHINSETSU SCM-1160 160 L</t>
  </si>
  <si>
    <t>JC-ELECTRIC CONCRETE VIBRATOR SHINSETSU SCV-1015 1.5HP</t>
  </si>
  <si>
    <t>JC-ELECTRODE HOLDER KOBEWEL KEH300 300A</t>
  </si>
  <si>
    <t>JC-ELECTRODE HOLDER KOBEWEL KEH500 300A</t>
  </si>
  <si>
    <t>JC-DIAMOND POLISHING PAD MAXSELL MDP-1050 GRIT 50 100MM</t>
  </si>
  <si>
    <t>JC-DIAMOND POLISHING PAD MAXSELL MDP-1215 GRIT 150 100MM</t>
  </si>
  <si>
    <t>JC-DIAMOND POLISHING PAD MAXSELL MDP-1550 GRIT 500 100MM</t>
  </si>
  <si>
    <t>JC-DIAMOND POLISHING PAD MAXSELL MDP-1710 GRIT 1000 100MM</t>
  </si>
  <si>
    <t>JC-DIAMOND POLISHING PAD MAXSELL MDP-1930 GRIT 3000 100MM</t>
  </si>
  <si>
    <t>JC-CARBON BRUSH MAXTOOLS MP-72213 FOR MTP-7120</t>
  </si>
  <si>
    <t>JC-CARBON BRUSH MAXTOOLS MP-11413 MDG-1470AC</t>
  </si>
  <si>
    <t>JC-CARBON BRUSH MAXTOOLS MP-57713 MLG-5755</t>
  </si>
  <si>
    <t>JC-CARBON BRUSH MAXTOOLS MP-61013 MSD-0645</t>
  </si>
  <si>
    <t>JC-CARBON BRUSH MAXTOOLS MP-21413 FOR MSR-9004AC</t>
  </si>
  <si>
    <t>JC-CARBON BRUSH MAXTOOLS MSB-150013 MSB-1500D</t>
  </si>
  <si>
    <t>JC-WELDING ELECTRODE KOBEWEL K6013-1032 3.2MMX2.0KGS E6013</t>
  </si>
  <si>
    <t>JC-WELDING ELECTRODE KOBEWEL K7018-1032  3.2MMX2.0KG</t>
  </si>
  <si>
    <t>JC-WELDING HELMET AUTO DARKENING KOBEWEL K300F-01 BLK</t>
  </si>
  <si>
    <t>JC-CARBON BRUSH MS MP-23013 FOR MRH-2400</t>
  </si>
  <si>
    <t>JC-CARBON BRUSH MS MP-85113 FOR MSJ-850AC</t>
  </si>
  <si>
    <t>JC-CARBON BRUSH MAXSELL MP-22813 FOR MSS-2008</t>
  </si>
  <si>
    <t>JC-CARBON BRUSH MAXTOOLS MP-26413 FOR MTJ-2655A</t>
  </si>
  <si>
    <t>JC-CARBON BRUSH MAXSELL MP-71613 FOR MSC-7150AC</t>
  </si>
  <si>
    <t>JC-CARBON BRUSH MAXSELL MP-54813 FOR MSG-5420P</t>
  </si>
  <si>
    <t>JC-CARBON BRUSH MS MP-12513 FOR MCH-1250</t>
  </si>
  <si>
    <t>JC-CHIPPING HAMMER MAXSELL MS MCH-1200</t>
  </si>
  <si>
    <t>NKD-TOOL BOX LOTUS LTB-489 16.5"</t>
  </si>
  <si>
    <t>NKD-TOOL BOX LOTUS LTB-488 16"</t>
  </si>
  <si>
    <t>NKD-TOOL BOX LOTUS LTB-142 10.5"</t>
  </si>
  <si>
    <t>NKD-DRILL BIT LOTUS HSS LHDBS-7 SET 1/16-1/4</t>
  </si>
  <si>
    <t>NKD-WELDING CABLE LOTUS LWRC-200AT-10MT</t>
  </si>
  <si>
    <t>NKD-WELDING CABLE LOTUS LWRC-300AT-10MT</t>
  </si>
  <si>
    <t>+NKD-WELDING MACHINE LOTUS LAW-250C</t>
  </si>
  <si>
    <t>NKD-SAFETY GLASSES LOTUS LSG-514C</t>
  </si>
  <si>
    <t>NKD-SAFETY GLASSES LOTUS LSG-580C</t>
  </si>
  <si>
    <t>NKD-HOLE SAW LOTUS CARBON STEEL LWHS-013</t>
  </si>
  <si>
    <t>NKD-DRILL BIT HEX SHANK LOTUS LHS-015 1.5MM</t>
  </si>
  <si>
    <t>NKD-DRILL BIT HEX SHANK LOTUS LHS-020 2MM</t>
  </si>
  <si>
    <t>NKD-DRILL BIT HEX SHANK LOTUS LHS-025 2.5MM</t>
  </si>
  <si>
    <t>NKD-DRILL BIT HEX SHANK LOTUS LHS-030 3MM</t>
  </si>
  <si>
    <t>NKD-DRILL BIT HEX SHANK LOTUS LHS-032 3.2MM</t>
  </si>
  <si>
    <t>NKD-DRILL BIT HEX SHANK LOTUS LHS-035 3.5MM</t>
  </si>
  <si>
    <t>NKD-DRILL BIT HEX SHANK LOTUS LHS-040 4MM</t>
  </si>
  <si>
    <t>NKD-DRILL BIT HEX SHANK LOTUS LHS-050 5MM</t>
  </si>
  <si>
    <t>NKD-DRILL BIT HEX SHANK LOTUS LHS-060 6MM</t>
  </si>
  <si>
    <t>NKD-DRILL BIT HEX SHANK LOTUS LHS-065 6.5MM</t>
  </si>
  <si>
    <t>NKD-DRILL BIT HEX SHANK LOTUS LHS-080 8MM</t>
  </si>
  <si>
    <t>NKD-DRILL BIT HEX SHANK LOTUS LHS-526 5PCS</t>
  </si>
  <si>
    <t>NKD-DRILL BIT HSS SHANK LOTUS LRDS-016 1/2</t>
  </si>
  <si>
    <t>NKD-DRILL BIT HSS SHANK LOTUS LRDS-019 1/2</t>
  </si>
  <si>
    <t>NKD-DRILL BIT HSS SHANK LOTUS LRDS-022 1/2</t>
  </si>
  <si>
    <t>NKD-DRILL BIT HSS SHANK LOTUS LRDS-025 1/2</t>
  </si>
  <si>
    <t>NKD-DRILL SAW HSS LOTUS LDS-003 3MM</t>
  </si>
  <si>
    <t>NKD-DRILL SAW HSS LOTUS LDS-004 4MM</t>
  </si>
  <si>
    <t>NKD-DRILL SAW HSS LOTUS LDS-005 5MM</t>
  </si>
  <si>
    <t>NKD-DRILL SAW HSS LOTUS LDS-006 6MM</t>
  </si>
  <si>
    <t>NKD-DRILL SAW HSS LOTUS LDS-008 8MM</t>
  </si>
  <si>
    <t>NKD-DRILL BIT TCT MULTI LOTUS LMDB-005 5MM</t>
  </si>
  <si>
    <t>NKD-DRILL BIT TCT MULTI LOTUS LMDB-006 6MM</t>
  </si>
  <si>
    <t>NKD-DRILL BIT TCT MULTI LOTUS LMDB-008 8MM</t>
  </si>
  <si>
    <t>NKD-DRILL BIT TCT MULTI LOTUS LMDB-010 10MM</t>
  </si>
  <si>
    <t>NKD-DRILL BIT TCT MULTI LOTUS LMDB-012 12MM</t>
  </si>
  <si>
    <t>NKD-DRILL BIT TCT MULTI LOTUS LMDB-014 14MM</t>
  </si>
  <si>
    <t>NKD-DRILL BIT TCT MULTI LOTUS LMDB-016 16MM</t>
  </si>
  <si>
    <t>NKD-FORSTNER BIT TCT LOTUS LFDB-160 16MM</t>
  </si>
  <si>
    <t>NKD-FORSTNER BIT TCT LOTUS LFDB-190 19MM</t>
  </si>
  <si>
    <t>NKD-FORSTNER BIT TCT LOTUS LFDB-200 20MM</t>
  </si>
  <si>
    <t>NKD-FORSTNER BIT TCT LOTUS LFDB-220 22MM</t>
  </si>
  <si>
    <t>NKD-FORSTNER BIT TCT LOTUS LFDB-250 25MM</t>
  </si>
  <si>
    <t>NKD-FORSTNER BIT TCT LOTUS LFDB-300 30MM</t>
  </si>
  <si>
    <t>NKD-FORSTNER BIT TCT LOTUS LFDB-320 32MM</t>
  </si>
  <si>
    <t>NKD-FORSTNER BIT TCT LOTUS LFDB-350 35MM</t>
  </si>
  <si>
    <t>NKD-FORSTNER BIT TCT LOTUS LFDB-380 38MM</t>
  </si>
  <si>
    <t>NKD-HEX SHANK ST MANDREL LOTUS LMR-038 3/8</t>
  </si>
  <si>
    <t>NKD-HEX SHANK ST MANDREL LOTUS LMRT-716 7/16</t>
  </si>
  <si>
    <t>NKD-HEX SHANK ST MANDREL LOTUS LMRT-058 5/8</t>
  </si>
  <si>
    <t>NKD-MANDREL QUICK CHANGE LOTUS LQCM-038</t>
  </si>
  <si>
    <t>NKD-MANDREL QUICK CHANGE LOTUS LQCM-716</t>
  </si>
  <si>
    <t>NKD-MANDREL QUICK CHANGE LOTUS LQCM-SDS</t>
  </si>
  <si>
    <t>NKD-PILOT DRILL HSS LOTUS LPD-105 L105MM</t>
  </si>
  <si>
    <t>NKD-GRILL CHAR-BROIL GAS (463270310) T420</t>
  </si>
  <si>
    <t>NKD-GRILL CHAR-BROIL GAS (463870109) M500</t>
  </si>
  <si>
    <t>NKD-GRILL CHAR-BROIL GAS (463265109)</t>
  </si>
  <si>
    <t>NKD-GRILL CHAR-BROIL GAS (46322209)</t>
  </si>
  <si>
    <t>NKD-TACKER LOTUS L4ST-516 4 WAY</t>
  </si>
  <si>
    <t>NKD-HACKSAW FRAME LOTUS LHF-308</t>
  </si>
  <si>
    <t>NKD-DIAMOND CUTTER LOTUS LDT-105DT 1.2MM</t>
  </si>
  <si>
    <t>NKD-BALL VALVE PVC LOTUS 1-1/4 THREADED TYPE</t>
  </si>
  <si>
    <t>NKD-POCKET TOOL LOTUS LTP-8120</t>
  </si>
  <si>
    <t>NKD-HELMET SAFETY ANSI LOTUS LSH-904B W/ HOLE BLUE</t>
  </si>
  <si>
    <t>NKD-HELMET SAFETY ANSI LOTUS LSH-904G W/HOLE GREEN</t>
  </si>
  <si>
    <t>NKD-HELMET SAFETY ANSI LOTUS LSH-904R W/HOLE RED</t>
  </si>
  <si>
    <t>NKD-HELMET SAFETY ANSI LOTUS LSH-904W W/HOLE WHITE</t>
  </si>
  <si>
    <t>NKD-HELMET SAFETY ANSI LOTUS LSH-904Y W/HOLE YELLOW</t>
  </si>
  <si>
    <t>NKD-GRILL CHAR-BROIL GAS (463270309)</t>
  </si>
  <si>
    <t>NKD-SCREWDRIVER LOTUS POWER GRIP 5MMX4 FLAT</t>
  </si>
  <si>
    <t>NKD-SCREWDRIVER LOTUS POWER GRIP 5MMX4 PHILIP</t>
  </si>
  <si>
    <t>NKD-SCREWDRIVER LOTUS POWER GRIP 5MMX6 FLAT</t>
  </si>
  <si>
    <t>NKD-SCREWDRIVER LOTUS POWER GRIP 5MMX6 PHILIP</t>
  </si>
  <si>
    <t>NKD-SCREWDRIVER LOTUS POWER GRIP 6MMX1-1/2 FLAT</t>
  </si>
  <si>
    <t>NKD-SCREWDRIVER LOTUS POWER GRIP 6MMX1-1/2 PHILIP</t>
  </si>
  <si>
    <t>NKD-SCREWDRIVER LOTUS POWER GRIP 6MMX4 FLAT</t>
  </si>
  <si>
    <t>NKD-SCREWDRIVER LOTUS POWER GRIP 6MMX4 PHILIP</t>
  </si>
  <si>
    <t>NKD-SCREWDRIVER LOTUS POWER GRIP 6MMX6 FLAT</t>
  </si>
  <si>
    <t>NKD-SCREWDRIVER LOTUS POWER GRIP 6MMX6 PHILIP</t>
  </si>
  <si>
    <t>NKD-SCREWDRIVER LOTUS L.COLOR MAG 6MMX1-1/2 FLAT</t>
  </si>
  <si>
    <t>NKD-SCREWDRIVER LOTUS L.COLOR MAG 6MMX1-1/2 PHILIP</t>
  </si>
  <si>
    <t>NKD-SCREWDRIVER LOTUS LINE COLOR MAG 6MMX6 FLAT</t>
  </si>
  <si>
    <t>NKD-SCREWDRIVER LOTUS LINE COLOR MAG 6MMX6 PHILIP</t>
  </si>
  <si>
    <t>NKD-SCREWDRIVER LOTUS LINE COLOR MAG 5MMX6 FLAT</t>
  </si>
  <si>
    <t>NKD-SCREWDRIVER LOTUS LINE COLOR MAG 5MMX6 PHILIP</t>
  </si>
  <si>
    <t>NKD-SCREWDRIVER LOTUS LINE COLOR MAG 5MMX3 FLAT</t>
  </si>
  <si>
    <t>NKD-SCREWDRIVER LOTUS LINE COLOR MAG 5MMX3 PHILIP</t>
  </si>
  <si>
    <t>NKD-SCREWDRIVER LOTUS LINE COLOR MAG 5MMX4 FLAT</t>
  </si>
  <si>
    <t>NKD-SCREWDRIVER LOTUS LINE COLOR MAG 5MMX4 PHILIP</t>
  </si>
  <si>
    <t>NKD-SCREWDRIVER LOTUS LINE COLOR MAG 5MMX5 FLAT</t>
  </si>
  <si>
    <t>NKD-SCREWDRIVER LOTUS LINE COLOR MAG 5MMX5 PHILIP</t>
  </si>
  <si>
    <t>NKD-SCREWDRIVER LOTUS LINE COLOR MAG 6MMX4 FLAT</t>
  </si>
  <si>
    <t>NKD-SCREWDRIVER LOTUS LINE COLOR MAG 6MMX4 PHILIP</t>
  </si>
  <si>
    <t>NKD-SCREWDRIVER LOTUS LINE COLOR MAG 6MMX5 FLAT</t>
  </si>
  <si>
    <t>NKD-SCREWDRIVER LOTUS GO THRU 5MMX100 FLAT</t>
  </si>
  <si>
    <t>NKD-SCREWDRIVER LOTUS GO THRU 5MMX100 PHILIP</t>
  </si>
  <si>
    <t>NKD-SCREWDRIVER LOTUS GO THRU 5MMX125 FLAT</t>
  </si>
  <si>
    <t>NKD-SCREWDRIVER LOTUS GO THRU 5MMX125 PHILIP</t>
  </si>
  <si>
    <t>NKD-SCREWDRIVER LOTUS GO THRU 5MMX150 FLAT</t>
  </si>
  <si>
    <t>NKD-SCREWDRIVER LOTUS GO THRU 5MMX150 PHILIP</t>
  </si>
  <si>
    <t>NKD-SCREWDRIVER LOTUS GO THRU 6MMX125 PHILIP</t>
  </si>
  <si>
    <t>NKD-SCREWDRIVER LOTUS GO THRU 6MMX125 FLAT</t>
  </si>
  <si>
    <t>NKD-SCREWDRIVER LOTUS GO THRU 6MMX150 FLAT</t>
  </si>
  <si>
    <t>NKD-SCREWDRIVER LOTUS GO THRU 6MMX150 PHILIP</t>
  </si>
  <si>
    <t>NKD-SCREWDRIVER LOTUS LINE COLOR MAG 6MMX5 PHILIP</t>
  </si>
  <si>
    <t>NKD-CARBON BRUSH MAKITA 124</t>
  </si>
  <si>
    <t>NKD-CARBON BRUSH MAKITA 204</t>
  </si>
  <si>
    <t>NKD-CARBON BRUSH MAKITA 55</t>
  </si>
  <si>
    <t>NKD-CARBON BRUSH MAKITA 325</t>
  </si>
  <si>
    <t>NKD-SAW BLADE MAKITA P-68002 CARBIDE TIPPED</t>
  </si>
  <si>
    <t>NKD-MITER SAW MAKITA LS1040 260MM</t>
  </si>
  <si>
    <t>NKD-OVERSHOES RUBBER WORKMAN WMS-303-40R</t>
  </si>
  <si>
    <t>NKD-OVERSHOES RUBBER WORKMAN WMS-303-42R</t>
  </si>
  <si>
    <t>NKD-OVERSHOES RUBBER WORKMAN WMS-303-44R</t>
  </si>
  <si>
    <t>NKD-SAFETY GLASSES LOTUS LTS-2207S BLUE</t>
  </si>
  <si>
    <t>NKD-SAFETY GLASSES LOTUS LTS-2207C BLACK/CLEAR</t>
  </si>
  <si>
    <t>NKD-SAFETY GLASSES LOTUS LTS-2207BG  BLACK/GRAY</t>
  </si>
  <si>
    <t>NKD-GOGGLES SAFETY LOTUS LSG-271</t>
  </si>
  <si>
    <t>NKD-SAFETY HAT LOTUS LSM-907W WHITE</t>
  </si>
  <si>
    <t>NKD-SAFETY HAT LOTUS LSM-907Y YELLOW</t>
  </si>
  <si>
    <t>NKD-SAFETY HAT LOTUS LSM-907R RED</t>
  </si>
  <si>
    <t>NKD-SAFETY HAT LOTUS LSM-907B BLUE</t>
  </si>
  <si>
    <t>NKD-SAFETY HAT LOTUS LSM-907O ORANGE</t>
  </si>
  <si>
    <t>NKD-EAR MUFF LOTUS LEP-108 19DB YELLOW</t>
  </si>
  <si>
    <t>NKD-EAR MUFF LOTUS LEP-138 31DB YELLOW</t>
  </si>
  <si>
    <t>NKD-SPRAY GUN LOTUS LSG-S710G GRAVITY</t>
  </si>
  <si>
    <t>NKD-HOLLOW NUT DRIVER LOTUS LND-005 5MM</t>
  </si>
  <si>
    <t>NKD-HOLLOW HUT DRIVER LOTUS LND-006 6MM</t>
  </si>
  <si>
    <t>NKD-HOLLOW HUT DRIVER LOTUS LND-007 7MM</t>
  </si>
  <si>
    <t>NKD-HOLLOW HUT DRIVER LOTUS LND-008 8MM</t>
  </si>
  <si>
    <t>NKD-HOLLOW HUT DRIVER LOTUS LND-009 9MM</t>
  </si>
  <si>
    <t>NKD-HOLLOW HUT DRIVER LOTUS LND-010 10MM</t>
  </si>
  <si>
    <t>NKD-HOLLOW HUT DRIVER LOTUS LND-011 11MM</t>
  </si>
  <si>
    <t>NKD-HOLLOW HUT DRIVER LOTUS LND-012 12MM</t>
  </si>
  <si>
    <t>NKD-HOLLOW HUT DRIVER LOTUS LND-013 13MM</t>
  </si>
  <si>
    <t>NKD-SANDING DISC VELCRO LOTUS LVD-4024 GRIT-24 4''</t>
  </si>
  <si>
    <t>NKD-SANDING DISC VELCRO LOTUS LVD-4036 GRIT-36 4''</t>
  </si>
  <si>
    <t>NKD-SANDING DISC VELCRO LOTUS LVD-4050 GRIT-50 4''</t>
  </si>
  <si>
    <t>NKD-SANDING DISC VELCRO LOTUS LVD-4060 GRIT-60 4''</t>
  </si>
  <si>
    <t>NKD-SANDING DISC VELCRO LOTUS LVD-4080 GRIT-80 4''</t>
  </si>
  <si>
    <t>NKD-SANDING DISC VELCRO LOTUS LVD-40100 GRIT-100 4</t>
  </si>
  <si>
    <t>NKD-SANDING DISC VELCRO LOTUS LVD-40120 GRIT-120 4</t>
  </si>
  <si>
    <t>NKD-GLOVES LOTUS LRCG-31160 RUBBER KNITTED 10''</t>
  </si>
  <si>
    <t>NKD-GLOVES LOTUS LRCG-31161 RUBBER KNITTED 11''</t>
  </si>
  <si>
    <t>NKD-MASK EAR LOOP LOTUS LFM-306C CARBON</t>
  </si>
  <si>
    <t>NKD-GLOVES LOTUS RUBBER COAT LSCG-800B BLUE</t>
  </si>
  <si>
    <t>NKD-GLOVES LOTUS RUBBER COAT LSCG-800Y YELLOW</t>
  </si>
  <si>
    <t>NKD-ANGLE GRINDER MAKITA M959 4'</t>
  </si>
  <si>
    <t>NKD-AUGER BIT LOTUS LAB-810 10MMX8'</t>
  </si>
  <si>
    <t>NKD-AUGER BIT LOTUS LAB-813 13MMX8'</t>
  </si>
  <si>
    <t>NKD-AUGER BIT LOTUS LAB-814 14MMX8'</t>
  </si>
  <si>
    <t>NKD-AUGER BIT LOTUS LAB-816 16MMX8'</t>
  </si>
  <si>
    <t>NKD-AUGER BIT LOTUS LAB-818 18MMX8'</t>
  </si>
  <si>
    <t>NKD-AUGER BIT LOTUS LAB-819 19MMX8'</t>
  </si>
  <si>
    <t>NKD-AUGER BIT LOTUS LAB-820 20MMX8'</t>
  </si>
  <si>
    <t>NKD-AUGER BIT LOTUS LAB-822 22MMX8'</t>
  </si>
  <si>
    <t>NKD-AUGER BIT LOTUS LAB-825 25MMX8'</t>
  </si>
  <si>
    <t>NKD-HAND DRYER LOTUS LHD-128 AUTOMATIC 1200W</t>
  </si>
  <si>
    <t>NKD-HAND DRYER LOTUS LHD-165A AUTOMATIC 1800W</t>
  </si>
  <si>
    <t>NKD-GOGGLES SAFETY  LOTUS CLEAR GREEN LSG-231</t>
  </si>
  <si>
    <t>NKD-SUPPLY PIPE LOTUS S/S 3/8X7/8X24</t>
  </si>
  <si>
    <t>NKD-DIAMOND CUTTER LOTUS TURBO 4 LDD4T-ECO</t>
  </si>
  <si>
    <t>NKD-DIAMOND CUTTER LOTUS DRY 4 LDD4D-ECO</t>
  </si>
  <si>
    <t>NKD-DIAMOND CUTTER LOTUS DRY 7 LDD7D-ECO</t>
  </si>
  <si>
    <t>NKD-DIAMOND CUTTER LOTUS TURBO 7 LDD-180DT</t>
  </si>
  <si>
    <t>NKD-CHISEL POINTED LOTUS SDS PLUS LPC-160</t>
  </si>
  <si>
    <t>NKD-CHISEL FLAT LOTUS SDS PLUS LFC-160</t>
  </si>
  <si>
    <t>NKD-CHISEL POINTED LOTUS SDS PLUS LPC-280</t>
  </si>
  <si>
    <t>NKD-CHISEL POINTED LOTUS SDS PLUS LPC-350</t>
  </si>
  <si>
    <t>NKD-CHISEL FLAT LOTUS SDS PLUS LFC-280</t>
  </si>
  <si>
    <t>NKD-CHISEL POINTED LOTUS SDS MAX LMPC-400</t>
  </si>
  <si>
    <t>NKD-CHISEL FLAT LOTUS SDS MAX LMFC-400</t>
  </si>
  <si>
    <t>NKD-CHISEL FLAT LOTUS SDS MAX LMFC-5400</t>
  </si>
  <si>
    <t>NKD-CHISEL FLAT LOTUS SDS MAX LMFC-9400</t>
  </si>
  <si>
    <t>NKD-CHISEL POINTED LOTUS SDS MAX LMPC-600</t>
  </si>
  <si>
    <t>NKD-CHISEL POINTED LOTUS HEX SHANK LHPC-280</t>
  </si>
  <si>
    <t>NKD-CHISEL FLAT LOTUS HEX SHANK LHFC-280</t>
  </si>
  <si>
    <t>NKD-CHISEL FLAT LOTUS HEX SHANK LHFC-5280</t>
  </si>
  <si>
    <t>NKD-CHISEL FLAT LOTUS HEX SHANK LHFC-9280</t>
  </si>
  <si>
    <t>NKD-CHISEL POINTED LOTUS HEX SHANK LHPC-350</t>
  </si>
  <si>
    <t>NKD-CHISEL FLAT LOTUS HEX SHANK LHFC-2350</t>
  </si>
  <si>
    <t>NKD-CHISEL FLAT LOTUS HEX SHANK LHFC-5350</t>
  </si>
  <si>
    <t>NKD-DRILL BIT SET LOTUS SDS PLUS LSDS-005</t>
  </si>
  <si>
    <t>NKD-DRILL BIT SET LOTUS SDS PLUS LSDS-005P</t>
  </si>
  <si>
    <t>NKD-AUGER BIT LOTUS LAB-806 6MMX8"</t>
  </si>
  <si>
    <t>NKD-AUGER BIT LOTUS LAB-808 8MMX8"</t>
  </si>
  <si>
    <t>NKD-SLEDGE HAMMER LOTUS LSH-012 3/4LBS</t>
  </si>
  <si>
    <t>NKD-SLEDGE HAMMER LOTUS LSH-016 1LBS</t>
  </si>
  <si>
    <t>NKD-SLEDGE HAMMER LOTUS LSH-024 1-1/2LBS</t>
  </si>
  <si>
    <t>NKD-CUP BRUSH LOTUS W/SHANK LCB-040-A 40MM</t>
  </si>
  <si>
    <t>NKD-CUP BRUSH LOTUS W/SHANK LCB-100-A 100MM</t>
  </si>
  <si>
    <t>NKD-SOCKET WRENCH LOTUS EGFX 6PT LSO-20 1/2D 20MM</t>
  </si>
  <si>
    <t>NKD-SOCKET WRENCH LOTUS EGFX 6PT LSO-22 1/2D 22MM</t>
  </si>
  <si>
    <t>NKD-TOOL SET LOTUS LTK-017</t>
  </si>
  <si>
    <t>NKD-FLAP DISC LOTUS C50 LFD-4050</t>
  </si>
  <si>
    <t>NKD-SLIM TAPER FILE LOTUS LDEST-125 DOUBLE EXTRA</t>
  </si>
  <si>
    <t>NKD-ANGLE GRINDER STANLEY STEL810 4"</t>
  </si>
  <si>
    <t>NKD-ANGLE GRINDER STANLEY STEL815 4"</t>
  </si>
  <si>
    <t>NKD-BLOWER STANLEY STEL680 600W</t>
  </si>
  <si>
    <t>NKD-CUT-OFF MACHINE STANLEY STEL705 355MM</t>
  </si>
  <si>
    <t>NKD-HEAT GUN STANLEY STEL670 2000W</t>
  </si>
  <si>
    <t>NKD-IMPACT DRILL STANLEY STEL145 10MM</t>
  </si>
  <si>
    <t>NKD-IMPACT DRILL STANLEY STEL146 13MM</t>
  </si>
  <si>
    <t>NKD-PLANER STANLEY STEL630 750W</t>
  </si>
  <si>
    <t>NKD-ROTARY DRILL STANLEY STEL105 10MM</t>
  </si>
  <si>
    <t>NKD-ROTARY HAMMER STANLEY STEL505K MODE 22MM/2</t>
  </si>
  <si>
    <t>NKD20-ROTARY HAMMER STANLEY STEL506K MODE 22MM/3</t>
  </si>
  <si>
    <t>NKD20-ANGLE GRINDER STANLEY STEL812 900W 4"</t>
  </si>
  <si>
    <t>NKD-CORDLESS DRILL STANLEY STDC001NB 12V 10MM</t>
  </si>
  <si>
    <t>NKD-CORDLESS DRILL STANLEY STDC201NB 14.4V 10MM</t>
  </si>
  <si>
    <t>NKD-JIGSAW SAW STANLEY STEL345</t>
  </si>
  <si>
    <t>NKD-SANDER STANLEY STEL401</t>
  </si>
  <si>
    <t>NKD-SANDER STANLEY STEL421</t>
  </si>
  <si>
    <t>NKD-CIRCULAR SAW STANLEY STEL311 184MM</t>
  </si>
  <si>
    <t>NKD-HOLE SAW DIAMOND LOTUS LDHS-013-M 13MM W/MANDREL</t>
  </si>
  <si>
    <t>NKD-HOLE SAW DIAMOND LOTUS LDHS-016-M 16MM W/MANDREL</t>
  </si>
  <si>
    <t>NKD-HOLE SAW DIAMOND LOTUS LDHS-020-M 20MM W/MANDREL</t>
  </si>
  <si>
    <t>NKD-HOLE SAW DIAMOND LOTUS LDHS-022-M 22MM W/MANDREL</t>
  </si>
  <si>
    <t>NKD-HOLE SAW DIAMOND LOTUS LDHS-025-M 25MM W/MANDREL</t>
  </si>
  <si>
    <t>NKD-HOLE SAW DIAMOND LOTUS LDHS-030-M 30MM W/MANDREL</t>
  </si>
  <si>
    <t>NKD-HOLE SAW DIAMOND LOTUS LDHS-032-M 32MM W/MANDREL</t>
  </si>
  <si>
    <t>NKD-HOLE SAW DIAMOND LOTUS LDHS-035-M 35MM W/MANDREL</t>
  </si>
  <si>
    <t>NKD-HOLE SAW DIAMOND LOTUS LDHS-040-M 40MM W/MANDREL</t>
  </si>
  <si>
    <t>NKD-HOLE SAW DIAMOND LOTUS LDHS-045-M 45MM W/MANDREL</t>
  </si>
  <si>
    <t>NKD-HOLE SAW DIAMOND LOTUS LDHS-050-M 50MM W/MANDREL</t>
  </si>
  <si>
    <t>NKD-HOLE SAW DRILL GUIDE LOTUS LHDG-76</t>
  </si>
  <si>
    <t>NKD-VEST REFLECTING LOTUS LRV-2402 ORANGE (L)</t>
  </si>
  <si>
    <t>NKD-VEST REFLECTING LOTUS LRV-2402 ORANGE (M)</t>
  </si>
  <si>
    <t>NKD-VEST REFLECTING LOTUS LRV-2402 ORANGE (XL)</t>
  </si>
  <si>
    <t>NKD-VEST REFLECTING LOTUS LRV-2403 ORANGE (L)</t>
  </si>
  <si>
    <t>NKD-VEST REFLECTING LOTUS LRV-2403 ORANGE (M)</t>
  </si>
  <si>
    <t>NKD-VEST REFLECTING LOTUS LRV-2403 ORANGE (XL)</t>
  </si>
  <si>
    <t>NKD-HELMET SAFETY ANSI LOTUS LSH-901B W/O HOLE BLUE</t>
  </si>
  <si>
    <t>NKD-HELMET SAFETY ANSI LOTUS LSH-901G W/O HOLE GREEN</t>
  </si>
  <si>
    <t>NKD-HELMET SAFETY ANSI LOTUS LSH-901O W/O HOLE ORANGE</t>
  </si>
  <si>
    <t>NKD-HELMET SAFETY ANSI LOTUS LSH-901R W/O HOLE RED</t>
  </si>
  <si>
    <t>NKD-HELMET SAFETY ANSI LOTUS LSH-901W W/O HOLE WHITE</t>
  </si>
  <si>
    <t>NKD-HELMET SAFETY ANSI LOTUS LSH-901Y W/O HOLE YELLOW</t>
  </si>
  <si>
    <t>NKD-CHISEL FLAT LOTUS LFC-016 16X250MM</t>
  </si>
  <si>
    <t>NKD-CHISEL FLAT LOTUS LFC-018 18X300MM</t>
  </si>
  <si>
    <t>NKD-CHISEL FLAT LOTUS LFC-020 20X350MM</t>
  </si>
  <si>
    <t>NKD-CHISEL FLAT LOTUS LFC-034 3/4X12"</t>
  </si>
  <si>
    <t>NKD-CHISEL FLAT LOTUS LFC-058 5/8X10"</t>
  </si>
  <si>
    <t>NKD-CHISEL FLAT LOTUS LFC-078 7/8X14"</t>
  </si>
  <si>
    <t>NKD-CHISEL FLAT COLD LOTUS LFC-2020</t>
  </si>
  <si>
    <t>NKD-CHISEL FLAT COLD LOTUS LFC-2325</t>
  </si>
  <si>
    <t>NKD-CHISEL FLAT LOTUS LFC-1206 1/2X56"</t>
  </si>
  <si>
    <t>NKD-VEST REFLECTING LOTUS LRV-2404 ORANGE (L)</t>
  </si>
  <si>
    <t>NKD-VEST REFLECTING LOTUS LRV-2404 ORANGE (M)</t>
  </si>
  <si>
    <t>NKD-VEST REFLECTING LOTUS LRV-2404 ORANGE (XL)</t>
  </si>
  <si>
    <t>NKD-VEST REFLECTING LOTUS LRV-2405 ORANGE (L)</t>
  </si>
  <si>
    <t>NKD-VEST REFLECTING LOTUS LRV-2405 ORANGE (M)</t>
  </si>
  <si>
    <t>NKD-VEST REFLECTING LOTUS LRV-2405 ORANGE (XL)</t>
  </si>
  <si>
    <t>NKD-IMPACT DRILL STANLEY STEL141K 10MM</t>
  </si>
  <si>
    <t>NKD-IMPACT DRILL STANLEY STEL142K 13MM</t>
  </si>
  <si>
    <t>+NKD-ANGLE GRINDER MAKITA GA7020 2200W 7"</t>
  </si>
  <si>
    <t>NKD-ANGLE GRINDER MAKITA 9067NB 7"</t>
  </si>
  <si>
    <t>NKD-ANGLE GRINDER MAKITA 9069 9"</t>
  </si>
  <si>
    <t>NKD-PLANER MAKITA KPO800K 620W 3-1/4"</t>
  </si>
  <si>
    <t>NKD-BLOWER MAKITA UB1101</t>
  </si>
  <si>
    <t>NKD-JIGSAW MAKITA 4322M</t>
  </si>
  <si>
    <t>NKD-JIGSAW MAKITA 4326M</t>
  </si>
  <si>
    <t>NKD-ANGLE GRINDER MAKITA 9553BKX 710W 4" W/KIT</t>
  </si>
  <si>
    <t>NKD-IMPACT DRILL MAKITA HP1630K 710W 16MM W/KIT</t>
  </si>
  <si>
    <t>NKD-STEEL CUTTER STANLEY STA8060 INOX 4"</t>
  </si>
  <si>
    <t>NKD-STEEL CUTTER STANLEY STA4520FA 4"</t>
  </si>
  <si>
    <t>NKD-STEEL CUTTER STANLEY STA4522FA 5"</t>
  </si>
  <si>
    <t>NKD-STEEL CUTTER STANLEY STA4524FA 7"</t>
  </si>
  <si>
    <t>NKD-STEEL GRINDING WHEEL STANLEY STA4500 4"</t>
  </si>
  <si>
    <t>NKD-STEEL GRINDING WHEEL STANLEY STA4502A 5"</t>
  </si>
  <si>
    <t>NKD-STEEL GRINDING WHEEL STANLEY STA4504A 7"</t>
  </si>
  <si>
    <t>NKD-STEEL CUTTER STANLEY STA8011R 14"</t>
  </si>
  <si>
    <t>NKD-SPRAY PAINT LOTUS #142 ANTI-RUST BROWN</t>
  </si>
  <si>
    <t>NKD-SPRAY PAINT LOTUS #41 ART YELLOW</t>
  </si>
  <si>
    <t>NKD-SPRAY PAINT LOTUS #39 BLACK</t>
  </si>
  <si>
    <t>NKD-SPRAY PAINT LOTUS #3012 BRIGHT CHROME</t>
  </si>
  <si>
    <t>NKD-SPRAY PAINT LOTUS #190 CLEAR</t>
  </si>
  <si>
    <t>NKD-SPRAY PAINT LOTUS #43 CREAM WHITE</t>
  </si>
  <si>
    <t>NKD-SPRAY PAINT LOTUS #33 CREAM YELLOW</t>
  </si>
  <si>
    <t>NKD-SPRAY PAINT LOTUS #137 DEEP RED</t>
  </si>
  <si>
    <t>NKD-SPRAY PAINT LOTUS #327 DEEP VIOLET</t>
  </si>
  <si>
    <t>NKD-SPRAY PAINT LOTUS #133 DIAMOND BLUE</t>
  </si>
  <si>
    <t>NKD-SPRAY PAINT LOTUS #13 FRESH GREEN</t>
  </si>
  <si>
    <t>NKD-SPRAY PAINT LOTUS #71 GEM GREEN</t>
  </si>
  <si>
    <t>NKD-SPRAY PAINT LOTUS #301 GREY</t>
  </si>
  <si>
    <t>NKD-SPRAY PAINT LOTUS #312 ISUZU BLUE</t>
  </si>
  <si>
    <t>NKD-SPRAY PAINT LOTUS #14 JIALING RED</t>
  </si>
  <si>
    <t>NKD-SPRAY PAINT LOTUS #27 LEAF GREEN</t>
  </si>
  <si>
    <t>NKD-SPRAY PAINT LOTUS #135 LIGHT BROWN</t>
  </si>
  <si>
    <t>NKD-SPRAY PAINT LOTUS #313 LIGHT PINK</t>
  </si>
  <si>
    <t>NKD-SPRAY PAINT LOTUS #4 MATT BLACK</t>
  </si>
  <si>
    <t>NKD-SPRAY PAINT LOTUS #25 MEDIUM YELLOW</t>
  </si>
  <si>
    <t>NKD-SPRAY PAINT LOTUS #6 ORANGE RED</t>
  </si>
  <si>
    <t>NKD-SPRAY PAINT LOTUS #23 SCARLET</t>
  </si>
  <si>
    <t>NKD-SPRAY PAINT LOTUS #36 SILVER</t>
  </si>
  <si>
    <t>NKD-SPRAY PAINT LOTUS #15 SKY BLUE</t>
  </si>
  <si>
    <t>NKD-SPRAY PAINT LOTUS #40 WHITE</t>
  </si>
  <si>
    <t>NKD-DIAMOND CUTTER MAKITA D-41399 4'' SEG/DRY</t>
  </si>
  <si>
    <t>NKD-MASONRY BIT DEWALT N025693 5PCS. SET</t>
  </si>
  <si>
    <t>NKD-MASONRY DRILL BIT DEWALT DT6510 10MM</t>
  </si>
  <si>
    <t>NKD-MASONRY DRILL BIT DEWALT DT6562 12MM</t>
  </si>
  <si>
    <t>NKD-MASONRY DRILL BIT DEWALT DT6563 13MM</t>
  </si>
  <si>
    <t>NKD-MASONRY DRILL BIT DEWALT DT6564 14MM</t>
  </si>
  <si>
    <t>NKD-MASONRY DRILL BIT DEWALT DT6566 16MM</t>
  </si>
  <si>
    <t>NKD-MASONRY DRILL BIT DEWALT DT6504 4MM</t>
  </si>
  <si>
    <t>NKD-MASONRY DRILL BIT DEWALT DT6502 5.5MM</t>
  </si>
  <si>
    <t>NKD-MASONRY DRILL BIT DEWALT DT6505 5MM</t>
  </si>
  <si>
    <t>NKD-MASONRY DRILL BIT DEWALT DT6503 6.5MM</t>
  </si>
  <si>
    <t>NKD-MASONRY DRILL BIT DEWALT DT6506 6MM</t>
  </si>
  <si>
    <t>NKD-MASONRY DRILL BIT DEWALT DT6508 8MM</t>
  </si>
  <si>
    <t>NKD-MASONRY DRILL BIT DEWALT DT6610 LONG 10MM</t>
  </si>
  <si>
    <t>NKD-MASONRY DRILL BIT DEWALT DT6712 LONG 12MM</t>
  </si>
  <si>
    <t>NKD-MASONRY DRILL BIT DEWALT DT6608 LONG 8MM</t>
  </si>
  <si>
    <t>NKD-POLISHER BONNET DEWALT N099442</t>
  </si>
  <si>
    <t>NKD-SAFETY GLASSES DEWALT DPG54-2D</t>
  </si>
  <si>
    <t>NKD-STEEL CUTTER DEWALT DW8500 100X 14''</t>
  </si>
  <si>
    <t>NKD-STEEL CUTTER DEWALT DWA8011R 14''</t>
  </si>
  <si>
    <t>NKD-STEEL CUTTER DEWALT DWA4520FA 4''</t>
  </si>
  <si>
    <t>NKD-STEEL CUTTER DEWALT DT3410 5''</t>
  </si>
  <si>
    <t>NKD-STEEL CUTTER DEWALT DWA4522FA 5''</t>
  </si>
  <si>
    <t>NKD-STEEL CUTTER DEWALT DT3420 7''</t>
  </si>
  <si>
    <t>NKD-STEEL CUTTER DEWALT DWA4524FA 7''</t>
  </si>
  <si>
    <t>NKD-STEEL CUTTER DEWALT DWA8060 4'' INOX</t>
  </si>
  <si>
    <t>NKD-STEEL GRINDING WHEEL DEWALT DT3457 4''</t>
  </si>
  <si>
    <t>NKD-STEEL GRINDING WHEEL DEWALT DWA4500 4''</t>
  </si>
  <si>
    <t>NKD-STEEL GRINDING WHEEL DEWALT DT3412 5''</t>
  </si>
  <si>
    <t>NKD-STEEL GRINDING WHEEL DEWALT DW4543A 5''</t>
  </si>
  <si>
    <t>NKD-STEEL GRINDING WHEEL DEWALT DT3422 7''</t>
  </si>
  <si>
    <t>NKD-STEEL GRINDING WHEEL DEWALT DW4547A 7''</t>
  </si>
  <si>
    <t>NKD-STEEL TAPE DEWALT DWHT33372 5M</t>
  </si>
  <si>
    <t>NKD-DIAMOND CUTTER MAKITA D-05212 4'' CON/RIM</t>
  </si>
  <si>
    <t>NKD-DIAMOND CUTTER MAKITA A-84040 4'' SILVER</t>
  </si>
  <si>
    <t>NKD-SDS PLUS BIT STANLEY STA54027 10X 110MM</t>
  </si>
  <si>
    <t>NKD-SDS PLUS BIT STANLEY STA54042 10X 160MM</t>
  </si>
  <si>
    <t>NKD-SDS PLUS BIT STANLEY STA54062 10X210MM</t>
  </si>
  <si>
    <t>NKD-SDS PLUS BIT STANLEY STA54207 10X260MM</t>
  </si>
  <si>
    <t>NKD-SDS PLUS BIT STANLEY STA54322 10X310MM</t>
  </si>
  <si>
    <t>NKD-SDS PLUS BIT STANLEY STA54047 12X160MM</t>
  </si>
  <si>
    <t>NKD-SDS PLUS BIT STANLEY STA54067 12X210MM</t>
  </si>
  <si>
    <t>NKD-SDS PLUS BIT STANLEY STA54097 12X260MM</t>
  </si>
  <si>
    <t>NKD-SDS PLUS BIT STANLEY STA54327 12X310MM</t>
  </si>
  <si>
    <t>NKD-SDS PLUS BIT STANLEY STA54122 12X450MM</t>
  </si>
  <si>
    <t>NKD-SDS PLUS BIT STANLEY STA54332 13X160MM</t>
  </si>
  <si>
    <t>NKD-SDS PLUS BIT STANLEY STA54337 13X260MM</t>
  </si>
  <si>
    <t>NKD-SDS PLUS BIT STANLEY STA54052 14X160MM</t>
  </si>
  <si>
    <t>NKD-SDS PLUS BIT STANLEY STA54072 14X210MM</t>
  </si>
  <si>
    <t>NKD-SDS PLUS BIT STANLEY STA54102 14X310MM</t>
  </si>
  <si>
    <t>NKD-SDS PLUS BIT STANLEY STA54077 16X210MM</t>
  </si>
  <si>
    <t>NKD-SDS PLUS BIT STANLEY STA54107 16X310MM</t>
  </si>
  <si>
    <t>NKD-SDS PLUS BIT STANLEY STA54127 16X450MM</t>
  </si>
  <si>
    <t>NKD-SDS PLUS BIT STANLEY STA54082 18X210MM</t>
  </si>
  <si>
    <t>NKD-SDS PLUS BIT STANLEY STA54112 18X310MM</t>
  </si>
  <si>
    <t>NKD-SDS PLUS BIT STANLEY STA54132 18X450MM</t>
  </si>
  <si>
    <t>NKD-SDS PLUS BIT STANLEY STA54087 20X210MM</t>
  </si>
  <si>
    <t>NKD-SDS PLUS BIT STANLEY STA54117 20X310MM</t>
  </si>
  <si>
    <t>NKD-SDS PLUS BIT STANLEY STA54137 20X450MM</t>
  </si>
  <si>
    <t>NKD-SDS PLUS BIT STANLEY STA54357 22X250MM</t>
  </si>
  <si>
    <t>NKD-SDS PLUS BIT STANLEY STA54217 22X450MM</t>
  </si>
  <si>
    <t>NKD-SDS PLUS BIT STANLEY STA54362 24X450MM</t>
  </si>
  <si>
    <t>NKD-SDS PLUS BIT STANLEY STA54367 25X250MM</t>
  </si>
  <si>
    <t>NKD-SDS PLUS BIT STANLEY STA54227 25X450MM</t>
  </si>
  <si>
    <t>NKD-SDS PLUS BIT STANLEY STA54237 4X110MM</t>
  </si>
  <si>
    <t>NKD-SDS PLUS BIT STANLEY STA54002 5X110MM</t>
  </si>
  <si>
    <t>NKD-SDS PLUS BIT STANLEY STA54282 5X160MM</t>
  </si>
  <si>
    <t>NKD-SDS PLUS BIT STANLEY STA54007 5.5X110MM</t>
  </si>
  <si>
    <t>NKD-SDS PLUS BIT STANLEY STA54277 5.5X160MM</t>
  </si>
  <si>
    <t>NKD-SDS PLUS BIT STANLEY STA54012 6X110MM</t>
  </si>
  <si>
    <t>NKD-SDS PLUS BIT STANLEY STA54032 6X160MM</t>
  </si>
  <si>
    <t>NKD-SDS PLUS BIT STANLEY STA54312 6.5X110MM</t>
  </si>
  <si>
    <t>NKD-SDS PLUS BIT STANLEY STA54147 6.5X160MM</t>
  </si>
  <si>
    <t>NKD-SDS PLUS BIT STANLEY STA54152 7X160MM</t>
  </si>
  <si>
    <t>NKD-SDS PLUS BIT STANLEY STA54022 8X110MM</t>
  </si>
  <si>
    <t>NKD-SDS PLUS BIT STANLEY STA54037 8X160MM</t>
  </si>
  <si>
    <t>NKD-SDS PLUS BIT STANLEY STA54057 8X210MM</t>
  </si>
  <si>
    <t>NKD-SDS PLUS BIT STANLEY STA54317 8X260MM</t>
  </si>
  <si>
    <t>NKD-CAR POLISHER BONNET B&amp;D U1310 5''</t>
  </si>
  <si>
    <t>NKD-CAR POLISHER BONNET B&amp;D FOR KP600 74-603</t>
  </si>
  <si>
    <t>NKD-CAR POLISHER BONNET B&amp;D KP1200 MDL1200WP</t>
  </si>
  <si>
    <t>NKD-CAR POLISHER BONNET B&amp;D WP1300/1500 5140013-52</t>
  </si>
  <si>
    <t>NKD-CARBON BRUSH B&amp;D FOR KR454/604/504 90547781</t>
  </si>
  <si>
    <t>NKD-COMBO DRILL BIT B&amp;D  A50613G SET</t>
  </si>
  <si>
    <t>NKD-COMBO DRILL BIT B&amp;D A50608 8PC SET</t>
  </si>
  <si>
    <t>NKD-CUT-OFF B&amp;D RT5010 51PC SET</t>
  </si>
  <si>
    <t>NKD-DIAMOND CUTTER B&amp;D BD47402L SEG/DRY 4''</t>
  </si>
  <si>
    <t>NKD-DRILL BIT B&amp;D A8094G 4PC W/98PC WALL PLUG</t>
  </si>
  <si>
    <t>NKD-COMBO DRILL BIT B&amp;D 50688G 9PC SET</t>
  </si>
  <si>
    <t>NKD-DRILL BIT B&amp;D A15085G 13PC SET</t>
  </si>
  <si>
    <t>NKD-DRILL BIT B&amp;D A7152 35PC SET</t>
  </si>
  <si>
    <t>NKD-DRILL BIT B&amp;D A8031G 3PC SET</t>
  </si>
  <si>
    <t>NKD-DRILL BIT B&amp;D A8030G 5PC SET</t>
  </si>
  <si>
    <t>NKD-DRILL BIT B&amp;D A15077G 7PC SET</t>
  </si>
  <si>
    <t>NKD-FLEXIBLE SHAFT B&amp;D RT5100</t>
  </si>
  <si>
    <t>NKD-GLASS DRIL BIT B&amp;D A8417 10MM</t>
  </si>
  <si>
    <t>NKD-GLASS DRILL BIT B&amp;D A8410 3MM</t>
  </si>
  <si>
    <t>NKD-GLASS DRILL BIT B&amp;D A8412 5MM</t>
  </si>
  <si>
    <t>NKD-GLASS DRILL BIT B&amp;D A8413 6MM</t>
  </si>
  <si>
    <t>NKD-GLASS DRILL BIT B&amp;D A8415 8MM</t>
  </si>
  <si>
    <t>NKD-MASONRY DRILL BIT B&amp;D A8678 8MM</t>
  </si>
  <si>
    <t>NKD-MASONRY DRILL BIT B&amp;D A8033G 3PC SET</t>
  </si>
  <si>
    <t>NKD-MASONRY DRILL BIT B&amp;D A8032G 5PC SET</t>
  </si>
  <si>
    <t>NKD-MULTI-TOOL B&amp;D ML02</t>
  </si>
  <si>
    <t>NKD-PHILLIPS POWER BIT B&amp;D U1373 #1 2''</t>
  </si>
  <si>
    <t>NKD-PHILLIPS POWER BIT B&amp;D U1374 #2 2''</t>
  </si>
  <si>
    <t>NKD-PHILLIPS POWER BIT B&amp;D U1375 #3 2''</t>
  </si>
  <si>
    <t>NKD-PLANER BLADE B&amp;D X24192</t>
  </si>
  <si>
    <t>NKD-PLANER GUIDE B&amp;D 596017-00</t>
  </si>
  <si>
    <t>NKD-RATCHET DRIVER + BIT B&amp;D 71-945 45PC SET</t>
  </si>
  <si>
    <t>NKD-RATCHET DRIVER + BIT B&amp;D A7039 45PC SET</t>
  </si>
  <si>
    <t>NKD-SCREW DRIVING BIT B&amp;D U1378 2 10-12</t>
  </si>
  <si>
    <t>NKD-SCREW DRIVING BIT B&amp;D U1376 2-6-8</t>
  </si>
  <si>
    <t>NKD-SPIRIT LEVEL B&amp;D BDSL30 W/LIVE WIRE DETECTOR</t>
  </si>
  <si>
    <t>NKD-SPOOL &amp; LINE B&amp;D GL300 5140018-71</t>
  </si>
  <si>
    <t>NKD-STEEL GRINDING WHEEL B&amp;D 37103C</t>
  </si>
  <si>
    <t>NKD-ANGLE GRINDER SIDE HANDLE DEWALT 573115-00</t>
  </si>
  <si>
    <t>NKD-CARBON BRUSH DEWALT DW803/810 BK20 N035676</t>
  </si>
  <si>
    <t>NKD-CARBON BRUSH DEWALT N022038 FOR DWD014/22/24</t>
  </si>
  <si>
    <t>NKD-HSS DRILL BIT DEWALT N025818 5PC SET</t>
  </si>
  <si>
    <t>NKD-HSS DRILL BIT B&amp;D A8062 1.5MM</t>
  </si>
  <si>
    <t>NKD-HSS DRILL BIT B&amp;D A8081 10MM</t>
  </si>
  <si>
    <t>NKD-HSS DRILL BIT B&amp;D A8083 11MM</t>
  </si>
  <si>
    <t>NKD-HSS DRILL BIT B&amp;D A8087 13MM</t>
  </si>
  <si>
    <t>NKD-HSS DRILL BIT B&amp;D A8059 2.5MM</t>
  </si>
  <si>
    <t>NKD-HSS DRILL BIT B&amp;D A15208 3.2MM</t>
  </si>
  <si>
    <t>NKD-HSS DRILL BIT B&amp;D A8066 3MM</t>
  </si>
  <si>
    <t>NKD-HSS DRILL BIT B&amp;D A8068 4MM</t>
  </si>
  <si>
    <t>NKD-HSS DRILL BIT B&amp;D A8072 5.5M</t>
  </si>
  <si>
    <t>NKD-HSS DRILL BIT B&amp;D A8069 5MM</t>
  </si>
  <si>
    <t>NKD-HSS DRILL BIT B&amp;D A8074 6.5MM</t>
  </si>
  <si>
    <t>NKD-HSS DRILL BIT B&amp;D A8073 6MM</t>
  </si>
  <si>
    <t>NKD-HSS DRILL BIT B&amp;D A8075 7MM</t>
  </si>
  <si>
    <t>NKD-HSS DRILL BIT B&amp;D A8077 8MM</t>
  </si>
  <si>
    <t>NKD-MASONRY DRILL BIT B&amp;D A8680 10MM</t>
  </si>
  <si>
    <t>NKD-MASONRY DRILL BIT B&amp;D A8722 11MM</t>
  </si>
  <si>
    <t>NKD-MASONRY DRILL BIT B&amp;D A8724 13MM</t>
  </si>
  <si>
    <t>NKD-MASONRY DRILL BIT B&amp;D A8671 4MM</t>
  </si>
  <si>
    <t>NKD-MASONRY DRILL BIT B&amp;D A8674 5.5MM</t>
  </si>
  <si>
    <t>NKD-MASONRY DRILL BIT B&amp;D A8673 5MM</t>
  </si>
  <si>
    <t>NKD-MASONRY DRILL BIT B&amp;D A8676 6.5MM</t>
  </si>
  <si>
    <t>NKD-MASONRY DRILL BIT B&amp;D A8675 6MM</t>
  </si>
  <si>
    <t>NKD-MASONRY DRILL BIT B&amp;D A8677 7MM</t>
  </si>
  <si>
    <t>NKD-ANGLE GRINDER B&amp;D KG100 600W/4''</t>
  </si>
  <si>
    <t>NKD-CIRCULAR SAW B&amp;D CS718AE 184MM/7-1/4''</t>
  </si>
  <si>
    <t>NKD-CORDLESS DRIVER B&amp;D KC9036R 8PC SET</t>
  </si>
  <si>
    <t>NKD-GRASS TRIMMER B&amp;D GL260</t>
  </si>
  <si>
    <t>NKD-GRASS TRIMMER B&amp;D GL300</t>
  </si>
  <si>
    <t>NKD-HEAT GUN B&amp;D KX1800 1.8KW</t>
  </si>
  <si>
    <t>NKD-IMPACT DRILL B&amp;D HD400K9 10MM + 9PC KIT</t>
  </si>
  <si>
    <t>NKD-IMPACT DRILL B&amp;D KR454RE 10MM</t>
  </si>
  <si>
    <t>NKD-IMPACT DRILL B&amp;D HD560K9 13MM+42PC KIT</t>
  </si>
  <si>
    <t>NKD-IMPACT DRILL B&amp;D KR604REK 13MM</t>
  </si>
  <si>
    <t>NKD-JIGSAW B&amp;D KS600E 450W</t>
  </si>
  <si>
    <t>NKD-JIGSAW B&amp;D KS700PE 480W</t>
  </si>
  <si>
    <t>NKD-POLISHER B&amp;D KP1200</t>
  </si>
  <si>
    <t>NKD-POLISHER B&amp;D KP600</t>
  </si>
  <si>
    <t>NKD-ROTARY TOOL B&amp;D RTX1.3/2A</t>
  </si>
  <si>
    <t>NKD-SHEET SANDER B&amp;D KA300 1/3 135W</t>
  </si>
  <si>
    <t>NKD-WORKMATE B&amp;D WM125</t>
  </si>
  <si>
    <t>NKD-ANGLE GRINDER DEWALT DW810 680W 4''</t>
  </si>
  <si>
    <t>NKD-ANGLE GRINDER DEWALT DWE8100S 720W 4''</t>
  </si>
  <si>
    <t>NKD-CIRCULAR SAW DEWALT DWE561 1.2KW 184MM</t>
  </si>
  <si>
    <t>NKD-CORDLESS COMBI DRILL DEWALT DC988KB 450W 18V</t>
  </si>
  <si>
    <t>NKD-CORDLESS DRILL DEWALT DC733K 2BATT 14.4V</t>
  </si>
  <si>
    <t>NKD-HEAT GUN DEWALT DEWALT D26411 1.8KW</t>
  </si>
  <si>
    <t>NKD-HEAT GUN DEWALT D26414 1.8KW W/LED</t>
  </si>
  <si>
    <t>NKD-IMPACT DRILL DEWALT DWD022K 10MM</t>
  </si>
  <si>
    <t>NKD-IMPACT DRILL DEWALT DWD024K 13MM</t>
  </si>
  <si>
    <t>NKD-JIGSAW DEWALT DW341K 550W</t>
  </si>
  <si>
    <t>NKD-ORBITAL SANDER DEWALT D26441 1/4 SHEET 230W</t>
  </si>
  <si>
    <t>NKD-PLANER DEWALT D26676 550W 82MM</t>
  </si>
  <si>
    <t>NKD-POLISHER DEWALT DWP849X 180MM</t>
  </si>
  <si>
    <t>NKD-ROTARY DRILL DEWALT DWD014 10MM</t>
  </si>
  <si>
    <t>NKD-ROTARY HAMMER DEWALT D25012K 2M 2KG 22MM</t>
  </si>
  <si>
    <t>NKD-BRUSH CUTTER MAKITA EBH340U 1.4HP 4S 33.5ML</t>
  </si>
  <si>
    <t>NKD-IMPACT DRILL MAKITA HP1630 710W 16MM</t>
  </si>
  <si>
    <t>NKD-SANDER MAKITA BO4556 220W 4X4-3/8''</t>
  </si>
  <si>
    <t>NKD-ANGLE GRINDER STANLEY STEL844.3A/2A 2KW 7''</t>
  </si>
  <si>
    <t>NKD-ANGLE GRINDER STANLEY STEL811 680W 4''</t>
  </si>
  <si>
    <t>NKD-CORDLESS DRILL STANLEY STDC001LB.3A LI 10.8V</t>
  </si>
  <si>
    <t>NKD-ROTARY DRILL STANLEY STEL101 400W 10MM</t>
  </si>
  <si>
    <t>NKD-ROTARY HAMMER STANLEY STEL501 23 750W 22MM</t>
  </si>
  <si>
    <t>NKD-ROTARY HAMMER STANLEY STEL503 3M 750W 22MM</t>
  </si>
  <si>
    <t>NKD-POLISHER B&amp;D WP1500KP 180MM</t>
  </si>
  <si>
    <t>NKD-CORDLESS DRIVER DEWALT DCD710S2 10.8V 10MM</t>
  </si>
  <si>
    <t>NKD-CORDLESS DRIVER DEWALT DCD730C2 14.4V 13MM</t>
  </si>
  <si>
    <t>NKD-CORDLESS IMP DRILL DEWALT DCD735L2 14.4V 13MM</t>
  </si>
  <si>
    <t>NKD-CORDLESS IMP DRILL DEWALT DCD785L2 18V 13MM</t>
  </si>
  <si>
    <t>NKD-CORDLESS IMP DRIVER DEWALT DCF815S2 10.8V</t>
  </si>
  <si>
    <t>NKD-IMPACT WRENCH DEWALT DCF889M2 18V LI-ION</t>
  </si>
  <si>
    <t>NKD-INSPECTION CAMERA DEWALT DCT410S1 10.8V 1.45AH</t>
  </si>
  <si>
    <t>NKD-RECIPROCATING SAW DEWALT DCS310S2 10.8V 1.5AH</t>
  </si>
  <si>
    <t>NKD-RECIPROCATING SAW DEWALT DCS380L2 18V 3.0AH</t>
  </si>
  <si>
    <t>NKD-THERMOMETER DEWALT DCT414S1 10.8V1.5AH</t>
  </si>
  <si>
    <t>NKD-CIRCULAR SAW MAKITA 5606B 950W 6-1/4''</t>
  </si>
  <si>
    <t>NKD-RECIPROCATING SAW MAKITA JR3050T 1KW 3-1/2''</t>
  </si>
  <si>
    <t>NKD-ROTARY HAMMER MAKITA HR2470 SDS+3M 15/16 780W</t>
  </si>
  <si>
    <t>NKD-CORDLESS ANGLE GRINDER MAKITA BGA402RF 18V 14''</t>
  </si>
  <si>
    <t>NKD-CORDLESS GRASS TRIMMER MAKITA UR180DW 18V</t>
  </si>
  <si>
    <t>NKD-CORDLESS IMPACT DRILL MAKITA BHP452RF 18V 1/2</t>
  </si>
  <si>
    <t>NKD-CORDLESS IMPACT DRILL MAKITA HP330DWLE 10.8V</t>
  </si>
  <si>
    <t>NKD-CORDLESS CIRCULAR SAW MAKITA BSS611RF 18V 6-1/2</t>
  </si>
  <si>
    <t>NKD-CORDLESS ROTARY HAMMER MAKITA BHR162RFE 14.4V</t>
  </si>
  <si>
    <t>NKD-JIGSAW B&amp;D HPS600JSL-KR 710W</t>
  </si>
  <si>
    <t>NKD-ANGLE GRINDER DEWALT DW830 5'' 1.4KW</t>
  </si>
  <si>
    <t>NKD-ANGLE GRINDER DEWALT D28491 7'' 2KW</t>
  </si>
  <si>
    <t>NKD-ANGLE GRINDER DEWALT DWE8200P 4'' 850W</t>
  </si>
  <si>
    <t>NKD-ANGLE GRINDER DEWALT DWE8200S 4'' 850W</t>
  </si>
  <si>
    <t>NKD-ANGLE GRINDER DEWALT D28111X 4''</t>
  </si>
  <si>
    <t>NKD-CHIPPING HAMMER DEWALT D25580K 5KG 1.1KW</t>
  </si>
  <si>
    <t>NKD-CHOP SAW DEWALT D28710 14''</t>
  </si>
  <si>
    <t>NKD-COMBI HAMMER DEWALT D25323K 26MM 3KG</t>
  </si>
  <si>
    <t>NKD-COMBI HAMMER DEWALT D25501K 40MM 1KW 6KG</t>
  </si>
  <si>
    <t>NKD-COMBI HAMMER DEWALT D25711K 48MM 1.2KW 8KG</t>
  </si>
  <si>
    <t>NKD-CORDLESS DRILL DEWALT DC740K 12V 2PC BATT.</t>
  </si>
  <si>
    <t>NKD-CORDLESS IMP DRIVER DEWALT DCF815S3 10.8V</t>
  </si>
  <si>
    <t>NKD-DEMO HAMMER DEWALT D25961K 30MM HEX 16KG</t>
  </si>
  <si>
    <t>NKD-DEMO HAMMER AVC DEWALT D25901K 10K 1.5KW</t>
  </si>
  <si>
    <t>NKD-DEMO HAMMER W/O BIT DEWALT D25899K 10KG 1.5KW</t>
  </si>
  <si>
    <t>NKD-MITRE SAW DEWALT DW713 250MM 1.6KW</t>
  </si>
  <si>
    <t>NKD-PAVEMENT BREAKER DEWALT D25980K 30KG 2.1KW</t>
  </si>
  <si>
    <t>NKD-PLANER DEWALT DW677</t>
  </si>
  <si>
    <t>NKD-ROTARY HAMMER DEWALT D25013K 2KG 3M 22MM</t>
  </si>
  <si>
    <t>NKD-PLANER BLADE DEWALT DW6654</t>
  </si>
  <si>
    <t>NKD-BRUSH CARBON DEWALT FOR D21710K N079928</t>
  </si>
  <si>
    <t>NKD-BRUSH CARBON DEWALT FOR D23620 1002011-00</t>
  </si>
  <si>
    <t>NKD-BRUSH CARBON DEWALT FOR D25012K N032831</t>
  </si>
  <si>
    <t>NKD-BRUSH CARBON DEWALT FOR D25013K/2K N032831</t>
  </si>
  <si>
    <t>NKD-BRUSH CARBON DEWALT FOR D25113K N058083</t>
  </si>
  <si>
    <t>NKD-BRUSH CARBON DEWALT FOR D25323 584429-00</t>
  </si>
  <si>
    <t>NKD-BRUSH CARBON DEWALT FOR D25501K N047426</t>
  </si>
  <si>
    <t>NKD-BRUSH CARBON DEWALT FOR D25580K N077888</t>
  </si>
  <si>
    <t>NKD-BRUSH CARBON DEWALT FOR D25899K 1005550-02</t>
  </si>
  <si>
    <t>NKD-BRUSH CARBON DEWALT FOR D26441 1006269-00</t>
  </si>
  <si>
    <t>NKD-BRUSH CARBON DEWALT FOR D26676 N040350</t>
  </si>
  <si>
    <t>NKD-BRUSH CARBON DEWALT FOR D28111X/11 N035356</t>
  </si>
  <si>
    <t>NKD-BRUSH CARBON DEWALT FOR D28710 N097998</t>
  </si>
  <si>
    <t>NKD-BRUSH CARBON DEWALT FOR DW341K 487918-02</t>
  </si>
  <si>
    <t>NKD-BRUSH CARBON DEWALT FOR DW887 445861-30</t>
  </si>
  <si>
    <t>NKD-BRUSH CARBON DEWALT FOR DWD014/22/24 N022038</t>
  </si>
  <si>
    <t>NKD-BRUSH CARBON DEWALT FOR DWE561 N179041</t>
  </si>
  <si>
    <t>NKD-BRUSH CARBON DEWALT FOR DWE8100S N175105</t>
  </si>
  <si>
    <t>NKD-BRUSH CARBON DEWALT FOR DWE8200P/S N257699</t>
  </si>
  <si>
    <t>CARBON BRUSH LOTUS ( B&amp;D) LT.1003395-00.4AG</t>
  </si>
  <si>
    <t>CARBON BRUSH LOTUS ( B&amp;D) LT.1004438-40.4AG</t>
  </si>
  <si>
    <t>NKD-BRUSH CARBON LOTUS ( B&amp;D) LT.9057781.ID</t>
  </si>
  <si>
    <t>NKD-BRUSH CARBON LOTUS ( BOSCH) LT.013.ID</t>
  </si>
  <si>
    <t>NKD-BRUSH CARBON B&amp;D FOR KR45 587211-00</t>
  </si>
  <si>
    <t>NKD-BRUSH CARBON B&amp;D FOR CS718 764318-00</t>
  </si>
  <si>
    <t>NKD-BRUSH CARBON B&amp;D FOR KA300 736703</t>
  </si>
  <si>
    <t>NKD-BRUSH CARBON B&amp;D FOR KG100 1003395-00</t>
  </si>
  <si>
    <t>NKD-BRUSH CARBON B&amp;D FOR KP600 580714-00</t>
  </si>
  <si>
    <t>NKD-BRUSH CARBON B&amp;D FOR KR450 587211-00/01</t>
  </si>
  <si>
    <t>NKD-BRUSH CARBON B&amp;D  FOR KR450RE 915068-01</t>
  </si>
  <si>
    <t>NKD-BRUSH CARBON B&amp;D FOR KR454/604/504 90547781</t>
  </si>
  <si>
    <t>NKD-BRUSH CARBON B&amp;D FOR KR604REK 90579768</t>
  </si>
  <si>
    <t>NKD-BRUSH CARBON B&amp;D FOR STEL505 1004518-50</t>
  </si>
  <si>
    <t>NKD-BRUSH CARBON B&amp;D FOR WP1300K 5140013-46</t>
  </si>
  <si>
    <t>NKD-BRUSH CARBON B&amp;D FR STEL630 1004526-16</t>
  </si>
  <si>
    <t>NKD-BRUSH CARBON B&amp;D FR STEL810 1004438-40</t>
  </si>
  <si>
    <t>NKD-BRUSH CARBON B&amp;D FR STEL815 1004525-38</t>
  </si>
  <si>
    <t>NKD-BRUSH CARBON B&amp;D GL300 1002504-00</t>
  </si>
  <si>
    <t>NKD-BRUSH CARBON B&amp;D KS600 90510508</t>
  </si>
  <si>
    <t>NKD-BRUSH CARBON B&amp;D STEL680 1004138-00</t>
  </si>
  <si>
    <t>NKD-BRUSH CARBON B&amp;D STEL705//D28710 5140063-05</t>
  </si>
  <si>
    <t>NKD-BRUSH CARBON DEWALT BK30 DW830 N035692</t>
  </si>
  <si>
    <t>NKD-BRUSH CARBON DEWALT D21710 578393-02</t>
  </si>
  <si>
    <t>NKD-BRUSH CARBON DEWALT D28111/112 N035664</t>
  </si>
  <si>
    <t>NKD-BRUSH CARBON DEWALT DW803/810 BK20 N035676</t>
  </si>
  <si>
    <t>NKD-BRUSH CARBON DEWALT FOR D21003 176949-11</t>
  </si>
  <si>
    <t>NKD-BRUSH CARBON LOTUS ( BOSCH) LT.145.4AG</t>
  </si>
  <si>
    <t>NKD-BRUSH CARBON LOTUS ( BOSCH) LT.171.7AG</t>
  </si>
  <si>
    <t>NKD-BRUSH CARBON LOTUS ( BOSCH) LT.290.RD</t>
  </si>
  <si>
    <t>NKD-BRUSH CARBON LOTUS ( BOSCH) LT.870.4AG</t>
  </si>
  <si>
    <t>CARBON BRUSH LOTUS ( DEWALT) LT.N022038SV.ID</t>
  </si>
  <si>
    <t>CARBON BRUSH LOTUS ( DEWALT) LT.N035676.4AG</t>
  </si>
  <si>
    <t>NKD-BRUSH CARBON LOTUS ( MAKITA) LT.204A.7AG</t>
  </si>
  <si>
    <t>NKD-BRUSH CARBON LOTUS ( MAKITA) LT.325.4AG</t>
  </si>
  <si>
    <t>NKD-BRUSH CARBON LOTUS ( MAKITA) LT.411A.4AG</t>
  </si>
  <si>
    <t>NKD-BRUSH CARBON LOTUS ( MAKITA) LT.419A.RD</t>
  </si>
  <si>
    <t>NKD-BRUSH CARBON LOTUS ( MAKITA) LT.51A.P</t>
  </si>
  <si>
    <t>NKD-BRUSH CARBON LOTUS  FOR STEL345 90554571</t>
  </si>
  <si>
    <t>NKD-BRUSH CARBON LOTUS FOR STEL401 90579705</t>
  </si>
  <si>
    <t>NKD-BRUSH CARBON LOTUS FOR STEL421 90579732</t>
  </si>
  <si>
    <t>NKD-BRUSH CARBON LOTUS FOR STEL146/105/145 637916-03</t>
  </si>
  <si>
    <t>NKD-CORDLESS SCREWDRIVER B&amp;D KC4815 4.7 NI-CD</t>
  </si>
  <si>
    <t>NKD-CHOP SAW DEWALT D28720 14''</t>
  </si>
  <si>
    <t>NKD-DISC FIBER PIONEER TYROLIT 076.494 4''</t>
  </si>
  <si>
    <t>NKD-BATTERY RAYOVAC A1604-1B USA 9V ALKALINE</t>
  </si>
  <si>
    <t>NKD-BATTERY RAYOVAC 815-12B USA AA ALKALINE</t>
  </si>
  <si>
    <t>NKD-BATTERY RAYOVAC 815-18B USA AA ALKALINE</t>
  </si>
  <si>
    <t>NKD-BATTERY RAYOVAC 815-2B USA AA ALKALINE</t>
  </si>
  <si>
    <t>NKD-BATTERY RAYOVAC 815-6B USA AA ALKALINE</t>
  </si>
  <si>
    <t>NKD-BATTERY RAYOVAC 824-12B USA AAA ALKALINE</t>
  </si>
  <si>
    <t>NKD-BATTERY RAYOVAC 824-18B USA AAA ALKALINE</t>
  </si>
  <si>
    <t>NKD-BATTERY RAYOVAC 824-2B USA AAA ALKALINE</t>
  </si>
  <si>
    <t>NKD-BATTERY RAYOVAC 824-6B USA AAA ALKALINE</t>
  </si>
  <si>
    <t>NKD-BATTERY RAYOVAC 814-2B USA C ALKALINE</t>
  </si>
  <si>
    <t>NKD-BATTERY RAYOVAC 813-2B USA D ALKALINE</t>
  </si>
  <si>
    <t>NKD-IMPACT DRILL B&amp;D HD500BX 550W+103PCS KIT 13MM</t>
  </si>
  <si>
    <t>NKD-DRILL BIT B&amp;D A7168-XJ 50PCS. SET</t>
  </si>
  <si>
    <t>NKD-HACKSAW BLADE LENOX 18TPI 20116 BI-METAL</t>
  </si>
  <si>
    <t>NKD10-HACKSAW BLADE LENOX 24TPI 20117 BI-METAL</t>
  </si>
  <si>
    <t>NKD-CARBON BRUSH LOTUS LPL822-2-26</t>
  </si>
  <si>
    <t>NKD-CARBON BRUSH LOTUS FOR LAG115 TY-2 LAG115N38</t>
  </si>
  <si>
    <t>NKD-CARBON BRUSH LOTUS FOR LID10RE TY-2 LID10REN22</t>
  </si>
  <si>
    <t>NKD-CARBON BRUSH LOTUS FOR LID13RE TY-2 LID13REN23</t>
  </si>
  <si>
    <t>NKD-CARBON BRUSH LOTUS LAT2026-2-32</t>
  </si>
  <si>
    <t>NKD-CARBON BRUSH LOTUS LJS65JD-2-3</t>
  </si>
  <si>
    <t>NKD-CARBON BRUSH LOTUS LPB600-2-23</t>
  </si>
  <si>
    <t>NKD-DIAMOND CUTTER DEWALT DW4781-B1 SEG 4''</t>
  </si>
  <si>
    <t>NKD-GRINDER DIE DEWALT DWE886P 400W 6MM</t>
  </si>
  <si>
    <t>NKD-SCREWDRIVER DRYWALL DEWALT DW274 540W</t>
  </si>
  <si>
    <t>NKD-ANGLE GRINDER STANLEY STGS5100 580W 4''</t>
  </si>
  <si>
    <t>NKD-ANGLE GRINDER STANLEY STGS7100 710W 4''</t>
  </si>
  <si>
    <t>NKD-ANGLE GRINDER STANLEY STGS8100 850W 4''</t>
  </si>
  <si>
    <t>NKD-BLOWER STANLEY STPT600 600W</t>
  </si>
  <si>
    <t>NKD-CHOPSAW STANLEY STEL701 2.3KW 14''</t>
  </si>
  <si>
    <t>NKD-HEAT GUN STANLEY STXH2000 2000W</t>
  </si>
  <si>
    <t>NKD-PADLOCK EL EL8125 25MM BRASS HEAVY DUTY</t>
  </si>
  <si>
    <t>NKD-PADLOCK EL EL8130 30MM BRASS HEAVY DUTY</t>
  </si>
  <si>
    <t>NKD-PADLOCK EL EL8130L 30MM BRASS HEAVY DUTY</t>
  </si>
  <si>
    <t>NKD-PADLOCK EL EL8140 40MM BRASS HEAVY DUTY</t>
  </si>
  <si>
    <t>NKD-HINGES EL EL4040SN 4'X4' (SUS304) 2BB</t>
  </si>
  <si>
    <t>NKD-PADLOCK EL EL8140L 40MM BRASS HEAVY DUTY</t>
  </si>
  <si>
    <t>NKD-PADLOCK EL EL8150 50MM BRASS HEAVY DUTY</t>
  </si>
  <si>
    <t>NKD-PADLOCK EL EL8150L 50MM BRASS HEAVY DUTY</t>
  </si>
  <si>
    <t>NKD-HINGES (STEEL) EL EL4040SB 4"X4"</t>
  </si>
  <si>
    <t>NKD-PADLOCK EL EL8160 60MM BRASS HEAVY DUTY</t>
  </si>
  <si>
    <t>NKD-SURFACE BOLT EL ESB002  2''</t>
  </si>
  <si>
    <t>NKD-SURFACE BOLT EL ESB003 3''</t>
  </si>
  <si>
    <t>NKD-HANDLE SET EL EL8061AB</t>
  </si>
  <si>
    <t>NKD-SURFACE BOLT EL ESB004 4''</t>
  </si>
  <si>
    <t>NKD-NIGHTLATCH EL EL1641GL</t>
  </si>
  <si>
    <t>NKD-DEADBOLT EL EL101 ANSI G3 TUBULAR SINGLE AB</t>
  </si>
  <si>
    <t>NKD-LAMINATED PADLOCK EL EL7150 50MM</t>
  </si>
  <si>
    <t>NKD-DEADBOLT EL EL101 ANSI G3 TUBULAR SINGLE SS</t>
  </si>
  <si>
    <t>NKD-HINGES EL EL325SS 2BB(SUS304) 3"X2.5"</t>
  </si>
  <si>
    <t>NKD-DEADBOLT EL EL102 ANSI G3 TUBULAR DOUBLE AB</t>
  </si>
  <si>
    <t>NKD-HINGES EL EL430SS 2BB (SUS304) 4"X3"</t>
  </si>
  <si>
    <t>NKD-DEADBOLT EL EL102 ANSI G3 TUBULAR DOUBLE PB</t>
  </si>
  <si>
    <t>NKD-HINGES EL EL440SS 2BB (SUS304) 4"X4"</t>
  </si>
  <si>
    <t>NKD-DEADBOLT EL EL102 ANSI G3 TUBULAR DOUBLE SS</t>
  </si>
  <si>
    <t>PADLOCK EL EL9130 30MM BRASS (LIGHT DUTY)</t>
  </si>
  <si>
    <t>NKD-DOOR CHAIN &amp; BOLT EL EL650AB</t>
  </si>
  <si>
    <t>NKD-LOCKSET EL EL588PB-ET (CYLINDRICAL)</t>
  </si>
  <si>
    <t>NKD-DOOR CHAIN &amp; BOLT EL EL650SSP</t>
  </si>
  <si>
    <t>NKD-DOOR GUARD EL EL655AB</t>
  </si>
  <si>
    <t>NKD-DRAWER LOCK EL EL6126</t>
  </si>
  <si>
    <t>NKD-LOCKSET EL EL9214AB-ET ANSI G3 (TUBULAR)</t>
  </si>
  <si>
    <t>NKD-LOCKSET EL EL578AB-ET ANSI G3 CYLINDRICAL</t>
  </si>
  <si>
    <t>NKD-LOCKSET EL EL3872SS-PR BED/BATH CYLINDRICAL</t>
  </si>
  <si>
    <t>NKD-DRAWER SLIDE EL EDS300 300MM/12"</t>
  </si>
  <si>
    <t>NKD-LOCKSET EL EL6872SS-PR BED/BATH TUBULAR</t>
  </si>
  <si>
    <t>NKD-DRAWER SLIDE EL EDS350 350MM/14"</t>
  </si>
  <si>
    <t>NKD-LOCKSET EL EL587AB-ET ANSI G3 CYLINDRICAL</t>
  </si>
  <si>
    <t>NKD-DRAWER SLIDE EL EDS400 400MM/16"</t>
  </si>
  <si>
    <t>NKD-LOCKSET EL EL6802SS-PR BED/BATH TUBULAR</t>
  </si>
  <si>
    <t>NKD-DRAWER SLIDE EL EDS450 450MM/18"</t>
  </si>
  <si>
    <t>NKD-PADLOCK LAMINATED EL EL7130 30MM</t>
  </si>
  <si>
    <t>NKD-DRAWER SLIDE EL EDS500 500MM/20"</t>
  </si>
  <si>
    <t>NKD-PADLOCK LAMINATED EL EL7140 40MM</t>
  </si>
  <si>
    <t>NKD-DRAWER SLIDE EL EDS550 550MM/22"</t>
  </si>
  <si>
    <t>NKD-PADLOCK LAMINATED EL EL7145 45MM</t>
  </si>
  <si>
    <t>NKD-DRAWER SLIDE EL EDS600 600MM/24"</t>
  </si>
  <si>
    <t>NKD-LEVERSET EL EL3800AB ANSI G3 TUBULAR</t>
  </si>
  <si>
    <t>NKD-LEVERSET EL EL3800SN ANSI G3 TUBULAR</t>
  </si>
  <si>
    <t>NKD-DRAWE SLIDE BBEARING EL EDS300BB 300MM/12"</t>
  </si>
  <si>
    <t>NKD-LOCKSET EL EL588AB-ET CYLINDRICAL</t>
  </si>
  <si>
    <t>NKD-DRAWER SLIDE BBEARING EL EDS350BB 350MM/14"</t>
  </si>
  <si>
    <t>NKD-DRAWER SLIDE BBEARING EL EDS400BB 400MM/16"</t>
  </si>
  <si>
    <t>NKD-LOCKSET EL EL588SS-ET CYLINDRICAL</t>
  </si>
  <si>
    <t>NKD-DRAWER SLIDE BBEARING EL EDS450BB 450MM/18"</t>
  </si>
  <si>
    <t>NKD-DRAWER SLIDE BBEARING EL EDS500BB 500MM/20"</t>
  </si>
  <si>
    <t>NKD-DRAWER SLIDE BBEARING EL EDS550BB 550MM/22"</t>
  </si>
  <si>
    <t>NKD-DRAWER SLIDE BBEARING EL EDS600BB 600MM/24"</t>
  </si>
  <si>
    <t>NKD-CONCEALED HINGE EL ECH001 S38A #1</t>
  </si>
  <si>
    <t>NKD-LOCKSET EL EL588SP-ET CYLINDRICAL</t>
  </si>
  <si>
    <t>NKD-CONCEALED HINGE EL ECH002 S83B #2</t>
  </si>
  <si>
    <t>NKD-CONCEALED HINGE EL ECH003 S83C #3</t>
  </si>
  <si>
    <t>NKD-LOCKSET EL EL9210AB-ET ANSI G3 TUBULAR</t>
  </si>
  <si>
    <t>NKD-PADLOCK EL EPLS030 30MM LONG SHACKLE</t>
  </si>
  <si>
    <t>NKD-PADLOCK EL EPLS040 40MM LONG SHACKLE</t>
  </si>
  <si>
    <t>NKD-PADLOCK EL EPLS050 50MM LONG SHACKLE</t>
  </si>
  <si>
    <t>NKD-PADLOCK EL EPLS060 60MM LONG SHACKLE</t>
  </si>
  <si>
    <t>NKD-PADLOCK EL EPLS070 70MM LONG SHACKLE</t>
  </si>
  <si>
    <t>NKD-PADLOCK EL EPSS030 30MM SHORT SHACKLE</t>
  </si>
  <si>
    <t>NKD-PADLOCK EL EPSS040 40MM SHORT SHACKLE</t>
  </si>
  <si>
    <t>NKD-PADLOCK EL EPSS050 50MM SHORT SHACKLE</t>
  </si>
  <si>
    <t>NKD-PADLOCK EL EPSS060 60MM SHORT SHACKLE</t>
  </si>
  <si>
    <t>NKD-PADLOCK EL EPSS070 70MM SHORT SHACKLE</t>
  </si>
  <si>
    <t>NKD-SLAM LOCK EL EL338</t>
  </si>
  <si>
    <t>NKD-DEADLOCK EL EL2662 DOUBLE</t>
  </si>
  <si>
    <t>NKD-DEADLOCK EL EL2661 SINGLE</t>
  </si>
  <si>
    <t>NKD-DOOR CLOSER SCREEN EL EL382</t>
  </si>
  <si>
    <t>NKD-DOOR CLOSER LITE EL EL380</t>
  </si>
  <si>
    <t>NKD-HANDLESET EL EL8062AB ANSI G3 TUBULAR</t>
  </si>
  <si>
    <t>NKD-HANDLESET EL EL8051SN ANSI G3 TUBULAR</t>
  </si>
  <si>
    <t>NKD-GLASS LOCK EL EL100 100MM</t>
  </si>
  <si>
    <t>NKD-GLASS LOCK EL EL120 120MM</t>
  </si>
  <si>
    <t>NKD-HINGES EL EL325AB 2BB SUS304 3''X2.5''</t>
  </si>
  <si>
    <t>NKD-HINGES EL EL325SB 2BB 3''X2.5''</t>
  </si>
  <si>
    <t>NKD-HINGES EL EL325SN 2BB SUS304 3''X2.5''</t>
  </si>
  <si>
    <t>NKD-HINGES EL EL3030SB 3''X3'' STEEL</t>
  </si>
  <si>
    <t>NKD-HINGES EL EL3535AB 2BB SUS304 3.5''X3.5''</t>
  </si>
  <si>
    <t>NKD-HINGES EL EL3535SB 2BB 3.5''X3.5''</t>
  </si>
  <si>
    <t>NKD-HINGES EL EL3535SB 3.5''X3.5'' STEEL</t>
  </si>
  <si>
    <t>NKD-HINGES EL EL435AB 2BB SUS304 4''X3.5''</t>
  </si>
  <si>
    <t>NKD-HINGES EL EL435NB 2BB 4''X3.5''</t>
  </si>
  <si>
    <t>NKD-HINGES EL EL435SN 2BB SUS304 4''X3.5''</t>
  </si>
  <si>
    <t>NKD-HINGES EL EL435SB 2BB 4''X3.5''</t>
  </si>
  <si>
    <t>NKD-HINGES EL EL4040AB 2BB SUS304 4''X4''</t>
  </si>
  <si>
    <t>NKD-HINGES EL EL4040BN 2BB 4''X4''</t>
  </si>
  <si>
    <t>NKD-HANDLESET EL EL8051AB ANSI G3 (TUBULAR)</t>
  </si>
  <si>
    <t>NKD-HANDLESET EL EL8071PB ANSI G3 (TUBULAR)</t>
  </si>
  <si>
    <t>MSI-POST LAMP APOLLO PL-C105/200 AB</t>
  </si>
  <si>
    <t>MSI-POST LAMP APOLLO PL-C105/250 AB</t>
  </si>
  <si>
    <t>MSI-POST LAMP APOLLO PL-C105/200 BK</t>
  </si>
  <si>
    <t>MSI-POST LAMP APOLLO PL-C105/250 BK</t>
  </si>
  <si>
    <t>MSI-POST LAMP APOLLO PL-C101/200 AB</t>
  </si>
  <si>
    <t>MSI-POST LAMP APOLLO PL-C101/250 AB</t>
  </si>
  <si>
    <t>MSI-DROPLIGHT APOLLO DL-0811-3</t>
  </si>
  <si>
    <t>MSI-DROPLIGHT APOLLO DL-0723-3</t>
  </si>
  <si>
    <t>MSI-DROPLIGHT APOLLO DL-0695-1</t>
  </si>
  <si>
    <t>MSI-DROPLIGHT APOLLO DL-0717-3</t>
  </si>
  <si>
    <t>MSI-WALL LAMP APOLLO WL-1104/2P S</t>
  </si>
  <si>
    <t>MSI-WALL LAMP APOLLO WL-1100/2P L</t>
  </si>
  <si>
    <t>MSI-DROPLIGHT APOLLO DL-107-1</t>
  </si>
  <si>
    <t>MSI-DROPLIGHT APOLLO DL-112-1 CH</t>
  </si>
  <si>
    <t>MSI-DROPLIGHT APOLLO DL-112-1 BK</t>
  </si>
  <si>
    <t>MSI-DROPLIGHT APOLLO DL-212-3</t>
  </si>
  <si>
    <t>MSI-DROPLIGHT APOLLO DL-215-3</t>
  </si>
  <si>
    <t>MSI-DROPLIGHT APOLLO DL-450-3</t>
  </si>
  <si>
    <t>MSI-DROPLIGHT APOLLO DL-550-6</t>
  </si>
  <si>
    <t>MSI-DROPLIGHT APOLLO DL-656-1</t>
  </si>
  <si>
    <t>MSI-DROPLIGHT APOLLO DL-656-4</t>
  </si>
  <si>
    <t>MSI-DROPLIGHT APOLLO DL-657-4</t>
  </si>
  <si>
    <t>MSI-DROPLIGHT APOLLO DL-104-1</t>
  </si>
  <si>
    <t>MSI-DROPLIGHT APOLLO DL-105-1</t>
  </si>
  <si>
    <t>MSI-PINLIGHT APOLLO PIN-B3008 WHT</t>
  </si>
  <si>
    <t>MSI-PINLIGHT APOLLO PIN-B3008 CR</t>
  </si>
  <si>
    <t>MSI-HANGING LAMP APOLLO HL-605-2</t>
  </si>
  <si>
    <t>MSI-HANGING LAMP APOLLO HL-644-2</t>
  </si>
  <si>
    <t>MSI-HANGING LAMP APOLLO HL-705-1</t>
  </si>
  <si>
    <t>MSI-HANGING LAMP APOLLO HL-707-1</t>
  </si>
  <si>
    <t>T-ADHESIVE HOOK FIXON 1113 18CM</t>
  </si>
  <si>
    <t>T-EGDE PROTECTOR FIXON 1227</t>
  </si>
  <si>
    <t>T-ADHESIVE HOOK FIXON 7014</t>
  </si>
  <si>
    <t>T-TOILET CONNECTOR FLUIDMASTER B4T12 1/2X7/8</t>
  </si>
  <si>
    <t>T-TOILET CONNECTOR FLUIDMASTER B4T16 1/2X7/8</t>
  </si>
  <si>
    <t>T-FAUCET BIBTAP WATERTEC BTM7 301M APRICOT</t>
  </si>
  <si>
    <t>T-FAUCET BIBTAP WATERTEC BTM7 301M BROWN</t>
  </si>
  <si>
    <t>T-FAUCET BIBTAP WATERTEC BTM7 301M C.WHITE</t>
  </si>
  <si>
    <t>T-FAUCET BIBTAP WATERTEC BTM7 301M F.WHITE</t>
  </si>
  <si>
    <t>T-FAUCET BIBTAP WATERTEC BTM7 301M GRAY</t>
  </si>
  <si>
    <t>T-FAUCET BIBTAP WATERTEC BTM7 301M IVORY</t>
  </si>
  <si>
    <t>T-FAUCET BIBTAP WATERTEC BTM7 301M MAROON</t>
  </si>
  <si>
    <t>T-FAUCET BIBTAP WATERTEC BTM7 301M S.BLUE</t>
  </si>
  <si>
    <t>T-FAUCET BIBTAP WATERTEC BTM7L3 214M APRICOT</t>
  </si>
  <si>
    <t>T-FAUCET BIBTAP WATERTEC BTM7L3 214M IVORY</t>
  </si>
  <si>
    <t>T-FAUCET BIBTAP WATERTEC BTM7L3 214M MAROON</t>
  </si>
  <si>
    <t>T-FAUCET BIBTAP WATERTEC BTM7L3 214M WHITE</t>
  </si>
  <si>
    <t>T-FAUCET BIBTAP WATERTEC BTM7TH 302M APRICOT</t>
  </si>
  <si>
    <t>T-FAUCET BIBTAP WATERTEC BTM7TH 302M GRAY</t>
  </si>
  <si>
    <t>T-FAUCET BIBTAP WATERTEC BTM7TH 302M IVORY</t>
  </si>
  <si>
    <t>T-FAUCET BIBTAP WATERTEC BTM7TH 302M MAROON</t>
  </si>
  <si>
    <t>T-FAUCET BIBTAP WATERTEC BTM7TH 302M C.BLUE</t>
  </si>
  <si>
    <t>T-FAUCET BIBTAP WATERTEC BTM7TH 302M WHITE</t>
  </si>
  <si>
    <t>T-FAUCET BIBTAP WATERTEC BTP8 201P APRICOT</t>
  </si>
  <si>
    <t>T-FAUCET BIBTAP WATERTEC BTP8 201P GRAY</t>
  </si>
  <si>
    <t>T-FAUCET BIBTAP WATERTEC BTP8 201P IVORY</t>
  </si>
  <si>
    <t>T-FAUCET BIBTAP WATERTEC BTP8 201P MAROON</t>
  </si>
  <si>
    <t>T-FAUCET BIBTAP WATERTEC BTP8 201P S.BLUE</t>
  </si>
  <si>
    <t>T-FAUCET BIBTAP WATERTEC BTP8 201P WHITE</t>
  </si>
  <si>
    <t>T-FAUCET BIBTAP WATERTEC BTP8TH 102P APRICOT</t>
  </si>
  <si>
    <t>T-FAUCET BIBTAP WATERTEC BTP8TH 102P GRAY</t>
  </si>
  <si>
    <t>T-FAUCET BIBTAP WATERTEC BTP8TH 102P IVORY</t>
  </si>
  <si>
    <t>T-FAUCET BIBTAP WATERTEC BTP8TH 102P MAROON</t>
  </si>
  <si>
    <t>T-FAUCET BIBTAP WATERTEC BTP8TH 102P S.BLUE</t>
  </si>
  <si>
    <t>T-FAUCET BIBTAP WATERTEC BTP8TH 102P WHITE</t>
  </si>
  <si>
    <t>T-FAUCET BIBTAP WATERTEC FBT-MO209-WP BLACK</t>
  </si>
  <si>
    <t>T-FAUCET BIBTAP WATERTEC FBT-TO209-WP BLACK</t>
  </si>
  <si>
    <t>T-SHOWER SET WATERTEC FMS-BK103-WL APRICOT</t>
  </si>
  <si>
    <t>T-SHOWER SET WATERTEC FMS-BK103-WL GRAY</t>
  </si>
  <si>
    <t>T-SHOWER SET WATERTEC FMS-BK103-WL IVORY</t>
  </si>
  <si>
    <t>T-SHOWER SET WATERTEC FMS-BK103-WL MAROON</t>
  </si>
  <si>
    <t>T-SHOWER SET WATERTEC FMS-BK103-WL WHITE</t>
  </si>
  <si>
    <t>T-FAUCET BIBTAP WATERTEC MQ701 CHROME</t>
  </si>
  <si>
    <t>T-FAUCET BIBTAP WATERTEC MQ701 WHITE</t>
  </si>
  <si>
    <t>T-SHOWER VALVE WATERTEC MVFM7 APRICOT</t>
  </si>
  <si>
    <t>T-SHOWER VALVE WATERTEC MVFM7 GRAY</t>
  </si>
  <si>
    <t>T-SHOWER VALVE WATERTEC MVFM7 IVORY</t>
  </si>
  <si>
    <t>T-SHOWER VALVE WATERTEC MVFM7 MAROON</t>
  </si>
  <si>
    <t>T-SHOWER VALVE WATERTEC MVFM7 WHITE</t>
  </si>
  <si>
    <t>T-SHOWER VALVE WATERTEC RSM7 WHITE</t>
  </si>
  <si>
    <t>T-CONCRETE SEALER CASTLE PME-899 10LTR</t>
  </si>
  <si>
    <t>T-CONCRETE SEALER CASTLE PME-899 GAL</t>
  </si>
  <si>
    <t>T-BRACKET CENTOR 14SMB ALUMINUM</t>
  </si>
  <si>
    <t>T-TRACK CENTOR 14TA25N 2500MM ALUMINUM</t>
  </si>
  <si>
    <t>T-TRACK CENTOR 14TA4N 400MM ALUMINUM</t>
  </si>
  <si>
    <t>T-TOP PIVOT CENTOR 9TPSS S.STEEL</t>
  </si>
  <si>
    <t>T-TRACK CENTOR 9TSSS S.STEEL</t>
  </si>
  <si>
    <t>T-TRACK CENTOR 14TA2N 2000MM ALUMINUM</t>
  </si>
  <si>
    <t>T-TRACK CENTOR 14TA3N 3000MM ALUMINUM</t>
  </si>
  <si>
    <t>T-SHOWER HEAD ECO SENSE ES0004 1F</t>
  </si>
  <si>
    <t>T-SHOWER HEAD ECO SENSE ES0005K 1F</t>
  </si>
  <si>
    <t>T-SHOWER HEAD ECO SENSE ES0006K 4F</t>
  </si>
  <si>
    <t>T-WALL SINK TAP WATERTEC WSTM107 104m IVORY</t>
  </si>
  <si>
    <t>T-WALL SINK TAP WATERTEC WSTM107 104m APRICOT</t>
  </si>
  <si>
    <t>T-WALL SINK TAP WATERTEC WSTM107 104m MAROON</t>
  </si>
  <si>
    <t>T-WALL SINK TAP WATERTEC WSTM107 104m WHITE</t>
  </si>
  <si>
    <t>T-WALL SINK TAP WATERTEC WSTM107 104m GRAY</t>
  </si>
  <si>
    <t>T-FAUCET BIB TAP WATERTEC THRD FBT-PH102 MAROON</t>
  </si>
  <si>
    <t>T-ADAPTER MIX  WATERTEC FMS-AK001 KIT 3 IN 1</t>
  </si>
  <si>
    <t>T-FAUCET BIB TAP WATERTEC FBT-M0209-WP 209M BLACK</t>
  </si>
  <si>
    <t>T-FAUCET BIB TAP WATERTEC FBT-T0209-WP 209T BLACK</t>
  </si>
  <si>
    <t>T-SAFETY DOOR STOP FIXON 1105-2 WHITE (2PCS/PCK)</t>
  </si>
  <si>
    <t>T-OUTLET COVER FIXON 1108 (6PCS/PCK)</t>
  </si>
  <si>
    <t>T-CUPBOARD LOCKS FIXON 1929 (2PCS/PCK)</t>
  </si>
  <si>
    <t>T-FILL VALVE FLUIDMASTER 200UK054 SHANK W/REFILL 1/2"</t>
  </si>
  <si>
    <t>T-SHOWER HEAD ECO SENSE ES00001K ADJ.SHOWER ARM 8"</t>
  </si>
  <si>
    <t>T-BRAIDED HOSE ECO SENSE ES1704-16 SS304 FOR FAUCET</t>
  </si>
  <si>
    <t>T-TRACK CENTOR 14TA2 2M ALUMINUM</t>
  </si>
  <si>
    <t>T-TRACK CENTOR 14TA25 A14 2500MM ALUMINUM</t>
  </si>
  <si>
    <t>T-TRACK CENTOR 14TA3 A14 3000MM ALUMINUM</t>
  </si>
  <si>
    <t>T-TRACK CENTOR 14TA4 4M ALUMINUM</t>
  </si>
  <si>
    <t>T-DOOR PACK CENTOR 144DPN (2PCS.144CCN &amp; 2SETS)</t>
  </si>
  <si>
    <t>T-TRACK CENTOR 9TA20 2M ALUMINUM</t>
  </si>
  <si>
    <t>T-TRACK CENTOR 9TA30 3M ALUMINUM</t>
  </si>
  <si>
    <t>T-RAINSHOWER KIT ECO SENSE ES0007K 8" OBLONG</t>
  </si>
  <si>
    <t>T-TOILET FLUSH ECO SENSE ES2201 USH BUTTON 38MM KIT</t>
  </si>
  <si>
    <t>T-EDGE PROTECTOR FIXON 1960 FOAM 40MM LENGHT</t>
  </si>
  <si>
    <t>T-CORNER PROTECTOR FIXON 1961 FOAM</t>
  </si>
  <si>
    <t>T-TRACK CENTOR 9TA25N NATURAL ANODISED 2.5M ALUMINUM</t>
  </si>
  <si>
    <t>T-TRACK CENTOR 9TA40N NATURAL ADONISED 4M ALUMINUM</t>
  </si>
  <si>
    <t>T-DOOR TRACK CENTOR 9TA20N 2M ALUMINUM</t>
  </si>
  <si>
    <t>T-TOILET CONNECTOR FLUIDMASTER B1T12CS 3/8''X7/8''</t>
  </si>
  <si>
    <t>T-FAUCET MOEN 14121 ESSENSE SGL HANDLE LAVATORY</t>
  </si>
  <si>
    <t>T-FAUCET MOEN 12121 COCO SGL HANDLE LAVATORY</t>
  </si>
  <si>
    <t>T-FAUCET MOEN V12132 COCO TUB/SHOWER W/O HANDSHOWER</t>
  </si>
  <si>
    <t>T-FAUCET MOEN V14132 ESSENCE TUB/SHOWER W/O HANDSHOWER</t>
  </si>
  <si>
    <t>T-RAIN SHOWER ECO SENSE ES0215K W/HAND SHOWER SET</t>
  </si>
  <si>
    <t>T-RAIN SHOWER ECO SENSE ES0219K W/HAND SHOWER SET</t>
  </si>
  <si>
    <t>T-SHOWER HEAD ECO SENSE ES0011K PIVOT ALL DIRECTION SPRAY</t>
  </si>
  <si>
    <t>T-RAIN SHOWER ECO SENSE ES0012K ADJUSTABLE 10''</t>
  </si>
  <si>
    <t>T-RAIN SHOWER ECO SENSE ES0013K EXPANDABLE 10'' TO 12''</t>
  </si>
  <si>
    <t>T-SHOWER HEAD ECO SENSE ECO SENSE ES0014 POWER RINSING 1SETTING</t>
  </si>
  <si>
    <t>T-FAUCET MOEN 40213 CORNERSTONE CENTERSET DUAL CONTROL 4'' W/O WASTE</t>
  </si>
  <si>
    <t>T-TOILET SEAT WATERTEC FTS-E02021-TWXABW- WITH BIDET AND ANTI BACTERIAL</t>
  </si>
  <si>
    <t>T-SANLUX BIDET KIT WATERTEC FBD-E02031-TWXABW E203 WTC WITH ANTI BACTERIAL</t>
  </si>
  <si>
    <t>T-TOILET SEAT WATERTEC FTS-001011-0DKABW WITH ANTI BACTERIAL</t>
  </si>
  <si>
    <t>(do not use) SJG-SHOWER VALVE PRICE PFISTER 807-CSLC LEVER</t>
  </si>
  <si>
    <t>SJG-SHOWER VALVE PRICE PFISTER 803-CSLC LEVER</t>
  </si>
  <si>
    <t>SJG-SHOWER VALVE PRICE PFISTER 803-CSCC CROSS</t>
  </si>
  <si>
    <t>SJG-SHOWER HEAD PRICE PFISTER 973-065A</t>
  </si>
  <si>
    <t>SJG-SHOWER VALVE PRICE PFISTER 013-CSLC LEVER</t>
  </si>
  <si>
    <t>+SJG-SHOWER VALVE PRICE PFISTER 013-CSCC CROSS</t>
  </si>
  <si>
    <t>SJG-SAFETY BREAKER EVER 15A W/AIRCON OUTLET</t>
  </si>
  <si>
    <t>SJG-SAFETY BREAKER EVER 20A W/AIRCON OUTLET</t>
  </si>
  <si>
    <t>SJG-SAFETY BREAKER EVER 30A W/AIRCON OUTLET</t>
  </si>
  <si>
    <t>SJG-SAFETY BREAKER EVER 60A W/AIRCON OUTLET</t>
  </si>
  <si>
    <t>SJG-TAPE PVC ARMAK 10Y WHITE</t>
  </si>
  <si>
    <t>SJG-SAFETY SWITCH EVER 30A 2POLE</t>
  </si>
  <si>
    <t>SJG-SAFETY SWITCH EVER 60A 2POLE</t>
  </si>
  <si>
    <t>SJG-WATER METER EVER 1/2 IRON BODY</t>
  </si>
  <si>
    <t>SJG-CIRCULAR SAW TCT NICHOLSON 10X40</t>
  </si>
  <si>
    <t>SJG-FLOOR STRAINER AMERICAN CHOICE 6X6</t>
  </si>
  <si>
    <t>SJG-LOCKSET SHERLOCK 828-801 COMBO S/S</t>
  </si>
  <si>
    <t>SJG-LOCKSET SHERLOCK 828-801 COMBO A/B</t>
  </si>
  <si>
    <t>SJG-LOCKSET SHERLOCK 828-801 COMBO P/B</t>
  </si>
  <si>
    <t>SJG-LOCKSET SHERLOCK 829-801 COMBO S/S</t>
  </si>
  <si>
    <t>SJG-LOCKSET SHERLOCK 829-801 COMBO A/B</t>
  </si>
  <si>
    <t>SJG-LOCKSET SHERLOCK 829-801 COMBO P\B</t>
  </si>
  <si>
    <t>SJG-SOLDERING LEAD NIKOLITE</t>
  </si>
  <si>
    <t>SJG-CIRCULAR TUBE FOCUS T6/865 22W DAY LIGHT</t>
  </si>
  <si>
    <t>SJG-DEADBOLT SHERLOCK SL 803</t>
  </si>
  <si>
    <t>SJG-DEADBOLT SHERLOCK SL 804</t>
  </si>
  <si>
    <t>SJG-NIGHT LATCH SHERLOCK SL 805</t>
  </si>
  <si>
    <t>SJG-DRAWER LOCK SHERLOCK SL 810</t>
  </si>
  <si>
    <t>SJG-DOOR CHAIN &amp; BOLT SHERLOCK SL-806 SS</t>
  </si>
  <si>
    <t>SJG-DOOR CHAIN &amp; BOLT SHERLOCK SL-806 AB</t>
  </si>
  <si>
    <t>SJG-DOOR CHAIN &amp; BOLT SHERLOCK SL-806 PB</t>
  </si>
  <si>
    <t>SJG-DOOR GUARD SHERLOCK SL-807 AB</t>
  </si>
  <si>
    <t>SJG-DOOR GUARD SHERLOCK SL-807 PB</t>
  </si>
  <si>
    <t>SJG-HANDLESET ENTRANCE SHERLOCK SL8051 AB</t>
  </si>
  <si>
    <t>SJG-HANDLESET ENTRANCE SHERLOCK SL8061 AB</t>
  </si>
  <si>
    <t>SJG-LOCKSET SHERLOCK SL830 SS</t>
  </si>
  <si>
    <t>SJG-LOCKSET SHERLOCK SL830 AB</t>
  </si>
  <si>
    <t>SJG-LOCKSET SHERLOCK SL830 PB</t>
  </si>
  <si>
    <t>SJG-LEVERSET SHERLOCK SL840 SS</t>
  </si>
  <si>
    <t>SJG-LEVERSET SHERLOCK SL840 AB</t>
  </si>
  <si>
    <t>SJG-LEVERSET SHERLOCK SL840 PB</t>
  </si>
  <si>
    <t>SJG-CIRCUIT BREAKER EVER 2POLE 20A</t>
  </si>
  <si>
    <t>SJG-INSECT KILLER IRIS GE-4B</t>
  </si>
  <si>
    <t>SJG-INSECT KILLER IRIS GE-4</t>
  </si>
  <si>
    <t>SJG-INSECT KILLER IRIS GP-4 WHITE</t>
  </si>
  <si>
    <t>SJG-INSECT KILLER IRIS GP2-4</t>
  </si>
  <si>
    <t>SJG-INSECT KILLER IRIS GH-6</t>
  </si>
  <si>
    <t>SJG-INSECT KILLER IRIS GP-6</t>
  </si>
  <si>
    <t>SJG-INSECT KILLER IRIS GH-13B</t>
  </si>
  <si>
    <t>SJG-INSECT KILLER IRIS GH-13A</t>
  </si>
  <si>
    <t>SJG-ELECTRONIC METTER EVER KILOWATTHOUR</t>
  </si>
  <si>
    <t>SJG-FLOURESCENT TUBE FOCUS T-8 36W COOL WHITE</t>
  </si>
  <si>
    <t>SJG-TRANSFORMER STEP DOWN TRU-BLU 150W</t>
  </si>
  <si>
    <t>SJG-TRANSFORMER STEP DOWN TRU-BLU 350W</t>
  </si>
  <si>
    <t>SJG-TRANSFORMER STEP DOWN TRU-BLU 500W</t>
  </si>
  <si>
    <t>SJG-TRANSFORMER STEP DOWN TRU-BLU 1000W</t>
  </si>
  <si>
    <t>SJG-TRANSFORMER STEP DOWN TRU-BLU 2000W</t>
  </si>
  <si>
    <t>SJG-TRANSFORMER STEP DOWN S2 TRU-BLU 250W</t>
  </si>
  <si>
    <t>SJG-TRANSFORMER STEP DOWN S2 TRU-BLU 350W</t>
  </si>
  <si>
    <t>SJG-TRANSFORMER STEP DOWN S2 TRU-BLU 1000W</t>
  </si>
  <si>
    <t>SJG-CONVERTER TRU-BLU 60W</t>
  </si>
  <si>
    <t>SJG-CONVERTER TRU-BLU 100W</t>
  </si>
  <si>
    <t>SJG-CONVERTER TRU-BLU 150W</t>
  </si>
  <si>
    <t>SJG-CONVERTER TRU-BLU 200W</t>
  </si>
  <si>
    <t>SJG-POWER TERMINAL TRU-BLU SMALL</t>
  </si>
  <si>
    <t>SJG-POWER ON DELAY AEGIS</t>
  </si>
  <si>
    <t>SJG-TRASFORMER STEP DOWN TRU-BLU 250W</t>
  </si>
  <si>
    <t>SJG-TRANSFORMER STEP DOWN S2  TRU-BLU 500W</t>
  </si>
  <si>
    <t>SJG-DRILL BIT NICHOLSON HSS JOBBER 7/32</t>
  </si>
  <si>
    <t>SJG-SUPER CHASSIS SHERCAR ELASTOMER 1KG</t>
  </si>
  <si>
    <t>SJG-BATTERY PANASONIC EVOLTA-HHR-3LVT/2B RECHARGEABLE</t>
  </si>
  <si>
    <t>SJG-BATTERY PANASONIC EVOLTA-HHR-3MRT/2B RECHARGEABLE</t>
  </si>
  <si>
    <t>SJG-CHARGER KIT PANASONIC W/2 "AA" R-BATTERY</t>
  </si>
  <si>
    <t>SJG-OUTLET FOCUS 3G 2UNI &amp; 1MULTI</t>
  </si>
  <si>
    <t>SJG-OUTLET FOCUS 4G 3UNI &amp; 1MULTI</t>
  </si>
  <si>
    <t>SJG-OUTLET FOCUS 3G 2UNI &amp; 1MULTI W/3M CORD</t>
  </si>
  <si>
    <t>SJG-OUTLET FOCUS 3G 2UNI &amp; 1MULTI W/5M CORD</t>
  </si>
  <si>
    <t>SJG-OUTLET FOCUS 3G 2UNI &amp; 1MULTI W/7M CORD</t>
  </si>
  <si>
    <t>SJG-OUTLET FOCUS 4G 3UNI &amp; 1MULTI W/3M CORD</t>
  </si>
  <si>
    <t>SJG-OUTLET FOCUS 4G 3UNI &amp; 1MULTI W/5M CORD</t>
  </si>
  <si>
    <t>SJG-OUTLET FOCUS 4G 3UNI &amp; 1MULTI W/7M CORD</t>
  </si>
  <si>
    <t>SJG-INSECT KILLER IRIS GC-12W</t>
  </si>
  <si>
    <t>SJG-INSECT KILLER IRIS GC-16W</t>
  </si>
  <si>
    <t>SJG-INSECT KILLER IRIS GC-20W</t>
  </si>
  <si>
    <t>SJG-INSECT KILLER IRIS GH1E</t>
  </si>
  <si>
    <t>SJG-INSECT KILLER IRIS GH1F</t>
  </si>
  <si>
    <t>SJG-INSECT KILLER IRIS GH1C</t>
  </si>
  <si>
    <t>SJG-INSECT KILLER IRIS GE4-4A</t>
  </si>
  <si>
    <t>SJG-INSECT KILLER IRIS GV1</t>
  </si>
  <si>
    <t>SJG-INSECT KILLER IRIS GP2-4 NEW</t>
  </si>
  <si>
    <t>SJG-INSECT KILLER IRIS GE4A-FROG</t>
  </si>
  <si>
    <t>SJG-INSECT KILLER IRIS GE4A-KUNGFU FROG</t>
  </si>
  <si>
    <t>SJG-PANEL BOX EVER 2POLE 8HOLES</t>
  </si>
  <si>
    <t>SJG-PANEL BOX EVER 2POLE 10HOLES</t>
  </si>
  <si>
    <t>SJG-PANEL BOX EVER 2POLE 12HOLES</t>
  </si>
  <si>
    <t>SJG-FLUORESCENT LED BASE FOCUS 9W</t>
  </si>
  <si>
    <t>SJG-FLUORESCENT LED BASE FOCUS 18W</t>
  </si>
  <si>
    <t>SJG-FLUORESCENT LED TUBE FOCUS 9W DL</t>
  </si>
  <si>
    <t>SJG-FLUORESCENT LED TUBE FOCUS 18W DL</t>
  </si>
  <si>
    <t>SJG-FLUORESCENT LED TUBE FOCUS 9W CW</t>
  </si>
  <si>
    <t>SJG-FLUORESCENT LED TUBE FOCUS 18W CW</t>
  </si>
  <si>
    <t>SJG-FLUORESCENT LED BASE FOCUS 9W DL SET</t>
  </si>
  <si>
    <t>SJG-FLUORESCENT LED BASE FOCUS 18W DL SET</t>
  </si>
  <si>
    <t>SJG-FLUORESCENT LED BASE FOCUS 9W CW SET</t>
  </si>
  <si>
    <t>SJG-FLUORESCENT LED BASE FOCUS 18W CW SET</t>
  </si>
  <si>
    <t>SJG-BULB FOCUS CFL 2U 12V 5W W/5M CORD PRE-ASSEMBLE</t>
  </si>
  <si>
    <t>SJG-BULB FOCUS CFL 2U 12V 7W W/5M CORD PRE-ASSEMBLE</t>
  </si>
  <si>
    <t>SJG-BULB FOCUS CFL 2U 12V 9W W/5M CORD PRE-ASSEMBLE</t>
  </si>
  <si>
    <t>SJG-BULB FOCUS CFL 2U 12V 11W W/5M CORD PRE-ASSEMBLE</t>
  </si>
  <si>
    <t>SJG-BULB FOCUS CFL 2U 12V 15W W/5M CORD PRE-ASSEMBLE</t>
  </si>
  <si>
    <t>SJG-BULB FOCUS CFL 3U 12V 11W W/5M CORD PRE-ASSEMBLE</t>
  </si>
  <si>
    <t>SJG-BULB FOCUS CFL 3U 12V 15W W/5M CORD PRE-ASSEMBLE</t>
  </si>
  <si>
    <t>SJG-WIRE THHN PACIFLEX STRANDED 6/7 ROLL</t>
  </si>
  <si>
    <t>SJG-WIRE THHN PACIFLEX STRANDED 6/7 METER</t>
  </si>
  <si>
    <t>SJG-HACKSAW BLADE THOR 18TPI BI-METAL SINGLE</t>
  </si>
  <si>
    <t>SJG-HACKSAW BLADE THOR 24TPI BI-METAL SINGLE</t>
  </si>
  <si>
    <t>SJG-HACKSAW BLADE THOR 18TPI BI-METAL PCK/2S</t>
  </si>
  <si>
    <t>SJG-HACKSAW BLADE THOR 24TPI BI-METAL PCK/2S</t>
  </si>
  <si>
    <t>SJG-POWER ON DELAY AEGIS 3500W AIRCON</t>
  </si>
  <si>
    <t>SJG-SPRAY PAINT SHERLUX FLAT GREY WHT</t>
  </si>
  <si>
    <t>SJG-SPRAY PAINT SHERLUX FLAT BLK GREY</t>
  </si>
  <si>
    <t>SJG-SPRAY PAINT SHERLUX BRONZE</t>
  </si>
  <si>
    <t>SJG-SPRAY PAINT SHERLUX FLAT LACQUER</t>
  </si>
  <si>
    <t>SJG-SPRAY PAINT SHERLUX FLAT WHT</t>
  </si>
  <si>
    <t>SJG-SPRAY PAINT SHERLUX FLOU SUNSHINE TOLERANCE LACQUER</t>
  </si>
  <si>
    <t>SJG-SPRAY PAINT SHERLUX FLOU WHITE BASE</t>
  </si>
  <si>
    <t>SJG-FLOODLIGHT LED FOCUS 10W DL</t>
  </si>
  <si>
    <t>SJG-FLOODLIGHT LED FOCUS 20W DL</t>
  </si>
  <si>
    <t>SJG-FLOODLIGHT LED FOCUS 30W DL</t>
  </si>
  <si>
    <t>SJG-FLOODLIGHT LED FOCUS 50W DL</t>
  </si>
  <si>
    <t>SJG-FLOODLIGHT LED FOCUS 10W WW</t>
  </si>
  <si>
    <t>SJG-FLOODLIGHT LED FOCUS 20W WW</t>
  </si>
  <si>
    <t>SJG-FLOODLIGHT LED FOCUS 30W WW</t>
  </si>
  <si>
    <t>SJG-FLOODLIGHT LED FOCUS 50W WW</t>
  </si>
  <si>
    <t>SJG-DOWNLIGHT CRYSTAL LED FOCUS 7W DL</t>
  </si>
  <si>
    <t>SJG-DOWNLIGHT CRYSTAL LED FOCUS 7W WW</t>
  </si>
  <si>
    <t>SJG-EMERGENCY LIGHT LED FOCUS WALL TYPE</t>
  </si>
  <si>
    <t>SJG-EMERGENCY LIGHT LED FOCUS STAND TYPE</t>
  </si>
  <si>
    <t>SJG-DOWNLIGHT LED VERTICAL FOCUS 3W COATED WHT DL</t>
  </si>
  <si>
    <t>SJG-DOWNLIGHT LED VERTICAL FOCUS 5W COATED WHT DL</t>
  </si>
  <si>
    <t>SJG-DOWNLIGHT LED VERTICAL FOCUS 7W COATED WHT DL</t>
  </si>
  <si>
    <t>SJG-DOWNLIGHT LED VERTICAL FOCUS 9W COATED WHT DL</t>
  </si>
  <si>
    <t>SJG-DOWNLIGHT LED VERTICAL FOCUS 12W COATED WHT DL</t>
  </si>
  <si>
    <t>SJG-DOWNLIGHT LED VERTICAL FOCUS 15W COATED WHT DL</t>
  </si>
  <si>
    <t>SJG-DOWNLIGHT LED VERTICAL FOCUS 18W COATED WHT DL</t>
  </si>
  <si>
    <t>SJG-DOWNLIGHT LED VERTICAL FOCUS 3W COATED WHT WW</t>
  </si>
  <si>
    <t>SJG-DOWNLIGHT LED VERTICAL FOCUS 5W COATED WHT WW</t>
  </si>
  <si>
    <t>SJG-DOWNLIGHT LED VERTICAL FOCUS 7W COATED WHT WW</t>
  </si>
  <si>
    <t>SJG-DOWNLIGHT LED VERTICAL FOCUS 9W COATED WHT WW</t>
  </si>
  <si>
    <t>SJG-DOWNLIGHT LED VERTICAL FOCUS 12W COATED WHT WW</t>
  </si>
  <si>
    <t>SJG-DOWNLIGHT LED VERTICAL FOCUS 15W COATED WHT WW</t>
  </si>
  <si>
    <t>SJG-DOWNLIGHT LED VERTICAL FOCUS 18W COATED WHT WW</t>
  </si>
  <si>
    <t>SJG-DOWNLIGHT LED VERTICAL FOCUS 3W ALUM. DL</t>
  </si>
  <si>
    <t>SJG-DOWNLIGHT LED VERTICAL FOCUS 5W ALUM. DL</t>
  </si>
  <si>
    <t>SJG-DOWNLIGHT LED VERTICAL FOCUS 7W ALUM. DL</t>
  </si>
  <si>
    <t>SJG-DOWNLIGHT LED VERTICAL FOCUS 9W ALUM. DL</t>
  </si>
  <si>
    <t>SJG-DOWNLIGHT LED VERTICAL FOCUS 12W ALUM. DL</t>
  </si>
  <si>
    <t>SJG-DOWNLIGHT LED VERTICAL FOCUS 15W ALUM. DL</t>
  </si>
  <si>
    <t>SJG-DOWNLIGHT LED VERTICAL FOCUS 18W ALUM. DL</t>
  </si>
  <si>
    <t>SJG-DOWNLIGHT LED VERTICAL FOCUS 3W ALUM. WW</t>
  </si>
  <si>
    <t>SJG-DOWNLIGHT LED VERTICAL FOCUS 5W ALUM. WW</t>
  </si>
  <si>
    <t>SJG-DOWNLIGHT LED VERTICAL FOCUS 7W ALUM. WW</t>
  </si>
  <si>
    <t>SJG-DOWNLIGHT LED VERTICAL FOCUS 9W ALUM. WW</t>
  </si>
  <si>
    <t>SJG-DOWNLIGHT LED VERTICAL FOCUS 12W ALUM. WW</t>
  </si>
  <si>
    <t>SJG-DOWNLIGHT LED VERTICAL FOCUS 15W ALUM. WW</t>
  </si>
  <si>
    <t>SJG-DOWNLIGHT LED VERTICAL FOCUS 18W ALUM. WW</t>
  </si>
  <si>
    <t>SJG-BULB LED FOCUS 1W 6K DL</t>
  </si>
  <si>
    <t>SJG-BULB LED FOCUS 2W 6K DL</t>
  </si>
  <si>
    <t>SJG-BULB LED FOCUS 1W 3K WW</t>
  </si>
  <si>
    <t>SJG-BULB LED FOCUS 2W 3K WW</t>
  </si>
  <si>
    <t>SJG-BULB LED FOCUS 1W ROUND CLEAR</t>
  </si>
  <si>
    <t>SJG-BULB LED FOCUS 1W ROUND RED</t>
  </si>
  <si>
    <t>SJG-BULB LED FOCUS 1W ROUND GREEN</t>
  </si>
  <si>
    <t>SJG-BULB LED FOCUS 1W ROUND BLUE</t>
  </si>
  <si>
    <t>SJG-BULB LED FOCUS 1W ROUND YELLOW</t>
  </si>
  <si>
    <t>SJG-WIRE THHN PACIFLEX STRANDED 14/7 MTR</t>
  </si>
  <si>
    <t>SJG-WIRE SPEAKER PACIFLEX 16/2 MTR</t>
  </si>
  <si>
    <t>SJG-WIRE SPEAKER PACIFLEX 16/2 ROLL</t>
  </si>
  <si>
    <t>SJG-WIRE SPEAKER PACIFLEX 18/2 MTR</t>
  </si>
  <si>
    <t>SJG-WIRE SPEAKER PACIFLEX 18/2 ROLL</t>
  </si>
  <si>
    <t>SJG-WIRE SPEAKER PACIFLEX 22/2 MTR</t>
  </si>
  <si>
    <t>SJG-WIRE SPEAKER PACIFLEX 22/2 ROLL</t>
  </si>
  <si>
    <t>SJG-BULB LED FOCUS 6.5K POLY 2W DL</t>
  </si>
  <si>
    <t>SJG-BULB LED FOCUS 6.5K POLY 3W DL</t>
  </si>
  <si>
    <t>SJG-BULB LED FOCUS 6.5K POLY 5W DL</t>
  </si>
  <si>
    <t>SJG-BULB LED FOCUS 6.5K POLY 7W DL</t>
  </si>
  <si>
    <t>SJG-STREETLIGHT FOCUS 6K 12W DL</t>
  </si>
  <si>
    <t>SJG-STREETLIGHT FOCUS 6K 25W DL</t>
  </si>
  <si>
    <t>SJG-EMERGENCY LIGHT LED FOCUS MULTI-DIRECTIONAL 3W WALL TYPE RECHARGEABLE</t>
  </si>
  <si>
    <t>SJG-PAINT THINNER LUX 350ML</t>
  </si>
  <si>
    <t>SJG-PAINT THINNER LUX 4L</t>
  </si>
  <si>
    <t>SJG-LACQUER THINNER LUX 350ML</t>
  </si>
  <si>
    <t>SJG-LACQUER THINNER LUX 4L</t>
  </si>
  <si>
    <t>SJG-DENATURED ALCOHOL LUX 350ML</t>
  </si>
  <si>
    <t>SJG-DENATURED ALCOHOL LUX 4L</t>
  </si>
  <si>
    <t>SJG-OUTLET FOCUS UNIVERSAL 1G WIDE SET</t>
  </si>
  <si>
    <t>SJG-OUTLET FOCUS UNIVERSAL 2G WIDE SET</t>
  </si>
  <si>
    <t>SJG-OUTLET FOCUS UNIVERSAL 3G WIDE SET</t>
  </si>
  <si>
    <t>SJG-OUTLET FOCUS 1G WIDE W/GROUND SET</t>
  </si>
  <si>
    <t>SJG-OUTLET FOCUS 2G WIDE W/GROUND SET</t>
  </si>
  <si>
    <t>SJG-OUTLET FOCUS 3G WIDE W/GROUND SET</t>
  </si>
  <si>
    <t>SJG-OUTLET FOCUS WIDE SINGLE+MULTI SET</t>
  </si>
  <si>
    <t>SJG-SWITCH FOCUS 1G WIDE SET</t>
  </si>
  <si>
    <t>SJG-SWITCH FOCUS 2G WIDE SET</t>
  </si>
  <si>
    <t>SJG-SWITCH FOCUS 3G WIDE SET</t>
  </si>
  <si>
    <t>SJG-SUGARCANE KNIFE THOR M213 14''</t>
  </si>
  <si>
    <t>SJG-MURIATIC ACID SHER 250ML</t>
  </si>
  <si>
    <t>SJG-MURIATIC ACID SHER 1L</t>
  </si>
  <si>
    <t>SJG-MURIATIC ACID SHER 500ML</t>
  </si>
  <si>
    <t>SJG-MURIATIC ACID SHER 1GAL</t>
  </si>
  <si>
    <t>SJG-PAINT LUX RED OXIDE PRIMER 1L</t>
  </si>
  <si>
    <t>SJG-PAINT LUX RED OXIDE PRIMER GAL</t>
  </si>
  <si>
    <t>SJG-BULB LED FOCUS 3K POLY 2W WW</t>
  </si>
  <si>
    <t>SJG-BULB LED FOCUS 3K POLY 3W WW</t>
  </si>
  <si>
    <t>SJG-BULB LED FOCUS 3K POLY 5W WW</t>
  </si>
  <si>
    <t>SJG-BULB LED FOCUS 3K POLY 7W WW</t>
  </si>
  <si>
    <t>SJG-PAINT RAIN OR SHINE ROS-728 BRIGHT GREEN GAL</t>
  </si>
  <si>
    <t>YATAI-WEATHER PROOF LAMP HOLDER OMNI E27-DWH/2</t>
  </si>
  <si>
    <t>YATAI-LAMP HOLDER GARDEN OMNI E27-GWH</t>
  </si>
  <si>
    <t>YATAI-LAMP HOLDER GARDEN OMNI E27-GWH/2</t>
  </si>
  <si>
    <t>YATAI-POWER READER 15A 90-250V 50/60HZ BLISTER</t>
  </si>
  <si>
    <t>YATAI-EMERGENCY LAMP OMNI AEL-416 RECHARGEABLE</t>
  </si>
  <si>
    <t>YATAI-EMERGENCY LAMP OMNI AEL-119-Y RECH. YELLOW</t>
  </si>
  <si>
    <t>YATAI-EMERGENCY LAMP OMNI AEL-119-W RECH. WHITE</t>
  </si>
  <si>
    <t>YATAI-OUTLET OMNI P2-ER-PK</t>
  </si>
  <si>
    <t>YATAI-OUTLET OMNI P3-ER-PK</t>
  </si>
  <si>
    <t>YATAI-OUTLET OMNI P3-EU-PK</t>
  </si>
  <si>
    <t>YATAI-EMERGENCY LIGHT OMNI AEL-290 COMMERCIAL</t>
  </si>
  <si>
    <t>YATAI-ADAPTOR OMNI USB-100-PK UNIVERSAL</t>
  </si>
  <si>
    <t>YATAI-ADAPTOR OMNI USB-110-PK UNIVERSAL</t>
  </si>
  <si>
    <t>YATAI-SOCKET OMNI WCS-002-PK 250V</t>
  </si>
  <si>
    <t>YATAI-RECEPTACLE  OMNI E27-022/W 6A WHITE</t>
  </si>
  <si>
    <t>YATAI-EXTENSION CORD OMNI 3G USB-230-PK &amp; USB CHARGER</t>
  </si>
  <si>
    <t>YATAI-EXTENSION CORD OMNI 4G USB-240-PK &amp; USB CHARGER</t>
  </si>
  <si>
    <t>+YATAI-EXTENSION CORD OMNI 5G USB-250-PK &amp; USB CHARGER</t>
  </si>
  <si>
    <t>YATAI-EXTENSION WHEEL OMNI WEW-25M/DS 250V 2500W</t>
  </si>
  <si>
    <t>YATAI-OUTLET OMNI STO-003/B-PK 3GANG SPRING TYPE BLACK B/PK</t>
  </si>
  <si>
    <t>YATAI-OUTLET OMNI STO-004/B-PK 4GANG SPRING TYPE BLACK B/PK</t>
  </si>
  <si>
    <t>YATAI-FLOURESCENT LAMP OMNI FL-08WT05CW STRAIGHT</t>
  </si>
  <si>
    <t>YATAI-FLOURESCENT LAMP OMNI FL-08WT05WW STRAIGHT</t>
  </si>
  <si>
    <t>YATAI-FLOURESCENT LAMP OMNI FL-14WT05CW STRAIGHT</t>
  </si>
  <si>
    <t>YATAI-FLOURESCENT LAMP OMNI FL-14WT05DL STRAIGHT</t>
  </si>
  <si>
    <t>YATAI-FLOURESCENT LAMP OMNI FL-14WT05WW STRAIGHT</t>
  </si>
  <si>
    <t>YATAI-FLOURESCENT LAMP OMNI FL-21WT05CW STRAIGHT</t>
  </si>
  <si>
    <t>YATAI-FLOURESCENT LAMP OMNI FL-21WT05DL STRAIGHT</t>
  </si>
  <si>
    <t>YATAI-FLOURESCENT LAMP OMNI FL-21WT05WW STRAIGHT</t>
  </si>
  <si>
    <t>YATAI-FLOURESCENT LAMP OMNI FL-28WT05CW STRAIGHT</t>
  </si>
  <si>
    <t>YATAI-FLOURESCENT LAMP OMNI FL-28WT05DL STRAIGHT</t>
  </si>
  <si>
    <t>YATAI-FLOURESCENT LAMP OMNI FL-28WT05WW STRAIGHT</t>
  </si>
  <si>
    <t>YATAI-SAFETY BREAKER MINI SBM-2P-10A 2P 10A</t>
  </si>
  <si>
    <t>YATAI-SAFETY BREAKER MINI SBM-2P-16A 2P 16A</t>
  </si>
  <si>
    <t>YATAI-SAFETY BREAKER MINI SBM-2P-20A 2P 20A</t>
  </si>
  <si>
    <t>YATAI-SAFETY BREAKER MINI SBM-2P-25A 2P 25A</t>
  </si>
  <si>
    <t>YATAI-SAFETY BREAKER MINI SBM-2P-32A 2P 32A</t>
  </si>
  <si>
    <t>YATAI-SAFETY BREAKER MINI SBMS-2P-10A W/SOCKET</t>
  </si>
  <si>
    <t>YATAI-SAFETY BREAKER MINI SBMS-2P-16A W/SOCKET</t>
  </si>
  <si>
    <t>YATAI-SAFETY BREAKER MINI SBMS-2P-20A W/SOCKET</t>
  </si>
  <si>
    <t>YATAI-DOWNLIGHT OMNI DLR-MR16A1 ROUND ALUM.CHROME</t>
  </si>
  <si>
    <t>YATAI-DOWNLIGHT OMNI DLR-MR16P1 ROUND POWDER COATED WHT</t>
  </si>
  <si>
    <t>YATAI-DOWNLIGHT OMNI DLR-MR16S1 ROUND SATIN PEARL</t>
  </si>
  <si>
    <t>YATAI-DOWNLIGHT OMNI DS1-MR16A1 SGL SQ. ALUM.HAIRLINE FINISH</t>
  </si>
  <si>
    <t>YATAI-ADAPTER GU-10 OMNI A14-010 W/E14 BASE 2A 250V</t>
  </si>
  <si>
    <t>YATAI-ADAPTER GU-10 OMNI A27-010 W/E14 BASE 2A 250V B/PK</t>
  </si>
  <si>
    <t>YATAI-ADAPTER GU-10 OMNI A27-010 W/E27 BASE 4A 250V</t>
  </si>
  <si>
    <t>YATAI-ADAPTER GU-10 OMNI A27-010-PK W/E27 BASE 4A 250V B/PK</t>
  </si>
  <si>
    <t>YATAI-LED CEILING LAMP OMNI RECESSED LCLRS-8WDL/W WHT</t>
  </si>
  <si>
    <t>YATAI-LED CEILING LAMP OMNI RECESSED LCLRS-8WWW/W WHT</t>
  </si>
  <si>
    <t>YATAI-LED CEILING LAMP OMNI RECESSED LCLRS-8WWW/S SIL</t>
  </si>
  <si>
    <t>YATAI-LED CEILING LAMP OMNI SURFACE LCLSS-8WDL/W WHT</t>
  </si>
  <si>
    <t>YATAI-LED CEILING LAMP OMNI SURFACE LCLSS-8WWW/W WHT</t>
  </si>
  <si>
    <t>YATAI-BULB LED CAPSULE OMNI LM70E27-25W-DL</t>
  </si>
  <si>
    <t>YATAI-BULB LED CAPSULE OMNI LM70E27-25W-CW</t>
  </si>
  <si>
    <t>YATAI-LED FLOOD LAMP OMNI LFMR16GU10-5W-DL</t>
  </si>
  <si>
    <t>YATAI-LED FLOOD LAMP OMNI LFMR16GU10-5W-WW</t>
  </si>
  <si>
    <t>YATAI-LED FLOOD LAMP OMNI LFMR16GU5.3-5W-DL</t>
  </si>
  <si>
    <t>YATAI-LED FLOOD LAMP OMNI LFMR16GU5.3-5W-WW</t>
  </si>
  <si>
    <t>YATAI-LED SPOT LAMP OMNI LSMR16GU10-5W-DL</t>
  </si>
  <si>
    <t>YATAI-LED SPOT LAMP OMNI LSMR16GU10-5W-WW</t>
  </si>
  <si>
    <t>YATAI-LED SPOT LAMP OMNI LSMR16GU5.3-5W-DL</t>
  </si>
  <si>
    <t>YATAI-LED SPOT LAMP OMNI LSMR16GU5.3-5W-WW</t>
  </si>
  <si>
    <t>YATAI-LED SPOT LAMP OMNI LSMR16GU10-6W-DL</t>
  </si>
  <si>
    <t>YATAI-LED SPOT LAMP OMNI LSMR16GU5.3-6W-DL</t>
  </si>
  <si>
    <t>YATAI-BULB LED CANDLE OMNI LCCB35E14-3.5W-DL CLEAR</t>
  </si>
  <si>
    <t>YATAI-BULB LED CANDLE OMNI LCCB35E14-3.5W-WW CLEAR</t>
  </si>
  <si>
    <t>YATAI-BULB LED CANDLE OMNI LCFB35E14-3.5W-DL FROSTED</t>
  </si>
  <si>
    <t>YATAI-BULB LED CANDLE OMNI LCFB35E14-3.5W-WW FROSTED</t>
  </si>
  <si>
    <t>YATAI-BULB LED TORPEDO OMNI LCFB35E27-3.5W-DL FROSTED</t>
  </si>
  <si>
    <t>YATAI-BULB LED TORPEDO OMNI LCCB35E27-3.5W-WW CLEAR</t>
  </si>
  <si>
    <t>YATAI-ADAPTER UNIVERSAL OMNI WUA-005-PK W/USB OUTLET B/PK</t>
  </si>
  <si>
    <t>YATAI-ADAPTER USB OMNI USB-204-PK 100-200V 5V 1000mA B/PK</t>
  </si>
  <si>
    <t>YATAI-DOWNLIGHT OMNI DR2-MR16A1 RECTANGULAR 1X2</t>
  </si>
  <si>
    <t>YATAI-LAMP SOCKET OMNI GU10-002-PK 2A 250V B/PK(2PCS/PK)</t>
  </si>
  <si>
    <t>YATAI-LED CIRCULAR LAMP OMNI LWCL-8WDL WEATHERPROOF</t>
  </si>
  <si>
    <t>YATAI-LED CIRCULAR LAMP OMNI LWCL-8WW WEATHERPROOF WW</t>
  </si>
  <si>
    <t>YATAI-LED FLOOD LAMP OMNI LWFL-50WDL IP65 WEATHERPROOF</t>
  </si>
  <si>
    <t>YATAI-LED OVAL LAMP OMNI LWOL-8WDL IP65 WEATHERPROOF</t>
  </si>
  <si>
    <t>YATAI-LED OVAL LAMP OMNI LWOL-8WW IP65 WEATHERPROOF</t>
  </si>
  <si>
    <t>YATAI-LED DRIVER OMNI LDD-010 1-10W 12V DC</t>
  </si>
  <si>
    <t>YATAI-LOUVER OMNI T5F-2X28R RECESSED TYPE T5 2X28W</t>
  </si>
  <si>
    <t>YATAI-LOUVER OMNI T5F-3X14R RECESSED TYPE T5 3X14W</t>
  </si>
  <si>
    <t>YATAI-LED CIRCULAR DOWNLIGHT OMNI LCLRC-5WW 4" RECESSED</t>
  </si>
  <si>
    <t>YATAI-LED CIRCULAR DOWNLIGHT OMNI LCLRC-8WW 4" RECESSED</t>
  </si>
  <si>
    <t>YATAI-LED CIRCULAR DOWNLIGHT OMNI LCLRC-16WDL 6" RECESSED</t>
  </si>
  <si>
    <t>YATAI-LED CIRCULAR DOWNLIGHT OMNI LCLRC-16WW 6" RECESSED</t>
  </si>
  <si>
    <t>YATAI-BATTEN FIXTURE OMNI T5BT-1X28RM W/ALUM.REFLECTOR 1X28W</t>
  </si>
  <si>
    <t>YATAI-EMERGENCY LIGHT LED OMNI AEL-390 AUTOMATIC 2X1W WW</t>
  </si>
  <si>
    <t>YATAI-EMERGENCY LIGHT LED OMNI AEL-3038 AUTOMATIC 2X1W WW</t>
  </si>
  <si>
    <t>YATAI-BULB LED CLASSIQUE OMNI LCA55E27-7W-DL</t>
  </si>
  <si>
    <t>YATAI-BULB LED CLASSIQUE OMNI LCA55E27-7W-WW</t>
  </si>
  <si>
    <t>YATAI-BULB LED PRESTIGE CLEAR OMNI LCA55E27-4W-DL</t>
  </si>
  <si>
    <t>YATAI-BULB LED PRESTIGE CLEAR OMNI LCA55E27-4W-WW</t>
  </si>
  <si>
    <t>YATAI-BULB LED CLASSIQUE CHANDELIER CLEAR OMNI LC35E14-3.5W-DL</t>
  </si>
  <si>
    <t>YATAI-BULB LED CLASSIQUE CHANDELIER CLEAR OMNI LC35E14-3.5W-WW</t>
  </si>
  <si>
    <t>YATAI-BULB LED CLASSIQUE CHANDELIER CLEAR OMNI LC35E27-3.5W-DL</t>
  </si>
  <si>
    <t>YATAI-BULB LED CLASSIQUE CHANDELIER CLEAR OMNI LC35E27-3.5W-WW</t>
  </si>
  <si>
    <t>YATAI-LUMINAIRE OMNI T5FW-1X14 T5 1X14W WEATHERPROOF-POLYCARBONATE</t>
  </si>
  <si>
    <t>YATAI-LUMINAIRE OMNI T5FW-2X14 T5 2X14W WEATHERPROOF-POLYCARBONATE</t>
  </si>
  <si>
    <t>YATAI-LUMINAIRE OMNI T5FW-1X28 T5 1X28W WEATHERPROOF-POLYCABONATE</t>
  </si>
  <si>
    <t>YATAI-LUMINAIRE OMNI T5FW-2X28 T5 2X28W WEATHERPROOF-POLYCARBONATE</t>
  </si>
  <si>
    <t>YATAI-LOUVER OMNI T5F-1X14R RECESSED TYPE T5 1X14W</t>
  </si>
  <si>
    <t>YATAI-LOUVER OMNI T5F-2X14R RECESSED TYPE T5 2X14W</t>
  </si>
  <si>
    <t>YATAI-LOUVER OMNI T5F-1X28R RECESSED TYPE T5 1X28W</t>
  </si>
  <si>
    <t>YATAI-BULB LED OMNI LRW-2W COLORED ROUND DL</t>
  </si>
  <si>
    <t>YATAI-BULB LED OMNI LRR-2W COLORED ROUND RED</t>
  </si>
  <si>
    <t>YATAI-BULB LED OMNI LRB-2W COLORED ROUND BLUE</t>
  </si>
  <si>
    <t>YATAI-BULB LED OMNI LRG-2W COLORED ROUND GREEN</t>
  </si>
  <si>
    <t>YATAI-FLOOD LAMP LED OMNI MR16 LFMR16GU10-2W-DL</t>
  </si>
  <si>
    <t>YATAI-FLOOD LAMP LED OMNI MR16 LFMR16GU10-2W-WW</t>
  </si>
  <si>
    <t>YATAI-LED CIRCULAR DOWNLIGHT OMNI LCLRC-15WDL 6'' 15W DL RECESSED</t>
  </si>
  <si>
    <t>YATAI-LED CIRCULAR DOWNLIGHT OMNI LCLRC-15WW 6'' 15W WW RECESSED</t>
  </si>
  <si>
    <t>YATAI-LED CIRCULAR DOWNLIGHT OMNI LCLRC-20WDL 8'' 20W DL RECESSED</t>
  </si>
  <si>
    <t>YATAI-LED CIRCULAR DOWNLIGHT OMNI LCLRC-20WW 8'' 20W WW RECESSED</t>
  </si>
  <si>
    <t>YATAI-LED CIRCULAR DOWNLIGHT OMNI LCLRC-25WDL 10'' 25W DL RECESSED</t>
  </si>
  <si>
    <t>YATAI-LED CIRCULAR DOWNLIGHT OMNI LCLRC-25WW 10'' 25W WW RECESSED</t>
  </si>
  <si>
    <t>YATAI-LED SPOT LAMP OMNI LFMR16GU5.3 12V 6W DL</t>
  </si>
  <si>
    <t>YATAI-BULB LED CLASSIQUE OMNI LCA50E27 A50 5W WW</t>
  </si>
  <si>
    <t>YATAI-BULB LED CLASSIQUE OMNI LCA60E27 A60 9W DL</t>
  </si>
  <si>
    <t>YATAI-BULB LED CLASSIQUE OMNI LCA60E27 A60 9W WW</t>
  </si>
  <si>
    <t>YATAI-BULB LED CLASSIQUE OMNI LCA65E27 A65 11W WW</t>
  </si>
  <si>
    <t>YATAI-BULB LED CLASSIQUE OMNI LG45E27 G45 2W WW</t>
  </si>
  <si>
    <t>YATAI-BULB LED CLASSIQUE OMNI LG45E27 G45 4W WW</t>
  </si>
  <si>
    <t>YATAI-BULB LED CLASSIQUE OMNI LCG45E27 G45 12V 2W</t>
  </si>
  <si>
    <t>YATAI-BULB LED CLASSIQUE OMNI LCG45E27 G45 12V 4W</t>
  </si>
  <si>
    <t>YATAI-LAMP LED PAR30 OMNI LPR30E27-10W/BLUE</t>
  </si>
  <si>
    <t>YATAI-LAMP LED PAR30 OMNI LPR30E27-10W/WW</t>
  </si>
  <si>
    <t>YATAI-LAMP LED PAR30 OMNI LPR30E27-10W/GREEN</t>
  </si>
  <si>
    <t>YATAI-LAMP LED PAR30 OMNI LPR30E27-10W/RED</t>
  </si>
  <si>
    <t>YATAI-LAMP LED PAR30 OMNI LPR30E27-10W/DL</t>
  </si>
  <si>
    <t>YATAI-LAMP LED PAR30 OMNI LPR30E27-10W/YELLOW</t>
  </si>
  <si>
    <t>YATAI-LAMP LED PAR38 OMNI LPR38E27-15W/BLUE</t>
  </si>
  <si>
    <t>YATAI-LAMP LED PAR38 OMNI LPR38E27-15W/WW</t>
  </si>
  <si>
    <t>YATAI-LAMP LED PAR38 OMNI LPR38E27-15W/GREEN</t>
  </si>
  <si>
    <t>YATAI-LAMP LED PAR38 OMNI LPR38E27-15W/RED</t>
  </si>
  <si>
    <t>YATAI-LAMP LED PAR38 OMNI LPR38E27-15W/DL</t>
  </si>
  <si>
    <t>YATAI-LAMP LED PAR38 OMNI LPR38E27-15W/YELLOW</t>
  </si>
  <si>
    <t>YATAI-LAMP GLOBE LED G70 OMNI LDG70E27-8W/DL</t>
  </si>
  <si>
    <t>YATAI-LAMP GLOBE LED G70 OMNI LDG70E27-8W/WW</t>
  </si>
  <si>
    <t>YATAI-LAMP GLOBE LED G95 OMNI LDG95E27-12W/DL</t>
  </si>
  <si>
    <t>YATAI-LAMP GLOBE LED G95 OMNI LDG95E27-12W/WW</t>
  </si>
  <si>
    <t>YATAI-LAMP GLOBE LED G95 OMNI LDG120E27-16W/WW</t>
  </si>
  <si>
    <t>YATAI-TUBULAR LAMP LED OMNI LT8-10W DL</t>
  </si>
  <si>
    <t>YATAI-TUBULAR LAMP LED OMNI LT8-10W WW</t>
  </si>
  <si>
    <t>YATAI-TUBULAR LAMP LED OMNI LT8-20W DL</t>
  </si>
  <si>
    <t>YATAI-TUBULAR LAMP LED OMNI LT8-20W WW</t>
  </si>
  <si>
    <t>YATAI-CIRCULAR LAMP LED OMNI LWCL-12W DL WEATHERPROOF</t>
  </si>
  <si>
    <t>YATAI-CIRCULAR LAMP LED OMNI LWCL-12W WW WEATHERPROOF</t>
  </si>
  <si>
    <t>YATAI-FLOOD LAMP LED OMNI LWFL-50W WW WEATHERPROOF</t>
  </si>
  <si>
    <t>YATAI-FLOURESCENT TUBE TRIPHOSPHOR OMNI FL-21WT05B T5 21W BLUE</t>
  </si>
  <si>
    <t>YATAI-FLOURESCENT TUBE TRIPHOSPHOR OMNI FL-21WT05G T5 21W GRN</t>
  </si>
  <si>
    <t>YATAI-FLOURESCENT TUBE TRIPHOSPHOR OMNI FL-28WT05B T5 28W BLUE</t>
  </si>
  <si>
    <t>YATAI-FLOURESCENT TUBE TRIPHOSPHOR OMNI FL-28WT05G T5 28W GRN</t>
  </si>
  <si>
    <t>YATAI-EMERGENCY LIGHT LED OMNI AEL-9032L 12V AUTOMATIC</t>
  </si>
  <si>
    <t>YATAI-ADAPTOR OMNI WSA-004 4-GANG 10A W/SWING TYPE PLUG</t>
  </si>
  <si>
    <t>YATAI-ADAPTOR OMNI WSA-004-PK 4-GANG 10A W/SWING TYPE PLUG IN BLISTER PACK</t>
  </si>
  <si>
    <t>YATAI-LAMP SOCKET OMNI GU5.3-001 100W 250V</t>
  </si>
  <si>
    <t>YATAI-LAMP SOCKET OMNI GU5.3-001-PK 100W 250V IN BLISTER PACK (2PCS/PK)</t>
  </si>
  <si>
    <t>YATAI-LAMP HOLDER OMNI E27-608 HEAVY DUTY</t>
  </si>
  <si>
    <t>YATAI-LAMP HOLDER OMNI E27-608H  HEAVY DUTY W/HOOK</t>
  </si>
  <si>
    <t>YATAI-LAMP HOLDER OMNI E40-608 HEAVY DUTY</t>
  </si>
  <si>
    <t>YATAI-LAMP HOLDER OMNI E40-608H HEAVY DUTY W/HOOK</t>
  </si>
  <si>
    <t>YATAI-OUTLET OMNI WFM-003 FLOOR MOUNTED SQUARE TYPE SILVER</t>
  </si>
  <si>
    <t>YATAI-BULB LED HIGH POWER OMNI LHP170E40-50WCW E40 50W CW</t>
  </si>
  <si>
    <t>YATAI-BULB LED HIGH POWER OMNI LHP170E40-50WDL E40 50W DL</t>
  </si>
  <si>
    <t>YATAI-EXTENSION CORD OMNI WTE-516 16G UNIVERSAL TOWER W/SWITCH</t>
  </si>
  <si>
    <t>YATAI-EXTENSION CORD OMNI WTE-512 12G UNIVERSAL TOWER W/SWITCH</t>
  </si>
  <si>
    <t>YATAI-EXTENSION CORD OMNI WEU-004 4G UNIVERSAL DISK W/SWITCH</t>
  </si>
  <si>
    <t>YATAI-LED TOUCH LAMP OMNI DEL-1311/B BLK</t>
  </si>
  <si>
    <t>YATAI-LED TOUCH LAMP OMNI DEL-1311/W WHT</t>
  </si>
  <si>
    <t>YATAI-DESK LAMP OMNI DSL-715/B BLK</t>
  </si>
  <si>
    <t>YATAI-DESK LAMP OMNI DSL-715/R RED</t>
  </si>
  <si>
    <t>YATAI-DESK LAMP OMNI DSL-715/G GREEN</t>
  </si>
  <si>
    <t>YATAI-DESK LAMP OMNI DSL-1250/U BLUE</t>
  </si>
  <si>
    <t>YATAI-BULB LED OMNI LLG45E27-1.5W LITE 1.5W DL</t>
  </si>
  <si>
    <t>YATAI-BULB LED OMNI LLG45E27-1.5W LITE 1.5W WW</t>
  </si>
  <si>
    <t>YATAI-DOWNLIGHT LED CIRCULAR OMNI LLRC-120R RECESSED 3" 8WCW</t>
  </si>
  <si>
    <t>YATAI-DOWNLIGHT LED CIRCULAR OMNI LLRC-120R RECESSED 3" 8WDL</t>
  </si>
  <si>
    <t>YATAI-DOWNLIGHT LED CIRCULAR OMNI LLRC-120R RECESSED 3" 8WWW</t>
  </si>
  <si>
    <t>YATAI-DOWNLIGHT LED SQUARE OMNI LLRC-120S RECESSED 3" 8WCW</t>
  </si>
  <si>
    <t>YATAI-DOWNLIGHT LED SQ. OMNI LLR-120S-8WDL RECESSED 3'' 8W DL</t>
  </si>
  <si>
    <t>YATAI-DOWNLIGHT LED SQ. OMNI LLRC-120S-8WW RECESSED 3'' 8W WW</t>
  </si>
  <si>
    <t>YATAI-DOWNLIGHT LED MOVABLE CIRCULAR  OMNI LLRC-60RM-8WCW RECESSED 3'' 8W CW</t>
  </si>
  <si>
    <t>YATAI-DOWNLIGHT LED MOVABLE CIRCULAR  OMNI LLRC-60RM-8WDL RECESSED 3'' 8W DL</t>
  </si>
  <si>
    <t>YATAI-DOWNLIGHT LED MOVABLE CIRCULAR  OMNI LLRC-60RM-8WW RECESSED 3'' 8W WW</t>
  </si>
  <si>
    <t>YATAI-DOWNLIGHT LED MOVABLE SQ. OMNI LLRC-60SM-8WCW RECESSED 3'' 8W CW</t>
  </si>
  <si>
    <t>YATAI-DOWNLIGHT LED MOVABLE SQ. OMNI LLRC-60SM-8WDL RECESSED 3'' 8W DL</t>
  </si>
  <si>
    <t>YATAI-DOWNLIGHT LED MOVABLE SQ. OMNI LLRC-60SM-8WW RECESSED 3'' 8W WW</t>
  </si>
  <si>
    <t>YATAI-TUBULAR LAMP LED STRAIGHT SINGLE OMNI LT8S-10W-CW T8 10W CW</t>
  </si>
  <si>
    <t>YATAI-TUBULAR LAMP LED STRAIGHT SINGLE OMNI LT8S-10W-DL T8 10W DL</t>
  </si>
  <si>
    <t>YATAI-TUBULAR LAMP LED STRAIGHT SINGLE OMNI LT8S-10W-WW T8 10W WW</t>
  </si>
  <si>
    <t>YATAI-TUBULAR LAMP LED STRAIGHT SINGLE OMNI LT8S-20W-WW T8 20W CW</t>
  </si>
  <si>
    <t>YATAI-TUBULAR LAMP LED STRAIGHT SINGLE OMNI LT8S-20W-DL T8 20W DL</t>
  </si>
  <si>
    <t>YATAI-TUBULAR LAMP LED STRAIGHT SINGLE OMNI LT8S-20W-WW T8 20W WW</t>
  </si>
  <si>
    <t>YATAI-BULB FLAT LAMP OMNI LFE27-12-DL E27 12W DL</t>
  </si>
  <si>
    <t>YATAI-BULB FLAT LAMP OMNI LFE27-12-WW E27 12W WW</t>
  </si>
  <si>
    <t>YATAI-BULB LITE LED OMNI LLG45E14-3W-DL E14 3W DL</t>
  </si>
  <si>
    <t>YATAI-BULB LITE LED OMNI LLG45E14-3W-WW E14 3W WW</t>
  </si>
  <si>
    <t>YATAI-BULB GLOBE LITE LED OMNI LLG70E27-8W-DL E27 8W DL</t>
  </si>
  <si>
    <t>YATAI-BULB GLOBE LITE LED OMNI LLG70E27-8W-WW E27 8W WW</t>
  </si>
  <si>
    <t>YATAI-BULB GLOBE LITE LED OMNI LLG95E27-12W-DL E27 12W DL</t>
  </si>
  <si>
    <t>YATAI-BULB GLOBE LITE LED OMNI LLG95E27-12W-WW E27 12W WW</t>
  </si>
  <si>
    <t>YATAI-BULB GLOBE LITE LED OMNI LLG120E27-16W-DL E27 16W DL</t>
  </si>
  <si>
    <t>YATAI-BULB GLOBE LITE LED OMNI LLG120E27-16W-WW E27 16W WW</t>
  </si>
  <si>
    <t>YATAI-BULB PIN LITE LED OMNI LPLE27-7W-DL E27 7W DL</t>
  </si>
  <si>
    <t>YATAI-BULB PIN LITE LED OMNI LPLE27-7W-WW E27 7W WW</t>
  </si>
  <si>
    <t>YATAI-BULB PIN LITE LED OMNI LPLG24D-7W-DL G24D 7W DL</t>
  </si>
  <si>
    <t>YATAI-BULB PIN LITE LED OMNI LPLG24D-7W CW G24D 7W CW</t>
  </si>
  <si>
    <t>YATAI-BULB PIN LITE LED OMNI LPLG24D-7W-WW G24D 7W WW</t>
  </si>
  <si>
    <t>YATAI-STREET LAMP LED OMNI LSL-30WDL (IP65) 30W DL</t>
  </si>
  <si>
    <t>YATAI-STREET LAMP LED OMNI LSL-30WCW (IP65) 30W CW</t>
  </si>
  <si>
    <t>YATAI-STREET LAMP LED OMNI LSL-50WDL (IP65) 50W DL</t>
  </si>
  <si>
    <t>YATAI-STREET LAMP LED OMNI LSL-50WCW (IP65) 50W CW</t>
  </si>
  <si>
    <t>YATAI-DOWNLIGHT CIRCULAR LED OMNI LLRC-10WDL RECESSED 4'' 10W DL</t>
  </si>
  <si>
    <t>YATAI-DOWNLIGHT CIRCULAR LED OMNI LLRC-10WCW RECESSED 4'' 10W CW</t>
  </si>
  <si>
    <t>YATAI-DOWNLIGHT CIRCULAR LED OMNI LLRC-10WWW RECESSED 4'' 10WW</t>
  </si>
  <si>
    <t>YATAI-DOWNLIGHT CIRCULAR LED OMNI LLRC-15WDL RECESSED 6'' 15W DL</t>
  </si>
  <si>
    <t>YATAI-DOWNLIGHT CIRCULAR LED OMNI LLRC-15WCW RECESSED 6'' 10W CW</t>
  </si>
  <si>
    <t>YATAI-DOWNLIGHT CIRCULAR LED OMNI LLRC-15WW RECESSED 6'' 10W WW</t>
  </si>
  <si>
    <t>YATAI-DOWNLIGHT CIRCULAR LED OMNI LLRC-20WDL RECESSED 8'' 20W DL</t>
  </si>
  <si>
    <t>YATAI-DOWNLIGHT CIRCULAR LED OMNI LLRC-20WCW RECESSED 8'' 20W CW</t>
  </si>
  <si>
    <t>YATAI-DOWNLIGHT CIRCULAR LED OMNI LLRC-20WW RECESSED 8'' 20W WW</t>
  </si>
  <si>
    <t>YATAI-DOWNLIGHT CIRCULAR LED OMNI LLRC-25WDL RECESSED 10'' 25W DL</t>
  </si>
  <si>
    <t>YATAI-DOWNLIGHT CIRCULAR LED OMNI LLRC-25WCW RECESSED 10'' 25W CW</t>
  </si>
  <si>
    <t>YATAI-DOWNLIGHT CIRCULAR LED OMNI LLRC-25WW RECESSED 10'' 25W WW</t>
  </si>
  <si>
    <t>YATAI-DESK LAMP OMNI DSL-1250/B BLK</t>
  </si>
  <si>
    <t>YATAI-DESK LAMP OMNI DSL-1250/G GREEN</t>
  </si>
  <si>
    <t>YATAI-DESK LAMP OMNI DSL-1110/U BLUE</t>
  </si>
  <si>
    <t>YATAI-DESK LAMP OMNI DSL-1110/B BLACK</t>
  </si>
  <si>
    <t>YATAI-DESK LAMP OMNI DSL-1110/G GREEN</t>
  </si>
  <si>
    <t>YATAI-FLOODLAMP LED WEATHERPROOF LFLD-20WDL (IP65) 20W DL</t>
  </si>
  <si>
    <t>YATAI-FLOODLAMP LED WEATHERPROOF LFLD-20WCW (IP65) 20W CW</t>
  </si>
  <si>
    <t>YATAI-FLOODLAMP LED WEATHERPROOF LFLD-30WDL (IP65) 30W DL</t>
  </si>
  <si>
    <t>YATAI-FLOODLAMP LED WEATHERPROOF LFLD-30WCW (IP65) 30W CW</t>
  </si>
  <si>
    <t>YATAI-FLOODLAMP LED WEATHERPROOF LFLD-50WCW (IP65) 50W DL</t>
  </si>
  <si>
    <t>YATAI-FLOODLAMP LED WEATHERPROOF LFLD-50WCW (IP65) 50W CW</t>
  </si>
  <si>
    <t>YATAI-FLOODLAMP LED WEATHERPROOF LFLD-100WDL (IP65) 100W DL</t>
  </si>
  <si>
    <t>YATAI-FLOODLAMP LED WEATHERPROOF LFLD-100WCW (IP65) 100W CW</t>
  </si>
  <si>
    <t>YATAI-FLOODLAMP LED WEATHERPROOF LFLD-150WDL (IP65) 150W DL</t>
  </si>
  <si>
    <t>YATAI-FLOODLAMP LED WEATHERPROOF LFLD-150WCW (IP65) 150W CW</t>
  </si>
  <si>
    <t>YATAI-FLOODLAMP LED WEATHERPROOF LFLD-200WDL (IP65) 200W DL</t>
  </si>
  <si>
    <t>YATAI-FLOODLAMP LED WEATHERPROOF LFLD-200WCW (IP65) 200W CW</t>
  </si>
  <si>
    <t>YATAI-BULB LED OMNI LCC35E14-4W-DL E14 CHANDELIER CLEAR 4W DL</t>
  </si>
  <si>
    <t>YATAI-BULB LED OMNI LCC35E14-4W-WW E14 CHANDELIER CLEAR 4W WW</t>
  </si>
  <si>
    <t>YATAI-BULB LED OMNI LCF35E27-4W-DL E27 CHANDELIER FROSTED 4W DL</t>
  </si>
  <si>
    <t>YATAI-BULB LED OMNI LCF35E27-4W-WW E27 CHANDELIER FROSTED 4W WW</t>
  </si>
  <si>
    <t>YATAI-LAMP LED HIGH POWER OMNI LHP170E40-75WDL E40 75W DL</t>
  </si>
  <si>
    <t>YATAI-LAMP LED HIGH POWER OMNI LHP170E40-75WCW E40 75W CW</t>
  </si>
  <si>
    <t>YATAI-LAMP LED HIGH POWER OMNI LHP150E40-50WDL E40 50W DL</t>
  </si>
  <si>
    <t>YATAI-LAMP LED HIGH POWER OMNI LHP150E40-50WCW E40 50W CW</t>
  </si>
  <si>
    <t>YATAI-LAMP LED HIGH POWER OMNI LHP150E27-50WDL E27 50W DL</t>
  </si>
  <si>
    <t>YATAI-LAMP LED HIGH POWER OMNI LHP150E27-50WCW E27 50W CW</t>
  </si>
  <si>
    <t>YATAI-FLOODLAMP LED WEATHERPROOF OMNI LWFL-75WDL 75W DL</t>
  </si>
  <si>
    <t>YATAI-FLOODLAMP LED WEATHERPROOF OMNI LWFL-75WW 75W WW</t>
  </si>
  <si>
    <t>YATAI-LAMP HOLDER CLIP &amp; ACCS.LED T8 OMNI LT8-LH</t>
  </si>
  <si>
    <t>YATAI-FUSE FOR LED T8 TUBULAR LAMPS OMNI LT8-FUSE</t>
  </si>
  <si>
    <t>YATAI-FLUO. TUBE LED T8 OMNI LT8G-7W-DL SINGLE ENDED 7W DL</t>
  </si>
  <si>
    <t>YATAI-FLUO. TUBE LED T8 OMNI LT8G-7W-WW SINGLE ENDED 7W WW</t>
  </si>
  <si>
    <t>YATAI-FLUO. TUBE LED T8 OMNI LT8G-15W-DL SINGLE ENDED 15W DL</t>
  </si>
  <si>
    <t>YATAI-FLUO. TUBE LED T8 OMNI LT8G-15W-WW SINGLE ENDED 15W WW</t>
  </si>
  <si>
    <t>YATAI-BULB LITE LED G40 OMNI LLG40E27-1.5W-DL E27 BASE 1.5W DL</t>
  </si>
  <si>
    <t>YATAI-BULB LITE LED G40 OMNI LLG40E27-1.5W-WW E27 BASE 1.5W WW</t>
  </si>
  <si>
    <t>YATAI-FUSE FOE LED T8 TUBULAR LAMPS OMNI LT8-FUSE-PK IN BLISTER PACK (2PCS/PK)</t>
  </si>
  <si>
    <t>YATAI-BULB LITE LED OMNI LLA60E27-8W-12V E27 A60 12V 8W DL</t>
  </si>
  <si>
    <t>YATAI-PANEL LAMP LED  OMNI 18W 300 X 300 DL</t>
  </si>
  <si>
    <t>YATAI-PANEL LAMP LED OMNI 40W 600X600 DL</t>
  </si>
  <si>
    <t>YATAI-PANEL LAMP LED  OMNI 40W 300X1200 DL</t>
  </si>
  <si>
    <t>YATAI-STRIP LIGHT LED OMNI LSDC-8W-WW-PK  12 V 8W WW 5M IP65 W/ 60W DRIVER IN BLISTER PACK</t>
  </si>
  <si>
    <t>YATAI-STRIP LIGHT LED OMNI LSDC-8W-CW-PK  12 V 8W CW 5M IP65 W/ 60W DRIVER IN BLISTER PACK</t>
  </si>
  <si>
    <t>YATAI-LED STRIP LIGHT OMNI LSAC-8W-DL/M AC 220V 8W DL 1M IP65</t>
  </si>
  <si>
    <t>YATAI-LED STRIP LIGHT OMNI LSAC-8W-WW/M AC 220V 8W WW 1M IP65</t>
  </si>
  <si>
    <t>YATAI-LED STRIP LIGHT OMNI LSAC-8W-CW/M AC 220V 8W CW 1M IP65</t>
  </si>
  <si>
    <t>YATAI-LED STRIP ACCESS CONN SET FOR 8W DC 12V LSCA-DC-8MM</t>
  </si>
  <si>
    <t>YATAI-LED STRIP CLAMP ACCESS SET FOR 8W AC 220V LSCA-AC-NE/C</t>
  </si>
  <si>
    <t>YATAI-LED POWER CORD FOR LED STRIP LIGHT 220V LSAC-8W LSPC-AC-NE</t>
  </si>
  <si>
    <t>YATAI-LED STRIP STANDARD ACCESS CONN SET FOR 8W 220V 14MM</t>
  </si>
  <si>
    <t>YATAI-STRIP LIGHT OMNI IP65 5M COOLWHITE 72W LED</t>
  </si>
  <si>
    <t>YATAI-STRIP ACCESSORY CONNECTOR SET 10MM LSDC-12W LED</t>
  </si>
  <si>
    <t>YATAI-STRIP LIGHT OMNI IP65 1M AC 220V LED</t>
  </si>
  <si>
    <t>YATAI-STRIP LIGHT OMNI POWER ADAPTOR WITH REMOTE CONTROL 220V AC  LSAC-8W</t>
  </si>
  <si>
    <t>YATAI-STRIP CLAMP OMNI ACCESSORY SET 16MM AC 220V LSAC-8W-RGB LED</t>
  </si>
  <si>
    <t>YATAI-STRIP STANDARD OMNI 16MM ACCESSORY CONNECTOR SET AC 220V LED</t>
  </si>
  <si>
    <t>YATAI-LITE DOU OMNI E27 A60 9WATTS BASE WARMWHITE/DAYLIGHT LED</t>
  </si>
  <si>
    <t>YATAI-BULB OMNI COLORED ROUND E27 1.5 WATTS BLUE LED</t>
  </si>
  <si>
    <t>YATAI-BULB OMNI COLORED ROUND E27 1.5 WATTS GREEN LED</t>
  </si>
  <si>
    <t>YATAI-BULB OMNI COLORED ROUND E27 1.5 WATTS RED LED</t>
  </si>
  <si>
    <t>YATAI-BULB OMNI COLORED ROUND E27 1.5 WATTS YELLOW LED</t>
  </si>
  <si>
    <t>YATAI-LAMP OMNI IP65 WEATHERPROOF OVAL 10W DAYLIGHT LED</t>
  </si>
  <si>
    <t>YATAI-LAMP OMNI IP65 WEATHERPROOF OVAL 10W WARMWHITE LED</t>
  </si>
  <si>
    <t>YATAI-LAMP OMNI IP65 WEATHERPROOF OVAL 20W DAYLIGHT LED</t>
  </si>
  <si>
    <t>YATAI-LAMP OMNI IP65 WEATHERPROOF OVAL 20W WARMWHITE LED</t>
  </si>
  <si>
    <t>YATAI-LAMP OMNI IP65 WEATHERPROOF CIRCULAR 10W DAYLIGHT LED</t>
  </si>
  <si>
    <t>YATAI-LAMP OMNI IP65 WEATHERPROOF CIRCULAR 10W WARMWHITE LED</t>
  </si>
  <si>
    <t>YATAI-LAMP OMNI IP65 WEATHERPROOF CIRCULAR 20W DAYLIGHT LED</t>
  </si>
  <si>
    <t>YATAI-LAMP OMNI IP65 WEATHERPROOF CIRCULAR 20W WARMWHITE LED</t>
  </si>
  <si>
    <t>YATAI-LAMP OMNI SLIM PANEL 18W COOLWHITE LED</t>
  </si>
  <si>
    <t>YATAI-LAMP OMNI SLIM PANEL 18W DAYLIGHT LED</t>
  </si>
  <si>
    <t>YATAI-EMERGENCY LIGHT AUTOMATIC OMNI WITH USB CHARGER SQUARE LED</t>
  </si>
  <si>
    <t>YATAI-LAMP OMNI CEILING PENDANT E27 LIGHTING FIXTURE  HOLDER BLACK</t>
  </si>
  <si>
    <t>YATAI-LAMP OMNI CEILING PENDANT E27 LIGHTING FIXTURE  HOLDER WHITE</t>
  </si>
  <si>
    <t>EHM30-LAMPSHADE LARTE ART807 ROSE PLAFONIERA</t>
  </si>
  <si>
    <t>EHM30-LAMPSHADE LARTE ART65 TRENTO</t>
  </si>
  <si>
    <t>EHM30-LAMPSHADE LARTE ART72 GRATA</t>
  </si>
  <si>
    <t>EHM30-LAMPSHADE LARTE ART133/C LANTERNA ESTEMO</t>
  </si>
  <si>
    <t>EHM30-LAMPSHADE LARTE ART335 PICCOLO</t>
  </si>
  <si>
    <t>EHM30-LAMPSHADE LARTE ART333/A VETRL 3</t>
  </si>
  <si>
    <t>EHM30-LAMPSHADE LARTE ART333 SOSPENSIONE VETRI 6</t>
  </si>
  <si>
    <t>EHM30-LAMPSHADE LARTE ART320/A MURO VETRI GIALLI</t>
  </si>
  <si>
    <t>EHM30-LAMPSHADE LARTE ART98 A ROSINE</t>
  </si>
  <si>
    <t>EHM30-LAMPSHADE LARTE ART810/2 COLORATA LUCI 2</t>
  </si>
  <si>
    <t>EHM30-LAMPSHADE LARTE ART125 LANTERNA A MURO 1/2</t>
  </si>
  <si>
    <t>EHM30-LAMPSHADE LARTE ART900/2 MARRONE LUCI 2</t>
  </si>
  <si>
    <t>EHM30-LAMPSHADE LARTE ART900/1 MARRONE LUCE 1</t>
  </si>
  <si>
    <t>EHM30-LAMPSHADE LARTE ART00 CAPPA DLAM 14</t>
  </si>
  <si>
    <t>EHM30-LAMPSHADE LARTE ART01 CAPPA DLAM 30</t>
  </si>
  <si>
    <t>EHM-ACCESSORIES BBQ GRILL TUSCANY ART011P PARASCINTILLE</t>
  </si>
  <si>
    <t>EHM-ACCESSORIES BBQ GRILL TUSCANY ART014-A ANELLO GRUPPO</t>
  </si>
  <si>
    <t>EHM-BARBEQUE CASA TUSCANY ART250L 210X85X60</t>
  </si>
  <si>
    <t>EHM-BARBEQUE CASETTA TUSCANY ART253 PROF</t>
  </si>
  <si>
    <t>EHM-CANOPY BRACKET TUSCANY ART888A METAL CRAFT 80CMX45CM</t>
  </si>
  <si>
    <t>EHM-CANOPY BRACKET TUSCANY ART888B METAL CRAFT 80CMX45CM</t>
  </si>
  <si>
    <t>EHM-ORNAMENTAL TUSCANY ONDA FORGIA ART.14 21CM</t>
  </si>
  <si>
    <t>EHM-ORNAMENTAL TUSCANY ONDA MEDIA ART.15 34CM</t>
  </si>
  <si>
    <t>EHM-ORNAMENTAL TUSCANY ONDA GRANDE ART.16 43CM</t>
  </si>
  <si>
    <t>EHM-METAL CRAFT STAFFA ITALIA TUSCANY ART.ST27  FISSASCARRICO DIAMETER 10CM 20CMHEIGHT</t>
  </si>
  <si>
    <t>EHM-METAL CRAFT STAFFA ITALIA TUSCANY ART.ST28  FISSASCARRICO DIAMETER 12CM 20CMHEIGHT</t>
  </si>
  <si>
    <t>EHM-DOOR HANDLE TUSCANY MANIGLIONE TORTO ART.001 48CM</t>
  </si>
  <si>
    <t>EHM-DOOR HANDLE TUSCANY MANIGLIA FARFALLE ART.002 30CM</t>
  </si>
  <si>
    <t>EHM-DOOR HANDLE TUSCANY TRIANGOLO TOCTOC ART.003 20CM</t>
  </si>
  <si>
    <t>EHM-DOOR HANDLE TUSCANY CIGNO TOCTOC ART.004 20CM</t>
  </si>
  <si>
    <t>EHM-DOOR HANDLE TUSCANY ANELLO TOCTOC ART.005 20CM</t>
  </si>
  <si>
    <t>EHM-DOOR HANDLE TUSCANY CIGNO MANIGLIA ART.006 20CM</t>
  </si>
  <si>
    <t>EHM-HINGES TUSCANY CERNIERA FARFALLA ART.001  20CM</t>
  </si>
  <si>
    <t>EHM-HINGES TUSCANY CERNIERA ANTICA ART.002 30CM</t>
  </si>
  <si>
    <t>EHM-HINGES TUSCANY CERNIERETTA FARFALLA ART.003 32CM</t>
  </si>
  <si>
    <t>EHM-HINGES TUSCANY CERNIERINA FARFALLA ART.004 24CM</t>
  </si>
  <si>
    <t>EHM-HINGES TUSCANY CERNIERONE FARFALLA ART.005  35CM</t>
  </si>
  <si>
    <t>EHM-ORNAMENTAL TUSCANY DIAMOND SQUARE ZRT.017 20CM</t>
  </si>
  <si>
    <t>EHM-ORNAMENTAL TUSCANY DIAMOND ART.018 34CM</t>
  </si>
  <si>
    <t>NKD-DRILL BIT LOTUS HSS LHDBS-10 SET 1/16-1/4</t>
  </si>
  <si>
    <t>ER-FELT PAD EAGLES CLAW 18PCS SQUARE BEIGE</t>
  </si>
  <si>
    <t>ER-FELT PAD EAGLES CLAW 18PCS SQUARE BROWN</t>
  </si>
  <si>
    <t>ER-FELT PAD EAGLES CLAW 10PCS RECTANGULAR BEIGE</t>
  </si>
  <si>
    <t>ER-FELT PAD EAGLES CLAW 10PCS RECTANGULAR BLACK</t>
  </si>
  <si>
    <t>ER-RUBBER PAD EAGLES CLAW 8PCS ROUND BLACK</t>
  </si>
  <si>
    <t>ER-RUBBER PAD EAGLES CLAW 32PCS SQUARE BLACK</t>
  </si>
  <si>
    <t>ER-SCRATCH PAD EAGLES CLAW 8PCS ROUND BROWN</t>
  </si>
  <si>
    <t>ER-SCRATCH PAD EAGLES CLAW 6PCS ROUND WHITE</t>
  </si>
  <si>
    <t>ER-SCRATCH PAD EAGLES CLAW 6PCS ROUND BROWN</t>
  </si>
  <si>
    <t>ER-SCRATCH PAD EAGLES CLAW 12PCS ROUND WHITE</t>
  </si>
  <si>
    <t>ER-SCRATCH PAD EAGLES CLAW 20PCS ROUND BROWN</t>
  </si>
  <si>
    <t>ER-SCRATCH PAD EAGLES CLAW 20PCS ROUND WHITE</t>
  </si>
  <si>
    <t>ER-TORCH GAS FOLDABLE EL-YW2-01</t>
  </si>
  <si>
    <t>ER-TORCH GAS FOLDABLE EL-YW2-03</t>
  </si>
  <si>
    <t>ER-TORCH GAS FOLDABLE EL-YW2-02</t>
  </si>
  <si>
    <t>ER-HOOK ERICCO CLAW 3PK SQUARE</t>
  </si>
  <si>
    <t>ER-HOOK ERICCO CLAW 2PK MEDIUM</t>
  </si>
  <si>
    <t>ER-HOOK ERICCO CLAW 2PK SMALL</t>
  </si>
  <si>
    <t>ER-HOOK ERRICO CLAW 1PK TRIANGLE</t>
  </si>
  <si>
    <t>ER-HOOK ERRICO CLAW 1PK MEDIUM</t>
  </si>
  <si>
    <t>ER-RUBBER FOOTING 2-1/2 ROUND</t>
  </si>
  <si>
    <t>ER-RUBBER FOOTING 2 ROUND</t>
  </si>
  <si>
    <t>ER-RUBBER FOOTING 1-1/2 ROUND</t>
  </si>
  <si>
    <t>ER-RUBBER FOOTING 1-1/4 ROUND</t>
  </si>
  <si>
    <t>ER-BALL CATCHES FOUNDATION DBL 40MM</t>
  </si>
  <si>
    <t>ER-BALL CATCHES FOUNDATION DBL 46MM</t>
  </si>
  <si>
    <t>ER-METAL HANDLE FOUNDATION 271</t>
  </si>
  <si>
    <t>ER-METAL HANDLE FOUNDATION 272</t>
  </si>
  <si>
    <t>ER-METAL HANDLE FOUNDATION 273</t>
  </si>
  <si>
    <t>ER-METAL HANDLE FOUNDATION 274</t>
  </si>
  <si>
    <t>ER-METAL HANDLE FOUNDATION 2746</t>
  </si>
  <si>
    <t>ER-METAL HANDLE FOUNDATION 2747</t>
  </si>
  <si>
    <t>ER-METAL HANDLE FOUNDATION 2748</t>
  </si>
  <si>
    <t>ER-METAL HANDLE FOUNDATION 2749</t>
  </si>
  <si>
    <t>ER-METAL HANDLE FOUNDATION 2750</t>
  </si>
  <si>
    <t>ER-METAL HANDLE FOUNDATION 2751</t>
  </si>
  <si>
    <t>ER-METAL HANDLE FOUNDATION 2752</t>
  </si>
  <si>
    <t>ER-METAL HANDLE FOUNDATION 2753</t>
  </si>
  <si>
    <t>ER-METAL HANDLE FOUNDATION 2758</t>
  </si>
  <si>
    <t>ER-METAL HANDLE FOUNDATION 2759</t>
  </si>
  <si>
    <t>ER-METAL HANDLE FOUNDATION 2760</t>
  </si>
  <si>
    <t>ER-METAL HANDLE FOUNDATION 2761</t>
  </si>
  <si>
    <t>ER-METAL HANDLE FOUNDATION 2766</t>
  </si>
  <si>
    <t>ER-METAL HANDLE FOUNDATION 2767</t>
  </si>
  <si>
    <t>ER-METAL HANDLE FOUNDATION 2768</t>
  </si>
  <si>
    <t>ER-METAL HANDLE FOUNDATION 2769</t>
  </si>
  <si>
    <t>ER-METAL HANDLE FOUNDATION 2774</t>
  </si>
  <si>
    <t>ER-METAL HANDLE FOUNDATION 2775</t>
  </si>
  <si>
    <t>ER-METAL HANDLE FOUNDATION 2776</t>
  </si>
  <si>
    <t>ER-METAL HANDLE FOUNDATION 2777</t>
  </si>
  <si>
    <t>ER-METAL HANDLE FOUNDATION 2778</t>
  </si>
  <si>
    <t>ER-METAL HANDLE FOUNDATION 2779</t>
  </si>
  <si>
    <t>ER-METAL HANDLE FOUNDATION 2780</t>
  </si>
  <si>
    <t>ER-METAL HANDLE FOUNDATION 2781</t>
  </si>
  <si>
    <t>ER-METAL HANDLE STAINLESS FOUNDATION 275</t>
  </si>
  <si>
    <t>ER-METAL HANDLE STAINLESS FOUNDATION 276</t>
  </si>
  <si>
    <t>ER-METAL HANDLE STAINLESS FOUNDATION 277</t>
  </si>
  <si>
    <t>ER-METAL HANDLE STAINLESS FOUNDATION 278</t>
  </si>
  <si>
    <t>ER-METAL HANDLE STAINLESS FOUNDATION 2719</t>
  </si>
  <si>
    <t>ER-METAL HANDLE STAINLESS FOUNDATION 2720</t>
  </si>
  <si>
    <t>ER-METAL HANDLE STAINLESS FOUNDATION 2721</t>
  </si>
  <si>
    <t>ER-METAL HANDLE STAINLESS FOUNDATION 2722</t>
  </si>
  <si>
    <t>ER-METAL HANDLE STAINLESS FOUNDATION 2723</t>
  </si>
  <si>
    <t>ER-METAL HANDLE STAINLESS FOUNDATION 2724</t>
  </si>
  <si>
    <t>ER-METAL HANDLE STAINLESS FOUNDATION 2725</t>
  </si>
  <si>
    <t>ER-METAL HANDLE STAINLESS FOUNDATION 2726</t>
  </si>
  <si>
    <t>ER-METAL HANDLE STAINLESS FOUNDATION 2727</t>
  </si>
  <si>
    <t>ER-METAL HANDLE STAINLESS FOUNDATION 2728</t>
  </si>
  <si>
    <t>ER-METAL HANDLE STAINLESS FOUNDATION 2729</t>
  </si>
  <si>
    <t>ER-METAL HANDLE STAINLESS FOUNDATION 2730</t>
  </si>
  <si>
    <t>ER-METAL HANDLE STAINLESS FOUNDATION 2731</t>
  </si>
  <si>
    <t>ER-METAL HANDLE STAINLESS FOUNDATION 2732</t>
  </si>
  <si>
    <t>ER-METAL HANDLE STAINLESS FOUNDATION 2733</t>
  </si>
  <si>
    <t>ER-METAL HANDLE STAINLESS FOUNDATION 2734</t>
  </si>
  <si>
    <t>ER-METAL HANDLE KNOB FOUNDATION 27106</t>
  </si>
  <si>
    <t>ER-METAL HANDLE KNOB FOUNDATION 27107</t>
  </si>
  <si>
    <t>ER-METAL HANDLE KNOB FOUNDATION 27108</t>
  </si>
  <si>
    <t>ER-METAL HANDLE KNOB FOUNDATION 27109</t>
  </si>
  <si>
    <t>ER-METAL HANDLE KNOB FOUNDATION 27110</t>
  </si>
  <si>
    <t>ER-METAL HANDLE KNOB FOUNDATION 27111</t>
  </si>
  <si>
    <t>ER-METAL HANDLE KNOB FOUNDATION 27112</t>
  </si>
  <si>
    <t>ER-METAL HANDLE KNOB FOUNDATION 27113</t>
  </si>
  <si>
    <t>ER-METAL HANDLE KNOB FOUNDATION 27114</t>
  </si>
  <si>
    <t>ER-METAL HANDLE KNOB FOUNDATION 27115</t>
  </si>
  <si>
    <t>ER-METAL HANDLE KNOB FOUNDATION 27116</t>
  </si>
  <si>
    <t>ER-METAL HANDLE KNOB FOUNDATION 27117</t>
  </si>
  <si>
    <t>ER-HOOK FRAME FOUNDATION C-TYPE (5'S)</t>
  </si>
  <si>
    <t>ER-HOOK FRAME FOUNDATION V-TYPE SMALL (5'S)</t>
  </si>
  <si>
    <t>ER-HOOK FRAME FOUNDATION V-TYPE BIG (5'S)</t>
  </si>
  <si>
    <t>ER-HANGER SAWTOOTH  FOUNDATION (5'S)</t>
  </si>
  <si>
    <t>ER-HANGER FLAT FOUNDATION (5'S)</t>
  </si>
  <si>
    <t>ER-GI HEX CAP SCREW FOUNDATION 1/4X1/2</t>
  </si>
  <si>
    <t>ER-GI HEX CAP SCREW FOUNDATION 1/4X3/4</t>
  </si>
  <si>
    <t>ER-BLIND RIVETS FOUNDATION 1/8X1/2 ALUM.</t>
  </si>
  <si>
    <t>ER-BLIND RIVETS FOUNDATION 1/8X3/16 ALUM.</t>
  </si>
  <si>
    <t>ER-BLIND RIVETS FOUNDATION 1/8X3/4 ALUM.</t>
  </si>
  <si>
    <t>ER-BLIND RIVETS FOUNDATION 1/8X3/8 ALUM.</t>
  </si>
  <si>
    <t>ER-BLIND RIVETS FOUNDATION 1/8X5/16 ALUM.</t>
  </si>
  <si>
    <t>ER-BLIND RIVETS FOUNDATION 1/8X5/8 ALUM.</t>
  </si>
  <si>
    <t>ER-BLIND RIVETS FOUNDATION 1/8X7/16 ALUM.</t>
  </si>
  <si>
    <t>ER-BLIND RIVETS FOUNDATION 1/8X9/16 ALUM.</t>
  </si>
  <si>
    <t>ER-BLIND RIVETS FOUNDATION 3/16X1/2 ALUM.</t>
  </si>
  <si>
    <t>ER-BLIND RIVETS FOUNDATION 3/16X1/4 ALUM.</t>
  </si>
  <si>
    <t>ER-BLIND RIVETS FOUNDATION 3/16X3/4 ALUM.</t>
  </si>
  <si>
    <t>ER-BLIND RIVETS FOUNDATION 3/16X3/8 ALUM.</t>
  </si>
  <si>
    <t>ER-BLIND RIVETS FOUNDATION 3/16X5/16 ALUM.</t>
  </si>
  <si>
    <t>ER-BLIND RIVETS FOUNDATION 3/16X5/8 ALUM.</t>
  </si>
  <si>
    <t>ER-BLIND RIVETS FOUNDATION 3/16X7/8 ALUM.</t>
  </si>
  <si>
    <t>ER-BLIND RIVETS FOUNDATION 3/16X7/16 ALUM.</t>
  </si>
  <si>
    <t>ER-BLIND RIVETS FOUNDATION 3/16X9/16 ALUM.</t>
  </si>
  <si>
    <t>ER-BLIND RIVETS FOUNDATION 5/32X1/2 ALUM.</t>
  </si>
  <si>
    <t>ER-BLIND RIVETS FOUNDATION 5/32X1/4 ALUM.</t>
  </si>
  <si>
    <t>ER-BLIND RIVETS FOUNDATION 5/32X3/4 ALUM.</t>
  </si>
  <si>
    <t>ER-BLIND RIVETS FOUNDATION 5/32X3/8 ALUM.</t>
  </si>
  <si>
    <t>ER-BLIND RIVETS FOUNDATION 5/32X5/16 ALUM.</t>
  </si>
  <si>
    <t>ER-BLIND RIVETS FOUNDATION 5/32X5/8 ALUM.</t>
  </si>
  <si>
    <t>ER-BLIND RIVETS FOUNDATION 5/32X7/16 ALUM.</t>
  </si>
  <si>
    <t>ER-BLIND RIVETS FOUNDATION 5/32X9/16 ALUM.</t>
  </si>
  <si>
    <t>ER-GI STOVE BOLT FOUNDATION FHD 1/4X1/2</t>
  </si>
  <si>
    <t>ER-GI STOVE BOLT FOUNDATION FHD 1/4X2</t>
  </si>
  <si>
    <t>ER-GI STOVE BOLT FOUNDATION FHD 1/4X3</t>
  </si>
  <si>
    <t>ER-GI STOVE BOLT FOUNDATION FHD 1/4X3/4</t>
  </si>
  <si>
    <t>ER-GI STOVE BOLT FOUNDATION FHD 1/8X1/2</t>
  </si>
  <si>
    <t>ER-GI STOVE BOLT FOUNDATION FHD 1/8X2</t>
  </si>
  <si>
    <t>ER-GI STOVE BOLT FOUNDATION FHD 1/8X3/4</t>
  </si>
  <si>
    <t>ER-GI STOVE BOLT FOUNDATION FHD 1/8X3/8</t>
  </si>
  <si>
    <t>ER-GI STOVE BOLT FOUNDATION FHD 3/16X1/2</t>
  </si>
  <si>
    <t>ER-GI STOVE BOLT FOUNDATION FHD 3/16X1-1/2</t>
  </si>
  <si>
    <t>ER-GI STOVE BOLT FOUNDATION FHD 3/16X3/4</t>
  </si>
  <si>
    <t>ER-GI STOVE BOLT FOUNDATION FHD 3/16X3/8</t>
  </si>
  <si>
    <t>ER-GI STOVE BOLT FOUNDATION FHD 3/8X1-1/2</t>
  </si>
  <si>
    <t>ER-GI STOVE BOLT FOUNDATION FHD 3/8X2</t>
  </si>
  <si>
    <t>ER-GI STOVE BOLT FOUNDATION FHD 3/8X3</t>
  </si>
  <si>
    <t>ER-GI STOVE BOLT FOUNDATION FHD 3/8X3/4</t>
  </si>
  <si>
    <t>ER-GI STOVE BOLT FOUNDATION FHD 5/16X1-1/2</t>
  </si>
  <si>
    <t>ER-GI STOVE BOLT FOUNDATION FHD 5/16X2</t>
  </si>
  <si>
    <t>ER-GI STOVE BOLT FOUNDATION FHD 5/16X3</t>
  </si>
  <si>
    <t>ER-GI STOVE BOLT FOUNDATION FHD 5/16X3/4</t>
  </si>
  <si>
    <t>ER-GI STOVE BOLT FOUNDATION FHD 5/32X1/2</t>
  </si>
  <si>
    <t>ER-GI STOVE BOLT FOUNDATION FHD 5/32X2</t>
  </si>
  <si>
    <t>ER-GI STOVE BOLT FOUNDATION FHD 5/32X3/4</t>
  </si>
  <si>
    <t>ER-GI STOVE BOLT FOUNDATION FHD 5/32X3/8</t>
  </si>
  <si>
    <t>ER-GI STOVE BOLT FOUNDATION RHD 1/4X1/2</t>
  </si>
  <si>
    <t>ER-GI STOVE BOLT FOUNDATION RHD 1/4X2</t>
  </si>
  <si>
    <t>ER-GI STOVE BOLT FOUNDATION RHD 1/4X3</t>
  </si>
  <si>
    <t>ER-GI STOVE BOLT FOUNDATION RHD 1/4X3/4</t>
  </si>
  <si>
    <t>ER-GI STOVE BOLT FOUNDATION RHD 1/8X1/2</t>
  </si>
  <si>
    <t>ER-GI STOVE BOLT FOUNDATION RHD 1/8X2</t>
  </si>
  <si>
    <t>ER-GI STOVE BOLT FOUNDATION RHD 1/8X3/4</t>
  </si>
  <si>
    <t>ER-GI STOVE BOLT FOUNDATION RHD 1/8X3/8</t>
  </si>
  <si>
    <t>ER-GI STOVE BOLT FOUNDATION RHD 3/16X1/2</t>
  </si>
  <si>
    <t>ER-GI STOVE BOLT FOUNDATION RHD 3/16X1-1/2</t>
  </si>
  <si>
    <t>ER-GI STOVE BOLT FOUNDATION RHD 3/16X3/4</t>
  </si>
  <si>
    <t>ER-GI STOVE BOLT FOUNDATION RHD 3/16X3/8</t>
  </si>
  <si>
    <t>ER-GI STOVE BOLT FOUNDATION RHD 3/8X1-1/2</t>
  </si>
  <si>
    <t>ER-GI STOVE BOLT FOUNDATION RHD 3/8X2</t>
  </si>
  <si>
    <t>ER-GI STOVE BOLT FOUNDATION RHD 3/8X3</t>
  </si>
  <si>
    <t>ER-GI STOVE BOLT FOUNDATION RHD 3/8X3/4</t>
  </si>
  <si>
    <t>ER-GI STOVE BOLT FOUNDATION RHD 5/16X1-1/2</t>
  </si>
  <si>
    <t>ER-GI STOVE BOLT FOUNDATION RHD 5/16X2</t>
  </si>
  <si>
    <t>ER-GI STOVE BOLT FOUNDATION RHD 5/16X3</t>
  </si>
  <si>
    <t>ER-GI STOVE BOLT FOUNDATION RHD 5/16X3/4</t>
  </si>
  <si>
    <t>ER-GI STOVE BOLT FOUNDATION RHD 5/32X1/2</t>
  </si>
  <si>
    <t>ER-GI STOVE BOLT FOUNDATION RHD 5/32X2</t>
  </si>
  <si>
    <t>ER-GI STOVE BOLT FOUNDATION RHD 5/32X3/4</t>
  </si>
  <si>
    <t>ER-GI STOVE BOLT FOUNDATION RHD 5/32X3/8</t>
  </si>
  <si>
    <t>ER-TAPE DUCT CLOTH FOUNDTION 2X25METERS BLK</t>
  </si>
  <si>
    <t>ER-TAPE DUCT CLOTH FOUNDATION 2X25METERS BLUE</t>
  </si>
  <si>
    <t>ER-TAPE DUCT CLOTH FOUNDATION 2X25METERS GRAY</t>
  </si>
  <si>
    <t>ER-TAPE DUCT CLOTH FOUNDATION 2X25METERS GRN</t>
  </si>
  <si>
    <t>ER-TAPE CLOTH DUCT FOUNDATION 2X25METERS BEIGE</t>
  </si>
  <si>
    <t>ER-TAPE CLOTH DUCT FOUNDATION 2X25METERS RED</t>
  </si>
  <si>
    <t>MN-MAGAZINE GOOD HOUSEKEEPING SPECIAL ISSUE</t>
  </si>
  <si>
    <t>AIC-RATCHET DRIVER KYK KRP017 BIT SET</t>
  </si>
  <si>
    <t>AIC-DOOR PULL KYK KDP4012 4-1/2 CHROME</t>
  </si>
  <si>
    <t>AIC-SOCKET NUT DRIVER KYK KMSN008 8MM MAGNETIC</t>
  </si>
  <si>
    <t>AIC-WRENCH Y-TYPE KYK KYW247 12-14-17mm</t>
  </si>
  <si>
    <t>AIC-CABLE LOCK KYK KCL080 8MM X 80CM</t>
  </si>
  <si>
    <t>AIC-CABLE LOCK W/KEY KYK KCL100 8MM X 100CM</t>
  </si>
  <si>
    <t>AIC-CABLE LOCK W/COMB. KYK KCL120 10MM X 120MM</t>
  </si>
  <si>
    <t>AIC-DIAMOND DISC KYK KDD105T 4'' THIN</t>
  </si>
  <si>
    <t>AIC-WRENCH FOLDABLE TORX KYK KFT10 SET</t>
  </si>
  <si>
    <t>AIC-HAND PUMP W/ GAUGE KYK KHP8306</t>
  </si>
  <si>
    <t>AIC-FLAP WHEEL KYK KFL4036 A GRIT 4" #36</t>
  </si>
  <si>
    <t>AIC-PADLOCK KYK KBPLS30 30MM LONG SHACKLE BRASS</t>
  </si>
  <si>
    <t>AIC-PADLOCK KYK KBPLS40 40MM LONG SHACKLE BRASS</t>
  </si>
  <si>
    <t>AIC-WRENCH SOCKET KYK KSS250C 1/2DR 25PCS. SET</t>
  </si>
  <si>
    <t>AIC-PADLOCK KYK KBP302S KEYED ALIKE 30MM BRASS 2PC.</t>
  </si>
  <si>
    <t>AIC-PADLOCK KYK KBP304S KEYED ALIKE 30MM BRASS 4PC.</t>
  </si>
  <si>
    <t>AIC-WHEEL FLAP KYK KFL4080 A GRIT #80 4''</t>
  </si>
  <si>
    <t>AIC-WHEEL FLAP KYK KFL4100 A GRIT #100 4''</t>
  </si>
  <si>
    <t>AIC-WHEEL FLAP KYK KFL4120 A GRIT #120 4''</t>
  </si>
  <si>
    <t>AIC-ALUMINUM POLISH AUTOSOL A1824 75ML.</t>
  </si>
  <si>
    <t>AIC-RUBBING COMPOUND AUTOSOL A1601 250ML.</t>
  </si>
  <si>
    <t>AIC-WRENCH Y TYPE KYK KYW802 8X10X12</t>
  </si>
  <si>
    <t>AIC-CUT-OFF WHEEL KYK KCM100T THIN 4'' S/S</t>
  </si>
  <si>
    <t>AIC-WRENCH HANDLE KYK KTW08 8MM</t>
  </si>
  <si>
    <t>AIC-WRENCH HANDLE KYK KTW10 10MM</t>
  </si>
  <si>
    <t>AIC-WRENCH HANDLE KYK KTW12 12MM</t>
  </si>
  <si>
    <t>AIC-WRENCH HANDLE KYK KTW14 14MM</t>
  </si>
  <si>
    <t>AIC-WRENCH HANDLE KYK KTW17 17MM</t>
  </si>
  <si>
    <t>AIC-TOOL BOX KYK KTB012S STEEL</t>
  </si>
  <si>
    <t>AIC-HAMMER SLEDGE KYK KFSH4 FIBERGLASS 4LBS</t>
  </si>
  <si>
    <t>AIC-HAMMER SLEDGE KYK KFSH3 FIBERGLASS 3LBS</t>
  </si>
  <si>
    <t>AIC-HAMMER SLEDGE KYK KFSH6 FIBERGLASS 6LBS</t>
  </si>
  <si>
    <t>AIC-HAND PUMP MINI DBL AXLE KYKK KMHP01</t>
  </si>
  <si>
    <t>AIC-SANDPAPER KYK KSP060 WATERPROOF GRIT #60</t>
  </si>
  <si>
    <t>AIC-SANDPAPER KYK KSP080 WATERPROOF GRIT #80</t>
  </si>
  <si>
    <t>AIC-SANDPAPER KYK KSP0100 WATERPROOF GRIT #100</t>
  </si>
  <si>
    <t>AIC-DEEP SOCKET KYK K4DS08 1/2DR. 8MM CHROME</t>
  </si>
  <si>
    <t>AIC-DEEP SOCKET KYK K4DS08 1/2DR. 10MM CHROME</t>
  </si>
  <si>
    <t>AIC-DEEP SOCKET KYK K4DS08 1/2DR. 12MM CHROME</t>
  </si>
  <si>
    <t>AIC-DEEP SOCKET KYK K4DS08 1/2DR. 14MM CHROME</t>
  </si>
  <si>
    <t>AIC-DEEP SOCKET KYK K4DS08 1/2DR. 17MM CHROME</t>
  </si>
  <si>
    <t>AIC-DEEP SOCKET KYK K4DS08 1/2DR. 19MM CHROME</t>
  </si>
  <si>
    <t>AIC-DEEP SOCKET KYK K4DS08 1/2DR. 21MM CHROME</t>
  </si>
  <si>
    <t>AIC-DEEP SOCKET KYK K4DS08 1/2DR. 23MM CHROME</t>
  </si>
  <si>
    <t>AIC-DEADBOLT LOCK KYK KDL002AB DOUBLE CYCLINDER AB</t>
  </si>
  <si>
    <t>AIC-DEADBOLT LOCK KYK KDL002CP DOUBLE CYLINDER CHROME PLATED</t>
  </si>
  <si>
    <t>AIC-DEADBOLT LOCK KYK KDL002PB DOUBLE CYLINDER POLISH BRASS</t>
  </si>
  <si>
    <t>AIC-COBALT DRILL BIT KYK KDB04C 4.0MM</t>
  </si>
  <si>
    <t>AIC-COBALT DRILL BIT KYK KDB05C 5.0MM</t>
  </si>
  <si>
    <t>AIC-COBALT DRILL BIT KYK KDB055C 5.5MM</t>
  </si>
  <si>
    <t>AIC-COBALT DRILL BIT KYK KDB06C 6.00MM</t>
  </si>
  <si>
    <t>AIC-COBALT DRILL BIT KYK KDB95C 9.5MM</t>
  </si>
  <si>
    <t>AIC-COBALT DRILL BIT KYK KDB10C 10MM</t>
  </si>
  <si>
    <t>AIC-COBALT DRILL BIT KYK KDB13C 13MM</t>
  </si>
  <si>
    <t>AIC-BRASS HOSE KYK KHC0012 COUPLING 1/2"</t>
  </si>
  <si>
    <t>AIC-HEXAGON SOCKET KYK K4HS8 1/2DR. 8MM</t>
  </si>
  <si>
    <t>AIC-HEXAGON SOCKET KYK K4HS10 1/2DR. 10MM</t>
  </si>
  <si>
    <t>AIC-HEXAGON SOCKET KYK K4HS12 1/2DR. 12MM</t>
  </si>
  <si>
    <t>AIC-HEXAGON SOCKET KYK K4HHS14 1/2DR. 14MM</t>
  </si>
  <si>
    <t>AIC-HEXAGON SOCKET KYK K4HS17 1/2DR. 17MM</t>
  </si>
  <si>
    <t>AIC-HEXAGON SOCKET KYK K4HS19 12DR.19MM</t>
  </si>
  <si>
    <t>AIC-COBALT DRILL BIT KYK KDB25C 2.5MM S/S</t>
  </si>
  <si>
    <t>AIC-COBALT DRILL BIT KYK KDB32C 3.2MM S/S</t>
  </si>
  <si>
    <t>AIC-COBALT DRILL BIT KYK KDB35C 3.5MM S/S</t>
  </si>
  <si>
    <t>AIC-COBALT DRILL BIT KYK KDB65C 6.5MM S/S</t>
  </si>
  <si>
    <t>AIC-COBALT DRILL BIT KKY KDB08C 8MM S/S</t>
  </si>
  <si>
    <t>AIC-DEEP SOCKET KYK K4DS16 16MM 1/2DR. CHROME</t>
  </si>
  <si>
    <t>AIC-DEEP SOCKET KYK K4DS18 18MM 1/2DR. CHROME</t>
  </si>
  <si>
    <t>AIC-DEEP SOCKET KYK K4DS22 12MM 1/2DR. CHROME</t>
  </si>
  <si>
    <t>AIC-DEEP SOCKET KYK K4DS24 24MM 1/2DR. CHROME</t>
  </si>
  <si>
    <t>AIC-CLAW HAMMER KYK 8OZ. STEEL HANDLE</t>
  </si>
  <si>
    <t>AIC-CLAW HAMMER KYK 16OZ. STEEL HANDLE</t>
  </si>
  <si>
    <t>AIC-CROW BAR KYK 24"</t>
  </si>
  <si>
    <t>AIC-STEEL ADJUSTABLE KYKY HACKSAW FRAME</t>
  </si>
  <si>
    <t>AIC-HACKSAW BLADE KYK 12"X1/2" X 24T</t>
  </si>
  <si>
    <t>AIC-SCREWDRIVER KYK PKGSD-610  PROF GO-THRU 1/4"X10"+ CRV</t>
  </si>
  <si>
    <t>AIC-SCREWDRIVER KYK PKGSD-612 PROF GO-THRU 1/4"X12"+ CRV</t>
  </si>
  <si>
    <t>AIC-DRILL BIT KYK PKMD-012 MASONRY HD 1/2"</t>
  </si>
  <si>
    <t>AIC-DRILL BIT KYK PKMD-014 MASONRY HD 1/4"</t>
  </si>
  <si>
    <t>AIC-DRILL BIT KYK PKMD-018 MASONRY HD 1/8"</t>
  </si>
  <si>
    <t>AIC-DRILL BIT KYK PKMD-038 MASONRY HD 3/8"</t>
  </si>
  <si>
    <t>AIC-DRILL BIT KYK PKMD-0316 MASONRY HD 3/16"</t>
  </si>
  <si>
    <t>AIC-DRILL BIT KYK PKMD-0516 MASONRY HD 5/16"</t>
  </si>
  <si>
    <t>AIC-DRILL BIT KYK PKMD-0532 MASONRY HD 5/32"</t>
  </si>
  <si>
    <t>AIC-DRILL BIT KYK PKMD-0532 MASONRY HD 9/32"</t>
  </si>
  <si>
    <t>AIC-FLOODLIGHT KYK LED KLF030WS 30W DOUBLE W/ TRIPOD</t>
  </si>
  <si>
    <t>AIC-DIAMOND GLASS KYK KGC200D CUTTER</t>
  </si>
  <si>
    <t>AIC-POCKET UTILITY 7 KYK KTP001 WORK APRON</t>
  </si>
  <si>
    <t>AIC-COMPASS SAW KYK KCS012 12"</t>
  </si>
  <si>
    <t>SJG-RECEPTACLE FOCUS FRA101 2X2</t>
  </si>
  <si>
    <t>SJG-RECEPTACLE FOCUS FRA102 4X4</t>
  </si>
  <si>
    <t>SJG-DOWNLIGHT FOCUS VERTICAL 3.5</t>
  </si>
  <si>
    <t>SJG-DOWNLIGHT FOCUS VERTICAL 4</t>
  </si>
  <si>
    <t>SJG-DOWNLIGHT FOCUS VERTICAL 6</t>
  </si>
  <si>
    <t>SJG-DOWNLIGHT FOCUS W/MOISTURE PROOF VERTICAL 3.5</t>
  </si>
  <si>
    <t>SJG-DOWNLIGHT FOCUS W/MOISTURE PROOF VERTICAL 4</t>
  </si>
  <si>
    <t>SJG-DOWNLIGHT FOCUS W/MOISTURE PROOF VERTICAL 6</t>
  </si>
  <si>
    <t>SJG-BALLAST ELECTRONIC FOCUS 18W</t>
  </si>
  <si>
    <t>SJG-BALLAST ELECTRONIC FOCUS 36W</t>
  </si>
  <si>
    <t>SJG-BALLAST ELECTRONIC FOCUS 22W</t>
  </si>
  <si>
    <t>SJG-BALLAST ELECTRONIC FOCUS 32W</t>
  </si>
  <si>
    <t>SJG-LAMP HOLDER FOCUS T3-120/T3-140</t>
  </si>
  <si>
    <t>SJG-FLUORESCENT TUBE FOCUS T5/865 28W DAYLIGHT</t>
  </si>
  <si>
    <t>SJG-CIRCULAR TUBE FOCUS T6/84 22W COOL LIGHT</t>
  </si>
  <si>
    <t>SJG-CIRCULAR TUBE FOCUS T6/827 22W WARM WHITE</t>
  </si>
  <si>
    <t>SJG-CIRCULAR TUBE FOCUS T6/865 32W DAY LIGHT</t>
  </si>
  <si>
    <t>SJG-CIRCULAR TUBE FOCUS T6/84 32W COOL LIGHT</t>
  </si>
  <si>
    <t>SJG-SOCKET EXTENSION FOCUS 3G 3MTR</t>
  </si>
  <si>
    <t>SJG-SOCKET EXTENSION FOCUS 4G 3MTR</t>
  </si>
  <si>
    <t>SJG-EMERGENCY LIGHT FOCUS LED</t>
  </si>
  <si>
    <t>SJG-RECEPTACLE AMERICA 3X3</t>
  </si>
  <si>
    <t>SJG-RECEPTACLE AMERICA 4X4</t>
  </si>
  <si>
    <t>SJG-BULB CFL FOCUS 3U 18W WARMWHITE</t>
  </si>
  <si>
    <t>SJG-BULB CFL FOCUS 3U 20W WARMWHITE</t>
  </si>
  <si>
    <t>SJG-BULB CFL FOCUS 3U 25W WARMWHITE</t>
  </si>
  <si>
    <t>SJG-BULB CFL FOCUS 4U 45W WARMWHITE</t>
  </si>
  <si>
    <t>SJG-BULB CFL FOCUS 4U 55W WARMWHITE</t>
  </si>
  <si>
    <t>SJG-BULB CFL FOCUS 4U 65W WARMWHITE</t>
  </si>
  <si>
    <t>SJG-BULB CFL FOCUS 4U 85W WARMWHITE</t>
  </si>
  <si>
    <t>SJG-BULB FOCUS FROSTED 200W</t>
  </si>
  <si>
    <t>SJG-BULB FOCUS CFL 2U DC 12V 7W</t>
  </si>
  <si>
    <t>SJG-BULB FOCUS CFL 2U DC 12V 9W</t>
  </si>
  <si>
    <t>SJG-BULB FOCUS CFL 2U DC 12V 11W</t>
  </si>
  <si>
    <t>SJG-BULB FOCUS CFL 2U DC 12V 15W</t>
  </si>
  <si>
    <t>SJG-FLUORESCENT TUBE FOCUS T-8 9W</t>
  </si>
  <si>
    <t>SJG-OUTLET UNIVERSAL AMERICA 2GANG</t>
  </si>
  <si>
    <t>SJG-OUTLET UNIVERSAL AMERICA 3GANG</t>
  </si>
  <si>
    <t>SJG-OUTLET UNIVERSAL AMERICA 4GANG</t>
  </si>
  <si>
    <t>SJG-FLOURESCENT LOUVER FOCUS 1X40 SK-DP140</t>
  </si>
  <si>
    <t>SJG-FLOURESCENT LOUVER FOCUS 1X40 COMPLETE SET</t>
  </si>
  <si>
    <t>SJG-EMERGENCY LIGHT FOCUS FEL-120</t>
  </si>
  <si>
    <t>SJG-EMERGENCY LIGHT FOCUS FEL-130</t>
  </si>
  <si>
    <t>SJG-EMERGENCY LIGHT FOCUS FEL-140</t>
  </si>
  <si>
    <t>SJG-EMERGENCY LIGHT FOCUS FEL-220</t>
  </si>
  <si>
    <t>SJG-EMERGENCY LIGHT FOCUS FEL-230</t>
  </si>
  <si>
    <t>SJG-EMERGENCY LIGHT FOCUS FEL-240</t>
  </si>
  <si>
    <t>SJG-BULB FOCUS HI-TECH CFL 3U 23W</t>
  </si>
  <si>
    <t>SJG-BULB LED FOCUS 3W DL</t>
  </si>
  <si>
    <t>SJG-BULB LED FOCUS 5W DL</t>
  </si>
  <si>
    <t>SJG-BULB LED FOCUS 7W DL</t>
  </si>
  <si>
    <t>SJG-BULB LED FOCUS 10W DL</t>
  </si>
  <si>
    <t>SJG-BULB LED FOCUS 3W CW</t>
  </si>
  <si>
    <t>SJG-BULB LED FOCUS 5W CW</t>
  </si>
  <si>
    <t>SJG-BULB LED FOCUS 7W CW</t>
  </si>
  <si>
    <t>SJG-BULB LED FOCUS 10W CW</t>
  </si>
  <si>
    <t>SJG-BULB LED FOCUS 3W WW</t>
  </si>
  <si>
    <t>SJG-BULB LED FOCUS 5W WW</t>
  </si>
  <si>
    <t>SJG-BULB LED FOCUS 7W WW</t>
  </si>
  <si>
    <t>SJG-BULB LED FOCUS 10W WW</t>
  </si>
  <si>
    <t>SJG-BULB LED FOCUS 13W DL</t>
  </si>
  <si>
    <t>SJG-BULB LED FOCUS 16W DL</t>
  </si>
  <si>
    <t>SJG-BULB LED FOCUS 20W DL</t>
  </si>
  <si>
    <t>SJG-BULB LED FOCUS 13W WW</t>
  </si>
  <si>
    <t>SJG-BULB LED FOCUS 16W WW</t>
  </si>
  <si>
    <t>SJG-BULB LED FOCUS 20W WW</t>
  </si>
  <si>
    <t>CBK-LOCKSET TALENT TL-C300-SS</t>
  </si>
  <si>
    <t>CBK-LOCKSET TALENT TL-C330-SS</t>
  </si>
  <si>
    <t>CBK-LOCKSET TALENT TL-C300-AB</t>
  </si>
  <si>
    <t>CBK-LOCKSET TALENT TL-C330-AB</t>
  </si>
  <si>
    <t>CBK-LOCKSET TALENT TL-T300-SS</t>
  </si>
  <si>
    <t>CBK-LOCKSET TALENT TL-T330-SS</t>
  </si>
  <si>
    <t>CBK-LOCKSET TALENT TL-T300-AB</t>
  </si>
  <si>
    <t>CBK-LOCKSET TALENT TL-T330-AB</t>
  </si>
  <si>
    <t>CBK-LOCKSET TALENT TL-TH00-SN</t>
  </si>
  <si>
    <t>CBK-LOCKSET TALENT TL-TH30-SN</t>
  </si>
  <si>
    <t>CBK-LOCKSET TALENT TL-TH00-AB</t>
  </si>
  <si>
    <t>CBK-LOCKSET TALENT TL-TH30-AB</t>
  </si>
  <si>
    <t>CBK-LOCKSET TALENT TL-D010-SS</t>
  </si>
  <si>
    <t>CBK-LOCKSET TALENT TL-D011-SS</t>
  </si>
  <si>
    <t>CBK-LOCKSET TALENT TL-D010-AB</t>
  </si>
  <si>
    <t>CBK-LOCKSET TALENT TL-D011-AB</t>
  </si>
  <si>
    <t>+CBK-VAULT FIREPROOF SAFEWELL SF-YB-1300A</t>
  </si>
  <si>
    <t>+CBK-VAULT FIREPROOF SAFEWELL YB250BM 250MMX350MMX250MM</t>
  </si>
  <si>
    <t>+CBK-VAULT FIREPROOF SAFEWELL YB300BM 300MMX380MMX300MM</t>
  </si>
  <si>
    <t>+CBK-VAULT FIREPROOF SAFEWELL YB350A EXTERNAL 380MMX496MMX425MM INTERNAL 220MMX360MMX250MM</t>
  </si>
  <si>
    <t>+CBK-VAULT FIREPROOF SAFEWELL YB530A 600MMX460MMX510MM ETERNAL 390MMX320MMX310MM</t>
  </si>
  <si>
    <t>+CBK-VAULT FIREPROOF SAFEWELL YB700A EXTERNAL 770MMX500MMX530MM INTERNAL 580MMX360MMX330XX</t>
  </si>
  <si>
    <t>+CBK-VAULT FIREPROOF SAFEWELL YB920A EXTERNAL 990MMX600MMX610XX INTERNAL 780MMX460MMX410MM</t>
  </si>
  <si>
    <t>CBK-FAUCET LAVATORY DELTA DT-25225-P SGL HOLE W/ PILLAR EXT.</t>
  </si>
  <si>
    <t>CBK-GLASS WESTINGHOUSE WH-G-BETHANY</t>
  </si>
  <si>
    <t>CBK-GLASS WESTINGHOUSE WH-G-CONTEMPRA</t>
  </si>
  <si>
    <t>CBK-GLASS WESTINGHOUSE WH-G-SWIRL</t>
  </si>
  <si>
    <t>CBK-FAUCET DELTA DT-33501-LP KITCHEN SGL HANDLE</t>
  </si>
  <si>
    <t>CBK-FAUCET DELTA DT-33525-LP LAVATORY SGL HANDLE</t>
  </si>
  <si>
    <t>CBK-FAUCET DELTA DT-33525 LAVATORY SGL HANDLE</t>
  </si>
  <si>
    <t>CBK-FAUCET DELTA DT-23025 LAVATORY SGL HANDLE</t>
  </si>
  <si>
    <t>CBK-FAUCET DELTA DT-23001 KITCHEN</t>
  </si>
  <si>
    <t>CBK-ON WALL TUB &amp; SHOWER DELTA DT-33550</t>
  </si>
  <si>
    <t>CBK-IN WALL TUB &amp; SHOWER DELTA DT-33575</t>
  </si>
  <si>
    <t>CBK-ON WALL TUB &amp; SHOWER DELTA DT-23050</t>
  </si>
  <si>
    <t>CBK-IN WALL TUB &amp; SHOWER DELTA DT-23075</t>
  </si>
  <si>
    <t>CBK-PRESSURE SWITCH LEO LO-PS-02C G1/4"THREAD</t>
  </si>
  <si>
    <t>CBK-PRESSURE SWITCH LEO LO-PS-02A G1/4"THREAD</t>
  </si>
  <si>
    <t>CBK-PRESSURE GAUGE LEO LO-PS-S50A 50MM AXIAL (0-6BAR)</t>
  </si>
  <si>
    <t>CBK-PRESSURE GAUGE LEO LO-PG-S50R 50MM RADIAL (0-6BAR)</t>
  </si>
  <si>
    <t>CBK-FAUCET LAVATORY DANZE DZ-F51A1044CP TWO HANDLE CHROME PLATED</t>
  </si>
  <si>
    <t>CBK-FAUCET KITCHEN DANZE DZ-F8FA0030CP TWO HANDLE CHROME PLATED</t>
  </si>
  <si>
    <t>CBK-FAUCET TUB&amp;SHOWER DANZE DZ-F2010002CP TWO HANDLE CHROME PLATED</t>
  </si>
  <si>
    <t>CBK-SHOWER HEAD DANZE DZ-SAZZ03CP ONE PLSTC FXD, W/12'' S.S SHOWER ARM, 10'' CHROME FINISH</t>
  </si>
  <si>
    <t>CBK-SHOWER HEAD DANZE DZ-SAZZ04CP ONE PLSTC FXD, W/12'' S.S SHOWER ARM, 8'' CHROME FINISH</t>
  </si>
  <si>
    <t>CBK-SHOWER HEAD DANZE DZ-SAZZ05CP ONE PLSTC FXD, W/12'' S.S SHOWER ARM, 8'' CHROME FINISH</t>
  </si>
  <si>
    <t>CBK-FAUCET LAVATORY DANZE DZ-FS1AR011CP SINGLE HANDLE CHROME PLATED</t>
  </si>
  <si>
    <t>CBK-SHOWER HEAD DANZE DZ-S1ZZ18CP ONE-SETTING HAND-HELD PLASTIC W/1.5M MYLAR HOSE CHROME PLATED</t>
  </si>
  <si>
    <t>CBK-SHOWER HEAD DANZE DZ-S3ZZ15CP THREE-SETTING HAND-HELD PLASTIC W/1.5M MYLAR HOSE CHROME PLATED</t>
  </si>
  <si>
    <t>CBK-SHOWER HEAD DANZE DZ-S3ZZ13CP THREE-SETTING HAND-HELD PLASTIC W/1.5M S.S SHOWER HOSE CHROME PLATED</t>
  </si>
  <si>
    <t>CBK-FAUCET LAVATORY DANZE DZ-FS1AR012CP SINGLE HANDLE CHROME PLATED</t>
  </si>
  <si>
    <t>CBK-FAUCET LAVATORY DANZE DZ-FS1A4137CP SINGLE HANDLE CHROME PLATED</t>
  </si>
  <si>
    <t>CBK-FAUCET LAVATORY DANZE DZ-FS1BR012CP SINGLE HANDLE CHROME PLATED</t>
  </si>
  <si>
    <t>CBK-FAUCET KITCHEN DANZE DZ-FP4AR000CP SINGLE HANDLE CHROME PLATED</t>
  </si>
  <si>
    <t>CBK-FAUCET KITCHEN DANZE DZ-FP4A0006CP SINGLE HANDLE PULL-DOWN W/PUT-OUT SPOUT CHROME PLATED</t>
  </si>
  <si>
    <t>CBK-ANGLE VALVE DANZE DZ-RA 1028CP M-1/2-14NPSM X M-1/2-14NPSM X M-1/2-14NPSM W/FLANGE</t>
  </si>
  <si>
    <t>CBK-FAUCET TUB &amp; SHOWER DANZE DZ-F16BR009CP SINGLE HANDLE CHROME PLATED</t>
  </si>
  <si>
    <t>CBK-FAUCET TUB &amp; SHOWER DANZE DZ-F16BR010CP SINGLE HANDLE CHROME PLATED</t>
  </si>
  <si>
    <t>CBK-FAUCET KITCHEN DANZE DZ-F81JR001CP SINGLE HANDLE CHROME PLATED</t>
  </si>
  <si>
    <t>CBK-KITCHEN GOOSE NECK DANZE DZ-FS1BR011CP WALL MOUNTED</t>
  </si>
  <si>
    <t>CBK-FAUCET KITCHEN GOOSE NECK DANZE DZ-FS1BR010CP WALL MOUNTED</t>
  </si>
  <si>
    <t>CBK-HANDSHOWER DANZE DZ-F16BR005CP TWO ROUND HANDLE W/DUAL SHOWER CHROME PLATED</t>
  </si>
  <si>
    <t>CBK-HANDSHOWER DANZE DZ-F16BR007CP TWO LEVER &amp; ROUND HANDLE W/DUAL SHOWER CHROME PLATED</t>
  </si>
  <si>
    <t>CBK-SHOWER COLD ONLY DANZE DZ-F16BR008CP LEVER&amp;HNADLE W/4'' SHOWERHEAD CHROME PLATED</t>
  </si>
  <si>
    <t>CBK-SHOWER COLD ONLY DANZE DZ-F16BR006CP 2RND HNDLE 4" SHOWER HD CHROME PLATED</t>
  </si>
  <si>
    <t>CBK-TOOTHBRUSH/RAZOR HOLDER COMMAND 3M 3M17621B</t>
  </si>
  <si>
    <t>CBK-SOAP DISH COMMAND 3M 3M17622B</t>
  </si>
  <si>
    <t>CBK-SHOWER CADDY COMMAND 3M 3M17624B 1PC 4STRIP</t>
  </si>
  <si>
    <t>CBK-TOWEL BAR COMMAND 3M 3M17629B 1PC 4STRIP</t>
  </si>
  <si>
    <t>CBK-HOOK MINI COMMAND 3M 3M17006CLR 6PC 8STRIP CLR</t>
  </si>
  <si>
    <t>CBK-CLIPS DECO COMMAND 3M 3M17026CLR 20PCS 24STRIP CLR</t>
  </si>
  <si>
    <t>CBK-HOOK WIRE COMMAND 3M 3M17067CLR 3PC 4STRIP CLR</t>
  </si>
  <si>
    <t>CBK-HOOK COMMAND 3M 3M17091CLR 2PC 2STRIP MED CLR</t>
  </si>
  <si>
    <t>CBK-HOOK COMMAND 3M 3M17092CLR 2PC 2STRIP SML CLR</t>
  </si>
  <si>
    <t>CBK-CORD CLIPS COMMAND 3M 3M17017CLR 4PC 5STRIP RD CLR</t>
  </si>
  <si>
    <t>CBK-CORD CLIPS COMMAND 3M 3M17305CLR 4PCS 5STRIP FLAT CLR</t>
  </si>
  <si>
    <t>CBK-CORD ORG. COMMAND 3M 3M17301CLR 4PCS 5STRIP MED CLR</t>
  </si>
  <si>
    <t>CBK-CORD ORG. COMMAND 3M 3M17302CLR 8PCS 12STRIP SML CLR</t>
  </si>
  <si>
    <t>CBK-CORD ORG COMMAND 3M 3M17303CLR 2PCS 3STRIP LRG CLR</t>
  </si>
  <si>
    <t>CBK-POSTER COMMAND 3M 3M17024 STRIP 12PCS</t>
  </si>
  <si>
    <t>CBK-SAWTOOTH PIC HANGER COMMAND 3M 3M17040ANZ 1PC 2STRIP</t>
  </si>
  <si>
    <t>CBK-WIRE-BACK PIC HANGER COMMAND 3M 3M17041ANZ 1PC 2STRIP</t>
  </si>
  <si>
    <t>CBK-MOUNTING STRIPS COMMAND 3M 3M17021P MED 9PC</t>
  </si>
  <si>
    <t>CBK-MOUNTING STRIPS COMMAND 3M 3M1023P LRG 6PC</t>
  </si>
  <si>
    <t>CBK-HANGING PIC STRIPS COMMAND 3M 3M172014PK MED 4PC WHT</t>
  </si>
  <si>
    <t>CBK-HANGING PIC STRIPS COMMAND 3M 3M17206BLK LRG 4PC BLK</t>
  </si>
  <si>
    <t>CBK-DUCT TAPE 3M 3M1110A 1.88X10YD MULTI-USE</t>
  </si>
  <si>
    <t>CBK-DUCT TAPE 3M 3M1210A 1.88X10YD PRO STRENGTH</t>
  </si>
  <si>
    <t>CBK-DUCT TAPE 3M 3M2120A 1.88X20Y TOUGH TRANSP HIPERF</t>
  </si>
  <si>
    <t>CBK-DUCT TAPE 3M 3M2230C 1.88X30YD TOUGH ALL WTHR</t>
  </si>
  <si>
    <t>CBK-DUCT TAPE 3M 3M1020BLKA 1.88X20Y BLK</t>
  </si>
  <si>
    <t>CBK-DUCT TAPE 3M 3M1020BLUA 1.88X20Y BLUE</t>
  </si>
  <si>
    <t>CBK-DUCT TAPE 3M 3M1020BRNA 1.88X20Y BRN</t>
  </si>
  <si>
    <t>CBK-MOUNTING TAPE 3M 3M402612MM SCOTCH 12MMX1M</t>
  </si>
  <si>
    <t>CBK-MOUNTING TAPE 3M 3M402618MM SCOTCH 18MMX1M</t>
  </si>
  <si>
    <t>CBK-MOUNTING TAPE 3M 3M402624MM SCOTCH 24MMX1M</t>
  </si>
  <si>
    <t>CBK-MOUNTING TAPE 3M 3M1105A SCOTCH 24MMX5M</t>
  </si>
  <si>
    <t>CBK-MOUNTING SQUARES 3M 3M111 SCOTCH 1X1X16PCS</t>
  </si>
  <si>
    <t>CBK-MOUNTING SQUARES 3M 3M1102A SCOTCH 24MMX2M</t>
  </si>
  <si>
    <t>CBK-MOUNTING TAPE 3M 3M110 SCOTCH 1/2X75IN.</t>
  </si>
  <si>
    <t>CBK-MOUNTING TAPE 3M 3M4011 SCOTCH 1X60IN.</t>
  </si>
  <si>
    <t>CBK-MOUNTING TAPE 3M 3M316/DC SCOTCH HD OD 1/50INC.</t>
  </si>
  <si>
    <t>CBK-MASKING TAPE 3M 3MMT1220 TARTAN GEN PURP 12MMX20M</t>
  </si>
  <si>
    <t>CBK-MASKING TAPE 3M 3MMT1820 TARTAN GEN PURO 18MMX20M</t>
  </si>
  <si>
    <t>CBK-MASKING TAPE 3M 3MMT2420 TARTAN GEN PURO 24MMX20M</t>
  </si>
  <si>
    <t>CBK-MASKING TAPE 3M 3MMT3620 TARTAN GEN PURO 36MMX20M</t>
  </si>
  <si>
    <t>CBK-MASKING TAPE 3M 3MMT4820 TARTAN GEN PURO 48MMX20M</t>
  </si>
  <si>
    <t>CBK-SAFETY WALK STEP/LADDER TREAD 3M 3M7635NA 2X180BK</t>
  </si>
  <si>
    <t>CBK-SAFETY WALK HOME/REC. TREAD 3M 3M7647NA  2X180 GRY</t>
  </si>
  <si>
    <t>CBK-DUST MASK 3M 3M8661ES3S 3-PC</t>
  </si>
  <si>
    <t>CBK-DUST MASK 3M 3M8661ES5S 5-PC</t>
  </si>
  <si>
    <t>CBK-PAINT &amp; RUST STRIPPER 3M 3M7771NA 101MM/4IN.</t>
  </si>
  <si>
    <t>CBK-MOLDING TAPE SUPER STRENGTH 3M 3M03616 7/8X15FT</t>
  </si>
  <si>
    <t>CBK-MOLDING TAPE 3M 3M03614 1/2X15FT</t>
  </si>
  <si>
    <t>CBK-MOLDING TAPE SUPER STRENGTH 7/8X5FT</t>
  </si>
  <si>
    <t>CBK-TARTAN ELEC.TAPE 3M17101816  VINYL 18MMX16M</t>
  </si>
  <si>
    <t>CBK-TARTAN ELEC. TAPE 3M17101806 VINYL 18MMX6M</t>
  </si>
  <si>
    <t>CBK- TARTAN RUBBER 3M 3M23231808 TAPE GEN USE 18NNX 8M</t>
  </si>
  <si>
    <t>CBK-TARTAN MARKING TAPE 3M16351906 19MMX6M RED</t>
  </si>
  <si>
    <t>CBK-TARTAN MARKING TAPE 3M16351906 19MMX6M BLUE</t>
  </si>
  <si>
    <t>CBK-TARTAN ELEC.TAPE 3M16351906 19MMX6M YELLOW</t>
  </si>
  <si>
    <t>CBK-TARTAN MARKING TAPE 3M16351906 19MMX 6M WHITE</t>
  </si>
  <si>
    <t>MARKING TAPE TARTAN  3M1635190 19MMX6M ORANGE</t>
  </si>
  <si>
    <t>CBK-ELECTRONIC SAFE SAFEWELL SF-EA25P 11kg.</t>
  </si>
  <si>
    <t>CBK-CASH BOX SAFEWELL SF-YFC-25 0.8MM; 1.5kg POWDER COATING</t>
  </si>
  <si>
    <t>CBK-CBK-PADLOCK BRASS MASTER MSP120EURD/1900D 20MM 11MM SHACKLE</t>
  </si>
  <si>
    <t>CBK-PADLOCK BRASS MASTER MSP130D/1901D 30MM 16MM SHACKLE</t>
  </si>
  <si>
    <t>CBK-PADLOCK BRASS MASTER MSP1902D 40MM HRD STL. SHACKLE</t>
  </si>
  <si>
    <t>CBK-PADLOCK BRASS MASTER MSP150D/1903D 50MM HRD STL. SKL</t>
  </si>
  <si>
    <t>CBK-PADLOCK BRASS MASTER MSPD160D/1904D 60MM HRD STL. SHACKLE</t>
  </si>
  <si>
    <t>CBK-PADLOCK BRASS MASTER MSP140EURQ/1902Q 40MM HRD STL. 4KA</t>
  </si>
  <si>
    <t>CT-WEATHERPROOF RUBBER SOCKET AKARI 005</t>
  </si>
  <si>
    <t>CT-REPLACEMENT AKARI ACL-T532W FOR MX400</t>
  </si>
  <si>
    <t>CT-BALLAST ELECTRONIC AKARI ABLE118 1X18</t>
  </si>
  <si>
    <t>CT-BALLAST ELECTRONIC AKARI ABLE136 1X36W</t>
  </si>
  <si>
    <t>CT-BATTERY AKARI ABATT-002</t>
  </si>
  <si>
    <t>CT-BATTERY AKARI ARB10000MH-BP2 RECHARGEABLE</t>
  </si>
  <si>
    <t>CT-BATTERY AKARI ARB1200MH-BP2 RECHARGEABLE</t>
  </si>
  <si>
    <t>CT-BATTERY AKARI ARB3000MH-BP2 RECHARGEABLE</t>
  </si>
  <si>
    <t>CT-BATTERY AKARI ARB350MH-BP RECHARGEABLE</t>
  </si>
  <si>
    <t>CT-SWITCH AKARI AWD2015N 2G</t>
  </si>
  <si>
    <t>CT-FLASHLIGHT AKARI ARFL-9911 RECHARGEABLE</t>
  </si>
  <si>
    <t>CT-ADAPTOR AKARI AOA-001 UNIVERSAL</t>
  </si>
  <si>
    <t>CT-FLASHLIGHT AKARI ARFL-8901 RECHARGEABLE 1 LED</t>
  </si>
  <si>
    <t>CTNXLED-STRIPLIGHT DRIVER NXLED ANXAS-P25-12</t>
  </si>
  <si>
    <t>CTNXLED-POWER SUPPLY NXLED ANXAS-P80-12 80W</t>
  </si>
  <si>
    <t>CTNXLED-POWER SUPPLY NXLED ANXAS-P120-12 120W</t>
  </si>
  <si>
    <t>CTNXLED-EMERGENCY LIGHT NXLED ANX-C503LED HP 2X18</t>
  </si>
  <si>
    <t>CTNXLED-LAMP HOLDER NXLED ANXSW-H818 MR-16 GU5.3  AM</t>
  </si>
  <si>
    <t>CTNXLED-LAMP HOLDER NXLED ANXSW-H401 MR-16 GU5.3 WF</t>
  </si>
  <si>
    <t>CTNXLED-LED DRIVER NXLED ANX-LSP02X</t>
  </si>
  <si>
    <t>CTNXLED-STRIP KIT NXLED ANX-LS1756KRGB 14.4W DIY RGB</t>
  </si>
  <si>
    <t>CT-DOWNLIGHT AKARI ALED-MR16-33WW 3W 165LM 12V WW</t>
  </si>
  <si>
    <t>CT-DOWNLIGHT AKARI ALED-DWN-3DL 3W DL 7000K</t>
  </si>
  <si>
    <t>CT-DOWNLIGHT AKARI ALED-DWN-3WW 3W WW 3400K</t>
  </si>
  <si>
    <t>CTNXLED-BULB COMP. NXLED ANXSL-A3-AC-WW MR16-3W WW</t>
  </si>
  <si>
    <t>CTNXLED-BULB COMP.NXLED ANX-MBTA607WDL A60 E27 7W DL</t>
  </si>
  <si>
    <t>CTNXLED-BULB COMP.NXLED ANX-MBTA607WW A60 E27 7W WW</t>
  </si>
  <si>
    <t>CTNXLED-STRIPLIGHT ACC. NXLED ANX-BDE-CAP 5050</t>
  </si>
  <si>
    <t>CTNXLED-STRIPLIGHT ACC. NXLED ANX-BDE-GL SILICON GLUE</t>
  </si>
  <si>
    <t>+CTNXLED-DOWNLIGHT SQ. NXLED ANXTE105-N3DL 3W DL</t>
  </si>
  <si>
    <t>+CTNXLED-DOWNLIGHT SQ. NXLED ANXTE105-N3WW 3W WW</t>
  </si>
  <si>
    <t>+CTNXLED-DOWNLIGHT SQ. NXLED ANXTE140-N5DL 5W DL</t>
  </si>
  <si>
    <t>+CTNXLED-DOWNLIGHT SQ. NXLED ANXTE140-N5WW 5W WW</t>
  </si>
  <si>
    <t>CTNXLED-DOWNLIGHT COMP.NXLED ANXMBTDL-3WDL 3W DL</t>
  </si>
  <si>
    <t>CTNXLED-DOWNLIGHT COMP.NXLED ANXMBTD-3WWW 3W WW</t>
  </si>
  <si>
    <t>CTNXLED-DOWNLIGHT COMP.NXLED ANXMBTDL-5WDL 5W DL</t>
  </si>
  <si>
    <t>CTNXLED-DOWNLIGHT COMP.NXLED ANXMBTDL-5WWW 5W WW</t>
  </si>
  <si>
    <t>CTNXLED-DOWNLIGHT COMP.NXLED ANXMBTDL-7WDL 7W DL</t>
  </si>
  <si>
    <t>CTNXLED-DOWNLIGHT COMP.NXLED ANXMBTDL-7WWW 7W WW</t>
  </si>
  <si>
    <t>CTNXLED-FLOODLIGHT NXLED ANXFL-10DL 10W DL</t>
  </si>
  <si>
    <t>CTNXLED-FLOODLIGHT NXLED ANXFL-10WW 10W WW</t>
  </si>
  <si>
    <t>CTNXLED-FLOODLIGHT NXLED ANXFL-20DL 20W DL</t>
  </si>
  <si>
    <t>CTNXLED-FLOODLIGHT NXLED ANXFL-20WW 20W WW</t>
  </si>
  <si>
    <t>CT-TRANSFORMER STEP UP&amp;DOWN AKARI ATRF-200W 200W</t>
  </si>
  <si>
    <t>CT-TRANSFORMER STEP UP&amp;DOWN AKARI ATRF-300W 300W</t>
  </si>
  <si>
    <t>CT-EMERGENCY LED LIGHT AKARI AELG-LED2 2X0.5W</t>
  </si>
  <si>
    <t>CTALED-DOWNLIGHT AKARI ALED-DWN-5DL 5W DL</t>
  </si>
  <si>
    <t>CTALED-DOWNLIGHT AKARI ALED-DWN-5WW 5W WW</t>
  </si>
  <si>
    <t>CTALED-EMERGENCY LIGHT AKARI LED AEL-512P 4V 4AH 2X1W</t>
  </si>
  <si>
    <t>CTNXLED-FLOURESCENT TUBE NXLED ALED-T4DL-20 T8 4FT 180-240V 20W DL</t>
  </si>
  <si>
    <t>CTNXLED-FLOURESCENTTUBE NXLED ALED-T4WW-20 4FT 180-240V 10W WW</t>
  </si>
  <si>
    <t>CTNXLED-FLOURESCENT TUBE NXLED ALED-T2DL-10 T8 2FT 180-240V 10W WW</t>
  </si>
  <si>
    <t>CTNXLED-FLOURESCENT TUBE NXLED ALED-T2WW-10 T8 2FT 180-240V WW 10W</t>
  </si>
  <si>
    <t>CTNXLED-CEILING LAMP NXLED ANX-CL6DL 8W DL</t>
  </si>
  <si>
    <t>CTNXLED-CEILING LAMP NXLED ANX-CL6WW 8W WW</t>
  </si>
  <si>
    <t>CTNXLED-CEILING LAMP NXLED ANX-MBTSCL8WDL 8W DL SQUARE</t>
  </si>
  <si>
    <t>CTNXLED-CEILING LAMP NXLED ANX-MBTSCL8WW 8W DL SQUARE</t>
  </si>
  <si>
    <t>CTNXLED-CEILING LAMP NXLED ANX-MBTRCL8WDL 8W DL ROUND</t>
  </si>
  <si>
    <t>CTNXLED-CEILING LAMP NXLED ANX-MBTRCL8WW 8W DL ROUND</t>
  </si>
  <si>
    <t>CTNXLED-BULB NXLED ANXMBTA10DL A60 E27 880LM 10W DL</t>
  </si>
  <si>
    <t>CTNXLED-BULB NXLED ANXMBTA10WW A60 E27 880LM 10W WW</t>
  </si>
  <si>
    <t>CTNXLED-POND LIGHT NXLED ANX-KMO904W-3-CE W/MOUNTNG PLATFORMS 3X4W WW</t>
  </si>
  <si>
    <t>CTNXLED-POND LIGHT NXLED ANX-KMO901WE-3-CE 351LEDS IP68 WW</t>
  </si>
  <si>
    <t>CT-UTILITY BOX AKARI AEB-566W WHITE</t>
  </si>
  <si>
    <t>CT-EXTENSION CORD AKARI AEC-8802N 3GANG 1500W</t>
  </si>
  <si>
    <t>CT-BATTERY AKARI ARB1300MH-BP2 RECHARGEABLE</t>
  </si>
  <si>
    <t>CT-BATTERY AKARI ARB1100MH-BP2 RECHARGEABLE</t>
  </si>
  <si>
    <t>CT-CHARGER AKARI ARBC-817</t>
  </si>
  <si>
    <t>CT-CHARGER AKARI ARBC-818</t>
  </si>
  <si>
    <t>CT-CHARGER AKARI ARBC-902</t>
  </si>
  <si>
    <t>CT-JUNCTION BOX AKARI AEB-567 OCTAGONAL ORANGE</t>
  </si>
  <si>
    <t>CT-JUNCTION BOX AKARI AEB-567 OCTAGONAL WHITE</t>
  </si>
  <si>
    <t>CT-JUNCTION BOX COVER AKARI AEB-567-C OCTAGONAL ORANGE</t>
  </si>
  <si>
    <t>CT-JUNCTION BOX COVER AKARI AEB-567W-C OCTAGONAL WHITE</t>
  </si>
  <si>
    <t>CTNXLED-FLOODLIGHT LED ANXFL-30DL NXLED 30W DL 2400LUMEN</t>
  </si>
  <si>
    <t>CTNXLED-FLOODLIGHT LED ANXFL-30WW NXLED 3OW WW 2160LUMEN</t>
  </si>
  <si>
    <t>CTNXLED-FLOODLIGHT LED ANXFL-50DL NXLED 50W DL 4000LUMEN</t>
  </si>
  <si>
    <t>CTNXLED-FLOODLIGHT LED ANXFL-50WW NXLED 50W WW 3600LUMEN</t>
  </si>
  <si>
    <t>CTNXLED-FLOODLIGHT LED ANXFL-10DL NXLED 10W DL W/MOTION SENSOR</t>
  </si>
  <si>
    <t>CTNXLED-FLOODLIGHT LED ANXFLS-20DL NXLED 20W DL W/MOTION SENSOR</t>
  </si>
  <si>
    <t>CTNXLED-FLOODLIGHT LED ANXFL-20WW NXLED 20W WW W/MOTION SENSOR</t>
  </si>
  <si>
    <t>CTALED-BULB LED AKARI E27 1W DL 95LUMEN</t>
  </si>
  <si>
    <t>CTALED-BULB LED AKARI E27 1W WW 90LUMEN</t>
  </si>
  <si>
    <t>CTALED-BULB LED CANDLE AKARI E14 3W DL 3OOLUMEN</t>
  </si>
  <si>
    <t>CTALED-BULB LED CANDLE AKARI E14 3W WW 290LUMEN</t>
  </si>
  <si>
    <t>CTALED-BULB LED CANDLE AKARI E27 3W DL 300LUMEN</t>
  </si>
  <si>
    <t>CTALED-BULB LED CANDLE AKARI E27 3W WW 290LUMEN</t>
  </si>
  <si>
    <t>CT-EMERGENCY LAMP HD LED AKARI 12V 3WX2 LAMP HEAD</t>
  </si>
  <si>
    <t>CTALED-EMERGENCY LAMP LED AKARI 4V .5WX2LAMP HEAD W/EXIT LIGHT</t>
  </si>
  <si>
    <t>CTALED-BULB LED AKARI E27 2W 6400K DL 150 LUMEN CLEAR TYPE</t>
  </si>
  <si>
    <t>CTALED-BULB LED AKARI E27 2W 2700K WW 160 LUMEN CLEAR TYPE</t>
  </si>
  <si>
    <t>CTNXLED-DOWNLIGHT SQ. NXLED ANXTE169-10DL 6.4K 780L 10W DL</t>
  </si>
  <si>
    <t>CTNXLED-DOWNLIGHT SQ. NXLED ANXTE169-10WW 2.7K 790L 10W WW</t>
  </si>
  <si>
    <t>CT-EXTENSION CORD AKARI AEC-002 6G W/3M WIRE &amp; SWITCH</t>
  </si>
  <si>
    <t>CT-OUTLET AKARI AWD3GUCON 3G UNIVERSAL NEO WIDE SERIES</t>
  </si>
  <si>
    <t>CTNXLED-CEILING LAMP NXLED ANX-CL12DL 3-3.2K 800L 14W DL</t>
  </si>
  <si>
    <t>CTNXLED-CEILING LAMP NXLED ANX-CL12WW 3-3.2K 780L 14W WW</t>
  </si>
  <si>
    <t>CT-EMERGENCY LIGHT AKARI APE-001 WHITE POCKET</t>
  </si>
  <si>
    <t>CTNXLED-STRIPLIGHT CONTROLLER NXLED ANX-BDEASC2 12VDC RGB</t>
  </si>
  <si>
    <t>CTNXLED-STRIPLIGHT CONTROLLER NXLED ANX-LS0958B 12VDC RGB CONTROL</t>
  </si>
  <si>
    <t>CTNXLED-STRIPLIGHT CONTROLLER NXLED ANX-GLL-DMX RGB</t>
  </si>
  <si>
    <t>CTNXLED-CONNECTOR NXLED ANX-GLL-CNNTR 2PIN WW FOR 5050</t>
  </si>
  <si>
    <t>CTNXLED-CONNECTOR NXLED ANX-GLL-CNNTR 4PIN RGB FOR 5050</t>
  </si>
  <si>
    <t>CTNXLED-CONNECTOR NXLED ANX-GLL-CNNTR RGB FOR 5050</t>
  </si>
  <si>
    <t>CTNXLED-CONNECTOR NXLED ANX-GLL-CNNTR FOR 5050</t>
  </si>
  <si>
    <t>CTNXLED-RECTIFIER POWER CORD NXLED ANX-GLL-PC FOR TAPELIGHT</t>
  </si>
  <si>
    <t>CT-ELECTRICAL ACCS. AKARI ASS-501L 1GANG SURFACE TYPE SWITCH</t>
  </si>
  <si>
    <t>CT-PINLIGHT FIXTURE AKARI APNL-427VG-CF 4'' VERTICAL DOWNLIGHT CNTR FRSTD GLASS</t>
  </si>
  <si>
    <t>CT-PINLIGHT FIXTURE AKARI APNL-627VG-CF 6'' VERTICAL DOWNLIGHT CNTR FRSTD GLASS</t>
  </si>
  <si>
    <t>+CT-PINLIGHT FIXTURE AKARI APNL-427SG-CF 4'' SQ. DOWNLIGHT 1XE27 CNTR FRSTD GLASS</t>
  </si>
  <si>
    <t>+CT-PINLIGHT FIXTURE AKARI APNL-6272SQ-CF 6'' SQ. DOWNLIGHT 2XE27 CNTR FRSTD GLASS</t>
  </si>
  <si>
    <t>CT-PINLIGHT FIXTURE AKARI APNL-427SQ-FF 4'' SQ. DOWNLIGHT RECESSED FULL FRSTD GLASS</t>
  </si>
  <si>
    <t>CT-PINLIGHT FIXTURE AKARI APNL-6272SQ-FF 6'' SQ. DOWLIGHT RECESSED FULL FRSTD GLASS</t>
  </si>
  <si>
    <t>CT-PINLIGHT FIXTURE AKARI APNL-227VG-CF 2'' VERTICAL DOWLIGHT W/CNTR FRSTD GLASS</t>
  </si>
  <si>
    <t>CT-PINLIGHT FIXTURES AKARI APNL-327VG-CF 3'' VERTICAL DOWNLIGHT W/CNTR FRSTD GLASS</t>
  </si>
  <si>
    <t>CTNXLED-WALL LIGHT OUTDOOR NXLED ANX-OBHW6DL OBLNG 6W DL</t>
  </si>
  <si>
    <t>CTNXLED-WALL LIGHT OUTDOOR NXLED ANX-OBHW6WW OBLNG 6W WW</t>
  </si>
  <si>
    <t>CTNXLED-BULB COMPACT NXLED ANX-LB12DL 6.5K 12W DL</t>
  </si>
  <si>
    <t>CTNXLED-BULB COMPACT NXLED ANX-LB12WW 3K 12W WW</t>
  </si>
  <si>
    <t>CTNXLED-BULB COMPACT NXLED ANX-LB24DL 6.5K 24W DL</t>
  </si>
  <si>
    <t>CTNXLED-BULB COMPACT NXLED ANX-LB24WW 3K 24W WW</t>
  </si>
  <si>
    <t>CTNXLED-CEILING LAMP NXLED ANXLD-1DL 6.5K 1W DL</t>
  </si>
  <si>
    <t>CTNXLED-CEILING LAMP NXLED ANXLD-1WW 3K 1W WW</t>
  </si>
  <si>
    <t>CTNXLED-CEILING LAMP NXLED ANXLD-3DL 6.5K 3W DL</t>
  </si>
  <si>
    <t>CTNXLED-CEILING LAMP NXLED ANXLD-3WW 3K 3W WW</t>
  </si>
  <si>
    <t>CTNXLED-WALL LIGHT OUTDOOR NXLED ANX-OBH6DL 6W DL</t>
  </si>
  <si>
    <t>CTNXLED-WALL LIGHT OUTDOOR NXLED ANX-OBH6WW 6W WW</t>
  </si>
  <si>
    <t>CTNXLED-WALL LIGHT OUTDOOR NXLED ANX-OBH12DL 12W DL</t>
  </si>
  <si>
    <t>CTNXLED-WALL LIGHT OUTDOOR NXLED ANX-OBH12WW 12W WW</t>
  </si>
  <si>
    <t>+CTNXLED-WALL LIGHT OUTDOOR NXLED ANX-CBH6DL 6W DL</t>
  </si>
  <si>
    <t>CTNXLED-WALL LIGHT OUTDOOR NXLED ANX-CBH6WW 6W WW</t>
  </si>
  <si>
    <t>+CTNXLED-WALL LIGHT OUTDOOR NXLED ANX-CBH12DL 12W DL</t>
  </si>
  <si>
    <t>+CTNXLED-WALL LIGHT OUTDOOR NXLED ANX-CBH12WW 12W WW</t>
  </si>
  <si>
    <t>CTNXLED-DESK LAMP NXLED ANX-DP663 1800MAH 3.2W DIMMABLE</t>
  </si>
  <si>
    <t>CT-RECHARGEABLE PORTABLE FAN AKARI AEL-283 8'' W/AM/FM RADIO</t>
  </si>
  <si>
    <t>CTALED-SPOTLIGHT DIRECTIONAL LED AKARI ALED-DWN-7DL 7X1 DL</t>
  </si>
  <si>
    <t>CTALED-SPOTLIGHT DIRECTIONAL LED AKARI ALED-DWN-7WW 7X1 WW</t>
  </si>
  <si>
    <t>CTALED-SPOTLIGHT DIRECTIONAL LED AKARI ALED-DWN-9DL 9X1 DL</t>
  </si>
  <si>
    <t>CTALED-SPOTLIGHT DIRECTIONAL LED AKARI ALED-DWN-9WW 9X1 WW</t>
  </si>
  <si>
    <t>+CT-FLOODLIGHT MINI LED AKARI ALFL-10DL 10W DL</t>
  </si>
  <si>
    <t>CT-EXTENSION CORD AKARI AEC-6138 6GANG 3M WIRE W/SURGE PROTECTOR</t>
  </si>
  <si>
    <t>CTNXLED-COB LED FIXTURE NXLED ANX-LD5DL 6.5K 5W DL</t>
  </si>
  <si>
    <t>CTNXLED-COB LED FIXTURE NXLED ANX-LD5WW 3K 350LM 5W WW</t>
  </si>
  <si>
    <t>CTNXLED-EMERGENCY LIGHT NXLED 2X2 OPT. TIME 4HRS.CHARGING TIME 48HRS</t>
  </si>
  <si>
    <t>CT-AVR-SVR AKARI 1500W RELAY TYPE</t>
  </si>
  <si>
    <t>CTNXLED-RECH. FLASHLIGHT W/NIGHTLIGHT NXLED ANX-L300 MULTI-FUNCTION &amp; SENSOR 220V</t>
  </si>
  <si>
    <t>CTALED-MR16 LED AKARI ALED-GU5.3-2DL-220V 2W 220V DL</t>
  </si>
  <si>
    <t>CTALED-MR16 LED AKARI ALED-GU5.3-2WW-220V 2W 220V WW</t>
  </si>
  <si>
    <t>CTALED-MR16 LED AKARI ALED-MR16-2DL-E27 2W 220V DL</t>
  </si>
  <si>
    <t>CTALED-MR16 LED AKARI ALED-MR16-2WW-E27 2W 220V WW</t>
  </si>
  <si>
    <t>CT-MR16 DOWNLIGHT SQ.DEEP RECESSED AKARI ARMF-DR003 GU.5.3 BASE WHT RIM</t>
  </si>
  <si>
    <t>CT-MR16 DOWNLIGHT SQ. DIRECTIONAL RD AKARI ARMF-R001 GU5.3 BASE WHT RIM</t>
  </si>
  <si>
    <t>CT-MR16 DOWNLIGHT DIRECTIONAL SQ. AKARI AMRF-S002 GU5.3 BASE WHT RIM</t>
  </si>
  <si>
    <t>CTNXLED-BULB LED NXLED ANX-MBTA60-5DL E27 400LM 5W DL</t>
  </si>
  <si>
    <t>CTNXLED-BULB LED NXLED ANX-MBTA60-5WW E27 360LM 5W WW</t>
  </si>
  <si>
    <t>CTNXLED-BULB LED NXLED ANX-A45-2DL E27 150LM 2W DL</t>
  </si>
  <si>
    <t>CTNXLED-BULB LED NXLED ANX-A45-2WW E27 135LM 2W WW</t>
  </si>
  <si>
    <t>+CT-FLOODLIGHT MINI LED AKARI ALFL-10WW 10 WW</t>
  </si>
  <si>
    <t>CT-EXIT SIGN LED AKARI AEL-EXGRML-S 4W 385X227X25MM</t>
  </si>
  <si>
    <t>CT-EXIT SIGN LED AKARI AEL-EXGRMR-S 4W 385X227X25MM</t>
  </si>
  <si>
    <t>CT-EXIT SIGN LED AKARI AEL-EXG01-S 4W 210X260X30MM</t>
  </si>
  <si>
    <t>CT-EXIT SIGN LED AKARI AEL-EXG02-S 4W 210X260X30M</t>
  </si>
  <si>
    <t>CT-TOWER EXTENSION CORD AKARI AEC-613K 12G 3M 2500W WHT</t>
  </si>
  <si>
    <t>CT-TOWER EXTENSION CORD AKARI AEC-613KB 12G 3M 2000W BLK</t>
  </si>
  <si>
    <t>CTNXLED-CEILING LAMP NXLED ANX-CLSQ8DL 670LM 8W DL</t>
  </si>
  <si>
    <t>CTNXLED-CEILING LAMP NXLED ANX-CLSQ8WW 650LM 8W WW</t>
  </si>
  <si>
    <t>CTNXLED-CEILING LAMP NXLED ANX-CLSQ14DL 1320LM 14W DL</t>
  </si>
  <si>
    <t>CTNXLED-CEILING LAMP NXLED ANX-CLSQ14WW 1280LM 14W WW</t>
  </si>
  <si>
    <t>CTNXLED-CEILING LAMP NXLED ANX-CLSQ18DL 1200LM 18W DL</t>
  </si>
  <si>
    <t>CTNXLED-CEILING LAMP NXLED ANX-CLSQ24DL 2120LM 24W DL</t>
  </si>
  <si>
    <t>CT-DOWNLIGHT AKARI APNL-427-ST 4'' VER. MOUNTED WHT RIM SURFACED  TYPE 1XE27</t>
  </si>
  <si>
    <t>CT-DOWNLIGHT AKARI APNL-627-ST 6'' VER. MOUNTED WHT RIM SURFACED TYPE 1XE27</t>
  </si>
  <si>
    <t>CT-DOWNLIGHT AKARI APNL-427-STBK 4'' VER. MOUNTED BLCK 1XE27</t>
  </si>
  <si>
    <t>CT-DOWNLIGHT AKARI APNL-427-STBK 6'' VER. MOUNTED BLCK 1XE27</t>
  </si>
  <si>
    <t>CTNXLED-CEILING LAMP NXLED ANX-CL18DL 1600LUMENS 6-6.5K RD 18W DL</t>
  </si>
  <si>
    <t>CTNXLED-CEILING LAMP NXLED ANX-CL24DL 2120LUMENS 6-6.5K RD 24W DL</t>
  </si>
  <si>
    <t>CTNXLED-STRIPLIGHT NXLED ANX-35DL60 SMD3528 60LEDS/MTR 5MTR/ROLL DL</t>
  </si>
  <si>
    <t>CTNXLED-STRIPLIGHT NXLED ANX-35WW60 SMD3528 60LEDS/MTR 5MTR/ROLL WW</t>
  </si>
  <si>
    <t>CTNXLED-STRIPLIGHT NXLED ANX-50RGB30 SMD5050 30LED/MTR 5MTR/ROLL RGB W/ RGB CONTROLLER</t>
  </si>
  <si>
    <t>CT-SWITCH AKARI AWD2014V 250V/16A 1WAY 1G</t>
  </si>
  <si>
    <t>CT-SWITCH AKARI AWD2015V 250V/16A 1WAY 2G</t>
  </si>
  <si>
    <t>CT-SWITCH AKARI AWD2016V 250V/16A 1WAY 3G</t>
  </si>
  <si>
    <t>CT-SOCKET AKARI AWD2GUV 250V/15A 2G UNIVERSAL</t>
  </si>
  <si>
    <t>CT-OUTLET AKARI AWD3262V 250V/20A GROUND DOUBLE UNIVERSAL</t>
  </si>
  <si>
    <t>CT-OUTLET/MULTIPURPOSE SOCKET AKARI AWD1711V 250V/20A AIRCON</t>
  </si>
  <si>
    <t>CT-OUTLET AKARI AWD1712V 250V/16A DBL MULTI-PURPOSE</t>
  </si>
  <si>
    <t>CT-OUTLET AWD031V TV&amp;TELEPHONE</t>
  </si>
  <si>
    <t>CTNXLED-FIXTURE SHADOWLESS LED NXLED ANX-7WT5DL T5 6.4K 7W DL</t>
  </si>
  <si>
    <t>CT-FLUORESCENT TUBE T8 AKARI ALED-FT89DL 6.5K 680LM 9W DL W/FIXTURE</t>
  </si>
  <si>
    <t>CT-FLUORESCENT TUBE T8 AKARI ALED-FT89WW 3K 680LM 9W WW W/FIXTURE</t>
  </si>
  <si>
    <t>CT-FLUORESCENT TUBE T8 AKARI ALED-FT818DL 6.5K 1350LM 18W DL W/FIXTURE</t>
  </si>
  <si>
    <t>CT-FLUORESCENT TUBE T8 AKARI ALED-FT818WW 3K 1350LM 18W WW W/FIXTURE</t>
  </si>
  <si>
    <t>CTNXLED-DESK LAMP LED NXLED ANX-118 THREE LEVEL BRIGHTNESS TOUCH ON/OFF</t>
  </si>
  <si>
    <t>CTNXLED-DESK LAMP LED NXLED SNX-114 W/ADAPTER</t>
  </si>
  <si>
    <t>CTNXLED-RECH. SEARCHLIGHT NXLED ANX-7300 10W+24SMD 2 LEVEL SWITCH</t>
  </si>
  <si>
    <t>+CTNXLED-RECH. SEARCHLIGHT LED NXLED ANX-2018 1W+15PCS SOLAR W/LATERN</t>
  </si>
  <si>
    <t>CTALED-RECH. FLASHLIGHT AKARI ARFL-303 0.5W+6LED W/ LANTERN</t>
  </si>
  <si>
    <t>CTALED-FLOURESCENT TUBE LED T8 AKARI ALED-T89DL 6K 800LM 9W DL</t>
  </si>
  <si>
    <t>CTALED-FLOURESCENT TUBE LED T8 AKARI ALED-T89WW 3K 735LM 9W WW</t>
  </si>
  <si>
    <t>CTALED-FLOURESCENT TUBE LED T8 AKARI ALED-T818DL 6K 1600LM 18W DL</t>
  </si>
  <si>
    <t>CTALED-FLOURESCENT TUBE LED T8 AKARI ALED-T818WW 3K 1470LM 18W WW</t>
  </si>
  <si>
    <t>CT-LANTERN RECHARGABLE AKARI ARL-2325 FM/AM RADIO 1X0.5W</t>
  </si>
  <si>
    <t>CTALED-LANTERN LED RECHARGABLE AKARI ARL-5839 SOLAR PANEL W/FLASHLIGHT</t>
  </si>
  <si>
    <t>CTNXLED-FIXTURES BOX FOR T8 LED TUBE NXLED ANX-F4T8  W1M WIRES &amp; 2FLAT PIN PLUG 4FT.</t>
  </si>
  <si>
    <t>CTNXLED-FIXTURES BOX FOR T8 LED TUBE NXLED ANX-F2T8  W1M WIRES &amp; 2FLAT PIN PLUG 2FT.</t>
  </si>
  <si>
    <t>CTNXLED-MR16 NXLED ANX-MR16-3DL 5.7K 3W DL</t>
  </si>
  <si>
    <t>CTNXLED-MR16 NXLED ANX-MR16-3WW 3K 3W WW</t>
  </si>
  <si>
    <t>CTALED-CEILING LIGHT AKARI ALED-CL15DL 6.5K 1300LM 15W DL</t>
  </si>
  <si>
    <t>CTALED-CEILING LIGHT AKARI ALED-CL15WW 3K 1300LM 15W WW</t>
  </si>
  <si>
    <t>CTALED-CEILING LIGHT AKARI ALED-CL25DL 6.5K 2300LM 25W DL</t>
  </si>
  <si>
    <t>CTALED-CEILING LIGHT AKARI ALED-CL25WW 3K 2300LM 25W WW</t>
  </si>
  <si>
    <t>CTNXLED-DOWNLIGHT NXLED ANX-MBTDL-12DL 6K 1100LM 12W DL</t>
  </si>
  <si>
    <t>CTNXLED-DOWNLIGHT NXLED ANX-MBTDL-12DL 3K 960LM 12W WW</t>
  </si>
  <si>
    <t>CT-CIRCUIT BREAKER AKARI ACBR-GEP-2P15A 15A PLUG-IN</t>
  </si>
  <si>
    <t>CT-CIRCUIT BREAKER AKARI ACBR-GEP-2P20A 20A PLUG-IN</t>
  </si>
  <si>
    <t>CT-CIRCUIT BREAKER AKARI ACBR-GEP-2P30A 30A PLUG-IN</t>
  </si>
  <si>
    <t>CT-CIRCUIT BREAKER AKARI ACBR-GEP-2P40A 40A PLUG-IN</t>
  </si>
  <si>
    <t>CT-CIRCUIT BREAKER AKARI ACBR-GEP-2P50A 50A PLUG-IN</t>
  </si>
  <si>
    <t>CT-CIRCUIT BREAKER AKARI ACBR-GEP-2P60A 60A PLUG-IN</t>
  </si>
  <si>
    <t>CT-LOUVER AKARI AMI220RF-N MIRRORIZED RECESSED TYPE FOR LED TUBE W/O BALLAST 12X24'' 2X20W</t>
  </si>
  <si>
    <t>CT-LOUVER AKARI AMI220SF-N MIRRORIZED SURFACED TYPE FOR LED TUBE W/O BALLAST 12X24'' 2X20W</t>
  </si>
  <si>
    <t>CT-LOUVER AKARI AMI240RF-N MIRRORIZED RECESSED TYPE FOR LED TUBE W/O BALLAST 12X48'' 2X40W</t>
  </si>
  <si>
    <t>CT-LOUVER AKARI AMI240SF-N MIRRORIZED SURFACED TYPE FOR LED TUBE W/O BALLAST 12X48'' 2X40W</t>
  </si>
  <si>
    <t>CT-LOUVER AKARI AMI140RF-N MIRRORIZED RECESSED TYPE FOR LED TUBE W/O BALLAST 12X48'' 1X40W</t>
  </si>
  <si>
    <t>CT-LOUVER AKARI AMI140SF-N MIRRORIZED SURFACED TYPE FOR LED TUBE W/O BALLAST 12X48'' 1X40W</t>
  </si>
  <si>
    <t>CT-LOUVER AKARI AMI120RF-N MIRRORIZED RECESSED TYPE FOR LED TUBE W/O BALLAST 12X24'' 1X20W</t>
  </si>
  <si>
    <t>CT-LOUVER AKARI AMI120SF-N MIRRORIZED SURFACED TYPE FOR LED TUBE W/O BALLAST 12X24'' 1X20W</t>
  </si>
  <si>
    <t>CT-LOUVER AKARI AMI040RF-N MIRRORIZED RECESSED TYPE FOR LED TUBE W/O BALLAST 7X48'' 1X40W</t>
  </si>
  <si>
    <t>CT-LOUVER AKARI AMI040SF-N MIRRORIZED SURFACED TYPE FOR LED TUBE W/O BALLAST 7X48'' 1X40W</t>
  </si>
  <si>
    <t>CTALED-RECHARGABLE LANTERN AKARI ARL-799 DUAL POWER 1W LED FLASHLIGHT + 9W LED LANTERN</t>
  </si>
  <si>
    <t>CTALED-TOWER EXTENSION COARD AKARI AEC-88K5 13A 250V 5G+2USB PORT W/INDIVIDUAL SWITCH &amp; INDICATOR 3M</t>
  </si>
  <si>
    <t>CT-STRIPLIGHT  LED NXLED ANX-BDE-E-WW 4.8W/MTR 5MTR/PACK</t>
  </si>
  <si>
    <t>CT-STRIPLIGHT LED NXLED ANX-BDE-E-RGB 4.8W/MTR 5MTRS/PACK</t>
  </si>
  <si>
    <t>CT-STRIPLIGHT LED NXLED ANX-BDE-E-DL 4.8W/MTR 5MTRS/PACK</t>
  </si>
  <si>
    <t>CT-FLEXIBLE STRIPLIGHT NXLED ANXFS-5050WW-60A(DL)  DAYLIGHT 14.4W/MTR 5MTRS/PACK</t>
  </si>
  <si>
    <t>CT-FLEXIBLE STRIPLIGHT NXLED ANXFS-5050A-60A(WW) WARMWHITE 14.4W/MTR 5MTRS/PACK</t>
  </si>
  <si>
    <t>CT-FLEXIBLE STRIPLIGHT NXLED ANXFS-5050W-60A(RGB) 14.4W/MTR 5 MTRS/PACK</t>
  </si>
  <si>
    <t>CT-BULB PINOY LED AKARI APLED3-1DL 6.5K 105LM G45 1W DL</t>
  </si>
  <si>
    <t>CT-BULB PINOY LED AKARI APLED3-1WW 3K 100LM G45 1W WW</t>
  </si>
  <si>
    <t>CT-BULB PINOY LED AKARI APLED3-3DL 6.5K 210LM G50 3W DL</t>
  </si>
  <si>
    <t>CT-BULB PINOY LED AKARI APLED3-3WW 3K 200LM G50 3W WW</t>
  </si>
  <si>
    <t>CT-BULB PINOY LED AKARI APLED3-5DL 6.5K 350LM G55 5W DL</t>
  </si>
  <si>
    <t>CT-BULB PINOY LED AKARI APLED3-5WW 3K 340LM G55 5W WW</t>
  </si>
  <si>
    <t>CT-BULB PINOY LED AKARI APLED3-7DL 6.5K 450LM G60 7W DL</t>
  </si>
  <si>
    <t>CT-BULB PINOY LED AKARI APLED3-7WW 3K 440LM G60 7W WW</t>
  </si>
  <si>
    <t>CT-BULB PINOY LED AKARI APLED3-10DL 6.5K 750LM G70 10W DL</t>
  </si>
  <si>
    <t>CT-BULB PINOY LED AKARI APLED3-10WW 3K 740LM G70 10W WW</t>
  </si>
  <si>
    <t>+CT-BULB PINOY LED AKARI APLED3-12DL 6.5K 830LM G80 12W DL</t>
  </si>
  <si>
    <t>CT-BULB PINOY LED AKARI APLED3-12 3K 820LM G80 12W WW</t>
  </si>
  <si>
    <t>CTALED-BULB LED AKARI 20W LB20DL 1700LM, 6500K, DL,  220-240VAC 50/60Hz, 17X9.5cm</t>
  </si>
  <si>
    <t>CTALED-BULB LED AKARI 20W LB20WW 1700LM, 3000K, WW,  220-240VAC 50/60Hz, 17X9.5cm</t>
  </si>
  <si>
    <t>CTALED-BULB LED AKARI 40W LB40DL 3450LM, 6500K, DL,  220-240VAC 50/60Hz, 22X12.5cm</t>
  </si>
  <si>
    <t>CTALED-BULB LED LB40WW 40W WW 220-240VAC 50/60Hz</t>
  </si>
  <si>
    <t>CTALED-BULB LED AKARI LB60DL 60W DL</t>
  </si>
  <si>
    <t>CTALED-BULB LED AKARI LB60WW 60W WW</t>
  </si>
  <si>
    <t>CTALED-GLOBE BULB LED AKARI  GB9DL 9W FROSTED E27 6500K 650LM,  BEAM ANGLE.120, 220VAXI/60Hz</t>
  </si>
  <si>
    <t>CTALED-GLOBE BULB LED AKARI  GB9WW 9W FROSTED E27 3000K 600LM,  BEAM ANGLE.120, 220VAXI/60Hz</t>
  </si>
  <si>
    <t>CTALED-GLOBE BULB LED AKARI  GB13DL 13W FROSTED E27 6500K 950LM,  BEAM ANGLE.120, 220VAXI/60Hz</t>
  </si>
  <si>
    <t>CTALED-GLOBE BULB LED AKARI  GB13WW 13W FROSTED E27 3000K 900LM,  BEAM ANGLE.120, 220VAXI/60Hz</t>
  </si>
  <si>
    <t>CTALED-GLOBE BULB LED AKARI  GB17DL 17W FROSTED E27 6500K 1350M,  BEAM ANGLE.120, 220VAXI/60Hz</t>
  </si>
  <si>
    <t>CTALED-GLOBE BULB LED AKARI  GB17WW 17W FROSTED E27 3000K 1300LM,  BEAM ANGLE.120, 220VAXI/60Hz</t>
  </si>
  <si>
    <t>CT-CIRCULAR LED LAMP AKARI AL12DL 12W 6500K DL, 920LM, AC220-240V 50/60 Hz, 260x260x90mm</t>
  </si>
  <si>
    <t>CT-CIRCULAR LED LAMP AKARI AL18DL 18W 6500K DL, 1400LM, AC220-240V 50/60 Hz, 360x360x90mm</t>
  </si>
  <si>
    <t>CT-TRI COLOR CIRCULAR LED LAMP AKARI 3C12W 12W 4000K-3000K-6500K, 860LM-805LM-920LM, AC220-240V 50/60 Hz, 260X26</t>
  </si>
  <si>
    <t>CT-TRI COLOR CIRCULAR LED LAMP AKARI 3C18W 18W 4000K-3000K-6500K, 1312LM-1225LM-1400LM, AC220-240V 50/60 Hz, 360X</t>
  </si>
  <si>
    <t>CT-PAR38  AKARI APAR38ESL 20W 20WW</t>
  </si>
  <si>
    <t>CT-LITEBOX AKARI ALED-FT54DL T5 4W WITH FIXTURE AND 30cm WIRE PLUG, 6500K DL, 360LM, 180-256V/50/60Hz, 310X22X35mm</t>
  </si>
  <si>
    <t>CT-LITEBOX AKARI ALED-FT54WW T5 4W WITH FIXTURE AND 30cm WIRE PLUG, 3000K WW, 350LM, 180-256V/50/60Hz, 310X22X35mm</t>
  </si>
  <si>
    <t>CT-LITEBOX AKARI ALED-FT57DL T5 7W WITH FIXTURE AND 30cm WIRE PLUG, 6500K DL, 630LM, 180-256V/50/60Hz, 571X22X35mm</t>
  </si>
  <si>
    <t>CT-LITEBOX AKARI ALED-FT57WW T5 7W WITH FIXTURE AND 30cm WIRE PLUG, 3000K WW, 620LM, 180-256V/50/60Hz, 571X22X35mm</t>
  </si>
  <si>
    <t>CT-LITEBOX AKARI ALED-FT510DL T5 10W WITH FIXTURE AND 30cm WIRE PLUG, 6500K DL, 900LM,180-256V/50/60Hz, 871X22X35mm</t>
  </si>
  <si>
    <t>CT-LITEBOX AKARI ALED-FT510WW T5 10W WITH FIXTURE AND 30cm WIRE PLUG, 3000K WW, 890LM,180-256V/50/60Hz, 871X22X35mm</t>
  </si>
  <si>
    <t>CT-LITEBOX AKARI ALED-FT512DL T5 12W WITH FIXTURE AND 30cm WIRE PLUG, 6500K DL, 1050LM,180-256V/50/60Hz, 1171X22X35mm</t>
  </si>
  <si>
    <t>CT-LITEBOX AKARI ALED-FT512WW T5 12W WITH FIXTURE AND 30cm WIRE PLUG, 3000K WW, 1040LM,180-256V/50/60Hz, 1171X22X35mm</t>
  </si>
  <si>
    <t>CT-BULB AKARI ALED-GL1B LED G45 1W 220-240-V 50/60 Hz 67X45MM E27, 4.2 LUMEN 20000HRS PLASTIC BLUE</t>
  </si>
  <si>
    <t>CT-BULB AKARI ALED-GL1G LED G45 1W 220-240-V 50/60 Hz 67X45MM E27, 22 LUMEN 20000HRS PLASTIC  GREEN</t>
  </si>
  <si>
    <t>CT-BULB AKARI ALED-GL1W LED G45 1W 220-240-V 50/60 Hz 67X45MM E27, 40-45 LUMEN 20000HRS PLASTIC  WHITE (6000-6500)</t>
  </si>
  <si>
    <t>CT-BULB AKARI ALED-GL1R LED G45 1W 220-240-V 50/60 Hz 67X45MM E27, 4 LUMEN 20000HRS PLASTIC  RED</t>
  </si>
  <si>
    <t>CT-BULB AKARI ALED-GL1P LED G45 1W 220-240-V 50/60 Hz 67X45MM E27, 4 LUMEN 20000HRS PLASTIC  PINK</t>
  </si>
  <si>
    <t>CT-BULB AKARI ALED-GL1O  LED G45 1W 220-240-V 50/60 Hz 67X45MM E27, 4 LUMEN 20000HRS PLASTIC  ORANGE</t>
  </si>
  <si>
    <t>CT-EMERGENCY LIGHT AKARI ARL-6871 1W TORCH+30 LEDS, 4V 1800MAH LEAD ACID BATTERY, 220-240VAC/50/60 HZ, OPERATING TIME: LANTERHIGH 4HRS, LOW 5HRS, CHARGING TIME: 10-12HRS(AC)</t>
  </si>
  <si>
    <t>CT-RECHARGEABLE LANTERN AKARI ARL-6860 60LEDS, 4V 2200MAH LEAD ACID BATTERY, OPERATING TIME: 2 LANTERN=4HRS, 1 LANTERN=6HRS. CHARGING TIME: 10HRS, 220-240V/50-60HZ</t>
  </si>
  <si>
    <t>CT-RECH. F-LIGHT AKARI ARL-S025 1W +16LED,4V  800MAH LEAD ACID BATTERY, W/ BUILT IN 0.8W SOLAR PANEL, USB PORT 5V 0.8AMP; F-LIGHT-4HRS, LANTERN-3HRS, CHARGING: AC=8-10HRS, SOLAR=12-15HRS, 220-240VAC/50/60 HZ</t>
  </si>
  <si>
    <t>CT-RECHARGEALE FLASHLIGHT AKARI  ARFL-B186  1PC. 0.5W, 4V 350MAH LEAD ACID BATTERY WITH 0.2W SOLAR PANEL 220-240V 50/60 HZ BLACK</t>
  </si>
  <si>
    <t>CT-RECHARGEALE FLASHLIGHT AKARI  ARFL-W186  1PC. 0.5W, 4V 350MAH LEAD ACID BATTERY WITH 0.2W SOLAR PANEL 220-240V 50/60 HZ  WHITE</t>
  </si>
  <si>
    <t>CT-RECHARGEABLE FLASHLIGHT AKARI ARFL-1711 0.5 WITH 8SMD LANTERN 4V 400MAH LEAD ACID BATTERY WITH 0.3 SOLAR PANEL</t>
  </si>
  <si>
    <t>CT-EMERGENCY LIGHT AKARI ARL-2836 LED 1W TORCH + 16 LEDS, 4V 800MAH LEAD ACID BATTERY, 0.3 SOALR PANEL</t>
  </si>
  <si>
    <t>CT-SOLAR FLASHLIGHT AKARI ARFL-5008 2+1W 4V 600MAH LEAD ACID BATTERY W/ BUILT IN 0.8 SOLAR PANEL 220-240VAC/60HZ</t>
  </si>
  <si>
    <t>CT-EXTENSION CORD AKARI-AEC-803USB 6 GANG DC OUTPUT W/ 1A/2A PORTS AND 3M CABLE</t>
  </si>
  <si>
    <t>CT-EXTENSION CORD AKARI AEC-613USB 11 GANG +2 USB PORT 2.1A TOWER, 3M CABLE, 3000W, 13A, 250V WITH SWITCHES AND 2 INDICATOR WITH GREEN LIGHT FOR EACH LAYER, WITH OVERLOAD PROTECTION</t>
  </si>
  <si>
    <t>CT-EXTENSION CORD AKARI AEC-X023 6 GANG MAX: 2500W 10A; 3M CABLE WITH INDIVIDUAL SWITCH</t>
  </si>
  <si>
    <t>CT-EXTENSION CORD AKARI AEC-X006 6 GANG MAX: 2500W 10A; 3M CABLE</t>
  </si>
  <si>
    <t>CT-AUTOMATIC VOLATAGE REGULATOR AKARI AVR-SVR 500W RELAY TYPE</t>
  </si>
  <si>
    <t>CT-MOSQUITO KILLER AKARI AEMK-821</t>
  </si>
  <si>
    <t>CT-REPLACEMENT LAMP AKARI AEMK-849L</t>
  </si>
  <si>
    <t>CT-DOWNLIGHT AKARI ALED-DCOB-3DL 3W 6500K DL, 230LM, 220-240V/50-60HZ</t>
  </si>
  <si>
    <t>CT-DOWNLIGHT AKARI ALED-DCOB-3WW 3000K WARMWHITE 210LM, 220-240V//50-60HZ</t>
  </si>
  <si>
    <t>CT-DOWNLIGHT AKARI ALED-DCOB-5DL 6500K DL, 380LM, 220-240 V/50-60HZ</t>
  </si>
  <si>
    <t>CT-DOWNLIGHT AKARI ALED-DCOB 5WW 5W 3000K WW, 360LM, 220-240/50-60HZ</t>
  </si>
  <si>
    <t>CT-FLOODLIGHT AKARI ALFL-SQ10DL 10W 6000K DL, 720-750 LUMEN BLACK</t>
  </si>
  <si>
    <t>CT-FLOODLIGHT AKARI ALFL-SQ10WW 10W 3000K WW, 690-720 LUMEN BLACK</t>
  </si>
  <si>
    <t>CT-REPLACEMENT DRIVER AKARI ALED-RDD5W 5W DOWNLIGHT INPUT 220-240V OUTPUT 12-25V</t>
  </si>
  <si>
    <t>CT-REPLACEMENT DRIVER AKARI ALED-RDD7W 5W DOWNLIGHT INPUT 220-240 OUTPUT 12-25V</t>
  </si>
  <si>
    <t>CT-REPLACEMENT DRIVER AKARI ALED-RDD9W FOR 5W DOWNLIGHT INPUT 220-240, OUTPUT 34-38V</t>
  </si>
  <si>
    <t>CT-PLATE AKARI AWD544 FOR AWD214PWC OR AWD3242PWC DESIGNER WIDE POLAR WHITE</t>
  </si>
  <si>
    <t>CT-ENDURAMAX AKARI AOFL-F01S E27 FIXTURE PC COVER 42MM 420MM IP65  392X180X110MM</t>
  </si>
  <si>
    <t>CT-ENDURAMINI AKARI AOFL-5118 E27 FIXTURE PS COVER 20MM 380MM IP65 392X180X110MM</t>
  </si>
  <si>
    <t>CT-PERIMETER LIGHT AKARI ALED-56210DL 10W DL 6000K-6500K 1000LM 1C220-240VAC 50/60HZ</t>
  </si>
  <si>
    <t>CT-PERIMETER LIGHT AKARI ALED-56320DL20W DL 6000K-6500K 2000LM AC220-240VAC 50/60HZ</t>
  </si>
  <si>
    <t>CT-DESK LAMP AKARI ADL-309 E27 1.2M CABLE 220V-240V 50/60HZ</t>
  </si>
  <si>
    <t>CT-DESK LAMP AKARI ADL-134GN3W LED 6000K 300LM ON/OFF 1.20 CABLE</t>
  </si>
  <si>
    <t>CT-DESK LAMP AKARI ADL-134W 3W LED 6000K 300LM ON/OFF SWITCH 1.20M CABLE</t>
  </si>
  <si>
    <t>CT-DESK LAMP AKARI ADL-W402 2X.05MM CABLE TWO FLAT PLUG E27 WHITE</t>
  </si>
  <si>
    <t>CT-TABLE LAMP AKARI ADL-BK402 2X.05MM CABLE TWO FLAT PLUG E27 LAMP BLACK</t>
  </si>
  <si>
    <t>CTNXLED-BULB NXLED ANX-MBTA60-12WW 3K E27 900LUMEN 12W WW</t>
  </si>
  <si>
    <t>CTNXLED-BULB CANDLE FLAT NXLED ANX-FC4DL 280-300LUMEN 3-6.5K E14 4W DL</t>
  </si>
  <si>
    <t>CTNXLED-BULB CANDLE FLAT NXLED ANX-FC4WW 280-300LUMEN 3-6.5K E14 4W WW</t>
  </si>
  <si>
    <t>CTNXLED-BULB NXLED ANX-FB7DL 540-590LUMEN 3-6.5K E27 7W DL</t>
  </si>
  <si>
    <t>CTNXLED-BULB NXLED ANX-FB7WW 540-590LUMEN 3-6.5K E27 7W WW</t>
  </si>
  <si>
    <t>CTNXLED-BULB CANDLE NXLED ANX-CL3DL 230LUMEN E14 3W DL</t>
  </si>
  <si>
    <t>CTNXLED-BULB CANDLE NXLED ANX-CL3WW 210LUMEN E14 3W WW</t>
  </si>
  <si>
    <t>CTNXLED-BULB CANDLE DIMMABLE NXLED ANX-CL5DL 350LUMEN E14 5W DL</t>
  </si>
  <si>
    <t>CTNXLED-BULB CANDLE DIMMABLE NXLED ANX-CL5WW 330LUMEN E14 5W WW</t>
  </si>
  <si>
    <t>CTNXLED-BULB PAR38 NXLED ANX-PAR3812DL 805LUMEN 6.5K 12W DL</t>
  </si>
  <si>
    <t>CTNXLED-BULB PAR38 NXLED ANX-PAR3812WW 650LUMEN 3K 12W WW</t>
  </si>
  <si>
    <t>CTNXLED-BULB PAR38 NXLED ANX-PAR3812R 480LUMEN 12W RED</t>
  </si>
  <si>
    <t>CTNXLED-BULB PAR38 NXLED ANX-PAR3812G 480LUMEN 12W GRN</t>
  </si>
  <si>
    <t>CTNXLED-BULB PAR38 NXLED ANX-PAR3812B 480LUMEN 12W BLUE</t>
  </si>
  <si>
    <t>CTNXLED-BULB MR16 NXLED ANX-MR16-5DL 420LUMEN 6K GU5.3 5W DL</t>
  </si>
  <si>
    <t>CTNXLED-BULB MR16 NXLED ANX-MR16-5WW 380LUMEN 3K GU5.3 5W WW</t>
  </si>
  <si>
    <t>CTNXLED-BULB MR16 DIMMABLE NXLED ANX-MR16-5DL 385LUMEN 6K GU5.3 5.5W DL</t>
  </si>
  <si>
    <t>CTNXLED-BULB MR16 DIMMABLE NXLED ANX-MR16-5WW 350LUMEN 3K GU5.3 5.5W WW</t>
  </si>
  <si>
    <t>CTNXLED-LED LIGHT TUBE DIMMABLE NXLED ANX-DWDT10DL 900LUMEN 6.5K 10W DL</t>
  </si>
  <si>
    <t>CTNXLED-LED LIGHT TUBE DIMMABLE NXLED ANX-DWDT10WW 880LUMEN 3K 10W WW</t>
  </si>
  <si>
    <t>CTNXLED-LED LIGHT TUBE DIMMABLE NXLED ANX-DWDT20DL 1800LUMEN 6.5K 20W DL</t>
  </si>
  <si>
    <t>CTNXLED-LED LIGHT TUBE DIMMABLE NXLED ANX-DWDT20WW 1780LUMEN 3K 20W WW</t>
  </si>
  <si>
    <t>CTNXLED-LED LIGHT TUBE TRI-COLOR NXLED ANX-TCT10W 3-6.5-4K WW-880L DL-900L CW-890L 10W</t>
  </si>
  <si>
    <t>CTNXLED-LED LIGHT TUBE TRI-COLOR NXLED ANX-TCT20W 3-6.5-4K WW-1780L DL-1800L CW-1790L 20W</t>
  </si>
  <si>
    <t>CTNXLED-CEILING LAMP NXLED ANX-NSC6DL 450LUMEN 6.5K SQ. 6W DL</t>
  </si>
  <si>
    <t>CTNXLED-CEILING LAMP NXLED ANX-NSC12DL 900LUMEN 6.5K SQ. 12W DL</t>
  </si>
  <si>
    <t>CTNXLED-CEILING LAMP NXLED ANX-NRC6DL 450LUMEN 6.5K RD. 6W DL</t>
  </si>
  <si>
    <t>CTNXLED-CEILING LAMP NXLED ANX-NRC12DL 900LUMEN 6.5K RD. 12W DL</t>
  </si>
  <si>
    <t>CTNXLED-CEILING LAMP DIMMABLE W/O DIMMER NXLED ANX-DWDS8DL 650LUMEN 6.5K SQ. 8W DL</t>
  </si>
  <si>
    <t>CTNXLED-CEILING LAMP DIMMABLE W/O DIMMER NXLED ANX-DWDS8WW 640LUMEN 3K SQ. 8W WW</t>
  </si>
  <si>
    <t>CTNXLED-CEILING LAMP DIMMABLE W/O DIMMER NXLED ANX-DWDS14DL 1320LUMEN 6.5K SQ. 14W DL</t>
  </si>
  <si>
    <t>CTNXLED-CEILING LAMP DIMMABLE W/O DIMMER NXLED ANX-DWDS14WW 1300LUMEN 3K SQ. 14W WW</t>
  </si>
  <si>
    <t>CTNXLED-CEILING LAMP DIMMABLE W/O DIMMER NXLED ANX-DWDS18DL 1620LUMEN 6.5K SQ.18W DL</t>
  </si>
  <si>
    <t>CTNXLED-CEILING LAMP DIMMABLE W/O DIMMER NXLED ANX-DWDR8DL 650LUMEN 6.5K RD. 8W DL</t>
  </si>
  <si>
    <t>CTNXLED-CEILING LAMP DIMMABLE W/O DIMMER NXLED ANX-DWDR8WW 640LUMEN 3K RD. 8W WW</t>
  </si>
  <si>
    <t>CTNXLED-CEILING LAMP DIMMABLE W/O DIMMER NXLED ANX-DWDR14DL 1320LUMEN 6.5K RD. 14W DL</t>
  </si>
  <si>
    <t>CTNXLED-CEILING LAMP DIMMABLE W/O DIMMER NXLED ANX-DWDR14WW 1300LUMEN 3K RD. 14W WW</t>
  </si>
  <si>
    <t>CTNXLED-CEILING LAMP DIMMABLE W/O DIMMER NXLED ANX-DWDR18DL 1620LUMEN 6.5K RD. 18W DL</t>
  </si>
  <si>
    <t>CTNXLED-CEILING LAMP TRI COLOR NXLED ANX-TCS8W 3-6.5-4K WW-630L DL-650L CW-640L 8W</t>
  </si>
  <si>
    <t>CTNXLED-CEILING LAMP TRI COLOR NXLED ANX-TCS14W 3-6.5-4K WW-1300L DL-1320L CW-1310L 14W</t>
  </si>
  <si>
    <t>CTNXLED-CEILING LAMP TRI COLOR NXLED ANX-TCS18W 3-6.5-4K WW-1600L DL-1620L CW-1610L 18W</t>
  </si>
  <si>
    <t>CTNXLED-CEILING LAMP TRI COLOR NXLED ANX-TCS24W 3-6.5-4K WW-2080L DL-2100L CW-2090L 24W</t>
  </si>
  <si>
    <t>CTNXLED-CEILING LAMP TRI COLOR NXLED ANX-TCR8W 3-6.5-4K WW-630L DL-650L CW-640L 8W</t>
  </si>
  <si>
    <t>CTNXLED-CEILING LAMP TRI COLOR NXLED ANX-TCR14W 3-6.5-4K WW-1300L DL-1320L CW-1310L 14W</t>
  </si>
  <si>
    <t>CTNXLED-CEILING LAMP TRI COLOR NXLED ANX-TCR18W 3-6.5-4K WW-1600L DL-1620L CW-1610L 18W</t>
  </si>
  <si>
    <t>CTNXLED-CEILING LAMP TRI COLOR NXLED ANX-TCR24W 3-6.5-4K WW-2080L DL-2100L CW-2090L 24W</t>
  </si>
  <si>
    <t>CTNXLED-DESK LAMP NXLED ANX-MT207W 1.2M CABLE LENGTH WHT</t>
  </si>
  <si>
    <t>CTNXLED-DESK LAMP NXLED ANX-MT207B 1.2M CABLE LENGTH  BLCK</t>
  </si>
  <si>
    <t>CTNXLED-EMERGENCY LIGHT NXLED ANX-600L 6PCS. LED PER LAMPS 3HRS. OPERATING 2.4W</t>
  </si>
  <si>
    <t>CTNXLED-EMERGENCY LIGHT NXLED ANX-980 10PCS. LED PER LAMPS 3HRS. OPERATING 4W</t>
  </si>
  <si>
    <t>CTNXLED-EMERGENCY LIGHT NXLED ANX-DT118 OPERATING TIME 1LAMP-6HRS 2LAMPS-3HRS. 2W(1W/HEAD)</t>
  </si>
  <si>
    <t>CTNXLED-PORTABLE TUBE LIGHT NXLED ANX-T42A AC/DC OPERATED/2PCS.</t>
  </si>
  <si>
    <t>CTNXLED-SEARCHLIGHT NXLED ANX-2135 W/CAMPING LIGHT 24LED RECH. 1W LED SPOTLIGHT</t>
  </si>
  <si>
    <t>CNXLED-SPOTLIGHT SOLOR NXLED ANX-2148 4HRS. HIGH 10HRS LOW 3W</t>
  </si>
  <si>
    <t>CTNXLED-RECH. SOLOR LANTERN NXLED ANX-502B OPERATING TIME 6HRS.HIGH 12HRS.LOW W/0.8W SOLOR PANEL W/USB OUTPUT 4W</t>
  </si>
  <si>
    <t>CTNXLED-BULB LED NXLED ANX-MBTA60-12DL E27 BASE 1000LUMEN 6K 12W DL</t>
  </si>
  <si>
    <t>CTNXLED-BULB LED NXLED ANX-MBTA80-15DL E27 BASE 1290LUMEN 6K 15W DL</t>
  </si>
  <si>
    <t>CTNXLED-BULB LED NXLED ANX-MBTA80-15WW E27 BASE 1170LUMEN 3K 15W WW</t>
  </si>
  <si>
    <t>CTNXLED-BULB LED NXLED ANX-MBTA90-20DL E27 BASE 1000LUMEN 6K 12W DL</t>
  </si>
  <si>
    <t>CTNXLED-BULB DIMMABLE LED NXLED ANX-DWD5DL  6.5K 350LM G55 5W DL W/O DIMMER</t>
  </si>
  <si>
    <t>CTNXLED-BULB DIMMABLE LED NXLED ANX-DWD5WW 3K 340LM G55 5W WW W/O DIMMER</t>
  </si>
  <si>
    <t>CTNXLED-BULB DIMMABLE LED NXLED ANX-DWD7DL 6.5K 510LM G60 7W DL W/O DIMMER</t>
  </si>
  <si>
    <t>CTNXLED-BULB DIMMABLE LED NXLED ANX-DWD7WW 3K 500LM G60 7W WW W/O DIMMER</t>
  </si>
  <si>
    <t>CTNXLED-BULB DIMMABLE LED NXLED ANX-DWD10DL 6.5K 850LM G70 10W DL W/O DIMMER</t>
  </si>
  <si>
    <t>CTNXLED-BULB DIMMABLE LED NXLED ANX-DWD10WW 3K 840LM G70 10W WW W/O DIMMER</t>
  </si>
  <si>
    <t>CTNXLED-BULB DIMMABLE LED NXLED ANX-DWD12DL 6.5K 950LM G80 12W DL W/O DIMMER</t>
  </si>
  <si>
    <t>CTNXLED-BULB DIMMABLE LED NXLED ANX-DWD12WW 3K 940LM G80 12W WW W/O DIMMER</t>
  </si>
  <si>
    <t>CTNXLED-BULB DIMMABLE LED NXLED ANX-DWD20DL 6.5K 1600LM G90 20W DL W/O DIMMER</t>
  </si>
  <si>
    <t>CTNXLED-BULB DIMMABLE LED NXLED ANX-DWD20WW 3K 1730LM G90 20W WW W/O DIMMER</t>
  </si>
  <si>
    <t>CTNXLED-BULB LED NXLED ANX-MBTA90-20WW E27 BASE 900LUMEN 6K 12W WW</t>
  </si>
  <si>
    <t>CTNXLED-DOWNLIGHT DIRECTIONAL NXLED ANX-DHA3DL 3W DL 180LM 220V-240</t>
  </si>
  <si>
    <t>CTNXLED-DOWNLIGHT DIRECTIONAL NXLED ANX-DHA3WW 3W WW 180LM 220V</t>
  </si>
  <si>
    <t>CTNXLED-BULB TRI COLOR LED NXLED ANX-TCB3W 3K-6.5K-4K G50 50*82MM 3W WW-200LM,DL-210LM,CW-205LM</t>
  </si>
  <si>
    <t>CTNXLED-BULB TRI COLOR LED NXLED ANX-TCB5W 3K-6.5K-4K G55 55*100MM 5W WW-340LM,DL-350LM,CW-345LM</t>
  </si>
  <si>
    <t>CTNXLED-BULB TRI COLOR LED NXLED ANX-TCB7W 3K-6.5K-4K G60 60*102MM 7W WW-440LM,DL-450LM,CW-445LM</t>
  </si>
  <si>
    <t>CTNXLED-BULB TRI COLOR LED NXLED ANX-TCB10W 3K-6.5K-4K G70 70*120MM 10W WW-740LM,DL-750LM,CW-745LM</t>
  </si>
  <si>
    <t>CTNXLED-BULB TRI COLOR LED NXLED ANX-TCB12W 3K-6.5K-4K G80 80*147MM 12W WW-820LM,DL-830LM,CW-825LM</t>
  </si>
  <si>
    <t>CTNXLED-BULB TRI COLOR LED NXLED ANX-TCB20W 3K-6.5K-4K G90 90*160MM 20W WW-1730LM,DL-1750LM,CW-1740LM</t>
  </si>
  <si>
    <t>CTNXLED-SHADOWLESS T5 LED NXLED ANX-B5WT5DL 6.5K 450LM 30CM 5W DL</t>
  </si>
  <si>
    <t>CTNXLED-SHADOWLESS T5 LED NXLED ANX-B5WT5WW 3K 450LM 30CM 5W WW</t>
  </si>
  <si>
    <t>CTNXLED-SHADOWLESS T5 LED NXLED ANX-B7WT5DL 6.5K 630LM 60CM 7W DL</t>
  </si>
  <si>
    <t>CTNXLED-SHADOWLESS T5 LED NXLED ANX-B7WT5WW 3K 630LM 60CM 7W WW</t>
  </si>
  <si>
    <t>CTNXLED-SHADOWLESS T5 LED NXLED ANX-B9WT5DL 6.5K 810LM 90CM 9W DL</t>
  </si>
  <si>
    <t>CTNXLED-SHADOWLESS T5 LED NXLED ANX-B9WT5WW 3K 810LM 90CM 9W WW</t>
  </si>
  <si>
    <t>CTNXLED-SHADOWLESS T5 LED NXLED ANX-B12WT5DL 6.5K 1080LM 120CM 12W DL</t>
  </si>
  <si>
    <t>CTNXLED-SHADOWLESS T5 LED NXLED ANX-B12WT5WW 6.5K 1080LM 120CM 12W WW</t>
  </si>
  <si>
    <t>+CTNXLED-DOWNLIGHT LED NXLED ANX-SDD3DL 6K 2.5INCHES 180LM 3W DL RD</t>
  </si>
  <si>
    <t>+CTNXLED-DOWNLIGHT LED NXLED ANX-SDD3WW 3K 2.5INCHES 160LM 3W WW RD</t>
  </si>
  <si>
    <t>+CTNXLED-DOWNLIGHT LED NXLED ANX-SDD5DL 6K 3INCHES 300LM 5W DL RD</t>
  </si>
  <si>
    <t>+CTNXLED-DOWNLIGHT LED NXLED ANX-SDD5WW 3K 3INCHES 270LM 5W WW RD</t>
  </si>
  <si>
    <t>CTNXLED-DOWNLIGHT LED NXLED ANX-SDD9DL 6K 4INCHES 560LM 9W DL RD</t>
  </si>
  <si>
    <t>CTNXLED-DOWNLIGHT LED NXLED ANX-SDD9WW 3K 4INCHES 500LM 9W WW RD</t>
  </si>
  <si>
    <t>CTNXLED-DOWNLIGHT LED NXLED ANX-SDD15DL 6K 6INCHES 1200LM 15W DL RD</t>
  </si>
  <si>
    <t>CTNXLED-DOWNLIGHT LED NXLED ANX-SDD15WW 3K 6INCHES 1000LM 15W WW RD</t>
  </si>
  <si>
    <t>CTNXLED-DOWNLIGHT LED NXLED ANX-SDD18DL 6K 8INCHES 1650LM 18W DL RD</t>
  </si>
  <si>
    <t>CTNXLED-DOWNLIGHT LED NXLED ANX-SDD18WW 3K 8INCHES 1350LM 18W WW RD</t>
  </si>
  <si>
    <t>CTNXLED-DOWNLIGHT DIMMABLE W/O DIMMER LED NXLED ANX-DD3DL 6-6.6K 4STEP 3W DL</t>
  </si>
  <si>
    <t>CTNXLED-DOWNLIGHT DIMMABLE W/O DIMMER LED NXLED ANX-DD3WW 2.7-3K 4STEP 3W WW</t>
  </si>
  <si>
    <t>CTNXLED-DOWNLIGHT DIRECTIONAL NXLED ANX-DHB3DL 3W  DL 180LM 220V-240</t>
  </si>
  <si>
    <t>CTNXLED-DOWNLIGHT DIRECTIONAL NXLED ANX-DHB3WW  3W WW 180LM 220V</t>
  </si>
  <si>
    <t>CNXLED-DOWNLIGHT MINI NXLED ANX-DHC3DL 3W DL 200LM  220V-40VAC/50/60</t>
  </si>
  <si>
    <t>CTNXLED-DOWNLIGHT MINI DOWNLIGHT ANX-DHC3WW 3W WW 200LM 220V-240VAC/5</t>
  </si>
  <si>
    <t>+CTNXLED-FLOODLIGHT LED NXLED ANXFL-10W-RGB  10W (RGB) W/ REMOTE CONTROL IP65</t>
  </si>
  <si>
    <t>CTNXLED-FLOODLIGHT LED NXLED  ANXFL-100DL 100W 6500K DL 7000LM IP65 AC220-240VA</t>
  </si>
  <si>
    <t>CTNXLED-FLOODLIGHT LED NXLED AXFL-100WW 100W 2700-3000K WW 6500LM IP65</t>
  </si>
  <si>
    <t>CTNXLED-ROAD LIGHT LED NXLED ANX-RL23DL 6000K-65000K DL 1600LM BEAM ANGLE</t>
  </si>
  <si>
    <t>CTNXLED-ROAD LIGHT LED NXLED ANX-RL23WW 23W 3000K-3500K DL 1380LM BEAM ANGLE</t>
  </si>
  <si>
    <t>CTNXLED-DOWNLIGHT DIMMABLE W/O DIMMER LED NXLED ANX-DD5DL 6-6.5K 4STEP  3W DL</t>
  </si>
  <si>
    <t>CTNXLED-DOWNLIGHT DIMMABLE W/O DIMMER LED NXLED  ANX-DD5WW 2.7-3K 4STEP 5W WW</t>
  </si>
  <si>
    <t>CTNXLED-DOWNLIGHT DIMMABLE W/O DIMMER LED NXLED ANX-DD7DL 6-6.5K 4STEP 7W DL</t>
  </si>
  <si>
    <t>CTNXLED-DOWNLIGHT DIMMABLE W/O DIMMER LED NXLED ANX-DD7WW 2.7-3K  4STEP 7W WW</t>
  </si>
  <si>
    <t>CTNXLED-DOWNLIGHT DIMMABLE W/O DIMMER LED NXLED ANX-DD9DL 6-6.5K 4STEP 9W DL</t>
  </si>
  <si>
    <t>CTNXLED-DOWNLIGHT DIMMABLE W/O DIMMER LED NXLED ANX-DD9WW  2.7-3K 4STEP 7W WW</t>
  </si>
  <si>
    <t>CTNXLED-DOWNLIGHT DIMMABLE W/O DIMMER LED NXLED ANX-DD12DL 6-6.5K 4STEP 12W DL</t>
  </si>
  <si>
    <t>CTNXLED-DOWLIGHT DIMMABLE W/P DIMMER LED NXLED ANX-DD12WW 2.7-3K 4STEP 12W WW</t>
  </si>
  <si>
    <t>CTNXLED-DOWNLIGHT COLOR CHANGING NXLED ANX-CC3W 3WDL-WW-CW 180LM WW 190LM(CW)</t>
  </si>
  <si>
    <t>CTNXLED-DOWNLIGHT COLOR CHANGING NXLED ANX-CC5W  5W DL-WW-CW 300LM(WW) 310LM (CW)</t>
  </si>
  <si>
    <t>CTNXLED-DOWNLIGHT COLOR CHNANGING NXLED ANX-CC7W 7W DL-WW-CW 410LM (WW) 430 LM (CW)</t>
  </si>
  <si>
    <t>CTNXLED-DOWNLIGHT COLOR CHANGING NXLED ANX-CC9W 9W DL-WW-CW 590LM (WW) 620LM (CW)</t>
  </si>
  <si>
    <t>+CTNXLED-SECURITY LIGHT SENSOR LED NXLED ANX-UMS10DL 6.5K 650LM IP65 10W DL</t>
  </si>
  <si>
    <t>+CTNXLED-SECURITY LIGHT SENSOR LED NXLED ANX-UMS20DL 6.5K 1300LM IP65 20W DL</t>
  </si>
  <si>
    <t>CTALED-PINOY LED AKARI APLED3-3DL-VP2 3W VALUE PACK</t>
  </si>
  <si>
    <t>CTALED-PINOY LED AKARI APLED3-5DL-VP2 5W VALUE PACK</t>
  </si>
  <si>
    <t>CTALED-PINOY LED AKARI APLED3-7DL-VP2 7W VALUE PACK</t>
  </si>
  <si>
    <t>CTALED-PINOY LED AKARI APLED3-10DL-VP2 10W VALUE PACK</t>
  </si>
  <si>
    <t>BR-WATER HEATER VECTOR ELJF15 15LTR STORAGE</t>
  </si>
  <si>
    <t>BR-WATER HEATER VECTOR ELJF30 30LTR STORAGE</t>
  </si>
  <si>
    <t>BR-WATER HEATER AEROGAZ AZ 895 220V 3500W SGL P</t>
  </si>
  <si>
    <t>BR-WATER HEATER AEROGAZ W/ELSD  AZS890E 220V 3500W</t>
  </si>
  <si>
    <t>BR-WATER HEATER AEROGAZ AM45 MULTIPOINT</t>
  </si>
  <si>
    <t>BR-WATER HEATER US CRAFTMASTER LDCE32-50R-45DV240 1PH</t>
  </si>
  <si>
    <t>BR-WATER HEATER US CRAFTMASTER LDCE32-80H-45DV240 1PH</t>
  </si>
  <si>
    <t>BR-WATER HEATER US CRAFTMASTER LDCE32-120H-45DV240 1PH</t>
  </si>
  <si>
    <t>BR-WATER HEATER US CRAFTMASTER LDCE32-119R-6000240 3PH</t>
  </si>
  <si>
    <t>BR-WATER HEATER US CRAFTMASTER CBFG-3250T504NOV STP AM/CML</t>
  </si>
  <si>
    <t>BR-WATER HEATER US CRAFTMASTER CG32-100T77-NOV4 A/COM</t>
  </si>
  <si>
    <t>BR-WATER HEATER US CRAFTMASTER HPE2K80HDO45V USC HPWH</t>
  </si>
  <si>
    <t>BR-WATER HEATER CHAMPS TITANIUM 3.5KW 230V DBLKNOB</t>
  </si>
  <si>
    <t>BR-AIRCON CIRCULATOR FAN VECTOR VAC-4</t>
  </si>
  <si>
    <t>BR-AIRCON CIRCULATOR FAN VECTOR VAC-9</t>
  </si>
  <si>
    <t>BR-BLOWER FAN VECTOR SIROCCO TIS-160FS</t>
  </si>
  <si>
    <t>BR-BLOWER FAN VECTOR SIROCCO TIS-190FS</t>
  </si>
  <si>
    <t>BR-BLOWER FAN VECTOR SIROCCO TIS-250GS</t>
  </si>
  <si>
    <t>BR-BLOWER FAN VECTOR SIROCCO TIS-280FS</t>
  </si>
  <si>
    <t>BR-SERVICE CHARGE</t>
  </si>
  <si>
    <t>BR-LBC CHARGE</t>
  </si>
  <si>
    <t>BR-THERMOSTAT US CRAFTMASTER UPPER 19GAL</t>
  </si>
  <si>
    <t>BR-WATER HEATER AEROGAZ AZ-S893EPS 220-240V 4.5KW W/BUILT-IN PUMP</t>
  </si>
  <si>
    <t>SJG8-PAINT RAIN OR SHINE FRESCO ODOURLESS&amp;ANTI-BAC. GAL BELGIAN WAFFLE</t>
  </si>
  <si>
    <t>SJG8-PAINT RAIN OR SHINE FRESCO ODOURLESS&amp;ANTI-BAC. GAL BLACK</t>
  </si>
  <si>
    <t>SJG8-PAINT RAIN OR SHINE FRESCO ODOURLESS&amp;ANTI-BAC. GAL BUBBLES</t>
  </si>
  <si>
    <t>SJG8-PAINT RAIN OR SHINE FRESCO ODOURLESS&amp;ANTI-BAC. GAL BY THE BAY</t>
  </si>
  <si>
    <t>SJG8-PAINT RAIN OR SHINE FRESCO ODOURLESS&amp;ANTI-BAC. GAL CHARCOAL GRAY</t>
  </si>
  <si>
    <t>SJG8-PAINT RAIN OR SHINE FRESCO ODOURLESS&amp;ANTI-BAC. GAL COFFEE</t>
  </si>
  <si>
    <t>SJG8-PAINT RAIN OR SHINE FRESCO ODOURLESS&amp;ANTI-BAC. GAL COOL MORNING</t>
  </si>
  <si>
    <t>SJG8-PAINT RAIN OR SHINE FRESCO ODOURLESS&amp;ANTI-BAC. GAL COOL RAIN</t>
  </si>
  <si>
    <t>SJG8-PAINT RAIN OR SHINE FRESCO ODOURLESS&amp;ANTI-BAC. GAL COTTON CANDY</t>
  </si>
  <si>
    <t>SJG8-PAINT RAIN OR SHINE FRESCO ODOURLESS&amp;ANTI-BAC. GAL WHITE</t>
  </si>
  <si>
    <t>SJG8-PAINT RAIN OR SHINE RORS-7000 4L PREPA-WHITE</t>
  </si>
  <si>
    <t>RMS-ORCHID AIRY RAINBOW 180</t>
  </si>
  <si>
    <t>RMS-ORCHID AIRY RAINBOW 190</t>
  </si>
  <si>
    <t>RMS-ORCHID AIRY RAINBOW 200</t>
  </si>
  <si>
    <t>RMS-ORCHID BURANA PEARL 160</t>
  </si>
  <si>
    <t>RMS-ORCHID BURANA PEARL 170</t>
  </si>
  <si>
    <t>RMS-ORCHID BURANA PEARL 180</t>
  </si>
  <si>
    <t>RMS-ORCHID MISS SINGAPORE 200</t>
  </si>
  <si>
    <t>RMS-ORCHID SOMKIAT BLUE 180</t>
  </si>
  <si>
    <t>RMS-ORCHID SOMKIAT BLUE 190</t>
  </si>
  <si>
    <t>RMS-ORCHID SOMKIAT BLUE 200</t>
  </si>
  <si>
    <t>RMS-ORCHID ARIDANG BLUE 160</t>
  </si>
  <si>
    <t>RMS-ORCHID ARIDANG BLUE 170</t>
  </si>
  <si>
    <t>RMS-ORCHID ARIDANG BLUE 180</t>
  </si>
  <si>
    <t>RMS-ORCHID ARIDANG BLUE 190</t>
  </si>
  <si>
    <t>RMS-ORCHID ARIDANG BLUE 200</t>
  </si>
  <si>
    <t>RMS-ORCHID MOUNT GOLD 160</t>
  </si>
  <si>
    <t>RMS-ORCHID MOUNT GOLD 170</t>
  </si>
  <si>
    <t>RMS-ORCHID SHEVIN WHITE 160</t>
  </si>
  <si>
    <t>RMS-ORCHID SHEVIN WHITE 170</t>
  </si>
  <si>
    <t>RMS-ORCHID SHEVIN WHITE 180</t>
  </si>
  <si>
    <t>RMS-ORCHID SHEVIN WHITE 190</t>
  </si>
  <si>
    <t>RMS-ORCHID SHEVIN WHITE 200</t>
  </si>
  <si>
    <t>RMS-ORCHID DEN. YASHIGA FANTASY 180</t>
  </si>
  <si>
    <t>RMS-ORCHID DEN. YASHIGA FANTASY 200</t>
  </si>
  <si>
    <t>RMS-ORCHID DEN. YASHIGA FANTASY 220</t>
  </si>
  <si>
    <t>RMS-ORCHID DEN. THE DEW WHITE 180</t>
  </si>
  <si>
    <t>RMS-ORCHID DEN. THE DEW WHITE 200</t>
  </si>
  <si>
    <t>RMS-ORCHID DEN. THE DEW WHITE 220</t>
  </si>
  <si>
    <t>RMS-ORCHID DEN. TANIDA PINK 180</t>
  </si>
  <si>
    <t>RMS-ORCHID DEN. TANIDA PINK 200</t>
  </si>
  <si>
    <t>RMS-ORCHID DEN. TANIDA PINK 220</t>
  </si>
  <si>
    <t>RMS-ORCHID DEN. AIRY PEACH 180</t>
  </si>
  <si>
    <t>RMS-ORCHID DEN. AIRY PEACH 200</t>
  </si>
  <si>
    <t>RMS-ORCHID DEN. AIRY PEACH 220</t>
  </si>
  <si>
    <t>RMS-ORCHID DEN. AIYARA PINK 180</t>
  </si>
  <si>
    <t>RMS-ORCHID DEN. AIYARA PINK 200</t>
  </si>
  <si>
    <t>RMS-ORCHID DEN. AIYARA PINK 220</t>
  </si>
  <si>
    <t>RMS-ORCHID DEN. PINK SECRET 180</t>
  </si>
  <si>
    <t>RMS-ORCHID DEN. PINK SECRET 200</t>
  </si>
  <si>
    <t>RMS-ORCHID DEN. PINK SECRET 220</t>
  </si>
  <si>
    <t>RMS-ORCHID DEN. LOOGJUN RED 180</t>
  </si>
  <si>
    <t>RMS-ORCHID DEN. LOOGJUN RED 200</t>
  </si>
  <si>
    <t>RMS-ORCHID DEN. LOOGJUN RED 220</t>
  </si>
  <si>
    <t>RMS-ORCHID DEN. AIRY RED JUMBOO 180</t>
  </si>
  <si>
    <t>RMS-ORCHID DEN. AIRY RED JUMBOO 200</t>
  </si>
  <si>
    <t>RMS-ORCHID DEN. AIRY RED JUMBOO 220</t>
  </si>
  <si>
    <t>RMS-ORCHID DEN. BURANA EMMARON 180</t>
  </si>
  <si>
    <t>RMS-ORCHID DEN. BURANA EMMARON 200</t>
  </si>
  <si>
    <t>RMS-ORCHID DEN. BURANA EMMARON 220</t>
  </si>
  <si>
    <t>RMS-ORCHID DEN. POPER RED 180</t>
  </si>
  <si>
    <t>RMS-ORCHID DEN. POPER RED 200</t>
  </si>
  <si>
    <t>RMS-ORCHID DEN. POPER RED 220</t>
  </si>
  <si>
    <t>RMS-ORCHID DEN. KING DRAGON 180</t>
  </si>
  <si>
    <t>RMS-ORCHID DEN. KING DRAGON 200</t>
  </si>
  <si>
    <t>RMS-ORCHID DEN. KING DRAGON 220</t>
  </si>
  <si>
    <t>RMS-ORCHID DEN. HAWAIIAN BEAUTY 180</t>
  </si>
  <si>
    <t>RMS-ORCHID DEN. HAWAIIAN BEAUTY 200</t>
  </si>
  <si>
    <t>RMS-ORCHID DEN. HAWAIIAN BEAUTY 220</t>
  </si>
  <si>
    <t>RMS-ORCHID DEN. BURANA CHARMING 180</t>
  </si>
  <si>
    <t>RMS-ORCHID DEN. BURANA CHARMING 200</t>
  </si>
  <si>
    <t>RMS-ORCHID DEN. BURANA CHARMING 220</t>
  </si>
  <si>
    <t>RMS-ORCHID DEN. WAIPAHU DOREEN 180</t>
  </si>
  <si>
    <t>RMS-ORCHID DEN. WAIPAHU DOREEN 200</t>
  </si>
  <si>
    <t>RMS-ORCHID DEN. WAIPAHU DOREEN</t>
  </si>
  <si>
    <t>TI-PAINT ISLAND GAL EPOXY ENAMEL 1875 U.M.BLUE</t>
  </si>
  <si>
    <t>TI-PAINT ISLAND GAL EPOXY ENAMEL 1851 JADE GREEN</t>
  </si>
  <si>
    <t>TI-PAINT ISLAND GAL EPOXY MARINE NON-SAG PUTTY 18NSP GRAY</t>
  </si>
  <si>
    <t>TI-PAINT ISLAND QRT EPOXY MARINE NON-SAG 18NSP GRAY</t>
  </si>
  <si>
    <t>TI-PAINT ISLAND PRIMA QRT SG 300SG WHITE</t>
  </si>
  <si>
    <t>TI-PAINT ISLAND ELASTOMER GAL WHITE</t>
  </si>
  <si>
    <t>TI-PAINT ISLAND PRIMA GAL SATIN 300STN WHITE</t>
  </si>
  <si>
    <t>TI-ACRYLIC THINNER G.I GAL.</t>
  </si>
  <si>
    <t>TI-LACQUER THINNER G.I GAL</t>
  </si>
  <si>
    <t>TI-PAINT ISLAND GAL EPOXY ENAMEL 1812 CAT.YELLOW</t>
  </si>
  <si>
    <t>TI-PAINT ISLAND GAL ROOFKOTE 2442 SANDSTORM</t>
  </si>
  <si>
    <t>TI-PAINT ISLAND GAL ROOFKOTE 2480 DOUG BLACK</t>
  </si>
  <si>
    <t>TI-PAINT ISLAND GAL ROOFKOTE 2477 AZUREUS BLUE</t>
  </si>
  <si>
    <t>TI-PAINT ISLAND GAL 3002 CONCRETOBOND</t>
  </si>
  <si>
    <t>TI-PAINT ISLAND QRT IQDE 912 CAT.YELLOW</t>
  </si>
  <si>
    <t>TI-PAINT ISLAND GAL EPOXY ENAMEL 1805 TOP COAT CLEAR</t>
  </si>
  <si>
    <t>TI-PAINT ISLAND GAL EPOXY FLOORCOAT 1805 TOPCOAT CLEAR</t>
  </si>
  <si>
    <t>TI-PAINT ISLAND GAL EPOXY FLOOR COAT 1800 WHITE</t>
  </si>
  <si>
    <t>TI-PAINT ISLAND GAL EPOXY FLOOR COAT 1855 NILE GREEN</t>
  </si>
  <si>
    <t>TI-PAINT ISLAND GAL EPOXY FLOOR COAT 1802 IVORY</t>
  </si>
  <si>
    <t>TI-PAINT ISLAND PRIMA QRT 300CP CONCRETE PUTTY</t>
  </si>
  <si>
    <t>TI-PAINT ISLAND PRIMA QRT 200AE EMULSION CLEAR</t>
  </si>
  <si>
    <t>TI-PAINT ISLAND GAL LIFE TOP-COAT S.WHITE</t>
  </si>
  <si>
    <t>TI-PAINT ISLAND GAL LIFE TOP-COAT IVIORE</t>
  </si>
  <si>
    <t>TI-PAINT ISLAND GAL LIFE TOP-COAT P.GRAY</t>
  </si>
  <si>
    <t>TI-PAINT ISLAND GAL LIFE TOP-COAT M.GRAY</t>
  </si>
  <si>
    <t>TI-PAINT ISLAND GAL LIFE TOP-COAT A.GRAY</t>
  </si>
  <si>
    <t>TI-PAINT ISLAND GAL LIFE TOP-COAT W.PEACH</t>
  </si>
  <si>
    <t>TI-PAINT ISLAND GAL LIFE TOP-COAT SPROUT</t>
  </si>
  <si>
    <t>TI-PAINT ISLAND GAL LIFE TOP-COAT DREAM</t>
  </si>
  <si>
    <t>TI-PAINT ISLAND GAL LIFE TOP-COAT SKYBLUE</t>
  </si>
  <si>
    <t>TI-PAINT ISLAND GAL LIFE TOP-COAT B.VACATION</t>
  </si>
  <si>
    <t>TI-PAINT ISLAND GAL LIFE TOP-COAT S.POINT</t>
  </si>
  <si>
    <t>TI-PAINT ISLAND GAL LIFE TOP-COAT E.YELLOW</t>
  </si>
  <si>
    <t>TI-PAINT ISLAND GAL LIFE TOP-COAT B.IVORY</t>
  </si>
  <si>
    <t>TI-PAINT ISLAND GAL LIFE TOP-COAT SAND DUNE</t>
  </si>
  <si>
    <t>TI-PAINT ISLAND QRT IQDE CARAMEL BROWN</t>
  </si>
  <si>
    <t>TI-PAINT ISLAND GAL STAR FLAT WALL ENAMEL WHITE</t>
  </si>
  <si>
    <t>TI-PAINT STAR QRT LATEX FLAT WHITE</t>
  </si>
  <si>
    <t>TI-PAINT STAR QRT LATEX GLOSS WHITE</t>
  </si>
  <si>
    <t>TI-PAINT ISLAND QRT STAR FLAT WALL ENAMEL WHITE</t>
  </si>
  <si>
    <t>TI-PAINT ISLAND GAL LIFE TOP COAT WHITE</t>
  </si>
  <si>
    <t>TI-PAINT ISLAND GAL LIFE PRIMER WHITE</t>
  </si>
  <si>
    <t>TI-PAINT STAR IMIX GAL ELASTOMERIC MOCHASIPPI</t>
  </si>
  <si>
    <t>TI-PAINT ISLAND LTR ILTC 3650 PHTHALO GREEN</t>
  </si>
  <si>
    <t>TI-PAINT ISLAND LTR ILTC 3611 RAW SIENNA</t>
  </si>
  <si>
    <t>TI-PAINT ISLAND LTR ILTC 3631 PERMANENT RED</t>
  </si>
  <si>
    <t>TI-PAINT ISLAND LTR ILTC 3610 HANSA YELLOW</t>
  </si>
  <si>
    <t>TI-PAINT ISLAND LTR ILTC 3670 PHTHALO BLUE</t>
  </si>
  <si>
    <t>TI-PAINT ISLAND LTR ILTC 3680 LAMP BLACK</t>
  </si>
  <si>
    <t>TI-PAINT ISLAND GAL ROOFKOTE 2437 FORTUNE RED</t>
  </si>
  <si>
    <t>TIY-PAINT ROLLER ISLAND 7''</t>
  </si>
  <si>
    <t>TI-PAINT ISLAND GAL IQDE  CARAMEL BROWN</t>
  </si>
  <si>
    <t>TI-PAINT ISLAND GAL TEX-A-KOTE 2803 CLEAR</t>
  </si>
  <si>
    <t>TI-PAINT ISLAND GAL EPOXY FLOORCOAT 1854 MINT GREEN</t>
  </si>
  <si>
    <t>TI-PAINT ISLAND GAL EPOXY ENAMEL 1833 INT'L RED</t>
  </si>
  <si>
    <t>TI-PAINT ISLAND PRIMA FLAT GAL BLACK</t>
  </si>
  <si>
    <t>TI-PAINT ISLAND PRIMA SG 1/4L WHITE</t>
  </si>
  <si>
    <t>TI-PAINT ISLAND LTR WOOD PRIMER &amp; SEALER 801 WHITE</t>
  </si>
  <si>
    <t>TI-PAINT ISLAND TEX-A-KOTE LTR CAST</t>
  </si>
  <si>
    <t>TI-PAINT ISLAND TEX-A-KOTE LTR REDUCER</t>
  </si>
  <si>
    <t>TI-PAINT ISLAND EPOXY ENAMEL GAL SEALER COAT</t>
  </si>
  <si>
    <t>TI-PAINT ISLAND EPOXY ENAMEL LTR TOPCOAT CLEAR</t>
  </si>
  <si>
    <t>TI-PAINT ISLAND LTR ACRYLIC PRIMER WHITE</t>
  </si>
  <si>
    <t>TI-PAINT STAR GAL METAL PRIMER OXIDE RED</t>
  </si>
  <si>
    <t>TI-PAINT STAR LTR METAL PRIMER OXIDE RED</t>
  </si>
  <si>
    <t>TI-PAINT STAR ELASTOMER GAL SAFETY ORANGE</t>
  </si>
  <si>
    <t>TI-PAINT STAR ELASTOMER GAL ARIZONA</t>
  </si>
  <si>
    <t>TI-PAINT ISLAND IMIX CATEGORY 1</t>
  </si>
  <si>
    <t>TI-PAINT ISLAND IMIX CATEGORY 2</t>
  </si>
  <si>
    <t>TI-PAINT ISLAND IMIX CATEGORY 3</t>
  </si>
  <si>
    <t>TI-PAINT ISLAND IMIX CATEGORY 4</t>
  </si>
  <si>
    <t>TI-PAINT ISLAND IMIX CATEGORY 5</t>
  </si>
  <si>
    <t>TI-PAINT ISLAND IMIX CATEGORY 6</t>
  </si>
  <si>
    <t>TI-PAINT ISLAND IMIX CATEGORY 7</t>
  </si>
  <si>
    <t>TI-PAINT ISLAND IMIX CATEGORY 8</t>
  </si>
  <si>
    <t>TI-PAINT ISLAND IMIX CATEGORY 9</t>
  </si>
  <si>
    <t>TI-PAINT ISLAND IMIX CATEGORY 10</t>
  </si>
  <si>
    <t>TI-PAINT ISLAND IMIX CATEGORY 11</t>
  </si>
  <si>
    <t>TI-PAINT ISLAND IMIX CATEGORY 12</t>
  </si>
  <si>
    <t>TI-PAINT ISLAND IMIX CATEGORY 13</t>
  </si>
  <si>
    <t>TIY-ROLLER PAINT ISLAND BLADE REFILL</t>
  </si>
  <si>
    <t>TI-PAINT ISLAND GAL TEX-A-KOTE 2800SG WHITE</t>
  </si>
  <si>
    <t>TI-LACQUER THINNER MAYON 1L</t>
  </si>
  <si>
    <t>TI-PAINT THINNER MAYON 1L</t>
  </si>
  <si>
    <t>TI-BODY FILLER STAR GTO W/ CREAM HARDENER GAL</t>
  </si>
  <si>
    <t>TIO-PATCHING POWDER ISLAND 10KG</t>
  </si>
  <si>
    <t>TI-LACQUER THINNER MAYON 500ML</t>
  </si>
  <si>
    <t>TI-PAINT THINNER MAYON 500ML</t>
  </si>
  <si>
    <t>TIO-PATCHING POWDER ISLAND 1KG</t>
  </si>
  <si>
    <t>TI-PAINT ISLAND IMIX CATEGORY 14</t>
  </si>
  <si>
    <t>TI-PAINT ISLAND IMIX CATEGORY 15</t>
  </si>
  <si>
    <t>TI-PAINT ISLAND IMIX CATEGORY 16</t>
  </si>
  <si>
    <t>TI-PAINT ISLAND IMIX CATEGORY 17</t>
  </si>
  <si>
    <t>TI-PAINT ISLAND GAL ROOFKOTE RUSTIC BROWN</t>
  </si>
  <si>
    <t>TI-PAINT ISLAND GAL AUTO LACQUER 580 BLACK</t>
  </si>
  <si>
    <t>TI-PAINT ISLAND GAL ROOFKOTE VERMILLION ORANGE</t>
  </si>
  <si>
    <t>TI-PAINT ISLAND 16L 3002 CONCRETOBOND</t>
  </si>
  <si>
    <t>TI-PAINT ISLAND 1L 3002 CONCRETOBOND</t>
  </si>
  <si>
    <t>TI-BODY FILLER STAR GTO W/ CREAM HARDENER 1L</t>
  </si>
  <si>
    <t>TI-PAINT ISLAND TRAFFIC PT AC GAL YELLOW</t>
  </si>
  <si>
    <t>TI-PAINT ISLAND TRAFFIC PT AC GAL BLACK</t>
  </si>
  <si>
    <t>TI-PAINT ISLAND URETHANE INDL GAL 600UI MARINE WHITE</t>
  </si>
  <si>
    <t>TI-PAINT ISLAND URETHANE INDL GAL 601UI FLAT TOPCOAT CLEAR</t>
  </si>
  <si>
    <t>TI-PAINT ISLAND URETHANE  INDL GAL 602UI SG TOPCOAT CLEAR</t>
  </si>
  <si>
    <t>TI-PAINT ISLAND URETHANE INDL GAL 603UI GLOSS TOPCOAT CLEAR</t>
  </si>
  <si>
    <t>TI-PAINT ISLAND URETHANE INDL GAL 633UI INTL RED</t>
  </si>
  <si>
    <t>TI-PAINT ISLAND URETHANE INDL GAL 651UI JADE GREEN</t>
  </si>
  <si>
    <t>TI-PAINT ISLAND URETHANE INDL GAL 652UI ISLAND GREEN</t>
  </si>
  <si>
    <t>TI-PAINT ISLAND URETHANE INDL GAL 671UI CLEAR BLUE</t>
  </si>
  <si>
    <t>TI-PAINT ISLAND URETHANE INDL GAL 6004UI SANDING SEALER</t>
  </si>
  <si>
    <t>TI-PAINT ISLAND PRIMA GAL PINETOP WHITE</t>
  </si>
  <si>
    <t>TI-PAINT STAR ELASTOMER GAL HONEYLOW</t>
  </si>
  <si>
    <t>TI-PAINT STAR ELASTOMER GAL CRIPS MINT</t>
  </si>
  <si>
    <t>TI-PAINT STAR ELASTOMER GAL FLUKY ORANGE</t>
  </si>
  <si>
    <t>TI-PAINT STAR ELASTOMER GAL URBAN GREEN</t>
  </si>
  <si>
    <t>TIY-ROLLER PAINT SET ISLAND TEXTURED 7''</t>
  </si>
  <si>
    <t>TI-PAINT ISLAND IMIX PAIL CATEGORY 1</t>
  </si>
  <si>
    <t>TI-PAINT ISLAND IMIX PAIL CATEGORY 2</t>
  </si>
  <si>
    <t>TI-PAINT ISLAND IMIX PAIL CATEGORY 3</t>
  </si>
  <si>
    <t>TI-PAINT ISLAND IMIX PAIL CATEGORY 4</t>
  </si>
  <si>
    <t>TI-PAINT ISLAND IMIX PAIL CATEGORY 5</t>
  </si>
  <si>
    <t>TI-PAINT ISLAND IMIX PAIL CATEGORY 6</t>
  </si>
  <si>
    <t>TI-PAINT ISLAND IMIX PAIL CATEGORY 7</t>
  </si>
  <si>
    <t>TI-PAINT ISLAND IMIX PAIL CATEGORY 8</t>
  </si>
  <si>
    <t>TI-PAINT ISLAND IMIX PAIL CATEGORY 9</t>
  </si>
  <si>
    <t>TI-PAINT ISLAND IMIX PAIL CATEGORY 10</t>
  </si>
  <si>
    <t>TI-PAINT ISLAND IMIX PAIL CATEGORY 11</t>
  </si>
  <si>
    <t>TI-PAINT ISLAND IMIX PAIL CATEGORY 12</t>
  </si>
  <si>
    <t>TI-PAINT ISLAND IMIX PAIL CATEGORY 13</t>
  </si>
  <si>
    <t>TI-PAINT ISLAND IMIX PAIL CATEGORY 14</t>
  </si>
  <si>
    <t>TI-PAINT ISLAND IMIX PAIL CATEGORY 15</t>
  </si>
  <si>
    <t>TI-PAINT ISLAND IMIX PAIL CATEGORY 16</t>
  </si>
  <si>
    <t>TI-PAINT ISLAND IMIX PAIL CATEGORY 17</t>
  </si>
  <si>
    <t>TI-WATERPROOFING ISLAND CONCRETOBOND 3001 UNDERLAY MEMBRANE</t>
  </si>
  <si>
    <t>TI-PAINT ELASTOMER STAR BLISSY GLOW GAL</t>
  </si>
  <si>
    <t>TI-PAINT ELASTOMER STAR AQUA BLUE GAL</t>
  </si>
  <si>
    <t>TI-PAINT ELASTOMER STAR DIRTY WHITE GAL</t>
  </si>
  <si>
    <t>TI-PAINT ELASTOMER STAR MILKY WHITE GAL</t>
  </si>
  <si>
    <t>TI-PAINT ELASTOMER STAR MUFFY CARAMEL GAL</t>
  </si>
  <si>
    <t>TI-PAINT ELASTOMER STAR PAPER WHITE GAL</t>
  </si>
  <si>
    <t>TI-PAINT ELASTOMER STAR PETITE GAL</t>
  </si>
  <si>
    <t>TI-PAINT ELASTOMER STAR PINK SPLASH GAL</t>
  </si>
  <si>
    <t>TI-PAINT ELASTOMER STAR RED BALM GAL</t>
  </si>
  <si>
    <t>TI-PAINT ELASTOMER STAR SUNRAYS GAL</t>
  </si>
  <si>
    <t>TI-PAINT ELASTOMER STAR STONE WHITE GAL</t>
  </si>
  <si>
    <t>TI-PAINT ELASTOMER STAR YOGA GAL</t>
  </si>
  <si>
    <t>TI-PAINT ELASTOMER STAR TRANQUIL GREEN GAL</t>
  </si>
  <si>
    <t>TI-PAINT ELASTOMER STAR DECAF GAL</t>
  </si>
  <si>
    <t>TI-PAINT ELASTOMER STAR DROPPED ORANGE GAL</t>
  </si>
  <si>
    <t>TI-PAINT ISLAND PRIMA SG DAIRY GAL</t>
  </si>
  <si>
    <t>TI-PAINT ISLAND PRIMA SG LIMITED LIME GAL</t>
  </si>
  <si>
    <t>TI-PAINT ISLAND PRIMA SG OPAQUE GAL</t>
  </si>
  <si>
    <t>TI-PAINT ISLAND PRIMA SG TIMBERWOOD GAL</t>
  </si>
  <si>
    <t>TI-PAINT ISLAND PRIMA SG WONDER WHITE GAL</t>
  </si>
  <si>
    <t>TI-PAINT ISLAND GAL COLORQUICK 901 OFF-WHITE</t>
  </si>
  <si>
    <t>TI-PAINT ISLAND GAL COLORQUICK 902 BON IVORY</t>
  </si>
  <si>
    <t>TI-PAINT ISLAND GAL COLORQUICK 903 CREAM</t>
  </si>
  <si>
    <t>TI-PAINT ISLAND GAL COLORQUICK POWDER BLUE</t>
  </si>
  <si>
    <t>TI-PAINT ISLAND GAL COLORQUICK 910 LEMON YELLOW</t>
  </si>
  <si>
    <t>TI-PAINT ISLAND GAL COLORQUICK 911 YELLOW</t>
  </si>
  <si>
    <t>TI-PAINT ISLAND GAL COLORQUICK 912 CAT YELLOW</t>
  </si>
  <si>
    <t>TI-PAINT ISLAND GAL COLORQUICK 920 ORANGE</t>
  </si>
  <si>
    <t>TI-PAINT ISLAND GAL COLORQUICK 921 PEACH</t>
  </si>
  <si>
    <t>TI-PAINT ISLAND GAL COLORQUICK 930 PINK</t>
  </si>
  <si>
    <t>TI-PAINT ISLAND GAL COLORQUICK 931 BRIGHTRED</t>
  </si>
  <si>
    <t>TI-PAINT ISLAND GAL COLORQUICK 932 SIGNAL RED</t>
  </si>
  <si>
    <t>TI-PAINT ISLAND GAL COLORQUICK 933 INT'L RED</t>
  </si>
  <si>
    <t>TI-PAINT ISLAND GAL COLORQUICK 934 MAROON</t>
  </si>
  <si>
    <t>TI-PAINT ISLAND GAL COLORQUICK MELLOW PINK</t>
  </si>
  <si>
    <t>TI-PAINT ISLAND GAL COLORQUICK 940 MAPLE</t>
  </si>
  <si>
    <t>TI-PAINT ISLAND GAL COLORQUICK 941 CHOCO BROWN</t>
  </si>
  <si>
    <t>TI-PAINT ISLAND GAL COLORQUICK 950 APPLE GREEN</t>
  </si>
  <si>
    <t>TI-PAINT ISLAND GAL COLORQUICK 951 JADE GREEN</t>
  </si>
  <si>
    <t>TI-PAINT ISLAND GAL COLORQUICK 952 ISLAND GREEN</t>
  </si>
  <si>
    <t>TI-PAINT ISLAND GAL COLORQUICK 953 CRYSTAL GREEN</t>
  </si>
  <si>
    <t>TI-PAINT ISLAND GAL COLORQUICK 955 NILE GREEN</t>
  </si>
  <si>
    <t>TI-PAINT ISLAND GAL COLORQUICK 960 SILVER GRAY</t>
  </si>
  <si>
    <t>TI-PAINT ISLAND GAL COLORQUICK 970 BABY BLUE</t>
  </si>
  <si>
    <t>TI-PAINT ISLAND GAL COLORQUICK 971 CLEAR BLUE</t>
  </si>
  <si>
    <t>TI-PAINT ISLAND GAL COLORQUICK 973 ROYAL BLUE</t>
  </si>
  <si>
    <t>TI-PAINT ISLAND GAL COLORQUICK 980 BLACK</t>
  </si>
  <si>
    <t>TI-PAINT ISLAND GAL COLORQUICK 990 ALUMINUM</t>
  </si>
  <si>
    <t>TI-PAINT ISLAND GAL COLORQUICK CARAMEL BROWN</t>
  </si>
  <si>
    <t>TI-PAINT ISLAND 1L COLORQUICK 901 OFF-WHITE</t>
  </si>
  <si>
    <t>TI-PAINT ISLAND 1L COLORQUICK 902 BON IVORY</t>
  </si>
  <si>
    <t>TI-PAINT ISLAND 1L COLORQUICK 903 CREAM</t>
  </si>
  <si>
    <t>TI-PAINT ISLAND 1L COLORQUICK POWDER BLUE</t>
  </si>
  <si>
    <t>TI-PAINT ISLAND 1L COLORQUICK 910 LEMON YELLOW</t>
  </si>
  <si>
    <t>TI-PAINT ISLAND 1L COLORQUICK 911 YELLOW</t>
  </si>
  <si>
    <t>TI-PAINT ISLAND 1L COLORQUICK 912 CAT YELLOW</t>
  </si>
  <si>
    <t>TI-PAINT ISLAND 1L COLORQUICK 920 ORANGE</t>
  </si>
  <si>
    <t>TI-PAINT ISLAND 1L COLORQUICK 921 PEACH</t>
  </si>
  <si>
    <t>TI-PAINT ISLAND 1L COLORQUICK 930 PINK</t>
  </si>
  <si>
    <t>TI-PAINT ISLAND 1L COLORQUICK 931 BRIGHT RED</t>
  </si>
  <si>
    <t>TI-PAINT ISLAND 1L COLORQUICK 932 SIGNAL RED</t>
  </si>
  <si>
    <t>TI-PAINT ISLAND 1L COLORQUICK 933 INT'L RED</t>
  </si>
  <si>
    <t>TI-PAINT ISLAND 1L COLORQUICK 934 MAROON</t>
  </si>
  <si>
    <t>TI-PAINT ISLAND 1L COLORQUICK MELOW PINK</t>
  </si>
  <si>
    <t>TI-PAINT ISLAND 1L COLORQUICK 940 MAPLE</t>
  </si>
  <si>
    <t>TI-PAINT ISLAND 1L COLORQUICK 941 CHOCO BROWN</t>
  </si>
  <si>
    <t>TI-PAINT ISLAND 1L COLORQUICK 950 APPLE GREEN</t>
  </si>
  <si>
    <t>TI-PAINT ISLAND 1L COLORQUICK 951 JADE GREEN</t>
  </si>
  <si>
    <t>TI-PAINT ISLAND 1L COLORQUICK 952 ISLAND GREEN</t>
  </si>
  <si>
    <t>TI-PAINT ISLAND 1L COLORQUICK 953 CRYSTAL GREEN</t>
  </si>
  <si>
    <t>TI-PAINT ISLAND 1L COLORQUICK 955 NILE GREEN</t>
  </si>
  <si>
    <t>TI-PAINT ISLAND 1L COLORQUICK 960 SILVER GRAY</t>
  </si>
  <si>
    <t>TI-PAINT ISLAND 1L COLORQUICK 970 BABY BLUE</t>
  </si>
  <si>
    <t>TI-PAINT ISLAND 1L COLORQUICK 971 CLEAR BLUE</t>
  </si>
  <si>
    <t>TI-PAINT ISLAND 1L COLORQUICK 973 ROYAL BLUE</t>
  </si>
  <si>
    <t>TI-PAINT ISLAND 1L COLORQUICK 980 BLACK</t>
  </si>
  <si>
    <t>TI-PAINT ISLAND 1L COLORQUICK 990 ALUMINUM</t>
  </si>
  <si>
    <t>TI-PAINT ISLAND 1L COLORQUICK CARAMEL BROWN</t>
  </si>
  <si>
    <t>TI-PAINT ISLAND 1/4L COLORQUICK 900 WHITE</t>
  </si>
  <si>
    <t>TI-PAINT ISLAND 1/4L COLORQUICK 901 OFF-WHITE</t>
  </si>
  <si>
    <t>TI-PAINT ISLAND 1/4L COLORQUICK 902 BON IVORY</t>
  </si>
  <si>
    <t>TI-PAINT ISLAND 1/4L COLORQUICK 903 CREAM</t>
  </si>
  <si>
    <t>TI-PAINT ISLAND 1/4L COLORQUICK POWDER BLUE</t>
  </si>
  <si>
    <t>TI-PAINT ISLAND 1/4L COLORQUICK 910 LEMON YELLOW</t>
  </si>
  <si>
    <t>TI-PAINT ISLAND 1/4L COLORQUICK 911 YELLOW</t>
  </si>
  <si>
    <t>TI-PAINT ISLAND 1/4L COLORQUICK 912 CAT YELLOW</t>
  </si>
  <si>
    <t>TI-PAINT ISLAND 1/4L COLORQUICK 920 ORANGE</t>
  </si>
  <si>
    <t>TI-PAINT ISLAND 1/4L COLORQUICK 921 PEACH</t>
  </si>
  <si>
    <t>TI-PAINT ISLAND 1/4L COLORQUICK 930 PINK</t>
  </si>
  <si>
    <t>TI-PAINT ISLAND 1/4L COLORQUICK 931 BRIGHT RED</t>
  </si>
  <si>
    <t>TI-PAINT ISLAND 1/4L COLORQUICK 932 SIGNAL RED</t>
  </si>
  <si>
    <t>TI-PAINT ISLAND 1/4L COLORQUICK 933 INT'L RED</t>
  </si>
  <si>
    <t>TI-PAINT ISLAND 1/4L COLORQUICK 934 MAROON</t>
  </si>
  <si>
    <t>TI-PAINT ISLAND 1/4L COLORQUICK MELLOW PINK</t>
  </si>
  <si>
    <t>TI-PAINT ISLAND 1/4L COLORQUICK 940 MAPLE</t>
  </si>
  <si>
    <t>TI-PAINT ISLAND 1/4L COLORQUICK 941 CHOCO BROWN</t>
  </si>
  <si>
    <t>TI-PAINT ISLAND 1/4L COLORQUICK 950 APPLE GREEN</t>
  </si>
  <si>
    <t>TI-PAINT ISLAND 1/4L COLORQUICK 951 JADE GREEN</t>
  </si>
  <si>
    <t>TI-PAINT ISLAND 1/4L COLORQUICK 952 ISLAND GREEN</t>
  </si>
  <si>
    <t>TI-PAINT ISLAND 1/4L COLORQUICK 953 CRYSTAL GREEN</t>
  </si>
  <si>
    <t>TI-PAINT ISLAND 1/4L COLORQUICK 955 NILE GREEN</t>
  </si>
  <si>
    <t>TI-PAINT ISLAND 1/4L COLORQUICK 960 SILVER GRAY</t>
  </si>
  <si>
    <t>TI-PAINT ISLAND 1/4L COLORQUICK 970 BABY BLUE</t>
  </si>
  <si>
    <t>TI-PAINT ISLAND 1/4L COLORQUICK 971 CLEAR BLUE</t>
  </si>
  <si>
    <t>TI-PAINT ISLAND 1/4L COLORQUICK 973 ROYAL BLUE</t>
  </si>
  <si>
    <t>TI-PAINT ISLAND 1/4L COLORQUICK 980 BLACK</t>
  </si>
  <si>
    <t>TI-PAINT ISLAND 1/4L COLORQUICK 990 ALUMINUM</t>
  </si>
  <si>
    <t>TI-LACQUER GI FLO 1L</t>
  </si>
  <si>
    <t>TI-SANDING SEALER APOLLO 1L</t>
  </si>
  <si>
    <t>TI-LACQUER APOLLO CLEAR GLOSS 1L</t>
  </si>
  <si>
    <t>TI-PAINT ISLAND PRIMA SG DAIRY 1L</t>
  </si>
  <si>
    <t>TI-PAINT ISLAND PRIMA SG LIMITED LIME 1L</t>
  </si>
  <si>
    <t>TI-PAINT ISLAND PRIMA SG OPAQUE 1L</t>
  </si>
  <si>
    <t>TI-PAINT ISLAND PRIMA SG TIMBERWOOD 1L</t>
  </si>
  <si>
    <t>TI-PAINT ISLAND PRIMA SG WONDER WHITE 1L</t>
  </si>
  <si>
    <t>+AMC-SKIM COAT NOVTEK 20KG GRAY SUPERFINE</t>
  </si>
  <si>
    <t>JIC-BRUSH REFILL TONKITA TK651 PRATICO DURABLE</t>
  </si>
  <si>
    <t>B-S.O TANK S/S BESTANK HBST-6000L</t>
  </si>
  <si>
    <t>+DP-PAINT MIXNG DAVIES SHEEN 4L CLEAN AIR 22</t>
  </si>
  <si>
    <t>FF-LED LIGHT FIREFLY FEL543 TORCH LAMP</t>
  </si>
  <si>
    <t>FF-LED LIGHT FIREFLY FEL544 TORCH LAMP</t>
  </si>
  <si>
    <t>FF-LED LIGHT FIREFLY FEL545 TORCH LAMP</t>
  </si>
  <si>
    <t>FF-LED LIGHT FIREFLY FEL511 CAMPING LAMP</t>
  </si>
  <si>
    <t>FF-LED LIGHT FIREFLY FEL534 HANDY LAMP</t>
  </si>
  <si>
    <t>FF-LED LIGHT FIREFLY FEL513 HANDY LAMP</t>
  </si>
  <si>
    <t>FF-LED LIGHT FIREFLY FEL523 HANDY LAMP</t>
  </si>
  <si>
    <t>FF-VOLTAGE REGULATOR SASSIN SVC500VA/W 0.5KVA</t>
  </si>
  <si>
    <t>FF-VOLTAGE REGULATOR SASSIN SVC1000VA/W 1KVA</t>
  </si>
  <si>
    <t>FF-VOLTAGE REGULATOR SASSIN SVC1500VA/W 1.5KVA</t>
  </si>
  <si>
    <t>FF-VOLTAGE REGULATOR SASSIN SVC2000VA/W 2KVA</t>
  </si>
  <si>
    <t>FF-VOLTAGE REGULATOR SASSIN SVC3000VA/W 3KVA</t>
  </si>
  <si>
    <t>FF-VOLTAGE REGULATOR SASSIN SVC5000VA/W 5KVA</t>
  </si>
  <si>
    <t>FF-ELECTRONIC FIXTURE FIREFLY ELITE FLT5/CE1X14DL</t>
  </si>
  <si>
    <t>FF-ELECTRONIC FIXTURE FIREFLY ELITE FLT5/CE1X14WW</t>
  </si>
  <si>
    <t>FF-ELECTRONIC FIXTURE FIREFLY ELITE FLT5/CE1X21DL</t>
  </si>
  <si>
    <t>FF-ELECTRONIC FIXTURE FIREFLY ELITE FLT5/CE1X21WW</t>
  </si>
  <si>
    <t>FF-ELECTRONIC FIXTURE FIREFLY ELITE FLT5/CE1X28DL</t>
  </si>
  <si>
    <t>FF-ELECTRONIC FIXTURE FIREFLY ELITE FLT5/CE1X28WW</t>
  </si>
  <si>
    <t>FF-ELECTRONIC FIXTURE FIREFLY ELITE FLT5/CE1X8DL</t>
  </si>
  <si>
    <t>FF-FLOURESCENT TUBE FIREFLY FS14/T5W 14W WW</t>
  </si>
  <si>
    <t>FF-FLOURESCENT TUBE FIREFLY FS21/T5D 21W DL</t>
  </si>
  <si>
    <t>FF-FLOURESCENT TUBE FIREFLY FS21/T5W 21W WW</t>
  </si>
  <si>
    <t>FF-FLOURESCENT TUBE FIREFLY FS28/T5W 28W WW</t>
  </si>
  <si>
    <t>FF-DOWNLIGHT RECESSED FIREFLY FD101CP3.5 R.VERTICAL COPPER 3.5"</t>
  </si>
  <si>
    <t>FF-DOWNLIGHT RECESSED FIREFLY FD101GM3.5 R.VERTICAL GUN METAL 3.5"</t>
  </si>
  <si>
    <t>FF-DOWNLIGHT RECESSED FIREFLY FD101SN3.5 R.VERTICAL SATIN NICKEL 3.5"</t>
  </si>
  <si>
    <t>FF-DOWNLIGHT RECESSED FIREFLY FD101SN4 R.VERTICAL SATIN NICKEL 4"</t>
  </si>
  <si>
    <t>FF-DOWNLIGHT RECESSED FIREFLY FD421WH3.5 S.VERTICAL WHITE 3.5"</t>
  </si>
  <si>
    <t>FF-DOWNLIGHT RECESSED FIREFLY FD421WH4 S.VERTICAL WHITE 4"</t>
  </si>
  <si>
    <t>FF-DOWNLIGHT RECESSED FIREFLY FD671SV3.5 MR16 SQUARE SILVER 3.5"</t>
  </si>
  <si>
    <t>FF-BULB LED CANDLE PREMIUM FIREFLY LBC11WW 2W WW</t>
  </si>
  <si>
    <t>FF-BULB LED CANDLE PREMIUM FIREFLY LBC12WW 2W WW</t>
  </si>
  <si>
    <t>FF-BULB LED CANDLE PREMIUM FIREFLY LBC13WW 3W WW</t>
  </si>
  <si>
    <t>FF-BULB LED CANDLE PREMIUM FIREFLY LBC14WW 3W WW</t>
  </si>
  <si>
    <t>FF-EXIT ECO LED FIREFLY FEL216 MILLED ALUMINUM TYPE GREEN</t>
  </si>
  <si>
    <t>FF-EXIT ECO LED FIREFLY FEL221 ACRYLIC TYPE GREEN</t>
  </si>
  <si>
    <t>FF-EXIT ECO LED FIREFLY FEL223 ACRYLIC TYPE GREEN</t>
  </si>
  <si>
    <t>FF-EXIT ECO LED FIREFLY FEL226 ACRYLIC TYPE GREEN</t>
  </si>
  <si>
    <t>FF-BULB ECO LED FIREFLY EBI105DL 5W DL</t>
  </si>
  <si>
    <t>FF-BULB ECO LED FIREFLY EBI105WW 5W WW</t>
  </si>
  <si>
    <t>FF-BULB ECO LED FIREFLY EBI107DL 7W DL</t>
  </si>
  <si>
    <t>FF-BULB ECO LED FIREFLY EBI107WW 7W WW</t>
  </si>
  <si>
    <t>FF-BULB ECO LED FIREFLY EBI607WW 7W WW</t>
  </si>
  <si>
    <t>FF-MR16 ECO LED FIREFLY EBH102WW12 2W WW</t>
  </si>
  <si>
    <t>FF-MR16 ECO LED FIREFLY EBH103WW12 3W WW</t>
  </si>
  <si>
    <t>FF-MR16 ECO LED FIREFLY EBH104WW12 4W WW</t>
  </si>
  <si>
    <t>FF-MR16 ECO LED FIREFLY EBH106WW12 6W WW</t>
  </si>
  <si>
    <t>FF-MR16 ECO LED FIREFLY EBH108WW12 8W WW</t>
  </si>
  <si>
    <t>FF-FLUO-TUBE STRAIGHT ECO LED FIREFLY LFS03T8DL09 9W DL</t>
  </si>
  <si>
    <t>FF-FLUO-TUBE STRAIGHT ECO LED FIREFLY LFS03T8WW09 9W WW</t>
  </si>
  <si>
    <t>FF-FLUO-TUBE STRAIGHT ECO LED FIREFLY LFS03T8CW09 9W CW</t>
  </si>
  <si>
    <t>FF-FLUO-TUBE STRAIGHT ECO LED FIREFLY LFS03T8DL18 18W DL</t>
  </si>
  <si>
    <t>FF-FLUO-TUBE STRAIGHT ECO LED FIREFLY LFS03T8WW18 18W WW</t>
  </si>
  <si>
    <t>FF-FLUO-TUBE STRAIGHT ECO LED FIREFLY LFS03T8CW18 18W CW</t>
  </si>
  <si>
    <t>FF-SECURITY LIGHT FIREFLY FLSR101 FOR CFL W/1-2U15D</t>
  </si>
  <si>
    <t>FF-SECURITY LIGHT FIREFLY FLSR103 FOR CFL W/2-2U15D</t>
  </si>
  <si>
    <t>FF-CIRCUIT BREAKER RESIDUAL CURRENT SASSIN 3SL36-63-2P-63A</t>
  </si>
  <si>
    <t>FF-CIRCUIT BREAKER MINI SASSIN 3SB1-63-2P20A4.5K</t>
  </si>
  <si>
    <t>FF-EMERGENCY LIGHT FIREFLY FEL205L EL2X5W DUAL OPTIC</t>
  </si>
  <si>
    <t>FF-EMERGENCY LAMP LED FIREFLY FEL201L RECHARGEABLE TWINHEAD</t>
  </si>
  <si>
    <t>FF-BULB ECO LED FIREFLY EBI103DL 3W DL</t>
  </si>
  <si>
    <t>FF-BULB ECO LED FIREFLY EBI103WW 3W WW</t>
  </si>
  <si>
    <t>FF-OUTLET DUPLEX ROYU WD931 2A/250V SET</t>
  </si>
  <si>
    <t>YATAI-BULB LED OMNI LLA50E27-6W LITE  6W DL</t>
  </si>
  <si>
    <t>YATAI-BULB LED OMNI LLA50E27-6W LITE 6W WW</t>
  </si>
  <si>
    <t>YATAI-BULB LED OMNI LLA60E27-9W LITE 9W DL</t>
  </si>
  <si>
    <t>YATAI-BULB LED OMNI LLA60E27-9W LITE 9W WW</t>
  </si>
  <si>
    <t>YATAI-BULB LED OMNI LLA65E27-12W LITE 12W DL</t>
  </si>
  <si>
    <t>YATAI-BULB LED OMNI LLA65E27-12W LITE 12W WW</t>
  </si>
  <si>
    <t>YATAI-BULB LED OMNI LLG45E27-3W LITE 3W DL</t>
  </si>
  <si>
    <t>YATAI-BULB LED OMNI LLG45E27-3W LITE 3W WW</t>
  </si>
  <si>
    <t>FF-BULB ECO LED FIREFLY EBI109DL E27 9W DL</t>
  </si>
  <si>
    <t>FF-BULB ECO LED FIREFLY EBI109WW E27 9W WW</t>
  </si>
  <si>
    <t>FF-CIRCUIT BREAKER SASSIN 3SB1-63-2P63A-6K 63A 400V 2-POLE 6KA MINI</t>
  </si>
  <si>
    <t>FF-CIRCUIT BREAKER SASSIN 3SB1-63-2P20A-6K 20A 400V 2-POLE 6KA MINI</t>
  </si>
  <si>
    <t>FF-CIRCUIT BREAKER SASSIN 3SB1-63-2P32A-6K 32A 400V 2-POLE 6KA MINI</t>
  </si>
  <si>
    <t>FF-BULB MR16 LED FIREFLY EBH204WW220 E27 180-264V 4W WW</t>
  </si>
  <si>
    <t>FF-BULB MR16 LED FIREFLY EBH205WW220 E27 180-264V 5W WW</t>
  </si>
  <si>
    <t>FF-BULB MR16 LED FIREFLY EBH225WWG53 GU5.3 180-264V 5W WW</t>
  </si>
  <si>
    <t>FF-CEILING LAMP LED FIREFLY LCL108DL 8W DL</t>
  </si>
  <si>
    <t>FF-CEILING LAMP LED FIREFLY LCL108WW 8W WW</t>
  </si>
  <si>
    <t>FF-CEILING LAMP LED FIREFLY LCL115DL 15W DL</t>
  </si>
  <si>
    <t>FF-CEILING LAMP LED FIREFLY LCL115WW 15W WW</t>
  </si>
  <si>
    <t>FF-CEILING LAMP LED FIREFLY LCL208DL 8W DL</t>
  </si>
  <si>
    <t>FF-CEILING LAMP LED FIREFLY LCL208WW 8W WW</t>
  </si>
  <si>
    <t>FF-CEILING LAMP LED FIREFLY LCL215DL 15W DL</t>
  </si>
  <si>
    <t>FF-CEILING LAMP LED FIREFLY LCL215WW 15W WW</t>
  </si>
  <si>
    <t>FF-CEILING LAMP LED FIREFLY LCL220DL 20W DL</t>
  </si>
  <si>
    <t>FF-CEILING LAMP LED FIREFLY LCL220WW 20W WW</t>
  </si>
  <si>
    <t>FF-FLUORESCENT TUBE FIREFLY LED FLLBT110600 LUMIAIRE BOX TYPE 600MM</t>
  </si>
  <si>
    <t>FF-FLUORESCENT TUBE FIREFLY LED FLLBT111200 LUMIAIRE BOX TYPE 1200MM</t>
  </si>
  <si>
    <t>FF-DISTRIBUTION BOX SASSIN 3SD5-6W2PTBB TYPE 6 MODULE W/6-PIN</t>
  </si>
  <si>
    <t>FF-DISTRIBUTION BOX SASSIN 3SD5-8W2PTBB TYPE 8 MODULE W/8-PIN</t>
  </si>
  <si>
    <t>FF-DISTRIBUTION BOX SASSIN 3SD5-12W2PTBB TYPE 12 MODULE W/12-PIN</t>
  </si>
  <si>
    <t>FF-DISTRIBUTION BOX SASSIN 3SD6-6W2PTBB TYPE 6 MODULES W/6-PIN</t>
  </si>
  <si>
    <t>FF-DISTRIBUTION BOX SASSIN 3SD6-8W2PTBB TYPE 8 MODULES W/8-PIN</t>
  </si>
  <si>
    <t>FF-DISTRIBUTION BOX SASSIN 3SD6-12W2PTBB TYPE 12 MODULES W/12-PIN</t>
  </si>
  <si>
    <t>FF-METAL BASE FLUSH SASSIN 3SD5T-6W2PTBB TYPE 6 MODULE W/6-PIN</t>
  </si>
  <si>
    <t>FF-METAL BASE FLUSH SASSIN 3SD5T-8W2PTBB TYPE 8 MODULE W/8-PIN</t>
  </si>
  <si>
    <t>FF-METAL BASE FLUSH SASSIN 3SD5T-12W2PTBB TYPE 12 MODULE W/12-PIN</t>
  </si>
  <si>
    <t>FF-MR16 LED FIREFLY EBH203WW220 E27 180-264V 3W WW</t>
  </si>
  <si>
    <t>FF-MR16 LED FIREFLY EBH213WWG10 G10 180-264V 3W WW</t>
  </si>
  <si>
    <t>FF-MR16 LED FIREFLY EBH223WWG53 GU5.3 180-264V 3W WW</t>
  </si>
  <si>
    <t>FF-MR16 LED FIREFLY EBH214WWG10 G10 180-264V 4W WW</t>
  </si>
  <si>
    <t>FF-MR16 LED FIREFLY EBH224WWG53 GU5.3 180-264V 4W WW</t>
  </si>
  <si>
    <t>FF-DESK LAMP 3 LED FIREFLY FEL714 W/TOUCH DIMMER SWITCH</t>
  </si>
  <si>
    <t>FF-DESK LAMP 6 LED FIREFLY FEL715 W/TOUCH DIMMER SWITCH</t>
  </si>
  <si>
    <t>FF-BULB ECO LED FIREFLY EBI110DL  E27 10W DL</t>
  </si>
  <si>
    <t>FF-BULB ECO LED FIREFLY EBI112DL  E27 12 W DL</t>
  </si>
  <si>
    <t>FF-EMERGENCY LIGHT FIREFLY FEL207L 2X1W HGH POWDERED LED</t>
  </si>
  <si>
    <t>FF-EMERGENCY LIGHT FIREFLY FEL431 16LED SOLAR CAMPING</t>
  </si>
  <si>
    <t>FF-EMERGENCY LIGH FIREFLY FEL432 16LED SOLAR CAMPING W/ USB</t>
  </si>
  <si>
    <t>FF-RECHARGEABLE FIREFLY 14" OSCILLATING MULTI-SPEED FAN W/ USB MOBILE PHONE</t>
  </si>
  <si>
    <t>FF-RECHARGEABLE FIREFLY 8" OSCILLATING 3-SPEED FAN W/ USB MOBILE PHONE</t>
  </si>
  <si>
    <t>FF-POWERFUL TORCH LIGHT FIREFLY FEL556 W/ USB OUTLET</t>
  </si>
  <si>
    <t>FF-EXTENSION CORD ROYU REDEC604/G ONE MASTER SWITCH 4GANG</t>
  </si>
  <si>
    <t>FF-EXTENSION CORD ROYU REDEC605/G ONE MASTER SWITCH 5GANG</t>
  </si>
  <si>
    <t>FF-EXTENSION CORD ROYU REDEC704/G INDIVIDUAL SWITCH 4GANG</t>
  </si>
  <si>
    <t>FF-EXTENSION CORD RUYO REDEC705/G INDIVIDUAL SWITCH 5GANG</t>
  </si>
  <si>
    <t>FF-EXTENSION CORD ROYU ONE MASTER SWITCH 4GANG W/ 2USB</t>
  </si>
  <si>
    <t>FF-EXTENSION CORD ROYU ONE MASTER SWITCH 6GANG WITH 2USB</t>
  </si>
  <si>
    <t>FF-EXTENSION CORD ROYU INDIVIDUAL SWITCH 4GANG W/ 2USB</t>
  </si>
  <si>
    <t>FF-EXTENSION CORD ROYU INDIVIDUAL SWITCH 5GANG W/ 2 USB</t>
  </si>
  <si>
    <t>FF-PUG ROYU REDPL101 REGULAR</t>
  </si>
  <si>
    <t>FF-ADAPTER ROYU REDPL104 OCTUPOS</t>
  </si>
  <si>
    <t>FF-ADAPTER ROYU REDPL105 UNIVERSAL</t>
  </si>
  <si>
    <t>FF-PLUG ROYU 3A REDPL106 REGULAR</t>
  </si>
  <si>
    <t>FF-SWITCH ROYU REDSW101 MOUNT SNAP SURFACE</t>
  </si>
  <si>
    <t>FF-OUTLET ROYU REDOU102 DOUBLE CONVINCE 2GANG</t>
  </si>
  <si>
    <t>FF-OUTLET ROYU REDOU103 DOUBLE CONVENINCE 3GANG</t>
  </si>
  <si>
    <t>FF-OUTLET ROYU REDOU104 DOULE CONVENINCE 4GANG</t>
  </si>
  <si>
    <t>FF-BALLAST FIREFLY FCGFMB20/220 PREMIUM 20W 220V</t>
  </si>
  <si>
    <t>FF-BALLAST FIREFLY FCGFMB40/220 40W 220V PREMIUM</t>
  </si>
  <si>
    <t>FF-MINI SAFETY BREAKER ROYU 20AMPS W/ COVER&amp;OUTLET</t>
  </si>
  <si>
    <t>FF-MINI SAFETY BREAKER ROYU 32AMPS W/COVER&amp;OUTLET RMB3</t>
  </si>
  <si>
    <t>FF-SAFETY BREAKER ROYU RSB20C/O 20AMPS W/COVER &amp; OUTLET</t>
  </si>
  <si>
    <t>FF-SAFTEY BREAKER ROYU RSB30C/O 30AMPS W/COVER&amp;OUTLET</t>
  </si>
  <si>
    <t>FF-PANEL BOX ROYU RPB1122  4HOLES METAL</t>
  </si>
  <si>
    <t>FF-PANEL BOX ROYU RPB1133 6HOLES METAL</t>
  </si>
  <si>
    <t>FF-PANEL BOX ROYU RPB1144 8HOLES METAL</t>
  </si>
  <si>
    <t>FF-PANEL BOX ROYU RPB1155 10HOLES METAL</t>
  </si>
  <si>
    <t>FF-PANEL BOX ROYU RPB1166 12HOLES METAL</t>
  </si>
  <si>
    <t>FF-BULB 3-LED FIREFLY V30EI103DL E27 3W VALUE PACK DL</t>
  </si>
  <si>
    <t>FF-BULB 3-LED FIREFLY V30EI105DL E27 5W VALUE PACK DL</t>
  </si>
  <si>
    <t>FF-BULB 3-LED FIREFLY V30EBI107DL E27 7W VALUE PACK DL</t>
  </si>
  <si>
    <t>FF-BULB 3-LED FIREFLY V30EBI109DL E27 9W VALUE PACK DL</t>
  </si>
  <si>
    <t>FF-BULB 3-LED FIREFLY V30EBI111DL E27 11W VALUE PACK DL</t>
  </si>
  <si>
    <t>FF-LED GLOBE FIREFLY FBG112DL 12W DL</t>
  </si>
  <si>
    <t>FF-LED GLOE FIREFLY FBG114DL 14W DL</t>
  </si>
  <si>
    <t>FF-LED GLOBE FIREFLY FBG116DL 16W DL</t>
  </si>
  <si>
    <t>FF-LED GLOBE FIREFLY FBG118DL 18W DL</t>
  </si>
  <si>
    <t>FF-LED CAPSULE FIREFLY EHC120DL 20W  DL</t>
  </si>
  <si>
    <t>FF-LED CAPSULE FIREFLY EHC128DL 28W DL</t>
  </si>
  <si>
    <t>FF-LED CAPSULE FIREFLY EHC138DL 38W DL</t>
  </si>
  <si>
    <t>FF-LED CAPSULE FIREFLY EHC145DL 45W DL</t>
  </si>
  <si>
    <t>FF-FLOODLIGHT LED FIREFLY LFL1010DL/G 10W DL</t>
  </si>
  <si>
    <t>FF-FLOODLIGHT LED FIREFLY LFL1020DL/G 20W DL</t>
  </si>
  <si>
    <t>FF-FLOODLIGHT LED FIREFLY LFL1030DL/G 30W DL</t>
  </si>
  <si>
    <t>FF-FLOODLIGHT LED FIRELFY LFL1050DL/G 50W DL</t>
  </si>
  <si>
    <t>FF-FLOODLIGHT LED FIREFLY LFL1070DL/G 70W DL</t>
  </si>
  <si>
    <t>FF-FLOODLIGHT LED FIREFLY LFL1100DL/G 10W DL</t>
  </si>
  <si>
    <t>FF-FLOODLIGHT LED FIREFLY LFL1010WW/G 10W WW</t>
  </si>
  <si>
    <t>FF-FLOODLIGHT LED FIREFLY LFL1020WW/G 20W WW</t>
  </si>
  <si>
    <t>FF-FLOODLIGHT LED FIREFLY LFL1030WW/G 30W WW</t>
  </si>
  <si>
    <t>FF-FLOODLIGHT LED FIREFLY LFL1050WW/G 50W WW</t>
  </si>
  <si>
    <t>FF-ECOLUM LUMINAIRE FIREFLY 2X40W SURFACE TYPE FIXTURE ONLY</t>
  </si>
  <si>
    <t>FF-ECOLUM LUMINAIRE FIREFLY 1X40W SURFACE TYPE FIXTURE ONLY</t>
  </si>
  <si>
    <t>FF-ECOLUM LUMINAIRE FIREFLY 2X20W SURFACE TYPE 2X20W FIXTURE</t>
  </si>
  <si>
    <t>FF-ECOLUM LUMINAIRE FIREFLY 2X40W RECESSED TYPE FIXTURE</t>
  </si>
  <si>
    <t>FF-ECOLUM LUMINAURE FIREFLY 1X40W RECESSED TYPE FIXTURE</t>
  </si>
  <si>
    <t>FF-ECOLUM LUMINAIRE FIREFLY 2X20W RECESSED TYPE FIXTURE</t>
  </si>
  <si>
    <t>FF-ECOLUM LUMINAIRE FIREFLY 2X20W INDUSTRIAL TYPE FIXTURE</t>
  </si>
  <si>
    <t>FF-ECOLUM LUMINAIRE FIREFLY 2X40W INDUSTRIAL TYPE FIXTURE</t>
  </si>
  <si>
    <t>FF-ECOLUM LUMINAIRE FIREFLY 1X40W INDUSTRIAL TYPE FIXTURE</t>
  </si>
  <si>
    <t>FF-3P WATERPROOF FIREFLY FLSFWP1X40A/0 T8 1X40W W/O B&amp;S</t>
  </si>
  <si>
    <t>FF-3P WATERPROOF FIREFLY FLSFWP2X40A T8 2X40W</t>
  </si>
  <si>
    <t>FF-3P WATERPROOF FIREFLY FLSFWP1X28A T5 1X28W</t>
  </si>
  <si>
    <t>FF-3P WATERPROOF FIREFLY FLSWP2X28A T5 2X28W</t>
  </si>
  <si>
    <t>GLE-VARNISH NIPPON CLEAR GLOSS 1/2L</t>
  </si>
  <si>
    <t>GLE-VARNISH NIPPON CLEAR GLOSS 1/4L</t>
  </si>
  <si>
    <t>GLE-VARNISH NIPPON CLEAR GLOSS 1L</t>
  </si>
  <si>
    <t>GLE-VARNISH NIPPON CLEAR GLOSS 4L</t>
  </si>
  <si>
    <t>MLP-WHEEL &amp; TIRE CLEANER ALL TURTLE WAX T18 23OZ.</t>
  </si>
  <si>
    <t>BF-LOCKSET PRIVACY BUFFALO 503 AB</t>
  </si>
  <si>
    <t>BF-HOOK CUP&amp;HUG BUFFALO 8193 WHITE</t>
  </si>
  <si>
    <t>BF-GEAR PULLER BUFFALO 255003 3JAW 3</t>
  </si>
  <si>
    <t>BF-GEAR PULLER BUFFALO 255006 3JAW 6</t>
  </si>
  <si>
    <t>BF-GEAR PULLER BUFFALO 255008 3JAW 8</t>
  </si>
  <si>
    <t>BF-SAW COPING BUFFALO 03BL60512 12PCS</t>
  </si>
  <si>
    <t>BF-CLAW TOOL BUFFALO 21220 24</t>
  </si>
  <si>
    <t>BF-TIRE GUAGE BUFFALO 21231 DUAL</t>
  </si>
  <si>
    <t>BF-WRENCH COMB.BUFFALO 21711M WR-METRIC</t>
  </si>
  <si>
    <t>BF-PAINT BRUSH BUFFALO 1 1-12/WIDTH 3PB 3PCS</t>
  </si>
  <si>
    <t>BF-TAP &amp; DIE BUFFALO 40TD SET-SAE</t>
  </si>
  <si>
    <t>BF-TAP &amp; DIE BUFFALO 40TDM SET-METRIC</t>
  </si>
  <si>
    <t>BF-FOLD-DOWN BUFFALO 4WLW14 WR-SAE</t>
  </si>
  <si>
    <t>BF-WRENCH FOLDING BUFFALO 9HK2T 11PCS</t>
  </si>
  <si>
    <t>BF-WRENCH ADJUST BUFFALO AWC6</t>
  </si>
  <si>
    <t>BF-WRENCH ADJUST BUFFALO AWC10</t>
  </si>
  <si>
    <t>BF-C-CLAMP CARDED BUFFALO BDCC2</t>
  </si>
  <si>
    <t>BF-C-CLAMP CARDED BUFFALO BDCC3</t>
  </si>
  <si>
    <t>BF-BICYCLE LOCK BUFFALO CHAIN BLOCK 4DIGIT</t>
  </si>
  <si>
    <t>BF-PADLOCK BUFFALO BL112 1-1/2(40MM)</t>
  </si>
  <si>
    <t>BF-PADLOCK BUFFALO BL114 1-1/4(30MM)</t>
  </si>
  <si>
    <t>BF-PADLOCK BUFFALO BL134 1-3/4(44MM)</t>
  </si>
  <si>
    <t>BF-PADLOCK BUFFALO BL212 2-1/2</t>
  </si>
  <si>
    <t>BF-PADLOCK BUFFALO BL214 2-1/4</t>
  </si>
  <si>
    <t>BF-HAMMER BALLPEIN BUFFALO BPH16C 160Z</t>
  </si>
  <si>
    <t>BF-SNAP SWIVEL BUFFALO BS114 1-1/4</t>
  </si>
  <si>
    <t>BF-SNAP SWIVEL BUFFALO BS58 5/8 2PCS</t>
  </si>
  <si>
    <t>BF-HOOK BUFFALO CAL2T3</t>
  </si>
  <si>
    <t>BF-CALIPER ADJUST BUFFALO CALIP1 6</t>
  </si>
  <si>
    <t>BF-CHISEL COLD BUFFALO CC12 1/2</t>
  </si>
  <si>
    <t>BF-CHISEL COLD BUFFALO CC34 3/4</t>
  </si>
  <si>
    <t>BF-CHISEL COLD BUFFALO CC38 3/8</t>
  </si>
  <si>
    <t>BF-HACKSAW BUFFALO CHS12 HD</t>
  </si>
  <si>
    <t>BF-CABLE TIE BUFFALO CTIE1412UL 50PCS</t>
  </si>
  <si>
    <t>BF-RATCHET HANDLE BUFFALO CVRAT12 1/2</t>
  </si>
  <si>
    <t>BF-SOCKET BUFFALO CVS3813MMS 3/8 SHORT</t>
  </si>
  <si>
    <t>BF-SOCKET BUFFALO CVS3814MMS 3/8 SHORT</t>
  </si>
  <si>
    <t>BF-SOCKET BUFFALO CVS3817MMS 3/8 SHORT</t>
  </si>
  <si>
    <t>BF-SOCKET BUFFALO CVS3818MMS 3/8 SHORT</t>
  </si>
  <si>
    <t>BF-SOCKET BUFFALO CVS3819MMS 3/8 SHORT</t>
  </si>
  <si>
    <t>BF-SOCKET BUFFALO CVS3810MML 3/8 LONG</t>
  </si>
  <si>
    <t>BF-SOCKET BUFFALO CVS3813MML 3/8 LONG</t>
  </si>
  <si>
    <t>BF-SOCKET BUFFALO CVS3814MML 3/8 LONG</t>
  </si>
  <si>
    <t>BF-SOCKET BUFFALO CVS3816MML 3/8 LONG</t>
  </si>
  <si>
    <t>BF-SOCKET BUFFALO CVS3817MML 3/8 LONG</t>
  </si>
  <si>
    <t>BF-SOCKET BUFFALO CVS3818MML 3/8 LONG</t>
  </si>
  <si>
    <t>BF-SOCKET BUFFALO CVS3819MML 3/8 LONG</t>
  </si>
  <si>
    <t>BF-WRENCH COMB.BUFFALO CW5RPM SET-METRIC</t>
  </si>
  <si>
    <t>BF-WRENCH COMB.BUFFALO CW11MMRP 11MM</t>
  </si>
  <si>
    <t>BF-WRENCH COMB.BUFFALO CW13MMRP 13MM</t>
  </si>
  <si>
    <t>BF-WRENCH COMB.BUFFALO CW14MMRP 14MM</t>
  </si>
  <si>
    <t>BF-WRENCH COMB.BUFFALO CW15MMRP 15MM</t>
  </si>
  <si>
    <t>BF-WRENCH COMB.BUFFALO CW18MMRP 18MM</t>
  </si>
  <si>
    <t>BF-WRENCH COMB.BUFFALO CW19MMRP 19MM</t>
  </si>
  <si>
    <t>BF-DEPRESSED CENTER WHEEL BUFFALO DCW4</t>
  </si>
  <si>
    <t>BF-PLIERS BUFFALO DP6 DIAGONAL</t>
  </si>
  <si>
    <t>BF-PLIERS BUFFALO DP7 DIAGONAL</t>
  </si>
  <si>
    <t>BF-EXTENSION BAR BUFFALO EB125 1/2</t>
  </si>
  <si>
    <t>BF-EXTENSION BAR BUFFALO EB1210 1/2</t>
  </si>
  <si>
    <t>BF-STRAP ELASTIC BUFFALO ES24</t>
  </si>
  <si>
    <t>BF-STRAP ELASTIC BUFFALO ES30</t>
  </si>
  <si>
    <t>BF-STRAP ELASTIC BUFFALO ES60</t>
  </si>
  <si>
    <t>BF-AXE FIBERGLASS BUFFALO FCA16 160Z</t>
  </si>
  <si>
    <t>BF-HANDLE FLEXIBLE BUFFALO FH1215 1/2</t>
  </si>
  <si>
    <t>BF-HANDLE FLEXIBLE BUFFALO FH38 3/8</t>
  </si>
  <si>
    <t>BF-MACHETE BUFFALO FM18 18</t>
  </si>
  <si>
    <t>BF-HYDRAULIC JACK BUFFALO HBJ4 180-350MM 4TONS</t>
  </si>
  <si>
    <t>BF-PULLER POWER BUFFALO HDPP4 4TONS</t>
  </si>
  <si>
    <t>BF-LABEL KEY BUFFALO KL5 5PCS</t>
  </si>
  <si>
    <t>BF-HOE HANDLE BUFFALO L603</t>
  </si>
  <si>
    <t>BF-PLIERS GRIP BUFFALO LG5</t>
  </si>
  <si>
    <t>BF-PLIERS GRIP BUFFALO LG10</t>
  </si>
  <si>
    <t>BF-PLIERS BUFFALO LN6 LONG NOSE</t>
  </si>
  <si>
    <t>BF-PLIERS BUFFALO LN8 LONG NOSE</t>
  </si>
  <si>
    <t>BF-PLIERS BUFFALO LNLG10 LONG NOSE</t>
  </si>
  <si>
    <t>BF-PLIERS BUFFALO LP7 LINEMAN</t>
  </si>
  <si>
    <t>BF-BAR LEVERAGE BUFFALO LPRY3 4PCS</t>
  </si>
  <si>
    <t>BF-TORQUE WRENCH BUFFALO MATW250 1/2 DR CLICK</t>
  </si>
  <si>
    <t>BF-BRUSH WIRE BUFFALO MINIBR3 3PCS</t>
  </si>
  <si>
    <t>BF-MINI LEVEL BUFFALO MINIL</t>
  </si>
  <si>
    <t>BF-PULLER POWER BUFFALO MP2T 2TONS</t>
  </si>
  <si>
    <t>BF-CUTTER NIPPER BUFFALO NIP8 8</t>
  </si>
  <si>
    <t>BF-RATCHET BUFFALO NTD-220 20FT</t>
  </si>
  <si>
    <t>BF-BAR FLAT BUFFALO PB15</t>
  </si>
  <si>
    <t>BF-PAINT BRUSH BUFFALO PBR1T POLYESTER</t>
  </si>
  <si>
    <t>BF-PAINT BRUSH BUFFALO PBR2T POLYESTER</t>
  </si>
  <si>
    <t>BF-PAINT BRUSH BUFFALO PBR3T POLYESTER</t>
  </si>
  <si>
    <t>BF-PAINT BRUSH BUFFALO PBR4T POLYESTER</t>
  </si>
  <si>
    <t>BF-KNIFE PUTTY BUFFALO PKN114FX 1-1/4</t>
  </si>
  <si>
    <t>BF-KNIFE PUTTY BUFFALO PKN114ST 1-1/4</t>
  </si>
  <si>
    <t>BF-AIR SPRAY LOW PRESSURE BUFFALO PP1</t>
  </si>
  <si>
    <t>BF-SCREWDRIVER PRECISION BUFFALO PS6</t>
  </si>
  <si>
    <t>BF-TROWEL PLATERING BUFFALO PT11 11X4</t>
  </si>
  <si>
    <t>BF-TAPE PVC BUFFALO PVC6 3/4 12</t>
  </si>
  <si>
    <t>BF-RATCHET ADAPTOR BUFFALO RAS3 SET</t>
  </si>
  <si>
    <t>BF-RATCHET HANDLE BUFFALO RAT12 1/2</t>
  </si>
  <si>
    <t>BF-RATCHET HANDLE BUFFALO RAT38 3/8</t>
  </si>
  <si>
    <t>BF-KNIFE UTILITY BUFFALO RUK7 6-1/2</t>
  </si>
  <si>
    <t>BF-RIVETS ASSORTED BUFFALO RVTS100 100PCS</t>
  </si>
  <si>
    <t>BF-SCREWDRIVER PHILIPS BUFFALO SD24T 2X4</t>
  </si>
  <si>
    <t>BF-SCREWDRIVER BUFFALO SD146T 1/4X6</t>
  </si>
  <si>
    <t>BF-GRIP CABINET BUFFALO SD3166RG 3/16X6</t>
  </si>
  <si>
    <t>BF-SCREWDRIVER BUFFALO SD6N1</t>
  </si>
  <si>
    <t>BF-CLEANER SINK&amp;DRAIN BUFFALO SDC25 25</t>
  </si>
  <si>
    <t>BF-SCREWDRIVER MACHINIST BUFFALO SDM5166C 5/16X6</t>
  </si>
  <si>
    <t>BF-SCREWDRIVER PHILIPS BUFFALO SDP13C 1X3 CARDED</t>
  </si>
  <si>
    <t>BF-SCREWDRIVER PHILIPS BUFFALO SDP24C 2X4</t>
  </si>
  <si>
    <t>BF-SCREWDRIVER PHILIPS BUFFALO SDP26RG 2X6</t>
  </si>
  <si>
    <t>BF-SCREWDRIVER BUFFALO SDS2PC2 SET</t>
  </si>
  <si>
    <t>BF-SCREWDRIVER BUFFALO SDS2PC4 SET</t>
  </si>
  <si>
    <t>BF-SCREWDRIVER BUFFALO SDTMAG9 9PCS</t>
  </si>
  <si>
    <t>BF-HOOK STORAGE BUFFALO SH2 2PCS</t>
  </si>
  <si>
    <t>BF-PLIERS BUFFALO SJ8G SLIP JOINT</t>
  </si>
  <si>
    <t>BF-PLIERS BUFFALO SJ10G SLIP JOINT</t>
  </si>
  <si>
    <t>BF-HAND PUMP BUFFALO SP6 6HOSE</t>
  </si>
  <si>
    <t>BF-TIRE GAUGE BUFFALO (10 TO 50 PSI)</t>
  </si>
  <si>
    <t>BF-TIRE GAUGE BUFFALO TG-231 DUAL</t>
  </si>
  <si>
    <t>BF-TOOL SET BUFFALO TS40</t>
  </si>
  <si>
    <t>BF-TOOL KIT BUFFALO TS47 1/4&amp;3/8</t>
  </si>
  <si>
    <t>BF-TUBING &amp; BENDING BUFFALO TTK7 7PCS</t>
  </si>
  <si>
    <t>BF-MAGIC TWISTEE BUFFALO TTW15 50FT(15MM)</t>
  </si>
  <si>
    <t>BF-TUNE UP BUFFALO TUK4 4PCS 3/8</t>
  </si>
  <si>
    <t>BF-TEEZER SET BUFFALO TWEEZ2 2PCS</t>
  </si>
  <si>
    <t>BF-UNIVERSAL JOINT BUFFALO UJS12 1/2 DR</t>
  </si>
  <si>
    <t>BF-UNIVERSAL JOINT BUFFALO UJS38 3/8 DR</t>
  </si>
  <si>
    <t>BF-BRUSH UTILITY BUFFALO UTBRSH DUAL PURPOSE</t>
  </si>
  <si>
    <t>BF-CHISEL WOOD BUFFALO WC1 1</t>
  </si>
  <si>
    <t>BF-CHISEL WOOD BUFFALO WC12 1/2</t>
  </si>
  <si>
    <t>BF-CHISEL WOOD BUFFALO WC34 3/4</t>
  </si>
  <si>
    <t>BF-HAMMER CLAW BUFFALO WCH8 W.HANDLE</t>
  </si>
  <si>
    <t>BF-HAMMER CLAW BUFFALO WCH16 W.HANDLE</t>
  </si>
  <si>
    <t>BF-KNIFE CARVING BUFFALO WCS8 8PCS</t>
  </si>
  <si>
    <t>BF-SCRAPER WALL BUFFALO WSCRP3FX FLEXBLE CARBON</t>
  </si>
  <si>
    <t>BF-SCRAPER WALL BUFFALO WSCRP6FX FLEXIBLE</t>
  </si>
  <si>
    <t>BF-PULLER POWER BUFFALO WT107 2TONS</t>
  </si>
  <si>
    <t>BF-HAMMER BALLPEIN BUFFALO BPH8C 8OZ</t>
  </si>
  <si>
    <t>BF-HAND TROWEL BUFFALO GH</t>
  </si>
  <si>
    <t>BF-HYDRAULIC JACK BUFFALO HBJ8 8TONS</t>
  </si>
  <si>
    <t>BF-HOOK STORAGE BUFFALO LH2 2PCS</t>
  </si>
  <si>
    <t>BF-HEX WRENCH BUFFALO HKW10M</t>
  </si>
  <si>
    <t>BF-BAR BREAKER BUFFALO BB1215 1/2</t>
  </si>
  <si>
    <t>BF-PLUM BOB BUFFALO PLB6 6Z.(150G)</t>
  </si>
  <si>
    <t>BF-TIRE PUMP BUFFALO HP2 20</t>
  </si>
  <si>
    <t>BF-PRUNER ANVIL BUFFALO 3157A-P 183MM</t>
  </si>
  <si>
    <t>BF-PRUNER BYPASS BUFFALO 3157B-P 185MM</t>
  </si>
  <si>
    <t>BF-PRUNER TRIMMING BUFFALO 3157T-P 190MM</t>
  </si>
  <si>
    <t>BF-SOCKET SET BUFFALO C416M 16PCS 1/2 DR PRO</t>
  </si>
  <si>
    <t>BF-SOCKET TOOLS SET BUFFALO C424MOS 24PCS 1/2</t>
  </si>
  <si>
    <t>BF-SOCKET TOOLS SET BUFFALO C426MAA 26PCS 1/2</t>
  </si>
  <si>
    <t>BF-GREASE GUN BUFFALO K01-6032 400CC</t>
  </si>
  <si>
    <t>BF-LEVEL BUFFALO CL112-3V ALUMINUM 12"</t>
  </si>
  <si>
    <t>BF-LEVEL BUFFALO CL118-3V ALUMINUM 18"</t>
  </si>
  <si>
    <t>BF-LEVEL BUFFALO CL124-3V ALUMINUM 24"</t>
  </si>
  <si>
    <t>BF-IMPACT SOCKET SET BUFFALO DIS121ME 11PCS 1/2 DRIVE</t>
  </si>
  <si>
    <t>BF-SOCKET &amp; TOOL SET BUFFALO TS23 23PCS 1/2 DRIVE PROF.</t>
  </si>
  <si>
    <t>BF-SCREWDRIVER SLOTTED BUFFALO SD15S 6MMX15"</t>
  </si>
  <si>
    <t>BF-SCREWDRIVER PHILLIPS BUFFALO SD15P2 2X15"</t>
  </si>
  <si>
    <t>BF-WRENCH COMB.BUFFALO GCW8 8MM RACHET</t>
  </si>
  <si>
    <t>BF-WRENCH COMB.BUFFALO GCW10 10MM RACHET</t>
  </si>
  <si>
    <t>BF-WRENCH COMB.BUFFALO GCW11 11MM RACHET</t>
  </si>
  <si>
    <t>BF-WRENCH COMB.BUFFALO GCW12 12MM RACHET</t>
  </si>
  <si>
    <t>BF-WRENCH COMB.BUFFALO GCW13 13MM RACHET</t>
  </si>
  <si>
    <t>BF-WRENCH COMB.BUFFALO GCW14 14MM RACHET</t>
  </si>
  <si>
    <t>BF-WRENCH COMB.BUFFALO GCW15 15MM RACHET</t>
  </si>
  <si>
    <t>BF-WRENCH COMB.BUFFALO GCW17 17MM RACHET</t>
  </si>
  <si>
    <t>BF-WRENCH COMB.BUFFALO GCW19 19MM RACHET</t>
  </si>
  <si>
    <t>BF-WRENCH COMB.BUFFALO GCW21 21MM RACHET</t>
  </si>
  <si>
    <t>BF-AVIATION SNIP BUFFALO 29STCV STRAIGHT CUT 10"</t>
  </si>
  <si>
    <t>BF-DIAMOND FILE MINI BUFFALO MINIDFR ROUND 7"</t>
  </si>
  <si>
    <t>BF-AVIATION SNIP BUFFALO 29LTCV LEFT CUT 10"</t>
  </si>
  <si>
    <t>BF-AVIATION SNIP BUFFALO 29RTCV RIGHT CUT 10"</t>
  </si>
  <si>
    <t>BF-DIAMOND FILE MINI BUFFALO MINIDFT TRIAGLE 7"</t>
  </si>
  <si>
    <t>BF-HACKSAW MINI BUFFALO DMH2113 DELUXE</t>
  </si>
  <si>
    <t>BF-DIAMOND FILE MINI BUFFALO MINIDF6 SET(5PCS)</t>
  </si>
  <si>
    <t>BF-KNIFE UTILITY BUFFALO K150002 5PCS BLADE</t>
  </si>
  <si>
    <t>BF-KNIFE SNAP BUFFALO K150010 10PCS BLADE</t>
  </si>
  <si>
    <t>BF-KNIFE SNAP BUFFALO ZSB-9 10PCS BLADE</t>
  </si>
  <si>
    <t>BF-HOSE CONNECTOR BUFFALO YM23608 DE LUXE 5/8-3/4''</t>
  </si>
  <si>
    <t>BF-HOSE CONNECTOR BUFFALO YM22518 STOP 1/2''</t>
  </si>
  <si>
    <t>BF-DRIVE SOCKET BUFFALO 1212SS 1/2'' SET</t>
  </si>
  <si>
    <t>BF-PRUNING SHEAR BYPASS BUFFALO BPS6-204 6''</t>
  </si>
  <si>
    <t>BF-FLEX&amp;EXTENSION HANDLE BUFFALO FH1217 1/2'' DRIVE 17''</t>
  </si>
  <si>
    <t>BF-STAPLE GUN TUCKER BUFFALO NSSG</t>
  </si>
  <si>
    <t>BF-PRUNING SHEAR MINI TRIMMER BUFFALO TPS612-204A 6-1/2''</t>
  </si>
  <si>
    <t>BF-TAP ADAPTOR BUFFALO YM20326 MALE NH THREAD 3/4'' PLASTIC</t>
  </si>
  <si>
    <t>BF-TAP ADAPTOR BUFFALO YM20426 FEMALE NH THREAD 3/4'' PLASTIC</t>
  </si>
  <si>
    <t>BF-HOSE CONNECTOR BUFFFALO YM23604 DE LUXE 1/2''</t>
  </si>
  <si>
    <t>BF-HOSE CONNECTOR BUFFALO YM22538 STOP 5/8''-3/4''</t>
  </si>
  <si>
    <t>BF-SPRAY GUN BUFFALO K-3 PROFESSIONAL MINI</t>
  </si>
  <si>
    <t>BF-HAMMER CLAW BUFFALO SCH8-8OZ W/STEEL TUBULAR HANDLE</t>
  </si>
  <si>
    <t>BF-HAMMER CLAW BUFFALO SCH16-16OZ W/STEEL TUBULAR HANDLE</t>
  </si>
  <si>
    <t>BF-HANDSAW WOODEN HANDLE HS-911BCH18 (450MM) 18"</t>
  </si>
  <si>
    <t>BF-HANDSAW WOODEN HANDLE HS-911BCH20-20 (500MM) 16"</t>
  </si>
  <si>
    <t>BF-TOOLS SET UC030SPA 42 PCS.</t>
  </si>
  <si>
    <t>BF-WRENCH COMBINATION CW14RPM832 8MM TO 32MM 14 PCS.</t>
  </si>
  <si>
    <t>BF-HANDSAW WOODEN HANDLE HS-911BCH16 (400MM) 16"</t>
  </si>
  <si>
    <t>BF-PLIERS SNAP RING BUFFALO SPHS125 5'' 125MM C/V</t>
  </si>
  <si>
    <t>BF-PLIERS SNAP RING BUFFALO SPHS175 7'' 175MM C/V</t>
  </si>
  <si>
    <t>BF-PLIERS LINESMAN BUFFALO LP175CV 7'' 175MM</t>
  </si>
  <si>
    <t>JC-MITER SAW MAXSELL MMS-1016</t>
  </si>
  <si>
    <t>JC-MITER SAW MAXSELL MMS-1216</t>
  </si>
  <si>
    <t>JC-DRILL BIT MAXSELL MSD-103 HSS SAW 3.0MM</t>
  </si>
  <si>
    <t>JC-DRILL BIT MAXSELL MSD-004 HSS SAW 4.0MM</t>
  </si>
  <si>
    <t>JC-DRILL BIT MAXSELL MSD-005 HSS SAW 5.0MM</t>
  </si>
  <si>
    <t>JC-DRILL BIT MAXSELL MSD-006 HSS SAW 6.0MM</t>
  </si>
  <si>
    <t>JC-DRILL BIT MAXSELL MSD-007 HSS SAW 7.0MM</t>
  </si>
  <si>
    <t>JC-DRILL BIT MAXSELL MSD-008 HSS SAW 8.0MM</t>
  </si>
  <si>
    <t>JC-DRILL BIT MAXSELL MSD-010 HSS SAW 10.0MM</t>
  </si>
  <si>
    <t>JC-DRILL BIT MAXSELL MSD-011 HSS SAW 11.0MM</t>
  </si>
  <si>
    <t>JC-DRILL BIT MAXSELL MSD-013 HSS SAW 13.0MM</t>
  </si>
  <si>
    <t>JC-DRILL BIT MAXSELL MSH-1006 HSS SET</t>
  </si>
  <si>
    <t>JC-DRILL BIT MAXSELL MSH-1010 HSS SET</t>
  </si>
  <si>
    <t>JC-DRILL BIT MAXSELL MSH-1009 HSS SET</t>
  </si>
  <si>
    <t>JC-DRILL BIT DIAGER 264D06.5 MASONRY 6.5MM</t>
  </si>
  <si>
    <t>JC-CARBON BRUSH MAXSELL MP-16513 FOR MSD1365VSR</t>
  </si>
  <si>
    <t>JC-CHISEL FLAT MAXSELL MSA-8017 FOR MCH1250AC</t>
  </si>
  <si>
    <t>JC-CARBON BRUSH MAXSELL MP-60313 FOR MAB-650</t>
  </si>
  <si>
    <t>JC-CARBON BRUSH MS MP-14013 FOR MSB-1500D</t>
  </si>
  <si>
    <t>LPC-BULB SPIRAL LANDLITE ELH-14W CW</t>
  </si>
  <si>
    <t>LPC-BULB SPIRAL LANDLITE ELH-14W DL</t>
  </si>
  <si>
    <t>LPC-BULB SPIRAL LANDLITE ELH-14W WW</t>
  </si>
  <si>
    <t>LPC-BULB SPIRAL LANDLITE ELH-20W CW</t>
  </si>
  <si>
    <t>LPC-BULB SPIRAL LANDLITE ELH-20W DL</t>
  </si>
  <si>
    <t>LPC-BULB SPIRAL LANDLITE ELH-20W WW</t>
  </si>
  <si>
    <t>LPC-BULB SPIRAL ESL LANDLITE ELH-8W CW MINI</t>
  </si>
  <si>
    <t>LPC-BULB SPIRAL ESL LANDLITE ELH-8W DL MINI</t>
  </si>
  <si>
    <t>LPC-BULB SPIRAL ESL LANDLITE ELH-8W WW MINI</t>
  </si>
  <si>
    <t>LPC-BULB ESL 2U LANDLITE ELM-14W CW</t>
  </si>
  <si>
    <t>LPC-BULB ESL 2U LANDLITE ELM-14W DL</t>
  </si>
  <si>
    <t>LPC-BULB ESL 2U LANDLITE ELM-14W WW</t>
  </si>
  <si>
    <t>LPC-BULB ESL 2U LANDLITE ELM-5W CW MINI</t>
  </si>
  <si>
    <t>LPC-BULB ESL 2U LANDLITE ELM-5W DL MINI</t>
  </si>
  <si>
    <t>LPC-BULB ESL 2U LANDLITE ELM-5W WW MINI</t>
  </si>
  <si>
    <t>LPC-BULB ESL 2U LANDLITE ELM-8W CW</t>
  </si>
  <si>
    <t>LPC-BULB ESL 2U LANDLITE ELM-8W DL</t>
  </si>
  <si>
    <t>LPC-BULB ESL 2U LANDLITE ELM-8W WW</t>
  </si>
  <si>
    <t>LPC-BULB LED LANDLITE LED-A15 E27 6W WW</t>
  </si>
  <si>
    <t>LPC-BULB LED LANDLITE LED-A15 E27 6W DL</t>
  </si>
  <si>
    <t>LPC-BULB LED  LANDLITE LED-A19 E27 8W WW</t>
  </si>
  <si>
    <t>LPC-BULB LED LANDLITE LED-A19 E27 8W DL</t>
  </si>
  <si>
    <t>LPC-BULB LED LANDLITE LED-A19 E27 11W WW</t>
  </si>
  <si>
    <t>LPC-BULB LED LANDLITE LED-A19 E27 11W DL</t>
  </si>
  <si>
    <t>LPC-BULB GLOBE LED LANDLITE LDM-G80-7W-DL 220V DL</t>
  </si>
  <si>
    <t>LPC-BULB GLOBE LED LANDLITE LDM-G80-7W-WW 220V WW</t>
  </si>
  <si>
    <t>LPC-BULB GLOBE LED LANDLITE LDM-G95-9W-DL 220V DL</t>
  </si>
  <si>
    <t>LPC-BULB GLOBE LED LANDLITE LDM-G95-9W-WW 220V WW</t>
  </si>
  <si>
    <t>LPC-BULB LED LANDLITE LED-DA15 E27 2W 220V DIMMABLE DL</t>
  </si>
  <si>
    <t>LPC-BULB LED LANDLITE LED-DA15 E27 2W 220V DIMMABLE WW</t>
  </si>
  <si>
    <t>LPC-BULB LED LANDLITE LED-DA15F E27 2W 220V DIM. FRSTD WW</t>
  </si>
  <si>
    <t>LPC-BULB LED CANDLE LANDLITE LED-DC35 E14 2W 220V DIMMABLE DL</t>
  </si>
  <si>
    <t>LPC-BULB LED CANDLE LANDLITE LED-DC35 E14 2W 220V DIMMABLE WW</t>
  </si>
  <si>
    <t>LPC-BULB LED CANDLE LANDLITE LED-DC35F E14 2W 220V DIMMABLE FRSTD WW</t>
  </si>
  <si>
    <t>LPC-BULB LED DICHROIC LANDLITE LDM-E27-301D E27 4W 220V DL</t>
  </si>
  <si>
    <t>LPC-BULB LED DICHROIC LANDLITE LDM-E27-301D E27 4W 220V WW</t>
  </si>
  <si>
    <t>LPC-DOWNLIGHT LED LANDLITE LED-UPDW4-8W ROUND CW</t>
  </si>
  <si>
    <t>LPC-DOWNLIGHT LED LANDLITE LED-UPDW4-8W ROUND DL</t>
  </si>
  <si>
    <t>LPC-DOWNLIGHT LED LANDLITE LED-UPDW4-8W ROUND WW</t>
  </si>
  <si>
    <t>LPC-DOWNLIGHT LED LANDLITE LED-UPDW8-18W ROUND CW</t>
  </si>
  <si>
    <t>LPC-DOWNLIGHT LED LANDLITE LED-UPDW8-18W ROUND DL</t>
  </si>
  <si>
    <t>LPC-DOWNLIGHT LED LANDLITE LED-UPDW8-18W ROUND WW</t>
  </si>
  <si>
    <t>LPC-DOWNLIGHT LED LANDLITE LED-UPDW6-12W ROUND CW</t>
  </si>
  <si>
    <t>LPC-DOWNLIGHT LED LANDLITE LED-UPDW6-12W ROUND DL</t>
  </si>
  <si>
    <t>LPC-DOWNLIGHT LED LANDLITE LED-UPDW6-12W ROUND WW</t>
  </si>
  <si>
    <t>LPC-DOWNLIGHT LED LANDLITE LED-UPDW6-12WSQ SQ. CW</t>
  </si>
  <si>
    <t>LPC-DOWNLIGHT LED LANDLITE LED-UPDW6-12WSQ SQ. DL</t>
  </si>
  <si>
    <t>LPC-DOWNLIGHT LED LANDLITE LED-UPDW6-12WSQ SQ. WW</t>
  </si>
  <si>
    <t>LPC-DOWNLIGHT LED POWER LANDLITE R6017W 3K 1X3W RD W/DRIVER</t>
  </si>
  <si>
    <t>LPC-DOWNLIGHT LED POWER LANDLITE R6017W 6K 1X3W RD W/DRIVER</t>
  </si>
  <si>
    <t>LPC-DOWNLIGHT LED POWER LANDLITE R6018W 3K 3X1W RD W/DRIVER</t>
  </si>
  <si>
    <t>LPC-DOWNLIGHT LED POWER LANDLITE R6018W 6K 3X1W RD W/DRIVER</t>
  </si>
  <si>
    <t>LPC-DOWNLIGHT LED POWER LANDLITE R6081W 3K 3X1W RD W/DRIVER &amp; COVER</t>
  </si>
  <si>
    <t>LPC-DOWNLIGHT LED POWER LANDLITE R6081W 6K 3X1W RD W/DRIVER &amp; COVER</t>
  </si>
  <si>
    <t>LPC-DOWNLIGHT LED POWER LANDLITE R6244W 3K 5X1W RD W/DRIVER &amp; COVER</t>
  </si>
  <si>
    <t>LPC-DOWNLIGHT LED POWER LANDLITE R6244W 6K 5X1W RD W/DRIVER &amp; COVER</t>
  </si>
  <si>
    <t>LPC-DOWNLIGHT LED POWER LANDLITE R6252W 3K 7X1W RD W/DRIVER &amp; COVER</t>
  </si>
  <si>
    <t>LPC-DOWNLIGHT LED POWER LANDLITE R6252W 6K 7X1W RD W/DRIVER &amp; COVER</t>
  </si>
  <si>
    <t>LPC-DOWNLIGHT LED POWER LANDLITE R6257W 3K 9X1W RD W/DRIVER &amp; COVER</t>
  </si>
  <si>
    <t>LPC-DOWNLIGHT LED POWER LANDLITE R6257W 6K 9X1W RD W/DRIVER &amp; COVER</t>
  </si>
  <si>
    <t>LPC-DOWNLIGHT LED POWER LANDLITE R6261W 3K 12X1W RD W/DRIVER &amp; COVER</t>
  </si>
  <si>
    <t>LPC-DOWNLIGHT LED POWER LANDLITE R6261W 6K 12X1W RD W/DRIVER &amp; COVER</t>
  </si>
  <si>
    <t>LPC-DOWNLIGHT LANDLITE LL216 GU10 SQ. MC</t>
  </si>
  <si>
    <t>LPC-DOWNLIGHT LANDLITE LL216 GU10 SQ. WHT</t>
  </si>
  <si>
    <t>LPC-DOWNLIGHT LANDLITE LL217 GU10 RD MB</t>
  </si>
  <si>
    <t>LPC-DOWNLIGHT LANDLITE LL217 GU10 RD MC</t>
  </si>
  <si>
    <t>LPC-DOWNLIGHT LANDLITE LL218 GU10 SQ. MB</t>
  </si>
  <si>
    <t>LPC-DOWNLIGHT LANDLITE LL218 GU10 SQ. MC</t>
  </si>
  <si>
    <t>LPC-DOWNLIGHT LANDLITE LL218-4 E27 RD MC W/GLASS COVER</t>
  </si>
  <si>
    <t>LPC-DOWNLIGHT LANDLITE LL218-4 E27 RD WHT W/GLASS COVER</t>
  </si>
  <si>
    <t>LPC-DOWNLIGHT LANDLITE LL218-4F E27 SQ. MC W/GLASS COVER</t>
  </si>
  <si>
    <t>LPC-DOWNLIGHT LANDLITE LL218-4F E27 SQ. WHT W/GLASS COVER</t>
  </si>
  <si>
    <t>LPC-DOWNLIGHT LANDLITE LL2701-4 E27 RD W/GLASS COVER</t>
  </si>
  <si>
    <t>LPC-DOWNLIGHT SURFACE FIXTURE LANDLITE LL3107A-2 1XE27 SQ. BLK</t>
  </si>
  <si>
    <t>LPC-DOWNLIGHT SURFACE FIXTURE LANDLITE LL3107A-2 1XE27 SQ. WHT</t>
  </si>
  <si>
    <t>LPC-DOWNLIGHT LANDLITE LL3501-4F 3'' E27 SQ. WHT W/GLASS COVER</t>
  </si>
  <si>
    <t>LPC-DOWNLIGHT ESL LANDLITE LL3701-10 L2 2XE27 SQ. MC</t>
  </si>
  <si>
    <t>LPC-DOWNLIGHT FIXTURE LANDLITE LL3701-10 L2 2XE27 3'' SQ. WHT</t>
  </si>
  <si>
    <t>LPC-DOWNLIGHT ESL LANDLITE LL3701-10 L3 3XE27 SQ. MC</t>
  </si>
  <si>
    <t>LPC-DOWNLIGHT FIXTURE LANDLITE LL3701-10 L3 3'' 3XE27 SQ. WHT</t>
  </si>
  <si>
    <t>LPC-DOWNLIGHT ESL LANDLITE LL3701-10 L4B 4XE27 SQ. MC</t>
  </si>
  <si>
    <t>LPC-DOWNLIGHT FIXTURE LANDLITE LL3701-10 3'' 1XE27 SQ. MC</t>
  </si>
  <si>
    <t>LPC-DOWNLIGHT FIXTURE LANDLITE LL3701-10 3'' E27X1 SQ. WHT</t>
  </si>
  <si>
    <t>LPC-DOWNLIGHT FIXTURE LANDLITE LL3701-4 3'' 1XE27 RD WHT W/GLASS COVER</t>
  </si>
  <si>
    <t>LPC-DOWNLIGHT FIXTURE LANDLITE LL3701-8 3'' 1XE27 SQ. MC</t>
  </si>
  <si>
    <t>LPC-DOWNLIGHT FIXTURE LANDLITE LL3701-8 3'' 1XE27 SQ. WHT</t>
  </si>
  <si>
    <t>LPC-DOWNLIGHT FIXTURE LANDLITE LL3704-1 3'' 1XE27 SQ. WHT W/GLASS COVER</t>
  </si>
  <si>
    <t>LPC-DOWNLIGHT LANDLITE LL4103-3 4'' 1XE27 HORIZONTAL SQ. WHT</t>
  </si>
  <si>
    <t>LPC-DOWNLIGHT SURFACE LANDLITE LL4107-1 4'' E27 SQ. BLK</t>
  </si>
  <si>
    <t>LPC-DOWNLIGHT SURFACE LANDLITE LL4107-1 4'' E27 SQ. WHT</t>
  </si>
  <si>
    <t>LPC-DOWNLIGHT SURFACE LANDLITE LL4107-15 4'' E27 RD BLK</t>
  </si>
  <si>
    <t>LPC-DOWNLIGHT SURFACE LANDLITE LL4107-15 4'' E27 RD WHT</t>
  </si>
  <si>
    <t>LPC-DOWNLIGHT LANDLITE LL4501-4F 4'' E27 SQ. WHT W/GLASS COVER</t>
  </si>
  <si>
    <t>LPC-DOWNLIGHT FIXTURE LANDLITE LL4504 4'' 2XE27 HOR. SQ. WHT W/GLASS COVER</t>
  </si>
  <si>
    <t>LPC-DOWNLIGHT FIXTURE LANDLITE LL4701-10 4'' 1XE27 SQ. MC</t>
  </si>
  <si>
    <t>LPC-DOWNLIGHT FIXTURE LANDLITE LL4701-4 4'' 1XE27 RD WHT W/GLASS COVER</t>
  </si>
  <si>
    <t>LPC-DOWNLIGHT LANDLITE LL5103-3 5'' 1XE27 HORIZONTAL RD. WHT</t>
  </si>
  <si>
    <t>LPC-DOWNLIGHT SURFACE LANDLITE LL5107-15 5'' E27 RD BLK</t>
  </si>
  <si>
    <t>LPC-DOWNLIGHT SURFACE LANDLITE LL5107-15 5'' E27 RD WHT</t>
  </si>
  <si>
    <t>LPC-DOWNLIGHT FIXTURE LANDLITE LL5503 5'' 2XE27 HOR. RD WHT W/GLASS COVER</t>
  </si>
  <si>
    <t>LPC-DOWNLIGHT FIXTURE LANDLITE LL5701-4 5'' 1XE27 RD. W/GLASS COVER</t>
  </si>
  <si>
    <t>LPC-DOWNLIGHT LANDLITE LL6103-3 6'' 2XE27 HORIZONTAL RD. WHT</t>
  </si>
  <si>
    <t>LPC-DOWNLIGHT FIXTURE LANDLITE LL6104-5 6'' 2XE27 HOR. RD. WHT W/GLASS COVER</t>
  </si>
  <si>
    <t>LPC-DOWNLIGHT FIXTURE LANDLITE LL6104-7 6'' 2XE27 HORIZONTAL RD. WHT W/GLASS COVER</t>
  </si>
  <si>
    <t>LPC-DOWNLIGHT SURFACE LANDLITE LL6107-1 6'' E27 SQ. BLK</t>
  </si>
  <si>
    <t>LPC-DOWNLIGHT SURFACE LANDLITE LL6107-1 6'' E27 SQ. WHT</t>
  </si>
  <si>
    <t>LPC-DOWNLIGHT SURFACE LANDLITE LL6107-15 6'' E27 RD BLK</t>
  </si>
  <si>
    <t>LPC-DOWNLIGHT SURFACE LANDLITE LL6107-15 6'' E27 RD WHT</t>
  </si>
  <si>
    <t>LPC-DOWNLIGHT FIXTURE LANDLITE LL6504 6'' 2XE27 HOR. SQ. WHT W/GLASS COVER</t>
  </si>
  <si>
    <t>LPC-DOWNLIGHT LED LANDLITE LL6504-10 15W SQ. DL</t>
  </si>
  <si>
    <t>LPC-DOWNLIGHT FIXTURE LANDLITE LL6701-10 6'' 2XE27 HOR. SQ. MC</t>
  </si>
  <si>
    <t>LPC-DOWNLIGHT FIXTURE LANDLITE LL6701-4 6'' 1XE27 RD WHT W/GLASS COVER</t>
  </si>
  <si>
    <t>LPC-DOWNLIGHT FIXTURE LANDLITE LL7514 7'' 2XE27 HOR. SQ. WHT W/GLASS COVER</t>
  </si>
  <si>
    <t>LPC-DOWNLIGHTS LANDLITE LL801 8'' E27 RD WHT</t>
  </si>
  <si>
    <t>LPC-DOWNLIGHT FIXTURE LANDLITE LL8104-5 8'' 2XE27 HOR. RD WHT W/GLASS COVER</t>
  </si>
  <si>
    <t>LPC-DOWNLIGHT FIXTURE LANDLITE LL8104-7 8'' 2XE27 HOR. RD WHT W/GLASS COVER</t>
  </si>
  <si>
    <t>LPC-DOWNLIGHT LANDLITE LL906 GU5.3/10 WHT W/45 DEG. SURFACE EYEBALL</t>
  </si>
  <si>
    <t>LPC-DOWNLIGHT LANDLITE LL906-11 GU5.3/10 WHT W/45 DEG. RECESS EYEBALL</t>
  </si>
  <si>
    <t>LPC-DOWNLIGHT LANDLITE LL906-21 GU5.3/10 WHT W/GLASS COVER</t>
  </si>
  <si>
    <t>LPC-DOWNLIGHT PAR30 LANDLITE LL-MQ202A5-L1 1XE27 SQ.</t>
  </si>
  <si>
    <t>LPC-DOWNLIGHT PAR30 LANDLITE LL-MQ202A5-L2 2XE27 SQ.</t>
  </si>
  <si>
    <t>LPC-DOWNLIGHT PAR30 LANDLITE LL-MQ202A5-L3 3XE27 SQ.</t>
  </si>
  <si>
    <t>LPC-DOWNLIGHT LANDLITE LL-MQ202D-L1 1XGU5.3 SQ. MC</t>
  </si>
  <si>
    <t>LPC-DOWNLIGHT LANDLITE LL-MQ202D-L1 1XGU5.3 SQ. WHT</t>
  </si>
  <si>
    <t>LPC-DOWNLIGHT LANDLITE LL-MQ202D-L2 2XGU5.3 REC. MC</t>
  </si>
  <si>
    <t>LPC-DOWNLIGHT LANDLITE LL-MQ202D-L2 2XGU5.3 SQ. WHT</t>
  </si>
  <si>
    <t>LPC-DOWNLIGHT LANDLITE LL-MQ202E4-L1 1XGU5.3 WHT</t>
  </si>
  <si>
    <t>LPC-DOWNLIGHT DICHROIC HALOGEN LANDLITE LL0040A GU5.3 MB</t>
  </si>
  <si>
    <t>LPC-DOWNLIGHT DICHROIC HALOGEN LANDLITE LL0040A GU5.3 MC</t>
  </si>
  <si>
    <t>LPC-DOWNLIGHT DICHROIC HALOGEN LANDLITE LL0040A GU5.3 WHT</t>
  </si>
  <si>
    <t>LPC-DOWNLIGHT DICHROIC HALOGEN LANDLITE LL0070A GU5.3 MB</t>
  </si>
  <si>
    <t>LPC-DOWNLIGHT DICHROIC HALOGEN LANDLITE LL0070A GU5.3 MC</t>
  </si>
  <si>
    <t>LPC-DOWNLIGHT DICHROIC HALOGEN LANDLITE LL0070A GU5.3 WHT</t>
  </si>
  <si>
    <t>LPC-DOWNLIGHT DICHROIC HALOGEN LANDLITE LL113AA1-1 GU5.3 MB</t>
  </si>
  <si>
    <t>LPC-DOWNLIGHT DICHROIC HALOGEN LANDLITE LL113AA1-1 GU5.3 MC</t>
  </si>
  <si>
    <t>LPC-DOWNLIGHT DICHROIC HALOGEN LANDLITE LL113AA1-1 GU5.3 RD WHT</t>
  </si>
  <si>
    <t>LPC-DOWNLIGHT FIXTURE LANDLITE LL2.5701-4 2.5'' E27X1 WHT W/ GLASS COVER</t>
  </si>
  <si>
    <t>LPC-DOWNLIGHT FIXTURE LANDLITE LL2.5701-6 1XE27 SQ. MC</t>
  </si>
  <si>
    <t>LPC-DOWNLIGHT FIXTURE LANDLITE LL2.5701-6 1XE27 SQ. WHT</t>
  </si>
  <si>
    <t>LPC-DOWNLIGHT LANDLITE LL216 GU10 SQ. MB</t>
  </si>
  <si>
    <t>LPC-DOWNLIGHT LANDLITE LL-MQ202E4-L2 2XGU5.3 WHT</t>
  </si>
  <si>
    <t>LPC-DOWNLIGHT LANDLITE LL-MQ202E4-L3 3XGU5.3 WHT</t>
  </si>
  <si>
    <t>LPC-DOWNLIGHT LED LANDLITE LED-605 5W WW</t>
  </si>
  <si>
    <t>LPC-LAMPS LED LANDLITE FC35-3W/A E14 3.5W 220V WW</t>
  </si>
  <si>
    <t>LPC-LAMPS LED LANDLITE FC35-3W/A E27 3.5W 220V DL</t>
  </si>
  <si>
    <t>LPC-LAMPS LED LANDLITE FC35-3W/A E27 3.5W 220V WW</t>
  </si>
  <si>
    <t>LPC-LAMPS LED LANDLITE FG45-3W/A E27 3.5W 220V DL</t>
  </si>
  <si>
    <t>LPC-LAMPS LED LANDLITE FG45-3W/A E27 3.5W 220V WW</t>
  </si>
  <si>
    <t>LPC-CEL ESL LANDLITE CEL-PAR20 9W CW</t>
  </si>
  <si>
    <t>LPC-CEL ESL LANDLITE CEL-PAR20 9W DL</t>
  </si>
  <si>
    <t>LPC-CEL ESL LANDLITE CEL-PAR20 9W WW</t>
  </si>
  <si>
    <t>LPC-CEL ESL LANDLITE CEL-PAR30 15W CW</t>
  </si>
  <si>
    <t>LPC-CEL ESL LANDLITE CEL-PAR30 15W DL</t>
  </si>
  <si>
    <t>LPC-CEL ESL LANDLITE CEL-PAR30 15W WW</t>
  </si>
  <si>
    <t>LPC-CEL ESL LANDLITE CEL-PAR38 23W CW</t>
  </si>
  <si>
    <t>LPC-CEL ESL LANDLITE CEL-PAR38 23W DL</t>
  </si>
  <si>
    <t>LPC-CEL ESL LANDLITE CEL-PAR38 23W WW</t>
  </si>
  <si>
    <t>LPC-WALL LIGHT LANDLITE LL3107-6 E27 3'' RD GRAY</t>
  </si>
  <si>
    <t>LPC-WALL LIGHT LANDLITE LL3107-7 E27X2 3'' RD GRAY</t>
  </si>
  <si>
    <t>LPC-WALL LIGHT LANDLITE LL4107-6 E27 4'' BLK</t>
  </si>
  <si>
    <t>LPC-WALL LIGHT LANDLITE LL4107-6 E27 4'' SQ. WHT</t>
  </si>
  <si>
    <t>LPC-WALL LIGHT LANDLITE LL4107-7 E27 4'' SQ. BLK</t>
  </si>
  <si>
    <t>LPC-WALL LIGHT LANDLITE LL4107-7 E27 4'' SQ. WHT</t>
  </si>
  <si>
    <t>LPC-LUMINAIRE LANDLITE CLF-114 T5 14W WEATHERPROOF DL SET</t>
  </si>
  <si>
    <t>LPC-LUMINAIRE LANDLITE CLF-118 T8/T12 1X18W WEATHERPROOF SET IP65</t>
  </si>
  <si>
    <t>LPC-LUMINAIRE LANDLITE CLF-128 T5 28W WEATHERPROOF  DL SET</t>
  </si>
  <si>
    <t>LPC-LUMINAIRE LANDLITE CLF-136 T8/T12 1X36W WEATHERPROOF SET IP65</t>
  </si>
  <si>
    <t>LPC-LUMINAIRE WALL LIGTH LANDLITE CLF-1XE27 ANTI-CORROSION</t>
  </si>
  <si>
    <t>LPC-LUMINAIRE LANDLITE CLF-218 T8/T12 2X18W WEATHERPROOF SET IP65</t>
  </si>
  <si>
    <t>LPC-LUMINAIRE LANDLITE CLF-236 T8/T12 2X36W WEATHERPROOF SET IP65</t>
  </si>
  <si>
    <t>LPC-FLOODLIGHT HALOGEN LANDLITE FL-1000W 220V (R7s 254MM) SET</t>
  </si>
  <si>
    <t>LPC-FLOODLIGHT HALOGEN LANDLITE FL-1500W 220V (R7s 254MM) SET</t>
  </si>
  <si>
    <t>LPC-FLOODLIGHT HALOGEN LANDLITE FL-150W 220V (R7s 78MM) SET</t>
  </si>
  <si>
    <t>LPC-FLOODLIGHT HALOGEN LANDLITE FL-300W 220V (R7s 118MM) SET</t>
  </si>
  <si>
    <t>LPC-FLOODLIGHT HALOGEN LANDLITE FL-500W 220V (R7s 118MM) SET</t>
  </si>
  <si>
    <t>LPC-FLOODLIGHT LANDLITE FL-F118 24W DL SET</t>
  </si>
  <si>
    <t>LPC-FLOODLIGHT LANDLITE FL-F118 24W WW</t>
  </si>
  <si>
    <t>LPC-FLOODLIGHT LANDLITE FL-F78 9W WW</t>
  </si>
  <si>
    <t>LPC-OUTDOOR HALOGEN LANDLITE GL-310 G4/BA9s 1X20W 12V WALK LIGHT W/LAMP</t>
  </si>
  <si>
    <t>LPC-OUTDOOR HALOGEN LANDLITE GL-320 G4/BA9s 1X20W 12V WALK LIGHT W/LAMP</t>
  </si>
  <si>
    <t>LPC-OUTDOOR STEP LIGHT LANDLITE GL-330 E27 1X60W CASING</t>
  </si>
  <si>
    <t>LPC-OUTDOOR STEP LIGHT LANDLITE GL-331 E27 1X60W CASING</t>
  </si>
  <si>
    <t>LPC-OUTDOOR GROUND LIGHT LANDLITE GL-341 E27 PAR38 CASING</t>
  </si>
  <si>
    <t>LPC-OUTDOOR GROUND LIGHT LANDLITE GL-342 E27 PAR38 CASING</t>
  </si>
  <si>
    <t>LPC-HALOGEN GARDEN SPOTLIGHT LANDLITE GL-510 MR16 GX5.3/GU5.3 1X50W 220V SET</t>
  </si>
  <si>
    <t>LPC-HALOGEN GARDEN SPOTLIGHT LANDLITE GL-520 MR16 GX5.3/GU5.3 1X50W 220V SET</t>
  </si>
  <si>
    <t>LPC-HALOGEN GARDEN SPOTLIGHT LANDLITE GL-530 MR16 GX5.3/GU5.3 1X50W 220V SET</t>
  </si>
  <si>
    <t>LPC-HALOGEN GARDEN LIGHT LANDLITE GL-A20 G4/BA9s 1X20W 12V W/LAMP</t>
  </si>
  <si>
    <t>LPC-HALOGEN GARDEN LIGHT LANDLITE GL-B10 G4/BA9s 1X20W 12V W/LAMP</t>
  </si>
  <si>
    <t>LPC-HALOGEN GARDEN LIGHT LANDLITE GL-B30 G4/BA9s 1X20W 12V W/LAMP</t>
  </si>
  <si>
    <t>LPC-WATERPROOF LIGHT LED LANDLITE LED-GR04 1.2W 12V BLUE SUBMERSIBLE</t>
  </si>
  <si>
    <t>LPC-WATERPROOF LIGHT LED LANDLITE LED-GR04 1.2W 12V GREEN SUBMERSIBLE</t>
  </si>
  <si>
    <t>LPC-WATERPROOF LIGHT LED LANDLITE LED-GR04 1.2W 12V RED SUBMERSIBLE</t>
  </si>
  <si>
    <t>LPC-WATERPROOF LIGHT LED LANDLITE LED-GR04 1.2W 12V WHT SUBMERSIBLE</t>
  </si>
  <si>
    <t>LPC-WATERPROOF LIGHT LED LANDLITE LED-GR04 1.2W 12V YLW SUBMERSIBLE</t>
  </si>
  <si>
    <t>LPC-CHRISTMAS LIGHT LED LANDLITE LED-XL100B BLUE</t>
  </si>
  <si>
    <t>LPC-CHRISTMAS LIGHT LED LANDLITE LED-XL100B RGYB</t>
  </si>
  <si>
    <t>LPC-CHRISTMAS LIGHT LED LANDLITE LED-XL100B WHT</t>
  </si>
  <si>
    <t>LPC-CHRISTMAS LIGHT LED LANDLITE LED-XL100B YLW</t>
  </si>
  <si>
    <t>LPC-FLUORESCENT TUBE LINEAR LANDLITE LFL-14W T5 DL</t>
  </si>
  <si>
    <t>LPC-FLUORESCENT TUBE LINEAR  LANDLITE LFL-14W T5 WW</t>
  </si>
  <si>
    <t>LPC-FLUORESCENT TUBE LINEAR LANDLITE LFL-18W DL</t>
  </si>
  <si>
    <t>LPC-FLUORESCENT TUBE LINEAR  LANDLITE LFL-18W WW</t>
  </si>
  <si>
    <t>LPC-FLUORESCENT TUBE LINEAR LANDLITE LFL-20W DL</t>
  </si>
  <si>
    <t>LPC-FLUORESCENT TUBE LINEAR LANDLITE LFL-21W T5 DL</t>
  </si>
  <si>
    <t>LPC-FLUORESCENT TUBE LINEAR LANDLITE LFL-21W T5 WW</t>
  </si>
  <si>
    <t>LPC-FLUORESCENT TUBE LINEAR LANDLITE LFL-28W T5 DL</t>
  </si>
  <si>
    <t>LPC-FLUORESCENT TUBE LINEAR LANDLITE LFL-28W T5 WW</t>
  </si>
  <si>
    <t>LPC-FLUORESCENT TUBE LINEAR LANDLITE LFL-36W DL</t>
  </si>
  <si>
    <t>LPC-FLUORESCENT TUBE LINEAR LANDLITE LFL-36W WW</t>
  </si>
  <si>
    <t>LPC-FLUORESCENT TUBE LINEAR LANDLITE LFL-8W T5 DL</t>
  </si>
  <si>
    <t>LPC-FLUORESCENT TUBE LINEAR LANDLITE LFL-8W T5 WW</t>
  </si>
  <si>
    <t>LPC-SPOTLIGHT FIXTURE LANDLITE LL0016 E27 MC</t>
  </si>
  <si>
    <t>LPC-SPOTLIGHT FIXTURE LANDLITE LL0016 E27 WHT</t>
  </si>
  <si>
    <t>LPC-DICHROIC HALOGEN LAMP LANDLITE MR16-BAB GX5.3/GU5.3 20W 12V</t>
  </si>
  <si>
    <t>LPC-DICHROIC HALOGEN LAMP LANDLITE MR16-EXN GX5.3/GU5.3 50W 12V</t>
  </si>
  <si>
    <t>LPC-DICHROIC HALOGEN LAMP LANDLITE MRD-35W GX5.3/GU5.3 35W 220V</t>
  </si>
  <si>
    <t>LPC-DICHROIC HALOGEN LAMP LANDLITE MRD-50W GX5.3/GU5.3 50W 220V</t>
  </si>
  <si>
    <t>LPC-DOWNLIGHT SIMPLE LANDLITE PL-3 3'' WHT</t>
  </si>
  <si>
    <t>LPC-DOWNLIGHT SIMPLE LANDLITE PL-4 4'' WHT</t>
  </si>
  <si>
    <t>LPC-DOWNLIGHT SIMPLE LANDLITE PL-5 5'' WHT</t>
  </si>
  <si>
    <t>LPC-POWER SUPPLY LED LANDLITE RS-25-24 25W 24V</t>
  </si>
  <si>
    <t>LPC-POWER SUPPLY LED LANDLITE RS-50-24 50W 24V</t>
  </si>
  <si>
    <t>LPC-POWER SUPPLY LED LANDLITE RS-150-24 150W 24V</t>
  </si>
  <si>
    <t>LPC-POWER SUPPLY LED LANDLITE SE-350-24 350W 24V</t>
  </si>
  <si>
    <t>LPC-OUTDOOR FLOOD LAMP LED LANDLITE WPL-010-10X WW</t>
  </si>
  <si>
    <t>LPC-FLEXIBLE STRIP LED LANDLITE WW-FLS102T35SB060B-24 24V SMD BLUE IP20</t>
  </si>
  <si>
    <t>LPC-FLEXIBLE STRIP LED LANDLITE WW-FLS102T35SG060B-24 24V SMD GREEN IP20</t>
  </si>
  <si>
    <t>LPC-FLEXIBLE STRIP LED LANDLITE WW-FLS102T35SR060B-24 24V SMD RED IP20</t>
  </si>
  <si>
    <t>LPC-FLEXIBLE STRIP LED LANDLITE WW-FLS102T35SW060B-24 24V SMD WHT IP20</t>
  </si>
  <si>
    <t>LPC-FLEXIBLE STRIP LED LANDLITE WW-FLS102T35WW060B-24 24V SMD WW IP20</t>
  </si>
  <si>
    <t>LPC-FLOODLIGHT ESL LANDLITE F118-24W 118M/R7s DL</t>
  </si>
  <si>
    <t>LPC-FLOODLIGHT ESL LANDLITE F118-24W 118MM/R7s WW</t>
  </si>
  <si>
    <t>LPC-FLOODLIGHT ESL LANDLITE F78/A-9W 78MM CW</t>
  </si>
  <si>
    <t>LPC-FLOODLIGHT ESL LANDLITE F78/A-9W 78MM DL</t>
  </si>
  <si>
    <t>LPC-FLOODLIGHT ESL LANDLITE F78/A-9W 78MM WW</t>
  </si>
  <si>
    <t>LPC-UNDERWATER LED FIXTURE LANDLITE GUWL-0301-3W-12W CREE WW</t>
  </si>
  <si>
    <t>LPC-UNDERWATER LED FIXTURE LANDLITE GUWL-0302-18W-12W CREE WW</t>
  </si>
  <si>
    <t>LPC-UNDERWATER LED FIXTURE LANDLITE UWL-0901-18W-12V CREE WW</t>
  </si>
  <si>
    <t>LPC-UNDERWATER LED FIXTURE LANDLITE UWL-0902-18W-12V CREE WW</t>
  </si>
  <si>
    <t>LPC-WEATHEPROOF LANDLITE GPC-02-18W-12V 18W POWERCASE</t>
  </si>
  <si>
    <t>LPC-WEATHERPROOF LANDLITE LPV35-12V 35W DRIVER</t>
  </si>
  <si>
    <t>LPC-DOWNLIGHT LANDLITE LL-DC13-2 GU10 SQ. WHT</t>
  </si>
  <si>
    <t>LPC-BULB LED TURBO LANDLITE LDM-MR16-103A DC12V 3W WW</t>
  </si>
  <si>
    <t>LPC-BULB LED TURBO LANDLITE LDM-MR16-301A DC12V 5W WW</t>
  </si>
  <si>
    <t>LPC-BULB LED TURBO LANDLITE LDM-MR16-301C 12V 4W WW</t>
  </si>
  <si>
    <t>LPC-BULB LED TURBO LANDLITE LDM-MR16-301D 220V 5W WW</t>
  </si>
  <si>
    <t>LPC-LINEAR TUBE LED LANDLITE LED-T8-15W DL</t>
  </si>
  <si>
    <t>LPC-LINEAR TUBE LED LANDLITE LED-T8-10W DL</t>
  </si>
  <si>
    <t>LPC-BULB LED LANDLITE LDA60D-9W E27 DIMMABLE CW</t>
  </si>
  <si>
    <t>LPC-BULB LED LANDLITE LDA60D-9W E27 DIMMABLE WW</t>
  </si>
  <si>
    <t>LPC-FLOODLIGHT ESL LANDLITE F118-24W 118MM/R7s CW</t>
  </si>
  <si>
    <t>LPC-SURFACE TYPE LED TUBE LANDLITE LED-ST8-10W DL</t>
  </si>
  <si>
    <t>LPC-SURFACE TYPE LED TUBE LANDLITE LED-ST8-18W DL</t>
  </si>
  <si>
    <t>LPC-SOCKET GU10 LANDLITE GU10-2 2PCS.</t>
  </si>
  <si>
    <t>LPC-SOCKET MR16 LANDLITE MR16-2 2PCS.</t>
  </si>
  <si>
    <t>LPC-BOLLARD LANDLITE GL-BL0650-LED GX53 220V DARK GRAY 500MM ALUM. W/PC DIFFUSER</t>
  </si>
  <si>
    <t>LPC-BOLLARD LANDLITE GL-BL0750-LED IP54 6W 220V DARK GRAY W/500MM ALUM. BODY PC DIFFUSER COVER</t>
  </si>
  <si>
    <t>LPC-BOLLARD LANDLITE GL-BL0780-LED IP54 6W 220V DARK GRAY W/800MM ALUM. BODY PC DIFFUSER COVER</t>
  </si>
  <si>
    <t>LPC-BOLLARD LANDLITE GL-BL0130-E27 IP54 23W 220V DARK GRAY W/250MM ALUM. BODY PC DIFFUSER COVER</t>
  </si>
  <si>
    <t>LPC-BOLLARD LANDLITE GL-BL0150-E27 IP54 23W 220V DARK GARY W/250MM ALUM. BODY PC DIFFUSER COVER</t>
  </si>
  <si>
    <t>LPC-BOLLARD LANDLITE GL-BL0180-E27 IP54 23W 220V DARK GRAY W/800MM ALUM. BODY PC DIFFUSER COVER</t>
  </si>
  <si>
    <t>LPC-BOLLARD LANDLITE GL-BL0230-E27 IP44 23W 220V DARK GARY W/300MM ALUM. BODY PC DIFFUSER COVER</t>
  </si>
  <si>
    <t>LPC-BOLLARD LANDLITE GL-BL0250-E27 IP44 23W 220V DARK GRAY W/500MM ALUM. BODY DIFFUSER COVER</t>
  </si>
  <si>
    <t>LPC-BOLLARD LANDLITE GL-BL0280-E27 IP44 23W 220V DARK GRAY W/800MM ALUM. BODY PC DIFFUSER COVER</t>
  </si>
  <si>
    <t>LPC-BOLLARD LANDLITE GL-BL0830-LED IP54 GX53 220V 2.7K DARK GRAY W/250MM ALUM. BODY PC DIFFUSE COVER</t>
  </si>
  <si>
    <t>LPC-BOLLARD LANDLITE GL-BL0850-LED IP54 GX53 200V 2.7K DARK GRAY W/500MM ALUM. BODY PC DIFFUSER COVER</t>
  </si>
  <si>
    <t>LPC-BOLLARD LANDLITE GL-BL0880-LED IP54 GX53 220V 2.7K DARK GRAY W/800MM ALUM. BODY PC DIFFUSER COVER</t>
  </si>
  <si>
    <t>LPC-WALL LIGHT LANDLITE GL-WL0901-LED IP65 6X1W 220V 2.7K DARK GRAY W/200MM ALUM. PC DIFFUSER</t>
  </si>
  <si>
    <t>LPC-WALL LIGHT LANDLITE GL-WL0902-LED IP65 6X1W 220V 2.7K DARK GARY W/250MM ALUM. PC DIFFUSER</t>
  </si>
  <si>
    <t>LPC-WALL LIGHT LANDLITE GL-WL0100-E27 IP54 23W 220V DARK GRAY W/250MM ALUM. BODY PC DIFFUSER COVER</t>
  </si>
  <si>
    <t>LPC-WALL LIGHT LANDLITE GL-WL0800-LED IP54 GX53 220V 2.7K DARK GRAY W/250MM ALUM. BODY PC DIFFUSER COVER</t>
  </si>
  <si>
    <t>LPC-SPOTLIGHT LANDLITE GL-SL0902-LED IP65 3X1W 220V 2.7K DARK GRAY W/66X100MM ALUM. PC DIFFUSER</t>
  </si>
  <si>
    <t>LPC-SPOTLIGHT LANDLITE GL-SL1002-LED IP65 6X2W 220V 2.7K DARK GARY W/100X100X200MM ALUM. PC DIFFUSER</t>
  </si>
  <si>
    <t>LPC-WALL LIGHT LANDLITE GL-WL0200-E7 IP44 23W 220V DARK GRAY W/800MM ALUM. BODY PC DIFFUSER COVER</t>
  </si>
  <si>
    <t>LPC-ELECTRONIC TRANSFORMER LANDLITE ET-60 60W 220V 1X20</t>
  </si>
  <si>
    <t>LPC-BULB LED LANDLITE LED-GX53-60F 3.5W 220-240V WW</t>
  </si>
  <si>
    <t>LPC-BULB LED LANDLITE LED-MR16-12SMD 1W WW</t>
  </si>
  <si>
    <t>LPC-BULB LED LANDLITE LED-MR16-36SMD 3W DL</t>
  </si>
  <si>
    <t>LPC-BULB LED LANDLITE LED-MR16-36SMD 3W WW</t>
  </si>
  <si>
    <t>LPC-CEL LED LANDLITE LED-PAR30 E27 5W 220V DL</t>
  </si>
  <si>
    <t>LPC-CEL LED LANDLITE LED-PAR30 E27 5W 220V WW</t>
  </si>
  <si>
    <t>LPC-CEL LED LANDLITE LED-PAR38 E27 6W 220V DL</t>
  </si>
  <si>
    <t>LPC-CEL LED LANDLITE LED-PAR38 E27 6W 220V WW</t>
  </si>
  <si>
    <t>LPC-WALL LIGHT LANDLITE GL-WL0700--LED 6W 220V 2.7K DARK GRAY W/250MM ALUM. PC DIFFUSER</t>
  </si>
  <si>
    <t>LPC-BULB LED LANDLITE LDM-GU10-310C 4W 220V DL</t>
  </si>
  <si>
    <t>LPC-BULB LED LANDLITE LDM-GU10-301F 4W DL</t>
  </si>
  <si>
    <t>LPC-BULB LED LANDLITE LDM-GU10-301F 4W WW</t>
  </si>
  <si>
    <t>LPC-BULB LED LANDLITE LED-E27-24SMD 2W 200VAC DL</t>
  </si>
  <si>
    <t>LPC-BULB LED LANDLITE LED-E27-24SMD 2W 220VAC WW</t>
  </si>
  <si>
    <t>LPC-FLUORESCENT LANDLITE ART-T5-2X28W 1198X598X50MM DL</t>
  </si>
  <si>
    <t>LPC-CONVERTER LANDLITE CEBT5-114 14W DL</t>
  </si>
  <si>
    <t>LPC-CONVERTER LANDLITE CEBT5-128 28W DL</t>
  </si>
  <si>
    <t>LPC-BULB ESL LANDLITE CFL-GU10 10W CW</t>
  </si>
  <si>
    <t>LPC-BULB ESL LANDLITE CFL-GU10 10W DL</t>
  </si>
  <si>
    <t>LPC-BULB ESL LANDLITE CFL-GU10 10W WW</t>
  </si>
  <si>
    <t>LPC-SPOTLIGHT HALOGEN LANDLITE CLG-210F MR16X50W 220V MC</t>
  </si>
  <si>
    <t>LPC-GARDEN LIGHT LANDLITE CT-60 60W 220V</t>
  </si>
  <si>
    <t>LPC-ELECTRONIC TRANSFORMER LANDLITE DET-60K FOR LED LAMPS</t>
  </si>
  <si>
    <t>LPC-HALOGEN SPOTLIGHT GARDEN LANDLITE GL-610 SINGLE HOLDER</t>
  </si>
  <si>
    <t>LPC-PAR LAMP HOLDER LANDLITE GL-710 W/SPIKE</t>
  </si>
  <si>
    <t>LPC-HALOGEN PLANT LIGHT LANDLITE GLK-810 2X10W 220V SET W/TRANSFORMER</t>
  </si>
  <si>
    <t>LPC-CONNECTING PIN LANDLITE WW-FLS102B-DD2 8MM STRIP TO STRIP</t>
  </si>
  <si>
    <t>LPC-CONNECTING PIN LANDLITE WW-FLS102B-FS2 8MM W/TERMINAL</t>
  </si>
  <si>
    <t>LPC-BULB LED LANDLITE LDM-GU10-301C 4W 220V WW</t>
  </si>
  <si>
    <t>LPC-BULB LANDLITE LDM/D-PAR30 11W 220-240V WW</t>
  </si>
  <si>
    <t>LPC-BULB LANDLITE LDM/D-PAR38 18W 220-240V WW</t>
  </si>
  <si>
    <t>LPC-BULB LED DICHROIC LANDLITE LED-GU10/S-2.5W 220V WW</t>
  </si>
  <si>
    <t>LPC-FLOODLIGHT LED LANDLITE FL-010 IP65 10W WW</t>
  </si>
  <si>
    <t>LPC-FLOODLIGHT LED LANDLITE FL-010 IP65 10W DL</t>
  </si>
  <si>
    <t>LPC-FLOODLIGHT LED LANDLITE FL-020 IP65 20W WW</t>
  </si>
  <si>
    <t>LPC-FLOODLIGHT LED LANDLITE FL-020 IP65 20W DL</t>
  </si>
  <si>
    <t>LPC-FLOODLIGHT LED LANDLITE FL-030 IP65 30W WW</t>
  </si>
  <si>
    <t>LPC-FLOODLIGHT LED LANDLITE FL-030 IP65 30W DL</t>
  </si>
  <si>
    <t>LPC-BULB ECO LANDLITE LED-MR16-3W WW</t>
  </si>
  <si>
    <t>LPC-BULB ECO LANDLITE LED-MR16-3W DL</t>
  </si>
  <si>
    <t>LPC-BULB LED LANDLITE LED-A15 6W WW (BUNDLE PROMO2+1 PACKS)</t>
  </si>
  <si>
    <t>LPC-BULB LED LANDLITE LED-A19 8W WW (BUNDLE PROMO2+1 PACKS)</t>
  </si>
  <si>
    <t>LPC-BULB LED LANDLITE LED-A19 11W WW (BUNDLE PROMO2+1 PACKS)</t>
  </si>
  <si>
    <t>LPC-GARDEN LIGHT LANDLITE GL-ST1001S-LED IP54 W/3.5W GX5.3 BULB WW RD</t>
  </si>
  <si>
    <t>LPC-GARDEN LIGHT LANDLITE GL-ST1002S-LED IP54 W/3.5W GX5.3 BULB WW RD</t>
  </si>
  <si>
    <t>LPC-GARDEN LIGHT LANDLITE GL-ST1003S-LED IP54 W/3.5W GX5.3 BULB WW RD</t>
  </si>
  <si>
    <t>LPC-GARDEN LIGHT LANDLITE GL-ST1011S-LED IP54 W/3.5W GX5.3 BULB WW SQ</t>
  </si>
  <si>
    <t>LPC-GARDEN LIGHT LANDLITE GL-ST1012S-LED IP54 W/3.5W GX5.3 BULB WW SQ.</t>
  </si>
  <si>
    <t>LPC-GARDEN LIGHT LANDLITE GL-ST1013S-LED IP54 W/3.5W GX5.3 BULB WW SQ.</t>
  </si>
  <si>
    <t>LPC-GARDEN LIGHT LANDLITE GL-ST1001M-LED IP54 W/3.5W GX5.3 BULB WW RD</t>
  </si>
  <si>
    <t>LPC-WALL LIGHT LANDLITE GL-WS2012-LED IP54 W/2X1W 220-240V 60HZ</t>
  </si>
  <si>
    <t>LPC-WALL LIGHT LANDLITE GL-WS2014-LED IP54 W/6X1W 220-240V 60HZ</t>
  </si>
  <si>
    <t>LPC-DOWNLIGHT PAR30 LANDLITE LL-MQ6200 WHT</t>
  </si>
  <si>
    <t>LPC-DOWNLIGHT PAR38 LANDLITE LL-MQ7200 WHT</t>
  </si>
  <si>
    <t>LPC-STREETLIGHT LANDLITE LED-STRL-15W DL</t>
  </si>
  <si>
    <t>LPC-STREETLIGHT LANDLITE LED-STRL-30W DL</t>
  </si>
  <si>
    <t>LPC-STREETLIGHT CONNECTOR LANDLITE LED-STRL-A1</t>
  </si>
  <si>
    <t>LPC-BULB LED LANDLITE LDM-PAR20/D-8W WW DIMMABLE</t>
  </si>
  <si>
    <t>LPC-POWER SUPPLY LED LANDLITE RS-25-12 12V 25W</t>
  </si>
  <si>
    <t>LPC-POWER SUPPLY LED LANDLITE RS-50-12 12V 50W</t>
  </si>
  <si>
    <t>LPC-BULB LANDLITE JC-2010E 12V 160LM 2.5W WW</t>
  </si>
  <si>
    <t>LPC-BULB LANDLITE G9-2010E 220V 160LM 2.5W WW</t>
  </si>
  <si>
    <t>LPC-BULB LANDLITE G9-2020E 260LM 3.5W WW</t>
  </si>
  <si>
    <t>LPC-FLUO. FIXTURE LINEAR LANDLITE EBT5-108 T5 8W DL SET</t>
  </si>
  <si>
    <t>LPC-FLUO. FIXTURE LINEAR LANDLITE EBT5-108 T5 8W WW SET</t>
  </si>
  <si>
    <t>LPC-FLUO. FIXTURE LINEAR LANDLITE EBT5-114 T5 14W DL SET</t>
  </si>
  <si>
    <t>LPC-FLUO. FIXTURE LINEAR LANDLITE EBT5-114 T5 14W WW SET</t>
  </si>
  <si>
    <t>LPC-FLUO. FIXTURE LINEAR LANDLITE EBT5-121 T5 21W DL SET</t>
  </si>
  <si>
    <t>LPC-FLUO. FIXTURE LINEAR LANDLITE EBT5-121 T5 21W WW SET</t>
  </si>
  <si>
    <t>LPC-FLUO. FIXTURE LINEAR LANDLITE EBT5-128 T5 28W DL SET</t>
  </si>
  <si>
    <t>LPC-FLUO. FIXTURE LINEAR LANDLITE EBT5-128 T5 28W WW SET</t>
  </si>
  <si>
    <t>LPC-FLUO. LED ECO SERIES LANDLITE LED-T8-10W ECO DL 220V 10W LED</t>
  </si>
  <si>
    <t>LPC-FLUO. LED ECO SERIES LANDLITE LED-T8-18W ECO DL 220V 18W DL</t>
  </si>
  <si>
    <t>LPC-BULB LED CANDLE LANDLITE LED-C35-4W/E27 ECO 220V 4W DL</t>
  </si>
  <si>
    <t>LPC-BULB LED CANDLE LANDLITE LED-C35-4W/E27 ECO 220V 4W WW</t>
  </si>
  <si>
    <t>LPC-BULB MR16 LANDLITE LDM-MR16-601 7W WW</t>
  </si>
  <si>
    <t>LPC-BULB GU10 DIMMABLE LANDLITE LDM-GU10/D-601 7W WW</t>
  </si>
  <si>
    <t>LPC-UNDERWATER LED FIXTURE LANDLITE GUWL-5001-2W-12V/5M W/5MCABLE 2W WW</t>
  </si>
  <si>
    <t>LPC-UNDERWATER LED FIXTURE LANDLITE GUWL-5002-2W-12V/5M W/5MCABLE 2W WW &amp; W/BRACKET</t>
  </si>
  <si>
    <t>LPC-UNDERWATER LED CREE FIXTURE LANDLITE GUWL-0301-3W-12V W/5MCABLE 3W</t>
  </si>
  <si>
    <t>LPC-UNDERWATER LED CREE LANDLITE GUWL-0302-3W-12V W/5MCABLE 3W</t>
  </si>
  <si>
    <t>LPC-UNDERWATER LED CREE FIXTURE GUWL-0901-18W-12V W/5MCABLE 18W</t>
  </si>
  <si>
    <t>LPC-UNDERWATER LED CREE FIXTURE GUWL-0902-18W-12V W/5MCABLE 18W &amp; W/BRACKET</t>
  </si>
  <si>
    <t>LPC-OUTDOOR CORNER LIGHT LANDLITE LTW-401 (E27)  1X60W CASING ONLY</t>
  </si>
  <si>
    <t>LPC- BULB MR16 LANDLITE LDM-MR16/D-601 7W WW</t>
  </si>
  <si>
    <t>LPC-BULB ECO LED LANDLITE LED-FC35-4W/E14 220V 4W WW</t>
  </si>
  <si>
    <t>LPC-BULB ECO LED LANDLITE LED-FC35-4W/E27 220V 4W WW</t>
  </si>
  <si>
    <t>LPC-FLOODLIGHT LED LANDLITE FL-050 50W DL</t>
  </si>
  <si>
    <t>LPC-BULB COB LED LANDLITE LED-MR16-C03C CLEAR 3W WW</t>
  </si>
  <si>
    <t>LPC-DOWNLIGHT COB LANDLITE DL01-086-03W WHT 3W WW</t>
  </si>
  <si>
    <t>LPC-DOWNLIGHT COB LANDLITE DL01-086-05W WHT 5W WW</t>
  </si>
  <si>
    <t>LPC-DOWNLIGHT COB LANDLITE DL01-110-07W WHT 7W WW</t>
  </si>
  <si>
    <t>LPC-DOWNLIGHT COB  LANDLITE DL01-110-09W WHT 9W DL</t>
  </si>
  <si>
    <t>LPC-DOWNLIGHT COB LANDLITE DL01-110-09W WHT 9W WW</t>
  </si>
  <si>
    <t>LPC-DOWNLIGHT COB LANDLITE DL01-140-12W WHT 12W DL</t>
  </si>
  <si>
    <t>LPC-DOWNLIGHT COB LANDLITE DL01-140-15W WHT 15W DL</t>
  </si>
  <si>
    <t>LPC-DOWNLIGHT COB LANDLITE DL02-086-03W WHT 3W WW W/BLACKTRIM</t>
  </si>
  <si>
    <t>LPC-DOWNLIGHT COB LANDLITE DL02-086-05W WHT 5W WW W/BLACKTRIM</t>
  </si>
  <si>
    <t>LPC-DOWNLIGHT LANDLITE DL03-090-03W MC 3W WW</t>
  </si>
  <si>
    <t>LPC-DOWNLIGHT LANDLITE DL03-110-05W MC 5W WW</t>
  </si>
  <si>
    <t>LPC-DOWNLIGHT LANDLITE DL10-095-03W WHT 3W DL</t>
  </si>
  <si>
    <t>LPC-DOWNLIGHT LANDLITE DL10-095-03W WHT 3W WW</t>
  </si>
  <si>
    <t>LPC-DOWNLIGHT LANDLITE DL10-105-05W WHT 5W DL</t>
  </si>
  <si>
    <t>LPC-DOWNLIGHT LANDLITE DL10-105-05W WHT 5W WW</t>
  </si>
  <si>
    <t>LPC-DOWNLIGHT LANDLITE DL10-145-09W WHT 9W DL</t>
  </si>
  <si>
    <t>LPC-DOWNLIGHT LANDLITE DL10-145-09W WHT 9W WW</t>
  </si>
  <si>
    <t>LPC-DOWNLIGHT LANDLITE DL10-145-12W WHT 12W DL</t>
  </si>
  <si>
    <t>LPC-DOWNLIGHT LANDLITE DL10-145-12W WHT 12W WW</t>
  </si>
  <si>
    <t>LPC-DOWNLIGHT LANDLITE DL10-165-15W WHT 15W DL</t>
  </si>
  <si>
    <t>LPC-DOWNLIGHT LANDLITE DL10-165-15W WHT 15W WW</t>
  </si>
  <si>
    <t>LPC-DOWNLIGHT LANDLITE DL10-200-18W WHT 18W DL</t>
  </si>
  <si>
    <t>LPC-DOWNLIGHT LANDLITE DL10-200-18W WHT 18W WW</t>
  </si>
  <si>
    <t>LPC-DOWNLIGHT COB LANDLITE DL30-145-10W WHT 10W DL</t>
  </si>
  <si>
    <t>LPC-DOWNLIGHT COB LANDLITE DL30-145-10W WHT 10W WW</t>
  </si>
  <si>
    <t>LPC-DOWNLIGHT COB LANDLITE DL30-195-20W WHT 20W DL</t>
  </si>
  <si>
    <t>LPC-DOWNLIGHT COB LANDLITE DL30-195-20W WHT 20W WW</t>
  </si>
  <si>
    <t>LPC-DOWNLIGHT COB LANDLITE DL30-240-30W WHT 30W DL</t>
  </si>
  <si>
    <t>LPC-DOWNLIGHT COB LANDLITE DL30-240-30W WHT 30W WW</t>
  </si>
  <si>
    <t>LPC-WEATHERPROOF LED LANDLITE LPV-20-12 20W DRIVER</t>
  </si>
  <si>
    <t>LPC-FLUO. LED ECO SERIES LANDLITE LED-T8-10W ECO 220v 10W WW</t>
  </si>
  <si>
    <t>LPC-FLUO. LED ECO SERIES LANDLITE LED-T8-18W ECO 220V 18W WW</t>
  </si>
  <si>
    <t>LPC-STEP LIGHT LANDLITE SL01-080-03W MC 3000K 80X80X32MM 3W</t>
  </si>
  <si>
    <t>LPC-DRIVER INPUT LED LANDLITE LD700-A1-A3 100-240V 700MA FOR 1-3PCS 3W</t>
  </si>
  <si>
    <t>LPC-CIRULAR FLUO. FIXTURE LED LANDLITE CL01-260-10W 220V 10W DL</t>
  </si>
  <si>
    <t>LPC-CIRULAR FLUO. FIXTURE LED LANDLITE CL01-340-15W 220V 15W DL</t>
  </si>
  <si>
    <t>LPC-MR16 DICHROIC LAMP LED LANDLITE LED-MR16-20SMD 220V 3W DL</t>
  </si>
  <si>
    <t>LPC-MR16 DICHROIC LAMP LED LANDLITE LED-MR16-20SMD 220V 3W WW</t>
  </si>
  <si>
    <t>LPC-SPOTLIGHT FIXTURE LANDLITE LL0016 E27 BLK</t>
  </si>
  <si>
    <t>LPC-FLASHLIGHT LED LANDLITE HFL-001 GLOW IN THE DARK W/2XAA BATTERY INCLUDED</t>
  </si>
  <si>
    <t>LPC-GARDEN WALL LIGHT LED LANDLITE SL05-118-03W IP55 3W WW</t>
  </si>
  <si>
    <t>LPC-GARDEN WALL LIGHT LED LANDLITE SL06-150-06W IP55 6W WW</t>
  </si>
  <si>
    <t>LPC-FLUORESCENT TUBE T8 LED LANDLITE LED-GT8-18W DL</t>
  </si>
  <si>
    <t>LPC-GRADEN LIGHT LED LANDLITE LED-GL510-04 4W WW</t>
  </si>
  <si>
    <t>LPC-GARDEN LIGHT LED LANDLITE LED-GL510-06 6W WW</t>
  </si>
  <si>
    <t>LPC-POWER SUPPLY LED LANDLITE LPH-18-12 1.5A 12V 140X30X22 IP67 18W MEAN WELL</t>
  </si>
  <si>
    <t>LPC-BULB ECO LED LANDLITE LED-G45-3.5W AZ ECO DL</t>
  </si>
  <si>
    <t>LPC-BULB ECO LED LANDLITE LED-G45-3.5W AZ ECO WW</t>
  </si>
  <si>
    <t>LPC-BULB ECO LED LANDLITE LED-A60-6W AZ ECO DL</t>
  </si>
  <si>
    <t>LPC-BULB ECO LED LANDLITE LED-A60-6W AZ ECO WW</t>
  </si>
  <si>
    <t>LPC-BULB ECO LED LANDLITE LED-A60-9W AZ ECO DL</t>
  </si>
  <si>
    <t>LPC-BULB ECO LED LANDLITE LED-A60-9W AZ ECO WW</t>
  </si>
  <si>
    <t>LPC-BULB LED CNADLE LANDLITE LED-C35-3.5W/E14 ECO AZ  3.5W WW</t>
  </si>
  <si>
    <t>+LPC-FLOODLIGHT LED  LANDLITE 600LM 185-285V 60HZ DL</t>
  </si>
  <si>
    <t>+LPC-FLOODLIGHT LED LANDLITE 600LM 185-285V 60HZ WW</t>
  </si>
  <si>
    <t>+LPC-FLOODLIGHT LED LANDLITE 1200LM 185-285V 60HZ DL</t>
  </si>
  <si>
    <t>+LPC-FLOODLIGHT LED LANDLITE 1900LM 185-285V 60HZ DL</t>
  </si>
  <si>
    <t>+LPC-FLOODLIGHT LED LANDLITE 3000LM 185-285V 60HZ DL</t>
  </si>
  <si>
    <t>LPC-BULB LANDLITE E14 WARMWHITE 1.5W FILAMENT LED CANDLE DIMMABLE</t>
  </si>
  <si>
    <t>LPC-BULB LANDLITE E27 WARMWHITE FILE27-C35-1.5W FILAMENT LED CANDLE DIMMABLE</t>
  </si>
  <si>
    <t>POTP-POINSETTIA SUPER SELECT 20CM</t>
  </si>
  <si>
    <t>POTP-POINSETTIA LARGE A MP 24 CM</t>
  </si>
  <si>
    <t>POTP-POINSETTIA LARGE B MP 24 CM</t>
  </si>
  <si>
    <t>POTP-POINSETTIA SUPER SELECT A 21 CM</t>
  </si>
  <si>
    <t>POTP-POINSETTIA SUPER SELECT B 18 CM</t>
  </si>
  <si>
    <t>POTP-POINSETTIA STANDARD A 15 CM</t>
  </si>
  <si>
    <t>POTP-POINSETTIA STANDARD B 15 CM</t>
  </si>
  <si>
    <t>SJG-INSECT KILLER IRIS GP-4 BLACK</t>
  </si>
  <si>
    <t>OEC-FAUCET WASSERNISON WN8075</t>
  </si>
  <si>
    <t>OEC-FAUCET WASSERNISON WN8172</t>
  </si>
  <si>
    <t>FAUCET WASSERNISON WN8264 BASIN TAP</t>
  </si>
  <si>
    <t>OEC-BIDET WASSERNISON NBCS100W</t>
  </si>
  <si>
    <t>OEC-DRAIN NET WASSERNISON BSF77 SML</t>
  </si>
  <si>
    <t>OEC-DRAIN NET WASSERNISON BSF78 MED</t>
  </si>
  <si>
    <t>OEC-DRAIN NET WASSERNISON BSF79 LRG</t>
  </si>
  <si>
    <t>OEC-NIPPLE WASSERNISON PVC CLOSE PF-1 1/2</t>
  </si>
  <si>
    <t>OEC-NIPPLE WASSERNISON PVC CLOSE PF-2 3/4</t>
  </si>
  <si>
    <t>+OEC-NIPPLE WASSERNISON PVC CLOSE PF-3 1"</t>
  </si>
  <si>
    <t>OEC-PVC BUSHING WASSERNISON PF-4 3/4X1/2</t>
  </si>
  <si>
    <t>OEC-PVC BUSHING WASSERNISON PF-5 1X1/2</t>
  </si>
  <si>
    <t>OEC-PVC BUSHING WASSERNISON PF-6 1X3/4</t>
  </si>
  <si>
    <t>OEC-ELBOW THREADED PVC WASSERNISON PF-7 1/2</t>
  </si>
  <si>
    <t>OEC-ELBOW THREADED PVC WASSERNISON PF-8 3/4</t>
  </si>
  <si>
    <t>+OEC-ELBOW THREADED PVC WASSERNISON PF-9 1"</t>
  </si>
  <si>
    <t>OEC-TEE REDUCER WASSERNISON THREADED PF-10 3/4X1/2</t>
  </si>
  <si>
    <t>+OEC-TEE REDUCER WASSERNISON THREADED PF-11 1X/12</t>
  </si>
  <si>
    <t>+OEC-TEE REDUCER WASSERNISON THREADED PF-12 1X3/4</t>
  </si>
  <si>
    <t>OEC-TEE PVC THREADED WASSERNISON PF-13 1/2</t>
  </si>
  <si>
    <t>OEC-TEE PVC THREADED WASSERNISON PF-14 3/4</t>
  </si>
  <si>
    <t>+OEC-TEE PVC THREADED WASSERNISON PF-15 1"</t>
  </si>
  <si>
    <t>OEC-COUPLING PVC THREADED WASSERNISON PF-16 1/2</t>
  </si>
  <si>
    <t>OEC-COUPLING PVC THREADED WASSERNISON PF-17 3/4</t>
  </si>
  <si>
    <t>OEC-COUPLING PVC THREADED WASSERNISON PF-18 1"</t>
  </si>
  <si>
    <t>OEC-UNION PVC THREADED WASSERNISON PF-19 1/2</t>
  </si>
  <si>
    <t>OEC-PLUG PVC WASSERNISON PF-22 1/2</t>
  </si>
  <si>
    <t>OEC-PLUG PVC WASSERNISON PF-23 3/4</t>
  </si>
  <si>
    <t>+OEC-PLUG PVC WASSERNISON PF-24 1"</t>
  </si>
  <si>
    <t>OEC-SOCKET PVC REDUCING WASSERNISON PF-25 1/2</t>
  </si>
  <si>
    <t>+OEC-SOCKET PVC REDUCING WASSERNISON PF-27 1"</t>
  </si>
  <si>
    <t>OEC-ELBOW PVC REDUCER WASSERNISON PF-28 3/4X1/2</t>
  </si>
  <si>
    <t>OEC-CAP PVC THREADED WASSERNISON PF-31 1/2</t>
  </si>
  <si>
    <t>OEC-CAP PVC THREADED WASSERNISON PF-32 3/4</t>
  </si>
  <si>
    <t>+OEC-CAP PVC THRAEDED WASSERNISON PF-33 1"</t>
  </si>
  <si>
    <t>+OEC-ELBOW PVC FAUCET WASSERNISON PF-42 1"</t>
  </si>
  <si>
    <t>+OEC-TEE PVC FAUCET WASSERNISON PF-45 1"</t>
  </si>
  <si>
    <t>OEC-PIPE PVC THREADED WASSERNISON PF-46 1/2X4M</t>
  </si>
  <si>
    <t>OEC-PIPE PVC THREADED WASSERNISON PF-47 3/4X4M</t>
  </si>
  <si>
    <t>OEC-PIPE PVC THREADED WASSERNISON PF-48 1"X4M</t>
  </si>
  <si>
    <t>OEC-UNION PP WASSERNISON PF-49 1"</t>
  </si>
  <si>
    <t>OEC-SOLVENT CEMENT PVC WASSERNISON PF-50 .5KG</t>
  </si>
  <si>
    <t>OEC-SOLVENT CEMENT PVC WASSERNISON PF-51 1KG</t>
  </si>
  <si>
    <t>OEC-STREET ELBOW PVC WASSERNISON PF-52 1/2</t>
  </si>
  <si>
    <t>OEC-STREET ELBOW PVC WASSERNISON PF-53 3/4</t>
  </si>
  <si>
    <t>+OEC-STREET ELBOW PVC WASSERNISON PF-54 1"</t>
  </si>
  <si>
    <t>OEC-BASIN BOLT WASSERNISON LB-201 SS</t>
  </si>
  <si>
    <t>OEC-FAUCET CARTRIDGE WASSERNISON WN75 29MM</t>
  </si>
  <si>
    <t>OEC-FAUCET CARTRIDGE WASSERNISON WN76 31MM</t>
  </si>
  <si>
    <t>OEC-FAUCET CARTRIDGE WASSERNISON WN77 34MM</t>
  </si>
  <si>
    <t>OEC-NIPPLE PPR WASSERNISON PF-79 1/2X2</t>
  </si>
  <si>
    <t>OEC-NIPPLE PPR WASSERNISON PF-80 1/2X3</t>
  </si>
  <si>
    <t>OEC-NIPPLE PPR WASSERNISON PF-81 1/2X4</t>
  </si>
  <si>
    <t>OEC-NIPPLE PPR WASSERNISON PF-87 3/4X2</t>
  </si>
  <si>
    <t>OEC-NIPPLE PPR WASSERNISON PF-88 3/4X3</t>
  </si>
  <si>
    <t>OEC-NIPPLE PPR WASSERNISON PF-89 3/4X4</t>
  </si>
  <si>
    <t>OEC-P-TRAP WASSERNISON NP10 EXTENDABLE 1 1/4</t>
  </si>
  <si>
    <t>+OEC-UNION BALL VALVE PP-R WASSERNISON UBV20 20MM</t>
  </si>
  <si>
    <t>+OEC-UNION BALL VALVE PP-R WASSERNISON UBV25 25MM</t>
  </si>
  <si>
    <t>+OEC-UNION BALL VALVE PP-R WASSERNISON UBV32 32MM</t>
  </si>
  <si>
    <t>NRMC-MAGAZINE REAL LIVING</t>
  </si>
  <si>
    <t>NRMC-MAGAZINE GOOD HOUSEKEEPING</t>
  </si>
  <si>
    <t>NRMC-MAGAZINE GOOD HOUSEKEEPING SPECIAL</t>
  </si>
  <si>
    <t>NRMC-MAGAZINE CELEBRITY MOM BACK ISSUE</t>
  </si>
  <si>
    <t>JIC-SOLUTION CREAM POLISHER MCKENIC 500ML</t>
  </si>
  <si>
    <t>JIC-SOLUTION MOULD &amp; METAL CLEANER MCKENIC 400ML</t>
  </si>
  <si>
    <t>JIC-SOLUTION TILE &amp; GROUT WONDER MCKENIC 1LTR</t>
  </si>
  <si>
    <t>JIC-GLUE CORD BULLDOG TUBE SHOES 3GRM</t>
  </si>
  <si>
    <t>JIC-GLUE CORD BULLDOG TUBE SUPER GLUE 3GRM</t>
  </si>
  <si>
    <t>JIC-GLUE CORD BULLDOG TUBE STEEL 3GRM</t>
  </si>
  <si>
    <t>JIC-GLUE CORD BULLDOG TUBE WOOD AND LEATHER 3GRM</t>
  </si>
  <si>
    <t>JIC-EPOXY STEEL CORD 40GRM</t>
  </si>
  <si>
    <t>JIC-EPOXY STEEL CORD 15GRM</t>
  </si>
  <si>
    <t>JIC-SEALANT CORD WATER STOP 30GRM</t>
  </si>
  <si>
    <t>JIC-SEALANT CORD WATER STOP 60ML</t>
  </si>
  <si>
    <t>JIC-SEALANT CORD WATER STOP 200ML</t>
  </si>
  <si>
    <t>JIC-EPOXY MARINE CORD SET ALL PURPOSE</t>
  </si>
  <si>
    <t>JIC-EPOXY MARINE CORD SET ALL PURPOSE 1/2PINT(1)</t>
  </si>
  <si>
    <t>JIC-EPOXY MARINE CORD SET ALL PURPOSE 1/4PINT(1)</t>
  </si>
  <si>
    <t>JIC-EPOXY MARINE CORD ADHESIVE 1/4SET (1)</t>
  </si>
  <si>
    <t>JIC-EPOXY MARINE CORD ADHESIVE 1P SET (1)</t>
  </si>
  <si>
    <t>JIC-SEALANT CORD PLUMBERS PUTTY MICROPACK</t>
  </si>
  <si>
    <t>JIC-SEALANT CORD PLUMBERS PUTTY 1/8 PINT</t>
  </si>
  <si>
    <t>JIC-GRINDING DISC 3M 7</t>
  </si>
  <si>
    <t>JIC-CUT-OFF WHEEL 3M 4</t>
  </si>
  <si>
    <t>JIC-CUT-OFF WHEEL 3M 12</t>
  </si>
  <si>
    <t>JIC-CUT-OFF WHEEL 3M 16</t>
  </si>
  <si>
    <t>JIC-SANDPAPER 3M WET OR DRY P60</t>
  </si>
  <si>
    <t>JIC-SANDPAPER 3M WET OR DRY P80</t>
  </si>
  <si>
    <t>JIC-SANDPAPER 3M WET OR DRY P100</t>
  </si>
  <si>
    <t>JIC-SANDPAPER 3M WET OR DRY P120</t>
  </si>
  <si>
    <t>JIC-SANDPAPER 3M WET OR DRY P150</t>
  </si>
  <si>
    <t>JIC-SANDPAPER 3M WET OR DRY P180</t>
  </si>
  <si>
    <t>JIC-SANDPAPER 3M WET OR DRY P220</t>
  </si>
  <si>
    <t>JIC-SANDPAPER 3M WET OR DRY P240</t>
  </si>
  <si>
    <t>JIC-SANDPAPER 3M WET OR DRY P280</t>
  </si>
  <si>
    <t>JIC-SANDPAPER 3M WET OR DRY P320</t>
  </si>
  <si>
    <t>JIC-SANDPAPER 3M WET OR DRY P360</t>
  </si>
  <si>
    <t>JIC-SANDPAPER 3M WET OR DRY P400</t>
  </si>
  <si>
    <t>JIC-SANDPAPER 3M WET OR DRY P500</t>
  </si>
  <si>
    <t>JIC-SANDPAPER 3M WET OR DRY P600</t>
  </si>
  <si>
    <t>JIC-SANDPAPER 3M WET OR DRY P1000</t>
  </si>
  <si>
    <t>JIC-SANDPAPER 3M WET OR DRY P1200</t>
  </si>
  <si>
    <t>JIC-SANDPAPER 3M WET OR DRY P1500</t>
  </si>
  <si>
    <t>JIC-SANDPAPER 3M WET OR DRY P2000</t>
  </si>
  <si>
    <t>JIC-SANDPAPER 3M WET OR DRY P800</t>
  </si>
  <si>
    <t>JIC-STICKER TARTAN 3M 1635 19MMX6M ROLLS BLUE</t>
  </si>
  <si>
    <t>JIC-STICKER TARTAN 3M 1635 19MMX6M ROLLS WHITE</t>
  </si>
  <si>
    <t>JIC-TAPE RUBBER TARTAN 3M 2323 18MMX8M</t>
  </si>
  <si>
    <t>JIC-DISINFECTANT MCKENIC GERM KILLER AIR 300ML</t>
  </si>
  <si>
    <t>JIC-DISINFECTANT MCKENIC GERM KILLER SURFACE 500ML</t>
  </si>
  <si>
    <t>JIC-DISINFECTANT MCKENIC GERM KILLER CON. 500ML</t>
  </si>
  <si>
    <t>JIC-DISINFECTANT MCKENIC GERM KILLER CON. 2L</t>
  </si>
  <si>
    <t>JIC-BULB GE LED DECO A47 E27 2W WW DIFFUSED</t>
  </si>
  <si>
    <t>JICV-UTILITY HOOK 3M LARGE 17003</t>
  </si>
  <si>
    <t>JICV-DUCT TAPE 3M SCOTCH MULTI USE 1110A 1.88X10 YDS</t>
  </si>
  <si>
    <t>JICV-DUCT TAPE 3M SCOTCH PRO STRENGTH 1210A 1.88X10YARDS</t>
  </si>
  <si>
    <t>JICV-DUCT TAPE 3M SCOTCH HP 2120A 1.88X20YDS</t>
  </si>
  <si>
    <t>JICV-HOOKS COMMAND 3M PICTURE HANGING STRIPS 17202</t>
  </si>
  <si>
    <t>JICV-HOOKS COMMAND 3M WATER RESISTANT STRIPS 17605B</t>
  </si>
  <si>
    <t>JICV-DUCT TAPE 3M SCOTCH HD 2230C 1.88X30YDS</t>
  </si>
  <si>
    <t>JICJ-WIRE PHELPS DODGE THHN #14 2.00MMX150M</t>
  </si>
  <si>
    <t>JICJ-WIRE PHELPS DODGE THHN #12 3.50MMX150M</t>
  </si>
  <si>
    <t>JICJ-WIRE PHELPS DODGE THHN #10 5.50MMX150M</t>
  </si>
  <si>
    <t>JICV-HOOK 3M BIG NOSE SMALL 36PCS</t>
  </si>
  <si>
    <t>JICV-HOOK 3M BIG NOSE MEDIUM 36PCS</t>
  </si>
  <si>
    <t>JIC-BULB GE LED A48 E27 100-240V 3W WW</t>
  </si>
  <si>
    <t>JIC-BULB GE LED A48 E27 100-240V 3W DL</t>
  </si>
  <si>
    <t>JIC-BULB GE LED A60 E27 100-240V 5W WW</t>
  </si>
  <si>
    <t>JIC-BULB GE LED A60 E27 100-240V 5W DL</t>
  </si>
  <si>
    <t>JIC-BULB GE LED A60 E27 100-240V 8W WW</t>
  </si>
  <si>
    <t>JIC-BULB GE LED A60 E27 100-240V 7W DL</t>
  </si>
  <si>
    <t>JIC-BULB GE LED A60 E27 100-240V 11W WW</t>
  </si>
  <si>
    <t>JIC-BULB GE LED A60 E27 100-240V 10W DL</t>
  </si>
  <si>
    <t>JIC-BULB GE LED A67 E27 100-240V 13W WW</t>
  </si>
  <si>
    <t>JIC-BULB GE LED A67 E27 100-240V 13W DL</t>
  </si>
  <si>
    <t>JIC-BULB LED GE A19 MULTIDIRECTIONAL 9W WW E27</t>
  </si>
  <si>
    <t>JIC-BULB LED GE A19 MULTIDIRECTIONAL 9W DL E27</t>
  </si>
  <si>
    <t>JIC-BULB ECO PLUS GE 63406 10W/HLX/E27 CW</t>
  </si>
  <si>
    <t>JIC-BULB ECO PLUS GE 63428 14W/HLX/E27 DL</t>
  </si>
  <si>
    <t>JIC-BULB ECO PLUS GE 63414 14W/HLX/E27 CW</t>
  </si>
  <si>
    <t>JIC-BULB ECO PLUS GE 63431 18W/HLX/E27 DL</t>
  </si>
  <si>
    <t>JIC-BULB ECO PLUS GE 63413 14W/HLX/E27 WW</t>
  </si>
  <si>
    <t>JIC-BULB ECO PLUS GE 63430 18W/HLX/E27 CW</t>
  </si>
  <si>
    <t>JIC-BUCKET TONKITA TK691 W/SQUEEZER 12LT.</t>
  </si>
  <si>
    <t>JIC-BULB GLOBE LED GE G110 220V E27 7W WW</t>
  </si>
  <si>
    <t>JIC-BULB GLOBE LED GE G110 220V E27 7W DL</t>
  </si>
  <si>
    <t>JIC-BULB GLOBE LED GE G110 220V E27 12W WW</t>
  </si>
  <si>
    <t>JIC-BULB GLOBE LED GE G110 220V E27 12W DL</t>
  </si>
  <si>
    <t>JIC-MOP CURLY TONKITA TK790 CHENILLE MICROFIBRE</t>
  </si>
  <si>
    <t>JIC-MOP REFILL CURLY TONKITA TK790R CHENILLE MICROFIBRE</t>
  </si>
  <si>
    <t>JIC-BULB LED GE A19 MULTIDIRECTIONAL 12W WW E27</t>
  </si>
  <si>
    <t>JIC-BULB LED GE A19 MULTIDIRECTIONAL 12W DL E27</t>
  </si>
  <si>
    <t>JIC-BULB LED GE 70647 100-240V A67 16W WW</t>
  </si>
  <si>
    <t>JIC-BULB LED GE 70655 100-240V A67 16W DL</t>
  </si>
  <si>
    <t>JIC-FLOURESCENT LED GE 30600E T8 18W DL</t>
  </si>
  <si>
    <t>JIC-BULB LED CANDLE DECO GE 38969 E27 4.5W WW FROSTED</t>
  </si>
  <si>
    <t>JIC-PAR 20/20 LED GE 33876 7W WW</t>
  </si>
  <si>
    <t>JIC-PAR 30/20 LED GE 33892 12W WW</t>
  </si>
  <si>
    <t>JIC-PAR 38/25 LED GE 33899 12W WW</t>
  </si>
  <si>
    <t>JIC-PAR 38/25 LED GE 33903 18W WW</t>
  </si>
  <si>
    <t>JIC-PAR 38/40 LED GE 33905 18W DL</t>
  </si>
  <si>
    <t>JIC-DOWNLIGHT SQ. LED GE 13497 2.5 4W WW</t>
  </si>
  <si>
    <t>JIC-DOWNLIGHT SQ. LED GE 13537 2.5 4W DL</t>
  </si>
  <si>
    <t>JIC-DOWNLIGHT SQ. LED GE 13658 3 7W WW</t>
  </si>
  <si>
    <t>JIC-DOWNLIGHT SQ. LED GE 13728 3 7W DL</t>
  </si>
  <si>
    <t>JIC-BULB LED GE 69342 A19 E27 8W</t>
  </si>
  <si>
    <t>JIC-MR16/25 LED GE 61146 7W WW</t>
  </si>
  <si>
    <t>JIC-MR16/35 LED GE 61272 7W WW</t>
  </si>
  <si>
    <t>JIC-MR16/25 LED GE 66367 5W WW</t>
  </si>
  <si>
    <t>JIC-MR16/35 LED GE 66368 5W WW</t>
  </si>
  <si>
    <t>JIC-FLOURESCENT LED GE 30598E T8 18W WW</t>
  </si>
  <si>
    <t>JIC-FLOURESCENT LED GE 30599E T8 18W CW</t>
  </si>
  <si>
    <t>JIC-FLOURESCENT LED GE 30076E T8 9W WW</t>
  </si>
  <si>
    <t>JIC-FLOURESCENT LED GE 30078E T8 9W CW</t>
  </si>
  <si>
    <t>JIC-FLOURESCENT LED GE 11829 T8 14W WW</t>
  </si>
  <si>
    <t>JIC-FLOURESCENT LED GE 11830 T8 14W CW</t>
  </si>
  <si>
    <t>JIC-FLOURESCENT LED GE 11838 T8 14W DL</t>
  </si>
  <si>
    <t>JIC-FLOURESCENT LED GE 11839 T8 7W WW</t>
  </si>
  <si>
    <t>JIC-FLOURESCENT LED GE 11840 T8 7W CW</t>
  </si>
  <si>
    <t>JIC-FLOURESCENT LED GE 11843 T8 7W DL</t>
  </si>
  <si>
    <t>JIC-DOWNLIGHT HEMISPHERE LED GE 42204 7W 4'' RD WW</t>
  </si>
  <si>
    <t>JIC-DOWNLIGHT HEMISPHERE LED GE 42205 7W 4'' RD CW</t>
  </si>
  <si>
    <t>JIC-DOWNLIGHT HEMISPHERE LED GE 42206 7W 4'' RD DL</t>
  </si>
  <si>
    <t>JIC-MOP W/METAL HANDLE TONKITA TK02206</t>
  </si>
  <si>
    <t>JIC-MOPHEAD REFILL COTTON TONKITA TK63668</t>
  </si>
  <si>
    <t>JIC-SPONGE W/SCOURER ARIX GRIP ART1242 W/FREE SUNLIGHT DISWASHING KALAMANSI 20ML</t>
  </si>
  <si>
    <t>JIC-SPONGE W/SCOURER ARIX ART1275 W/FREE SUNLIGHT DISWASHING KALAMANSI 35ML</t>
  </si>
  <si>
    <t>JIC-VENTURA BROOM TONKITA 62015 REFILL W/EXT.HANDLE W/FREE HOUSEHOLD LATEX GLOVES MED</t>
  </si>
  <si>
    <t>CBK-UTILITY COMMAND HOOK 3M 3M17001ANZ MED 2PCS 4STRIP</t>
  </si>
  <si>
    <t>CBK-UTILITY COMMAND HOOK 3M 3M17002ANZ SML 2PCS 4STRIP</t>
  </si>
  <si>
    <t>CBK-UTILITY COMMAND HOOK 3M 3M17003ANZ SML 1PCS 2STRIP</t>
  </si>
  <si>
    <t>CBK-HOOK MINI COMMAND 3M 3M17006ANZ 6PCS 8STRIP</t>
  </si>
  <si>
    <t>CBK-HOOK MICRO COMMAND 3M 3M17066ANZ 3PCS 4STRIP</t>
  </si>
  <si>
    <t>CBK-HOOK UTENSIL COMMAND 3M 3M17067ANZ 3PCS 4STRIP</t>
  </si>
  <si>
    <t>CBK-HOOK DECORATING COMMAND 3M 3M17080ANZ MED 2PCS 4STRIP</t>
  </si>
  <si>
    <t>CBK-HOOK DESIGNER COMMAND 3M 3M17081ANZ 2PC 4STRIP</t>
  </si>
  <si>
    <t>CBK-HOOK DESIGNER COMMAND 3M 3M17082ANZ SML 2PC 4STRIP</t>
  </si>
  <si>
    <t>CBK-CLIPS DECORATING COMMAND 3M 3M17026ANZ 20PCS 24STRIP</t>
  </si>
  <si>
    <t>CBK-CLIPS CORD COMMAND 3M 3M17301ANZ MED 4PCS 5STRIP</t>
  </si>
  <si>
    <t>CBK-CLIPS CORD COMMAND 3M 3M17302ANZ SML 8PCS 12STRIP</t>
  </si>
  <si>
    <t>CBK-HOOK BATH COMMAND 3M 3M17600BANZ 1PC 2STRIP</t>
  </si>
  <si>
    <t>CBK-WATER RESISTANT STRIPS COMMAND 3M 3M17605BANZ 4PC</t>
  </si>
  <si>
    <t>JIC-SYNTHETIC ALL-PURPOSE ARIX 1091 CHAMOIS CM 36X27</t>
  </si>
  <si>
    <t>JIC-STROFIXER ARIX TK25R SET FLOOR WIPER</t>
  </si>
  <si>
    <t>JIC-STRIPPER ARIX 026 SET 3PC. BOX SET</t>
  </si>
  <si>
    <t>JIC-STROFIXER ARIX TK028 REFILL</t>
  </si>
  <si>
    <t>JIC- REFILL STRIPPER ARIX TK029 24PCS.</t>
  </si>
  <si>
    <t>JIC-FLOOR WIPER ARIX TK072E CM. 44</t>
  </si>
  <si>
    <t>JIC-RUBBER FLOOR ARIX TK70206 WIPER W/HANDLE</t>
  </si>
  <si>
    <t>JIC-CAPA MICROFIBER TK020R REFILL MOP</t>
  </si>
  <si>
    <t>JIC-HANDY BRUSH ARIX TK051 DUST PAN SET</t>
  </si>
  <si>
    <t>JIC- ADHESIVE ROLLER ARIX TK066 CLOTHES BRUSH</t>
  </si>
  <si>
    <t>JIC-ADHESIVE ROLLER ARIX TK067 CLOTHES BRUSH-REFILL 2PCS.</t>
  </si>
  <si>
    <t>JIC-WINDOW WIPER ARIX TK070 WITH SPONGE</t>
  </si>
  <si>
    <t>JIC-WINDOW WIPER ARIX TK073 METAL CM. 26</t>
  </si>
  <si>
    <t>JIC-WINDOW WIPER ARIX TK074 METAL CM. 36</t>
  </si>
  <si>
    <t>JIC-PLASTIC COATED ARIX TK082 STEEL CLOTHES LINE 20MT</t>
  </si>
  <si>
    <t>JIC-TOILET BRUSH ARIX TK084 SET</t>
  </si>
  <si>
    <t>JIC- 9IN1 TECHNOLOGY OIL MCKENIC 250G</t>
  </si>
  <si>
    <t>JIC-FLOURESCENT LED GE T8 8W WW 220-240V GS</t>
  </si>
  <si>
    <t>JIC-FLOURESCENT LED GE T8 8W DL 220-240V GS</t>
  </si>
  <si>
    <t>JIC-FLOURESCENT  LED GE T8 16W WW 220-240V GS</t>
  </si>
  <si>
    <t>JIC-FLOURESCENT LED GE  T8 16W DL 220-240V GS</t>
  </si>
  <si>
    <t>JIC-BULB LED GE BRIGHT STIK 6W WW E27</t>
  </si>
  <si>
    <t>JIC-BULB LED GE BRIGHT STIK 6W DL E27</t>
  </si>
  <si>
    <t>JIC-BULB LED GE BRIGHT STIK 10W WW E 27</t>
  </si>
  <si>
    <t>JIC-BULB LED GE BRIGHT STIK 10W DL E 27</t>
  </si>
  <si>
    <t>JIC-FLOURESCENT LED GE T5 BATTEN 4.5W CW DL 1FT W/ POWERCORD</t>
  </si>
  <si>
    <t>JIC-FLOURESCENT LED GE T5 BATTEN 4.5W  WW 1FT W/ POWERCORD</t>
  </si>
  <si>
    <t>JIC-FLOURESCENT LED GE T5 BATTEN 8W  CW 2FT W/ POWERCORD</t>
  </si>
  <si>
    <t>JIC-FLOURESCENT LED GE T5 BATTEN 8W  WW 2FT W/ POWERCORD</t>
  </si>
  <si>
    <t>JIC-FLOURESCENT LED GE T5 BATTEN 12W  CW 3FT W/ POWERCORD</t>
  </si>
  <si>
    <t>JIC-FLOURESCENT LED GE T5 BATTEN 12W  WW 3FT W/ POWERCORD</t>
  </si>
  <si>
    <t>JIC-FLOURESCENT LED GE T5 BATTEN 16W  CW 4FT W/ POWERCORD</t>
  </si>
  <si>
    <t>JIC-FLOURESCENT LED GE T5 BATTEN 16W  WW 4FT W/ POWERCORD</t>
  </si>
  <si>
    <t>JIC-FLOODLIGHT LED GE 45319 COAST 30 W WW</t>
  </si>
  <si>
    <t>JIC-FLOODLIGHT LED GE 45325 COAST 30 W DL</t>
  </si>
  <si>
    <t>JIC-FLOODLIGHT LED GE 45329 COAST 50 W WW</t>
  </si>
  <si>
    <t>JIC-FLOODLIGHT LED GE 45351 COAST 50 W DL</t>
  </si>
  <si>
    <t>JIC-SLIM DOWNLIGHT LED GE 44765 2.5 ROUND 3 W WW</t>
  </si>
  <si>
    <t>JIC-SLIM DOWNLIGHT LED GE 44767 2.5 ROUND 3 W DL</t>
  </si>
  <si>
    <t>JIC-SLIM DOWNLIGHT LED GE 44768 4 ROUND 6 W WW</t>
  </si>
  <si>
    <t>JIC-SLIM DOWNLIGHT LED GE 44799 4 ROUND 6 W DL</t>
  </si>
  <si>
    <t>JIC-SLIM DOWNLIGHT LED GE 44802 5 ROUND 9 W WW</t>
  </si>
  <si>
    <t>JIC-SLIM DOWNLIGHT LED GE 44811 5 ROUND 9 W DL</t>
  </si>
  <si>
    <t>JIC-SLIM DOWNLIGHT LED GE 44812 6 ROUND 12 W WW</t>
  </si>
  <si>
    <t>JIC-SLIM DOWNLIGHT LED GE 44816 6 ROUND 12 W DL</t>
  </si>
  <si>
    <t>JIC-SLIM DOWNLIGHT LED GE 44927 2.5 SQUARE 3 W WW</t>
  </si>
  <si>
    <t>JIC-SLIM DOWNLIGHT LED GE 44932 2.5 SQUARE 3 W DL</t>
  </si>
  <si>
    <t>JIC-SLIM DOWNLIGHT LED GE 44934 4' SQUARE 6 W WW</t>
  </si>
  <si>
    <t>JIC-SLIM DOWNLIGHT LED GE 44938 4' SQUARE 6 W DL</t>
  </si>
  <si>
    <t>JIC-SLIM DOWNLIGHT LED GE 44940 5' SQUARE 9 W WW</t>
  </si>
  <si>
    <t>JIC-SLIM DOWNLIGHT LED GE 44944 5' SQUARE 9 W DL</t>
  </si>
  <si>
    <t>JIC-SLIM DOWNLIGHT LED GE 44945 6' SQUARE 12 W WW</t>
  </si>
  <si>
    <t>JIC-SLIM DOWNLIGHT LED GE 44949 6' SQUARE 12 W DL</t>
  </si>
  <si>
    <t>FF-BULB MR16 LED FIREFLY EBH215WWG10 G10 180-264V 5W WW</t>
  </si>
  <si>
    <t>MHD-PVC EDGING MULTI-FORM 0.31X22MM 10M PLAIN BABY BLUE</t>
  </si>
  <si>
    <t>MHD-PVC EDGING MULTI-FORM 0.31X22MM 10M PLAIN DARK GREY</t>
  </si>
  <si>
    <t>MHD-PVC EDGING MULTI-FORM 0.31X22MM 10MM PLAIN LIGHT ORANGE</t>
  </si>
  <si>
    <t>MHD-PVC EDGING MULTI-FORM 0.31X22MM 10M WOODGRAIN HONEY OAK</t>
  </si>
  <si>
    <t>MHD-PVC EDGING MULTI-FORM 0.31X22MM 10M WOODGRAIN BEECH</t>
  </si>
  <si>
    <t>MHD-PVC EDGING MULTI-FORM 0.31X22MM 10M WOODGRAIN CHERRY</t>
  </si>
  <si>
    <t>MHD-PVC EDGING MULTI-FORM 0.31X22MM 10M WOODGRAIN WALNUT</t>
  </si>
  <si>
    <t>MHD-PVC EDGING MULTI-FORM 0.5X22MM 10M PLAIN OCEAN BLUE</t>
  </si>
  <si>
    <t>MHD-PVC EDGING MULTI-FORM 0.5X22MM 10M PLAIN PACIFIC BLUE</t>
  </si>
  <si>
    <t>MHD-PVC EDGING MULTI-FORM 0.5X22MM 10M PLAIN MARINE RED</t>
  </si>
  <si>
    <t>MHD-PVC EDGING MULTI-FORM 0.5X22MM 10M PLAIN AUTUMN ORANGE</t>
  </si>
  <si>
    <t>MHD-PVC EDGING MULTI-FORM 1X22MM 10M PLAIN LIGHT GREY</t>
  </si>
  <si>
    <t>MHD-PVC EDGING MULTI-FORM 1X22MM 10M WOODGRAIN PINE WOOD</t>
  </si>
  <si>
    <t>MHD-PVC EDGING MULTI-FORM 1X22MM 10M WOODGRAIN NATURAL OAK</t>
  </si>
  <si>
    <t>MHD-PVC EDGING MULTI-FORM 1X22MM 10 WOODGRAIN OAK</t>
  </si>
  <si>
    <t>MHD-PVC EDGING MULTI-FORM 1X22MM 10M WOODGRAIN ZEBRANO</t>
  </si>
  <si>
    <t>MHD-PVC EDGING MULTI-FORM 1X22MM 10M WOODGRAIN SILVER</t>
  </si>
  <si>
    <t>MHD-PVC EDGING MULTI-FORM 1X22MM 10M WOODGRAIN BLACK OAK</t>
  </si>
  <si>
    <t>MHD-PVC EDGING MULTI-FORM 0.31X22MM 20M PLAIN BABY BLUE</t>
  </si>
  <si>
    <t>MHD-PVC EDGING MULTI-FORM 0.31X22MM 20M PLAIN DARK GREY</t>
  </si>
  <si>
    <t>MHD-PVC EDGING MULTI-FORM 0.31X22MM 20M PLAIN LIGHT ORANGE</t>
  </si>
  <si>
    <t>MHD-PVC EDGING MULTI-FORM 0.31X22MM 20M WOODGRAIN BEECH</t>
  </si>
  <si>
    <t>MHD-PVC EDGING MULTI-FORM 0.31X22MM 20M WOODGRAIN CHERRY</t>
  </si>
  <si>
    <t>MHD-PVC EDGING MULTI-FORM 0.31X22MM 20M WOODGRAIN WALNUT</t>
  </si>
  <si>
    <t>MHD-PVC EDGING MULTI-FORM 0.5X22MM 20M PLAIN OCEAN BLUE</t>
  </si>
  <si>
    <t>MHD-PVC EDGING MULTI-FORM 0.5X22MM 20M PLAIN PACIFIC BLUE</t>
  </si>
  <si>
    <t>MHD-PVC EDGING MULTI-FORM 0.5X22MM 20M PLAIN MARINE RED</t>
  </si>
  <si>
    <t>MHD-PVC EDGING MULTI-FORM 0.5X22MM 20M PLAIN AUTUMN ORANGE</t>
  </si>
  <si>
    <t>MHD-PVC EDGING MULTI-FORM 1X22MM 20M PLAIN LIGHT GREY</t>
  </si>
  <si>
    <t>MHD-PVC EDGING MULTI-FORM 1X22MM 20M WOODGRAIN PINE WOOD</t>
  </si>
  <si>
    <t>MHD-PVC EDGING MULTI-FORM 1X22MM 20M WOODGRAIN NATURAL OAK</t>
  </si>
  <si>
    <t>MHD-PVC EDGING MULTI-FORM 1X22MM 20M WOODGRAIN ZEBRANO</t>
  </si>
  <si>
    <t>MHD-PVC EDGING MULTI-FORM 1X22MM 20M WOODGRAIN SILVER</t>
  </si>
  <si>
    <t>MHD-PVC EDGING MULTI-FORM 1X22MM 20M WOODGRAIN BLACK OAK</t>
  </si>
  <si>
    <t>MHD-PVC EDGING MULTI-FORM 1X22MM 20M WOODGRAIN ROSEWOOD</t>
  </si>
  <si>
    <t>MHD-PVC EDGING MULTI-FORM 1X22M 10M WOODGRAIN WENGE MF</t>
  </si>
  <si>
    <t>MHD-PVC EDGING MULTI-FORM 1X22M 10M WOODGRAIN FUSHION MAPLE</t>
  </si>
  <si>
    <t>MHD-PVC EDGING MULTI-FORM 1X22M 10M WOODGRAIN BLOND ECHO</t>
  </si>
  <si>
    <t>MHD-PVC EDGING MULTI-FORM 1X22MM 10M GOLDEN WENGE</t>
  </si>
  <si>
    <t>MHD-PVC EDGING MULTI-FORM 1X22MM 10M WOODGRAIN EBONY MACASSAR</t>
  </si>
  <si>
    <t>MHD-PVC EDGING MULTI-FORM 1X22MM 10M WOODGRAIN CAPITAL ELM</t>
  </si>
  <si>
    <t>MHD-PVC EDGING MULTI-FORM 1X22MM 10M WOODGRAIN SOUND CHERRY</t>
  </si>
  <si>
    <t>MHD-PVC EDGING MULTI-FORM 1X22MM 10M WOODGRAIN SILVERPINE</t>
  </si>
  <si>
    <t>MHD-PVC EDGING MULTI-FORM 1X22MM 10M WOODGRAIN ROUGH ZEBRANO</t>
  </si>
  <si>
    <t>MHD-PVC EDGING MULTI-FORM 1X22MM 10M WOODGRAIN BROWN TRINTEX</t>
  </si>
  <si>
    <t>MHD-PVC EDGING MULTI-FORM 1X22MM 10M WOODGRAIN VISION MAPLE</t>
  </si>
  <si>
    <t>MHD-PVC EDGING MULTI-FORM 1X22MM 20M WOODGRAIN WENGE MF</t>
  </si>
  <si>
    <t>MHD-PVC EDGING MULTI-FORM 1X22MM 20M WOODGRAIN GOLDEN WENGE</t>
  </si>
  <si>
    <t>MHD-PVC EDGING MULTI-FORM 1X22MM 10M WOODGRAIN LIGHT WALNUT</t>
  </si>
  <si>
    <t>MHD-PVC EDGING MULTI-FORM 1X22MM 20M WOODGRAIN VISION MAPLE</t>
  </si>
  <si>
    <t>MHD-PVC EDGING MULTI-FORM 1X22MM 20M WOODGRAIN EARTH CEDAR</t>
  </si>
  <si>
    <t>MHD-PVC EDGING MULTI-FORM 1X22MM 20M WOODGRAIN FRENCH MAPLE</t>
  </si>
  <si>
    <t>MHD-PVC EDGING MULTI-FORM 1X22MM 20M WOODGRAIN WILD CHERRY</t>
  </si>
  <si>
    <t>MHD-PVC EDGING MULTI-FORM 1X22MM 20M WOODGRAIN THAI TAN SILK</t>
  </si>
  <si>
    <t>MHD-PVC EDGING MULTI-FORM 0.5X22MM 20M WOODGRAIN OXFORD CHERRY</t>
  </si>
  <si>
    <t>MHD-PVC EDGING MULTI-FORM 0.5X22MM 20M PLAIN YELLOW</t>
  </si>
  <si>
    <t>ACS-ORNAMENTAL PLANT DWARF SANSEVERIA</t>
  </si>
  <si>
    <t>ACS-ORNAMENTAL PLANT JADE PLANT</t>
  </si>
  <si>
    <t>ACS-ORNAMENTAL PLANT CHINESE BAMBOO</t>
  </si>
  <si>
    <t>ACS-ORNAMENTAL PLANT IMPORTED KALIPAY</t>
  </si>
  <si>
    <t>ACS-ORNAMENTAL PLANT VARIGATED YUCCA</t>
  </si>
  <si>
    <t>ACS-ORNAMENTAL PLANT STICK BAMBOO</t>
  </si>
  <si>
    <t>ACS-ORNAMENTAL PLANT CHRYSALIDOCARPUS</t>
  </si>
  <si>
    <t>ACS-ORNAMENTAL PLANT RAPESE PALM</t>
  </si>
  <si>
    <t>ACS-ORNAMENTAL PLANT CALATHEA W/STRIPES</t>
  </si>
  <si>
    <t>ACS-ORNAMENTAL PLANT VARIGATED PLANT</t>
  </si>
  <si>
    <t>ACS-ORNAMENTAL PLANT ANGEL'S BACKBONE</t>
  </si>
  <si>
    <t>ACS-ORNAMENTAL PLANT MAROON CALATHEA W/STRIPES SMALL</t>
  </si>
  <si>
    <t>ACS-ORNAMENTAL PLANT BACK TO BACK CALATHEA</t>
  </si>
  <si>
    <t>ACS-ORNAMENTAL PLANT VAR.SANSEVERIA W/ACCESSORIES</t>
  </si>
  <si>
    <t>ACS-ORNAMENTAL PLANT GREEN ORNAMENTAL W/ACCESSORIES</t>
  </si>
  <si>
    <t>ACS-ORNAMENTAL PLANT MAROON CALATHEA W/WHT STRIPES</t>
  </si>
  <si>
    <t>ACS-ORNAMENTAL PLANT T-PLANT</t>
  </si>
  <si>
    <t>ACS-ORNAMENTAL PLANT ROSE ADENIUM RED</t>
  </si>
  <si>
    <t>ACS-ORNAMENTAL PLANT YELLOW ROSE ADENIUM</t>
  </si>
  <si>
    <t>ACS-ORNAMENTAL PLANT VARIEGATED SANSEVERIA</t>
  </si>
  <si>
    <t>ACS-ORNAMENTAL PLANT ALOCASIA</t>
  </si>
  <si>
    <t>ACS-ORNAMENTAL PLANT VARIEGATED CALATHEA</t>
  </si>
  <si>
    <t>ACS-ORNAMENTAL PLANT FIVE FINGERS VARIEGATED</t>
  </si>
  <si>
    <t>ACS-ORNAMENTAL PLANT AGLONEMA SILVER</t>
  </si>
  <si>
    <t>ACS-ORNAMENTAL PLANT BEIGE PHILODENDRON</t>
  </si>
  <si>
    <t>ACS-ORNAMENTAL PLANT VARIEGATED SANSEVERIA YELLOW</t>
  </si>
  <si>
    <t>ACS-ORNAMENTAL PLANT ELEGANCE PALM</t>
  </si>
  <si>
    <t>ACS-ORNAMENTAL PLANT VARIEGATED PODOCARPUS</t>
  </si>
  <si>
    <t>ACS-ORNAMENTAL PLANT GREEN PODOCARPUS</t>
  </si>
  <si>
    <t>ACS-ORNAMENTAL PLANT IMPORTED WELCOME PLANT</t>
  </si>
  <si>
    <t>ACS-ORNAMENTAL PLANT THORLESS EUPHORBIA W/FLOWER</t>
  </si>
  <si>
    <t>ACS-ORNAMENTAL PLANT VARIGATED JADE PLANT SMALL</t>
  </si>
  <si>
    <t>ACS-ORNAMENTAL PLANT VARIGATED JADE PLANT MEDIUM</t>
  </si>
  <si>
    <t>ACS-ORNAMENTAL PLANT VARIGATED JADE PLANT LARGE</t>
  </si>
  <si>
    <t>ACS-ORNAMENTAL PLANT EPIPHREMNUM DARK GREEN</t>
  </si>
  <si>
    <t>ACS-ORNAMENTAL PLANT TILANDSIA SMALL</t>
  </si>
  <si>
    <t>ACS-ORNAMENTAL PLANT TILANDSIA MEDIUM</t>
  </si>
  <si>
    <t>ACS-ORNAMENTAL PLANT TILANDSIA LARGE</t>
  </si>
  <si>
    <t>ACS-ORNAMENTAL PLANT EPIPHREMNUM GREEN SMALL</t>
  </si>
  <si>
    <t>ACS-ORNAMENTAL PLANT EPIPHREMNUM GREEN MEDIUM</t>
  </si>
  <si>
    <t>ACS-ORNAMENTAL PLANT EPIPHREMNUM SPOTTED</t>
  </si>
  <si>
    <t>ACS-ORNAMENTAL PLANTS PHILO. VARIEGATED SMALL</t>
  </si>
  <si>
    <t>ACS-ORNAMENTAL PLANTS PHILO. VARIEGATED MEDIUM</t>
  </si>
  <si>
    <t>ACS-ORNAMENTAL PLANTS PHILO. VARIEGATED LARGE</t>
  </si>
  <si>
    <t>ACS-ORNAMENTAL PLANT SEERSUCKER SMALL</t>
  </si>
  <si>
    <t>ACS-ORNAMENTAL PLANT SEERSUCKER MEDIUM</t>
  </si>
  <si>
    <t>ACS-ORNAMENTAL PLANT LUCKY BAMBOO</t>
  </si>
  <si>
    <t>ACS-ORNAMENTAL PLANT GREEN ORNAMENTAL SMALL</t>
  </si>
  <si>
    <t>ACS-ORNAMENTAL PLANT GREEN ORNAMENTAL MEDIUM</t>
  </si>
  <si>
    <t>ACS-ORNAMENTAL PLANT FOREST STYLE BONSAI</t>
  </si>
  <si>
    <t>ACS-ORNAMENTAL PLANT POTHOS</t>
  </si>
  <si>
    <t>ACS-ORNAMENTAL PLANT BUSHIDA BONSAI SMALL</t>
  </si>
  <si>
    <t>ACS-ORNAMENTAL PLANT BUSHIDA BONSAI MEDIUM</t>
  </si>
  <si>
    <t>ACS-ORNAMENTAL PLANT LUCKY BAMBOO SMALL</t>
  </si>
  <si>
    <t>ACS-ORNAMENTAL PLANT DIFF. VARIETIES OF BAMBOOS SMALL</t>
  </si>
  <si>
    <t>ACS-ORNAMENTAL PLANT DIFF. VARIETIES OF BAMBOOS MEDIUM</t>
  </si>
  <si>
    <t>ACS-ORNAMENTAL PLANT DIFF. VARIETIES OF BAMBOOS LARGE</t>
  </si>
  <si>
    <t>ACS-ORNAMENTAL PLANT DIFF. VARIETIES OF BAMBOOS XL</t>
  </si>
  <si>
    <t>ACS-ORNAMENTAL PLANT DIFF. VARIETIES OF PALMS SMALL</t>
  </si>
  <si>
    <t>ACS-ORNAMENTAL PLANT DIFF. VARIETIES OF PALMS MEDIUM</t>
  </si>
  <si>
    <t>ACS-ORNAMENTAL PLANT DIFF. VARIETIES OF PALMS LARGE</t>
  </si>
  <si>
    <t>ACS-ORNAMENTAL PLANT ARABICUM BONSAI SMALL</t>
  </si>
  <si>
    <t>ACS-ORNAMENTAL PLANT ARABICUM BONSAI MEDIUM</t>
  </si>
  <si>
    <t>ACS-ORNAMENTAL PLANT ARABICUM BONSAI LARGE</t>
  </si>
  <si>
    <t>ACS-ORNAMENTAL PLANT ARABICUM BONSAI XL</t>
  </si>
  <si>
    <t>ACS-ORNAMENTAL PLANT DIFF. VARIETIES OF PHILODENDRONS SMALL</t>
  </si>
  <si>
    <t>ACS-ORNAMENTAL PLANT DIFF. VARIETIES OF PHILODENDRONS MEDIUM</t>
  </si>
  <si>
    <t>ACS-ORNAMENTAL PLANT DIFF. VARIETIES OF PHILODENDRONS LARGE</t>
  </si>
  <si>
    <t>ACS-ORNAMENTAL PLANT POTTED PLANTS IN SOFT PLASTIC POT XS</t>
  </si>
  <si>
    <t>ACS-ORNAMENTAL PLANT POTTED PLANTS IN SOFT PLASTIC POT SMALL</t>
  </si>
  <si>
    <t>ACS-ORNAMENTAL PLANT POTTED PLANTS IN SOFT PLASTIC POT MEDIUM</t>
  </si>
  <si>
    <t>ACS-ORNAMENTAL PLANT POTTED PLANTS IN SOFT PLASTIC POT LARGE</t>
  </si>
  <si>
    <t>ACS-ORNAMENTAL PLANT POTTED PLANTS IN SOFT PLASTIC POT XL</t>
  </si>
  <si>
    <t>ACS-ORNAMNETAL PLANT POTTED PLANTS IN SOFT PLASTIC POT XXL</t>
  </si>
  <si>
    <t>ACS-ORNAMENTAL PLANT POTTED PLANTS IN SOFT PLASTIC POT XXXL</t>
  </si>
  <si>
    <t>ACS-ORNAMENTAL PLANT POTTED PLANTS IN HARD PLASTIC POT XS</t>
  </si>
  <si>
    <t>ACS-ORNAMNETAL PLANT POTTED PLANTS IN HARD PLASTIC POT SMALL</t>
  </si>
  <si>
    <t>ACS-ORNAMENTAL PLANT POTTED PLANTS IN HARD PLASTIC POT MEDIUM</t>
  </si>
  <si>
    <t>ACS-ORNAMENTAL PLANT POTTED PLANTS IN HARD PLASTIC POT LARGE</t>
  </si>
  <si>
    <t>ACS-ORNAMNETAL PLANT POTTED PLANTS IN HARD PLASTIC POT XL</t>
  </si>
  <si>
    <t>ACS-ORNAMNETAL PLANT POTTED PLANTS IN HARD PLASTIC POT XXL</t>
  </si>
  <si>
    <t>ACS-ORNAMNETAL PLANT POTTED PLANTS IN HARD PLASTIC POT XXXL</t>
  </si>
  <si>
    <t>ACS-ORNAMNETAL PLANT POTTED PLANTS IN CERAMIC POT XS</t>
  </si>
  <si>
    <t>ACS-ORNAMNETAL PLANT POTTED PLANTS IN CERAMIC POT SMALL</t>
  </si>
  <si>
    <t>ACS-ORNAMENTAL PLANT POTTED PLANTS IN CERAMIC POT MEDIUM</t>
  </si>
  <si>
    <t>ACS-ORNAMENTAL PLANT POTTED PLANTS IN CERAMIC POT LARGE</t>
  </si>
  <si>
    <t>ACS-ORNAMENTAL PLANT POTTED PLANTS IN CERAMIC POT XL</t>
  </si>
  <si>
    <t>ACS-ORNAMENTAL PLANT POTTED PLANTS IN CERAMIC POT XXL</t>
  </si>
  <si>
    <t>ACS-ORNAMENTAL PLANT POTTED PLANTS IN CERAMIC POT XXXL</t>
  </si>
  <si>
    <t>ACS-ORNAMENTAL PLANT ORCHIDS SMALL</t>
  </si>
  <si>
    <t>ASC-ORNAMENTAL PLANT ORCHIDS MEDIUM</t>
  </si>
  <si>
    <t>ACS-ORNAMENTAL PLANT ORCHIDS LARGE</t>
  </si>
  <si>
    <t>ACS-ORNAMENTAL PLANT ORCHIDS XL</t>
  </si>
  <si>
    <t>EDI-NYLON PLUG FISCHER 50105 S 5 GRAY</t>
  </si>
  <si>
    <t>EDI-NYLON PLUG FISCHER 50106 S 6 GRAY</t>
  </si>
  <si>
    <t>EDI-NYLON PLUG FISCHER 50108 S 8 GRAY</t>
  </si>
  <si>
    <t>EDI-NYLON PLUG FISCHER 50110 S 10 GRAY</t>
  </si>
  <si>
    <t>EDI-NYLON PLUG FISCHER 70005 SX 5X25 GRAY</t>
  </si>
  <si>
    <t>EDI-NYLON PLUG FISCHER 70006 SX 6X30 GRAY</t>
  </si>
  <si>
    <t>EDI-NYLON PLUG FISCHER 70008 SX 8X40 GRAY</t>
  </si>
  <si>
    <t>EDI-HAMMERFIX BULK FISCHER 50353 Z 6X80 GRAY</t>
  </si>
  <si>
    <t>EDI-HAMMERFIX BULK FISCHER 50358 Z 8X80 GRAY</t>
  </si>
  <si>
    <t>EDI-SCREW FISCHER 52391 GK K GRAY</t>
  </si>
  <si>
    <t>EDI-SCREW FISCHER 8.62310 HM S 5X37 ZINC PLATED</t>
  </si>
  <si>
    <t>EDI-SCREW FISCHER 8.62314 HM S 6X37 ZINC PLATED</t>
  </si>
  <si>
    <t>EDI-SCREW PD FISCHER 8.24771 SK 8 GRAY</t>
  </si>
  <si>
    <t>EDI-SCREW PD FISCHER 8.15935 SK 10 GRAY</t>
  </si>
  <si>
    <t>EDI-SCREW PD FISCHER 8.15937 SK 12 GRAY</t>
  </si>
  <si>
    <t>EDI-WOOD SCREW FISCHER 8.55586 L 3.5X30 ZINC PLATED</t>
  </si>
  <si>
    <t>EDI-WOOD SCREW FISCHER 8.55977 L 4.5X45 ZINC PLATED</t>
  </si>
  <si>
    <t>EDI-WOOD SCREW FISCHER 8.55978 L 5X50 ZINC PLATED</t>
  </si>
  <si>
    <t>EDI-CHIPBOARD SCREW FISCHER 8.63591 L 4X30 ZINC PLATED</t>
  </si>
  <si>
    <t>EDI-CHIPBOARD SCREW FISCHER 8.38650 L 4.5X40 ZINC PLATED</t>
  </si>
  <si>
    <t>EDI-CHIPBOARD SCREW FISCHER 8.38651 L 5X60 ZINC PLATED</t>
  </si>
  <si>
    <t>EDI-CHIPBOARD SCREW FISCHER 8.63607 L 4.5X60 ZINC PLATED</t>
  </si>
  <si>
    <t>EDI-CHIPBOARD SCREW FISCHER 8.63636 L 4.7 ZINC PLATED</t>
  </si>
  <si>
    <t>EDI-WOOD SCREW &amp; NYLON PLUG FISCHER 88.55586 L 5X25 GRAY</t>
  </si>
  <si>
    <t>EDI-WOOD SCREW &amp; NYLON PLUG FISCHER 88.55977 L 6X30 GRAY</t>
  </si>
  <si>
    <t>EDI-WOOD SCREW &amp; NYLON PLUG FISCHER 88.55978 L 8X40 GRAY</t>
  </si>
  <si>
    <t>EDI-CHIPBOARD SCREW &amp; NYLON PLUG FISCHER 88.63591 L 5X25 GRAY</t>
  </si>
  <si>
    <t>EDI-CHIPBOARD SCREW &amp; NYLON PLUG FISCHER 88.38650 L 6X30 GRAY</t>
  </si>
  <si>
    <t>EDI-CHIPBOARD SCREW &amp; NYLON PLUG FISCHER 88.38651 L 8X40 GRAY</t>
  </si>
  <si>
    <t>EDI-CHIPBOARD SCREW &amp; NYLON PLUG FISCHER 88.63607 6X50 GRAY</t>
  </si>
  <si>
    <t>EDI-CHIPBOARD SCREW &amp; NYLON PLUG FISCHER 88.63636 6X50 GRAY</t>
  </si>
  <si>
    <t>EDI-NYLON PLUG SX FISCHER 8.70004 4X20 GRAY</t>
  </si>
  <si>
    <t>EDI-NYLON PLUG SX FISCHER 8.70005 5X25 GRAY</t>
  </si>
  <si>
    <t>EDI-NYLON PLUG SX FICSHER 8.70006 6X30 GRAY</t>
  </si>
  <si>
    <t>EDI-NYLON PLUG SX FISCHER 8.70008 8X40 GRAY</t>
  </si>
  <si>
    <t>EDI-NYLON PLUG SX FISCHER 8.70010 10X50 GRAY</t>
  </si>
  <si>
    <t>EDI-NYLON PLUG SX FISCHER 8.50104 4X20 GRAY</t>
  </si>
  <si>
    <t>EDI-NYLON PLUG SX FISCHER 8.50105 5X25 GRAY</t>
  </si>
  <si>
    <t>EDI-NYLON PLUG SX FISCHER 8.50106 6X30 GRAY</t>
  </si>
  <si>
    <t>EDI-NYLON PLUG SX FISCHER 8.50108 8X40 GRAY</t>
  </si>
  <si>
    <t>EDI-NAIL CLIP FISCHER 8.58173 NS 7 OFFWHITE</t>
  </si>
  <si>
    <t>EDI-NAIL CLIP FISCHER 8.58174 NS 8 OFFWHITE</t>
  </si>
  <si>
    <t>EDI-NAIL CLIP FISCHER 8.58175 NS 9 OFFWHITE</t>
  </si>
  <si>
    <t>EDI-NAIL CLIP FISCHER 8.58176 NS 10 OFFWHITE</t>
  </si>
  <si>
    <t>EDI-NAIL CLIP FISCHER 8.94673 MNS 5-7 OFFWHITE</t>
  </si>
  <si>
    <t>EDI-NAIL CLIP FISCHER 8.94674NS 7-12 OFFWHITE</t>
  </si>
  <si>
    <t>EDI-NAIL CLIP FISCHER 8.94675 NS 10-14 OFFWHITE</t>
  </si>
  <si>
    <t>EDI-PIPE CLAMPS FISCHER 8.60151 BSM 20 ZINC PLATED</t>
  </si>
  <si>
    <t>EDI-PIPE CLAMPS FISCHER 8.60152 BSM 22 ZINC PLATED</t>
  </si>
  <si>
    <t>EDI-PIPE CLAMPS FISCHER 8.90839 BSM 25 ZINC PLATED</t>
  </si>
  <si>
    <t>EDI-PIPE CLAMPS FISCHER 8.90840 BSM 32 ZINC PLATED</t>
  </si>
  <si>
    <t>EDI-PIPE CLAMPS FISCHER 8.90842 BSM 50 ZINC PLATED</t>
  </si>
  <si>
    <t>EDI-PIPE CLAMPS FISCHER 8.60171 BSMD 20 ZINC PLATED</t>
  </si>
  <si>
    <t>EDI-PIPE CLAMPS FISCHER 8.60172 BSMD 22 ZINC PLATED</t>
  </si>
  <si>
    <t>EDI-PIPE CLAMPS FISCHER 8.90844 BSMD 25 ZINC PLATED</t>
  </si>
  <si>
    <t>EDI-PIPE CLAMPS FISCHER 8.90845 BSMD 32 ZINC PLATED</t>
  </si>
  <si>
    <t>EDI-PIPE CLAMPS FISCHER 8.90847 BSMD 50 ZINC PLATED</t>
  </si>
  <si>
    <t>EDI-TOGGLE BOLT FISCHER 8.80181 KD 3 ZINC PLATED</t>
  </si>
  <si>
    <t>EDI-TOGGLE BOLT FISCHER 8.80183 KD 4 ZINC PLATED</t>
  </si>
  <si>
    <t>EDI-TOGGLE HOOK FISCHER 8.80182 KDH 3 ZINC PLATED</t>
  </si>
  <si>
    <t>EDI-TOGGLE HOOK FISCHER 8.80184 KHD 4 ZINC PLATED</t>
  </si>
  <si>
    <t>EDI-SLEEVE ANCHOR FISCHER 8.93801 FSL 6.5/3 B ZINC PLATED</t>
  </si>
  <si>
    <t>EDI-SLEEVE ANCHOR FISCHER 8.93804 FSL 8/12 B ZINC PLATED</t>
  </si>
  <si>
    <t>EDI-SLEEVE ANCHOR FISCHER 8.93807 FSL 10/12 B ZINC PLATED</t>
  </si>
  <si>
    <t>EDI-SLEEVE ANCHOR FISCHER 8.93811 FSL 12/27 B ZINC PLATED</t>
  </si>
  <si>
    <t>EDI-SLEEVE ANCHOR FISCHER 8.93805 FSL 8/37 B ZINC PLATED</t>
  </si>
  <si>
    <t>EDI-SLEEVE ANCHOR FISCHER 8.93808 FSL 10/39 B ZINC PLATED</t>
  </si>
  <si>
    <t>EDI-SLEEVE ANCHOR FISCHER 8.93812 FSL 12/51 B ZINC PLATED</t>
  </si>
  <si>
    <t>EDI-SLEEVE ANCHOR FISCHER 8.93810 FSL 12/15 B ZINC PLATED</t>
  </si>
  <si>
    <t>EDI-SLEEVE ANCHOR FISCHER 8.93773 FSL 8/2 ZINC PLATED</t>
  </si>
  <si>
    <t>EDI-SLEEVE ANCHOR FISCHER 8.93775 FSL 8/35 S ZINC PLATED</t>
  </si>
  <si>
    <t>EDI-SLEEVE ANCHOR FISCHER 8.93779 FSL 10/10 S ZINC PLATED</t>
  </si>
  <si>
    <t>EDI-SLEEVE ANCHOR FISCHER 8.93780 FSL 10/20 S ZINC PLATED</t>
  </si>
  <si>
    <t>EDI-SLEEVE ANCHOR FISCHER 8.93782 FSL 10/40 S ZINC PLATED</t>
  </si>
  <si>
    <t>EDI-SLEEVE ANCHOR FISCHER 8.93786 FSL 12/5 S ZINC PLATED</t>
  </si>
  <si>
    <t>EDI-SLEEVE ANCHOR FISCHER 8.93787 FSL 12/25 S ZINC PLATED</t>
  </si>
  <si>
    <t>EDI-SLEEVE ANCHOR FISCHER 8.93791 FSL 16/5 S ZINC PLATED</t>
  </si>
  <si>
    <t>EDI-SCREW FISCHER 8.040512 FSN-TPD 3.5X25 BLCK</t>
  </si>
  <si>
    <t>EDI-SCREW FISCHER 8.665015 FSN-TPD 3.9X35 BLCK</t>
  </si>
  <si>
    <t>EDI-SCREW FISCHER 8.665022 FSN-TPD 3.9X55 BLCK</t>
  </si>
  <si>
    <t>EDI-SCREW FISCHER 8.665023 FSN-TPD 3.9X75 BLCK</t>
  </si>
  <si>
    <t>EDI-SCREW FISCHER 8.040599 FSN-TPB 3.5X25 BLCK</t>
  </si>
  <si>
    <t>EDI-SCREW FISCHER 8.665071 FSN-TPB 3.5X35 BLCK</t>
  </si>
  <si>
    <t>EDI-SCREW FISCHER 8.665077 FSN-TPB 3.5X55 BLCK</t>
  </si>
  <si>
    <t>EDI-SCREW FISCHER 8.660301 FHT-SZ 3.0X16 GOLD</t>
  </si>
  <si>
    <t>EDI-EYEHOOK FSL FISCHER 8.45766 M6X45 EY D8 ZINC PLATED</t>
  </si>
  <si>
    <t>EDI-EYEHOOK FSL FISCHER 8.45768 M8X60 EY D10 ZINC PLATED</t>
  </si>
  <si>
    <t>EDI-EYEHOOK FSL FISCHER 8.45770 M10X70 EY D12 ZINC PLATED</t>
  </si>
  <si>
    <t>EDI-EYEHOOK FSL FISCHER 8.45772 M12X80 EY D16 ZINC PLATED</t>
  </si>
  <si>
    <t>EDI-HOOK FSL FISCHER 8.45773 M6X45 H D8 ZINC PLATED</t>
  </si>
  <si>
    <t>EDI-HOOK FSL FISCHER 8.45775 M8X60 H D10 ZINC PLATED</t>
  </si>
  <si>
    <t>EDI-HOOK FSL FISCHER 8.45777 M10X70 H D12 ZINC PLATED</t>
  </si>
  <si>
    <t>EDI-HOOK FSL FISCHER 8.45779 M12X80 H D16 ZINC PLATED</t>
  </si>
  <si>
    <t>EDI-ANGLE HOOK W/NYLON PLUG FISCHER 88.56635 L 6X30 ZINC PLATED</t>
  </si>
  <si>
    <t>EDI-ANGLE HOOK W/NYLON PLUG FISCHER 88.53787 L 8X40 ZINC PLATED</t>
  </si>
  <si>
    <t>EDI-ANGLE HOOK FISCHER 8.53787 L 5.8X80 ZINC PLATED</t>
  </si>
  <si>
    <t>EDI-ANGLE HOOK FISCHER 8.56635 L 4.2X40 ZINC PLATED</t>
  </si>
  <si>
    <t>EDI-SCREW BULK FISCHER 8.040512 B FSN-TPD 3.5X25 BLCK</t>
  </si>
  <si>
    <t>EDI-SCREW BULK FISCHER 8.665015 B FSN-TPD 3.9X35 BLCK</t>
  </si>
  <si>
    <t>EDI-SCREW BULK FISCHER 8.665022 B FSN-TPD 3.9X55 BLCK</t>
  </si>
  <si>
    <t>EDI-SCREW BULK FISCHER 8.665023 B FSN-TPD 3.9X75 BLCK</t>
  </si>
  <si>
    <t>EDI-SCREW BULK FISCHER 8.040599 B FSN-TPB 3.5X25 BLCK</t>
  </si>
  <si>
    <t>EDI-SCREW BULK FISCHER 8.665071 B FSN-TPB 3.5X35 BLCK</t>
  </si>
  <si>
    <t>EDI-SCREW BULK FISCHER 8.665077 B FSN-TPB 3.5X55 BLCK</t>
  </si>
  <si>
    <t>EDI-SCREW &amp; NYLON PLUG FISCHER 88.38650 B SX 6X30 ZINC PLATED</t>
  </si>
  <si>
    <t>EDI-SCREW &amp; NYLON PLUG FISCHER 88.63591 B SX 5X25 ZINC PLATED</t>
  </si>
  <si>
    <t>EDI-HAMMERFIX FISCHER 88.50353 6X80 Z GRAY</t>
  </si>
  <si>
    <t>EDI-HAMMERFIX FISCHER 88.50358 8X80 Z GRAY</t>
  </si>
  <si>
    <t>EDI-HAMMERSET ANCHOR FISCHER 8.90159 EA M6 N ZINC PLATED</t>
  </si>
  <si>
    <t>EDI-HAMMERSET ANCHOR FISCHER 8.90160 EA M8 N ZINC PLATED</t>
  </si>
  <si>
    <t>EDI-HAMMERSET ANCHOR FISCHER 8.90161 EA M10 N ZINC PLATED</t>
  </si>
  <si>
    <t>EDI-MIRROR HOLDER FISCHER 8.52399 FISCHER SX 6X30</t>
  </si>
  <si>
    <t>EDI-FLAT WASHER FISCHER 8.411122 4 ZINC PLATED SS</t>
  </si>
  <si>
    <t>EDI-FLAT WASHER FISCHER 8.411123 5 ZINC PLATED SS</t>
  </si>
  <si>
    <t>EDI-FLAT WASHER FISCHER 8.411124 6 ZINC PLATED SS</t>
  </si>
  <si>
    <t>EDI-TAPING SCREW FISCHER 8.411137 4X20MM SS</t>
  </si>
  <si>
    <t>EDI-TAPING SCREW FISCHER 8.411138 4X25MM SS</t>
  </si>
  <si>
    <t>EDI-TAPING SCREW FISCHER 8.411140 5X16MM SS</t>
  </si>
  <si>
    <t>EDI-TAPING SCREW FISCHER 8.411141 5X20MM SS</t>
  </si>
  <si>
    <t>EDI-TAPING SCREW FISCHER 8.411142 5X25MM SS</t>
  </si>
  <si>
    <t>EDI-COUNTER SANK SCREW FISCHER 8.411159 4X20MM SS</t>
  </si>
  <si>
    <t>EDI-COUNTER SANK SCREW FISCHER 8.411160 4X25MM SS</t>
  </si>
  <si>
    <t>EDI-COUNTER SANK SCREW FISCHER 8.411163 5X20MM SS</t>
  </si>
  <si>
    <t>EDI-COUNTER SANK SCREW FISCHER 8.411164 5X25MM SS</t>
  </si>
  <si>
    <t>EDI-TAPPING SCREW FISCHER 8.411169 4X37MM SS</t>
  </si>
  <si>
    <t>EDI-TAPPING SCREW FISCHER 8.411170 4X5MM SS</t>
  </si>
  <si>
    <t>EDI-TAPPING SCREW FISCHER 8.411175 5X37MM SS</t>
  </si>
  <si>
    <t>EDI-COUNTER SANK SCREW FISCHER 8.411187 3.5X37MM SS</t>
  </si>
  <si>
    <t>EDI-COUNTER SANK SCREW FISCHER 8.411189 4X37MM SS</t>
  </si>
  <si>
    <t>EDI-COUNTER SANK SCREW FISCHER 8.411190 4X50MM SS</t>
  </si>
  <si>
    <t>EDI-COUNTER SANK SCREW FISCHER 8.411195 5X37MM SS</t>
  </si>
  <si>
    <t>EDI-COUNTER SANK SCREW FISCHER 8.411196 5X50MM SS</t>
  </si>
  <si>
    <t>EDI-SCREW TAPPING FISCHER 8.411130 3X25MM 20 PCS SS</t>
  </si>
  <si>
    <t>EDI-SCREW TAPPING FISCHER 8.411134 3.5X25MM  15PCS SS</t>
  </si>
  <si>
    <t>EDI-SCREW COUNTER SANK FISCHER 8.411156 3.5X25MM  15PCS SS</t>
  </si>
  <si>
    <t>EDI-SCREW COUNTER SANK FISCHER 8.411152 3X25MM 20PCS SS</t>
  </si>
  <si>
    <t>EDI-UNIVERSAL SCREW UX FISCHER 8.94412 RH W 8X50 2PCS. WHT</t>
  </si>
  <si>
    <t>EDI-UNIVERSAL SCREW SX FISCHER 507936 WH B 4 10PCS. ZINC PLATED</t>
  </si>
  <si>
    <t>EDI-UNIVERSAL SCREW SX FISCHER 507105 WH B 6 10PCS. ZINC PLATED</t>
  </si>
  <si>
    <t>EDI-UNIVERSAL SCREW SX FISCHER 507939 OH B 6 10PCS. ZINC PLATED</t>
  </si>
  <si>
    <t>EDI-UNIVERSAL SCREW SX FISCHER 507937 RH B 6 10PCS. ZINC PLATED</t>
  </si>
  <si>
    <t>CBP-PAINT PREMIUM ECONOMY LATEX PRO PE101 4L WHT</t>
  </si>
  <si>
    <t>CBP-PAINT PREMIUM ECONOMY LATEX PRO PE101 16L WHT</t>
  </si>
  <si>
    <t>CBP-PAINT CON. PRIMER &amp; SEALER PRIME-R PR-800 4L WHT</t>
  </si>
  <si>
    <t>CBP-PAINT CON. PRIMER &amp; SEALER PRIME-R PR-800 16L WHT</t>
  </si>
  <si>
    <t>CBP-PAINT CON. PRIMER &amp; SEALER PRIME-R PR-801 4L CLEAR</t>
  </si>
  <si>
    <t>CBP-PAINT CON. PRIMER &amp; SEALER PRIME-R PR-801 16L CLEAR</t>
  </si>
  <si>
    <t>CBP-PAINT WATERPROOF RUBBER MEMBRANE 100% RUBBERCOAT 13-04 4L WHT</t>
  </si>
  <si>
    <t>CBP-PAINT WATERPROOF RUBBER MEMBRANE 100% RUBBERCOAT 13-04 4L BLK</t>
  </si>
  <si>
    <t>CBP-PAINT CERAMICOAT ELASTOMERIC INSULATING FLEXSEAL 95-08 4L WHT</t>
  </si>
  <si>
    <t>CBP-PAINT CERAMICOAT ELASTOMERIC INSULATING FLEXSEAL 95-08 16L WHT</t>
  </si>
  <si>
    <t>+CBP-PAINT WATERPROOFING SEALER LOTUSEFFECT 13-01 4L CLEAR</t>
  </si>
  <si>
    <t>+CBP-PAINT WATERPROOFING SEALER LOTUSEFFECT 13-01 16L CLEAR</t>
  </si>
  <si>
    <t>CBP-PAINT FIREPROOFING COATING FIRESHIELD 10-02 1L</t>
  </si>
  <si>
    <t>CBP-PAINT WATERPROOF ELASTOMERIC SEALANT GREENSEAL GS1000 1L WHT</t>
  </si>
  <si>
    <t>CBP-PAINT WATERPROOF ELASTOMERIC SEALANT GREENSEAL GS4000 4L WHT</t>
  </si>
  <si>
    <t>CBP-PAINT WATERPROOF ELASTOMERIC SEALANT GREENSEAL GS1000 1L GRAY</t>
  </si>
  <si>
    <t>CBP-PAINT WATERPROOF ELASTOMERIC SEALANT GREENSEAL GS4000 4L GRAY</t>
  </si>
  <si>
    <t>+CBP-PAINT INTEGRAL CONCRETE WATERPROOFING WATERSHIELD 11-01 200GRMS</t>
  </si>
  <si>
    <t>CBP-PAINT ELASTOMERIC FS-801 FLEXSEAL 4L WHT</t>
  </si>
  <si>
    <t>CBP-PAINT ELASTOMERIC FS-801 FLEXSEAL 16L WHT</t>
  </si>
  <si>
    <t>CBP-PAINT ELASTOMERIC FS-802 FLEXSEAL 4L BEIGE</t>
  </si>
  <si>
    <t>CBP-PAINT ELASTOMERIC FS-802 FLEXSEAL 16L BEIGE</t>
  </si>
  <si>
    <t>CBP-PAINT ELASTOMERIC FS-809 FLEXSEAL 4L CREAM</t>
  </si>
  <si>
    <t>CBP-PAINT ELASTOMERIC FS-809 FLEXSEAL 16L CREAM</t>
  </si>
  <si>
    <t>CBP-PAINT ELASTOMERIC FS-819 FLEXSEAL 4L IVORY</t>
  </si>
  <si>
    <t>CBP-PAINT ELASTOMERIC FS-819 FLEXSEAL 16L IVORY</t>
  </si>
  <si>
    <t>CBP-PAINT ELASTOMERIC FS-808 FLEXSEAL 4L GRAY</t>
  </si>
  <si>
    <t>CBP-PAINT ELASTOMERIC FS-808 FLEXSEAL 16L GRAY</t>
  </si>
  <si>
    <t>CBP-PAINT ELASTOMERIC FS-807 FLEXSEAL 4L BLACK</t>
  </si>
  <si>
    <t>CBP-PAINT ELASTOMERIC FS-807 FLEXSEAL 16L BLACK</t>
  </si>
  <si>
    <t>CBP-PAINT ELASTOMERIC FS-838 FLEXSEAL 4L CHOCO BROWN</t>
  </si>
  <si>
    <t>CBP-PAINT ELASTOMERIC FS-838 FLEXSEAL 16L CHOCO BROWN</t>
  </si>
  <si>
    <t>CBP-PAINT ELASTOMERIC FS-839 FLEXSEAL 4L POLAR BEIGE</t>
  </si>
  <si>
    <t>CBP-PAINT ELASTOMERIC FS-839 FLEXSEAL 16L POLAR BEIGE</t>
  </si>
  <si>
    <t>+DP-PAINT MIXING DAVIES FLAT 1L MEGACRYL 1</t>
  </si>
  <si>
    <t>+DP-PAINT MIXING DAVIES FLAT 1L MEGACRYL 4</t>
  </si>
  <si>
    <t>+DP-PAINT MIXING DAVIES HIGH GLOSS 1L GLOSS-IT1</t>
  </si>
  <si>
    <t>NP-PAINT NIPPON COLOURANT BAND NO. 1A</t>
  </si>
  <si>
    <t>NP-PAINT NIPPON COLOURANT BAND NO. 1B</t>
  </si>
  <si>
    <t>NP-PAINT NIPPON COLOURANT BAND NO. 1C</t>
  </si>
  <si>
    <t>NP-PAINT NIPPON COLOURANT BAND NO. 1D</t>
  </si>
  <si>
    <t>NP-PAINT NIPPON COLOURANT BAND NO. 1E</t>
  </si>
  <si>
    <t>NP-PAINT NIPPON COLOURANT BAND NO. 1F</t>
  </si>
  <si>
    <t>NP-PAINT NIPPON COLOURANT BAND NO. 1G</t>
  </si>
  <si>
    <t>NP-PAINT NIPPON COLOURANT BAND NO. 1H</t>
  </si>
  <si>
    <t>NP-PAINT NIPPON COLOURANT BAND NO. 1I</t>
  </si>
  <si>
    <t>NP-PAINT NIPPON COLOURANT BAND NO. 1J</t>
  </si>
  <si>
    <t>NP-PAINT NIPPON COLOURANT BAND NO. 1K</t>
  </si>
  <si>
    <t>NP-PAINT NIPPON COLOURANT BAND NO. 1L</t>
  </si>
  <si>
    <t>NP-PAINT NIPPON COLOURANT BAND NO. 5A</t>
  </si>
  <si>
    <t>NP-PAINT NIPPON COLOURANT BAND NO. 5B</t>
  </si>
  <si>
    <t>NP-PAINT NIPPON COLOURANT BAND NO. 5C</t>
  </si>
  <si>
    <t>NP-PAINT NIPPON COLOURANT BAND NO. 5D</t>
  </si>
  <si>
    <t>NP-PAINT NIPPON COLOURANT BAND NO. 5E</t>
  </si>
  <si>
    <t>NP-PAINT NIPPON COLOURANT BAND NO. 5F</t>
  </si>
  <si>
    <t>NP-PAINT NIPPON COLOURANT BAND NO. 5G</t>
  </si>
  <si>
    <t>NP-PAINT NIPPON COLOURANT BAND NO. 5H</t>
  </si>
  <si>
    <t>NP-PAINT NIPPON COLOURANT BAND NO. 5I</t>
  </si>
  <si>
    <t>NP-PAINT NIPPON COLOURANT BAND NO. 5J</t>
  </si>
  <si>
    <t>NP-PAINT NIPPON COLOURANT BAND NO. 5K</t>
  </si>
  <si>
    <t>NP-PAINT NIPPON COLOURANT BAND NO. 5L</t>
  </si>
  <si>
    <t>NP-PAINT NIPPON COLOURANT BAND NO. 5M</t>
  </si>
  <si>
    <t>NP-PAINT NIPPON COLOURANT BAND NO. 5N</t>
  </si>
  <si>
    <t>NP-PAINT NIPPON COLOURANT BAND NO. 5O</t>
  </si>
  <si>
    <t>NP-PAINT NIPPON COLOURANT BAND NO. 5P</t>
  </si>
  <si>
    <t>NP-PAINT NIPPON COLOURANT BAND NO. 15A</t>
  </si>
  <si>
    <t>NP-PAINT NIPPON COLOURANT BAND NO. 15B</t>
  </si>
  <si>
    <t>NP-PAINT NIPPON COLOURANT BAND NO. 15C</t>
  </si>
  <si>
    <t>NP-PAINT NIPPON COLOURANT BAND NO. 15D</t>
  </si>
  <si>
    <t>NP-PAINT NIPPON COLOURANT BAND NO. 15E</t>
  </si>
  <si>
    <t>NP-PAINT NIPPON COLOURANT BAND NO. 15F</t>
  </si>
  <si>
    <t>NP-PAINT NIPPON COLOURANT BAND NO. 15G</t>
  </si>
  <si>
    <t>NP-PAINT NIPPON COLOURANT BAND NO. 15H</t>
  </si>
  <si>
    <t>NP-PAINT NIPPON COLOURANT BAND NO. 15I</t>
  </si>
  <si>
    <t>NP-PAINT NIPPON COLOURANT BAND NO. 15J</t>
  </si>
  <si>
    <t>NP-PAINT NIPPON COLOURANT BAND NO. 15K</t>
  </si>
  <si>
    <t>NP-PAINT NIPPON COLOURANT BAND NO. 15L</t>
  </si>
  <si>
    <t>NP-PAINT NIPPON COLOURANT BAND NO. 18A</t>
  </si>
  <si>
    <t>NP-PAINT NIPPON COLOURANT BAND NO. 18B</t>
  </si>
  <si>
    <t>NP-PAINT NIPPON COLOURANT BAND NO. 18C</t>
  </si>
  <si>
    <t>NP-PAINT NIPPON COLOURANT BAND NO. 18D</t>
  </si>
  <si>
    <t>NP-PAINT NIPPON COLOURANT BAND NO. 18E</t>
  </si>
  <si>
    <t>NP-PAINT NIPPON COLOURANT BAND NO. 18F</t>
  </si>
  <si>
    <t>NP-PAINT NIPPON COLOURANT BAND NO. 18G</t>
  </si>
  <si>
    <t>NP-PAINT NIPPON COLOURANT BAND NO. 18H</t>
  </si>
  <si>
    <t>NP-PAINT NIPPON COLOURANT BAND NO. 18I</t>
  </si>
  <si>
    <t>NP-PAINT NIPPON COLOURANT BAND NO. 18J</t>
  </si>
  <si>
    <t>NP-PAINT NIPPON COLOURANT BAND NO. 18K</t>
  </si>
  <si>
    <t>NP-PAINT NIPPON COLOURANT BAND NO. 18L</t>
  </si>
  <si>
    <t>NP-PAINT NIPPON COLOURANT BAND NO. 20A</t>
  </si>
  <si>
    <t>NP-PAINT NIPPON COLOURANT BAND NO. 20B</t>
  </si>
  <si>
    <t>NP-PAINT NIPPON COLOURANT BAND NO. 20C</t>
  </si>
  <si>
    <t>NP-PAINT NIPPON COLOURANT BAND NO. 20D</t>
  </si>
  <si>
    <t>NP-PAINT NIPPON COLOURANT BAND NO. 20E</t>
  </si>
  <si>
    <t>NP-PAINT NIPPON COLOURANT BAND NO. 20F</t>
  </si>
  <si>
    <t>NP-PAINT NIPPON COLOURANT BAND NO. 20G</t>
  </si>
  <si>
    <t>NP-PAINT NIPPON COLOURANT BAND NO. 20H</t>
  </si>
  <si>
    <t>NP-PAINT NIPPON COLOURANT BAND NO. 20I</t>
  </si>
  <si>
    <t>NP-PAINT NIPPON COLOURANT BAND NO. 20J</t>
  </si>
  <si>
    <t>NP-PAINT NIPPON COLOURANT BAND NO. 20K</t>
  </si>
  <si>
    <t>NP-PAINT NIPPON COLOURANT BAND NO. 20L</t>
  </si>
  <si>
    <t>NP-PAINT NIPPON ODOURLITE GLOSS 1L 1145 WHT</t>
  </si>
  <si>
    <t>NP-PAINT NIPPON ODOURLITE GLOSS 5L 1145 WHT</t>
  </si>
  <si>
    <t>NP-PAINT NIPPON ODOURLITE GLOSS 1L 1144 BLK</t>
  </si>
  <si>
    <t>NP-PAINT NIPPON ODOURLITE GLOSS 5L 1144 BLK</t>
  </si>
  <si>
    <t>NP-PAINT NIPPON ODOURLITE GLOSS 1L PASTEL</t>
  </si>
  <si>
    <t>NP-PAINT NIPPON ODOURLITE GLOSS 1L TINT</t>
  </si>
  <si>
    <t>NP-PAINT NIPPON ODOURLITE GLOSS 1L DEEP</t>
  </si>
  <si>
    <t>NP-PAINT NIPPON ODOURLITE GLOSS 1L ACCENT</t>
  </si>
  <si>
    <t>NP-PAINT NIPPON ODOURLITE GLOSS 5L PASTEL</t>
  </si>
  <si>
    <t>NP-PAINT NIPPON ODOURLITE GLOSS 5L TINT</t>
  </si>
  <si>
    <t>NP-PAINT NIPPON ODOURLITE GLOSS 5L DEEP</t>
  </si>
  <si>
    <t>NP-PAINT NIPPON ODOURLITE GLOSS 5L ACCENT</t>
  </si>
  <si>
    <t>NP-PAINT NIPPON ODOURLITE SOFT MATT 1L 1145 WHT</t>
  </si>
  <si>
    <t>NP-PAINT NIPPON ODOURLITE SOFT MATT 5L 1145 WHT</t>
  </si>
  <si>
    <t>NP-PAINT NIPPON ODOURLITE SOFT MATT 1L 1144 BLK</t>
  </si>
  <si>
    <t>NP-PAINT NIPPON ODOURLITE SOFT MATT 5L 1144 BLK</t>
  </si>
  <si>
    <t>NP-PAINT NIPPON ODOURLITE SOFT MATT 1L PASTEL</t>
  </si>
  <si>
    <t>NP-PAINT NIPPON ODOURLITE SOFT MATT 1L TINT</t>
  </si>
  <si>
    <t>NP-PAINT NIPPON ODOURLITE SOFT MATT 1L DEEP</t>
  </si>
  <si>
    <t>NP-PAINT NIPPON ODOURLITE SOFT MATT 1L ACCENT</t>
  </si>
  <si>
    <t>NP-PAINT NIPPON ODOURLITE SOFT MATT 5L PASTEL</t>
  </si>
  <si>
    <t>NP-PAINT NIPPON ODOURLITE SOFT MATT 5L TINT</t>
  </si>
  <si>
    <t>NP-PAINT NIPPON ODOURLITE SOFT MATT 5L DEEP</t>
  </si>
  <si>
    <t>NP-PAINT NIPPON ODOURLITE SOFT MATT 5L ACCENT</t>
  </si>
  <si>
    <t>NP-PAINT NIPPON ODOUR-LESS AIRCAR 5L 1001 BR. WHT</t>
  </si>
  <si>
    <t>NP-PAINT NIPPON ODOUR-LESS AIRCAR 1L PASTEL</t>
  </si>
  <si>
    <t>NP-PAINT NIPPON ODOUR-LESS AIRCAR 1L TINT</t>
  </si>
  <si>
    <t>NP-PAINT NIPPON ODOUR-LESS AIRCAR 1L DEEP</t>
  </si>
  <si>
    <t>NP-PAINT NIPPON ODOUR-LESS AIRCAR 1L ACCENT</t>
  </si>
  <si>
    <t>NP-PAINT NIPPON ODOUR-LESS AIRCAR 5L PASTEL</t>
  </si>
  <si>
    <t>NP-PAINT NIPPON ODOUR-LESS AIRCAR 5L TINT</t>
  </si>
  <si>
    <t>NP-PAINT NIPPON ODOUR-LESS AIRCAR 5L DEEP</t>
  </si>
  <si>
    <t>NP-PAINT NIPPON ODOUR-LESS AIRCAR 5L ACCENT</t>
  </si>
  <si>
    <t>NP-PAINT NIPPON 3IN1 5L 1001 BR. WHT</t>
  </si>
  <si>
    <t>NP-PAINT NIPPON 3IN1 1L PASTEL</t>
  </si>
  <si>
    <t>NP-PAINT NIPPON 3IN1 1L TINT</t>
  </si>
  <si>
    <t>NP-PAINT NIPPON 3IN1 1L DEEP</t>
  </si>
  <si>
    <t>NP-PAINT NIPPON 3IN1 1L ACCENT</t>
  </si>
  <si>
    <t>NP-PAINT NIPPON 3IN1 5L PASTEL</t>
  </si>
  <si>
    <t>NP-PAINT NIPPON 3IN1 5L TINT</t>
  </si>
  <si>
    <t>NP-PAINT NIPPON 3IN1 5L DEEP</t>
  </si>
  <si>
    <t>NP-PAINT NIPPON 3IN1 5L ACCENT</t>
  </si>
  <si>
    <t>NP-PAINT NIPPON Q SHIELD EXTRA 15L LIGHT</t>
  </si>
  <si>
    <t>NP-PAINT NIPPON ROOF COATING 5L TINT</t>
  </si>
  <si>
    <t>NP-PAINT NIPPON ROOF COATING 5L DEEP</t>
  </si>
  <si>
    <t>NP-PAINT NIPPON ROOF COATING 5L ACCENT</t>
  </si>
  <si>
    <t>NP-PAINT NIPPON ROOF COATING 20L TINT</t>
  </si>
  <si>
    <t>NP-PAINT NIPPON ROOF COATING 20L DEEP</t>
  </si>
  <si>
    <t>NP-PAINT NIPPON ROOF COATING 20L ACCENT</t>
  </si>
  <si>
    <t>NP-PAINT NIPPON FIBERCOTE 1L CC CLEAR</t>
  </si>
  <si>
    <t>NP-PAINT NIPPON FIBERCOTE 5L CC CLEAR</t>
  </si>
  <si>
    <t>NP-PAINT NIPPON WEATHERBOND 5L 145 WHT</t>
  </si>
  <si>
    <t>NP-PAINT NIPPON WEATHERBOND 5L 144 BLK</t>
  </si>
  <si>
    <t>NP-PAINT NIPPON WEATHERBOND 20L 145 WHT</t>
  </si>
  <si>
    <t>NP-PAINT NIPPON WEATHERBOND 20L 144 BLK</t>
  </si>
  <si>
    <t>NP-PAINT NIPPON WEATHERBOND 1L PASTEL</t>
  </si>
  <si>
    <t>NP-PAINT NIPPON WEATHERBOND 1L TINT</t>
  </si>
  <si>
    <t>NP-PAINT NIPPON WEATHERBOND 1L DEEP</t>
  </si>
  <si>
    <t>NP-PAINT NIPPON WEATHERBOND 1L ACCENT</t>
  </si>
  <si>
    <t>NP-PAINT NIPPON WEATHERBOND 5L PASTEL</t>
  </si>
  <si>
    <t>NP-PAINT NIPPON WEATHERBOND 5L TINT</t>
  </si>
  <si>
    <t>NP-PAINT NIPPON WEATHERBOND 5L DEEP</t>
  </si>
  <si>
    <t>NP-PAINT NIPPON WEATHERBOND 5L ACCENT</t>
  </si>
  <si>
    <t>NP-PAINT NIPPON WEATHERBOND 15L PASTEL</t>
  </si>
  <si>
    <t>NP-PAINT NIPPON WEATHERBOND 15L TINT</t>
  </si>
  <si>
    <t>NP-PAINT NIPPON WEATHERBOND 15L DEEP</t>
  </si>
  <si>
    <t>NP-PAINT NIPPON WEATHERBOND 15L ACCENT</t>
  </si>
  <si>
    <t>NP-PAINT NIPPON Q SHIELD EXTRA HI GLOSS 5L 1001 BR. WHT</t>
  </si>
  <si>
    <t>NP-PAINT NIPPON Q SHIELD EXTRA HI GLOSS 20L 1001 BR. WHT</t>
  </si>
  <si>
    <t>NP-PAINT NIPPON Q SHIELD EXTRA HI GLOSS 5L 144 BLK</t>
  </si>
  <si>
    <t>NP-PAINT NIPPON Q SHIELD EXTRA HI GLOSS 20L 144 BLK</t>
  </si>
  <si>
    <t>NP-PAINT NIPPON Q SHIELD EXTRA HI GLOSS 1L PASTEL</t>
  </si>
  <si>
    <t>NP-PAINT NIPPON Q SHIELD EXTRA HI GLOSS 1L TINT</t>
  </si>
  <si>
    <t>NP-PAINT NIPPON Q SHIELD EXTRA HI GLOSS 1L DEEP</t>
  </si>
  <si>
    <t>NP-PAINT NIPPON Q SHIELD EXTRA HI GLOSS 1L ACCENT</t>
  </si>
  <si>
    <t>NP-PAINT NIPPON Q SHIELD EXTRA HI GLOSS 5L PASTEL</t>
  </si>
  <si>
    <t>NP-PAINT NIPPON Q SHIELD EXTRA HI GLOSS 5L TINT</t>
  </si>
  <si>
    <t>NP-PAINT NIPPON Q SHIELD EXTRA HI GLOSS 5L DEEP</t>
  </si>
  <si>
    <t>NP-PAINT NIPPON Q SHIELD EXTRA HI GLOSS 5L ACCENT</t>
  </si>
  <si>
    <t>NP-PAINT NIPPON Q SHIELD EXTRA HI GLOSS 15L PASTEL</t>
  </si>
  <si>
    <t>NP-PAINT NIPPON Q SHIELD EXTRA HI GLOSS 15L TINT</t>
  </si>
  <si>
    <t>NP-PAINT NIPPON Q SHIELD EXTRA HI GLOSS 15L DEEP</t>
  </si>
  <si>
    <t>NP-PAINT NIPPON Q SHIELD EXTRA HI GLOSS 15L ACCENT</t>
  </si>
  <si>
    <t>NP-PAINT NIPPON Q SHIELD EXTRA 5L 1001 BR. WHT</t>
  </si>
  <si>
    <t>NP-PAINT NIPPON Q SHIELD EXTRA 20L 1001 BR. WHT</t>
  </si>
  <si>
    <t>NP-PAINT NIPPON Q SHIELD EXTRA 5L 144 BLK</t>
  </si>
  <si>
    <t>NP-PAINT NIPPON Q SHIELD EXTRA 20L 144 BLK</t>
  </si>
  <si>
    <t>NP-PAINT NIPPON Q SHIELD EXTRA 1L PASTEL</t>
  </si>
  <si>
    <t>NP-PAINT NIPPON Q SHIELD EXTRA 1L TINT</t>
  </si>
  <si>
    <t>NP-PAINT NIPPON Q SHIELD EXTRA 1L DEEP</t>
  </si>
  <si>
    <t>NP-PAINT NIPPON Q SHIELD EXTRA 1L ACCENT</t>
  </si>
  <si>
    <t>NP-PAINT NIPPON Q SHIELD EXTRA 1L LIGHT</t>
  </si>
  <si>
    <t>NP-PAINT NIPPON Q SHIELD EXTRA 5L PASTEL</t>
  </si>
  <si>
    <t>NP-PAINT NIPPON Q SHIELD EXTRA 5L TINT</t>
  </si>
  <si>
    <t>NP-PAINT NIPPON Q SHIELD EXTRA 5L DEEP</t>
  </si>
  <si>
    <t>NP-PAINT NIPPON Q SHIELD EXTRA 5L ACCENT</t>
  </si>
  <si>
    <t>NP-PAINT NIPPON Q SHIELD EXTRA 5L LIGHT</t>
  </si>
  <si>
    <t>NP-PAINT NIPPON Q SHIELD EXTRA 15L PASTEL</t>
  </si>
  <si>
    <t>NP-PAINT NIPPON Q SHIELD EXTRA 15L TINT</t>
  </si>
  <si>
    <t>NP-PAINT NIPPON Q SHIELD EXTRA 15L DEEP</t>
  </si>
  <si>
    <t>NP-PAINT NIPPON Q SHIELD EXTRA 15L ACCENT</t>
  </si>
  <si>
    <t>NP-PAINT NIPPON SPOT-LESS 5L 1001 BR. WHT</t>
  </si>
  <si>
    <t>NP-PAINT NIPPON SPOT-LESS 1L PASTEL</t>
  </si>
  <si>
    <t>NP-PAINT NIPPON SPOT-LESS 1L TINT</t>
  </si>
  <si>
    <t>NP-PAINT NIPPON SPOT-LESS 1L DEEP</t>
  </si>
  <si>
    <t>NP-PAINT NIPPON SPOT-LESS 1L ACCENT</t>
  </si>
  <si>
    <t>NP-PAINT NIPPON SPOT-LESS 5L PASTEL</t>
  </si>
  <si>
    <t>NP-PAINT NIPPON SPOT-LESS 5L TINT</t>
  </si>
  <si>
    <t>NP-PAINT NIPPON SPOT-LESS 5L DEEP</t>
  </si>
  <si>
    <t>NP-PAINT NIPPON SPOT-LESS 5L ACCENT</t>
  </si>
  <si>
    <t>NP-PAINT NIPPON VINILEX EASY WASH 5L 1001 BR. WHT</t>
  </si>
  <si>
    <t>NP-PAINT NIPPON VINILEX EASY WASH 18L 1001 BR. WHT</t>
  </si>
  <si>
    <t>NP-PAINT NIPPON VINILEX EASY WASH 1L PASTEL</t>
  </si>
  <si>
    <t>NP-PAINT NIPPON VINILEX EASY WASH 1L TINT</t>
  </si>
  <si>
    <t>NP-PAINT NIPPON VINILEX EASY WASH 1L DEEP</t>
  </si>
  <si>
    <t>NP-PAINT NIPPON VINILEX EASY WASH 1L ACCENT</t>
  </si>
  <si>
    <t>NP-PAINT NIPPON VINILEX EASY WASH 5L PASTEL</t>
  </si>
  <si>
    <t>NP-PAINT NIPPON VINILEX EASY WASH 5L TINT</t>
  </si>
  <si>
    <t>NP-PAINT NIPPON VINILEX EASY WASH 5L DEEP</t>
  </si>
  <si>
    <t>NP-PAINT NIPPON VINILEX EASY WASH 5L ACCENT</t>
  </si>
  <si>
    <t>NP-PAINT NIPPON VINILEX EASY WASH 18 PASTEL</t>
  </si>
  <si>
    <t>NP-PAINT NIPPON VINILEX EASY WASH 18 TINT</t>
  </si>
  <si>
    <t>NP-PAINT NIPPON VINILEX FRESH ANTI-BAC 5L 1001 BR. WHT</t>
  </si>
  <si>
    <t>NP-PAINT NIPPON VINILEX FRESH ANTI-BAC 1L PASTEL</t>
  </si>
  <si>
    <t>NP-PAINT NIPPON VINILEX FRESH ANTI-BAC 1L TINT</t>
  </si>
  <si>
    <t>NP-PAINT NIPPON VINILEX FRESH ANTI-BAC 1L DEEP</t>
  </si>
  <si>
    <t>NP-PAINT NIPPON VINILEX FRESH ANTI-BAC 1L ACCENT</t>
  </si>
  <si>
    <t>NP-PAINT NIPPON VINILEX FRESH ANTI-BAC 5L PASTEL</t>
  </si>
  <si>
    <t>NP-PAINT NIPPON VINILEX FRESH ANTI-BAC 5L TINT</t>
  </si>
  <si>
    <t>NP-PAINT NIPPON VINILEX FRESH ANTI-BAC 5L DEEP</t>
  </si>
  <si>
    <t>NP-PAINT NIPPON VINILEX FRESH ANTI-BAC 5L ACCENT</t>
  </si>
  <si>
    <t>NP-PAINT NIPPON MOMENTO SNOW FROST 1L 01</t>
  </si>
  <si>
    <t>NP-PAINT NIPPON MOMENTO PEARL FROST 1L 02</t>
  </si>
  <si>
    <t>NP-PAINT NIPPON MOMENTO GOLD FROST 1L 03</t>
  </si>
  <si>
    <t>NP-PAINT NIPPON MOMENTO ELEGANT 1L ME</t>
  </si>
  <si>
    <t>NP-PAINT NIPPON MOMENTO SPARKLE PEARL 1L MP</t>
  </si>
  <si>
    <t>NP-PAINT NIPPON MOMENTO SPARKLE PEARL 5L MP</t>
  </si>
  <si>
    <t>NP-PAINT NIPPON MOMENTO SPARKLE SILVER 1L MS</t>
  </si>
  <si>
    <t>NP-PAINT NIPPON MOMENTO SPARKLE SILVER 5L MS</t>
  </si>
  <si>
    <t>NP-PAINT NIPPON MOMENTO SPARKLE GOLD 1L MG</t>
  </si>
  <si>
    <t>NP-PAINT NIPPON MOMENTO SPARKLE GOLD 5L MG</t>
  </si>
  <si>
    <t>NP-PAINT NIPPON MOMENTO CLOUD PEARL 1L CP</t>
  </si>
  <si>
    <t>NP-PAINT NIPPON MOMENTO CLOUD GOLD 1L CG</t>
  </si>
  <si>
    <t>NP-PAINT NIPPON MOMENTO PRIMER 1L</t>
  </si>
  <si>
    <t>NP-PAINT NIPPON MOMENTO PRIMER 5L</t>
  </si>
  <si>
    <t>NP-PAINT NIPPON 9000 GLOSS FINISH 1L 1145 WHT</t>
  </si>
  <si>
    <t>NP-PAINT NIPPON 9000 GLOSS FINISH 5L 1145 WHT</t>
  </si>
  <si>
    <t>NP-PAINT NIPPON 9000 GLOSS FINISH 1L 1144 BLK</t>
  </si>
  <si>
    <t>NP-PAINT NIPPON 9000 GLOSS FINISH 5L 1144 BLK</t>
  </si>
  <si>
    <t>NP-PAINT NIPPON 9000 GLOSS FINISH 1L PASTEL</t>
  </si>
  <si>
    <t>NP-PAINT NIPPON 9000 GLOSS FINISH 1L TINT</t>
  </si>
  <si>
    <t>NP-PAINT NIPPON 9000 GLOSS FINISH 1L DEEP</t>
  </si>
  <si>
    <t>NP-PAINT NIPPON 9000 GLOSS FINISH 1L ACCENT</t>
  </si>
  <si>
    <t>NP-PAINT NIPPON 9000 GLOSS FINISH 5L PASTEL</t>
  </si>
  <si>
    <t>NP-PAINT NIPPON 9000 GLOSS FINISH 5L TINT</t>
  </si>
  <si>
    <t>NP-PAINT NIPPON 9000 GLOSS FINISH 5L DEEP</t>
  </si>
  <si>
    <t>NP-PAINT NIPPON 9000 GLOSS FINISH 5L ACCENT</t>
  </si>
  <si>
    <t>NP-PAINT NIPPON MATEX GOLD 5L 1001 BR. WHT</t>
  </si>
  <si>
    <t>NP-PAINT NIPPON MATEX GOLD 15L 1001 BR. WHT</t>
  </si>
  <si>
    <t>NP-PAINT NIPPON MATEX GOLD 1L PASTEL</t>
  </si>
  <si>
    <t>NP-PAINT NIPPON MATEX GOLD 1L TINT</t>
  </si>
  <si>
    <t>NP-PAINT NIPPON MATEX GOLD 1L DEEP</t>
  </si>
  <si>
    <t>NP-PAINT NIPPON MATEX GOLD 1L ACCENT</t>
  </si>
  <si>
    <t>NP-PAINT NIPPON MATEX GOLD 5L PASTEL</t>
  </si>
  <si>
    <t>NP-PAINT NIPPON MATEX GOLD 5L TINT</t>
  </si>
  <si>
    <t>NP-PAINT NIPPON MATEX GOLD 5L DEEP</t>
  </si>
  <si>
    <t>NP-PAINT NIPPON MATEX GOLD 5L ACCENT</t>
  </si>
  <si>
    <t>NP-PAINT NIPPON MATEX GOLD 15L PASTEL</t>
  </si>
  <si>
    <t>NP-PAINT NIPPON MATEX GOLD 15L TINT</t>
  </si>
  <si>
    <t>NP-PAINT NIPPON MATEX GOLD 15L DEEP</t>
  </si>
  <si>
    <t>NP-PAINT NIPPON MATEX GOLD 15L ACCENT</t>
  </si>
  <si>
    <t>NP-PAINT NIPPON SATIN GLO 5L 1001 BR. WHT</t>
  </si>
  <si>
    <t>NP-PAINT NIPPON SATIN GLO 18L 1001 BR. WHT</t>
  </si>
  <si>
    <t>NP-PAINT NIPPON SATIN GLO 1L PASTEL</t>
  </si>
  <si>
    <t>NP-PAINT NIPPON SATIN GLO 1L TINT</t>
  </si>
  <si>
    <t>NP-PAINT NIPPON SATIN GLO 1L DEEP</t>
  </si>
  <si>
    <t>NP-PAINT NIPPON SATIN GLO 1L ACCENT</t>
  </si>
  <si>
    <t>NP-PAINT NIPPON SATIN GLO 5L PASTEL</t>
  </si>
  <si>
    <t>NP-PAINT NIPPON SATIN GLO 5L TINT</t>
  </si>
  <si>
    <t>NP-PAINT NIPPON SATIN GLO 5L DEEP</t>
  </si>
  <si>
    <t>NP-PAINT NIPPON SATIN GLO 5L ACCENT</t>
  </si>
  <si>
    <t>NP-PAINT NIPPON SATIN GLO 18L PASTEL</t>
  </si>
  <si>
    <t>NP-PAINT NIPPON SATIN GLO 18L TINT</t>
  </si>
  <si>
    <t>NP-PAINT NIPPON TIMBERSHADE 1L PASTEL</t>
  </si>
  <si>
    <t>NP-PAINT NIPPON TIMBERSHADE 1L TINT</t>
  </si>
  <si>
    <t>NP-PAINT NIPPON TIMBERSHADE 1L DEEP</t>
  </si>
  <si>
    <t>NP-PAINT NIPPON TIMBERSHADE 1L ACCENT</t>
  </si>
  <si>
    <t>NP-PAINT NIPPON TIMBERSHADE 5L PASTEL</t>
  </si>
  <si>
    <t>NP-PAINT NIPPON TIMBERSHADE 5L TINT</t>
  </si>
  <si>
    <t>NP-PAINT NIPPON TIMBERSHADE 5L DEEP</t>
  </si>
  <si>
    <t>NP-PAINT NIPPON TIMBERSHADE 5L ACCENT</t>
  </si>
  <si>
    <t>NP-PAINT NIPPON TIMBER FINISH CLEAR 1L CC CLEAR BASE</t>
  </si>
  <si>
    <t>NP-PAINT NIPPON TIMBER FINISH CLEAR 5L CC CLEAR BASE</t>
  </si>
  <si>
    <t>NP-PAINT NIPPON SUPER MATEX 5L 1001 BR. WHT</t>
  </si>
  <si>
    <t>NP-PAINT NIPPON SUPER MATEX 15L 1001 BR. WHT</t>
  </si>
  <si>
    <t>NP-PAINT NIPPON SUPER MATEX 1L PASTEL</t>
  </si>
  <si>
    <t>NP-PAINT NIPPON SUPER MATEX 1L TINT</t>
  </si>
  <si>
    <t>NP-PAINT NIPPON SUPER MATEX 1L DEEP</t>
  </si>
  <si>
    <t>NP-PAINT NIPPON SUPER MATEX 1L ACCENT</t>
  </si>
  <si>
    <t>NP-PAINT NIPPON SUPER MATEX 5L PASTEL</t>
  </si>
  <si>
    <t>NP-PAINT NIPPON SUPER MATEX 5L TINT</t>
  </si>
  <si>
    <t>NP-PAINT NIPPON SUPER MATEX 5L DEEP</t>
  </si>
  <si>
    <t>NP-PAINT NIPPON SUPER MATEX 5L ACCENT</t>
  </si>
  <si>
    <t>NP-PAINT NIPPON SUPER MATEX 15L PASTEL</t>
  </si>
  <si>
    <t>NP-PAINT NIPPON SUPER MATEX 15L TINT</t>
  </si>
  <si>
    <t>NP-PAINT NIPPON SUPER MATEX 15L DEEP</t>
  </si>
  <si>
    <t>NP-PAINT NIPPON SUPER MATEX 15L ACCENT</t>
  </si>
  <si>
    <t>NP-PAINT NIPPON WEATHERBOND FLEX 5GAL 1001 BR. WHT</t>
  </si>
  <si>
    <t>NP-PAINT NIPPON WEATHERBOND FLEX 20GAL 1001 BR. WHT</t>
  </si>
  <si>
    <t>NP-PAINT NIPPON WEATHERBOND FLEX 5GAL 144 BLK</t>
  </si>
  <si>
    <t>NP-PAINT NIPPON WEATHERBOND FLEX 20GAL 144 BLK</t>
  </si>
  <si>
    <t>NP-PAINT NIPPON WEATHERBOND FLEX 1L PASTEL</t>
  </si>
  <si>
    <t>NP-PAINT NIPPON WEATHERBOND FLEX 1L TINT</t>
  </si>
  <si>
    <t>NP-PAINT NIPPON WEATHERBOND FLEX 1L DEEP</t>
  </si>
  <si>
    <t>NP-PAINT NIPPON WEATHERBOND FLEX 1L ACCENT</t>
  </si>
  <si>
    <t>NP-PAINT NIPPON WEATHERBOND FLEX 5L PASTEL</t>
  </si>
  <si>
    <t>NP-PAINT NIPPON WEATHERBOND FLEX 5L TINT</t>
  </si>
  <si>
    <t>NP-PAINT NIPPON WEATHERBOND FLEX 5L DEEP</t>
  </si>
  <si>
    <t>NP-PAINT NIPPON WEATHERBOND FLEX 5L ACCENT</t>
  </si>
  <si>
    <t>NP-PAINT NIPPON WEATHERBOND FLEX 15L PASTEL</t>
  </si>
  <si>
    <t>NP-PAINT NIPPON WEATHERBOND FLEX 15L TINT</t>
  </si>
  <si>
    <t>NP-PAINT NIPPON WEATHERBOND FLEX 15L DEEP</t>
  </si>
  <si>
    <t>NP-PAINT NIPPON WEATHERBOND FLEX 15L ACCENT</t>
  </si>
  <si>
    <t>NP-PAINT NIPPON ROADLINE PAINT(REFLECTIVE) 5L BLK</t>
  </si>
  <si>
    <t>NP-PAINT NIPPON ROADLINE PAINT(REFLECTIVE) 5L YLW</t>
  </si>
  <si>
    <t>NP-PAINT NIPPON ROADLINE PAINT(REFLECTIVE) 5L WHT</t>
  </si>
  <si>
    <t>NP-PAINT NIPPON ROADLINE PAINT (NON-REFLECTIVE) 5L BLK</t>
  </si>
  <si>
    <t>NP-PAINT NIPPON ROADLINE PAINT (NON-REFLECTIVE) 5L YLW</t>
  </si>
  <si>
    <t>NP-PAINT NIPPON ROADLINE PAINT (NON-REFLECTIVE) 5L WHT</t>
  </si>
  <si>
    <t>NP-PAINT NIPPON SLATE FINISH GLOSS 1L</t>
  </si>
  <si>
    <t>NP-PAINT NIPPON SLATE FINISH GLOSS 5L</t>
  </si>
  <si>
    <t>NP-PAINT NIPPON SLATE FINISH SATIN 1L</t>
  </si>
  <si>
    <t>NP-PAINT NIPPON SLATE FINISH SATIN 5L</t>
  </si>
  <si>
    <t>NP-PAINT NIPPON PU RECOATABLE FINISH GLOSS 1L PASTEL</t>
  </si>
  <si>
    <t>NP-PAINT NIPPON PU RECOATABLE FINISH GLOSS 1L TINT</t>
  </si>
  <si>
    <t>NP-PAINT NIPPON PU RECOATABLE FINISH GLOSS 1L DEEP</t>
  </si>
  <si>
    <t>NP-PAINT NIPPON PU RECOATABLE FINISH GLOSS 1L ACCENT</t>
  </si>
  <si>
    <t>NP-PAINT NIPPON PU RECOATABLE FINISH GLOSS 5L PASTEL</t>
  </si>
  <si>
    <t>NP-PAINT NIPPON PU RECOATABLE FINISH GLOSS 5L TINT</t>
  </si>
  <si>
    <t>NP-PAINT NIPPON PU RECOATABLE FINISH GLOSS 5L DEEP</t>
  </si>
  <si>
    <t>NP-PAINT NIPPON PU RECOATABLE FINISH GLOSS 5L ACCENT</t>
  </si>
  <si>
    <t>NP-PAINT NIPPON HARDENER FOR 1L BASE 0.18L</t>
  </si>
  <si>
    <t>NP-PAINT NIPPON HARDENER FOR 5L BASE</t>
  </si>
  <si>
    <t>NP-PAINT NIPPON EA9 FINISH HB PASTEL</t>
  </si>
  <si>
    <t>NP-PAINT NIPPON EA9 FINISH HB TINT</t>
  </si>
  <si>
    <t>NP-PAINT NIPPON EA9 FINISH HB DEEP</t>
  </si>
  <si>
    <t>NP-PAINT NIPPON EA9 FINISH HB ACCENT</t>
  </si>
  <si>
    <t>NP-PAINT NIPPON ACRYLIC FINISH TOPCOAT GLOSS 1L PASTEL</t>
  </si>
  <si>
    <t>NP-PAINT NIPPON ACRYLIC FINISH TOPCOAT GLOSS 1L TINT</t>
  </si>
  <si>
    <t>NP-PAINT NIPPON ACRYLIC FINISH TOPCOAT GLOSS 1L DEEP</t>
  </si>
  <si>
    <t>NP-PAINT NIPPON ACRYLIC FINISH TOPCOAT GLOSS 1L ACCENT</t>
  </si>
  <si>
    <t>NP-PAINT NIPPON ODOURLITE UNDERCOAT 1L</t>
  </si>
  <si>
    <t>NP-PAINT NIPPON ODOURLITE UNDERCOAT 5L</t>
  </si>
  <si>
    <t>NP-PAINT NIPPON ODOURLITE THINNER 1L</t>
  </si>
  <si>
    <t>NP-PAINT NIPPON PUR THINNER 4L</t>
  </si>
  <si>
    <t>NP-PAINT NIPPON ACRYLIC 3000 THINNER 4L</t>
  </si>
  <si>
    <t>NP-PAINT NIPPON TILELAC EMA BASE 30KG</t>
  </si>
  <si>
    <t>NP-PAINT NIPPON ECONOMY UNDERCOAT 7L</t>
  </si>
  <si>
    <t>NP-PAINT NIPPON ECONOMY UNDERCOAT 20L</t>
  </si>
  <si>
    <t>NP-PAINT NIPPON MULTI-PURPOSE FLOOR COATING 5L PASTEL</t>
  </si>
  <si>
    <t>NP-PAINT NIPPON MULTI-PURPOSE FLOOR COATING 5L TINT</t>
  </si>
  <si>
    <t>NP-PAINT NIPPON MULTI-PURPOSE FLOOR COATING 5L DEEP</t>
  </si>
  <si>
    <t>NP-PAINT NIPPON MULTI-PURPOSE FLOOR COATING 5L ACCENT</t>
  </si>
  <si>
    <t>NP-PAINT NIPPON FLOOR COATING ANTI-SKID SILICA 2KG</t>
  </si>
  <si>
    <t>NP-PAINT NIPPON EA4 FINISH 5L BS 9102 WHT</t>
  </si>
  <si>
    <t>NP-PAINT NIPPON EA4 FINISH 5L BS 9103 BLK</t>
  </si>
  <si>
    <t>NP-PAINT NIPPON EA4 FINISH 5L BS 9093 ASH GRN</t>
  </si>
  <si>
    <t>NP-PAINT NIPPON EA4 FINISH 5L 4052 IVORY</t>
  </si>
  <si>
    <t>NP-PAINT NIPPON EA4 FINISH 5L EXECUTIVE GRN</t>
  </si>
  <si>
    <t>NP-PAINT NIPPON EA4 FINISH 1L PASTEL</t>
  </si>
  <si>
    <t>NP-PAINT NIPPON EA4 FINISH 1L TINT</t>
  </si>
  <si>
    <t>NP-PAINT NIPPON EA4 FINISH 1L DEEP</t>
  </si>
  <si>
    <t>NP-PAINT NIPPON EA4 FINISH 1L ACCENT</t>
  </si>
  <si>
    <t>NP-PAINT NIPPON EA4 FINISH 5L PASTEL</t>
  </si>
  <si>
    <t>NP-PAINT NIPPON EA4 FINISH 5L TINT</t>
  </si>
  <si>
    <t>NP-PAINT NIPPON EA4 FINISH 5L DEEP</t>
  </si>
  <si>
    <t>NP-PAINT NIPPON EA4 FINISH 5L ACCENT</t>
  </si>
  <si>
    <t>NP-PAINT NIPPON HARDENER FOR 1L 0.2L EA4 HARDENER</t>
  </si>
  <si>
    <t>NP-PAINT NIPPON HARDENER FOR 5L 1L EA4 HARDENER</t>
  </si>
  <si>
    <t>NP-PAINT NIPPON INSULCOAT WB100 5L</t>
  </si>
  <si>
    <t>NP-PAINT NIPPON FLEXISEAL ELASTOMERIC 1.3L 145 WHT</t>
  </si>
  <si>
    <t>NP-PAINT NIPPON FLEXISEAL ELASTOMERIC 5KG 145 WHT</t>
  </si>
  <si>
    <t>NP-PAINT NIPPON FLEXISEAL ELASTOMERIC 20KG 145 WHT</t>
  </si>
  <si>
    <t>NP-PAINT NIPPON FLEXISEAL ELASTOMERIC 1.3L 146 GREY</t>
  </si>
  <si>
    <t>NP-PAINT NIPPON FLEXISEAL ELASTOMERIC 5L 146 GREY</t>
  </si>
  <si>
    <t>NP-PAINT NIPPON FLEXISEAL ELASTOMERIC 20L 146 GREY</t>
  </si>
  <si>
    <t>NP-PAINT NIPPON EXPRESSCOTE SEALER 5L</t>
  </si>
  <si>
    <t>NP-PAINT NIPPON EXPRESSCOTE SEALER 20L</t>
  </si>
  <si>
    <t>NP-PAINT NIPPON HI-BOND WALL SEALER 5L</t>
  </si>
  <si>
    <t>NP-PAINT NIPPON HI-BOND WALL SEALER 20L</t>
  </si>
  <si>
    <t>NP-PAINT NIPPON VINILEX 5100 WALL SEALER 5L</t>
  </si>
  <si>
    <t>NP-PAINT NIPPON VINILEX 5100 WALL SEALER 20L</t>
  </si>
  <si>
    <t>NP-PAINT NIPPON ACRYLIC 5170 WALL SEALER 1L</t>
  </si>
  <si>
    <t>NP-PAINT NIPPON ACRYLIC 5170 WALL SEALER 5L</t>
  </si>
  <si>
    <t>NP-PAINT NIPPON ACRYLIC 5170 WALL SEALER 20L</t>
  </si>
  <si>
    <t>NP-PAINT NIPPON VINILEX 5400 WALL SEALER 5L</t>
  </si>
  <si>
    <t>NP-PAINT NIPPON VINILEX 5400 WALL SEALER 18L</t>
  </si>
  <si>
    <t>NP-PAINT NIPPON MULTIPURPOSEJOINT COMPOUND 5KG</t>
  </si>
  <si>
    <t>NP-PAINT NIPPON MULTIPURPOSEJOINT COMPOUND 28KG</t>
  </si>
  <si>
    <t>NP-PAINT NIPPON RED OXIDE PRIMER 1L</t>
  </si>
  <si>
    <t>NP-PAINT NIPPON RED OXIDE PRIMER 5L</t>
  </si>
  <si>
    <t>NP-PAINT NIPPON RED OXIDE PRIMER 20L</t>
  </si>
  <si>
    <t>NP-PAINT NIPPON ZINC CROMATE PRIMER 1L GREY GRN</t>
  </si>
  <si>
    <t>NP-PAINT NIPPON ZINC CROMATE PRIMER 5L GREY GRN</t>
  </si>
  <si>
    <t>NP-PAINT NIPPON ZINC CROMATE PRIMER 20L GREY GRN</t>
  </si>
  <si>
    <t>NP-PAINT NIPPON ZINC CROMATE PRIMER 1L YLW</t>
  </si>
  <si>
    <t>NP-PAINT NIPPON ZINC CROMATE PRIMER 5L YLW</t>
  </si>
  <si>
    <t>NP-PAINT NIPPON ZINC CROMATE PRIMER 20L YLW</t>
  </si>
  <si>
    <t>NP-NIPPON PAINT MOMENTO TOOLKIT W/3"</t>
  </si>
  <si>
    <t>NP-NIPPON PAINT MOMENTO PRACTICE SHE</t>
  </si>
  <si>
    <t>NP-PAINT NIPPON 1145 1L HYDRO GLOSS WHT</t>
  </si>
  <si>
    <t>NP-PAINT NIPPON 1145 5L HYDRO GLOSS WHT</t>
  </si>
  <si>
    <t>NP-PAINT NIPPON 1L HYDRO GLOSS PASTEL</t>
  </si>
  <si>
    <t>NP-PAINT NIPPON 1L HYDRO GLOSS TINT</t>
  </si>
  <si>
    <t>NP-PAINT NIPPON 1L HYDRO GLOSS DEEP</t>
  </si>
  <si>
    <t>NP-PAINT NIPPON 1L HYDRO GLOSS ACCENT</t>
  </si>
  <si>
    <t>NP-PAINT NIPPON 5L HYDRO GLOSS PASTEL</t>
  </si>
  <si>
    <t>NP-PAINT NIPPON 5L HYDRO GLOSS TINT</t>
  </si>
  <si>
    <t>NP-PAINT NIPPON 5L HYDRO GLOSS DEEP</t>
  </si>
  <si>
    <t>NP-PAINT NIPPON 5L HYDRO GLOSS ACCENT</t>
  </si>
  <si>
    <t>NP-PAINT NIPPON 1145 1L HYDRO MATT WHT</t>
  </si>
  <si>
    <t>NP-PAINT NIPPON 1145 5L HYDRO MATT WHT</t>
  </si>
  <si>
    <t>NP-PAINT NIPPON 1L HYDRO MATT PASTEL</t>
  </si>
  <si>
    <t>NP-PAINT NIPPON 1L HYDRO MATT TINT</t>
  </si>
  <si>
    <t>NP-PAINT NIPPON 1L HYDRO MATT ACCENT</t>
  </si>
  <si>
    <t>NP-PAINT NIPPON 5L HYDRO MATT PASTEL</t>
  </si>
  <si>
    <t>NP-PAINT NIPPON 5L HYDRO MATT TINT</t>
  </si>
  <si>
    <t>NP-PAINT NIPPON 5L HYDRO MATT DEEP</t>
  </si>
  <si>
    <t>NP-PAINT NIPPON 5L HYDRO MATT ACCENT</t>
  </si>
  <si>
    <t>NP-PAINT NIPPON 51WT 1L HYCOTE</t>
  </si>
  <si>
    <t>NP-PAINT NIPPON 51WT 5L HYCOTE</t>
  </si>
  <si>
    <t>NP-PAINT NIPPON .4L HYCOTE HARDENER</t>
  </si>
  <si>
    <t>NP-PAINT NIPPON 2L HYCOTE HARDENER</t>
  </si>
  <si>
    <t>NP-PAINT NIPPON 3000 4L ACRYLIC THINNER</t>
  </si>
  <si>
    <t>NP-PAINT NIPPON OP1 4L THINNER</t>
  </si>
  <si>
    <t>NP-PAINT NIPPON PUR 4L THINNER</t>
  </si>
  <si>
    <t>NP-PAINT NIPPON SA-65 4L THINNER</t>
  </si>
  <si>
    <t>NP-PAINT NIPPON 1L HYDRO WOOD GLOSS</t>
  </si>
  <si>
    <t>NP-PAINT NIPPON 5L HYDRO WOOD GLOSS</t>
  </si>
  <si>
    <t>NP-PAINT NIPPON 1L HYDRO WOOD SATIN</t>
  </si>
  <si>
    <t>NP-PAINT NIPPON 5L HYDRO WOOD SATIN</t>
  </si>
  <si>
    <t>NP-HARDENER FOR 5L BASE 0.50</t>
  </si>
  <si>
    <t>NP-PAINT NIPPON COLOURANT D5</t>
  </si>
  <si>
    <t>NP-PAINT NIPPON VINILEX EASYWASH GLO BRILLIANT WHT 1L</t>
  </si>
  <si>
    <t>NP-PAINT NIPPON VINILEX EASYWASH GLO BRILLIANT WHT 5L</t>
  </si>
  <si>
    <t>NP-PAINT NIPPON VINILEX EASYWASH GLO PASTEL 1L</t>
  </si>
  <si>
    <t>NP-PAINT NIPPON VINILEX EASYWASH GLO TNT 1L</t>
  </si>
  <si>
    <t>NP-PAINT NIPPON VINILEX EASYWASH GLO DEEP 1L</t>
  </si>
  <si>
    <t>NP-PAINT NIPPON VINILEX EASYWASH GLO ACCENT 1L</t>
  </si>
  <si>
    <t>NP-PAINT NIPPON VINILEX EASYWASH GLO PASTEL 5L</t>
  </si>
  <si>
    <t>NP-PAINT NIPPON VINILEX EASYWASH GLO TINT 5L</t>
  </si>
  <si>
    <t>NP-PAINT NIPPON VINILEX EASYWASH GLO DEEP 5L</t>
  </si>
  <si>
    <t>NP-PAINT NIPPON VINILEX EASYWASH GLO ACCENT 5L</t>
  </si>
  <si>
    <t>NP-PAINT NIPPON HYDRO PRIMER 1L</t>
  </si>
  <si>
    <t>NP-PAINT NIPPON HYDRO PRIMER 5L</t>
  </si>
  <si>
    <t>NP-PAINT NIPPON PU TIMBERCOAT CC BASE GLOSS 1 PACK 1L</t>
  </si>
  <si>
    <t>NP-PAINT NIPPON PU TIMBERCOAT CC BASES GLOSS 1 PACK 5L</t>
  </si>
  <si>
    <t>NP-PAINT NIPPON PU TIMBERCOAT CC BASE SATIN 1 PACK 1L</t>
  </si>
  <si>
    <t>NP-PAINT NIPPON TIMBERCOAT CC BASE SATIN 1 PACK 5L</t>
  </si>
  <si>
    <t>GIC-TANK S/S FIRSTANK 500L VERTICAL</t>
  </si>
  <si>
    <t>GIC-TANK S/S FIRSTANK 775L VERTICAL</t>
  </si>
  <si>
    <t>GIC-TANK S/S FIRSTANK 1000L VERTICAL</t>
  </si>
  <si>
    <t>GIC-TANK S/S FIRSTANK 1500L VERTICAL</t>
  </si>
  <si>
    <t>GIC-TANK S/S FIRSTANK 2000L VERTICAL</t>
  </si>
  <si>
    <t>GIC-TANK S/S FIRSTANK 500L HORIZONTAL</t>
  </si>
  <si>
    <t>GIC-TANK S/S FIRSTANK 1000L HORIZONTAL</t>
  </si>
  <si>
    <t>GIC-TANK S/S FIRSTANK 340L VERTICAL</t>
  </si>
  <si>
    <t>GIC-TANK S/S FIRSTANK HORIZONTAL 2000L</t>
  </si>
  <si>
    <t>GIC-TANK SEPTIC FIBERGLASS REINFORCED POLYESTER FIRSTANK 1000L</t>
  </si>
  <si>
    <t>+DP-PAINT MIXING DAVIES FLAT 1L MEGACRYL 2</t>
  </si>
  <si>
    <t>+DP-PAINT MIXING DAVIES FLAT 1L MEGACRYL 3</t>
  </si>
  <si>
    <t>+DP-PAINT MIXING DAVIES FLAT 1L MEGACRYL 5</t>
  </si>
  <si>
    <t>+DP-PAINT MIXING DAVIES FLAT 4L MEGACRYL 6</t>
  </si>
  <si>
    <t>+DP-PAINT MIXING DAVIES FLAT 4L MEGACRYL 7</t>
  </si>
  <si>
    <t>+DP-PAINT MIXING DAVIES FLAT 4L MEGACRYL 8</t>
  </si>
  <si>
    <t>+DP-PAINT MIXING DAVIES FLAT 4L MEGACRYL 9</t>
  </si>
  <si>
    <t>+DP-PAINT MIXING DAVIES FLAT 4L MEGACRYL 10</t>
  </si>
  <si>
    <t>+DP-PAINT MIXING DAVIES FLAT 4L MEGACRYL 11</t>
  </si>
  <si>
    <t>+DP-PAINT MIXING DAVIES FLAT 4L MEGACRYL 12</t>
  </si>
  <si>
    <t>+DP-PAINT MIXING DAVIES FLAT 4L MEGACRYL 13</t>
  </si>
  <si>
    <t>+DP-PAINT MIXING DAVIES FLAT 4L MEGACRYL 14</t>
  </si>
  <si>
    <t>+DP-PAINT MIXING DAVIES FLAT 4L MEGACRYL 15</t>
  </si>
  <si>
    <t>+DP-PAINT MIXING DAVIES FLAT 16L MEGACRYL 16</t>
  </si>
  <si>
    <t>+DP-PAINT MIXING DAVIES FLAT 16L MEGACRYL 17</t>
  </si>
  <si>
    <t>+DP-PAINT MIXING DAVIES FLAT 16L MEGACRYL 18</t>
  </si>
  <si>
    <t>+DP-PAINT MIXING DAVIES FLAT 16L MEGACRYL 19</t>
  </si>
  <si>
    <t>+DP-PAINT MIXING DAVIES FLAT 16L MEGACRYL 20</t>
  </si>
  <si>
    <t>+DP-PAINT MIXING DAVIES FLAT 16L MEGACRYL 21</t>
  </si>
  <si>
    <t>+DP-PAINT MIXING DAVIES FLAT 16L MEGACRYL 22</t>
  </si>
  <si>
    <t>+DP-PAINT MIXING DAVIES FLAT 16L MEGACRYL 23</t>
  </si>
  <si>
    <t>+DP-PAINT MIXING DAVIES FLAT 16L MEGACRYL 24</t>
  </si>
  <si>
    <t>+DP-PAINT MIXING DAVIES FLAT 16L MEGACRYL 25</t>
  </si>
  <si>
    <t>+DP-PAINT MIXING DAVIES FLAT 16L MEGACRYL 26</t>
  </si>
  <si>
    <t>+DP-PAINT MIXING DAVIES FLAT 16L MEGACRYL 27</t>
  </si>
  <si>
    <t>+DP-PAINT MIXING DAVIES GLOSS 4L MEGACRYL 1</t>
  </si>
  <si>
    <t>+DP-PAINT MIXING DAVIES GLOSS 4L MEGACRYL 2</t>
  </si>
  <si>
    <t>+DP-PAINT MIXING DAVIES GLOSS 4L MEGACRYL 3</t>
  </si>
  <si>
    <t>+DP-PAINT MIXING DAVIES GLOSS 4L MEGACRYL 4</t>
  </si>
  <si>
    <t>+DP-PAINT MIXING DAVIES GLOSS 16L MEGACRYL 5</t>
  </si>
  <si>
    <t>+DP-PAINT MIXING DAVIES GLOSS 16L MEGACRYL 6</t>
  </si>
  <si>
    <t>+DP-PAINT MIXING DAVIES GLOSS 16L MEGACRYL 7</t>
  </si>
  <si>
    <t>+DP-PAINT MIXING DAVIES SEMI-GLOSS 1L MEGACRYL 1</t>
  </si>
  <si>
    <t>+DP-PAINT MIXING DAVIES SEMI-GLOSS 1L MEGACRYL 2</t>
  </si>
  <si>
    <t>+DP-PAINT MIXING DAVIES SEMI-GLOSS 1L MEGACRYL 3</t>
  </si>
  <si>
    <t>+DP-PAINT MIXING DAVIES SEMI-GLOSS 4L MEGACRYL 4</t>
  </si>
  <si>
    <t>+DP-PAINT MIXING DAVIES SHEEN 4L STAY CLEAN 3</t>
  </si>
  <si>
    <t>+DP-PAINT MIXING DAVIES SHEEN 4L STAY CLEAN 4</t>
  </si>
  <si>
    <t>+DP-PAINT MIXING DAVIES SEMI-GLOSS 4L MEGACRYL 5</t>
  </si>
  <si>
    <t>+DP-PAINT MIXING DAVIES SEMI-GLOSS 4L MEGACRYL 6</t>
  </si>
  <si>
    <t>+DP-PAINT MIXING DAVIES SEMI-GLOSS 16L MEGACRYL 7</t>
  </si>
  <si>
    <t>+DP-PAINT MIXING DAVIES SHEEN 4L STAY CLEAN 5</t>
  </si>
  <si>
    <t>+DP-PAINT MIXING DAVIES SHEEN 4L STAY CLEAN 6</t>
  </si>
  <si>
    <t>+DP-PAINT MIXING DAVIES SHEEN 4L STAY CLEAN 7</t>
  </si>
  <si>
    <t>+DP-PAINT MIXING DAVIES SHEEN 4L STAY CLEAN 8</t>
  </si>
  <si>
    <t>+DP-PAINT MIXING DAVIES SEMI-GLOSS 16L MEGACRYL  8</t>
  </si>
  <si>
    <t>+DP-PAINT MIXING DAVIES SEMI-GLOSS 16L MEGACRYL  9</t>
  </si>
  <si>
    <t>+DP-PAINT MIXING DAVIES SHEEN 4L STAY CLEAN 9</t>
  </si>
  <si>
    <t>+DP-PAINT MIXING DAVIES SEMI-GLOSS 16L MEGACRYL  10</t>
  </si>
  <si>
    <t>+DP-PAINT MIXING DAVIES SHEEN 4L STAY CLEAN 10</t>
  </si>
  <si>
    <t>+DP-PAINT MIXING DAVIES SHEEN 4L STAY CLEAN 11</t>
  </si>
  <si>
    <t>+DP-PAINT MIXING DAVIES SEMI-GLOSS 16L MEGACRYL  11</t>
  </si>
  <si>
    <t>+DP-PAINT MIXING DAVIES SHEEN 4L STAY CLEAN 12</t>
  </si>
  <si>
    <t>+DP-PAINT MIXING DAVIES SEMI-GLOSS 16L MEGACRYL  12</t>
  </si>
  <si>
    <t>+DP-PAINT MIXING DAVIES SHEEN 4L CLEAN AIR 1</t>
  </si>
  <si>
    <t>+DP-PAINT MIXING DAVIES SEMI-GLOSS 16L MEGACRYL  13</t>
  </si>
  <si>
    <t>+DP-PAINT MIXING DAVIES SEMI-GLOSS 16L MEGACRYL  14</t>
  </si>
  <si>
    <t>+DP-PAINT MIXING DAVIES SEMI-GLOSS 16L MEGACRYL  15</t>
  </si>
  <si>
    <t>+DP-PAINT MIXING DAVIES SEMI-GLOSS 16L MEGACRYL  16</t>
  </si>
  <si>
    <t>+DP-PAINT MIXING DAVIES SEMI-GLOSS 16L MEGACRYL  17</t>
  </si>
  <si>
    <t>+DP-PAINT MIXING DAVIES SHEEN 4L CLEAN AIR 2</t>
  </si>
  <si>
    <t>+DP-PAINT MIXING DAVIES SEMI-GLOSS 16L MEGACRYL  18</t>
  </si>
  <si>
    <t>+DP-PAINT MIXING DAVIES SEMI-GLOSS 16L MEGACRYL  19</t>
  </si>
  <si>
    <t>+DP-PAINT MIXING DAVIES SHEEN 4L CLEAN AIR 3</t>
  </si>
  <si>
    <t>+DP-PAINT MIXING DAVIES SEMI-GLOSS 16L MEGACRYL  20</t>
  </si>
  <si>
    <t>+DP-PAINT MIXING DAVIES SHEEN 4L CLEAN AIR 4</t>
  </si>
  <si>
    <t>+DP-PAINT MIXING DAVIES SEMI-GLOSS 16L MEGACRYL  21</t>
  </si>
  <si>
    <t>+DP-PAINT MIXING DAVIES SHEEN 4L CLEAN AIR 5</t>
  </si>
  <si>
    <t>+DP-PAINT MIXING DAVIES SHEEN 4L CLEAN AIR 6</t>
  </si>
  <si>
    <t>+DP-PAINT MIXING DAVIES SHEEN 4L CLEAN AIR 7</t>
  </si>
  <si>
    <t>+DP-PAINT MIXING DAVIES SEMI-GLOSS 16L MEGACRYL 22</t>
  </si>
  <si>
    <t>+DP-PAINT MIXING DAVIES SEMI-GLOSS 16L MEGACRYL 23</t>
  </si>
  <si>
    <t>+DP-PAINT MIXING DAVIES SEMI-GLOSS 16L MEGACRYL 24</t>
  </si>
  <si>
    <t>+DP-PAINT MIXING DAVIES SEMI-GLOSS 16L MEGACRYL 25</t>
  </si>
  <si>
    <t>+DP-PAINT MIXING DAVIES SEMI-GLOSS 16L MEGACRYL 26</t>
  </si>
  <si>
    <t>+DP-PAINT MIXING DAVIES SEMI-GLOSS 16L MEGACRYL 27</t>
  </si>
  <si>
    <t>+DP-PAINT MIXING DAVIES SEMI-GLOSS 16L MEGACRYL 28</t>
  </si>
  <si>
    <t>+DP-PAINT MIXING DAVIES SEMI-GLOSS 16L MEGACRYL 29</t>
  </si>
  <si>
    <t>+DP-PAINT MIXING DAVIES SEMI-GLOSS 16L MEGACRYL 30</t>
  </si>
  <si>
    <t>+DP-PAINT MIXING DAVIES SEMI-GLOSS 16L MEGACRYL 31</t>
  </si>
  <si>
    <t>+DP-PAINT MIXING DAVIES SEMI-GLOSS 16L MEGACRYL 32</t>
  </si>
  <si>
    <t>+DP-PAINT MIXING DAVIES SEMI-GLOSS 16L MEGACRYL 33</t>
  </si>
  <si>
    <t>+DP-PAINT MIXING DAVIES SEMI-GLOSS 16L MEGACRYL 34</t>
  </si>
  <si>
    <t>+DP-PAINT MIXING DAVIES SEMI-GLOSS 16L MEGACRYL 35</t>
  </si>
  <si>
    <t>+DP-PAINT MIXING DAVIES SEMI-GLOSS 16L MEGACRYL 36</t>
  </si>
  <si>
    <t>+DP-PAINT MIXING DAVIES SEMI-GLOSS 16L MEGACRYL 37</t>
  </si>
  <si>
    <t>+DP-PAINT MIXING DAVIES SEMI-GLOSS 16L MEGACRYL 38</t>
  </si>
  <si>
    <t>+DP-PAINT MIXING DAVIES SEMI-GLOSS 16L MEGACRYL 39</t>
  </si>
  <si>
    <t>+DP-PAINT MIXING DAVIES SHEEN 4L CLEAN AIR 8</t>
  </si>
  <si>
    <t>+DP-PAINT MIXING DAVIES SHEEN 4L CLEAN AIR 9</t>
  </si>
  <si>
    <t>+DP-PAINT MIXING DAVIES SEMI-GLOSS 16L MEGACRYL 40</t>
  </si>
  <si>
    <t>+DP-PAINT MIXING DAVIES SEMI-GLOSS 16L MEGACRYL 41</t>
  </si>
  <si>
    <t>+DP-PAINT MIXING DAVIES SHEEN 4L CLEAN AIR 10</t>
  </si>
  <si>
    <t>+DP-PAINT MIXING DAVIES SHEEN 4L CLEAN AIR 11</t>
  </si>
  <si>
    <t>+DP-PAINT MIXING DAVIES SHEEN 4L CLEAN AIR 12</t>
  </si>
  <si>
    <t>+DP-PAINT MIXING DAVIES SHEEN 4L CLEAN AIR 13</t>
  </si>
  <si>
    <t>+DP-PAINT MIXING DAVIES SHEEN 4L CLEAN AIR 14</t>
  </si>
  <si>
    <t>+DP-PAINT MIXING DAVIES SHEEN 4L CLEAN AIR 15</t>
  </si>
  <si>
    <t>+DP-PAINT MIXING DAVIES SHEEN 4L CLEAN AIR 16</t>
  </si>
  <si>
    <t>+DP-PAINT MIXING DAVIES SHEEN 4L CLEAN AIR 17</t>
  </si>
  <si>
    <t>+DP-PAINT MIXING DAVIES SHEEN 4L CLEAN AIR 18</t>
  </si>
  <si>
    <t>+DP-PAINT MIXING DAVIES SHEEN 4L CLEAN AIR 19</t>
  </si>
  <si>
    <t>+DP-PAINT MIXING DAVIES SHEEN 4L CLEAN AIR 20</t>
  </si>
  <si>
    <t>+DP-PAINT MIXING DAVIES SHEEN 4L CLEAN AIR 21</t>
  </si>
  <si>
    <t>+DP-PAINT MIXING DAVIES SHEEN 4L CLEAN AIR 23</t>
  </si>
  <si>
    <t>+DP-PAINT MIXING DAVIES SEMI-GLOSS 16L MEGACRYL 42</t>
  </si>
  <si>
    <t>+DP-PAINT MIXING DAVIES SHEEN 4L CLEAN AIR 24</t>
  </si>
  <si>
    <t>+DP-PAINT MIXING DAVIES SEMI-GLOSS 16L MEGACRYL 43</t>
  </si>
  <si>
    <t>+DP-PAINT MIXING DAVIESSHEEN 4L CLEAN AIR 25</t>
  </si>
  <si>
    <t>+DP-PAINT MIXING DAVIES SEMI-GLOSS 16L MEGACRYL 44</t>
  </si>
  <si>
    <t>+DP-PAINT MIXING DAVIES SEMI-GLOSS 16L MEGACRYL 45</t>
  </si>
  <si>
    <t>+DP-PAINT MIXING DAVIES SHEEN 4L CLEAN AIR 26</t>
  </si>
  <si>
    <t>+DP-PAINT MIXING DAVIES SEMI-GLOSS 16L MEGACRYL 46</t>
  </si>
  <si>
    <t>+DP-PAINT MIXING DAVIES SHEEN 4L CLEAN AIR 27</t>
  </si>
  <si>
    <t>+DP-PAINT MIXING DAVIES SHEEN 4L CLEAN AIR 28</t>
  </si>
  <si>
    <t>+DP-PAINT MIXING DAVIES SHEEN 4L CLEAN AIR 29</t>
  </si>
  <si>
    <t>+DP-PAINT MIXING DAVIES SHEEN 4L CLEAN AIR 30</t>
  </si>
  <si>
    <t>+DP-PAINT MIXING DAVIES SHEEN 4L CLEAN AIR 31</t>
  </si>
  <si>
    <t>+DP-PAINT MIXING DAVIES SHEEN 4L CLEAN AIR 32</t>
  </si>
  <si>
    <t>+DP-PAINT MIXING DAVIES SHEEN 4L CLEAN AIR 33</t>
  </si>
  <si>
    <t>+DP-PAINT MIXING DAVIES SHEEN 4L CLEAN AIR 34</t>
  </si>
  <si>
    <t>+DP-PAINT MIXING DAVIES SHEEN 4L CLEAN AIR 35</t>
  </si>
  <si>
    <t>+DP-PAINT MIXING DAVIES SHEEN 4L CLEAN AIR 36</t>
  </si>
  <si>
    <t>+DP-PAINT MIXING DAVIES SHEEN 4L CLEAN AIR 37</t>
  </si>
  <si>
    <t>+DP-PAINT MIXING DAVIES SEMI-GLOSS 16L MEGACRYL 47</t>
  </si>
  <si>
    <t>+DP-PAINT MIXING DAVIES SEMI-GLOSS 16L MEGACRYL 48</t>
  </si>
  <si>
    <t>+DP-PAINT MIXING DAVIES SEMI-GLOSS 16L MEGACRYL 49</t>
  </si>
  <si>
    <t>+DP-PAINT MIXING DAVIES SEMI-GLOSS 16L MEGACRYL 50</t>
  </si>
  <si>
    <t>+DP-PAINT MIXING DAVIES SEMI-GLOSS 16L MEGACRYL 51</t>
  </si>
  <si>
    <t>+DP-PAINT MIXING DAVIES SEMI-GLOSS 16L MEGACRYL 52</t>
  </si>
  <si>
    <t>+DP-PAINT MIXING DAVIES SEMI-GLOSS 16L MEGACRYL 53</t>
  </si>
  <si>
    <t>+DP-PAINT MIXING DAVIES SEMI-GLOSS 16L MEGACRYL 54</t>
  </si>
  <si>
    <t>+DP-PAINT MIXING DAVIES SEMI-GLOSS 16L MEGACRYL 55</t>
  </si>
  <si>
    <t>+DP-PAINT MIXING DAVIES SEMI-GLOSS 16L MEGACRYL 56</t>
  </si>
  <si>
    <t>+DP-PAINT MIXING DAVIES SEMI-GLOSS 16L MEGACRYL 57</t>
  </si>
  <si>
    <t>+DP-PAINT MIXING DAVIES SEMI-GLOSS 16L MEGACRYL 58</t>
  </si>
  <si>
    <t>+DP-PAINT MIXING DAVIES SEMI-GLOSS 16L MEGACRYL 59</t>
  </si>
  <si>
    <t>+DP-PAINT MIXING DAVIES SEMI-GLOSS 16L MEGACRYL 60</t>
  </si>
  <si>
    <t>+DP-PAINT MIXING DAVIES SEMI-GLOSS 16L MEGACRYL 61</t>
  </si>
  <si>
    <t>+DP-PAINT MIXING DAVIES SEMI-GLOSS 16L MEGACRYL 62</t>
  </si>
  <si>
    <t>+DP-PAINT MIXING DAVIES SEMI-GLOSS 16L MEGACRYL 63</t>
  </si>
  <si>
    <t>+DP-PAINT MIXING DAVIES SEMI-GLOSS 16L MEGACRYL 64</t>
  </si>
  <si>
    <t>+DP-PAINT MIXING DAVIES SEMI-GLOSS 16L MEGACRYL 65</t>
  </si>
  <si>
    <t>+DP-PAINT MIXING DAVIES SEMI-GLOSS 16L MEGACRYL 66</t>
  </si>
  <si>
    <t>+DP-PAINT MIXING DAVIES SEMI-GLOSS 16L MEGACRYL 67</t>
  </si>
  <si>
    <t>+DP-PAINT MIXING DAVIES SEMI-GLOSS 16L MEGACRYL 68</t>
  </si>
  <si>
    <t>+DP-PAINT MIXING DAVIES SEMI-GLOSS 16L MEGACRYL 69</t>
  </si>
  <si>
    <t>+DP-PAINT MIXING DAVIES SEMI-GLOSS 16L MEGACRYL 70</t>
  </si>
  <si>
    <t>+DP-PAINT MIXING DAVIES SEMI-GLOSS 16L MEGACRYL 71</t>
  </si>
  <si>
    <t>+DP-PAINT MIXING DAVIES SEMI-GLOSS 16L MEGACRYL 72</t>
  </si>
  <si>
    <t>+DP-PAINT MIXING DAVIES MIDSHEEN 4L BIO-FRESH</t>
  </si>
  <si>
    <t>+DP-PAINT MIXING DAVIES HIGH-GLOSS 1L  GLOSS-IT 1</t>
  </si>
  <si>
    <t>+DP-PAINT MIXING DAVIES HIGH-GLOSS 1L  GLOSS-IT 2</t>
  </si>
  <si>
    <t>+DP-PAINT MIXING DAVIES HIGH-GLOSS 1L  GLOSS-IT 3</t>
  </si>
  <si>
    <t>+DP-PAINT MIXING DAVIES HIGH-GLOSS 1L  GLOSS-IT 4</t>
  </si>
  <si>
    <t>+DP-PAINT MIXING DAVIES HIGH-GLOSS 1L  GLOSS-IT 5</t>
  </si>
  <si>
    <t>+DP-PAINT MIXING DAVIES HIGH-GLOSS 1L  GLOSS-IT 6</t>
  </si>
  <si>
    <t>+DP-PAINT MIXING DAVIES HIGH-GLOSS 1L  GLOSS-IT 7</t>
  </si>
  <si>
    <t>+DP-PAINT MIXING DAVIES HIGH-GLOSS 1L  GLOSS-IT 8</t>
  </si>
  <si>
    <t>+DP-PAINT MIXING DAVIES HIGH-GLOSS 1L  GLOSS-IT 9</t>
  </si>
  <si>
    <t>+DP-PAINT MIXING DAVIES HIGH-GLOSS 1L  GLOSS-IT 10</t>
  </si>
  <si>
    <t>+DP-PAINT MIXING DAVIES HIGH-GLOSS 1L  GLOSS-IT 11</t>
  </si>
  <si>
    <t>+DP-PAINT MIXING DAVIES HIGH-GLOSS 1L  GLOSS-IT 12</t>
  </si>
  <si>
    <t>+DP-PAINT MIXING DAVIES HIGH-GLOSS 1L  GLOSS-IT 13</t>
  </si>
  <si>
    <t>+DP-PAINT MIXING DAVIES HIGH-GLOSS 4L  GLOSS-IT 14</t>
  </si>
  <si>
    <t>+DP-PAINT MIXING DAVIES HIGH-GLOSS 4L  GLOSS-IT 15</t>
  </si>
  <si>
    <t>+DP-PAINT MIXING DAVIES HIGH-GLOSS 4L  GLOSS-IT 16</t>
  </si>
  <si>
    <t>+DP-PAINT MIXING DAVIES HIGH-GLOSS 4L  GLOSS-IT 17</t>
  </si>
  <si>
    <t>+DP-PAINT MIXING DAVIES HIGH-GLOSS 4L  GLOSS-IT 18</t>
  </si>
  <si>
    <t>+DP-PAINT MIXING DAVIES HIGH-GLOSS 4L  GLOSS-IT 19</t>
  </si>
  <si>
    <t>+DP-PAINT MIXING DAVIES HIGH-GLOSS 4L  GLOSS-IT 20</t>
  </si>
  <si>
    <t>+DP-PAINT MIXING DAVIES HIGH-GLOSS 4L  GLOSS-IT 21</t>
  </si>
  <si>
    <t>+DP-PAINT MIXING DAVIES HIGH-GLOSS 4L  GLOSS-IT 22</t>
  </si>
  <si>
    <t>+DP-PAINT MIXING DAVIES HIGH-GLOSS 4L GLOSS-IT 23</t>
  </si>
  <si>
    <t>+DP-PAINT MIXING DAVIES HIGH-GLOSS 4L GLOSS-IT 24</t>
  </si>
  <si>
    <t>+DP-PAINT MIXING DAVIES HIGH-GLOSS 4L GLOSS-IT 25</t>
  </si>
  <si>
    <t>+DP-PAINT MIXING DAVIES HIGH-GLOSS 4L GLOSS-IT 26</t>
  </si>
  <si>
    <t>+DP-PAINT MIXING DAVIES HIGH-GLOSS 4L GLOSS-IT 27</t>
  </si>
  <si>
    <t>+DP-PAINT MIXING DAVIES HIGH-GLOSS 4L GLOSS-IT 28</t>
  </si>
  <si>
    <t>+DP-PAINT MIXING DAVIES SHEEN 4L STAY CLEAN 1</t>
  </si>
  <si>
    <t>+DP-PAINT MIXING DAVIES SHEEN 4L STAY CLEAN 2</t>
  </si>
  <si>
    <t>+DP-PAINT MIXING DAVIES HIGH GLOSS 4L GLOSS-IT2</t>
  </si>
  <si>
    <t>+DP-PAINT MIXING DAVIES AQUA GLOSS IT 1L GLOSS 10081</t>
  </si>
  <si>
    <t>+DP-PAINT MIXING DAVIES AQUA GLOSS IT 1L GLOSS 10082</t>
  </si>
  <si>
    <t>+DP-PAINT MIXING DAVIES AQUA GLOSS IT 1L GLOSS 10083</t>
  </si>
  <si>
    <t>+DP-PAINT MIXING DAVIES AQUA GLOSS IT 1L GLOSS 10084</t>
  </si>
  <si>
    <t>+DP-PAINTMIXING DAVIES AQUA GLOSS IT 1L GLOSS 10085</t>
  </si>
  <si>
    <t>+DP-PAINT MIXING DAVIES AQUA GLOSS IT 4L GLOSS 10081</t>
  </si>
  <si>
    <t>+DP-PAINT MIXING DAVIES AQUA GLOSS IT 4L GLOSS 10082</t>
  </si>
  <si>
    <t>+DP-PAINT MIXING DAVIES AQUA GLOSS IT 4L GLOSS 10083</t>
  </si>
  <si>
    <t>+DP-PAINT MIXING DAVIES AQUA GLOSS IT 4L GLOSS 10084</t>
  </si>
  <si>
    <t>+DP-PAINT MIXING DAVIES AQUA GLOSS IT 4L GLOSS 10085</t>
  </si>
  <si>
    <t>+DP-PAINT MIXING DAVIES AQUA GLOSS IT 4L GLOSS 10086</t>
  </si>
  <si>
    <t>+DP-PAINT MIXING DAVIES AQUA GLOSS IT 4L GLOSS 10087</t>
  </si>
  <si>
    <t>+DP-PAINT MIXING DAVIES BIOFRESH 4L MIDSHEEN 10081</t>
  </si>
  <si>
    <t>+DP-PAINT MIXING DAVIES BIOFRESH 4L MIDSHEEN 10082</t>
  </si>
  <si>
    <t>+DP-PAINT MIXING DAVIES BIOFRESH 4L MIDSHEEN 10083</t>
  </si>
  <si>
    <t>+DP-PAINT MIXING DAVIES BIOFRESH4L MIDSHEEN 10084</t>
  </si>
  <si>
    <t>+DP-PAINT MIXING DAVIES BIOFRESH 4L MIDSHEEN 10085</t>
  </si>
  <si>
    <t>+DP-PAINT MIXING DAVIES BIOFRESH 4L MIDSHEEN 10086</t>
  </si>
  <si>
    <t>+DP-PAINT MIXING DAVIES BIOFRESH 4L MIDSHEEN 10087</t>
  </si>
  <si>
    <t>+DP-PAINTMIXING DAVIES BIOFRESH 4L MIDSHEEN 10088</t>
  </si>
  <si>
    <t>+DP-PAINTMIXING DAVIES BIOFRESH 4L MIDSHEEN 10089</t>
  </si>
  <si>
    <t>+DP-PAINTMIXING DAVIES BIOFRESH 4L MIDSHEEN 100810</t>
  </si>
  <si>
    <t>+DP-PAINTMIXING DAVIES BIOFRESH 4L MIDSHEEN 100811</t>
  </si>
  <si>
    <t>+DP-PAINTMIXING DAVIES BIOFRESH 4L MIDSHEEN 100812</t>
  </si>
  <si>
    <t>+DP-PAINTMIXING DAVIES BIOFRESH 4L MIDSHEEN 100813</t>
  </si>
  <si>
    <t>+DP-PAINTMIXING DAVIES BIOFRESH 4L MIDSHEEN 100814</t>
  </si>
  <si>
    <t>+DP-PAINTMIXING DAVIES BIOFRESH 4L MIDSHEEN 100815</t>
  </si>
  <si>
    <t>+DP-PAINTMIXING DAVIES BIOFRESH 4L MIDSHEEN 100816</t>
  </si>
  <si>
    <t>+DP-PAINT MIXING DVIES FLAT 1L MEGACRYL12</t>
  </si>
  <si>
    <t>+DP-PAINT MIXING DAVIES FLAT 1L MEGACRYL8</t>
  </si>
  <si>
    <t>+DP-PAINT MIXING DAVIES FLAT 1L MEGACRYL10</t>
  </si>
  <si>
    <t>+DP-PAINT MIXING DAVIES FLAT 1L MEGACRYL11</t>
  </si>
  <si>
    <t>+DP-PAINT MIXING DAVIES FLAT 1L MEGACRYL6</t>
  </si>
  <si>
    <t>+DP-PAINT MIXING DAVIES FLAT 1L MEGACRYL7</t>
  </si>
  <si>
    <t>+DP-PAINT MIXING DAVIES FLAT 4L MEGACRYL1</t>
  </si>
  <si>
    <t>+DP-PAINT MIXING DAVIES FLAT 4L MEGACRYL2</t>
  </si>
  <si>
    <t>+DP-PAINT MIXING DAVIES FLAT 4L MEGACRYL3</t>
  </si>
  <si>
    <t>+DP-PAINT MIXING DAVIES FLAT 4L MEGACRYL4</t>
  </si>
  <si>
    <t>+DP-PAINT MIXING DAVIES FLAT 4L MEGACRYL5</t>
  </si>
  <si>
    <t>+DP-PAINT MIXING DAVIES FLAT 4L MEGACRYL6</t>
  </si>
  <si>
    <t>+DP-PAINT MIXING DAVIES FLAT 4L MEGACRYL7</t>
  </si>
  <si>
    <t>+DP-PAINT MIXING DAVIES FLAT 4L MEGACRYL16</t>
  </si>
  <si>
    <t>+DP-PAINT MIXING DAVIES FLAT 4L MEGACRYL15</t>
  </si>
  <si>
    <t>+DP-PAINT MIXING DAVIES FLAT 16L MEGACRYL1</t>
  </si>
  <si>
    <t>+DP-PAINT MIXING DAVIES FLAT 16L MEGACRYL2</t>
  </si>
  <si>
    <t>+DP-PAINT MIXING DAVIES FLAT 16L MEGACRYL3</t>
  </si>
  <si>
    <t>+DP-PAINTMIXING DAVIES FLAT 4L MEGACRYL 10081</t>
  </si>
  <si>
    <t>+DP-PAINTMIXING DAVIES FLAT 4L MEGACRYL 10082</t>
  </si>
  <si>
    <t>+DP-PAINTMIXING DAVIES FLAT 4L MEGACRYL 10083</t>
  </si>
  <si>
    <t>+DP-PAINTMIXING DAVIES FLAT 4L MEGACRYL 10084</t>
  </si>
  <si>
    <t>+DP-PAINTMIXING DAVIES FLAT 4L MEGACRYL 10085</t>
  </si>
  <si>
    <t>+DP-PAINTMIXING DAVIES FLAT 4L MEGACRYL 10086</t>
  </si>
  <si>
    <t>+DP-PAINTMIXING DAVIES FLAT 4L MEGACRYL 10087</t>
  </si>
  <si>
    <t>+DP-PAINTMIXING DAVIES FLAT 4L MEGACRYL 10088</t>
  </si>
  <si>
    <t>+DP-PAINTMIXING DAVIES FLAT 4L MEGACRYL 10089</t>
  </si>
  <si>
    <t>+DP-PAINTMIXING DAVIES FLAT 4L MEGACRYL 100810</t>
  </si>
  <si>
    <t>+DP-PAINTMIXING DAVIES FLAT 16L MEGACRYL 10081</t>
  </si>
  <si>
    <t>+DP-PAINTMIXING DAVIES FLAT 16L MEGACRYL 10082</t>
  </si>
  <si>
    <t>+DP-PAINTMIXING DAVIES FLAT 16L MEGACRYL 10083</t>
  </si>
  <si>
    <t>+DP-PAINTMIXING DAVIES FLAT 16L MEGACRYL 10084</t>
  </si>
  <si>
    <t>+DP-PAINTMIXING DAVIES FLAT 16L MEGACRYL 10085</t>
  </si>
  <si>
    <t>+DP-PAINTMIXING DAVIES FLAT 16L MEGACRYL 10086</t>
  </si>
  <si>
    <t>+DP-PAINTMIXING DAVIES FLAT 16L MEGACRYL 10087</t>
  </si>
  <si>
    <t>+DP-PAINTMIXING DAVIES FLAT 16L MEGACRYL 10088</t>
  </si>
  <si>
    <t>+DP-PAINTMIXING DAVIES FLAT 16L MEGACRYL 10089</t>
  </si>
  <si>
    <t>+DP-PAINTMIXING DAVIES FLAT 16L MEGACRYL 100810</t>
  </si>
  <si>
    <t>+DP-PAINTMIXING DAVIES FLAT 16L MEGACRYL 100811</t>
  </si>
  <si>
    <t>+DP-PAINTMIXING DAVIES FLAT 16L MEGACRYL 100812</t>
  </si>
  <si>
    <t>+DP-PAINTMIXING DAVIES FLAT 16L MEGACRYL 100813</t>
  </si>
  <si>
    <t>+DP-PAINTMIXING DAVIES FLAT 16L MEGACRYL 100814</t>
  </si>
  <si>
    <t>+DP-PAINTMIXING DAVIES FLAT 16L MEGACRYL 100815</t>
  </si>
  <si>
    <t>+DP-PAINTMIXING DAVIES FLAT 16L MEGACRYL 100816</t>
  </si>
  <si>
    <t>+DP-PAINTMIXING DAVIES FLAT 16L MEGACRYL 100817</t>
  </si>
  <si>
    <t>+DP-PAINTMIXING DAVIES FLAT 16L MEGACRYL 100818</t>
  </si>
  <si>
    <t>+DP-PAINTMIXING DAVIES FLAT 16L MEGACRYL 100819</t>
  </si>
  <si>
    <t>+DP-PAINTMIXING DAVIES FLAT 16L MEGACRYL 100820</t>
  </si>
  <si>
    <t>+DP-PAINTMIXING DAVIES FLAT 16L MEGACRYL 100821</t>
  </si>
  <si>
    <t>+DP-PAINTMIXING DAVIES FLAT 16L MEGACRYL 100822</t>
  </si>
  <si>
    <t>+DP-PAINTMIXING DAVIES FLAT 16L MEGACRYL 100823</t>
  </si>
  <si>
    <t>+DP-PAINTMIXING DAVIES FLAT 16L MEGACRYL 100824</t>
  </si>
  <si>
    <t>+DP-PAINTMIXING DAVIES FLAT 16L MEGACRYL 100825</t>
  </si>
  <si>
    <t>+DP-PAINTMIXING DAVIES FLAT 16L MEGACRYL 100826</t>
  </si>
  <si>
    <t>+DP-PAINTMIXING DAVIES FLAT 16L MEGACRYL 100827</t>
  </si>
  <si>
    <t>+DP-PAINTMIXING DAVIES FLAT 16L MEGACRYL 100828</t>
  </si>
  <si>
    <t>+DP-PAINTMIXING DAVIES FLAT 16L MEGACRYL 100829</t>
  </si>
  <si>
    <t>+DP-PAINTMIXING DAVIES FLAT 16L MEGACRYL 100830</t>
  </si>
  <si>
    <t>+DP-PAINTMIXING DAVIES FLAT 16L MEGACRYL 100831</t>
  </si>
  <si>
    <t>+DP-PAINTMIXING DAVIES FLAT 16L MEGACRYL 100832</t>
  </si>
  <si>
    <t>+DP-PAINTMIXING DAVIES FLAT 16L MEGACRYL 100833</t>
  </si>
  <si>
    <t>+DP-PAINTMIXING DAVIES FLAT 16L MEGACRYL 100834</t>
  </si>
  <si>
    <t>+DP-PAINTMIXING DAVIES FLAT 16L MEGACRYL 100835</t>
  </si>
  <si>
    <t>+DP-PAINTMIXING DAVIES FLAT 16L MEGACRYL 100836</t>
  </si>
  <si>
    <t>+DP-PAINTMIXING DAVIES FLAT 16L MEGACRYL 100837</t>
  </si>
  <si>
    <t>+DP-PAINTMIXING DAVIES FLAT 16L MEGACRYL 100838</t>
  </si>
  <si>
    <t>+DP-PAINTMIXING DAVIES FLAT 16L MEGACRYL 100839</t>
  </si>
  <si>
    <t>+DP-PAINT MIXING DAVIES GLOSS 1L MEGACRYL1</t>
  </si>
  <si>
    <t>+DP-PAINT MIXING DAVIES GLOSS 1L MEGACRYL2</t>
  </si>
  <si>
    <t>+DP-PAINT MIXING DAVIES GLOSS 1L MEGACRYL3</t>
  </si>
  <si>
    <t>+DP-PAINT MIXING DAVIES SEMIGLOSS 1L MEGACRYL7</t>
  </si>
  <si>
    <t>+DP-PAINT MIXING DAVIES SEMIGLOSS 1L MEGACRYL8</t>
  </si>
  <si>
    <t>+DP-PAINT MIXING DAVIES SEMIGLOSS 1L MEGACRYL9</t>
  </si>
  <si>
    <t>+DP-PAINT MIXING DAVIES SEMIGLOSS 1L MEGACRYL4</t>
  </si>
  <si>
    <t>+DP-PAINT MIXING DAVIES SEMIGLOSS 1L MEGACRYL6</t>
  </si>
  <si>
    <t>+DP-PAINT MIXING DAVIES SEMIGLOSS 4L MEGACRYL1</t>
  </si>
  <si>
    <t>+DP-PAINT MIXING DAVIES SEMIGLOSS 4L MEGACRYL2</t>
  </si>
  <si>
    <t>+DP-PAINT MIXING DAVIES SEMIGLOSS 4L MEGACRYL3</t>
  </si>
  <si>
    <t>+DP-PAINT MIXING DAVIES SEMIGLOSS 4L MEGACRYL9</t>
  </si>
  <si>
    <t>+DP-PAINT MIXING DAVIES SEMIGLOSS 4L MEGACRYL10</t>
  </si>
  <si>
    <t>+DP-PAINT MIXING DAVIES SEMIGLOSS 4L MEGACRYL11</t>
  </si>
  <si>
    <t>+DP-PAINT MIXING DAVIES SEMIGLOSS 4L MEGACRYL7</t>
  </si>
  <si>
    <t>+DP-PAINT MIXING DAVIES SEMIGLOSS 4L MEGACRYL8</t>
  </si>
  <si>
    <t>+DP-PAINT MIXING DAVIES SEMIGLOSS 16L MEGACRYL1</t>
  </si>
  <si>
    <t>+DP-PAINT MIXING DAVIES SEMIGLOSS 16L MEGACRYL2</t>
  </si>
  <si>
    <t>+DP-PAINT MIXING DAVIES SEMIGLOSS 16L MEGACRYL3</t>
  </si>
  <si>
    <t>+DP-PAINT MIXING DAVIES SEMIGLOSS 16L MEGACRYL4</t>
  </si>
  <si>
    <t>DP-PAINT MIXING DAVIES SEMIGLOSS 16L MEGACRYL5</t>
  </si>
  <si>
    <t>DP-PAINT MIXING DAVIES SEMIGLOSS 16L MEGACRYL6</t>
  </si>
  <si>
    <t>DP-PAINT MIXING DAVIES SEMIGLOSS 16L MEGACRYL7</t>
  </si>
  <si>
    <t>DP-PAINT MIXING DAVIES SEMIGLOSS 16L MEGACRYL8</t>
  </si>
  <si>
    <t>DP-PAINT MIXING DAVIES SEMIGLOSS 16L MEGACRYL9</t>
  </si>
  <si>
    <t>DP-PAINT MIXING DAVIES SEMIGLOSS 16L MEGACRYL10</t>
  </si>
  <si>
    <t>DP-PAINT MIXING DAVIES SEMIGLOSS 26L MEGACRYL11</t>
  </si>
  <si>
    <t>DP-PAINT MIXING DAVIES SEMIGLOSS 16L MEGACRYL12</t>
  </si>
  <si>
    <t>DP-PAINT MIXING DAVIES SEMIGLOSS 16L MEGACRYL13</t>
  </si>
  <si>
    <t>DP-PAINT MIXING DAVIES SEMIGLOSS 16L MEGACRYL14</t>
  </si>
  <si>
    <t>DP-PAINT MIXING DAVIES SEMIGLOSS 16L MEGACRYL15</t>
  </si>
  <si>
    <t>DP-PAINT MIXING DAVIES SEMIGLOSS 16L MEGACRYL16</t>
  </si>
  <si>
    <t>DP-PAINT MIXING DAVIES SEMIGLOSS 16L MEGACRYL17</t>
  </si>
  <si>
    <t>+DP-PAINT MIXING DAVIES SEMIGLOSS 16L MEGACRYL18</t>
  </si>
  <si>
    <t>+DP-PAINT MIXING DAVIES SEMIGLOSS 16L MEGACRYL19</t>
  </si>
  <si>
    <t>DP-PAINT MIXING DAVIES SEMIGLOSS 16L MEGACRYL20</t>
  </si>
  <si>
    <t>DP-PAINT MIXING DAVIES SEMIGLOSS 16L MEGACRYL21</t>
  </si>
  <si>
    <t>DP-PAINT MIXING DAVIES SEMIGLOSS 16L MEGACRYL22</t>
  </si>
  <si>
    <t>DP-PAINT MIXING DAVIES SEMIGLOSS 16L MEGACRYL23</t>
  </si>
  <si>
    <t>DP-PAINT MIXING DAVIES SEMIGLOSS 16L MEGACRYL24</t>
  </si>
  <si>
    <t>DP-PAINT MIXING DAVIES SEMIGLOSS 16L MEGACRYL25</t>
  </si>
  <si>
    <t>DP-PAINT MIXING DAVIES SEMIGLOSS 16L MEGACRYL26</t>
  </si>
  <si>
    <t>DP-PAINT MIXING DAVIES SEMIGLOSS 16L MEGACRYL27</t>
  </si>
  <si>
    <t>DP-PAINT MIXING DAVIES SEMIGLOSS 16L MEGACRYL28</t>
  </si>
  <si>
    <t>DP-PAINT MIXING DAVIES SEMIGLOSS 16L MEGACRYL29</t>
  </si>
  <si>
    <t>DP-PAINT MIXING DAVIES SEMIGLOSS 16L MEGACRYL30</t>
  </si>
  <si>
    <t>DP-PAINT MIXING DAVIES SEMIGLOSS 16L MEGACRYL31</t>
  </si>
  <si>
    <t>DP-PAINT MIXING DAVIES SEMIGLOSS 16L MEGACRYL32</t>
  </si>
  <si>
    <t>DP-PAINT MIXING DAVIES SEMIGLOSS 16L MEGACRYL33</t>
  </si>
  <si>
    <t>DP-PAINT MIXING DAVIES SEMIGLOSS 16L MEGACRYL34</t>
  </si>
  <si>
    <t>DP-PAINT MIXING DAVIES SEMIGLOSS 16L MEGACRYL35</t>
  </si>
  <si>
    <t>DP-PAINT MIXING DAVIES SEMIGLOSS 16L MEGACRYL36</t>
  </si>
  <si>
    <t>DP-PAINT MIXING DAVIES SEMIGLOSS 16L MEGACRYL37</t>
  </si>
  <si>
    <t>DP-PAINT MIXING DAVIES SEMIGLOSS 16L MEGACRYL38</t>
  </si>
  <si>
    <t>DP-PAINT MIXING DAVIES SEMIGLOSS 16L MEGACRYL39</t>
  </si>
  <si>
    <t>DP-PAINT MIXING DAVIES SEMIGLOSS 16L MEGACRYL40</t>
  </si>
  <si>
    <t>DP-PAINT MIXING DAVIES SEMIGLOSS 16L MEGACRYL41</t>
  </si>
  <si>
    <t>DP-PAINT MIXING DAVIES SEMIGLOSS 16L MEGACRYL42</t>
  </si>
  <si>
    <t>DP-PAINT MIXING DAVIES SEMIGLOSS 16L MEGACRYL43</t>
  </si>
  <si>
    <t>DP-PAINT MIXING DAVIES SEMIGLOSS 16L MEGACRYL44</t>
  </si>
  <si>
    <t>DP-PAINT MIXING DAVIES SEMIGLOSS 16L MEGACRYL45</t>
  </si>
  <si>
    <t>DP-PAINT MIXING DAVIES SEMIGLOSS 16L MEGACRYL46</t>
  </si>
  <si>
    <t>DP-PAINT MIXING DAVIES SEMIGLOSS 16L MEGACRYL47</t>
  </si>
  <si>
    <t>DP-PAINT MIXING DAVIES SEMIGLOSS 16L MEGACRYL48</t>
  </si>
  <si>
    <t>DP-PAINT MIXING DAVIES SEMIGLOSS 16L MEGACRYL49</t>
  </si>
  <si>
    <t>DP-PAINT MIXING DAVIES SEMIGLOSS 16L MEGACRYL50</t>
  </si>
  <si>
    <t>+DP-PAINTMIXING DAVIES SEMI-GLOSS 4L MEGACRYL 10081</t>
  </si>
  <si>
    <t>+DP-PAINTMIXING DAVIES SEMI-GLOSS 16L MEGACRYL 10081</t>
  </si>
  <si>
    <t>+DP-PAINTMIXING DAVIES SEMI-GLOSS 16L MEGACRYL 10082</t>
  </si>
  <si>
    <t>+DP-PAINTMIXING DAVIES SEMI-GLOSS 16L MEGACRYL 10083</t>
  </si>
  <si>
    <t>+DP-PAINTMIXING DAVIES SEMI-GLOSS 16L MEGACRYL 10084</t>
  </si>
  <si>
    <t>+DP-PAINTMIXING DAVIES SEMI-GLOSS 16L MEGACRYL 10085</t>
  </si>
  <si>
    <t>+DP-PAINTMIXING DAVIES SEMI-GLOSS 16L MEGACRYL 10086</t>
  </si>
  <si>
    <t>+DP-PAINTMIXING DAVIES SEMI-GLOSS 16L MEGACRYL 10087</t>
  </si>
  <si>
    <t>+DP-PAINTMIXING DAVIES SEMI-GLOSS 16L MEGACRYL 100810</t>
  </si>
  <si>
    <t>+DP-PAINTMIXING DAVIES SEMI-GLOSS 16L MEGACRYL 10088</t>
  </si>
  <si>
    <t>+DP-PAINTMIXING DAVIES SEMI-GLOSS 16L MEGACRYL 10089</t>
  </si>
  <si>
    <t>+DP-PAINTMIXING DAVIES SEMI-GLOSS 16L MEGACRYL 100811</t>
  </si>
  <si>
    <t>+DP-PAINTMIXING DAVIES SEMI-GLOSS 16L MEGACRYL 100812</t>
  </si>
  <si>
    <t>+DP-PAINTMIXING DAVIES SEMI-GLOSS 4L MEGACRYL COTP1</t>
  </si>
  <si>
    <t>+DP-PAINTMIXING DAVIES SEMI-GLOSS 4L MEGACRYL COTP2</t>
  </si>
  <si>
    <t>+DP-PAINTMIXING DAVIES SEMI-GLOSS 4L MEGACRYL COTP3</t>
  </si>
  <si>
    <t>+DP-PAINTMIXING DAVIES SEMI-GLOSS 4L MEGACRYL COTP4</t>
  </si>
  <si>
    <t>+DP-PAINTMIXING DAVIES SEMI-GLOSS 4L MEGACRYL COTP5</t>
  </si>
  <si>
    <t>+DP-PAINTMIXING DAVIES SEMI-GLOSS 4L MEGACRYL COTP6</t>
  </si>
  <si>
    <t>+DP-PAINTMIXING DAVIES SEMI-GLOSS 4L MEGACRYL COTP7</t>
  </si>
  <si>
    <t>+DP-PAINTMIXING DAVIES SEMI-GLOSS 4L MEGACRYL COTP8</t>
  </si>
  <si>
    <t>+DP-PAINTMIXING DAVIES SEMI-GLOSS 4L MEGACRYL COTP9</t>
  </si>
  <si>
    <t>+DP-PAINTMIXING DAVIES SEMI-GLOSS 4L MEGACRYL COTP10</t>
  </si>
  <si>
    <t>+DP-PAINTMIXING DAVIES SEMI-GLOSS 4L MEGACRYL COTP11</t>
  </si>
  <si>
    <t>+DP-PAINTMIXING DAVIES SEMI-GLOSS 4L MEGACRYL COTP12</t>
  </si>
  <si>
    <t>+DP-PAINTMIXING DAVIES SEMI-GLOSS 4L MEGACRYL COTP13</t>
  </si>
  <si>
    <t>+DP-PAINTMIXING DAVIES SEMI-GLOSS 4L MEGACRYL COTP14</t>
  </si>
  <si>
    <t>+DP-PAINTMIXING DAVIES SEMI-GLOSS 4L MEGACRYL COTP15</t>
  </si>
  <si>
    <t>+DP-PAINT MIXING DAVIES HIGH GLOSS 4L GLOSS-IT4</t>
  </si>
  <si>
    <t>+DP-PAINT MIXING DAVIES HIGH GLOSS 4L GLOSS-IT5</t>
  </si>
  <si>
    <t>+DP-PAINT MIXING DAVIES HIGH GLOSS 4L GLOSS-IT6</t>
  </si>
  <si>
    <t>+DP-PAINT MIXING DAVIES HIGH GLOSS 4L GLOSS-IT7</t>
  </si>
  <si>
    <t>+DP-PAINT MIXING DAVIES HIGH GLOSS 4L GLOSS-IT8</t>
  </si>
  <si>
    <t>+DP-PAINT MIXING DAVIES HIGH GLOSS 4L GLOSS-IT9</t>
  </si>
  <si>
    <t>+DP-PAINT MIXING DAVIES HIGH GLOSS 4L GLOSS-IT10</t>
  </si>
  <si>
    <t>+DP-PAINT MIXING DAVIES HIGH GLOSS L 4L  GLOSS-IT11</t>
  </si>
  <si>
    <t>+DP-PAINT MIXING DAVIES HIGH GLOSS 4L GLOSS-IT12</t>
  </si>
  <si>
    <t>+DP-PAINT MIXING DAVIES HIGH GLOSS 4L GLOSS-IT13</t>
  </si>
  <si>
    <t>+DP-PAINT MIXING DAVIES CF MCS 4L SEMIGLOSS1</t>
  </si>
  <si>
    <t>+DP-PAINT MIXING DAVIES CF MCS 16L SEMIGLOSS2</t>
  </si>
  <si>
    <t>+DP-PAINT MIXING DAVIES CF MCS 16L SEMIGLOSS3</t>
  </si>
  <si>
    <t>+DP-PAINT MIXING DAVISE CF MCS 16L SEMIGLOSS4</t>
  </si>
  <si>
    <t>+DP-PAINT MIXING DAVIES CF SR 4L SHEEN5</t>
  </si>
  <si>
    <t>+DP-PAINT MIXING DAVIES CF SR 4L SHEEN6</t>
  </si>
  <si>
    <t>+DP-PAINT MIXING DAVIES CF SR 4L SHEEN7</t>
  </si>
  <si>
    <t>+DP-PAINT MIXING DAVIES CR SR 4L SHEEN8</t>
  </si>
  <si>
    <t>+DP-PAINT MIXING DAVIES CF SR 4L SHEEN9</t>
  </si>
  <si>
    <t>+DP-PAINT MIXING DAVIES CF SR 4L SHEEN10</t>
  </si>
  <si>
    <t>+DP-PAINT MIXING DAVIES CF SR 4L SHEEN11</t>
  </si>
  <si>
    <t>+DP-PAINT MIXING DAVIES CF SR 16L SHEEN12</t>
  </si>
  <si>
    <t>+DP-PAINT MIXING DAVIES CF SR 16L SHEEN13</t>
  </si>
  <si>
    <t>+DP-PAINT MIXING DAVIES CF SR 16L SHEEN14</t>
  </si>
  <si>
    <t>+DP-PAINT MIXING DAVIES CF SR 16L SHEEN15</t>
  </si>
  <si>
    <t>+DP-PAINT MIXING DAVIES CF SR 16L SHEEN16</t>
  </si>
  <si>
    <t>+DP-PAINT MIXING DAVIES CF AG GLOSS 1</t>
  </si>
  <si>
    <t>+DP-PAINT MIXING DAVIES CF AG 4L GLOSS 2</t>
  </si>
  <si>
    <t>+DP-PAINT MIXING DAVIES CF AG 4L GLOSS 3</t>
  </si>
  <si>
    <t>+DP-PAINT MIXING DAVIES CF AG 4L GLOSS 4</t>
  </si>
  <si>
    <t>+DP-PAINT MIXING DAVIES CF AG 4L GLOSS 5</t>
  </si>
  <si>
    <t>+DP-PAINT MIXING DAVIES CF AG 4L GLOSS 6</t>
  </si>
  <si>
    <t>KPC-EMERGENCY LIGHT LED HI-LUX EL-6V3L 3.6V2500MA (8HRS)</t>
  </si>
  <si>
    <t>KPC-EMERGENCY LIGHT LED HI-LUX EL-6V3H 3.6V800MA (2HRS)</t>
  </si>
  <si>
    <t>KPC-EMERGENCY LIGHT LED HI-LUX EL-6V5L 6V4.5AH 1W (30HRS)</t>
  </si>
  <si>
    <t>KPC-EMERGENCY LIGHT HI-LUX EL-12V21C 1X12V7AH 2X20W (2HRS) AUTOMATIC</t>
  </si>
  <si>
    <t>KPC-EMERGENCY LIGHT LED HI-LUX EL-3V3H/SC 1W  CEILING TYPE</t>
  </si>
  <si>
    <t>KPC-EMERGENCY LIGHT LED HI-LUX EL-3V3H/SR</t>
  </si>
  <si>
    <t>KPC-EXIT SIGN LED HI-LUX EX-10YRS/W01 1SIDE RECESS TYPE SINGLE SIDE W/PLATE WHT</t>
  </si>
  <si>
    <t>KPC-UP ARROW SIGN LED HI-LUX EX-10YRS/W88U 1SIDE RECESS TYPE SINGLE SIDE W/PLATE</t>
  </si>
  <si>
    <t>KPC-RIGHT ARROW SIGN LED HI-LUX EX-10YRS/W88R 2SIDE RECESS TYPE SINGLE SIDE W/PLATE</t>
  </si>
  <si>
    <t>KPC-LEFT ARROW SIGN LED HI-LUX EX-10YRS/W88L RECESS TYPE SINGLE SIDE W/PLATE</t>
  </si>
  <si>
    <t>KPC-RIGHT ARROW SIGN LED HI-LUX EX10YRD/W88R 2SIDE RECESS TYPE DOUBLE SIDE W/PLATE</t>
  </si>
  <si>
    <t>KPC-DOWN ARROW SIGN LED EXIT HI-LUX EX-BXL10G/88D BOX TYPE DOUBLE SIDE W/PLATE</t>
  </si>
  <si>
    <t>KPC-RIGHT ARROW SIGN LED EXIT HI-LUX EX-BXL10G/88R BOX TYPE DOUBLE SIDE W/PLATE</t>
  </si>
  <si>
    <t>KPC-UP ARROW SIGN LED EXIT EX-BXL10G/88U BOX TYPE DOUBLE SIDE W/PLATE</t>
  </si>
  <si>
    <t>KPC-LEFT ARROW SIGN LED EXIT HI-LUX EX-BXL10G/88L BOX TYPE DOUBLE SIDE W/PLATE</t>
  </si>
  <si>
    <t>KPC-HEAT DETECTOR HOMESAFE SS-163 ALARM SET</t>
  </si>
  <si>
    <t>KPC-CARBON MONOXIDE ALARM HOMESAFE CO-868D W/DISPLAY DETECTOR</t>
  </si>
  <si>
    <t>KPC-MINI GAS LEAKAGE ALARM HOMESAFE MTG-3000H (LPG&amp;LNG)</t>
  </si>
  <si>
    <t>KPC-SMOKE DETECTOR HOMESAFE SS-386AC ALARM SET</t>
  </si>
  <si>
    <t>KPC-PHOTO ELECTRIC SMOKE DETECTOR HOMESAFE SS-366N DC 9V ALARM SET</t>
  </si>
  <si>
    <t>KPC-PUSH LIGHT LED HOMESAFE H100NL 4XAABAT HOME/OFFICE SEC. ALARM</t>
  </si>
  <si>
    <t>KPC-MINI LAMP HOMESAFE H106L MAGNETIC OPEN HOME/OFFICE SEC ALARM</t>
  </si>
  <si>
    <t>KPC-MOTION SENSOR LED LIGHT HOMESAFE H112NH PORTABLE HOME/OFFICE SEC ALARM</t>
  </si>
  <si>
    <t>KPC-AUTOMATIC NIGHT SWITCH HOMESAFE H335N HOME/OFFICE SEC ALARM</t>
  </si>
  <si>
    <t>KPC-MOTION SENSOR ALARM HOMESAFE H115R PERSONAL ALARM W/FLASHLIGHT</t>
  </si>
  <si>
    <t>KPC-GLASS BREAK ALARM HOMESAFE H332G PERSONAL ALARM</t>
  </si>
  <si>
    <t>KPC-LIGHT TIMER HOMESAFE H421U PERSONAL ALARM W/RANDOM MODE</t>
  </si>
  <si>
    <t>KPC-KID GUARD PAGER HOMESAFE H611 PERSONAL ALARM</t>
  </si>
  <si>
    <t>KPC-INDOOR WINDOW LOCK HOMESAFE H708 100DB PERSONAL ALARM W/VIBRATION</t>
  </si>
  <si>
    <t>KPC-INDOOR WINDOW LOCK HOMESAFE H708L PERSONAL ALARM</t>
  </si>
  <si>
    <t>KPC-MOTION SENSOR W/DIG. PHOTO&amp;VIDEO HOMESAFE H820R WIRELESS PERSONAL ALARM</t>
  </si>
  <si>
    <t>KPC-INTRUDER ALERT W/MOUNTABLE BRACKET &amp; FLASH HOMESAFE H153C PERSONAL ALARM</t>
  </si>
  <si>
    <t>KPC-OUTDOOR SIREN WIREDS HOMESAFE H515SK/120DB PERSONAL ALARM</t>
  </si>
  <si>
    <t>KPC-MOTION DETECTOR ALARM HOMESAFE H133ASK PERSONAL ALARM W/EXTERNAL SIREN</t>
  </si>
  <si>
    <t>KPC-MEGAPHONE HOMESAFE HS-S100A/BLK W/RADIO.ALERT,LED F.LIGHT</t>
  </si>
  <si>
    <t>KPC-SOCKET W/RADIO LINKED WIRELESS REMOTE HOMESAFE H382R WATER/WINDOW ALARM</t>
  </si>
  <si>
    <t>KPC-LAMPHOLDER W/RADAIO LINKED HOMESAFE H383R WATER/WINDOW ALARM</t>
  </si>
  <si>
    <t>KPC-RADIO LINKED WIRELESS CONTROL HOMESAFE H422R WATER/WINDOW ALARM</t>
  </si>
  <si>
    <t>KPC-CONTROL LAMPHOLDER HOMESAFE H423R WIRELESS WATER/WINDOW ALARM</t>
  </si>
  <si>
    <t>KPC-ELECTRONIC KEY FINDER HOMESAFE H510R3 WIRELESS WATER/WINDOW ALARM</t>
  </si>
  <si>
    <t>KPC-ANALOG TESTER NEWSTAR UT-200X POCKET SIZED</t>
  </si>
  <si>
    <t>KPC-ANALOG MULTI TESTER NEWSTAR UT-360TRN</t>
  </si>
  <si>
    <t>KPC-DIGITAL MULTIPLE TESTER NEWSTAR DT-830B+</t>
  </si>
  <si>
    <t>KPC-DIGITAL MUTI CLAP TESTER NEWSATR UT-202/NP</t>
  </si>
  <si>
    <t>KPC-DIGITAL MULTIPLE TESTER NEWSTAR UT-50A/NP STANDARD SIZE</t>
  </si>
  <si>
    <t>KPC-CONVERTER NEWSTAR NSC-5V/3A AUTOVOLTS POWER SUPPLY</t>
  </si>
  <si>
    <t>KPC-CONVERTER NEWSTAR ND-125-2A 5VDC OUTPUT 2000MA</t>
  </si>
  <si>
    <t>KPC-ULTRASONIC DISTANCE METER NEWSTAR MDM-202B W/LASER POINTER</t>
  </si>
  <si>
    <t>KPC-TV SIGNAL SPLITTER NEWSTAR NTS-912 2WAY</t>
  </si>
  <si>
    <t>KPC-TV SIGNAL SPLITTER NEWSTAR NTS-913 3WAY</t>
  </si>
  <si>
    <t>KPC-TV SIGNAL SPLITTER NEWSTAR NTS-914 4WAY</t>
  </si>
  <si>
    <t>KPC-CABLE TV BOOSTER NEWSTAR J-CTV81</t>
  </si>
  <si>
    <t>KPC-CABLE TV BOOSTER NEWSTAR J-CTV82</t>
  </si>
  <si>
    <t>KPC-POWER ON DELAY NEWSTAR POD-2 5MINS</t>
  </si>
  <si>
    <t>KPC-VOLTAGE TESTER AC NEWSTAR MVT-707 ADJUSTABLE</t>
  </si>
  <si>
    <t>KPC-VOLTAGE TESTER AC NEWSTAR MVT-2001 MULTI-FUNCTION</t>
  </si>
  <si>
    <t>KPC-TRANSMITTER FOR CAR USE NEWSTAR CWT-38 FM WIRELESS</t>
  </si>
  <si>
    <t>KPC-TRANSMITTER FOR CAR USE NEWSTAR CWT-1988 FM WIRELESS</t>
  </si>
  <si>
    <t>KPC-DINGDONG DOORCHIME &amp; INTERCOM NEWSTAR MPD-909</t>
  </si>
  <si>
    <t>KPC-INTERCOM 2WAY WIRED NEWSTAR MIC-9722  (ONE MAIN &amp; ONE SUB)</t>
  </si>
  <si>
    <t>KPC-INTERCOM 3WAY WIRED NEWSTAR MIC-9723  (ONE MAIN &amp; TWO SUB)</t>
  </si>
  <si>
    <t>KPC-AUDIO-VIDEO CABLE PLUG HDMI 19P TO PLUG HDMI 19P AUDIOPRO XAP-HDM72GT10 1M</t>
  </si>
  <si>
    <t>KPC-AUDIO-VIDEO CABLE PLUG HDMI 19P TO PLUG HDMI 19P AUDIOPRO XAP-HDM72GT18 1.8M</t>
  </si>
  <si>
    <t>KPC-AUDIO-VIDEO CABLE PLUG HDMI 19P TO PLUG HDMI 19P AUDIOPRO XAP-HDM96GT10 1.0M</t>
  </si>
  <si>
    <t>KPC-AUDIO-VIDEO CABLE PLUG HDMI 19P TO PLUG HDMI 19P AUDIOPRO XAP-HDM96GT18 1.8M</t>
  </si>
  <si>
    <t>KPC-AUDIO-VIDEO CABLE PLUG HDMI 19P TO PLUG HDMI 19P AUDIOPRO XAP-HDM96GT30 3.0M</t>
  </si>
  <si>
    <t>KPC-AUDIO-VIDEO CABLE PLUG HDMI 19P TO PLUG HDMI 19P AUDIOPRO XAP-HDM96GT50 5.0M</t>
  </si>
  <si>
    <t>KPC-CABLE OPTIC FIBER AUDIOPRO XAP-OP0715 1.8M</t>
  </si>
  <si>
    <t>KPC-CABLE OPTIC FIBER AUDIOPRO XAP-OP0730 3.0M</t>
  </si>
  <si>
    <t>KPC-CABLE OPTIC FIBER AUDIOPRO XAP-OP0750 5.0M</t>
  </si>
  <si>
    <t>KPC-COMPONET VIDEO CABLES AUDIOPRO XAP-RGB310 1.0M RGB</t>
  </si>
  <si>
    <t>KPC-COMPONET VIDEO CABLES AUDIOPRO XAP-RGB315 1.8M RGB</t>
  </si>
  <si>
    <t>KPC-BATTERY NEWSTAR NCB4.5-12 SEALED LEAD ACID FOR EMER. LIGHT</t>
  </si>
  <si>
    <t>KPC-BATTERY NEWSTAR NCB2.5-12 SEALED LEAD ACID FOR EMER. LIGHT</t>
  </si>
  <si>
    <t>KPC-BATTERY NEWSTAR NCB4.5-6(6V4.5AH) SEALED LEAD ACID FOR EMER. LIGHT</t>
  </si>
  <si>
    <t>KPC-BATTERY NEWSTAR NCB6-6(6V6AH) SEALED LEAD ACID FOR EMER. LIGHT</t>
  </si>
  <si>
    <t>KPC-AUDIO-VIDEO CABLE AUDIOPRO XAP-RC0210 2RCA PLUG TO 2RCA PLUG CORD 1.0M</t>
  </si>
  <si>
    <t>KPC-AUDIO-VIDEO CABLE AUDIOPRO XAP-RC0215 2RCA PLUG TO 2RCA PLUG CORD 1.8M</t>
  </si>
  <si>
    <t>KPC-AUDIO-VIDEO CABLE AUDIOPRO XAP-RC0310 3RCA PLUG TO 3RCA PLUG CORD 1.0M</t>
  </si>
  <si>
    <t>KPC-AUDIO-VIDEO CABLE AUDIOPRO XAP-RC0315 3RCA PLUG TO 3RCA PLUG CORD 3.0M</t>
  </si>
  <si>
    <t>KPC-AUDIO-VIDEO CABLE AUDIOPRO XAP-RC0410 2RCA PLUG TO 3RCA PLUG 3.5MM BABY ST. PLG</t>
  </si>
  <si>
    <t>KPC-AUDIO-VIDEO CABLE AUDIOPRO XAP-RC0415 2RCA PLUG TO 3RCA PLUG 3.5MM BABY ST. PLG</t>
  </si>
  <si>
    <t>KPC-AUDIO-VIDEO CABLE AUDIOPRO XAP-RC0810 3.5BABY STEREO PLUG TO 3.5 BABY STEREO PLUG</t>
  </si>
  <si>
    <t>KPC-AUDIO-VIDEO CABLE AUDIOPROXAP-RC0818 3.5 BABY STEREO PLUG TO 3.5 BABY ST. PLUG</t>
  </si>
  <si>
    <t>KPC-AUDIO-VIDEO CABLE AUDIOPRO XAP-RC0115 1RCA PLUG TO 1RCA PLUG CORD 1.8M</t>
  </si>
  <si>
    <t>KPC-AUDIO-VIDEO CABLE AUDIOPRO XAP-RC01J8 1RCA PLUG TO 1RCA JACK CORD 1.8M</t>
  </si>
  <si>
    <t>KPC-AUDIO-VIDEO CABLE AUDIOPRO XAP-RC02J8 2RCA PLUG TO 2RCA JACK CORD 1.8M</t>
  </si>
  <si>
    <t>KPC-AUDIO-VIDEO CABLE AUDIOPRO XAP-SV06J8 S-VHS 4PIN TO S-VHS 4PIN JACK CORD</t>
  </si>
  <si>
    <t>KPC-AUDIO-VIDEO CABLE AUDIOPRO XAP-SV06J8 S-VHS 4PIN PLUG + 2RCA PLUG CORD 1.8M</t>
  </si>
  <si>
    <t>KPC-AUDIO-VIDEO CABLE AUDIOPRO XAP-SV0518N S-VHS 4PIN PLUG TO 1RCA PLUG CORD 1.8M</t>
  </si>
  <si>
    <t>KPC-AUDIO-VIDEO CABLE AUDIOPRO XAP-SV0615 S-VHS 4PIN PLUG TO S-VHS 4PIN PLUG CORD 1.8M</t>
  </si>
  <si>
    <t>KPC-AUDIO-VIDEO CABLE AUDIOPRO XAR-HDM90G HDMI JACK TO HDMI JACK ADAPTOR</t>
  </si>
  <si>
    <t>KPC-AUDIO-VIDEO CABLE AUDIOPRO XAR-HDM91JG HDMI PLUG TO HDMI JACK ADAPTOR</t>
  </si>
  <si>
    <t>KPC-TRANSFORMER STEP DOWN NEWSTAR NVT-50 50WATTS</t>
  </si>
  <si>
    <t>KPC-TRANSFORMER STEP DOWN NEWSTAR NVT-100 100WATTS</t>
  </si>
  <si>
    <t>KPC-TRANSFORMER STEP DOWN NEWSTAR NVT-500 500WATTS</t>
  </si>
  <si>
    <t>KPC-AUDIO-VIDEO CABLE AUDIOPRO XAR-HDV98JG HDMI JACK TO DVI PLUG ADAPTOR</t>
  </si>
  <si>
    <t>KPC-AUDIO-VIDEO CABLE AUDIOPRO XAR-HDV99G HDMI PLUG TO DVI JACK ADAPTOR</t>
  </si>
  <si>
    <t>KPC-UNIVERSAL REMOTE AIRCON NEWSTAR NTR-200AC 100CODES</t>
  </si>
  <si>
    <t>KPC-AUDIO-VIDEO CABLE AUDIOPRO XAR-RCA64ST RCA JACK TO RCA JACK ADAPTOR</t>
  </si>
  <si>
    <t>KPC-AUDIO-VIDEO CABLE AUDIOPRO XAR-SVHS69S2 SVHS JACK TO SVHS JACK ADAPTOR</t>
  </si>
  <si>
    <t>KPC-UNIVERSAL REMOTE AIRCON NEWSTAR NTR-300AC 1000CODES</t>
  </si>
  <si>
    <t>KPC-UNIVERSAL REMOTE AIRCON NEWSTAR NTR-500AC 1000CODES</t>
  </si>
  <si>
    <t>KPC-UNIVERSAL REMOTE TV NEWSTAR NTR-B81E BLACK</t>
  </si>
  <si>
    <t>KPC-UNIVERSAL REMOTE TV NEWSTAR NTR-W81E PW</t>
  </si>
  <si>
    <t>KPC-CABLE COAXIAL COMMANDER XEBD-RG58/150 RG58 128 STRANDS</t>
  </si>
  <si>
    <t>KPC-CABLE COAXIAL COMMANDER XEBD-RG59/305B RG59 128 STRANDS</t>
  </si>
  <si>
    <t>KPC-CABLE COAXIAL COMMANDER XEBD-RG59/305G RG59 128 STRANDS GREY</t>
  </si>
  <si>
    <t>KPC-CABLE COAXIAL COMMANDER XEBD-RG6/305B RG6 305MTR. BLK</t>
  </si>
  <si>
    <t>KPC-CABLE COAXIAL COMMANDER XEBD-RG6/305W RG6 305MTR. WHT</t>
  </si>
  <si>
    <t>KPC-MULTIPLE ADAPTOR NEWSTAR  CE-325 350MA</t>
  </si>
  <si>
    <t>KPC-CABLE COAXIAL COMMANDER XEBD-RG6/305G RG6 305MTR. GREY</t>
  </si>
  <si>
    <t>KPC-MULTIPLE ADAPTOR CE-525 500MA</t>
  </si>
  <si>
    <t>KPC-CABLE COMMANDER VGAC39/3052M VGA 305MTR.</t>
  </si>
  <si>
    <t>KPC-REGULATED ADAPTOR NEWSTAR NA-1000RS 1000MA</t>
  </si>
  <si>
    <t>KPC-SWITCHING POWER SUPPLY NEWSTAR NSC-5 0.16AMP. MAX OUTPUT 1000MA</t>
  </si>
  <si>
    <t>KPC-CABLE WIRE COMMANDER XTRM3C/100 3RCA SHIELDED 100M</t>
  </si>
  <si>
    <t>KPC-SWITCHING POWER SUPPLY AUTOVOLT NEWSTAR NSC-8 17W MAX OUT 1500MA</t>
  </si>
  <si>
    <t>KPC-SWITCHING POWER SUPPLY AUTOVOLT NEWSTAR NSC-24 22W MAX OUT 3500MA</t>
  </si>
  <si>
    <t>KPC-CABLE WIRE COMMANDER XDRM2C/100 DUAL RCA SHIELDED 100M</t>
  </si>
  <si>
    <t>KPC-CABLE MICROPHONE COMMANDER XSM601C/100 1C 6.0MM MONO GRAY</t>
  </si>
  <si>
    <t>KPC-CABLE MICROPHONE COMMANDER XSM622C/100 2C 6.0MM STR. GRAY</t>
  </si>
  <si>
    <t>KPC-CABLE MIC MONO COMMANDER XCMC106G/100 6.0MM 100M GRAY</t>
  </si>
  <si>
    <t>KPC-CABLE MIC STEREO COMMANDER XCMC246G/100 6.4MM 100M GRAY</t>
  </si>
  <si>
    <t>KPC-WIRE SPEAKER COMMANDER 16SWBR74/100 #16 100M BLK&amp;RED</t>
  </si>
  <si>
    <t>KPC-WIRE COMMANDER 16TSW74/100 #16 100M TRANSPARENT</t>
  </si>
  <si>
    <t>KPC-CABLES COMMANDER XCAT-6/305 CAT-6 305M</t>
  </si>
  <si>
    <t>KPC-CABLES COMMANDER XCAT-5E/305 CAT-5E 305M</t>
  </si>
  <si>
    <t>KPC-FLAT CORD TELEPHONE COMMANDERT TW4/BLK-100 4C 100M</t>
  </si>
  <si>
    <t>KPC-CABLE JACKETED TELEPHONE XTJ3C24BN/100 3C BROWN</t>
  </si>
  <si>
    <t>KPC-CABLE JACKETED TELEPHONE XTJ4C24GY/100 4C GRAY</t>
  </si>
  <si>
    <t>KPC-CABLE COMMANDER XDRCA18G/100 DUAL RCA 100M</t>
  </si>
  <si>
    <t>KPC-CABLE COMMANDER XTRCA18G/100 3RCA 100M</t>
  </si>
  <si>
    <t>KPC-WIRE SPEAKER COMMANDER 18SWBR62/100 #18 10M BLK&amp;RED</t>
  </si>
  <si>
    <t>KPC-WIRE COMMANDER 18TSW62/100 #18 100M TRANSPARENT</t>
  </si>
  <si>
    <t>KPC-SPEAKER WIRE COMMANDER 22SWBR28/100 #22 100M BLK&amp;RED</t>
  </si>
  <si>
    <t>KPC-WIRE COMMANDER 22TSW28/100 #22 100M TRANSPARENT</t>
  </si>
  <si>
    <t>KPC-CORD COMMANDER XDHM-978/1.5 HDMI MALE TO HDMI MALE 1.5M</t>
  </si>
  <si>
    <t>KPC-CORD COMMANDER XDHM-978/3.0 HDMI MALE TO HDMI MALE 3M</t>
  </si>
  <si>
    <t>KPC-CORD COMMANDER XLA-181/1.5 1RCA PLUG TO 1RCA PLUG CORD 1.5M</t>
  </si>
  <si>
    <t>KPC-CORD COMMANDER XLA-228ST/1.5 2RCA PLUG TO SUB-MINI STR. PLUG 1.5M</t>
  </si>
  <si>
    <t>KPC-CORD COMMANDER XLA-228ST/3.0 2RCA PLUG TO SUB-MINI STR. PLUG 1.5M</t>
  </si>
  <si>
    <t>KPC-CORD COMMANDER XLA-238DJ/1.5 2RCA PLUG TO 3.5MM BABY STR. JACK 1.5M</t>
  </si>
  <si>
    <t>KPC-CORD COMMANDER XLA-238ST/1.5 2RCA PLUG TO 3.5MM STEREO PLUG 1.5M</t>
  </si>
  <si>
    <t>KPC-CORD COMMANDER XLA-238ST/3.0 2RCA PLUG TO 3.5MM STEREO PLUG 1.5M</t>
  </si>
  <si>
    <t>KPC-CORD COMMANDER XLA-282/1.5 2RCA PLUG TO 2RCA PLUG CORD 1.5M</t>
  </si>
  <si>
    <t>KPC-CORD COMMANDER XLA-282/3.0 2RCA PLUG TO 2RCA PLUG CORD 3.0M</t>
  </si>
  <si>
    <t>KPC-CORD COMMANDER XLA-282/5.0 2RCA PLUG TO 2RCA PLUG CORD 5.0M</t>
  </si>
  <si>
    <t>KPC-CORD COMMANDER XLA-282MF/1.5 2RCA PLUG TO 2RCA JACK CORD 1.5M</t>
  </si>
  <si>
    <t>KPC-CORD COMMANDER XLA-282MF/3.0 2RCA PLUG TO 2RCA JACK CORD 3M</t>
  </si>
  <si>
    <t>KPC-CORD COMMANDER XLA-282MF/5.0 2RCA PLUG TO 2RCA JACK CORD 5M</t>
  </si>
  <si>
    <t>KPC-CORD COMMANDER XLA-283/1.5 2RCA PLUG TO 1RCA PLUG CORD 1.5M</t>
  </si>
  <si>
    <t>KPC-CORD COMMANDER XLA-285/1.5 2RCA PLUG TO 3RCA PLUG CORD 1.5M</t>
  </si>
  <si>
    <t>KPC-CORD COMMANDER XLA-285DJ/1.5 2RCA PLUG TO 3MM BAY STR. JACK 1.5M</t>
  </si>
  <si>
    <t>KPC-CORD COMMANDER XLA-288ST/1.5 2RCA JACK TO 3.5MM BABY STR PLG 1.5M</t>
  </si>
  <si>
    <t>KPC-CORD COMMANDER XLA-348ST/1.5 3RCA PLUG TO 3.5MM STEREO TRI-AV PLG 1.5M</t>
  </si>
  <si>
    <t>KPC-CORD COMMANDER XLA-348ST/3.0 3RCA PLUG TO 3.5MM STEREO TRI-AV PLG 3M</t>
  </si>
  <si>
    <t>KPC-CORD COMMANDER XLA-383/1.5 3RCA PLUG TO 3RCA PLG CORD 1.5M</t>
  </si>
  <si>
    <t>KPC-CORD COMMANDER XLA-383/3.1 3RCA PLUG TO 3RCA PLG CORD 3M</t>
  </si>
  <si>
    <t>KPC-CORD COMMANDER XLA-383/5.0 3RCA PLUG TO 3RCA PLG CORD 5M</t>
  </si>
  <si>
    <t>KPC-CORD COMMANDER XLA-385MF/1.5 3.5MM STEREO PLUG TO 3.5MM STR JACK PLG 1.5M</t>
  </si>
  <si>
    <t>KPC-CORD COMMANDER XLA-385MF/3.0 3.5MM STEREO PLUG TO 3.5MM STR JACK PLG 3M</t>
  </si>
  <si>
    <t>KPC-CORD COMMANDER XLA-385MF/5.0 3.5MM STEREO PLUG TO 3.5MM STR JACK 5M</t>
  </si>
  <si>
    <t>KPC-CORD COMMANDER XLA-385ST2/1.5 3.5MM STEREO PLUG TO 3.5MM STR JACK 1.5M</t>
  </si>
  <si>
    <t>KPC-CORD COMMANDER XLA-385ST2/3.0 3.5MM STEREO PLUG TO 3.5MM STR PLG 3M</t>
  </si>
  <si>
    <t>KPC-CORD COMMANDER XLA-385ST2/5.0 3.5MM STEREO PLUG TO 3.5MM STR PLG 5M</t>
  </si>
  <si>
    <t>KPC-CORD COMMANDER XLA-493ST/1.5 3RCA TO 3.5MM MONO PLG + 3.5MM ST. PLUG</t>
  </si>
  <si>
    <t>KPC-CORD COMMANDER XLA-493ST/3.0 3RCA TO 3.5MM MONO PLG + 3.5MM ST. PLUG</t>
  </si>
  <si>
    <t>KPC-CORD COMMANDER XLA-493ST/5.0 3RCA TO 3.5MM MONO PLG + 3.5MM ST. PLUG</t>
  </si>
  <si>
    <t>KPC-CORD COMMANDER XLA-365M/1.5 3.5MM STR. PLG  TO DUAL 3.5MM MONO JCK</t>
  </si>
  <si>
    <t>KPC-CORD COMMANDER XLA-382DJ/1.5 3.5MM STR. PLG TO DUAL 3.5MM ST. JCK</t>
  </si>
  <si>
    <t>KPC-CORD COMMANDER XLA-855JT/0.6 2.5MM STR. PLG TO DUAL 3.5MM ST. JCK</t>
  </si>
  <si>
    <t>KPC-CORD COMMANDER XLV-393/1.5 RGB TO RGB COMPONENT PLUG CORD 1.5M</t>
  </si>
  <si>
    <t>KPC-CORD COMMANDER XLV-393/3.0 RGB TO RGB COMPONENT PLUG CORD 3.0M</t>
  </si>
  <si>
    <t>KPC-CORD COMMANDER XLV-393/5.0 RGB TO RGB COMPONEBT PLUG CORD 5.0M</t>
  </si>
  <si>
    <t>KPC-CORD COMMANDER XSVHS-484/1.5 MINI S-4 PINS PLG TO MINI S-4 PIN 1.5M</t>
  </si>
  <si>
    <t>KPC-CORD COMMANDER XSVHS-484/3.0 MINI S-4 PINS PLG TO MINI S-4 PIN 3.0M</t>
  </si>
  <si>
    <t>KPC-CORD COMMANDER XSVHS-481P/1.5 MINI S-4 PINS PLG TO 1RCA PLG 1.5M</t>
  </si>
  <si>
    <t>KPC-CORD COMMANDER XSVHS-482P/1.5 MNI S-4 PINS PLG TO 2RCA PLG 1.5M</t>
  </si>
  <si>
    <t>KPC-CORD COMMANDER LA-201 2RCA PLG TO 1RCA PLG CORD 1.2M</t>
  </si>
  <si>
    <t>KPC-CORD COMMANDER LA-202/1.2 2RCA PLG TO 2RCA PLG CORD 1.2M</t>
  </si>
  <si>
    <t>KPC-CORD COMMANDER LA-202/1.5 2RCA PLG TO 2RCA PLG CORD 1.5M</t>
  </si>
  <si>
    <t>KPC-CORD COMMANDER LA-235ST/1.2 2RCA PLG TO 3.5MM STEREO PLG 1.2M</t>
  </si>
  <si>
    <t>KPC-CORD COMMANDER LA-235ST/1.5 2RCA PLG TO 3.5MM STEREO PLG 1.5M</t>
  </si>
  <si>
    <t>KPC-CORD COMMANDER LA-303/1.5 3RCA PLUG TO 3RCA PLUG CORD 1.50M</t>
  </si>
  <si>
    <t>KPC-CORD COMMANDER LA-35ST2/1.2 3.5MM STEREO PLG TO 3.5MM S. PLG CORD</t>
  </si>
  <si>
    <t>KPC-CORD COMMANDER LA-35ST2/1.5 3.5MM STEREO PLG TO 3.5MM S. PLG CORD</t>
  </si>
  <si>
    <t>KPC-CORD COMMANDER XLC-3YHD-GRY RICR COOKER/COMPUTER CORD #18</t>
  </si>
  <si>
    <t>KPC-CORD COMMANDER XLC-8PHD/GRY AC SONY CORD #18</t>
  </si>
  <si>
    <t>KPC-CORD COMMANDER XLC-8PLD/BLK AC SONY CORD 1.5M</t>
  </si>
  <si>
    <t>KPC-CORD COMMANDER XLXNL-OC25 AC POWER CORD FOR NETBOOK/NOTEBOOK</t>
  </si>
  <si>
    <t>KPC-CORD COMMANDER XLC-MC23/BLK AC POWER CORD MONITOR TO CPU 1.5M</t>
  </si>
  <si>
    <t>KPC-CORD COMMANDER XLC-OC24/BLK AC POWER CORD FOR CPU</t>
  </si>
  <si>
    <t>KPC-CORD COMMANDER 6-XRG6U128/10 RG6 COAXIAL CABLE SET 10M BLK&amp;WHT</t>
  </si>
  <si>
    <t>KPC-CORD COMMANDER 6-XRG6U128/20 RG6 COAXIAL CABLE SET 20M BLK&amp;WHT</t>
  </si>
  <si>
    <t>KPC-CORD COMMANDER G-XRG6U128/30 RG6 COAXIAL CABLE SET 30M BLK&amp;WHT</t>
  </si>
  <si>
    <t>KPC-CORD COAXIAL COMMANDER XLV-278S SCREW TYPE PLG TO SCREW TYPE PLG 1.5</t>
  </si>
  <si>
    <t>KPC-CORD COAXIAL COMMANDER XLV-278S/5.0 SCREW TYPE PLG TO SCREW TYPE PLG 5M</t>
  </si>
  <si>
    <t>KPC-CORD COAXIAL COMMANDER XLV-278S/3.0 SCREW TYPE PLG TO SCREW TYPE PLG 3M</t>
  </si>
  <si>
    <t>KPC-CORD COAXIAL COMMANDER XLV-278S/10M SCREW TYPE PLG TO SCREW TYPE PLG 10M</t>
  </si>
  <si>
    <t>KPC-CORD COAXIAL COMMANDER XLV-278S/20M SCREW TYPE PLG TO SCREW TYPE PLG 20M</t>
  </si>
  <si>
    <t>KPC-CORD COAXIAL COMMANDER XLV-278S/30M SCREW TYPE PLG TO SCREW TYPE PLG 30M</t>
  </si>
  <si>
    <t>KPC-CORD COAXIAL COMMANDER XLV-278S/50M SCREW TYPE PLG TO SCREW TYPE PLG 50M</t>
  </si>
  <si>
    <t>KPC-CORD COAXIAL COMMANDER XLV-L278S/1.5 SCREW L-TYPE TO SCREW TYPE PLUG</t>
  </si>
  <si>
    <t>KPC-CORD COAXIAL COMMANDER XLV-282N F-QUICK PLG TP F-QUICK PLG CORD 1.5M</t>
  </si>
  <si>
    <t>KPC-CORD COAXIAL COMMANDER XLV-279S SCREW TYPE PLG TO TV PAL PLUG</t>
  </si>
  <si>
    <t>KPC-CORD COAXIAL COMMANDER XLV-1539/1.5 VGA 15P TP RGB PLG COMPONENT CORD</t>
  </si>
  <si>
    <t>KPC-CORD COAXIAL COMMANDER XLV-CX300S6 CORNER FLAT COUPLER FOR F-SOCKET</t>
  </si>
  <si>
    <t>KPC-CORD COAXIAL COMMANDER XLV-191/1.5 RCA PLUG TO RCA PLUG COAXIAL CABLE</t>
  </si>
  <si>
    <t>KPC-CORD COMMANDER XEX-6M PL-55 MONO PLUG TO 6.35 MONO JACK CORD SPEAKER&amp;MIC</t>
  </si>
  <si>
    <t>KPC-CORD COMMANDER XEX-12M PL-55 MONO PLUG TO 6.35 MONO JACK CORD SPEAKER&amp;MIC</t>
  </si>
  <si>
    <t>KPC-CORD COMMANDER XEX-6P PL-55 MONO PLUG TO 6.35 MONO PLUG CORD SPEAKER&amp;MIC</t>
  </si>
  <si>
    <t>KPC-CORD COMMANDER XEX-12P PL-55 MONO PLUG TO 6.35 MONO PLUG CORD SPEAKER&amp;MIC</t>
  </si>
  <si>
    <t>KPC-CORD COMMANDER XEX-6SCJ/P PL-55 MONO PLUG TO 3P CANON JACK SPEAKER&amp;MIC</t>
  </si>
  <si>
    <t>KPC-CORD COMMANDER XEX-12SCJ/P PL-55 MONO PLG TO 3P CANON JACK CORD SPEAKER&amp;MIC</t>
  </si>
  <si>
    <t>KPC-CORD COMMANDER XEX-G6M PL-55 MONO L-TYPE PLG TO PL-55 MONO PLG SPEAKER&amp;MIC</t>
  </si>
  <si>
    <t>KPC-CORD COMMANDER XEX-G12M PL-55 MONO L-TYPE PLG TO PL-55 MONO PLG</t>
  </si>
  <si>
    <t>KPC-WIRE SPEAKER COMMANDER 18SWBR62/10M #18 10M BLK/RED</t>
  </si>
  <si>
    <t>KPC-WIRE SPEAKER COMMANDER 18SWBR62/20M #18 20M BLK/RED</t>
  </si>
  <si>
    <t>KPC-WIRE SPEAKER COMMANDER 18SWBR62/30M #18 30M BLK/RED</t>
  </si>
  <si>
    <t>KPC-WIRE SPEAKER COMMANDER 18TSW62/10M #18 10M TRANS.</t>
  </si>
  <si>
    <t>KPC-WIRE SPEAKER COMMANDER 18TSW62/20M #18 20M TRANS.</t>
  </si>
  <si>
    <t>KPC-WIRE SPEAKER COMMANDER 18TSW62/30M #18 30M TRANS.</t>
  </si>
  <si>
    <t>KPC-WIRE SPEAKER COMMANDER 22WBR28/10M #22 10M BLK/RED</t>
  </si>
  <si>
    <t>KPC-WIRE SPEAKER COMMANDER 22WBR28/20M #22 20M BLK/RED</t>
  </si>
  <si>
    <t>KPC-WIRE SPEAKER COMMANDER 22WBR28/30M #22 30M BLK/RED</t>
  </si>
  <si>
    <t>KPC-WIRE SPEAKER COMMANDER 22TSW28/10M #22 10M TRANS.</t>
  </si>
  <si>
    <t>KPC-WIRE SPEAKER COMMANDER 22TSW28/20M #22 20M TRANS.</t>
  </si>
  <si>
    <t>KPC-WIRE SPEAKER COMMANDER 22TSW28/30M #22 30M TRANS.</t>
  </si>
  <si>
    <t>KPC-CORD COMPUTER COMMANDER LC-C501U/1M CAT-5E PATCH CABLE 1M</t>
  </si>
  <si>
    <t>KPC-CORD COMPUTER COMMANDER LC-C501U/2M CAT-5E PATCH CABLE 2M GRAY</t>
  </si>
  <si>
    <t>KPC-CORD COMPUTER COMMANDER LC-C501U/4M CAT-5E PATCH CABLE 4M GRAY</t>
  </si>
  <si>
    <t>KPC-CORD COMPUTER COMMANDER LC-C501U/5M CAT-5E PATCH CABLE 5M GRAY</t>
  </si>
  <si>
    <t>KPC-CORD COMPUTER COMMANDER LC-C501U/6M CAT-5E PATCH CABLE 6M GRAY</t>
  </si>
  <si>
    <t>KPC-CORD COMPUTER COMMANDER LC-C501U/10M CAT-5E PATCH CABLE 10M GRAY</t>
  </si>
  <si>
    <t>KPC-CORD COMPUTER COMMANDER LC-C501U/15M CAT-5E PATCH CABLE 15M GRAY</t>
  </si>
  <si>
    <t>KPC-CORD COMPUTER COMMANDER LC-C501U/20M CAT-5E PATCH CABLE 20M GRAY</t>
  </si>
  <si>
    <t>KPC-CORD COMPUTER COMMANDER SP-1565M/1.5M VGA CABLE HDB15P M TO HDB15P M 1.5M</t>
  </si>
  <si>
    <t>KPC-CORD COMPUTER COMMANDER SP-1565M/3M VGA CABLE HDB15P M TO HDB15P M 3M</t>
  </si>
  <si>
    <t>KPC-CORD COMPUTER COMMANDER SP-1565M/5M VGA CABLE HDB15P M TO HDB15P M 5M</t>
  </si>
  <si>
    <t>KPC-CORD COMPUTER COMMANDER SP-1565M/10M VGA CABLE HDB15P M TO HDB15P M 10M</t>
  </si>
  <si>
    <t>KPC-CORD COMPUTER COMMANDER SP-1565M/20M VGA CABLE HDB15P M TO HDB15P M 20M</t>
  </si>
  <si>
    <t>KPC-CORD COMPUTER COMMANDER SP-1565M/30M VGA CABLE HDB15P M TO HDB15P M 30M</t>
  </si>
  <si>
    <t>KPC-CORD COMPUTER COMMANDER SP-1565M/50M VGA CABLE HDB15P M TO HDB15P M 50M</t>
  </si>
  <si>
    <t>KPC-CORD COMPUTER COMMANDER SP-1565MF/1.5M VGA CABLE HDB15P M TO HDB15P F 1.5M</t>
  </si>
  <si>
    <t>KPC-CORD COMPUTER COMMANDER SP-1565MMF/5M VGA CABLE HDB15P M TO HDB15P F 5M</t>
  </si>
  <si>
    <t>KPC-CORD COMPUTER COMMANDER SP-1565MF/10M VGA CABLE HDB15P M TO HDB15P F 10M</t>
  </si>
  <si>
    <t>KPC-CORD COMPUTER COMMANDER SP-1565MF/15M VGA CABLE HDB15P M TO HDB15P F 15M</t>
  </si>
  <si>
    <t>KPC-CORD COMPUTER COMMANDER SP-902M PC MONITOR EXT. 9P MALE TO MALE</t>
  </si>
  <si>
    <t>KPC-CORD COMPUTER COMMANDER SP-902MF PC MONITOR EXT. 9P MALE TO FEMALE</t>
  </si>
  <si>
    <t>KPC-CORD COMPUTER COMMANDER USB-AA11M/6 USB A-MALE TO USB A-MALE 1.8M</t>
  </si>
  <si>
    <t>KPC-CORD COMPUTER COMMANDER USB-AA11M/15 USB A-MALE TO USB A-MALE 15FEET</t>
  </si>
  <si>
    <t>KPC-CORD COMPUTER COMMANDER USB-AA14MF/6 USB A-MALE TO USB A-FEMALE 6FEET</t>
  </si>
  <si>
    <t>KPC-CORD COMPUTER COMMANDER USB-AA14MF/15 USB A-MALE TO USB A-FEMALE 15FEET</t>
  </si>
  <si>
    <t>KPC-CORD COMPUTER COMMANDER USB-AB12M/6 USB A-MALE TO USB B-MALE 1.8M</t>
  </si>
  <si>
    <t>KPC-CORD COMPUTER COMMANDER USB-AB12M/15 USB A-MALE TO USB B-MALE 15FEET</t>
  </si>
  <si>
    <t>KPC-CORD COMPUTER COMMANDER USB-AC16M USB-A 4PINS PLG TO MINI USB 4PIN PLG 1.8M</t>
  </si>
  <si>
    <t>KPC-CORD COMPUTER COMMANDER USB-AD17M USB-A MALE TO MINI USB-B MALE 1.8M</t>
  </si>
  <si>
    <t>KPC-CORD COMPUTER USB-AD18M/6 USB-A MALE TO MICRO USB-B MALE 1.8M</t>
  </si>
  <si>
    <t>KPC-CORD COMPUTER COMMANDER XDHM-978/1.5 HDMI MALE TO HDMI MALE 1.5M</t>
  </si>
  <si>
    <t>KPC-CORD COMPUTER COMMANDER XDHM-978/3.0 HDMI MALE TO HDMI MALE 3M</t>
  </si>
  <si>
    <t>KPC-CORD COMPUTER COMMANDER XCA-5E/1.0 CAT-5E CABLE STRAIGHT-CONNECT 1M</t>
  </si>
  <si>
    <t>KPC-CORD COMPUTER COMMANDER XCA-5E/2.0 CAT-5E CABLE STRAIGHT-CONNECT 2M</t>
  </si>
  <si>
    <t>KPC-CORD COMPUTER COMMANDER XCA-5E/3.0 CAT-5E CABLE STRAIGHT-CONNECT 3M</t>
  </si>
  <si>
    <t>KPC-CORD COMPUTER COMMANDER XCA-5E/5.0 CAT-5E CABLE STRAIGHT-CONNECT 5M</t>
  </si>
  <si>
    <t>KPC-CORD COMPUTER COMMANDER XCA-6/1.0 CAT-5E PATCH CABLE STRAIGHT-CONNECT 1M</t>
  </si>
  <si>
    <t>KPC-CORD COMPUTER COMMANDER XCA-6/2.0 CAT-6E PATCH CABLE STRAIGHT-CONNECT 2M</t>
  </si>
  <si>
    <t>KPC-CORD COMPUTER COMMANDER XCA-6/3.0 CAT-6E PATCH CABLE STRAIGHT-CONNECT 3M</t>
  </si>
  <si>
    <t>KPC-CORD COMPUTER COMMANDER XCA-6/5.0 CAT-6E PATCH CABLE STRAIGHT-CONNECT 5M</t>
  </si>
  <si>
    <t>KPC-CORD COMPUTER COMMANDER XLV-DV1312 DVI PLG TO VGA JACK 1.5M</t>
  </si>
  <si>
    <t>KPC-TELEPHONE ACCS. COMMANDER TB-804D/SM TEL. BOX CAT-5E JACK TO 1PORT</t>
  </si>
  <si>
    <t>KPC-TELEPHONE ACCS. COMMANDER TB-803/SM TEL. BOX CATR-5E JACK</t>
  </si>
  <si>
    <t>KPC-TELEPHONE ACCS. COMMANDER ADSL-401 ADSL MODEM SPLITTER</t>
  </si>
  <si>
    <t>KPC-TELEPHONE ACCS. COMMANDER ADSL-409 ADSL MODEM SPLITTER</t>
  </si>
  <si>
    <t>KPC-TELEPHONE ACCS. COMMANDER TB-801CA CAT-5E COUPLER SHIELD</t>
  </si>
  <si>
    <t>KPC-TELEPHONE ACCS. COMMANDER B-810CA CAT-5E COUPLER NEW VERSION</t>
  </si>
  <si>
    <t>KPC-SOLDERING IRON NEWSTAR NS-30 220VAC</t>
  </si>
  <si>
    <t>KPC-SOLDERING IRON NEWSTAR NS-60 220VAC</t>
  </si>
  <si>
    <t>KPC-MONEY VERIFIER NEWSTAR AB-409 MV-TUBE 6W</t>
  </si>
  <si>
    <t>KPC- PLUG NEWSTAR AD-2F AC ROUND TO FLAT CONVERSION</t>
  </si>
  <si>
    <t>KPC- PLUG NEWSTAR AD-6 UNIVERSAL TRAVELLER 10A BLACK</t>
  </si>
  <si>
    <t>KPC- PLUG NEWSTAR AD-6A/P UNIVERSAL TRAVELLER FOR AUSTRALIA 18A MAX</t>
  </si>
  <si>
    <t>KPC- PLUG NEWSTAR NAP-123 TRAVELLERS CONVERSION SET</t>
  </si>
  <si>
    <t>KPC- ANTENNA NEWSTAR FMA-6 VHF INDOOR</t>
  </si>
  <si>
    <t>KPC- ANTENNA NEWSTAR FMA-4 VHF INDOOR</t>
  </si>
  <si>
    <t>KPC- MULTIPLE ADAPTOR NEWSTAR NA-8315 110/220V 800MA(3V,4.5V,6V,7.5V,9V,12V,15VDC)</t>
  </si>
  <si>
    <t>KPC- REGULATED ADAPTOR NEWSTAR NA-1500RS 1300ma (3V,4.5V,6V,7.5V,9V,12V,15Vdc)</t>
  </si>
  <si>
    <t>KPC- MULTIPLE ADAPTOR NEWSTAR CE-525 (10.5W) 500ma (1.5V, 3V,4.5V,6V,9,12VDC)CE-525</t>
  </si>
  <si>
    <t>KPC-  CABLE TV BOOSTER NEWSTAR J-CTV84 4 OUTPUT MAX 14db</t>
  </si>
  <si>
    <t>KPC- INDOOR ANTENNA NEWSTAR J-TIA37</t>
  </si>
  <si>
    <t>KPC- 4 WAY WIRES INTERCOM NEWSTAR MIVC-9724 (ONE MAIN &amp; THREE SUB)</t>
  </si>
  <si>
    <t>KPC- AC CONVERTER NEWSTAR NF-60A 60W (110V TO 220V TO 110V) REVERSO</t>
  </si>
  <si>
    <t>KPC- AC CONVERTER NEWSTAR NF-100A 100W (110V TO 220V TO 110V) REVERSO</t>
  </si>
  <si>
    <t>KPC- SOLDERING LEAD NEWSTAR NSP-6 5 METERS IN TUBE</t>
  </si>
  <si>
    <t>KPC- SOLDERING FLUX NEWSTAR NSP-7</t>
  </si>
  <si>
    <t>KPC- SOLDERING PUMP NEWSTAR NSP-8/B BLUE BODY</t>
  </si>
  <si>
    <t>KPC- SOLDERING PUMP  NEWSTAR NSP-8/R RED BODY</t>
  </si>
  <si>
    <t>KPC- DELUXE BATTERY CHARGER NEWSTAR V-999N FOR 9V</t>
  </si>
  <si>
    <t>KPC- ANALOG MULTITESTER NEWSTAR UT-360TRD WITH COVER</t>
  </si>
  <si>
    <t>KPC- DIGITAL TESTER NEWSTAR UT-20B MINI MULTIPLE</t>
  </si>
  <si>
    <t>KPC- ANALOG MULTITESTER NEWSTAR UT-380TRH PROFESSIONAL SERIES</t>
  </si>
  <si>
    <t>KPC- DIGITAL TESTER NEWSTAR UT-33D MULTIPLE</t>
  </si>
  <si>
    <t>KPC- F-SOCKET COMMANDER CAX300-2 F-SOCKET 2PCS/PACK</t>
  </si>
  <si>
    <t>KPC- PLUG NEWSTAR MPC-716PF PAL TO F JACK CONNECTOR</t>
  </si>
  <si>
    <t>KPC- PLUG COMMANDER MPC-735/F6-2 F-TWIST RG-6 22mm 2pcs/pack</t>
  </si>
  <si>
    <t>KPC- MODULAR PLUG MP6P4C/5 4C 10 PCS PER PACK</t>
  </si>
  <si>
    <t>KPC- MODULAR PLUG COMMANDER MAP8P8C/5 8C 5 PCS PER PACK</t>
  </si>
  <si>
    <t>KPC- JACK CONNECTOR COMMANDER KA416-2 RCA JACK TO RCA  2PCS/PACK</t>
  </si>
  <si>
    <t>KPC- JACK CONNECTOR COMMANDER KA-417 DUAL RCA JACK TO RCA</t>
  </si>
  <si>
    <t>KPC- JACK CONNECTOR COMMANDER KA-418 TRIPLE RCA JACK TO TRIPLE RCA</t>
  </si>
  <si>
    <t>KPC- JACK CONNECTOR COMMANDER KA-516 3.5mm BABY STEREO PLLUG TO DUAL RCA</t>
  </si>
  <si>
    <t>KPC- PLUG CORD COMMANDER LA-235ST/1.2 2RCA PLUG TO 3.5 mm STEREO</t>
  </si>
  <si>
    <t>KPC- CABLE TESTER COMMANDER CTS-803HL (HL-003) ENHANCED NETWORK CTS-803HL</t>
  </si>
  <si>
    <t>KPC- CABLE TESTER COMMANDER CTS-807HL(HL-007) ENHANCED NETWORK</t>
  </si>
  <si>
    <t>KPC- TELEPHONE CORD  COMMANDER TC-4038/2M 4C 2 METERS</t>
  </si>
  <si>
    <t>KPC-  TELEPHONE CORD  COMMANDER TC-4038/4M 4C 4 METERS</t>
  </si>
  <si>
    <t>KPC- TELEPHONE CORD COMMANDER TC-4038/6M 4C 6 METERS</t>
  </si>
  <si>
    <t>KPC- TELEPHONE CORD COMMANDER TC-4038/8M 4C 8 METERS</t>
  </si>
  <si>
    <t>KPC- TELEPHONE CORD COMMANDER TC-4038/10M 10 METERS</t>
  </si>
  <si>
    <t>KPC- TELEPHONE CORD COMMANDER TC-4038/15M 15 METERS</t>
  </si>
  <si>
    <t>KPC- TELEPHONE CORD COMMANDER TC-4038/20M 20 METERS</t>
  </si>
  <si>
    <t>KPC- CRIMPINGH TOOL COMMANDER HT-568B 8P, 6P, &amp; 4P</t>
  </si>
  <si>
    <t>KPC- MOTION DETECTOR HOMESAFE H133A W/ ALARM OR CHIME 100DB 9V BATT W/ DC JACK</t>
  </si>
  <si>
    <t>KPC- AUTO DIALER HOMESAFE HT-056SR W/ REMOTE(NEW VERSION)</t>
  </si>
  <si>
    <t>KPC- LAMP HOLDER W/ TIMER HOMESAFE H423U (STAND ALONE) BLACK: W/ PHOTOCELL SENSOR CDS</t>
  </si>
  <si>
    <t>KPC-WIRELESS MOTION HOMESAFE H615PR DETECTOR SENSOR</t>
  </si>
  <si>
    <t>KPC- ULTRASONIC MOSQUITO HOMESAFE H700 INSECT REPELLER W/ LED FLASH LIGHT: 2-5 METERS COVERAGE</t>
  </si>
  <si>
    <t>KPC- BABY STEREO PLUG COMMANDER KA-313 2.5mm BABY STEREO JACK BLACK</t>
  </si>
  <si>
    <t>KPC- BABY STEREO PLUG COMMANDER KA-316 TO 3.5 BABY STEREO JACK ADAPTOR BLACK</t>
  </si>
  <si>
    <t>KPC- MONO PLUG COMMANDER KA-405 BABY MONO JACK</t>
  </si>
  <si>
    <t>KPC- MONO PLUG COMMANDER KA-406 TO RCA JACK ADAPTOR</t>
  </si>
  <si>
    <t>KPC- MONO PLUG COMMANDER KA-409R TO PL-55 MONO JACK /ROUND</t>
  </si>
  <si>
    <t>KPC- BABY MONO PLUG COMMANDER KA-411 RO RCA JACK ADAPTOR</t>
  </si>
  <si>
    <t>KPC- AUTO FUSE HOLDER COMMANDER MF-503 30mm W/ CABLE</t>
  </si>
  <si>
    <t>KPC- BABY STEREO PLUG COMMANDER KA-506 TO PL-STEREO JACK</t>
  </si>
  <si>
    <t>KPC- BABY STEREO PLUG COMMANDER KA-510 TO DUAL BABY STEREO JACK</t>
  </si>
  <si>
    <t>KPC- MONO PLUG COMMANDER KA-511 PL-55 TO DUAL JACK ADAPTOR</t>
  </si>
  <si>
    <t>KPC- PLUG COMMANDER KA-512 RCA TO DUAL RCA JACK ADAPTOR</t>
  </si>
  <si>
    <t>KPC- PLUG COMMANDER KA-512Y RCA TO DUAL RCA JACK (Y-SHAPE)</t>
  </si>
  <si>
    <t>KPC- JACK ADAPTOR COMMANDER KA-513 RCA JACK TO DUAL RCA</t>
  </si>
  <si>
    <t>KPC- RCA JACK COMMANDER KA-513Y RCA JACK TO DUAL (Y-SHAPE)</t>
  </si>
  <si>
    <t>KPC- BABY STEREO PLUG COMMANDER MP-019LC W/ PLASTIC COVER &amp; W.P.</t>
  </si>
  <si>
    <t>KPC- CONNECTOR COMMANDR CAX-300T F-TYPE TRIPLE FEMALE</t>
  </si>
  <si>
    <t>KPC- COAX PLUG COMMANDER F-59P F-TYPE W/RING(FOR RG-59/U)</t>
  </si>
  <si>
    <t>KPC- COAX PLUG COMMANDER F-6P F-TYPE W/RING (FOR RG-6/U)</t>
  </si>
  <si>
    <t>KPC- ON PLUG COMMANDER MPC-734/F59 F-TWISTED (RG59)</t>
  </si>
  <si>
    <t>KPC- SOCKET CONNECTOR BNC-305 COMMANDER BNC PLUG TO F-TUPY</t>
  </si>
  <si>
    <t>KPC- INLINE JACK MJ-129L AUTO CIGARETTE LIGHTER</t>
  </si>
  <si>
    <t>KPC- BANANA PLUG COMMANDER MK-643LS TEST PROBE SET L-TYPE</t>
  </si>
  <si>
    <t>KPC- PLUG COMMANDER MP-129 AUTO CIGARETTE LIGHTER</t>
  </si>
  <si>
    <t>KPC- MATCHING TRANSFORMER COMMANDER MT-74 CYLINDRICAL BODY (NSTC)</t>
  </si>
  <si>
    <t>KPC- MATCHING TRANSFORMER MT-76 F-PLUG-IN TYPE (NTSC)</t>
  </si>
  <si>
    <t>KPC- MATCHING TRANSFORMER COMMANDER MT-78 OUTDOOR-TYPE (NTSC)</t>
  </si>
  <si>
    <t>KPC- SIGNAL SPLITTER COMMANDER SS-712 2-WAYS, 75 OHMS (VHF/UHF)</t>
  </si>
  <si>
    <t>KPC- SIGNAL SPLITTER COMMANDER SS-713 3-WAYS, 75  OHMS (VHF/UHF)</t>
  </si>
  <si>
    <t>KPC- SIGNAL SPLITTER COMMANDER SS-714 4-WAYS, 75 OHMS (VHF/UHF)</t>
  </si>
  <si>
    <t>KPC- ALLIGATOR CLIP COMMANDER C/T-101 W/ VINLY BOOT, SMALL 2 SETS BLK &amp; RED</t>
  </si>
  <si>
    <t>KPC- ALLIGATOR CLIP COMMANDER C/T-103 W/ VINLY BOOT BIG 2 SETS (BLK &amp; RED)</t>
  </si>
  <si>
    <t>KPC- BATTERY CLIP COMMANDER C/T-631 PLIER TYPE 30A 1 SET (RED+BLK)</t>
  </si>
  <si>
    <t>KPC- SPIRAL CORD COMMANDER TC-6002/B TEL.4C 3.5 METERS BLACK</t>
  </si>
  <si>
    <t>KPC- CORD PLUG COMMANDER TC-406M TEL. MODULAR EXTENSION TO 2 JACKS CORD 6 METERS</t>
  </si>
  <si>
    <t>KPC- TOGGLE SWITCH COMMANDER MS-302 SPST 3A W/ ON-OFF PLATE</t>
  </si>
  <si>
    <t>KPC- TOGGLE SWITCH COMMANDER MS-304 DPDT 3A W/ ON-OFF PLATE</t>
  </si>
  <si>
    <t>KPC- TOGGLE SWITCH COMMANDER MS-305 DPDT W/ CENTER- OFF &amp;ON-OFF-ON</t>
  </si>
  <si>
    <t>KPC- MOD. PLUG COMMANDER MP4P4C TEL. 4C HANDSET (SM)/1PC</t>
  </si>
  <si>
    <t>KPC- MODULAR CONNECTOR COMMANDER 4C TB-222 TEL., 1 PLUG TO 2 JACK</t>
  </si>
  <si>
    <t>KPC- JACK TERMINAL COMMNADER TB-208/4C TELEPHONE MODULAR BOX 4C</t>
  </si>
  <si>
    <t>KPC- JACK TERMINAL COMMANDER T-208/8C TELEPHONE MODULAR BOX 8C</t>
  </si>
  <si>
    <t>KPC- JACK TERMINAL COMMANDER TB-214 TEL. DUAL MODULAR 4C</t>
  </si>
  <si>
    <t>KPC- RCA PLUG COMMANDER MR-568M/BLK W/ PLASTIC COVER</t>
  </si>
  <si>
    <t>KPC- RCA PLUG COMMANDER MR-568M/R W/ PLASTIC COVER</t>
  </si>
  <si>
    <t>KPC- RCA JACK COMMANDER MR-569M/BLK W/ PLASTIC COVER BLACK</t>
  </si>
  <si>
    <t>KPC- RCA JACK COMMANDER MR-569M/RED W/ PLASTIC COVER RED</t>
  </si>
  <si>
    <t>KPC- ATTACH CONNECTOR COMMANDER RAF-59P F-TYPE RG-59 RING</t>
  </si>
  <si>
    <t>KPC- RING ATTACH CONNECTOR COMMANDER RAF-6P F-TYPE RG-6</t>
  </si>
  <si>
    <t>KPC- SCREW PLUG  COMMANDER MR-582 F-TYPE TO PAL SOCKET CONN.</t>
  </si>
  <si>
    <t>KPC-  JACK CONNECTOR COMMANDER MR-559FS F-TYPE SCREW PLUG TO  RCA CONNECTOR</t>
  </si>
  <si>
    <t>KPC- JACK CONNECTOR COMMANDER MR-559F F-TYPE QUICK PLUG TO RCA</t>
  </si>
  <si>
    <t>KPC- GLASS FUSE COMMANDER GF-20/5A 20MM 5A(100PCS/PACK)</t>
  </si>
  <si>
    <t>KPC-  GLASS FUSE 10A COMMANDER GF-20/10 20mmn(100pcs/pack)</t>
  </si>
  <si>
    <t>KPC- GLASS FUSE 5A COMMANDER GF-30/5A 3Omm (100pcs/pack)</t>
  </si>
  <si>
    <t>KPC- GLASS FUSE 10A COMMANDER GF-30/10A 30mm (100pcs/pack)</t>
  </si>
  <si>
    <t>KPC- PLUG SOLDERLESS COMMANDER MR-556LS F-TYPE QUICK L TYPE W.P</t>
  </si>
  <si>
    <t>KPC- COAX PLUG COMMANDER MNC-579LS BNC SOLDERLESS L-TYPE W/ W.P.</t>
  </si>
  <si>
    <t>KPC- COAX PLUG COMMANDERMNC-579S BNC SOLDERLESS TYPE W/ W.P.</t>
  </si>
  <si>
    <t>KPC- QUICK PLUG COMMANDER MR-556S F-TYPE SOLDERLESS W/ W.P.</t>
  </si>
  <si>
    <t>KPC- SEESAW SWITCH COMMANDER MS-307N/R W/ NEON 220VAC RED</t>
  </si>
  <si>
    <t>KPC- AC CONVERTER NEWSTAR NF-150A 150W (110V  TO 22OV TO 110V) REVERSO</t>
  </si>
  <si>
    <t>KPC- AC CONVERTER NF-300A NEWSTAR 300W (110 TO 220V OR 220V TO 110V) REVERSO</t>
  </si>
  <si>
    <t>KPC- SWITCHING POWER NSC-15 SUPPLY AUTOVOLT 22 WATTS MAX OUTPUT 3500MA (BLACK):7.5V 3300ma;9</t>
  </si>
  <si>
    <t>KPC- SWITCHING POWER NEWSTAR NSC-17 SUPPLY AUTOVOLT 20 WATTS MAX OUTPUT 2500ma(BLACK:6V 2200MA,6.5</t>
  </si>
  <si>
    <t>KPC- DUAL FUNTION CHARGER NEWSTAR CE-B1012  ADAPTOR (24.5W) 1000ma(3V, 4.5V,6V,7.5V,9,12V dc)</t>
  </si>
  <si>
    <t>KPC- DUAL FUNCTION CHARGER NEWSTAR CE-B525 ADAPTOR (10W) 500ma (1.5v,3v,4.5v,6v,9,12vDC)</t>
  </si>
  <si>
    <t>KPC- UNIVERSAL NEWSTAR NTR-Q7UO LED/LC/PLASMA TV REMOTES ORANGE BUTTON</t>
  </si>
  <si>
    <t>KPC- UNIVERSAL TV REMOTES NEWSTAR NTR-W81E (PEARL WHITE)</t>
  </si>
  <si>
    <t>KPC- SPARE FILAMENT &amp; CLOTHS NORTHSTAR NIS-CF/P100 4INCHES</t>
  </si>
  <si>
    <t>KPC- INDOOR ANTENNA NEWSTAR J-TIA54A VHF&amp;UHF WITH BOOSTER</t>
  </si>
  <si>
    <t>KPC- SPARE FILAMENT &amp; CLOTHS NORTHSTAR NIS-CF/P200 8INCHES</t>
  </si>
  <si>
    <t>CAC-EXTERIOR WOODSTAINS SADOLIN EXTRA DURABLE 500ML COLORLESS</t>
  </si>
  <si>
    <t>CAC-EXTERIOR WOODSTAINS SADOLIN EXTRA DURABLE 1GAL COLORLESS</t>
  </si>
  <si>
    <t>CAC-EXTERIOR WOODSTAINS SADOLIN EXTRA DURABLE 500ML PINE</t>
  </si>
  <si>
    <t>CAC-EXTERIOR WOODSTAINS SADOLIN EXTRA DURABLE 1GAL PINE</t>
  </si>
  <si>
    <t>CAC-EXTERIOR WOODSTAINS SADOLIN EXTRA DURABLE 500ML TEAK</t>
  </si>
  <si>
    <t>CAC-EXTERIOR WOODSTAINS SADOLIN EXTRA DURABLE 1GAL TEAK</t>
  </si>
  <si>
    <t>CAC-EXTERIOR WOODSTAINS SADOLIN EXTRA DURABLE 500ML BURMA TEAK</t>
  </si>
  <si>
    <t>CAC-EXTERIOR WOODSTAINS SADOLIN EXTRA DURABLE 1GAL BURMA TEAK</t>
  </si>
  <si>
    <t>CAC-EXTERIOR WOODSTAINS SADOLIN EXTRA DURABLE 500ML PALISANDER</t>
  </si>
  <si>
    <t>CAC-EXTERIOR WOODSTAINS SADOLIN EXTRA DURABLE 1GAL PALISANDER</t>
  </si>
  <si>
    <t>CAC-EXTERIOR WOODSTAINS SADOLIN EXTRA DURABLE 500ML LIGHT OAK</t>
  </si>
  <si>
    <t>CAC-EXTERIOR WOODSTAINS SADOLIN EXTRA DURABLE 1GAL LIGHT OAK</t>
  </si>
  <si>
    <t>CAC-EXTERIOR WOODSTAINS SADOLIN EXTRA DURABLE 500ML EBONY BLCK WENGUE</t>
  </si>
  <si>
    <t>CAC-EXTERIOR WOODSTAINS SADOLIN EXTRA DURABLE 1GAL EBONY BLCK WENGUE</t>
  </si>
  <si>
    <t>CAC-EXTERIOR WOODSTAINS SADOLIN EXTRA DURABLE 500ML AFRICAN WENGUE/WALNUT</t>
  </si>
  <si>
    <t>CAC-EXTERIOR WOODSTAINS SADOLIN EXTRA DURABLE 1GAL AFRICAN WENGUE/WALNUT</t>
  </si>
  <si>
    <t>CAC-EXTERIOR WOODSTAINS SADOLIN EXTRA DURABLE 500ML JACOBEAN WALNUT</t>
  </si>
  <si>
    <t>CAC-EXTERIOR WOODSTAINS SADOLIN EXTRA DURABLE 1GAL JACOBEAN WALNUT</t>
  </si>
  <si>
    <t>CAC-EXTERIOR WOODSTAINS SADOLIN EXTRA DURABLE 500ML WALNUT</t>
  </si>
  <si>
    <t>CAC-EXTERIOR WOODSTAINS SADOLIN EXTRA DURABLE 1GAL WALNUT</t>
  </si>
  <si>
    <t>CAC-EXTERIOR WOODSTAINS SADOLIN EXTRA DURABLE 500ML LIGHT WALNUT</t>
  </si>
  <si>
    <t>CAC-EXTERIOR WOODSTAINS SADOLIN EXTRA DURABLE 1GAL LIGHT WALNUT</t>
  </si>
  <si>
    <t>CAC-EXTERIOR WOODSTAINS SADOLIN EXTRA DURABLE 500ML MAHOGANI</t>
  </si>
  <si>
    <t>CAC-EXTERIOR WOODSTAINS SADOLIN EXTRA DURABLE 1GAL MAHOGANI</t>
  </si>
  <si>
    <t>CAC-EXTERIOR WOODSTAINS SADOLIN EXTRA DURABLE 500ML CHERRYWOOD</t>
  </si>
  <si>
    <t>CAC-EXTERIOR WOODSTAINS SADOLIN EXTRA DURABLE 1GAL CHERRYWOOD</t>
  </si>
  <si>
    <t>CAC-EXTERIOR WOODSTAINS SADOLIN EXTRA DURABLE 500ML MAPLE</t>
  </si>
  <si>
    <t>CAC-EXTERIOR WOODSTAINS SADOLIN EXTRA DURABLE 1GAL MAPLE</t>
  </si>
  <si>
    <t>CAC-EXTERIOR WOODSTAINS SADOLIN EXTRA DURABLE 500ML NATURAL/NATUR</t>
  </si>
  <si>
    <t>CAC-EXTERIOR WOODSTAINS SADOLIN EXTRA DURABLE 1GAL NATURAL/NATUR</t>
  </si>
  <si>
    <t>CAC-EXTERIOR WOODSTAINS SADOLIN EXTRA DURABLE 500ML GOLDEN CINAMMON</t>
  </si>
  <si>
    <t>CAC-EXTERIOR WOODSTAINS SADOLIN EXTRA DURABLE 1GAL GOLDEN CINAMMON</t>
  </si>
  <si>
    <t>CAC-EXTERIOR WOODSTAINS SADOLIN EXTRA DURABLE 500ML SP COLOR</t>
  </si>
  <si>
    <t>CAC-EXTERIOR WOODSTAINS SADOLIN EXTRA DURABLE 1GAL SP COLOR</t>
  </si>
  <si>
    <t>CAC-EXTERIOR WOODSTAINS SADOLIN EXTRA DURABLE 20LTR PAIL SP COLOR</t>
  </si>
  <si>
    <t>CAC-OUTDOOR OIL TREAMENT SADOLIN HARDWOOD OIL 500ML COLORLESS</t>
  </si>
  <si>
    <t>CAC-OUTDOOR OIL TREATMENT SADOLIN HARDWOOD OIL 500ML NATURAL</t>
  </si>
  <si>
    <t>CAC-OUTDOOR OIL TREATMENT SADOLIN HARDWOOD OIL 500ML TEAK</t>
  </si>
  <si>
    <t>CAC-OUTDOOR OIL TREATMENT SADOLIN HARDWOOD OIL 1 GAL COLORLESS</t>
  </si>
  <si>
    <t>CAC-OUTDOOR OIL TREATMENT SADOLIN HARDWOOD OIL 1GAL NATURAL</t>
  </si>
  <si>
    <t>CAC-OUTDOOR OIL TREATMENT SADOLIN HARDWOOD OIL 1 GAL TEAK</t>
  </si>
  <si>
    <t>CAC-WOOD PRESERVATIVE SADOLIN 500ML CLEAR</t>
  </si>
  <si>
    <t>CAC-WOOD PRESERVATIVE SADOLIN 1 GAL CLEAR</t>
  </si>
  <si>
    <t>CAC-WOODFILLER SADOLIN 250ML NATURAL</t>
  </si>
  <si>
    <t>CAC-WOODFILLER SADOLIN 250ML TEAK</t>
  </si>
  <si>
    <t>CAC-WOODFILLER SADOLIN 250ML ALPHAWHITE</t>
  </si>
  <si>
    <t>CAC-EXTERIOR CLEAR VANISH SADOLIN YACHT LACQUER CLEAR MATTE005</t>
  </si>
  <si>
    <t>CAC-EXTERIOR CLEAR VARNISH SADOLIN YACHT LACQER UV 500ML CLEAR SATIN 20/35</t>
  </si>
  <si>
    <t>CAC-EXTERIOR CLEAR VARNISH SADOLIN YACHT LACQUER UV 500ML CLEAR SEMIGLOSS 45/50</t>
  </si>
  <si>
    <t>CAC-EXTERIOR CLEAR VARNISH SADOLIN YACHT LACQUER UV 500ML CLEAR GLOSS 90/95</t>
  </si>
  <si>
    <t>CAC-EXTERIOR CLEAR VARNISH SADOLIN YACHT LACQUER UV 1 GAL CLEAR MATTE005</t>
  </si>
  <si>
    <t>CAC-EXTERIOR CLEAR VARNISH SADOLIN YACHT LACQUER UV 1GAL CLEAR SATIN20/35</t>
  </si>
  <si>
    <t>CAC-EXTERIOR CLEAR VARNISH SADOLIN YACHT LACQUER UV 1GAL CLEAR SEMIGLOSS 45/50</t>
  </si>
  <si>
    <t>CAC-EXTERIOR CLEAR VARNISH SADOLIN YACHT LACQUER UV 1GAL CLEAR GLOSS 90/95</t>
  </si>
  <si>
    <t>CAC-EXTERIOR WOODSTAINS SADOLIN EXTRA DURABLE 1 GAL SP COLOR</t>
  </si>
  <si>
    <t>CAC-POLYURETHANE SYNTEKO URETHANE 500ML CLEAR MATTE</t>
  </si>
  <si>
    <t>GG-ORNAMENTAL PLANT ONION LEAVES</t>
  </si>
  <si>
    <t>GG-ORNAMENTAL PLANT VAREGATED IVYN</t>
  </si>
  <si>
    <t>GG-ORNAMENTAL PLANT AMERICAN IVY</t>
  </si>
  <si>
    <t>GG-ORNAMENTAL PLANT SANSAVERIA YELLOW</t>
  </si>
  <si>
    <t>GG-ORNAMENTAL PLANT SANSAVERIA GREEN</t>
  </si>
  <si>
    <t>GG-ORNAMENTAL PLANT GOLDEN KUTCHARITAS</t>
  </si>
  <si>
    <t>GG-ORNAMETAL PLANT RED CRIPPER</t>
  </si>
  <si>
    <t>GG-ORNAMENTAL PLANT VIETNAM ROSE</t>
  </si>
  <si>
    <t>GG-ORNAMENTAL PLANT SANTAN SMALL</t>
  </si>
  <si>
    <t>GG-ORNAMENTAL PLANT SANTAN BIG</t>
  </si>
  <si>
    <t>GG-ORNAMENTAL PLANT VAREGATED PAPUA</t>
  </si>
  <si>
    <t>GG-ORNAMENTAL PLANT BOTH OF MOSES</t>
  </si>
  <si>
    <t>GG-ORNAMENTAL PLANT PURPLE IVY</t>
  </si>
  <si>
    <t>GG-ORNAMENTAL PLANT AUSTRALIAN LILY-SMALL</t>
  </si>
  <si>
    <t>GG-ORNAMENTAL PLANT AUSTRALIAN LILY-BIG</t>
  </si>
  <si>
    <t>GG-ORNAMENTAL PLANT MONDO GRASS</t>
  </si>
  <si>
    <t>GG-ORNAMENTAL PLANT PEANUT GRASS</t>
  </si>
  <si>
    <t>GG-ORNAMENTAL PLANT RED KUTCHARITAS</t>
  </si>
  <si>
    <t>GG-ORNAMENTAL KASTSURA</t>
  </si>
  <si>
    <t>GG-ORNAMENTAL PLANT JAPANESE CYPRESS</t>
  </si>
  <si>
    <t>GG-ORNAMENTAL PLANT VAREGATED EUGENIA</t>
  </si>
  <si>
    <t>GG-ORNAMENTAL PLANT GREEN BOSH</t>
  </si>
  <si>
    <t>GG-ORNAMETAL PLANT BANGKOK FILOS</t>
  </si>
  <si>
    <t>GG-ORNAMENTAL PLANT GOLDEN VINE</t>
  </si>
  <si>
    <t>GG-ORNAMENTAL PLANT SONG OF INDIA</t>
  </si>
  <si>
    <t>GG-ORNAMENTAL PLANT EUGINIA ORANGE</t>
  </si>
  <si>
    <t>GG-ORNAMENTAL PLANT OLMOS</t>
  </si>
  <si>
    <t>GG-ORNAMENTAL PLANT JAPANESE BOSH</t>
  </si>
  <si>
    <t>GG-ORNAMENTAL PLANT BATLE BLUSH RED</t>
  </si>
  <si>
    <t>GG-ORNAMENTAL PLANT SILVER PANDAKAKI</t>
  </si>
  <si>
    <t>GG-ORNAMENTAL PLANT INDIAN CYPRESS</t>
  </si>
  <si>
    <t>GG-ORNAMENTAL PLANT VAREGATED FILOS</t>
  </si>
  <si>
    <t>GG-ORNAMENTAL PLANT PANDAKAKI GREEN</t>
  </si>
  <si>
    <t>GG-ORNAMENTAL PLANT PANDAKAKI GOLDEN</t>
  </si>
  <si>
    <t>GG-ORNAMENTAL PLANT CALLA LILY</t>
  </si>
  <si>
    <t>GG-ORNAMENTAL PLANT ACALAYPA</t>
  </si>
  <si>
    <t>GG-ORNAMENTAL PLANT EAGLE CYPRESS</t>
  </si>
  <si>
    <t>GG-ORNAMENTAL PLANT LANTAN YELLOW</t>
  </si>
  <si>
    <t>GG-ORNAMNETAL PLANTS VAREGATED LANTANA</t>
  </si>
  <si>
    <t>GG-ORNAMENTAL PLANT GODOGORPOS SMALL</t>
  </si>
  <si>
    <t>GG-ORNAMENTAL PLANT GODOGOR[OS BIG</t>
  </si>
  <si>
    <t>GG-ORNAMENTAL PLANT BUSHIDA SMALL</t>
  </si>
  <si>
    <t>GG-ORNAMENTAL PLANT BUSHIDA BIG</t>
  </si>
  <si>
    <t>GG-ORNAMENTAL PLANT CHAMPAGNE SMALL</t>
  </si>
  <si>
    <t>GG-ORNAMENTAL PLANT CHAMPAGNE BIG</t>
  </si>
  <si>
    <t>GG-ORNAMNETAL PLANT BLACK BAMBOO</t>
  </si>
  <si>
    <t>GG-ORNAMENTAL PLANT VINE BAMBOO</t>
  </si>
  <si>
    <t>GG-ORNAMNETAL PLANT POOL BAMBOO SMALL</t>
  </si>
  <si>
    <t>GG-ORNAMENTAL PLANT POOL BAMBOO BIG</t>
  </si>
  <si>
    <t>GG-ORNAMENTAL PLANT THAILAND BAMBOO SMALL</t>
  </si>
  <si>
    <t>GG-ORANAMENTAL PLANT THAILAND BAMBOO BIG</t>
  </si>
  <si>
    <t>GG-ORNAMENTAL PLANT BENGUITE BAMBOO SMALL</t>
  </si>
  <si>
    <t>GG-ORNAMENTAL PLANT BENGUITE BAMBOO BIG</t>
  </si>
  <si>
    <t>GG-ORNAMENTAL PLANT GOLDEN BOHO BAMBOO</t>
  </si>
  <si>
    <t>GG-ORNAMENTAL PLANT MELINDRESS</t>
  </si>
  <si>
    <t>GG-ORNAMNETAL PLANT PAGUDA BAMBOO SMALL</t>
  </si>
  <si>
    <t>GG-ORNAMENTAL PLANT PAGUDA BAMBOO SMALL</t>
  </si>
  <si>
    <t>GG-ORNAMENTAL PLANT EUGENIA MAROON SMALL</t>
  </si>
  <si>
    <t>GG-ORNAMENTAL PLANT EUGENIA MAROON BIG</t>
  </si>
  <si>
    <t>GG-ORNAMNETAL PLANT VIOLET VINE</t>
  </si>
  <si>
    <t>GG-ORNAMENTAL PLANT GOLDEN KOPIA</t>
  </si>
  <si>
    <t>GG-ORNAMENTAL PLANT MIRACLE FRUITS</t>
  </si>
  <si>
    <t>GG-ORNAMENTAL PLANT HORSE TAIL</t>
  </si>
  <si>
    <t>GG-ORNAMENTAL PLANT PHOENIX</t>
  </si>
  <si>
    <t>GG-ORNAMENTAL PLANT BLUE PALM</t>
  </si>
  <si>
    <t>GG-ORNAMENTAL PLANT BOSTON DE SAN JOSE</t>
  </si>
  <si>
    <t>GG-ORNAMENTAL PLANT BOTTON GRASS</t>
  </si>
  <si>
    <t>GG-ORNAMENTAL PLANT FROG GRASS SMALL</t>
  </si>
  <si>
    <t>GG-ORNAMENTAL PLANT FROG GRASS BIG</t>
  </si>
  <si>
    <t>GG-ORNAMENTAL PLANT BLUE FROG GRASS SMALL</t>
  </si>
  <si>
    <t>GG-ORNAMENTAL PLANT BLUE GRASS BIG</t>
  </si>
  <si>
    <t>GG-ORNAMENTAL PLANT GREY STONE PER SACK</t>
  </si>
  <si>
    <t>GG-ORNAMENTAL PLANT BLACK STONE PER SACK</t>
  </si>
  <si>
    <t>GG-ORNAMENTAL PLANT 1 SET GARDEN TABLE</t>
  </si>
  <si>
    <t>GG-ORNAEMENTAL PLANT DRIFTWOOD SMALL</t>
  </si>
  <si>
    <t>GG-ORNAMENTAL PLANT GARDEN SOIL W/ORGANIC PER SACK</t>
  </si>
  <si>
    <t>GG-ORNAMENTAL PLANT SQUARE PATH MEDIUM</t>
  </si>
  <si>
    <t>GG-ORNAMENTAL PLANT SQUARE PATH BIG</t>
  </si>
  <si>
    <t>GG-ORNAMENTAL PLANT STEPPING STONE</t>
  </si>
  <si>
    <t>GG-ORNAMENTAL PLANT BAGAKAY BIG</t>
  </si>
  <si>
    <t>GG-ORNAMENTAL PLANT BAGAKAY SMALL</t>
  </si>
  <si>
    <t>GG-ORNAMENTAL PLANT SAMPAGUITA</t>
  </si>
  <si>
    <t>GG-ORNAMENTAL PLANT GOLDEN DRACENA</t>
  </si>
  <si>
    <t>GG-ORNAMENTAL PLANT VAREGATED CARABAO GRASS</t>
  </si>
  <si>
    <t>GG-ORNAMENTAL PLANT PERFUME PLANT</t>
  </si>
  <si>
    <t>GG-ORNAMENTAL PANT JAPANESE BAMBOO</t>
  </si>
  <si>
    <t>GG-ORNAMENTAL PLANT GOLDEN PAPUA</t>
  </si>
  <si>
    <t>GG-ORNAMENTAL PLAT DWARF EUGENIA</t>
  </si>
  <si>
    <t>GG-ORNAMENTAL PLANT CREPPING FICUS</t>
  </si>
  <si>
    <t>GG-ORNAMENTAL PLANT GOLDEN LEAVES</t>
  </si>
  <si>
    <t>GG-ORNAMENTAL PLANT TEBUTSINA</t>
  </si>
  <si>
    <t>GG-ORNAMENTAL PLANT FORGET ME NOT</t>
  </si>
  <si>
    <t>GG-ORNAMENTAL PLANT VIOLET BELL</t>
  </si>
  <si>
    <t>GG-ORNAMENTAL PLANT ELEPHANT INDOOR</t>
  </si>
  <si>
    <t>GG-ORNAMENTAL PLANT VAREGATED DONIA CARMIN</t>
  </si>
  <si>
    <t>GG-ORNAMENTAL PLANT DONIA CARMIN</t>
  </si>
  <si>
    <t>GG-ORNAMENTAL PLANT SPATHY PYLUM</t>
  </si>
  <si>
    <t>GG-ORNAMENTAL PLANT BASTON DE SAN JOSE</t>
  </si>
  <si>
    <t>GG-ORNAMENTAL PLANT GABI-GABI HEART LEAVES</t>
  </si>
  <si>
    <t>GG-ORNAMENTAL PLANT PINEAPLE RED</t>
  </si>
  <si>
    <t>GG-ORNAMENTAL PLANT SCARLET IVORY</t>
  </si>
  <si>
    <t>GG-ORAMENTAL PLANT WELCOME PLANT</t>
  </si>
  <si>
    <t>GG-ORNAMENTAL PLANT MONEY PLANT</t>
  </si>
  <si>
    <t>GG-ORNAMENTAL PLANT HANGING PLANT</t>
  </si>
  <si>
    <t>GG-ORNAMENTAL PLANT RED PALM</t>
  </si>
  <si>
    <t>GG-ORNAMENTAL PLANT VAREGATED BAMBOO</t>
  </si>
  <si>
    <t>GG-ORNAMENTAL PLANT MINDIAMINA</t>
  </si>
  <si>
    <t>GG-ORNAMENTAL PLANT BANGKOK FICUS BIG</t>
  </si>
  <si>
    <t>GG-ORNAMENTAL PLANT EVERGREEN TAMBIS SEEDLES</t>
  </si>
  <si>
    <t>GG-ORNAMENTAL PLANT GOLDEN CYPRESS</t>
  </si>
  <si>
    <t>GG-ORNAMENTAL PLANT PEONEX BIG</t>
  </si>
  <si>
    <t>GG-ORNAMENAL PLANT LONG LEAVES</t>
  </si>
  <si>
    <t>GG-ORNAMENTAL PLANT STEPPING STONE SMALL</t>
  </si>
  <si>
    <t>GG-ORNAMENTAL PLANT GOLDEN SHOWER</t>
  </si>
  <si>
    <t>GG-ORNAMENTAL PLANT AMERICAN LEMON</t>
  </si>
  <si>
    <t>GG-ORNAMENTAL PLANT GARDENIA</t>
  </si>
  <si>
    <t>GG-ORNAMENTAL PLANT FIVE FINGERS</t>
  </si>
  <si>
    <t>GG-ORNAMENTAL PLANT PAPUA PANCIT</t>
  </si>
  <si>
    <t>GG-ORNAMENTAL PLANT JAPANESE CYPRESS SMALL</t>
  </si>
  <si>
    <t>GG-ORNAMENTAL PLANT GOLDEN SHOWER DWARFT</t>
  </si>
  <si>
    <t>GG-ORNAMENTAL PLANT BLUE EAGLE SMALL</t>
  </si>
  <si>
    <t>GG-ORNAMENTAL PLANT V-BAMBOO</t>
  </si>
  <si>
    <t>GG-ORNAMENTAL PLANT POWDER POP</t>
  </si>
  <si>
    <t>GG-ORNAMENTAL PLANT POKEN TEA</t>
  </si>
  <si>
    <t>GG-ORNAMENTAL PLANT JAVANESSA FICUS</t>
  </si>
  <si>
    <t>GG-ORNAMENTAL PLANT ADELPA</t>
  </si>
  <si>
    <t>GG-ORNAMENTAL PLANT V-CYPRESS</t>
  </si>
  <si>
    <t>GG-ORNAMENTAL PLANT PENCIL CYPRESS</t>
  </si>
  <si>
    <t>GG-S.O ORNAMENTAL PLANT HORSE TAIL W/CAWA &amp; STAND</t>
  </si>
  <si>
    <t>GG-ORNAMENTAL PLANT HAWAIN PALM BIG</t>
  </si>
  <si>
    <t>GG-ORNAMENTAL PLANT HAWAAIN PALM SMALL</t>
  </si>
  <si>
    <t>GG-ORNAMENTAL PLANT SILVER BOSCH</t>
  </si>
  <si>
    <t>GG-ORNAMENTAL PLANT BANGKOK FICUS SMALL</t>
  </si>
  <si>
    <t>GG-ORNAMENTAL PLANTS BANGKOK FICUS MEDIUM</t>
  </si>
  <si>
    <t>GG-ORNAMENTAL PLANT VAREGATED FROG GRASS</t>
  </si>
  <si>
    <t>GG-ORNAMENTAL PLANT PAINT MY LOVE</t>
  </si>
  <si>
    <t>GG-ORNAMENTAL PLANT YESTERDAY TODAY TOMORROW BIG</t>
  </si>
  <si>
    <t>GG-ORNAMENTAL PLANT YESTERDAY TOMORROW SMALL</t>
  </si>
  <si>
    <t>GG-ORNAMENTAL PLANT FREN DWARFIT MEDIUM</t>
  </si>
  <si>
    <t>GG-ORNAMENTAL PLANT FREN DWARFIT SMALL</t>
  </si>
  <si>
    <t>GG-ORNAMENTAL PLANT INDIAN CYPRESS MEDIUM</t>
  </si>
  <si>
    <t>GG-ORNAMENTAL PLANT VAREGATED EUGENIA BIG</t>
  </si>
  <si>
    <t>GG-ORNAMENTAL PLANT CHAMPAIGNE BIG</t>
  </si>
  <si>
    <t>GG-ORNAMENTAL PLANT CHAMPAIGNE MEDIUM</t>
  </si>
  <si>
    <t>GG-ORNAMENTAL PLANT FIRE THREE</t>
  </si>
  <si>
    <t>GG-ORNAMENTAL PLANT EUGENIA HEART MEDIUM</t>
  </si>
  <si>
    <t>GG-ORNAMENTAL PLANT EUGENIA HEART SMALL</t>
  </si>
  <si>
    <t>GG-ORNAMENTAL PLANT CANYA BIRAL BIG</t>
  </si>
  <si>
    <t>GG-ORNAMENTAL PLANT CANYA BIRAL MEDIUM</t>
  </si>
  <si>
    <t>GG-ORNAMENTAL PLANT SILVER LEAVES BIG</t>
  </si>
  <si>
    <t>GG-ORNAMENTAL PLANT SILVER LEAVES MEDIUM</t>
  </si>
  <si>
    <t>GG-ORNAMENTAL PLANT SILVER LEAVES SMALL</t>
  </si>
  <si>
    <t>GG-ORNAMENTAL PLANT DWARFT EUGENIA</t>
  </si>
  <si>
    <t>GG-ORNAMENTAL PLANT GARDEN SOIL W/ ORGANIC</t>
  </si>
  <si>
    <t>GG-ORNAMENTAL PLANT CACTUS</t>
  </si>
  <si>
    <t>GG-ORNAMENTAL PLANT SNAKE PLANT</t>
  </si>
  <si>
    <t>GG-ORNAMENTAL PLANT PAPUA SMALL</t>
  </si>
  <si>
    <t>GG-ORNAMENTAL PLANT GREEN BOSS BIG</t>
  </si>
  <si>
    <t>GG-ORNAMENTAL PLANT GREEN BOSS MEDIUM</t>
  </si>
  <si>
    <t>GG-ORNAMENTAL PLANT BOSIDA BIG</t>
  </si>
  <si>
    <t>GG-ORNAMENTAL PLANT BOSIDA MEDIUM</t>
  </si>
  <si>
    <t>GG-ORNAMENTAL PLANT BATTLE BRASS BIG</t>
  </si>
  <si>
    <t>GG-ORNAMENTAL PLANT BATTLE BRASS MEDIUM</t>
  </si>
  <si>
    <t>GG-ORNAMENTAL PLANT BATTLE BRASS SMALL</t>
  </si>
  <si>
    <t>GG-ORNAMETAL PLANT BANKOK CALACHUCHI BIG</t>
  </si>
  <si>
    <t>GG-ORNAMENTAL PLANT BANKOK CALACHUCHI MEDIUM</t>
  </si>
  <si>
    <t>GG-ORNAMENTAL PLANT BANKOK CALACHUCHI SMALL</t>
  </si>
  <si>
    <t>GG-ORNAMENTAL PLANT LOCARIA FINE TREE BIG</t>
  </si>
  <si>
    <t>GG-ORNAMENTAL PLANT LOCARIA FINE TREE MEDIUM</t>
  </si>
  <si>
    <t>GG-ORNAMENTAL PLANT LOCARIA FINE TREE SMALL</t>
  </si>
  <si>
    <t>GG-ORNAMENTAL PLANT BALL CYPRESS MEDIUM</t>
  </si>
  <si>
    <t>GG-ORNAMENTAL PLANT BALL CYPRESS SMALL</t>
  </si>
  <si>
    <t>GG-ORNAMENTAL PLANT GROW CUP CYPRESS MEDIUM</t>
  </si>
  <si>
    <t>GG-ORNAMENTAL PLANT DWARFT IVY VAREGATED</t>
  </si>
  <si>
    <t>GG-ORNAMENTAL PLANT CALACHUCHI EXTRA BIG</t>
  </si>
  <si>
    <t>GG-ORNAMENTAL PLANT BONZAI JUNIPER CYPRESS</t>
  </si>
  <si>
    <t>GG-ORNAMENTAL PLANT LANTANA MEDIUM</t>
  </si>
  <si>
    <t>GG-ORNAMENTAL PLANT JUNIPER CYPRESS</t>
  </si>
  <si>
    <t>GG-ORNAMENTAL PLANT UPRIGHT CYPRESS</t>
  </si>
  <si>
    <t>GG-ORNAMENTAL PLANT RED BATLE BLUSH RED SMALL</t>
  </si>
  <si>
    <t>GG-ORNAMENTAL PLANT JAVANESSA FICUS MEDIUM</t>
  </si>
  <si>
    <t>GG-ORNAMENTAL PLANT KAMONING SMALL</t>
  </si>
  <si>
    <t>GG-ORNAMENTAL PLANT KAMONING MEDIUM</t>
  </si>
  <si>
    <t>GG-ORNAMENTAL PLANT AMERICAN SANTAN</t>
  </si>
  <si>
    <t>GG-ORNAMENTAL PLANT VAREGATED FICUS</t>
  </si>
  <si>
    <t>GG-ORNAMENTAL PLANT BANKOK FICUS MEDIUM</t>
  </si>
  <si>
    <t>GG-ORNAMENTAL PLANT GREEN BOSCH MEDIUM</t>
  </si>
  <si>
    <t>GG-ORNAMENTAL PLANT STAND FOR PLANTS</t>
  </si>
  <si>
    <t>GG-ORNAMENTAL PLANT KAWA FOR PLANTS</t>
  </si>
  <si>
    <t>GG-ORNAMENTAL PLANT CHINESE HOLY</t>
  </si>
  <si>
    <t>GG-ORNAMENTAL PLANT GOLDEN FICUS BIG</t>
  </si>
  <si>
    <t>GG-ORNAMENTAL PLANT GOLDEN FICUS XL</t>
  </si>
  <si>
    <t>GG-ORNAMENTAL PLANT BANGKOK FICUS 2XL</t>
  </si>
  <si>
    <t>GG-ORNAMENTAL PLANT PLANT PINEAPLE RED MEDIUM</t>
  </si>
  <si>
    <t>GG-ORNAMENTAL PLANT EUGENIA XL</t>
  </si>
  <si>
    <t>GG-ORNAMENTAL PLANT EUGENIA BIG</t>
  </si>
  <si>
    <t>GG-ORNAMENTAL PLANT CAMONING</t>
  </si>
  <si>
    <t>GG-ORNAMENTAL PLANT ALOVERA</t>
  </si>
  <si>
    <t>GG-ORNAMENTAL PLANT BANGKOK FICUS XL</t>
  </si>
  <si>
    <t>GG-ORNAMENTAL PLANT KALAMANSI</t>
  </si>
  <si>
    <t>GG-ORNAMENTAL PLANT HAWAIAN PALM XS</t>
  </si>
  <si>
    <t>GG-ORNAMENTAL PLANT HAWAIAN PALM PETITE</t>
  </si>
  <si>
    <t>GG-ORNAMENTAL PLANT JAPANESS BOSH MEDUIM</t>
  </si>
  <si>
    <t>GG-ORNAMENTAL PLANT GREEN BOSH SMALL</t>
  </si>
  <si>
    <t>GG-ORNAMENTAL PLANT GREEN BOSH MEDIUM</t>
  </si>
  <si>
    <t>GG-ORNAMENTAL PLANT PERFUME PLANT SMALL</t>
  </si>
  <si>
    <t>GG-ORNAMENTAL PLANT MOLAWIN BATO PETITE</t>
  </si>
  <si>
    <t>GG-ORNAMENTAL PLANT MOLAWIN BATO SMALL</t>
  </si>
  <si>
    <t>GG-ORNAMENTAL PLANT MOLAWIN BATO MEDIUM</t>
  </si>
  <si>
    <t>GG-ORNAMENTAL PLANT MOLAWIN BATO BIG</t>
  </si>
  <si>
    <t>GG-ORNAMENTAL PLANT MOLAWIN BATO EXTRA BIG</t>
  </si>
  <si>
    <t>GG-ORNAMENTAL PLANT BAGAKAY MEDIUM</t>
  </si>
  <si>
    <t>GG-ORANAMENTAL PLANT WELCOME PLANT BIG</t>
  </si>
  <si>
    <t>GG-ORANAMENTAL PLANT WELCOME PLANT EXTRA BIG</t>
  </si>
  <si>
    <t>GG-ORNAMENTAL PLANT AGLOMENA SMALL</t>
  </si>
  <si>
    <t>GG-ORNAMENTAL PLANT AGLOMENA MEDIUM</t>
  </si>
  <si>
    <t>GG-ORNAMENTAL PLANT SPATH PYLUM VAREGATED SMALL</t>
  </si>
  <si>
    <t>GG-ORNAMENTAL PLANT SPATH PYLUM VAREGATED MEDIUM</t>
  </si>
  <si>
    <t>GG-ORNAMENTAL PLANT KAWA FO PLANTS</t>
  </si>
  <si>
    <t>GG-ORNAMENTAL PLANT KAWA W/ STAND  FOR PLANTS</t>
  </si>
  <si>
    <t>GG-ORNAMENTAL PLANT APPLE MANGO PLANT SMALL</t>
  </si>
  <si>
    <t>GG-ORNAMENTAL PLANT APPLE MANGO PLANT MEDIUM</t>
  </si>
  <si>
    <t>GG-ORNAMENTAL PLANT YUKA PLANT BIG</t>
  </si>
  <si>
    <t>GG-ORNAMENTAL PLANT YUKA PLANT MEDIUM</t>
  </si>
  <si>
    <t>GG-ORNAMENTAL PLANT YUKA PLANT SMALL</t>
  </si>
  <si>
    <t>GG-ORNAMENTAL PLANT RED PALM PLANT BIG</t>
  </si>
  <si>
    <t>GG-ORNAMENTAL PLANT RED PALM PLANT LARGE</t>
  </si>
  <si>
    <t>GG-ORNAMENTAL PLANT RED PALM PLANT MEDIUM</t>
  </si>
  <si>
    <t>GG-ORNAMENTAL PLANT YELLOW BELL MEDIUM</t>
  </si>
  <si>
    <t>GG-ORNAMENTAL PLANT YELLOW BELL SMALL</t>
  </si>
  <si>
    <t>GG-ORNAMENTAL PLANT CHINESE BAMBOO PETITE</t>
  </si>
  <si>
    <t>GG-ORNAMENTAL PLANT CHINESE BAMBOO SMALL</t>
  </si>
  <si>
    <t>GG-ORNAMENTAL PLANT DWARF PINE TREE BIG</t>
  </si>
  <si>
    <t>GG-ORNAMENTAL PLANT DWARF PINE TREE MEDIUM</t>
  </si>
  <si>
    <t>GG-ORNAMENTAL PLANT DWARF PINE TREE SMALL</t>
  </si>
  <si>
    <t>GG-ORNAMENTAL PLANT BOSIDA PLANT SMALL</t>
  </si>
  <si>
    <t>GG-ORNAMENTAL PLANT BOSIDA PLANT  PETITE</t>
  </si>
  <si>
    <t>GG-ORNAMENTAL PLANT BOSIDA PLANT  SMALL</t>
  </si>
  <si>
    <t>GG-ORNAMENTAL PLANT JAPANESE BOSH XL</t>
  </si>
  <si>
    <t>GG-ORNAMENTAL PLANT JAPANESE BOSH BIG</t>
  </si>
  <si>
    <t>GG-ORNAMENTAL PLANT CATSURA BIG</t>
  </si>
  <si>
    <t>GG-ORNAMENTAL PLANT CATSURA MEDIUM</t>
  </si>
  <si>
    <t>GG-ORNAMENTAL PLANT CATSURA SMALL</t>
  </si>
  <si>
    <t>GG-ORNAMENTAL PLANT VAREGATED FICUS MEDIUM</t>
  </si>
  <si>
    <t>GG-ORNAMENTAL PLANT VAREGATED FICUS SMALL</t>
  </si>
  <si>
    <t>GG-ORNAMENTAL PLANT PLANT FICUS XL</t>
  </si>
  <si>
    <t>GG-ORNAMENTAL PLANT PLANT FICUS BIG</t>
  </si>
  <si>
    <t>GG-ORNAMENTAL PLANT PLANT FICUS LARGE</t>
  </si>
  <si>
    <t>GG-ORNAMENTAL PLANT GREEN BOSS XL</t>
  </si>
  <si>
    <t>GG-ORNAMENTAL PLANT GREEN BOSS LARGE</t>
  </si>
  <si>
    <t>GG-ORNAMENTAL PLANT GREEN BOSS M-L</t>
  </si>
  <si>
    <t>GG-ORNAMENTAL PLANT EUGENIA ORANGE XXXXL</t>
  </si>
  <si>
    <t>GG-ORNAMENTAL PLANT EUGENIA ORANGE XXXL</t>
  </si>
  <si>
    <t>GG-ORNAMENTAL PLANT EUGENIA ORANGE XXL</t>
  </si>
  <si>
    <t>GG-ORNAMENTAL PLANT EUGENIA ORANGE XL</t>
  </si>
  <si>
    <t>GG-ORNAMENTAL PLANT EUGENIA ORANGE LARGE</t>
  </si>
  <si>
    <t>GG-ORNAMENTAL PLANT EUGENIA ORANGE M-L</t>
  </si>
  <si>
    <t>GG-ORNAMENTAL PLANT EUGENIA ORANGE BIG</t>
  </si>
  <si>
    <t>GG-ORNAMENTAL PLANT EUGENIA ORANGE MEDIUM</t>
  </si>
  <si>
    <t>GG-ORNAMENTAL PLANT EUGENIA ORANGE SMALL</t>
  </si>
  <si>
    <t>GG-ORNAMENTAL PLANT EUGENIA ORANGE PETITE</t>
  </si>
  <si>
    <t>GG-ORNAMENTAL PLANT VAREGATED EUGENIA XXL</t>
  </si>
  <si>
    <t>GG-ORNAMENTAL PLANT VAREGATED EUGENIA XL</t>
  </si>
  <si>
    <t>GG-ORNAMENTAL PLANT VAREGATED EUGENIA LARGE</t>
  </si>
  <si>
    <t>GG-ORNAMENTAL PLANT VAREGATED EUGENIA M-L</t>
  </si>
  <si>
    <t>GG-ORNAMENTAL PLANT VAREGATED EUGENIA MEDIUM</t>
  </si>
  <si>
    <t>GG-ORNAMENTAL PLANT VAREGATED EUGENIA SMALL</t>
  </si>
  <si>
    <t>GG-ORNAMENTAL PLANT VAREGATED EUGENIA PETITE</t>
  </si>
  <si>
    <t>GG-ORNAMENTAL PLANT MELINDRES PLANT SMALL</t>
  </si>
  <si>
    <t>GG-ORNAMENTAL PLANT MELINDRES PLANT PETITE</t>
  </si>
  <si>
    <t>GG-ORNAMENTAL PLANT BLUE EAGLE PLANT LARGE</t>
  </si>
  <si>
    <t>GG-ORNAMENTAL PLANT BLUE EAGLE PLANT MEDIUM</t>
  </si>
  <si>
    <t>GG-ORNAMENTAL PLANT CHAMPAGNE PLANT XXXXL</t>
  </si>
  <si>
    <t>GG-ORNAMENTAL PLANT CHAMPAGNE PLANT XXXL</t>
  </si>
  <si>
    <t>GG-ORNAMENTAL PLANT CHAMPAGNE PLANT XXL</t>
  </si>
  <si>
    <t>GG-ORNAMENTAL PLANT CHAMPAGNE PLANT XL</t>
  </si>
  <si>
    <t>GG-ORNAMENTAL PLANT CHAMPAGNE PLANT LARGE</t>
  </si>
  <si>
    <t>GG-ORNAMENTAL PLANT CHAMPAGNE PLANT M-L</t>
  </si>
  <si>
    <t>GG-ORNAMENTAL PLANT CHAMPAGNE PLANT MEDIUM</t>
  </si>
  <si>
    <t>GG-ORNAMENTAL PLANT CHAMPAGNE PLANT PETITE</t>
  </si>
  <si>
    <t>GG-ORNAMENTAL PLANT GOLDEN FICUS PLANT LARGE</t>
  </si>
  <si>
    <t>GG-ORNAMENTAL PLANT GOLDEN FICUS PLANT M-L</t>
  </si>
  <si>
    <t>GG-ORNAMENTAL PLANT GOLDEN FICUS PLANT MEDIUM</t>
  </si>
  <si>
    <t>GG-ORNAMENTAL PLANT GOLDEN FICUS PLANT SMALL</t>
  </si>
  <si>
    <t>GG-ORNAMENTAL PLANT GOLDEN FICUS PLANT PETITE</t>
  </si>
  <si>
    <t>GG-ORNAMENTAL PLANT HAWAIAN PALM PLANT LARGE</t>
  </si>
  <si>
    <t>GG-ORNAMENTAL PLANT HAWAIAN PALM PLANT MEDIUM</t>
  </si>
  <si>
    <t>GG-ORNAMENTAL PLANT POENIX PLANT LARGE</t>
  </si>
  <si>
    <t>GG-ORNAMENTAL PLANT POENIX PLANT M-L</t>
  </si>
  <si>
    <t>GG-ORNAMENTAL PLANT POENIX PLANT MEDIUM</t>
  </si>
  <si>
    <t>GG-ORNAMENTAL PLANT POENIX PLANT SMALL</t>
  </si>
  <si>
    <t>GG-ORNAMENTAL PLANT PLANT LANTANA XXL</t>
  </si>
  <si>
    <t>GG-ORNAMENTAL PLANT PLANT LANTANA XL</t>
  </si>
  <si>
    <t>GG-ORNAMENTAL PLANT PLANT LANTANA LARGE</t>
  </si>
  <si>
    <t>GG-ORNAMENTAL PLANT POKEN TEA XXL</t>
  </si>
  <si>
    <t>GG-ORNAMENTAL PLANT POKEN TEA XL</t>
  </si>
  <si>
    <t>GG-ORNAMENTAL PLANT POKEN TEA LARGE</t>
  </si>
  <si>
    <t>GG-ORNAMENTAL PLANT POKEN TEA M-L</t>
  </si>
  <si>
    <t>GG-ORNAMENTAL PLANT POKEN TEA MEDIUM</t>
  </si>
  <si>
    <t>GG-ORNAMENTAL PLANT POKEN TEA SMALL</t>
  </si>
  <si>
    <t>GG-ORNAMENTAL PLANT SILVER LEAVES XXXXL</t>
  </si>
  <si>
    <t>GG-ORNAMENTAL PLANT SILVER LEAVES XXXL</t>
  </si>
  <si>
    <t>GG-ORNAMENTAL PLANT SILVER LEAVES XXL</t>
  </si>
  <si>
    <t>GG-ORNAMENTAL PLANT SILVER LEAVES XL</t>
  </si>
  <si>
    <t>GG-ORNAMENTAL PLANT SILVER LEAVES LARGE</t>
  </si>
  <si>
    <t>GG-ORNAMENTAL PLANT SILVER LEAVES M-L</t>
  </si>
  <si>
    <t>GG-ORNAMENTAL PLANT SILVER BOSH XXL</t>
  </si>
  <si>
    <t>GG-ORNAMENTAL PLANT SILVER BOSH XL</t>
  </si>
  <si>
    <t>GG-ORNAMENTAL PLANT SILVER BOSH LARGE</t>
  </si>
  <si>
    <t>GG-ORNAMENTAL PLANT SILVER BOSH M-L</t>
  </si>
  <si>
    <t>GG-ORNAMENTAL PLANT SILVER BOSH MEDIUM</t>
  </si>
  <si>
    <t>GG-ORNAMENTAL PLANT SILVER BOSH SMALL</t>
  </si>
  <si>
    <t>GG-ORNAMENTAL PLANT SILVER BOSH PETITE</t>
  </si>
  <si>
    <t>GG-ORNAMENTAL PLANT POWDER POP MEDIUM</t>
  </si>
  <si>
    <t>GG-ORNAMENTAL PLANT POWDER POP SMALL</t>
  </si>
  <si>
    <t>GG-ORNAMENTAL PLANT CARABAO PLANT LARGE</t>
  </si>
  <si>
    <t>GG-ORNAMENTAL PLANT CARABAO PLANT M-L</t>
  </si>
  <si>
    <t>GG-ORNAMENTAL PLANT CARABAO PLANT MEDIUM</t>
  </si>
  <si>
    <t>GG-ORNAMENTAL PLANT CARABAO PLANT SMALL</t>
  </si>
  <si>
    <t>GG-ORNAMENTAL PLANT SONG OF INDIA M-L</t>
  </si>
  <si>
    <t>GG-ORNAMENTAL PLANT SONG OF INDIA MEDIUM</t>
  </si>
  <si>
    <t>GG-ORNAMENTAL PLANT SONG OF INDIA SMALL</t>
  </si>
  <si>
    <t>GG-ORNAMENTAL PLANT HORSE TAIL PLANT LARGE</t>
  </si>
  <si>
    <t>GG-ORNAMENTAL PLANT HORSE TAIL PLANT MEDIUM</t>
  </si>
  <si>
    <t>GG-ORNAMENTAL PLANT HORSE TAIL PLANT SMALL</t>
  </si>
  <si>
    <t>GG-ORNAMENTAL PLANT DONIA CARMEN PLANT MEDIUM</t>
  </si>
  <si>
    <t>GG-ORNAMENTAL PLANT DONIA CARMEN PLANT SMALL</t>
  </si>
  <si>
    <t>GG-ORNAMENTAL PLANT GARDENIA PLANT LARGE</t>
  </si>
  <si>
    <t>GG-ORNAMENTAL PLANT GARDENIA PLANT M-L</t>
  </si>
  <si>
    <t>GG-ORNAMENTAL PLANT GARDENIA PLANT MEDIUM</t>
  </si>
  <si>
    <t>GG-ORNAMENTAL PLANT PLANT BLUE STONE M-L</t>
  </si>
  <si>
    <t>GG-ORNAMENTAL PLANT PLANT BLUE STONE E-S</t>
  </si>
  <si>
    <t>GG-ORNAMENTAL PLANT PLANT BLUE STONE PETITE</t>
  </si>
  <si>
    <t>GG-ORNAMENTAL PLANT SILVER PANDAKAKI M-L</t>
  </si>
  <si>
    <t>GG-ORNAMENTAL PLANT SILVER PANDAKAKI MEDIUM</t>
  </si>
  <si>
    <t>GG-ORNAMENTAL PLANT SILVER PANDAKAKI SMALL</t>
  </si>
  <si>
    <t>GG-ORNAMENTAL PLANT SILVER PANDAKAKI PETITE</t>
  </si>
  <si>
    <t>GG-ORNAMENTAL PLANT VAREGATED BAMBOO XXL</t>
  </si>
  <si>
    <t>GG-ORNAMENTAL PLANT VAREGATED BAMBOO XL</t>
  </si>
  <si>
    <t>GG-ORNAMENTAL PLANT VAREGATED BAMBOO LARGE</t>
  </si>
  <si>
    <t>GG-ORNAMENTAL PLANT VAREGATED BAMBOO M-L</t>
  </si>
  <si>
    <t>GG-ORNAMENTAL PLANT VAREGATED BAMBOO MEDIUM</t>
  </si>
  <si>
    <t>GG-ORNAMENTAL PLANT VAREGATED BAMBOO SMALL</t>
  </si>
  <si>
    <t>GG-ORNAMENTAL PLANT VAREGATED BAMBOO E-S</t>
  </si>
  <si>
    <t>GG-ORNAMENTAL PLANT VAREGATED BAMBOO PETITE</t>
  </si>
  <si>
    <t>GG-ORNAMENTAL PLANT PLANT FIVE FINGERS MEDIUM</t>
  </si>
  <si>
    <t>GG-ORNAMENTAL PLANT PLANT FIVE FINGERS SMALL</t>
  </si>
  <si>
    <t>GG-ORNAMENTAL PLANT PLANT SAMPAGUITA M-L</t>
  </si>
  <si>
    <t>GG-ORNAMENTAL PLANT PLANT SAMPAGUITA MEDIUM</t>
  </si>
  <si>
    <t>GG-ORNAMENTAL PLANT PLANT SAMPAGUITA E-S</t>
  </si>
  <si>
    <t>GG-ORNAMENTAL PLANT PLANT SAMPAGUITA SMALL</t>
  </si>
  <si>
    <t>GG-ORNAMENTAL PLANT PLANT SAMPAGUITA PETITE</t>
  </si>
  <si>
    <t>GG-ORNAMENTAL PLANT AMERICAN SANTAN LARGE</t>
  </si>
  <si>
    <t>GG-ORNAMENTAL PLANT AMERICAN SANTAN M-L</t>
  </si>
  <si>
    <t>GG-ORNAMENTAL PLANT AMERICAN SANTAN MEDIUM</t>
  </si>
  <si>
    <t>GG-ORNAMENTAL PLANT AMERICAN SANTAN SMALL</t>
  </si>
  <si>
    <t>GG-ORNAMENTAL PLANT JAPANESE BAMBOO M-L</t>
  </si>
  <si>
    <t>GG-ORNAMENTAL PLANT JAPANESE BAMBOO MEDIUM</t>
  </si>
  <si>
    <t>GG-ORNAMENTAL PLANT JAPANESE BAMBOO SMALL</t>
  </si>
  <si>
    <t>GG-ORNAMENTAL PLANT V-SPATHY PHYLUM M-L</t>
  </si>
  <si>
    <t>GG-ORNAMENTAL PLANT V-SPATHY PHYLUM MEDIUM</t>
  </si>
  <si>
    <t>GG-ORNAMENTAL PLANT V-SPATHY PHYLUM E-S</t>
  </si>
  <si>
    <t>GG-ORNAMENTAL PLANT V-SPATHY PHYLUM SMALL</t>
  </si>
  <si>
    <t>GG-ORNAMENTAL PLANT PANDAKAKI GREEN SMALL</t>
  </si>
  <si>
    <t>GG-ORNAMENTAL PLANT PANDAKAKI GREEN MEDIUM</t>
  </si>
  <si>
    <t>GG-ORNAMENTAL PLANT PANDAKAKI GREEN LARGE</t>
  </si>
  <si>
    <t>GG-ORNAMENTAL PLANT PANDAKAKI GREEN XL</t>
  </si>
  <si>
    <t>GG-ORNAMENTAL PLANT VINE BAMBOO SMALL</t>
  </si>
  <si>
    <t>GG-ORNAMENTAL PLANT MONEY PLANT MEDIUM</t>
  </si>
  <si>
    <t>GG-ORNAMENTAL PLANT MONEY PLANT LARGE</t>
  </si>
  <si>
    <t>GG-ORNAMENTAL PLANT MONEY PLANT XL</t>
  </si>
  <si>
    <t>GG-ORNAMENTAL PLANT MONEY PLANT XXL</t>
  </si>
  <si>
    <t>GG-ORNAMENTAL PLANT CHINESE TEA SMALL</t>
  </si>
  <si>
    <t>GG-ORNAMENTAL PLANT CHINESE TEA MEDIUM</t>
  </si>
  <si>
    <t>GG-ORNAMENTAL PLANT CHINESE TEA LARGE</t>
  </si>
  <si>
    <t>GG-ORNAMENTAL PLANT CHINESE TEA XL</t>
  </si>
  <si>
    <t>GG-ORNAMENTAL PLANT CHINESE TEA XXL</t>
  </si>
  <si>
    <t>GG-ORNAMENTAL PLANT VARIGATED ARWANA I</t>
  </si>
  <si>
    <t>GG-ORNAMENTAL PLANT VARIGATED ARWANA II</t>
  </si>
  <si>
    <t>GG-ORNAMENTAL PLANT VARIGATED ARWANA III</t>
  </si>
  <si>
    <t>GG-ORNAMENTAL PLANT VARIGATED ARWANA IV</t>
  </si>
  <si>
    <t>GG-ORNAMENTAL PLANT VARIGATED ARWANA V</t>
  </si>
  <si>
    <t>GG-ORNAMENTAL PLANT VARIGATED ARWANA VI</t>
  </si>
  <si>
    <t>GG-ORNAMENTAL PLANT VARIGATED ARWANA VII</t>
  </si>
  <si>
    <t>GG-ORNAMENTAL PLANT VARIGATED ARWANA VIII</t>
  </si>
  <si>
    <t>GG-ORNAMENTAL PLANT VARIGATED ARWANA IX</t>
  </si>
  <si>
    <t>GG-ORNAMENTAL PLANT VARIGATED ARWANA X</t>
  </si>
  <si>
    <t>GG-ORNAMENTAL PLANT VARIGATED ARWANA XI</t>
  </si>
  <si>
    <t>GG-ORNAMENTAL PLANT RED MARBLE I</t>
  </si>
  <si>
    <t>GG-ORNAMENTAL PLANT RED MARBLE II</t>
  </si>
  <si>
    <t>GG-ORNAMENTAL PLANT RED MARBLE III</t>
  </si>
  <si>
    <t>GG-ORNAMENTAL PLANT RED MARBLE IV</t>
  </si>
  <si>
    <t>GG-ORNAMENTAL PLANT RED MARBLE V</t>
  </si>
  <si>
    <t>GG-ORNAMENTAL PLANT RED MARBLE VI</t>
  </si>
  <si>
    <t>GG-ORNAMENTAL PLANT RED MARBLE VII</t>
  </si>
  <si>
    <t>GG-ORNAMENTAL PLANT RED PALM I</t>
  </si>
  <si>
    <t>GG-ORNAMENTAL PLANT RED PALM II</t>
  </si>
  <si>
    <t>GG-ORNAMENTAL PLANT RED PALM III</t>
  </si>
  <si>
    <t>GG-ORNAMENTAL PLANT RED PALM IV</t>
  </si>
  <si>
    <t>GG-ORNAMENTAL PLANT RED PALM V</t>
  </si>
  <si>
    <t>GG-ORNAMENTAL PLANT RED PALM VI</t>
  </si>
  <si>
    <t>GG-ORNAMENTAL PLANT RED PALM VII</t>
  </si>
  <si>
    <t>GG-ORNAMENTAL PLANT RED PALM VIII</t>
  </si>
  <si>
    <t>GG-ORNAMENTAL PLANT RED PALM IX</t>
  </si>
  <si>
    <t>GG-ORNAMENTAL PLANT RED PALM X</t>
  </si>
  <si>
    <t>GG-ORNAMENTAL PLANT RED PALM XI</t>
  </si>
  <si>
    <t>GG-ORNAMENTAL PLANT RED PALM XII</t>
  </si>
  <si>
    <t>GG-ORNAMENTAL PLANT RED PALM XIII</t>
  </si>
  <si>
    <t>GG-ORNAMENTAL PLANT RED EUGENIA I</t>
  </si>
  <si>
    <t>GG-ORNAMENTAL PLANT RED EUGENIA II</t>
  </si>
  <si>
    <t>GG-ORNAMENTAL PLANT RED EUGENIA III</t>
  </si>
  <si>
    <t>GG-ORNAMENTAL PLANT RED EUGENIA IV</t>
  </si>
  <si>
    <t>GG-ORNAMENTAL PLANT RED EUGENIA V</t>
  </si>
  <si>
    <t>GG-ORNAMENTAL PLANT RED EUGENIA VI</t>
  </si>
  <si>
    <t>GG-ORNAMENTAL PLANT RED EUGENIA VII</t>
  </si>
  <si>
    <t>GG-ORNAMENTAL PLANT RED EUGENIA VIII</t>
  </si>
  <si>
    <t>GG-ORNAMENTAL PLANT RED EUGENIA IX</t>
  </si>
  <si>
    <t>GG-ORNAMENTAL PLANT RED EUGENIA X</t>
  </si>
  <si>
    <t>GG-ORNAMENTAL PLANT RED EUGENIA XI</t>
  </si>
  <si>
    <t>GG-ORNAMENTAL PLANT RED EUGENIA XII</t>
  </si>
  <si>
    <t>GG-ORNAMENTAL PLANT RED EUGENIA XIII</t>
  </si>
  <si>
    <t>GG-ORNAMENTAL PLANT RED EUGENIA XIV</t>
  </si>
  <si>
    <t>GG-ORNAMENTAL PLANT GLDEN BUHO I</t>
  </si>
  <si>
    <t>GG-ORNAMENTAL PLANT GLDEN BUHO II</t>
  </si>
  <si>
    <t>GG-ORNAMENTAL PLANT GLDEN BUHO III</t>
  </si>
  <si>
    <t>GG-ORNAMENTAL PLANT GLDEN BUHO IV</t>
  </si>
  <si>
    <t>GG-ORNAMENTAL PLANT GLDEN BUHO V</t>
  </si>
  <si>
    <t>GG-ORNAMENTAL PLANT GLDEN BUHO VI</t>
  </si>
  <si>
    <t>GG-ORNAMENTAL PLANT SHIROSIMA I</t>
  </si>
  <si>
    <t>GG-ORNAMENTAL PLANT SHIROSIMA II</t>
  </si>
  <si>
    <t>GG-ORNAMENTAL PLANT SHIROSIMA III</t>
  </si>
  <si>
    <t>GG-ORNAMENTAL PLANT SHIROSIMA IV</t>
  </si>
  <si>
    <t>GG-ORNAMENTAL PLANT SHIROSIMA V</t>
  </si>
  <si>
    <t>GG-ORNAMENTAL PLANT SHIROSIMA VI</t>
  </si>
  <si>
    <t>GG-ORNAMENTAL PLANT SHIROSIMA VII</t>
  </si>
  <si>
    <t>GG-ORNAMENTAL PLANT SHIROSIMA VIII</t>
  </si>
  <si>
    <t>GG-ORNAMENTAL PLANT SHIROSIMA IX</t>
  </si>
  <si>
    <t>GG-ORNAMENTAL PLANT FAXRAIL FERN I</t>
  </si>
  <si>
    <t>GG-ORNAMENTAL PLANT FAXRAIL FERN II</t>
  </si>
  <si>
    <t>GG-ORNAMENTAL PLANT FAXRAIL FERN III</t>
  </si>
  <si>
    <t>GG-ORNAMENTAL PLANT FAXRAIL FERN IV</t>
  </si>
  <si>
    <t>GG-ORNAMENTAL PLANT FAXRAIL FERN V</t>
  </si>
  <si>
    <t>GG-ORNAMENTAL PLANT FAXRAIL FERN VI</t>
  </si>
  <si>
    <t>GG-ORNAMENTAL PLANT FAXRAIL FERN VII</t>
  </si>
  <si>
    <t>GG-ORNAMENTAL PLANT FAXRAIL FERN VIII</t>
  </si>
  <si>
    <t>MLP-CARNAUBA PREMIUM LIQUID TURTLE WAX TWP88800 16OZ. GREEN</t>
  </si>
  <si>
    <t>MLP-CARNAUBA PREMIUM PASTE TURTLE WAX TWPBSTU7 17OZ. GREEN</t>
  </si>
  <si>
    <t>MLP-CAR WAX &amp; DRY SPRAY TURTLE WAX TWOS0000 26OZ. GREEN</t>
  </si>
  <si>
    <t>MLP-CARNUBA WAX TURTLE WAX TWAQ00M9 16OZ. GREEN</t>
  </si>
  <si>
    <t>MLP-RUBBING COMPOUND LIQUID TURTLE WAX  TWLBSLZA 50ML. GREEN</t>
  </si>
  <si>
    <t>MLP-CAR WAX LIQUID TURTLE WAX  TWLC00U9 16 OZ. GREEN</t>
  </si>
  <si>
    <t>MLP-PROTECTANT TURTLE WAX TWF2SP96 22ML. GREEN</t>
  </si>
  <si>
    <t>MLP-CAR WASH TURTLE WAX TWLAWS00 64OZ. GREEN</t>
  </si>
  <si>
    <t>MLP-RUBBING COMPOUND PASTE TURTLE WAX TWLB00R9 10.5OZ. GREEN</t>
  </si>
  <si>
    <t>MLP-BUG&amp;TAW REMOVER TURTLE WAX 16OZ. GREEN</t>
  </si>
  <si>
    <t>MLP-LEATHER CLEAN &amp; CONDITIO TURTLE WAX TWLLX0000 16OZ. GREEN</t>
  </si>
  <si>
    <t>MLP-CAR WAX LIQUID SACHET TURTLE WAX TWSSWLM4 50ML. GREEN</t>
  </si>
  <si>
    <t>MLP-EXTERIOR DETAILER TOTAL TURTLE WAX T565/50576 26OZ.</t>
  </si>
  <si>
    <t>(DO NOT USE) MLP-INTERIOR CLEANER TURTLE WAX T-44R2W 18OZ.</t>
  </si>
  <si>
    <t>MLP-WINDOW SCREEN WASH CLEARVUE TURTLE WAX T-4063</t>
  </si>
  <si>
    <t>MLP-TOTAL SHINE KIT TURTLE WAX 50599</t>
  </si>
  <si>
    <t>MLP-STEP WAX &amp; DRY TURTLE WAX T-9 26OZ.</t>
  </si>
  <si>
    <t>MLP-POWER OUT CARPET CLEANER TURTLE WAX T-244 22OZ.</t>
  </si>
  <si>
    <t>MLP-ICE SPRAY WAX TURTLE WAX T-477R 20OZ.</t>
  </si>
  <si>
    <t>JIC-FLUORESCENT TUBE LINEAR GE 18W T8 DL</t>
  </si>
  <si>
    <t>JIC-FLUORESCENT TUBE LINEAR GE 36W T8 DL</t>
  </si>
  <si>
    <t>JIC-SOLUTION TECHNOLOGY OIL MCKENIC 85ML</t>
  </si>
  <si>
    <t>JIC-SOLUTION CONTACT LUBRICANT MCKENIC 450GMS</t>
  </si>
  <si>
    <t>JIC-SOLUTION RUST PREVENTIVE MCKENIC 400ML</t>
  </si>
  <si>
    <t>JIC-SOLUTION LITHIUM GREASE MCKENIC 400ML</t>
  </si>
  <si>
    <t>JIC-SOLUTION SURFACE CLEANER MCKENIC 300ML</t>
  </si>
  <si>
    <t>JIC-SOLUTION CREAM POLISHER MCKENIC 1LTR</t>
  </si>
  <si>
    <t>JIC-SOLUTION TECHNOLOGY OIL MCKENIC 450GMS</t>
  </si>
  <si>
    <t>JIC-SOLUTION AIRCON WONDER MCKENIC 465ML</t>
  </si>
  <si>
    <t>JIC-SOLUTION CONTACT CLEANER MCKENIC 400ML</t>
  </si>
  <si>
    <t>JIC-SOLUTION SILICON SPRAY MCKENIC 400ML</t>
  </si>
  <si>
    <t>JIC-SOLUTION KITCHEN WONDER ARIX 700ML</t>
  </si>
  <si>
    <t>JIC-SOLUTION FLOOR WONDER MCKENIC 2LTR</t>
  </si>
  <si>
    <t>JIC- SOLUTION TILE &amp; GROUT WONDER MCKENIC 250ML</t>
  </si>
  <si>
    <t>JIC-SOLUTION RUST CONVERTER MCKENIC 170ML</t>
  </si>
  <si>
    <t>JIC-SOLUTION STEEL CLEANER &amp; POLISHER MCKENIC 400ML</t>
  </si>
  <si>
    <t>T-ADHESIVE HOOK FIXON #1005</t>
  </si>
  <si>
    <t>T-ADHESIVE HOOK FIXON #1006</t>
  </si>
  <si>
    <t>T-ADHESIVE HOOK FIXON 1007</t>
  </si>
  <si>
    <t>T-ADHESIVE HOOK FIXON #1008A</t>
  </si>
  <si>
    <t>T-ADHESIVE HOOK FIXON #1009</t>
  </si>
  <si>
    <t>T-ADHESIVE HOOK FIXON 1010 VOGUE</t>
  </si>
  <si>
    <t>T-ADHESIVE HOOK FIXON 1012</t>
  </si>
  <si>
    <t>T-ADHESIVE HOOK FIXON 1013</t>
  </si>
  <si>
    <t>T-ADHESIVE HOOK FIXON #1014</t>
  </si>
  <si>
    <t>T-ADHESIVE HOOK FIXON 1015</t>
  </si>
  <si>
    <t>T-ADHESIVE HOOK FIXON 1016*</t>
  </si>
  <si>
    <t>T-ADHESIVE SCRATCH FIXON PROTECTOR 1025</t>
  </si>
  <si>
    <t>T-ADHESIVE SCRATCH FIXON PROTECTOR 1026</t>
  </si>
  <si>
    <t>T-ADHESIVE SCRATCH FIXON PROTECTOR 1027</t>
  </si>
  <si>
    <t>T-ADHESIVE SCRATCH FIXON PROTECTOR 1028</t>
  </si>
  <si>
    <t>T-SINK &amp; TUB STOPPER FIXON</t>
  </si>
  <si>
    <t>T-ADHESIVE SCRATCH FIXON PROTECTOR 1029</t>
  </si>
  <si>
    <t>T-ADHESIVE SCRATCH FIXON PROTECTOR 1030</t>
  </si>
  <si>
    <t>T-SKID PROTECTOR FIXON 1039</t>
  </si>
  <si>
    <t>T-SKID PROTECTOR FIXON 1040</t>
  </si>
  <si>
    <t>T-SKID PROTECTOR FIXON 1041</t>
  </si>
  <si>
    <t>T-SKID PROTECTOR FIXON 1042</t>
  </si>
  <si>
    <t>T-SKID PROTECTOR FIXON</t>
  </si>
  <si>
    <t>T-SKID PROTECTOR FIXON 1045</t>
  </si>
  <si>
    <t>+T-SUCTION HOOK FIXON 1057 LARGE</t>
  </si>
  <si>
    <t>+T-SUCTION HOOK FIXON 1058 MEDIUM</t>
  </si>
  <si>
    <t>T-SUCTION HOOK FIXON 1059 SMALL</t>
  </si>
  <si>
    <t>+T-ADHESIVE HOOK FIXON 1063</t>
  </si>
  <si>
    <t>T-ADHESIVE HOOK FIXON 1065</t>
  </si>
  <si>
    <t>T-SKID PROTECTOR FIXON 1066</t>
  </si>
  <si>
    <t>T-SCRATCH PROTECTOR FIXON 1073 SMALL</t>
  </si>
  <si>
    <t>T-SCRATCH PROTECTOR FIXON 1074G</t>
  </si>
  <si>
    <t>T-ADHESIVE HOOK FIXON 1080 SMALL</t>
  </si>
  <si>
    <t>T-ADHESIVE HOOK FIXON 1081 LARGE</t>
  </si>
  <si>
    <t>T-ADHESIVE HOOK FIXON 1082*</t>
  </si>
  <si>
    <t>+T-ADHESIVE HOOK 1083</t>
  </si>
  <si>
    <t>T-ADHESIVE HOOK FIXON 1085</t>
  </si>
  <si>
    <t>T-ADHESIVE HOOK FIXON LEG</t>
  </si>
  <si>
    <t>+T-TOILET ROLL HOLDER FIXON 1088</t>
  </si>
  <si>
    <t>T-ADHESIVE HOOK FIXON 1096</t>
  </si>
  <si>
    <t>T-ADHESIVE SCRATCH FIXON PROTECTOR</t>
  </si>
  <si>
    <t>T-ADHESIVE HOOK FIXON 1210</t>
  </si>
  <si>
    <t>T-ADHESIVE HOOK FIXON 1215</t>
  </si>
  <si>
    <t>T-ADHESIVE HOOK FIXON 1217</t>
  </si>
  <si>
    <t>T-ROBE HOOK FIXON</t>
  </si>
  <si>
    <t>T-ADHESIVE HOOK FIXON 1222</t>
  </si>
  <si>
    <t>T-S-HOOK FIXON 1235 SMALL</t>
  </si>
  <si>
    <t>T-SCRATCH GUARD FIXON-1055/5055</t>
  </si>
  <si>
    <t>T-ADHESIVE HOOK FIXON 7002TP</t>
  </si>
  <si>
    <t>T-ADHESIVE HOOK FIXON 7090TP</t>
  </si>
  <si>
    <t>T-SUCTION CUP FIXON W/HOOK 12PCS.</t>
  </si>
  <si>
    <t>L-HANDSAW STANLEY 20-004 PLASTIC HANDLE</t>
  </si>
  <si>
    <t>L-HANDSAW STANLEY 20-006 PLASTIC HANDLE</t>
  </si>
  <si>
    <t>L-SAW CROSSCUT STANLEY 20-007</t>
  </si>
  <si>
    <t>L-SAW CROSSCUT STANLEY 20-502</t>
  </si>
  <si>
    <t>L-SAW CROSSCUT STANLEY 20-503</t>
  </si>
  <si>
    <t>L-SAW CROSSCUT STANLEY 20-504</t>
  </si>
  <si>
    <t>JIC-FLUORESCENT TUBE LINEAR GE 40W T12 DL</t>
  </si>
  <si>
    <t>JIC-FLUORESCENT TUBE LINEAR GE 10W T8 DL</t>
  </si>
  <si>
    <t>JIC-FLUORESCENT TUBE LINEAR GE 20W T12 DL</t>
  </si>
  <si>
    <t>JIC-CIRCULAR LAMP GE 22W DL</t>
  </si>
  <si>
    <t>JIC-CIRCULAR LAMP GE 32W DL</t>
  </si>
  <si>
    <t>L-SPANNER COMB STANLEY 87-011 SET</t>
  </si>
  <si>
    <t>+T-ENGINE DEGREASE SELLEY'S 360G</t>
  </si>
  <si>
    <t>BF-TWIST TIE TWIST BUFFALO TTW10020 20CM</t>
  </si>
  <si>
    <t>BF-WRENCH ADJUST BUFFALO TWA8</t>
  </si>
  <si>
    <t>BF-WRENCH ADJUST BUFFALO TWA10</t>
  </si>
  <si>
    <t>BF-TOOL &amp; BIT BUFFALO RTW11 SET</t>
  </si>
  <si>
    <t>BF-SNAP SWIVEL BUFFALO BS34 3/4 2PCS</t>
  </si>
  <si>
    <t>BF-PLIERS BUFFALO SPHS175 SNAP RING 175MM(7)</t>
  </si>
  <si>
    <t>BF-PLIERS BUFFALO LN150CV LONG NOSE 150MM(5)</t>
  </si>
  <si>
    <t>BF-SCREW CHIPBOARD BUFFALO SCW1198</t>
  </si>
  <si>
    <t>BF-DOOR CLOSER BUFFALO DC105 SCREEN/STORM</t>
  </si>
  <si>
    <t>BF-SHEAR GRASS BUFFALO 7X2.HS3 13-1/4</t>
  </si>
  <si>
    <t>BF-SCISSOR BUFFALO OS9 OFFICE9</t>
  </si>
  <si>
    <t>BF-WRENCH TELESCOPE BUFFALO TWW (WHEELMASTER)</t>
  </si>
  <si>
    <t>BF-SOCKET HOLDER BUFFALO SHT4 80</t>
  </si>
  <si>
    <t>BF-WRENCH ADJUST BUFFALO TWA12</t>
  </si>
  <si>
    <t>BF-WRENCH STAR BUFFALO HKT8H LONG 8PCS</t>
  </si>
  <si>
    <t>BF-GRIP SHELF BUFFALO ASG2B 2PCS BLK</t>
  </si>
  <si>
    <t>BF-TAPE MEASURING BUFFALO TAPE5MJO 5M/16 NEON</t>
  </si>
  <si>
    <t>BF-WRENCH RAPID BUFFALO RCM6M (345C) 6PCS</t>
  </si>
  <si>
    <t>BF-WRENCH STAR BUFFALO TS8 8PCS</t>
  </si>
  <si>
    <t>BF-KIT ASSORTED BUFFALO ASSOR2358</t>
  </si>
  <si>
    <t>BF-PLUG BUFFALO SCW160 160PCS</t>
  </si>
  <si>
    <t>BF-SAW BOW BUFFALO BS2N1</t>
  </si>
  <si>
    <t>BF-PLUG BUFFALO SCW3004R 300PCS</t>
  </si>
  <si>
    <t>BF-PLIER BUFFALO WPR3 3PCS</t>
  </si>
  <si>
    <t>BF-OPEN WRENCH BUFFALO OW6W 6WAY</t>
  </si>
  <si>
    <t>BF-DRIVER BIT BUFFALO QD5 QUICK 5PCS</t>
  </si>
  <si>
    <t>BF-STEEL RULE BUFFALO MR6B 150MM/L</t>
  </si>
  <si>
    <t>BF-POLISH RULE BUFFALO S12B 300MM/12</t>
  </si>
  <si>
    <t>BF-RATCHET DRIVER BUFFALO SDTR8 8PCS</t>
  </si>
  <si>
    <t>BF-FILE FLAT BUFFALO MF8F 200MM(8)</t>
  </si>
  <si>
    <t>BF-TOOL SPARK PLUG BUFFALO SPT5 5PCS</t>
  </si>
  <si>
    <t>BF-BLADE ALL PURPOSE BUFFALO KSB812 8-1/2</t>
  </si>
  <si>
    <t>BF-RATCHET BUFFALO SD690 20PCS</t>
  </si>
  <si>
    <t>BF-WRENCH ADJUST BUFFALO AWC12</t>
  </si>
  <si>
    <t>BF-LOCKSET PRIVACY BUFFALO 501 SS</t>
  </si>
  <si>
    <t>BF-T-GRIP BUFFALO SD657 40PCS</t>
  </si>
  <si>
    <t>BF-CABLE TIE BUFFALO CTIE200 200PCS</t>
  </si>
  <si>
    <t>BF-MOUNTED STONE BUFFALO MTS10 10PCS</t>
  </si>
  <si>
    <t>BF-RASP FLAT BUFFALO MB6HF 200MM(8)</t>
  </si>
  <si>
    <t>BF-TAPE MEASURING BUFFALO TAPE345M 5MX19MM(3/4 )</t>
  </si>
  <si>
    <t>BF-DOOR CLOSER BUFFALO ADC1 AUTOMATIC</t>
  </si>
  <si>
    <t>BF-ALLEN KEY BUFFALO AKM8 SET-METRIC</t>
  </si>
  <si>
    <t>BF-TERMINAL ELECTRICAL BUFFALO ETMS84 84PCS</t>
  </si>
  <si>
    <t>BF-GRINDING WHEEL BUFFALO CGW100M MASONRY</t>
  </si>
  <si>
    <t>BF-HACKSAW BLADE BUFFALO MH10 W/2</t>
  </si>
  <si>
    <t>BF-SHEAR BYPASS BUFFALO PS2116U</t>
  </si>
  <si>
    <t>BF-RATCHET BIT &amp; SOCKET SET BUFFALO RBS47 47PCS</t>
  </si>
  <si>
    <t>BF-HAMMER BUFFALO HAM4N1 S-DRIVER BRASS</t>
  </si>
  <si>
    <t>BF-TOOL SET BUFFALO S4029.3</t>
  </si>
  <si>
    <t>BF-WRENCH UNIVERSAL BUFFALO SD407 9-22&amp;23-32MM 2PC</t>
  </si>
  <si>
    <t>BF-SAW BUFFALO YU9396 PLASTIC HANDLE 2PCS SML</t>
  </si>
  <si>
    <t>BF-STRAP BUNGEE BUFFALO EDT30 30</t>
  </si>
  <si>
    <t>BF-SOCKET BUFFALO CVS3811MML 3/8 LONG</t>
  </si>
  <si>
    <t>BF-CLAW SET BUFFALO S4008 8PCS 8OZ</t>
  </si>
  <si>
    <t>BF-SCREWDRIVER MP BUFFALO DSW9721</t>
  </si>
  <si>
    <t>BF-TAPE MEASURING BUFFALO TAPE25N 1X25</t>
  </si>
  <si>
    <t>BF-WRENCH ADJUST BUFFALO AWC8</t>
  </si>
  <si>
    <t>BF-PLIERS BUFFALO SJ6 SLIP JOINT</t>
  </si>
  <si>
    <t>BF-SOCKET BUFFALO CVS3811MMS 3/8 SHORT</t>
  </si>
  <si>
    <t>BF-SOCKET BUFFALO CVS3816MMS 3/8 SHORT</t>
  </si>
  <si>
    <t>BF-HACKSAW BUFFALO HS360PLST 360</t>
  </si>
  <si>
    <t>BF-CLEANER SINK&amp;DRAIN BUFFALO SDC15 15</t>
  </si>
  <si>
    <t>BF-WRENCH FOLDING BUFFALO HHK8HS 8PCS</t>
  </si>
  <si>
    <t>BF-HANDSAW BUFFALO TK22 22</t>
  </si>
  <si>
    <t>BF-SCREWDRIVER INSULATED BUFFALO SDGS-8902 2PCS</t>
  </si>
  <si>
    <t>BF-RIVETER BUFFALO HRP40B L.HANDLE</t>
  </si>
  <si>
    <t>BF-SCREWDRIVER BUFFALO SDGS-8903 2PCS</t>
  </si>
  <si>
    <t>BF-SCISSOR JACK BUFFALO SJ1 1-1/2 TONS</t>
  </si>
  <si>
    <t>BF-FILE ROUND BUFFALO MB6HR 200MM(8)</t>
  </si>
  <si>
    <t>BF-KNIFE PRECISION BUFFALO PKN5 5BLADES</t>
  </si>
  <si>
    <t>BF-PADLOCK BUFFALO BL2 2(50MM)</t>
  </si>
  <si>
    <t>BF-SAW BLADE BUFFALO HS1-6</t>
  </si>
  <si>
    <t>BF-GOGGLES SAFETY BUFFALO ESG1Q NON FOGGING</t>
  </si>
  <si>
    <t>BF-GRINDING WHEEL BUFFALO CGW100 METAL</t>
  </si>
  <si>
    <t>T-DOOR TRACK CENTOR ROLLER 94DP</t>
  </si>
  <si>
    <t>T-SCRUB TAMSON WASH UP</t>
  </si>
  <si>
    <t>T-TUFF TAMSON WIPES CLOTH</t>
  </si>
  <si>
    <t>T-CLEAN UP CLOTH</t>
  </si>
  <si>
    <t>T-DUST MAGIC CLOTH</t>
  </si>
  <si>
    <t>T-TUFF TAMSON SPONGE CLOTH</t>
  </si>
  <si>
    <t>T-CARWASH CLOTH CLEAN MASTER SUDS</t>
  </si>
  <si>
    <t>T-SCRUB CLEAN MASTER TILE &amp; BATH</t>
  </si>
  <si>
    <t>T-BATHROOM SCRUB CLEAN MASTER</t>
  </si>
  <si>
    <t>+T-TAPE SELLOTAPE 1207 DBL SIDED</t>
  </si>
  <si>
    <t>+T-TAPE SELLOTAPE 1209 DBL SIDED</t>
  </si>
  <si>
    <t>+T-PARCEL TAPE SELLOTAPE 1596</t>
  </si>
  <si>
    <t>+T-TAPE SELLOTAPE 1595</t>
  </si>
  <si>
    <t>T-SECURITY LOCKING BAR 125-4</t>
  </si>
  <si>
    <t>LEVER LOCKS SHERLOCK SL-8091 H-10 1/2, W-9 1/2 BTK METAL</t>
  </si>
  <si>
    <t>LEVER LOCKS SHERLOCK SL-8081 H-10 1/2, W-9 1/3 GS METAL</t>
  </si>
  <si>
    <t>LEVER LOCKS SHERLOCK SL-8081 H-10 1/2, W-9 1/4 GS METAL</t>
  </si>
  <si>
    <t>WATER PROOFING SAVANNAH PER CASE WHITE</t>
  </si>
  <si>
    <t>ADJUSTABLE TOWER BAR EASYFLOW CITI EF-1602A CHROME ZINC S/S BATH ACC.</t>
  </si>
  <si>
    <t>DEWATERING PUMP DAICHI DF-0521 S/S 1/2HP WATER PUMP SUBMERSIBLE</t>
  </si>
  <si>
    <t>DEWATERING PUMP DAICHI DF-1021 S/S WATER PUMP SUBMERSIBLE</t>
  </si>
  <si>
    <t>DEWATERING PUMP DAICHI DF-2031 S/S 2HP WATER PUMP SUBMERSIBLE</t>
  </si>
  <si>
    <t>DEWATERING PUMP DAICHI DF-3041 S/S 3HP WATER PUMP SUBMERSIBLE</t>
  </si>
  <si>
    <t>DOUBLE TOWER BAR EASYFLOW CITI EF-1602 CHROME ZINC S/S BATH ACC.</t>
  </si>
  <si>
    <t>GLASS SHELF EASYFLOW CITI EF-1603 CHROME ZINC S/S BATH ACC.</t>
  </si>
  <si>
    <t>GLASS SHELF EASYFLOW CITI EF-9903 CHROME ZINC S/S ALUMINUM BATH ACC.</t>
  </si>
  <si>
    <t>PAPER HOLDER EASYFLOW CITI EF-1610 CHROME ZINC S/S BATH ACC.</t>
  </si>
  <si>
    <t>PAPER HOLDER EASYFLOW CITI EF-9910 CHROME ZINC S/S ALUMINUM BATH ACC.</t>
  </si>
  <si>
    <t>ROBE HOOK EASYFLOW CITI EF-1605 CHROME ZINC S/S BATH ACC.</t>
  </si>
  <si>
    <t>ROBE HOOK EASYFLOW CITI EF-9905 CHROME ZINC S/S ALUMINUM BATH ACC.</t>
  </si>
  <si>
    <t>ROBE HOOK-4 EASYFLOW CITI EF-1605-4 CHROME ZINC S/S BATH ACC.</t>
  </si>
  <si>
    <t>ROBE HOOK-5 EASYFLOW CITI EF-1605-5 CHROME ZINC S/S BATH ACC.</t>
  </si>
  <si>
    <t>SERIES EASYFLOW CITI EF-1600 CHROME ZINC S/S BATH ACC.</t>
  </si>
  <si>
    <t>SERIES EASYFLOW CITI EF-9900 6PCS SET CHROME ZINC S/S ALUMINUM BATH ACC.</t>
  </si>
  <si>
    <t>SEWAGE PUMP DAICHI SF-1021U S/S 1HP WATER PUMP SUBMERSIBLE</t>
  </si>
  <si>
    <t>SEWAGE PUMP DAICHI SF-2031U S/S 2HP WATER PUMP SUBMERSIBLE</t>
  </si>
  <si>
    <t>SEWAGE PUMP DAICHI SF-3031P S/S 3HP WATER PUMP SUBMERSIBLE</t>
  </si>
  <si>
    <t>SEWAGE PUMP DAICHI SF-3031U S/S 3HP WATER PUMP SUBMERSIBLE</t>
  </si>
  <si>
    <t>SINGLE TOWEL BAR EASYFLOW CITI EF-1601 CHROME ZINC S/S BATH ACC.</t>
  </si>
  <si>
    <t>SOAP BASKET EASYFLOW CITI EF-1609 CHROME ZINC S/S BATH ACC.</t>
  </si>
  <si>
    <t>SOAP DISPENSER EASYFLOW CITI EF-9912 CHROME ZINC S/S ALUMINUM BATH ACC.</t>
  </si>
  <si>
    <t>SOAP HOLDER EASYFLOW CITI EF-1608 CHROME ZINC S/S BATH ACC.</t>
  </si>
  <si>
    <t>SOAP HOLDER EASYFLOW CITI EF-9908 CHROME ZINC S/S ALUMINUM BATH ACC.</t>
  </si>
  <si>
    <t>TOWEL BAR EASYFLOW CITI EF-9901 CHROME ZINC S/S ALUMINUM BATH ACC.</t>
  </si>
  <si>
    <t>TOWEL RING EASYFLOW CITI EF-1611 CHROME ZINC S/S BATH ACC.</t>
  </si>
  <si>
    <t>TOWEL RING EASYFLOW CITI EF-9911 CHROME ZINC S/S ALUMINUM BATH ACC.</t>
  </si>
  <si>
    <t>TUMBLER HOLDER EASYFLOW CITI EF-1606 CHROME ZINC S/S BATH ACC.</t>
  </si>
  <si>
    <t>TUMBLER HOLDER EASYFLOW CITI EF-9906 CHROME ZINC S/S ALUMINUM BATH ACC.</t>
  </si>
  <si>
    <t>WALL CLADDING DECO CLAY ADOBE BRICKS 4' 8X4 INCH CEMENT CALAPAN</t>
  </si>
  <si>
    <t>WALL CLADDING DECO CLAY WIRE CUT BRICK 4" 9X4 INCH RED CLAY</t>
  </si>
  <si>
    <t>(DO NOT USE)WALL CLADDING DECO GRANITE LEDGESTONE 30X10CM CEMENT BILIRAN</t>
  </si>
  <si>
    <t>WALL CLADDING DECO GRANITE LEDGESTONE 30X10CM CEMENT CARAMOAN</t>
  </si>
  <si>
    <t>(DO NOT USE)WALL CLADDING DECO GRANITE QUADRO STONE</t>
  </si>
  <si>
    <t>WALL CLADDING DECO STONE DRY BRICKSSTONE 4X17-18CM CEMENT SORSOGON</t>
  </si>
  <si>
    <t>WALL CLADDING DECO STONE DRY STACK LEDGESTONE 30X10CM CEMENT CAPONES</t>
  </si>
  <si>
    <t>WALL CLADDING DECO STONE DRY STACK LEDGESTONE 30X10CM CEMENT GALERA</t>
  </si>
  <si>
    <t>COLLAR ERICCO EL-YW-08 15-01 S-2.5CM BLUE  ZEBRA LED PET</t>
  </si>
  <si>
    <t>COLLAR ERICCO EL-YW-08 15-01 S-2.5CM ORANGE ZEBRA LED PET</t>
  </si>
  <si>
    <t>COLLAR ERICCO EL-YW-08 15-01 S-2.5CM YELLOW ZEBRA LED PET</t>
  </si>
  <si>
    <t>COLLAR ERICCO EL-YW-08 15-02 S-2.5CM GREEN LEOPARD LED PET</t>
  </si>
  <si>
    <t>COLLAR ERICCO EL-YW-08 15-02 S-2.5CM ORANGE LEOPARD LED PET</t>
  </si>
  <si>
    <t>COLLAR ERICCO EL-YW-08 15-02 S-2.5CM RED LEOPARD LED PET</t>
  </si>
  <si>
    <t>COLLAR ERICCO EL-YW-08 15-03 8"X1" GREEN CAMOUFLAGE LED PET</t>
  </si>
  <si>
    <t>COLLAR ERICCO EL-YW-08 15-03 8"X1" ORANGE CAMOUFLAGE LED PET</t>
  </si>
  <si>
    <t>COLLAR ERICCO EL-YW-08 15-03 8"X1" PINK CAMOUFLAGE LED PET</t>
  </si>
  <si>
    <t>COLLAR ERICCO YLP-14 1.0CM DARK BLUE WITH FLOWER COTTON</t>
  </si>
  <si>
    <t>COLLAR ERICCO YLP-14 1.0CM NEON GREEN WITH FLOWER COTTON</t>
  </si>
  <si>
    <t>COLLAR ERICCO YLP-14 1.0CM ORANGE WITH FLOWER COTTON PET</t>
  </si>
  <si>
    <t>COLLAR ERICCO YLP-14 1.0CM PINK WITH FLOWER COTTON PET</t>
  </si>
  <si>
    <t>COLLAR ERICCO YLP-14 1.0CM PURPLE FLOWER PET</t>
  </si>
  <si>
    <t>COLLAR ERICCO YLP-14 1.0CM RED WITH FLOWER COTTON</t>
  </si>
  <si>
    <t>COLORED COLLAR ERICCO YLP-12 1.0CM BLUE WITH BELL NYLON PET</t>
  </si>
  <si>
    <t>COLORED COLLAR ERICCO YLP-12 1.0CM ORANGE WITH BELL PET</t>
  </si>
  <si>
    <t>COLORED COLLAR ERICCO YLP-12 1.0CM PURPLE WITH BELL NYLON PET</t>
  </si>
  <si>
    <t>COLORED COLLAR ERICCO YLP-12 1.0CM RED WITH BELL NYLON PET</t>
  </si>
  <si>
    <t>LEASH ERICCO YLP-11 1.5MM GREEN WITH HARNESS NYLON PET</t>
  </si>
  <si>
    <t>LEASH ERICCO YLP-11 1.5MM NEON GREEN WITH HARNESS NYLON PET</t>
  </si>
  <si>
    <t>LEASH ERICCO YLP-11 1.5MM NEON PINK WITH HARNESS NYLON PET</t>
  </si>
  <si>
    <t>LEASH ERICCO YLP-11 2.5MM NEON GREEN WITH HARNESS NYLON PET</t>
  </si>
  <si>
    <t>LEASH ERICCO YLP-11 2.5MM NEON ORANGE WITH HARNESS NYLON PET</t>
  </si>
  <si>
    <t>LEASH ERICCO YLP-11 2.5MM NEON PINK WITH HARNESS NYLON PET</t>
  </si>
  <si>
    <t>LEASH ERICCO YLP-38 1.5*120CM BLUE CHECKERED NYLON PET</t>
  </si>
  <si>
    <t>LEASH ERICCO YLP-38 1.5*120CM GREEN CHECKERED NYLON PET</t>
  </si>
  <si>
    <t>LEASH ERICCO YLP-38 1.5*120CM PINK CHECKERED NYLON PET</t>
  </si>
  <si>
    <t>LEASH ERICCO YLP-42 1.0CM*48" BABY PINK WITH HARNESS POLKA NYLON PET</t>
  </si>
  <si>
    <t>LEASH ERICCO YLP-42 2.0CM*48" NEON PINK W/BLACK LINING REFLECTORIZED PLAIN NYLON PET</t>
  </si>
  <si>
    <t>LEASH ERICCO YLP-44 2.0CM*48" NEON GREEN WITH BLACK LINING REFLECTORIZED PLAIN NYLON PET</t>
  </si>
  <si>
    <t>LEASH ERICCO YLP-44 2.0CM*48" NEON ORANGE WITH BLACK LINING REFLECTORIZED PLAIN NYLON PET</t>
  </si>
  <si>
    <t>NYLON LEASH ERICCO YLP-45 2.5CM*48" RED LEASH W/BONE COTTON PET</t>
  </si>
  <si>
    <t>PET CLOTHES ERICCO DS-01 L-30CM YELLOW&amp;BLACK BEE COTTON</t>
  </si>
  <si>
    <t>PET CLOTHES ERICCO DS-01 M-25CM YELLOW&amp;BLACK BEE COTTON</t>
  </si>
  <si>
    <t>PET CLOTHES ERICCO DS-01 S-20CM YELLOW&amp;BLACK BEE COTTON</t>
  </si>
  <si>
    <t>PET CLOTHES ERICCO DS-04 M-25CM BLACK PENGUIN COTTON</t>
  </si>
  <si>
    <t>PET CLOTHES ERICCO DS-04 S-20CM BLACK PENGUIN COTTON</t>
  </si>
  <si>
    <t>PET CLOTHES ERICCO DS-05 M-25CM GREEN DINOSAUR COTTON</t>
  </si>
  <si>
    <t>PET CLOTHES ERICCO DS-05 S-20CM BLUE DINOSAUR COTTON</t>
  </si>
  <si>
    <t>PET TOY ERICCO 8"X3M YELLOW BLACK SESAME HAMBURGER RUBBER</t>
  </si>
  <si>
    <t>PET TOY ERICCO ELYW-DS-32 7"X6M BLUE BARBELL RUBBER</t>
  </si>
  <si>
    <t>PET TOY ERICCO ELYW-DS-32 7"X6M YELLOW BARBELL RUBBER</t>
  </si>
  <si>
    <t>PET TOY ERICCO ELYW-DS-32 ROSE RED BARBELL RUBBER</t>
  </si>
  <si>
    <t>PET TOY ERICCO ELYW-DS-37 BIG 8"X3M BROWN STEAK RUBBER</t>
  </si>
  <si>
    <t>PET TOY ERICCO ELYW-DS-62 3.5"X8M YELLOW MASSAGE BALL RUBBER</t>
  </si>
  <si>
    <t>PET TOY THREE LAYERS ERICCO ELYW-DS-30 8"X3M DARK YELLOW WITH WHITE SESAME HAMBURGER RUBBER</t>
  </si>
  <si>
    <t>POST LAMP ALLADIN 1003 (18649) 25CM BLK</t>
  </si>
  <si>
    <t>POST LAMP ALLADIN 1003 (18649) 25CM GRAY</t>
  </si>
  <si>
    <t>POST LAMP ALLADIN 1003 (18649) 25CM WOOD</t>
  </si>
  <si>
    <t>POST LAMP ALLADIN 120X120 (18651) 30CM BLK</t>
  </si>
  <si>
    <t>POST LAMP ALLADIN 120X120 (18651) 30CM GRAY</t>
  </si>
  <si>
    <t>POST LAMP ALLADIN 120X120 (18651) 30CM WOOD</t>
  </si>
  <si>
    <t>POST LAMP ALLADIN 1214 (18650) 30CM BLK</t>
  </si>
  <si>
    <t>POST LAMP ALLADIN 1214 (18650) 30CM GRAY</t>
  </si>
  <si>
    <t>WALL LAMP ALLADIN 5604 (18647) 110XH210 GRAY 1L</t>
  </si>
  <si>
    <t>WALL LAMP ALLADIN 5604 (18647) 110XH330 BLK 2L</t>
  </si>
  <si>
    <t>WALL LAMP ALLADIN 5604 (48647) 110XH330 GRAY 2L</t>
  </si>
  <si>
    <t>WALL LAMP ALLADIN 5606 (18646) 110XH160 BLK 1L</t>
  </si>
  <si>
    <t>WALL LAMP ALLADIN 5606 (18646) 110XH200 BLK 2L</t>
  </si>
  <si>
    <t>WALL LAMP ALLADIN 5609 (18645) 110XH200 BLK 2L</t>
  </si>
  <si>
    <t>WALL LAMP ALLADIN 5609 (18645) 110XH200 BRN 2L</t>
  </si>
  <si>
    <t>WALL LAMP ALLADIN 5609 (18645) GRAY 2L</t>
  </si>
  <si>
    <t>WALL LAMP ALLADIN 5623 (18648) BLK 1L</t>
  </si>
  <si>
    <t>WALL LAMP ALLADIN 5623 (18648) BLK 2L</t>
  </si>
  <si>
    <t>CHIPPING HAMMER MAXSELL MCH-1200</t>
  </si>
  <si>
    <t>+HANGING LAMP ALLADIN 6877 (17776) 1L ANT</t>
  </si>
  <si>
    <t>HANGING LAMP ALLADIN 6628 (17819) 5L SILVER</t>
  </si>
  <si>
    <t>+WALL LAMP ALLADIN 6877 (17776) 1L ANT</t>
  </si>
  <si>
    <t>DROPLIGHT APOLLO DL-656-1/1P 150X150X290 BLACK MODERN METAL/GLASS</t>
  </si>
  <si>
    <t>DROPLIGHT APOLLO DL-656-4/1P 150X150X290 BLACK MODERN METAL/GLASS</t>
  </si>
  <si>
    <t>HANGING LAMP APOLLO HL-95076-6L 665X665X390 BLACK MODERN METAL/GLASS</t>
  </si>
  <si>
    <t>HANGING LAMP APOLLO HL-95078-6L 630X630X400 BLACK MODERN METAL/GLASS</t>
  </si>
  <si>
    <t>HANGING LAMP APOLLO HL-95079-6L 660X660X330 BLACK MODERN METAL/GLASS</t>
  </si>
  <si>
    <t>HANGING LAMP APOLLO HL-H9000-8 600X600X800 GOLD MODERN METAL/GLASS CRYSTALS</t>
  </si>
  <si>
    <t>HANGING LAMP APOLLO HL-H9006-10 600X600X800 GOLD MODERN METAL/GLASS CRYSTALS</t>
  </si>
  <si>
    <t>HANGING LAMP APOLLO HL-HZ-103-5 CR 600X600X280 SILVER MODERN METAL/GLASS</t>
  </si>
  <si>
    <t>HANGING LAMP APOLLO HL-HZ-111-5 CR  470X470X330 SILVER  MODERN METAL/GLASS</t>
  </si>
  <si>
    <t>LOW CEILING LAMP APOLLLO LC-4806-5 FGD 550X550X330 GOLD MODERN METAL/GLASS</t>
  </si>
  <si>
    <t>LOW CEILING LAMP APOLLO LC-480-3 FGD 450X450X330 GOLD MODERN METAL/GLASS</t>
  </si>
  <si>
    <t>LOW CEILING LAMP APOLLO LC-4925-3 540X540X320 ANTIQUE  MODERN METAL/GLASS</t>
  </si>
  <si>
    <t>LOW CEILING LAMP APOLLO LC-5194-4 540X540X280 GOLD MODERN METAL/GLASS</t>
  </si>
  <si>
    <t>LOW CEILING LAMP APOLLO LC-5924-3 540X540X320 ANTIQUE MODERN METAL/GLASS</t>
  </si>
  <si>
    <t>PINLIGHT APOLLO PIN-B3000 BK 100X100X150 BLACK MODERN METAL GLASS</t>
  </si>
  <si>
    <t>POST LAMP APOLLO PL-C101/200 BK 200X200X250 BLACK MODERN METAL/GLASS</t>
  </si>
  <si>
    <t>POST LAMP APOLLO PL-C101/250 BK 250X250X300 BLACK MODERN METAL/GLASS</t>
  </si>
  <si>
    <t>HANGING LAMP ALLADIN 6653 (17818) 5L SILVER</t>
  </si>
  <si>
    <t>HIGH PERFORMANCE ISLAND 2819 TC 1/4 L YELLOW</t>
  </si>
  <si>
    <t>HIGH PERFORMANCE ISLAND 2838 TC 1/4 L RED</t>
  </si>
  <si>
    <t>DOOR MATWOOD 41MMX800MMX2100 TREATED/STAIN ATLANTA WOOD</t>
  </si>
  <si>
    <t>DOOR MATWOOD 41MMX900MMX2100 TREATED/STAIN ATLANTA WOOD</t>
  </si>
  <si>
    <t>DOOR MATWOOD 41MMX800MMX2100 TREATED/STAIN INDIANA WOOD</t>
  </si>
  <si>
    <t>DOOR MATWOOD 41MMX900MMX2100 TREATED/STAIN INDIANA WOOD</t>
  </si>
  <si>
    <t>DOOR MATWOOD 41MMX800MMX2100 TREATED/STAIN PARIS WOOD</t>
  </si>
  <si>
    <t>DOOR MATWOOD 41MMX900MMX2100 TREATED/STAIN PARIS WOOD</t>
  </si>
  <si>
    <t>(DO NOT USE)DOOR JAMB MATWOOD 2X4X3(1)+2X4X7(2) TREATED/STAIN WOOD</t>
  </si>
  <si>
    <t>(DO NOT USE)DOOR JAMB MATWOOD 2X6X3 (1) + 2X6X7 (2) TREATED/STAIN WOOD</t>
  </si>
  <si>
    <t>(DO NOT USE)DOOR JAMB MATWOOD 2X4X4 (1) + 2X4X7 (2) TREATED/STAIN WOOD</t>
  </si>
  <si>
    <t>DOOR MATWOOD 2X6X4 (1) + 2X6X7 (2) TREATED/STAIN WOOD</t>
  </si>
  <si>
    <t>INNOVATION ENGINEERED FLOOR MATWOOD 12MMX124MMX910MM  CLICK SAPELE</t>
  </si>
  <si>
    <t>INNOVATION ENGINEERED FLOOR MATWOOD 12MMX124MMX910MM CLICK MAPPLE</t>
  </si>
  <si>
    <t>INNOVATION ENGINEERED FLOOR MATWOOD 12MMX124MMX910MM CLICK AFRICAN NARRA</t>
  </si>
  <si>
    <t>INNOVATION ENGINEERED FLOOR MATWOOD 12MX124MMMX910MM CLICK WALNUT 16/BOX</t>
  </si>
  <si>
    <t>FRAMINGS MATWOOD 2X2X10 TREATED/STAIN S4S WOOD</t>
  </si>
  <si>
    <t>FRAMINGS MATWOOD 2X2X8 TREATED/STAIN S4S WOOD</t>
  </si>
  <si>
    <t>FRAMINGS MATWOOD 1X4X8 TREATED/STAIN S4S WOOD</t>
  </si>
  <si>
    <t>FRAMINGS MATWOOD 2X3X10 TREATED/STAIN S4S WOOD</t>
  </si>
  <si>
    <t>FRAMINGS MATWOOD 1X2X8 TREATED/STAIN S4S WOOD</t>
  </si>
  <si>
    <t>FRAMINGS MATWOOD 2X6X8 TREATED/STAIN S4S WOOD</t>
  </si>
  <si>
    <t>FRAMINGS MATWOOD 2X40X10 TREATED/STAIN S4S WOOD</t>
  </si>
  <si>
    <t>FRAMINGS MATWOOD 2X3X8 TREATED/STAIN S4S WOOD</t>
  </si>
  <si>
    <t>FRAMINGS MATWOOD 2X2X12 TREATED/STAIN S4S WOOD</t>
  </si>
  <si>
    <t>FRAMINGS MATWOOD 2X6X10 TREATED/STAIN S4S WOOD</t>
  </si>
  <si>
    <t>FRAMINGS MATWOOD 2X4X12 TREATED/STAIN S4S WOOD</t>
  </si>
  <si>
    <t>FRAMINGS MATWOOD 1X6X8 TREATED/STAIN S4S WOOD</t>
  </si>
  <si>
    <t>FRAMINGS MATWOOD 1X4X10 TREATED/STAIN S4S WOOD</t>
  </si>
  <si>
    <t>FRAMINGS MATWOOD 1X3X8 TREATED/STAIN S4S WOOD</t>
  </si>
  <si>
    <t>FRAMINGS MATWOOD 1X2X10 TREATED/STAIN S4S WOOD</t>
  </si>
  <si>
    <t>PLIER STANLEY STHT84607 8" DIAGONAL CUTTING CHROME VANADIUM</t>
  </si>
  <si>
    <t>FRAMINGS MATWOOD 2X6X12 TREATED/STAIN S4S WOOD</t>
  </si>
  <si>
    <t>CEILING LAMP ALLADIN 1032 (19038) 13" CHOCO BRN</t>
  </si>
  <si>
    <t>CEILING LAMP ALLADIN 1032 (19038) 13" SILVER</t>
  </si>
  <si>
    <t>CEILING LAMP ALLADIN 1032 (19038) 13" GM</t>
  </si>
  <si>
    <t>CEILING LAMP ALLADIN 705-A (19030) BROWN</t>
  </si>
  <si>
    <t>CEILING LAMP ALLADIN 705-B (19031) DK GRAY</t>
  </si>
  <si>
    <t>CEILING LAMP ALLADIN 705-C (19045) VIOLET</t>
  </si>
  <si>
    <t>CEILING LAMP ALLADIN 705-D (19046) BLUE</t>
  </si>
  <si>
    <t>CEILING LAMP ALLADIN 707-A (19011) PINK</t>
  </si>
  <si>
    <t>CEILING LAMP ALLADIN 707-G (19017) GREEN</t>
  </si>
  <si>
    <t>CEILING LAMP ALLADIN 707-K (19021) BROWN</t>
  </si>
  <si>
    <t>CEILING LAMP ALLADIN 707-O (19025) BLUE</t>
  </si>
  <si>
    <t>CEILING LAMP ALLADIN 803-F (19055) SIL/GOLD</t>
  </si>
  <si>
    <t>CEILING LAMP ALLADIN 803-G (19056) BLK/SIL</t>
  </si>
  <si>
    <t>CEILING LAMP ALLADIN  903 (19040) 15" WOOD</t>
  </si>
  <si>
    <t>CEILING LAMP ALLADIN 905 (19041) 15" WOOD</t>
  </si>
  <si>
    <t>LOW CEILING LAMP ALLADIN W0202 (19059) BROWN</t>
  </si>
  <si>
    <t>LOW CEILING LAMP ALLADIN W0202 (19059) PINK</t>
  </si>
  <si>
    <t>LOW CEILING LAMP ALLADIN W0202 (19059) RED</t>
  </si>
  <si>
    <t>LOW CEILING LAMP ALLADIN W0202 (19059) VIOLET</t>
  </si>
  <si>
    <t>DOOR JAMB MATWOOD 2X4X3(1) + 2X4X7 (2) TREATED/STAIN WOOD PER SET</t>
  </si>
  <si>
    <t>DOOR JAMB MATWOOD 2X6X3(2)+2X6X7(2) TREATED/STAIN WOOD PER SET</t>
  </si>
  <si>
    <t>DOOR JAMB MATWOOD 2X4X4(1) + 2X4X7(2) TREATED/STAIN PER SET</t>
  </si>
  <si>
    <t>DOOR JAMB MATWOOD 2X6X4 (1)+ 2X6X7(2) TREATED/STAIN WOOD PER SET</t>
  </si>
  <si>
    <t>BALUSTERS TUSCANY METALCRAFT/IRON ART.053 GOCCEFORGIA BLK METAL</t>
  </si>
  <si>
    <t>BALUSTERS TUSCANY METALCRAFT/IRON ART.054 CROCEFORGIA BLK METAL</t>
  </si>
  <si>
    <t>BALUSTERS TUSCANY METALCRAFT/IRON ART.055 DRAGOFORGIA BLK METAL</t>
  </si>
  <si>
    <t>BALUSTERS TUSCANY METAL CRAFT/IRON ART.057 CIGNOGABRIEL</t>
  </si>
  <si>
    <t>ORNAMENTAL TUSCANY METALCRAFT/IRON ART.052 GIGLIOFORGIA BLACK METAL</t>
  </si>
  <si>
    <t>ORNAMENTAL TUSCANY METALCRAFT/IRON ART.056 CROCEFARFALLE BLK METAL</t>
  </si>
  <si>
    <t>HANGING LAMP ALLADIN 3L (18523) 8098 SILVER</t>
  </si>
  <si>
    <t>HANGING LAMP ALLADIN 5L (18521) 6115 BLACK</t>
  </si>
  <si>
    <t>WALL LAMP ALLADIN 1L (18632) 18632 GOLD</t>
  </si>
  <si>
    <t>STONE DOLPHIN BLACK</t>
  </si>
  <si>
    <t>BULB GE E27 WW 10W (100-240V) LED</t>
  </si>
  <si>
    <t>BULB GE E27 WW 7W (100-240V) LED</t>
  </si>
  <si>
    <t>CEILING LAMP THREE-C 9009/4+1+5 SILVER 30WATTS LED</t>
  </si>
  <si>
    <t>CEILING LAMP THREE-C 9006/4+5 SILVER 30WATTS LED</t>
  </si>
  <si>
    <t>CEILING LAMP THREE-C 9007/5+4 SILVER 30WATSS LED</t>
  </si>
  <si>
    <t>BATH HOOKS 3M 3MBATH18ES WHITE</t>
  </si>
  <si>
    <t>CADDY HANGER 3M 3MBATH19ES WHITE</t>
  </si>
  <si>
    <t>CASTER CUPS 3M 3MSP945 1-3/4 INCHES BROWN SQUARE</t>
  </si>
  <si>
    <t>DOOR STOP 3M 3MSP947 BROWN SQUARE</t>
  </si>
  <si>
    <t>EAR MUFFS 3M 3M90559 BLACK/BLUE POLYURETHANE FOAM</t>
  </si>
  <si>
    <t>EAR PLUGS 3M 3M90586 BLUE</t>
  </si>
  <si>
    <t>EYEWEAR 3M 3M90525 BLUE</t>
  </si>
  <si>
    <t>GRIPPING PADS 3M 3MSP940 1.5X1.5 IN. BROWN CIRCLE</t>
  </si>
  <si>
    <t>HEARING PROTECTOR 3M 3M90537 28 DECIBAL ORANGE/PEACH</t>
  </si>
  <si>
    <t>HOOK 3M 3MBATH21ES</t>
  </si>
  <si>
    <t>MASK 3M 3M8210PA1 WHITE NATURAL RUBBER LATEX DISPOSABLE RESPIRATOR</t>
  </si>
  <si>
    <t>RESPIRATOR 3M 3M8511PA1 WHITE SILVER FABRIC TRIM DISPOSABLE RESPIRATOR</t>
  </si>
  <si>
    <t>SAFETY KIT 3M 3M93005 TRANSPARENT</t>
  </si>
  <si>
    <t>SAFETY GLASSES 3M 3M90763 ICE BLUE</t>
  </si>
  <si>
    <t>SAFETY VEST 3M 3M94618 FLOURESCENT YELLOW</t>
  </si>
  <si>
    <t>TOWEL HOOK 3M 3MBATH17ES WHITE</t>
  </si>
  <si>
    <t>CEILING LAMP 3C 9008/2+6 D50 H13 SILVER LED 30W</t>
  </si>
  <si>
    <t>CEILING LAMP 3C 9010/5+5 D60 H16 SILVER LED 30W</t>
  </si>
  <si>
    <t>CEILING LAMP 3C 9011/5+5 D55 H17 SILVER LED 30W</t>
  </si>
  <si>
    <t>+B-SEPTIC TANK BESTANK ST-1000 PURIFYING VERTICAL</t>
  </si>
  <si>
    <t>LOW CEILING LAMP ALLADIN 16822 (19415) 5L BLACK</t>
  </si>
  <si>
    <t>WALL CLADDING DECO NATURAL TABLAS ISLAND 15X60CM SLATE</t>
  </si>
  <si>
    <t>WALL CLADDING DECO STONE DRY STACK LEDGE 30X10CM CEMENT CANDON</t>
  </si>
  <si>
    <t>WALL CLADDING DECO STONE DRY STACK LEDGE 30X10CM CEMENT DIPOLOG</t>
  </si>
  <si>
    <t>WALL CLADDING DECO STONE FIT STACKSTONE 30X10CM CEMENT CORON</t>
  </si>
  <si>
    <t>WALL CLADDING DECO STONE LEDGESTONE 30X10CM CEMENT ANTIQUE</t>
  </si>
  <si>
    <t>WALL CLADDING DECO STONE LEDGESTONE 30X10CM CEMENT MONTALBAN</t>
  </si>
  <si>
    <t>WALL CLADDING DECOSTONE DRY BRICKSTONE 4X17-18CM CEMENT SURIGAO</t>
  </si>
  <si>
    <t>WALL CLADDING DECOSTONE WEATHERED BRICKS 16.5X5.62CM CEMENT CAMARINES</t>
  </si>
  <si>
    <t>WALL CLADDING DECO STONE LEDGESTONE 30X10CM CEMENT ROMBLON</t>
  </si>
  <si>
    <t>ANGLE GRINDER MAKITA M0900M 4" 540W</t>
  </si>
  <si>
    <t>BLOWER MAKITA M4000M 530W</t>
  </si>
  <si>
    <t>CIRCULAR SAW MAKITA M5801M 7-1/4" 1050W</t>
  </si>
  <si>
    <t>FINISHING SANDER MAKITA M9201M</t>
  </si>
  <si>
    <t>IMPACT DRILL MAKITA M0800M 10MM 500W</t>
  </si>
  <si>
    <t>JIGSAW MAKITA M4301M 450W</t>
  </si>
  <si>
    <t>ANGLE GRINDER BLACK&amp;DECKER G720B 100MM 820W</t>
  </si>
  <si>
    <t>BLOWER+VACUUM BLACK&amp;DECKER BCD600-B2 600W VAR SPEED</t>
  </si>
  <si>
    <t>CIRCULAR SAW BLACK&amp;DECKER CS1024-32 185MM 1500W</t>
  </si>
  <si>
    <t>CORDLESS DRILL/DRIVER BLACK&amp;DECKER BDCDD12-B1 10.8V</t>
  </si>
  <si>
    <t>CORDLESS DRILL/DRIVER BLACK&amp;DECKER EPEC14100K-31 14.4V</t>
  </si>
  <si>
    <t>CORDLESS MULTI EVO BLACK&amp;DECKER EVO143 14.4V 3IN1 TOOL</t>
  </si>
  <si>
    <t>HEAT GUN BLACK&amp;DECKER HG2000-B2 2000W</t>
  </si>
  <si>
    <t>IMPACT DRILL BLACK&amp;DECKER TB555 10MM</t>
  </si>
  <si>
    <t>IMPACT DRILL BLACK&amp;DECKER HD555K-B1 13MM</t>
  </si>
  <si>
    <t>PLANER BLACK&amp;DECKER KW712 650W</t>
  </si>
  <si>
    <t>CORDLESS DRILL/DRIVER DEWALT DCD776C2-B1 18V</t>
  </si>
  <si>
    <t>CORDLESS DRIVER DEWALT DCD70CC2 10.8V.1.3AH</t>
  </si>
  <si>
    <t>CORDLESS IMPACT DRILL DEWALT DCD795M2 18V</t>
  </si>
  <si>
    <t>HANGING LAMP ALLADIN 8286 (19216) 5L BLACK</t>
  </si>
  <si>
    <t>SDS+HAMMER DEWALT D25032K 2KG/22MM/2M</t>
  </si>
  <si>
    <t>HANGING LAMP ALLLADIN 8255 (19141) 5L BLACK/WHITE</t>
  </si>
  <si>
    <t>+HANGING LAMP ALLADIN 1001 (19373) 1L E27 WHITE</t>
  </si>
  <si>
    <t>HANGING LAMP ALLADIN 78703 (19433) 3L GRAY</t>
  </si>
  <si>
    <t>HANGING LAMP ALLADIN 78703 (19433) 1L GRAY</t>
  </si>
  <si>
    <t>HANGING LAMP ALLADIN 8531 (19438) 1L WHITE</t>
  </si>
  <si>
    <t>HANGING LAMP ALLADIN 8722 (19447) 1L E27 BROWN</t>
  </si>
  <si>
    <t>HANGING LAMP ALLADIN 18638 (18638) 3L SILVER</t>
  </si>
  <si>
    <t>HANGING LAMP ALLADIN 18638 (18638) 3L GOLD</t>
  </si>
  <si>
    <t>CEILING LAMP ALLADIN 901 (19044) 13" E27 DARK WOOD</t>
  </si>
  <si>
    <t>CEILING LAMP ALLADIN 705 (19047) 350D GOLD</t>
  </si>
  <si>
    <t>CEILING LAMP ALLADIN 705 (19058) 350D BROWN</t>
  </si>
  <si>
    <t>WALL LAMP ALLADIN 5601 (18793) 1L E27 BLACK</t>
  </si>
  <si>
    <t>WALL LAMP ALLADIN 150 (17821) 1L BROWN</t>
  </si>
  <si>
    <t>HANGING LAMP ALLADIN 2628 (18975) 3L E27 WHITE</t>
  </si>
  <si>
    <t>HANGING LAMP ALLADIN 2628 (18975) 1L E27 WHITE</t>
  </si>
  <si>
    <t>HANGING LAMP ALLADIN 2693 (18984) 3L E27 RATTAN</t>
  </si>
  <si>
    <t>HANGING LAMP ALLADIN 2693 (18984) 1L E27 RATTAN</t>
  </si>
  <si>
    <t>HANGING LAMP ALLADIN 2681 (18985) 3L E27 RATTAN</t>
  </si>
  <si>
    <t>HANGING LAMP ALLADIN 2681 (18985) 1L E27 RATTAN</t>
  </si>
  <si>
    <t>HANGING LAMP ALLADIN 1110 (18986) 1L E27 RATTAN</t>
  </si>
  <si>
    <t>HANGING LAMP ALLADIN 2889 (18987) 1L E27 RATTAN</t>
  </si>
  <si>
    <t>HANGING LAMP ALLADIN 2789 (18989) 1L E27 RATTAN</t>
  </si>
  <si>
    <t>HANGING LAMP ALLADIN 2802 (18991) 3L E27 RATTAN</t>
  </si>
  <si>
    <t>CEILING LAMP ALLADIN 703 (17419) 13' ROUND WOOD</t>
  </si>
  <si>
    <t>WALL LAMP ALLADIN 150 (17821) 1L CLEAR WHITE</t>
  </si>
  <si>
    <t>LOW CEILING LAMP ALLADIN 16822 (19415) 3L BLACK</t>
  </si>
  <si>
    <t>IMPACT DRILL DEWALT DWD024-B1 13MM</t>
  </si>
  <si>
    <t>SDS+HAMMER DEWALT D25033K 2KG/22MM/3M</t>
  </si>
  <si>
    <t>SDS+HAMMER DEWALT D25133K 2KG/26MM/3M 680W</t>
  </si>
  <si>
    <t>SDS+HAMMER DEWALT D25144K 2KG/28MM/3M</t>
  </si>
  <si>
    <t>ANGLE GRINDER STANLEY STGS6100 4" 680W</t>
  </si>
  <si>
    <t>ANGLE GRINDER STANLEY STGL2218 7" 2200W</t>
  </si>
  <si>
    <t>CORDLESS DRILL/DRIVER STANLEY SCD12S 108V</t>
  </si>
  <si>
    <t>CORDLESS DRILL/DRIVER STANLEY SCH12S1 108V</t>
  </si>
  <si>
    <t>IMPACT DRILL STANLEY SDH600K 13MM 550W</t>
  </si>
  <si>
    <t>IMPACT DRILL STANLEY SDH700K 13MM 550W</t>
  </si>
  <si>
    <t>+LOW CEILING LAMP ALLADIN 3101 (17983) 4L DARK WOOD</t>
  </si>
  <si>
    <t>HANGING LAMP ALLADIN 001 (19061) 1L WHITE/BROWN</t>
  </si>
  <si>
    <t>HANGING LAMP ALLADIN 001 (19601) 3L WHITE/BROWN</t>
  </si>
  <si>
    <t>HANGING LAMP ALLADIN 002 (19062) 1L WHITE</t>
  </si>
  <si>
    <t>IMPACT DRILL STANLEY STDH7213 13MM 720W</t>
  </si>
  <si>
    <t>HANGING LAMP ALLADIN 010 (19070) 3L WHITE</t>
  </si>
  <si>
    <t>MITRE SAW STANLEY STEL721 254MM 1500W</t>
  </si>
  <si>
    <t>ROTARY DRILL STANLEY STDR5510 10MM 550W</t>
  </si>
  <si>
    <t>ROTARY DRILL STANLEY SDR3006 6.5MM 300W</t>
  </si>
  <si>
    <t>ROTARY HAMMER STANLEY STHR202K 20MM 2KG</t>
  </si>
  <si>
    <t>HANGING LAMP ALLADIN 002 (19602) 3L WHITE</t>
  </si>
  <si>
    <t>(DO NOT USE)HANGING LAMP ALLADIN 002 (19602) 3L WHITE</t>
  </si>
  <si>
    <t>HANGING LAMP ALLADIN 011 (19071) 1L BROWN</t>
  </si>
  <si>
    <t>HOUSE LETTER A HOMEAID 0 5" S/S</t>
  </si>
  <si>
    <t>HANGING LAMP ALLADIN 011 (19071) 3L BROWN</t>
  </si>
  <si>
    <t>HANGING LAMP ALLADIN 004 (19064) 1L BROWN</t>
  </si>
  <si>
    <t>HANGING LAMP ALLADIN 004 (19064) 3L BROWN</t>
  </si>
  <si>
    <t>HANGING LAMP ALLADIN 005 (19065) 1L WHITE</t>
  </si>
  <si>
    <t>HANGING LAMP ALLADIN 005 (19065) 3L WHITE</t>
  </si>
  <si>
    <t>HANGING LAMP ALLADIN 006 (19066) 1L BROWN</t>
  </si>
  <si>
    <t>HANGING LAMP ALLADIN 006 (19066) 3L BROWN</t>
  </si>
  <si>
    <t>HANGING LAMP ALLADIN 007 (19067) WHITE</t>
  </si>
  <si>
    <t>+(DO NOT USE) CATCHES BALL GLE BRASS 44MM BP (2'S) PAIR</t>
  </si>
  <si>
    <t>HANGING LAMP ALLADIN 007 (19067) 3L WHITE</t>
  </si>
  <si>
    <t>HANGING LAMP ALLADIN 009 (19069) 1L BROWN</t>
  </si>
  <si>
    <t>HANGING LAMP ALLADIN 009 (19069) 3L BROWN</t>
  </si>
  <si>
    <t>HANGING LAMP ALLADIN 010 (19070) 1L WHITE</t>
  </si>
  <si>
    <t>SUPER CHAMOIS AUTOGARD SU9 43X32CM BLK/YELLOW PVA</t>
  </si>
  <si>
    <t>RATCHET HANDLE KYK KRH112 1/2"DR TELESCOPIC</t>
  </si>
  <si>
    <t>LOUVER AKARI AML-040SF 1220X185X75 WHT 1X36W W/LED TUBE</t>
  </si>
  <si>
    <t>+LOUVER AKARI AML-240SF 1220X298X75 WHT 2X36W W/LED TUBE</t>
  </si>
  <si>
    <t>LOUVER AKARI AML-120SF 610X185X75 WHT 1X18W W/LED TUBE</t>
  </si>
  <si>
    <t>+LOUVER AKARI AML-220SF 610X298X75 WHT 2X18W W/LED TUBE</t>
  </si>
  <si>
    <t>+LOUVER AKARI AML-040RF 1198X198X75 WHT 1X36W W/LED TUBE</t>
  </si>
  <si>
    <t>+LOUVER AKARI AML-240RF 1198X298X75 WHT 2X36W W/LED TUBE</t>
  </si>
  <si>
    <t>+LOUVER AKARI AML-220RF 598X298X75 WHT 2X18W W/LED TUBE</t>
  </si>
  <si>
    <t>LOUVER AKARI AML-020RF 598X198X75 WHT 1X18W W/ LED TUBE</t>
  </si>
  <si>
    <t>DOWNLIGHT LED LANDLITE DL11-085-03W DL 95X95X25MM DL 3W SQUARE</t>
  </si>
  <si>
    <t>DOWNLIGHT LED LANDLITE DL11-085-03W WW 95X95X25MM WW 2W SQUARE</t>
  </si>
  <si>
    <t>DOWNLIGHT LED LANDLITE DL11-120-06W DL 120X120X25MM DL 6W SQUARE</t>
  </si>
  <si>
    <t>DOWNLIGHT LED LANDLITE DL11-120-06W WW 120X120X26MM WW 6W SQUARE</t>
  </si>
  <si>
    <t>DOWNLIGHT LED LANDLITE DL11-145-09W DL 145X145X25MM DL 9W SQUARE</t>
  </si>
  <si>
    <t>DOWNLIGHT LED LANDLITE DL11-145-09W WW 145X145X25MM WW 9W SQUARE</t>
  </si>
  <si>
    <t>DOWNLIGHT LED LANDLITE DL11-17-12W DL 170X170X25MM DL 12W SQUARE</t>
  </si>
  <si>
    <t>DOWNLIGHT LED LANDLITE DL11-170-12W WW 170X170X25MM WW 12W SQUARE</t>
  </si>
  <si>
    <t>DOWNLIGHT LED LANDLITE DL11-200-15W DL 190X190X25MM DL 15W SQUARE</t>
  </si>
  <si>
    <t>DOWNLIGHT LED LANDLITE DL11-200-15W WW 190X190X25MM WW 15W SQUARE</t>
  </si>
  <si>
    <t>DOWNLIGHT LED LANDLITE DL11-225-18W DL 225X225X25MM DL 18W SQUARE</t>
  </si>
  <si>
    <t>DOWNLIGHT LED LANDLITE DL11-225-18W WW 225X225X25MM WW 18W SQUARE</t>
  </si>
  <si>
    <t>WATERPROOFING PRIMERO PRO DECK 4K GRAY MEMBRANE</t>
  </si>
  <si>
    <t>AVR CHINT TND1-SVC-0.5KVA 15CMX20CMX22CM GRAY 500W SQUARE METAL SINGLE PHASE</t>
  </si>
  <si>
    <t>AVR CHINT TND1-SVC-1.5KVA 18CMX22CMX25CM GRAY 1500W SQUARE METAL SINGLE PHASE</t>
  </si>
  <si>
    <t>AVR CHINT TND1-SVC-1KVA 18CMX22CMX25CM GRAY 1000W SQUARE METAL SINGLE PHASE</t>
  </si>
  <si>
    <t>AVR CHINT TND1-SVC-2KVA 20CMX25CMX28CM GRAY 2000W SQUARE METAK SINGLE PHASE</t>
  </si>
  <si>
    <t>AVR CHINT TND1-SVC-3KVA 22CMX28CMX30CM GRAY 3000W SQUARE METAL SINGLE PHASE</t>
  </si>
  <si>
    <t>CIRCUIT BREAKER CHINT EB 29 C32 4.5KA 4CMX8CMX10CM WHITE 32AMPS,400V RECTANGULAR UPVC&amp;METAL 2 POLE MINI</t>
  </si>
  <si>
    <t>CIRCUIT BREAKER CHINT EB 2P C16 4.5KA 4CMX8CMX10CM WHITE 16AMPS,400V RECTANGULAR UPVC&amp;METAL 2 POLE MINI</t>
  </si>
  <si>
    <t>CIRCUIT BREAKER CHINT EB 2P C20 4.5KA 4CMX8CMX10CM WHITE 20AMPS,400V RECTANGULAR UPVC&amp;METAL 2 POLE MINI</t>
  </si>
  <si>
    <t>CIRCUIT BREAKER CHINT EB 2P C40 4.5KA 4CMX8CMX10CM WHITE 40AMPS,400V RECTANGULAR UPVC&amp;METAL 2 POLE MINI</t>
  </si>
  <si>
    <t>CIRCUIT BREAKER CHINT EB 2P C63 4.5KA 4CMX8CMX10CM WHITE 63AMPS,400V RECTANGULAR UPVC&amp;METAL 2 POLE MINI</t>
  </si>
  <si>
    <t>CIRCUIT BREAKER CHINT EBG 2P C16 6KA 4CMX8CMX10CM WHITE 16AMPS,400V RECTANULAR UPVC&amp;METAL 2 POLE MINI</t>
  </si>
  <si>
    <t>CIRCUIT BREAKER CHINT EBG 2P C20 6KA 4CMX8CMX10CM WHITE 20AMPS,400V RECTANGULAR UPVC&amp;METAL 2 POLE MINI</t>
  </si>
  <si>
    <t>CIRCUIT BREAKER CHINT EBG 2P C32 6KA 4CMX8CMX10CM WHITE 30AMPS,400V RECTANGULAR UPVC&amp;METAL 2 POLE MINI</t>
  </si>
  <si>
    <t>CIRCUIT BREAKER CHINT EBG 2P C40 6KA 4CMX8CMX10CM WHITE 40AMPS,400V RECTNAGULAR UPVC&amp;METAL 2 POLE MINI</t>
  </si>
  <si>
    <t>CIRCUIT BREAKER CHINT EBG 2P C63 6KA 4CMX8CMX10CM WHITE 63AMPS,400V RECTANGULAR UPVC&amp;METAL 2 POLE MINI</t>
  </si>
  <si>
    <t>DOWNLIGHT FIREFLY EDL1403DL 5CM 15CMX15CM DAYLIGHT 3W SQUARE PLASTIC TILTABLE BASIC LED</t>
  </si>
  <si>
    <t>DOWNLIGHT FIREFLY EDL1403WW 5CM 18CMX18CM WARMWHITE 3W SQUARE PLASTIC TILTABLE BASIC LED</t>
  </si>
  <si>
    <t>DOWNLIGHT FIREFLY EDL1406DL 5CM 18CMX18CM DAYLIGHT 6W SQUARE PLASTIC TILTABLE BASIC LED</t>
  </si>
  <si>
    <t>DOWNLIGHT FIREFLY EDL1406WW 5CM 15CMX15CM WARMWHITE 6W SQUARE PLASTIC TILTABLE BASIC LED</t>
  </si>
  <si>
    <t>DOWNLIGHT FIREFLY EDL2403DL 5CM 15CMX15CM DAYLIGHT 3W ROUND PLASTIC TILTABLE BASIC LED</t>
  </si>
  <si>
    <t>DOWNLIGHT FIREFLY EDL2403WW 5CM 15CMX15CM WARMWHITE 3W ROUND PLASTIC TILTABLE BASIC LED</t>
  </si>
  <si>
    <t>CEILING LAMP ALLADIN 1032 (10038 13" CHROME</t>
  </si>
  <si>
    <t>SEAT COVER WASSERNISON SCF 5W 400MMX350MM WHITE ROUND PLASTIC PLUMBING</t>
  </si>
  <si>
    <t>SEAT COVER WASSERNISON SCG 15W 455MMX357MM WHITE ROUND PLASTIC PLUMBING</t>
  </si>
  <si>
    <t>+SEAT COVER WASSERNISON SCG 32W 435MMX358MM WHITE ROUND PLASTIC PLUMBING</t>
  </si>
  <si>
    <t>+SEAT COVER WASSERNISON SCG 36 485MMX358MM WHITE ROUND PLASTIC PLUMBING</t>
  </si>
  <si>
    <t>SEAT COVER WASSERNISON SCG 7W 430MMX362MM WHITE ROUND PLASTIC PLUMBING</t>
  </si>
  <si>
    <t>HANGING LAMP APOLLO HL-95104/5L 450X450X320 BLACK MODERN METAL/GLASS</t>
  </si>
  <si>
    <t>HANGING LAMP APOLLO HL-58012/8 460X460X460 GOLD CLASSIC METAL/CRYSTALS</t>
  </si>
  <si>
    <t>HANGING LAMP APOLLO HL-58005/12 370X370X520 GOLD CLASSIC METAL/CRYSTALS</t>
  </si>
  <si>
    <t>HANGING LAMP APOLLO HL-95104/3L 400X400X320 BLACK MODERN METAL/GLASS</t>
  </si>
  <si>
    <t>DOWNLIGHT FIREFLY EDL2406DL 5CM 18X18CM DAYLIGHT 6W ROUND PLASTIC TILTABLE BASIC LED</t>
  </si>
  <si>
    <t>DOWNLIGHT FIREFLY EDL2406WW 5CM 18X18CM WARMWHITE 6W ROUND PLASTIC TILTABLE BASIC LED</t>
  </si>
  <si>
    <t>FLOODLIGHT FIREFLY CFL 1010DL/G 5X12X15CM DL GRAY 10W DIECAST ALUM LED ECO SERIES</t>
  </si>
  <si>
    <t>FLOODLIGHT FIREFLY CFL1020DL/G 5X12X15CM DAYLIGHT GRAY 20W SQUARE DIECAST ALUM LED ECO SERIES</t>
  </si>
  <si>
    <t>FLOODLIGHT FIREFLY CFL1030DL/G 6X15X20CM DAYLIGHT GRAY 30W SQUARE DIECAST ALUM LED ECO SERIES</t>
  </si>
  <si>
    <t>FLOODLIGHT FIREFLY CFL1050DL/G 8X20X25CM  DAYLIGHT GRAY 50W SQUARE DIECAST ALUM LED ECO SERIES</t>
  </si>
  <si>
    <t>(DO NOT USE) FLOODLIGHT FIREFLY CFL/G DAYLIGHT GRAY 70W SQUARE DIECAST ALUM LED ECO SERIES</t>
  </si>
  <si>
    <t>INDUSTRIAL HIGH POWER FIREFLY FHC1040DL 20CMX20CMX40CM DAYLIGHT GRAY 40W CIRCULAR DIECAST ALUM PRO LED</t>
  </si>
  <si>
    <t>INDUSTRIAL HIGH POWER FIREFLY FHC1060DL 20CMX20CMX45CM DAYLIGHT GRAY 60W CIRCULAR DIECAST ALUM PRO LED</t>
  </si>
  <si>
    <t>INDUSTRIAL HIGHBAY FIREFLY FHB4100DL 30CMX30CMX55CM DAYLIGHT BLACK 100W CIRCULAR DIECAST ALUM PRO LED</t>
  </si>
  <si>
    <t>INDUSTRIAL SECURITY LIGHT FIREFLY ELSR112DL IP65 12CMX18CMX30CM DAYLIGHT WHITE 12W PLASTIC BASIC LED</t>
  </si>
  <si>
    <t>HOUSE LETTER B HOMEAID 1 5" S/S</t>
  </si>
  <si>
    <t>HOUSE LETTER C HOMEAID 2 5" S/S</t>
  </si>
  <si>
    <t>HOUSE LETTER D HOMEAID 3 5" S/S</t>
  </si>
  <si>
    <t>HOUSE LETTER K HOMEAID 5 5" S/S</t>
  </si>
  <si>
    <t>HOUSE LETTER L 5" HOMEAID 4 5" S/S</t>
  </si>
  <si>
    <t>HOUSE LETTER O HOMEAID 6 5" S/S</t>
  </si>
  <si>
    <t>HOUSE LETTER T HOMEAID 7 5" S/S</t>
  </si>
  <si>
    <t>HOUSE NUMBER HOMEAID 0 5" S/S</t>
  </si>
  <si>
    <t>HOUSE NUMBER HOMEAID 1 5" S/S</t>
  </si>
  <si>
    <t>HOUSE NUMBER HOMEAID 2 5" S/S</t>
  </si>
  <si>
    <t>HOUSE NUMBER HOMEAID 3 5" S/S</t>
  </si>
  <si>
    <t>HOUSE NUMBER HOMEAID 4 5" S/S</t>
  </si>
  <si>
    <t>HOUSE NUMBER HOMEAID 5 5" S/S</t>
  </si>
  <si>
    <t>HOUSE NUMBER HOMEAID 6 5" S/S</t>
  </si>
  <si>
    <t>HOUSE NUMBER HOMEAID 7 5" S/S</t>
  </si>
  <si>
    <t>HOUSE NUMBER HOMEAID 8 5" S/S</t>
  </si>
  <si>
    <t>HOUSE NUMBER HOMEAID 9 5" S/S</t>
  </si>
  <si>
    <t>LOOSE PIN HINGE HOMEAID 3.5X3.5 2PC</t>
  </si>
  <si>
    <t>LOOSE PIN HINGE HOMEAID 3X3 2PC</t>
  </si>
  <si>
    <t>LOOSE PIN HINGE HOMEAID 4X4 2PC</t>
  </si>
  <si>
    <t>CEILING LAMP FOCUS CLS-12-DR 10 1/2" DIAMETER 12W POLY LED</t>
  </si>
  <si>
    <t>CEILING LAMP FOCUS CLS-12-DR 14" DIAMETER 16W POLY LED</t>
  </si>
  <si>
    <t>CEILING LAMP FOCUS CLS-12-PL 10 1/2" DIAMETER 12W POLY LED</t>
  </si>
  <si>
    <t>CEILING LAMP FOCUS CLS-12-PW 14" DIAMETER 16W POLY LED</t>
  </si>
  <si>
    <t>PROF. DOOR CLOSER HINGE KYK PKDCH-004 4" S/S</t>
  </si>
  <si>
    <t>PROF. DOOR CLOSER HINGE KYK PKDCH-005 5" S/S</t>
  </si>
  <si>
    <t>POWER SUPPLY LANDLITE LRS-50-24 99X82X30MM WHITE RECTANGLE METAL</t>
  </si>
  <si>
    <t>POWER SUPPLY LRS-150-24 159X97X30MM WHITE RECTANGLE METAL</t>
  </si>
  <si>
    <t>POWER SUPPLY LRS-350-24 215X115X30MM WHITE RECTANGLE METAL</t>
  </si>
  <si>
    <t>ANGLE GRINDER LOTUS LTSG7500S 4" 750W (SLIDER)</t>
  </si>
  <si>
    <t>ANGLE GRINDER LOTUS LTSG8500S 4" 850W (SLIDER)</t>
  </si>
  <si>
    <t>ANGLE GRINDER LOTUS LTSG7500T 4" 750W (TOGGLE)</t>
  </si>
  <si>
    <t>CHOPSAW MAKITA M2401M 14"</t>
  </si>
  <si>
    <t>+DEMO HAMMER LOTUS LTDH1500K 15KG</t>
  </si>
  <si>
    <t>FLOOR JACK KYK KFJ3000C 3TON</t>
  </si>
  <si>
    <t>DIGITAL RANGE FINDER LOTUS LTRFS7J40 40M</t>
  </si>
  <si>
    <t>FAST CHARGER LOTUS LTFC1200 12V</t>
  </si>
  <si>
    <t>FAST CHARGER LOTUSLTF1800 18V</t>
  </si>
  <si>
    <t>IMPACT DRILL CORDLESS LOTUS LTHD18VLI-2 18V</t>
  </si>
  <si>
    <t>IMPACT DRILL CORDLESS LOTUS LTDD12LVI- 12V</t>
  </si>
  <si>
    <t>MITER SAW LOTUS LMS255 10" 1800W</t>
  </si>
  <si>
    <t>PLUNGE ROUTER LOTUS LTPR1800 1/2" 1800W</t>
  </si>
  <si>
    <t>ROTARY TOOL+211PC AC LOTUS LRT170C</t>
  </si>
  <si>
    <t>ANGLE GRINDER LOTUS LTLG2000P 7" 2000W</t>
  </si>
  <si>
    <t>BATTERY PCK LOTUS LTBP1200-2 12V 2 OAH</t>
  </si>
  <si>
    <t>BATTERY PCK LOTUS LTBP1800-2 18V 2 OAH</t>
  </si>
  <si>
    <t>CIRCULAR SAW LOTUS LCS185 185MM</t>
  </si>
  <si>
    <t>COMBI HAMMER SDS MAX LOTUS LTCH4000K 6KG/40MM</t>
  </si>
  <si>
    <t>CORDLESS IMP-WRENCH LOTUS LTID18VLI 18V</t>
  </si>
  <si>
    <t>CORDLESS SCREWDRIVER LOTUS LTCD3600 5MM 3.6V</t>
  </si>
  <si>
    <t>ROTARY HAMMER SDS+ LOTUS LTRH2600K 3KG / 26MM</t>
  </si>
  <si>
    <t>DOWNLIGHT NXLED ANX-LPR3D 85X22MM WHITE 3W ROUND LED LOW PROFILE</t>
  </si>
  <si>
    <t>DOWNLIGHT NXLED ANX-LPR6D 120X22MM WHITE 6W ROUND LED LOW PROFILE</t>
  </si>
  <si>
    <t>DOWNLIGHT NXLED ANX-LPR9D 145X22MM WHITE 9W ROUND LED LOW PROFILE</t>
  </si>
  <si>
    <t>DOWNLIGHT NXLED ANX-LPR12D 172X22MM WHITE 12W ROUND LED LOW PROFILE</t>
  </si>
  <si>
    <t>DOWNLIGHT NXLED ANX-LPS3D 85X22MM WHITE 3W SQUARE LED LOW PROFILE</t>
  </si>
  <si>
    <t>DOWNLIGHT NXLED ANX-LPS6D 120X22MM WHITE 6W SQUARE LED LOW PROFILE</t>
  </si>
  <si>
    <t>DOWNLIGHT NXLED ANX-LPS9D 145X22MM WHITE 9W SQUARE LED LOW PROFILE</t>
  </si>
  <si>
    <t>DOWNLIGHT NXLED ANX-LPS12D 172X22MM WHITE 12W SQUARE LED LOW PROFILE</t>
  </si>
  <si>
    <t>EMERGENCY BULB NXLED ANX-EB5DL 60X110MM WHITE 5W BULB</t>
  </si>
  <si>
    <t>EMERGENCY BULB NXLED ANX-EB7DL 70X123MM WHITE 7W</t>
  </si>
  <si>
    <t>EMERGENCY BULB NXLED ANX-EB12DL 95X152MM WHITE 12W</t>
  </si>
  <si>
    <t>HIGH BAY REFLECTOR FIREFLY FHC1040-R 35MMX22MMX35MM WHITE 40WATTS ROUND ACRYLIC</t>
  </si>
  <si>
    <t>HIGH BAY REFLECTOR FIREFLY FHC1060-R 40MMX25MMX35MM WHITE 60-120WATTS ROUND ACRYLIC</t>
  </si>
  <si>
    <t>HANGING LAMP 6642 (18929) 5L BROWN BIG GLASS</t>
  </si>
  <si>
    <t>WALL LAMP 208 (18791) YS-0208 90X260 2L E27 BLK</t>
  </si>
  <si>
    <t>CEILING LAMP 0392 (19316) 9"</t>
  </si>
  <si>
    <t>CEILING LAMP 0392 (19316) 13"</t>
  </si>
  <si>
    <t>DIAMOND CUTTER DEWALT DW4724UT 4" TURBO U/T</t>
  </si>
  <si>
    <t>DIAMOND CUTTER IRWIN TDD105 4" SEG/DRY</t>
  </si>
  <si>
    <t>DIAMOND CUTTER IRWIN TDT105 4" TURBO</t>
  </si>
  <si>
    <t>STEEL CUTTER LOTUS LCM355 14"</t>
  </si>
  <si>
    <t>ANGLE GRINDER MAKITA M0910M 4" 540W</t>
  </si>
  <si>
    <t>IMPACT DRILL MAKITA M0801M 16MM/5/8" 500W</t>
  </si>
  <si>
    <t>CEILING LAMP ALLADIN 1032 (19038) 13" CHOCO BROWN</t>
  </si>
  <si>
    <t>HANGING LAMP ALLADIN 9070 (19246) 6+3 GOLD</t>
  </si>
  <si>
    <t>HANGING LAMP 6642 (18928) 5L VIOLET BIG</t>
  </si>
  <si>
    <t>CEILING LAMP 1691/2C-M (19307) 400DIA DK BRN</t>
  </si>
  <si>
    <t>WIRE PHELPS DODGE THNN SOLID #12 2.0MM BLACK</t>
  </si>
  <si>
    <t>WIRE PHELPS DODGE THNN SOLID #14 1.6MM BLACK</t>
  </si>
  <si>
    <t>WIRE PHELPS DODGE THNN SOLID #10 2.6MM BLACK</t>
  </si>
  <si>
    <t>LOW CEILING LAMP 3C TC-9020-1/5</t>
  </si>
  <si>
    <t>LOW CEILING LAMP 3C TC-9020-2/3</t>
  </si>
  <si>
    <t>LOW CEILING LAMP 3C TC-9021-1/5</t>
  </si>
  <si>
    <t>LOW CEILING LAMP 3C TC-9021-2/3</t>
  </si>
  <si>
    <t>LOW CEILING LAMP 3C TC-9022-2/3</t>
  </si>
  <si>
    <t>LOW CEILING LAMP 3C TC-9023-1/5</t>
  </si>
  <si>
    <t>LOW CEILING LAMP 3C TC-9023-2/3</t>
  </si>
  <si>
    <t>LOW CEILING LAMP 3C TC-9022-1/5</t>
  </si>
  <si>
    <t>BULB PINOY LED AKARI APLED3-15DL 80X140MM 15W</t>
  </si>
  <si>
    <t>BULB PINOY LED AKARI APLED3-20DL 90X160MM 20W</t>
  </si>
  <si>
    <t>PINLIGHT FIXTURE AKARI APNL-227(VK) 2'' VERTICAL</t>
  </si>
  <si>
    <t>PINLIGHT FIXTURE AKARI APNL-327(VK) 3" VERTICAL</t>
  </si>
  <si>
    <t>PINLIGHT FIXTURE AKARI APNL-427(VK) 4" VERTICAL</t>
  </si>
  <si>
    <t>CIRCUIT BREAKER ROYU RCB15-60 55X20X55MM BLACK 15AMPS RECTANGULAR PLASTIC PLUG</t>
  </si>
  <si>
    <t>TUBE T8 FIREFLY EFS03T8DL08 25X600X25MM 8WATTS RECTANGULAR GLASS LED DAYLIGHT</t>
  </si>
  <si>
    <t>TUBE T8 FIREFLY EFSO3T8DL16 25X1200X25MM WHITE 16WATTS RECTANGULAR GLASS LED DAYLIGHT</t>
  </si>
  <si>
    <t>(DO NOT USE)TUBE&amp;BOX TYPE FIREFLY EBTS11/DL09 46X615X46MM WHITE 9WATTS RECTANGULAR GLASS DAYLIGHT SET</t>
  </si>
  <si>
    <t>(DO NOT USE)TUBE&amp;BOX TYPE FIREFLY EBTS11/DL18 46X1225X46MM WHITE 18WATTS RECTANGULAR GLASS DAYLIGHT SET</t>
  </si>
  <si>
    <t>BALUSTER TUSCANY ART.4499 L90.5CM BLK QUADRELLO IRON METAL CRAFT</t>
  </si>
  <si>
    <t>ORNAMENTAL TUSCANY ART.060 HB 763-900 BLK IRON HB LUCERTOLA</t>
  </si>
  <si>
    <t>ORNAMENTAL TUSCANY ART.063 HB 712 L-96CM W-25CM BLK IRON HB SOLI</t>
  </si>
  <si>
    <t>ORNAMENTAL TUSCANY ART.061 HB 0803 L-90.5CM BLK IRON HB PUNTO</t>
  </si>
  <si>
    <t>ORNAMENTAL TUSCANY ART.062 HB 0804 L-90CM BLK IRON HB DUE PUNTI</t>
  </si>
  <si>
    <t>BALUSTER TUSCANY ART.809 L-90CM BLK DUE QUADRELLI IRON METAL CRAFT</t>
  </si>
  <si>
    <t>ORNAMENTAL TUSCANY ART.059 HB 0703 L-90CM BLK IRON HB DUE API</t>
  </si>
  <si>
    <t>ORNAMENTAL TUSCANY ART.058 HB 0702 L-90CM BLK IRON HB APE</t>
  </si>
  <si>
    <t>ORNAMENTAL TUSCANY ART.064 HB 0695 L-99CM BLK IRON HB EDERA</t>
  </si>
  <si>
    <t>ORNAMENTAL TUSCANY ART.064 HB 0454 L-60CM W-42.5CM BLK IRON HB MARTE</t>
  </si>
  <si>
    <t>ORNAMENTAL TUSCANY ART.066 HB 0433 DIAMETER-25CM BLK IRON HB VENERE</t>
  </si>
  <si>
    <t>SAW HANA TOOLS HA-680 SQUARE FRAME</t>
  </si>
  <si>
    <t>WATERPROOFING PRIMERO 4KG GRAY BITUMEN MEMBRANE</t>
  </si>
  <si>
    <t>CRIMPING TOOLS KYK KCT45 MODULAR STEEL&amp;RUBBER</t>
  </si>
  <si>
    <t>DROPLIGHT APOLLO DL-1670 93X63X100 BLACK MODERN METAL</t>
  </si>
  <si>
    <t>DROPLIGHT APOLLO DL-1682 36X1X120 BLACK MODERN METAL</t>
  </si>
  <si>
    <t>DROPLIGHT APOLLO DL-1677 103X42X100 BLACK MODERN METAL</t>
  </si>
  <si>
    <t>DROPLIGHT APOLLO DL-1676 32X32X100 BLACK MODERN METAL</t>
  </si>
  <si>
    <t>DROPLIGHT APOLLO DL-1674 88X37X100 BLACK MODERN METAL</t>
  </si>
  <si>
    <t>DROPLIGHT APOLLO DL-0896 93X93X100 BLACK MODERN METAL</t>
  </si>
  <si>
    <t>DROPLIGHT APOLLO DL-0899 103X42X100 BLACK MODERN METAL</t>
  </si>
  <si>
    <t>REMOVER PIONEER 7.5ML</t>
  </si>
  <si>
    <t>EPOXY PIONEER CONTACT BOND FGT00105 1L</t>
  </si>
  <si>
    <t>EPOXY PIONEER CONTACT BOND FGT00106 1G</t>
  </si>
  <si>
    <t>MIGHTY BOND SHOE PIONEER FGT00116 3G</t>
  </si>
  <si>
    <t>CONTACT BOND PIONEER BOTTLE 300ML</t>
  </si>
  <si>
    <t>MIGHTY SEAL NEUTRAL PIONEER 300ML</t>
  </si>
  <si>
    <t>MIGHTY SEAL ACETOXY PIONEER 300ML</t>
  </si>
  <si>
    <t>ELASTOSEAL PIONEER CLEAR POUCH 65ML</t>
  </si>
  <si>
    <t>HANGING LAMP APOLLO HL-58021/12 500X500X365 GOLD CLASSIC METAL CRYSTALS</t>
  </si>
  <si>
    <t>HANGING LAMP APOLLO HL-58018/8 440X440X555 GOLD CLASSIC METAL/CRYSTALS</t>
  </si>
  <si>
    <t>HANGING LAMP APOLLO HL-58011/10 445X445X575  GOLD CLASSIC METAL/CRYSTALS</t>
  </si>
  <si>
    <t>+VACUUM WET/DRY STANLEY SL19123P 11.4LT YELLOW &amp; BLACK POLY</t>
  </si>
  <si>
    <t>VACUUM WET/DRY STANLEY SL19135P 9.5LT BLACK POLY</t>
  </si>
  <si>
    <t>BULB COB LED LANDLITE LED-GU10-5W/COB WW 50MMX50MM WW 5W ROUND GLASS</t>
  </si>
  <si>
    <t>BULB COB ECO LANDLITE LED-GU10-5W/COB DL 50MMX50MM DL 5W ROUND GLASS</t>
  </si>
  <si>
    <t>BULB COB LED LANDLITE LED-MR16-5W/COB WW 50MMX50MM WW 5W ROUND GLASS</t>
  </si>
  <si>
    <t>ELASTOSEAL PIONEER CLEAR POUCH 185ML</t>
  </si>
  <si>
    <t>ELASTOSEAL PIONEER CLEAR CATRIDGE 300ML</t>
  </si>
  <si>
    <t>EPOXY ALL PURPOSE PIONEER TUBE MEDIUM 35G</t>
  </si>
  <si>
    <t>BASIC BULB LED FIRELFY EBI111DL 65x140x65MM WHITE 11 RECTANGULAR POLY</t>
  </si>
  <si>
    <t>FOOT PUMP SINGLE KYK KFP8201 HIGH PRESSURE</t>
  </si>
  <si>
    <t>FOOT PUMP DOUBLE KYK KFP8202 HIGH PRESSURE</t>
  </si>
  <si>
    <t>MINI PUMP DOUBLE KYK KMP160 160PSI</t>
  </si>
  <si>
    <t>(DO NOT USE) BASIC BULB LED FIREFLY EBI113DL 65X140X65MM WHT 13W RECTANGULAR POLY</t>
  </si>
  <si>
    <t>(DO NOT USE) BASIC BULB LED FIREFLY EBI115L 70X145X70MM WHT 15W RECTANGULAR POLY</t>
  </si>
  <si>
    <t>LOW CEILING LAMP 3C TC-A34813/3 WHITE BULB TYPE</t>
  </si>
  <si>
    <t>LOW CEILING LAMP 3C TC-A3481/5 WHITE BULB TYPE</t>
  </si>
  <si>
    <t>LOW CEILING LAMP 3C TC-D114/3 SILVER BULB TYPE</t>
  </si>
  <si>
    <t>LOW CEILING LAMP 3C TC-D114/5 SILVER BULB TYPE</t>
  </si>
  <si>
    <t>LOW CEILING LAMP 3C TC-L079/3 RUSTIQUE BULB TYPE</t>
  </si>
  <si>
    <t>LOW CEILING LAMP 3C TC-L079/5 RUSTIQUE BULB TYPE</t>
  </si>
  <si>
    <t>LOW CEILING LAMP 3C TC-E037/3 ANTIQUE BULB TYPE</t>
  </si>
  <si>
    <t>LOW CEILING LAMP 3C TC-E037/5 ANTIQUE BULB TYPE</t>
  </si>
  <si>
    <t>LOW CEILING LAMP 3C TC-D103/3 RUSTIQUE BULB TYPE</t>
  </si>
  <si>
    <t>LOW CEILING LAMP 3C TC-D103/5 RUSTIQUE BULB TYPE</t>
  </si>
  <si>
    <t>EPOXY PIONEER PLUS 5 TUBE 15G</t>
  </si>
  <si>
    <t>EPOXY PIONEER DURASTEEL 5 TUBE 35G</t>
  </si>
  <si>
    <t>EPOXY ALL PURPOSE PIONEER EPOXYCLAY 3" 50G</t>
  </si>
  <si>
    <t>EPOXY PIONEER EPOXYCLAY AQUA 3" 50G</t>
  </si>
  <si>
    <t>EPOXY PIONEER EPOXYCLAY STEEL 3" 50G</t>
  </si>
  <si>
    <t>EPOXY PIONEER CONTACT BOND BOT. 50ML</t>
  </si>
  <si>
    <t>EPOXY PIONEER MIGHTY GASKET TUBE 85G BLACK</t>
  </si>
  <si>
    <t>EPOXY PIONEER MIGHTY GASKET TUBE 85G RED</t>
  </si>
  <si>
    <t>EPOXY PIONEER MIGHTY SEAL TRANSLUCENT TUBE 85G</t>
  </si>
  <si>
    <t>LUBRICATING SPRAY PIONEER RC1 100ML</t>
  </si>
  <si>
    <t>EPOXY PIONEER ALL PURPOSE 1GAL (CAN)</t>
  </si>
  <si>
    <t>EPOXY PIONEER ALL PURPOSE 1QRT (CAN)</t>
  </si>
  <si>
    <t>EPOXY PIONEER ALL PURPOSE 1PINT (CAN)</t>
  </si>
  <si>
    <t>EPOXY PIONEER ALL PURPOSE 1/2PINT (CAN)</t>
  </si>
  <si>
    <t>EPOXY PIONEER ALL PURPOSE 1/4PINT (CAN)</t>
  </si>
  <si>
    <t>EPOXY PIONEER MARINE 1GAL (CAN)</t>
  </si>
  <si>
    <t>EPOXY PIONEER MARINE 1QRT (CAN)</t>
  </si>
  <si>
    <t>EPOXY PIONEER MARINE 1PINT (CAN)</t>
  </si>
  <si>
    <t>EPOXY PIONEER MARINE 1//2PINT (CAN)</t>
  </si>
  <si>
    <t>DROPLIGHT APOLLO DL-0936-1 25X25X90 BLACK MODERN METAL/GLASS</t>
  </si>
  <si>
    <t>DROPLIGHT APOLLO DL-0910-1 BRN 40X40X90 MODERN BINE</t>
  </si>
  <si>
    <t>DROPLIGHT APOLLO DL-0910-1 WHT 40X40X90 MODERN BINE</t>
  </si>
  <si>
    <t>DROPLIGHT APOLLO DL-0968-1 BRN 31X31X90 MODERN BINE</t>
  </si>
  <si>
    <t>DROPLIGHT APOLLO DL-0968-1 WHT 31X31X90 MODERN BINE</t>
  </si>
  <si>
    <t>DROPLIGHT APOLLO DL-0915-1 WHT 25X25X90 MODERN BINE</t>
  </si>
  <si>
    <t>DROPLIGHT APOLLO DL-0915-1 GRN 25X25X90 MODERN METAL</t>
  </si>
  <si>
    <t>DROPLIGHT APOLLO DL-0915-1 ORG 25X25X90 MODERN METAL</t>
  </si>
  <si>
    <t>DROPLIGHT APOLLO DL-0949-1 BRN 33X33X90 MODERN METAL</t>
  </si>
  <si>
    <t>DROPLIGHT APOLLO DL-0876-1P WHT 13X13X90 MODERN METAL</t>
  </si>
  <si>
    <t>DROPLIGHT APOLLO DL-0876-5P WHT 60X13X90 MODERN METAL</t>
  </si>
  <si>
    <t>EPOXY PIONEER MARINE 1/2PINT (CAN)</t>
  </si>
  <si>
    <t>EPOXY PIONEER MARINE 1/4PINT (CAN)</t>
  </si>
  <si>
    <t>EPOXY PIONEER NON-SAG 1GAL (CAN)</t>
  </si>
  <si>
    <t>EPOXY PIONEER NON-SAG 1QRT (CAN)</t>
  </si>
  <si>
    <t>EPOXY PIONEER NON-SAG 1PINT (CAN)</t>
  </si>
  <si>
    <t>EPOXY PIONEER NON-SAG 1/2PINT (CAN)</t>
  </si>
  <si>
    <t>EPOXY PIONEER NON-SAG 1/4PINT (CAN)</t>
  </si>
  <si>
    <t>EPOXY PIONEER BUILDER'S BOND 300ML (CARTRIDGE)</t>
  </si>
  <si>
    <t>EPOXY PIONEER BUILDER'S BOND 100G (POUCH)</t>
  </si>
  <si>
    <t>EPOXY PIONEER GAL CONCRETE HIGH VISCOSITY (CAN)</t>
  </si>
  <si>
    <t>EPOXY PIONEER QRT CONCRETE HIGH VISCOSITY (CAN)</t>
  </si>
  <si>
    <t>EPOXY PIONEER GAL CONCRETE LOW VISCOSITY (CAN)</t>
  </si>
  <si>
    <t>EPOXY PIONEER QRT CONCRETE LOW VISCOSITY (CAN)</t>
  </si>
  <si>
    <t>WATERPROOFING PIONEER PRO WATER-TITE 100 4.5KG KIT</t>
  </si>
  <si>
    <t>WATERPROOFING PIONEER PRO WATER-TITE 101 4.5KG KIT</t>
  </si>
  <si>
    <t>DROPLIGHT APOLLO DL-0882-1P WHT 15X15X90 MODERN METAL</t>
  </si>
  <si>
    <t>DROPLIGHT APOLLO DL-0882-3P WHT 25X25X90 MODERN METAL</t>
  </si>
  <si>
    <t>DROPLIGHT APOLLO DL-0886-1P WHT 25X25X90 MODERN METAL</t>
  </si>
  <si>
    <t>DROPLIGHT APOLLO DL-0886-5P WHT 62X19X90 MODERN METAL</t>
  </si>
  <si>
    <t>DROPLIGHT APOLLO DL-0878-1P WHT 19X19X90 MODERN METAL</t>
  </si>
  <si>
    <t>DROPLIGHT APOLLO DL-0878-3P WHT 64X19X90 MODERN METAL</t>
  </si>
  <si>
    <t>HANGING LAMP APOLLO HL-95201-10L  86X50X40 BLACK MODERN METAL/GLASS</t>
  </si>
  <si>
    <t>LOW CEILING LAMP APOLLO LC-C6405-2 30X30X10 BROWN MODERN WOOD/GLASS</t>
  </si>
  <si>
    <t>WALL LAMP ALLADIN 5515 (19462) 2L E27 BLK</t>
  </si>
  <si>
    <t>WALL LAMP ALLADIN 5515 (19462) 1L E27 BLK</t>
  </si>
  <si>
    <t>LOW CEILING LAMP APOLLO LC-C6405-3 40X40X10 BROWN MODERN METAL/GLASS</t>
  </si>
  <si>
    <t>LOW CEILING LAMP APOLLO LC-C6421-2 30X30X10 MODERN WOOD/GLASS</t>
  </si>
  <si>
    <t>LOW CEILING LAMP APOLLO LC-C6421-3 40X40X10 BROWN MODERN WOOD/GLASS</t>
  </si>
  <si>
    <t>DROPLIGHT APOLLO DL-V36022/1P GRN 39X39X110 MODERN METAL</t>
  </si>
  <si>
    <t>DROPLIGHT APOLLO DL-V36022 1P NS 39X39X110 MODERN METAL</t>
  </si>
  <si>
    <t>DROPLIGHT APOLLO DL-V36037/1P CP 20X20X120 MODERN METAL</t>
  </si>
  <si>
    <t>PICKMATTOCK THOR P406 WITH HANDLE</t>
  </si>
  <si>
    <t>EXHAUST FAN FOCUS 6" BATHROOM</t>
  </si>
  <si>
    <t>DROPLIGHT APOLLO DL-V3603/1P BK 20X20X120 MODERN METAL</t>
  </si>
  <si>
    <t>PINLIGHT APOLLO PIN-SGY 13X13X2 WHITE 9W DL MODERN ALUM+PMMA</t>
  </si>
  <si>
    <t>PINLIGHT APOLLO PIN-HGY 13X13X2 WHITE 9W DL MODERN ALUMM+PMMA</t>
  </si>
  <si>
    <t>PINLIGHT APOLLO PIN-EK 7.5X7.5X8.5 5W DL MODERN ALMM+GLASS</t>
  </si>
  <si>
    <t>PINLIGHT APOLLO PIN-KDL 7X7X4.6 BLK 3W DL MODERN ALUMM+GLASS</t>
  </si>
  <si>
    <t>PINLIGHT APOLLO PIN-KDL 7X7X4.6 WHITE 3W DL MODERN ALUMM+GLASS</t>
  </si>
  <si>
    <t>PINLIGHT APOLLO PIN-KDL 7X7X4.6 WHITE 3W WL MODERN ALUM+GLASS</t>
  </si>
  <si>
    <t>PINLIGHT APOLLO PIN-KDL 9X9X5 BLACK 5W DL MODERN ALUMM+GLASS</t>
  </si>
  <si>
    <t>PINLIGHT APOLLO PIN-KDL 909X5 5W WHT DL MODERN ALIMN+GLASS</t>
  </si>
  <si>
    <t>PINLIGHT APOLLO PIN-KDL 909X5 WHITE 5W WL MODERN ALUM+GLASS</t>
  </si>
  <si>
    <t>PINLIGHT APOLLO PIN-KDL 11.5X11X5.6.5 BLK 9W DL MODERN ALUMM+GLASS</t>
  </si>
  <si>
    <t>PINLIGHT APOLLO PIN-KDL 11.5X11.5X6.5 WHITE 9W DL MODERN ALUMM+GLASS</t>
  </si>
  <si>
    <t>WATERPROOFING PIONEER PRO WATER-TITE 102 4.5KG KIT</t>
  </si>
  <si>
    <t>EPOXY PIONEER PRO GREAT FLOOR 200</t>
  </si>
  <si>
    <t>SEALANT PIONEER PB GAP SEALER 480G (CARTRIDGE)</t>
  </si>
  <si>
    <t>SEALANT PIONEER PB GAP SEALER 100G (POUCH)</t>
  </si>
  <si>
    <t>SEALANT PIONEER PRO FLEX-O-SEAL 600ML</t>
  </si>
  <si>
    <t>MIGHTY BOND PIONEER 3G</t>
  </si>
  <si>
    <t>MIGHTY BOND PIONEER EXTREME</t>
  </si>
  <si>
    <t>MIGHTY BOND PIONEER BOTTLE 10G</t>
  </si>
  <si>
    <t>EPOXY PIONEER MIGHTY SEAL WINDSCREEN</t>
  </si>
  <si>
    <t>HAND RIVETER STANLEY STHT69800 3/32", 1/8", 5/32", 3/16"</t>
  </si>
  <si>
    <t>EPOXY PIONEER EPOXYCLAY 1.5" AQUA 28.5G</t>
  </si>
  <si>
    <t>EPOXY PIONEER ELASTOSEAL 4LTRS (CAN)</t>
  </si>
  <si>
    <t>EPOXY PIONEER ELASTOSEAL 1LTR (CAN)</t>
  </si>
  <si>
    <t>EPOXY PIONEER ELASTOSEAL 1/2LTR (CAN)</t>
  </si>
  <si>
    <t>EPOXY PIONEER ELASTOSEAL-PISIL 1/4KG</t>
  </si>
  <si>
    <t>EPOXY PIONEER ELASTOSEAL-PISILITO 85G</t>
  </si>
  <si>
    <t>EPOXY PIONEER ELASTOSEAL 1/4L</t>
  </si>
  <si>
    <t>MIGHTY BOND PIONEER QUATRO SAKTO</t>
  </si>
  <si>
    <t>EPOXYCLAY PIONEER STEEL 3" 50G</t>
  </si>
  <si>
    <t>EPOXY PIONEER MAESTRO 1 PINT</t>
  </si>
  <si>
    <t>EPOXY PIONEER MAESTRO 1/2 PINT</t>
  </si>
  <si>
    <t>ELASTOKWIK PIONEER 4 LITERS</t>
  </si>
  <si>
    <t>ELASTOKWIK PIONEER 1 LITER</t>
  </si>
  <si>
    <t>ELASTOKWIK PIONEER 1/2 LITER</t>
  </si>
  <si>
    <t>ELASTOKWIK PIONEER 1/4 LITER</t>
  </si>
  <si>
    <t>ELASTOKWIK PIONEER 185ML</t>
  </si>
  <si>
    <t>ELASTOKWIK PIONEER 65ML</t>
  </si>
  <si>
    <t>GREAT FLOOR PIONEER 100 4 LITERS</t>
  </si>
  <si>
    <t>GREAT FLOOR PIONEER 300 1 GALLON</t>
  </si>
  <si>
    <t>FLEX-O-SEAL PIONEER GUN</t>
  </si>
  <si>
    <t>MIGHTY SEAL PIONEER BIOCIDE</t>
  </si>
  <si>
    <t>EPOXY PIONEER NON-SAG GALLON</t>
  </si>
  <si>
    <t>EPOXY PIONEER MARINE GALLON (SET)</t>
  </si>
  <si>
    <t>EPOXY PIONEER MAESTRO MARINE GALLON (SET)</t>
  </si>
  <si>
    <t>EPOXY PIONEER ELASTOSEAL GALLON</t>
  </si>
  <si>
    <t>EPOXY PIONEER NON-SAG QUARTZ</t>
  </si>
  <si>
    <t>EPOXY PIONEER MARINE QUARTZ (SET)</t>
  </si>
  <si>
    <t>EPOXY PIONEER MAESTRO MARINE QUARTZ (SET)</t>
  </si>
  <si>
    <t>EPOXY PIONEER NON-SAG (PINT)</t>
  </si>
  <si>
    <t>EPOXY PIONEER ELASTOSEAL 1/2 QUARTZ</t>
  </si>
  <si>
    <t>EPOXY PIONEER NON-SAG 1/2 (PINT)</t>
  </si>
  <si>
    <t>EPOXY PIONEER ELASTOSEAL-PISIL 1/4 KG.</t>
  </si>
  <si>
    <t>EPOXY PIONEER MIGHTY BOND BOT 10 GRAM</t>
  </si>
  <si>
    <t>EPOXY PIONEER NON-SAG 1/4 (PINT)</t>
  </si>
  <si>
    <t>EPOXY PIONEER MARINE 1/4 (PINT) SET</t>
  </si>
  <si>
    <t>EPOXY PIONEER MAESTRO MARINE 1/4 (PINT) SET</t>
  </si>
  <si>
    <t>EPOXY PIONEER BLISTERED EPOXYCLAY-STEEL 28.5 GRAM</t>
  </si>
  <si>
    <t>EPOXY PIONEER MIGHTY BOND (EXTREME)</t>
  </si>
  <si>
    <t>EPOXY PIONEER MIGHTY BOND 3 GRAM</t>
  </si>
  <si>
    <t>SPOTLIGHT AKARI ADWN-K3DL WHITE 3W LED BULB</t>
  </si>
  <si>
    <t>SAW BLADE HANA TOOLS HA-103A COPING</t>
  </si>
  <si>
    <t>SPOTLIGHT AKARI ADWN-K3WW WHITE 3W LED BULB</t>
  </si>
  <si>
    <t>(DO NOT USE)SPOTLIGHT AKARI ADWN-K5DL WHITE 5W LED BULB</t>
  </si>
  <si>
    <t>SPOTLIGHT AKARI ADWN-K5WW WHITE 5W LED BULB</t>
  </si>
  <si>
    <t>SPOTLIGHT AKARI ADWN-K7DL WHITE 7W LED BULB</t>
  </si>
  <si>
    <t>SPOTLIGHT AKARI ADWN-K7WW WHITE 7W LED BULB</t>
  </si>
  <si>
    <t>SPOTLIGHT AKARI ADWN-K9DL WHITE 9W LED BULB</t>
  </si>
  <si>
    <t>SPOTLIGHT AKARI ADWN-K9WW WHITE 9W LED BULB</t>
  </si>
  <si>
    <t>BASIC MOULDINGS MATWOOD S4S 1/2X1X8 TREATED/STAIN WOOD</t>
  </si>
  <si>
    <t>BASIC MOULDINGS MATWOOD S4S 1/2X2X8 TREATED/STAIN WOOD</t>
  </si>
  <si>
    <t>BASIC MOULDINGS MATWOOD S4S 1X1X8 TREATED/STAIN WOOD</t>
  </si>
  <si>
    <t>BASIC MOULDINGS MATWOOD 1X1X8 TREATED/STAIN COVE WOOD</t>
  </si>
  <si>
    <t>BASIC MOULDINGS MATWOOD 1X1X8 TREATED/STAIN QUARTER ROUND</t>
  </si>
  <si>
    <t>BASIC MOULDINGS MATWOOD 1X1X8 TREATED/STAIN HALF ROUND WOOD</t>
  </si>
  <si>
    <t>BASIC MOULDINGS MATWOOD 1X1X8 TREATED/STAIN CROWN WOOD</t>
  </si>
  <si>
    <t>BASIC MOULDINGS MATWOOD 1/2X1X8 TREATED/STAIN CLOVER WOOD</t>
  </si>
  <si>
    <t>BASIC MOULDINGS MATWOOD 1X1X8 TREATED/STAIN CLOVER WOOD</t>
  </si>
  <si>
    <t>SPECIAL MOULDING MATWOOD 1X3X8 TREATED/STAIN VICTORIAN ARCHITRAVE</t>
  </si>
  <si>
    <t>SPECIAL MOULDINGS MATWOOD 1X4X8 TREATED/STAIN VICTORIAN ARCHITRAVE WOOD</t>
  </si>
  <si>
    <t>SPECIAL MOULDINGS MATWOOD 1X3X8 TREATED/STAIN COLONIAL CORNICE WOOD</t>
  </si>
  <si>
    <t>SPECIAL MOULDINGS MATWOOD 1X4X8 TREATED/STAIN COLONIAL CORNICE WOOD</t>
  </si>
  <si>
    <t>SPECIAL MOULDINGS MATWOOD 1X2X8 TREATED/STAIN VICTORIAN CORNICE WOOD</t>
  </si>
  <si>
    <t>SPECIAL MOULDINGS MATWOOD 1X3X8 TREATED/STAIN VICTORIAN CORNICE WOOD</t>
  </si>
  <si>
    <t>SPECIAL MOULDINGS MATWOOD 1X4X8 TREATED/STAIN VICTORIAN CORNICE WOOD</t>
  </si>
  <si>
    <t>SPECIAL MOULDINGS MATWOOD 1X4X8 TREATED/STAIN COLONIAL BASEBOARD WOOD</t>
  </si>
  <si>
    <t>SPECIAL MOULDINGS MATWOOD 1X6X8 TREATED/STAIN COLONIAL BASEBOARD</t>
  </si>
  <si>
    <t>SPECIAL MOULDINGS MATWOOD 1X4X8 TREATED/STAIN VICTORIAN BASEBOARD WOOD</t>
  </si>
  <si>
    <t>SPECIAL MOULDINGS MATWOOD 1X4X8 TREATED.STAIN GREGORIAN BASEBOARD WOOD</t>
  </si>
  <si>
    <t>SPECIAL MOULDINGS MATWOOD 1X6X8 TREATED/STAIN GREGORIAN BASEBOARD WOOD</t>
  </si>
  <si>
    <t>SPECIAL MOULDINGS MATWOOD 9/16X2X8 TREATED/STAIN COLONIAL SKIRTING WOOD</t>
  </si>
  <si>
    <t>SPECIAL MOULDINGS MATWOOD 9/16X3X8 TREATED/STAIN COLONIAL SKIRTING WOOD</t>
  </si>
  <si>
    <t>SPECIAL MOULDING MATWOOD 9/16X4X8 TREATED/STAIN COLONIAL SKIRTING WOOD</t>
  </si>
  <si>
    <t>SPECIAL MOULDINGS MATWOOD 1X2X8 TREATED/STAIN COLONIAL SKIRTING WOOD</t>
  </si>
  <si>
    <t>SPECIAL MOULDINGS MATWOOD 1X3X8 TREATED/STAIN COLONIAL SKIRTING WOOD</t>
  </si>
  <si>
    <t>SPECIAL MOULDINGS MATWOOD 1X4X8 TREATED/STAIN COLONIAL SKIRTING WOOD</t>
  </si>
  <si>
    <t>SPECIAL MOULDINGS MATWOOD 9/16X2X8 TREATED/STAIN MEDITERRANEAN CASING WOOD</t>
  </si>
  <si>
    <t>SPECIAL MOULDING MATWOOD 9/16X3X8 TREATED/STAIN MEDITERRANEAN CASING WOOD</t>
  </si>
  <si>
    <t>SPECIAL MOULDINGS MATWOOD 9/16X4X8 TREATED/STAIN MEDITERRANEAN CASING WOOD</t>
  </si>
  <si>
    <t>SPECIAL MOULDINGS MATWOOD 1X4X8 TREATED/STAIN MEDITERRANEAN CASING WOOD</t>
  </si>
  <si>
    <t>SPECIAL MOULDINGS MATWOOD 1X4X8 TREADED/STAIN MEDITERRANEAN BASEBOARD WOOD</t>
  </si>
  <si>
    <t>SPECIAL MOULDING MATWOOD 1X6X8 TREATED/STAIN MEDITERRANEAN BASEBOARD WOOD</t>
  </si>
  <si>
    <t>POCKET SIZE DIGITAL TESTER UNI-T UT-120C/NP 110X58.2X10.8</t>
  </si>
  <si>
    <t>INFRARED THERMOMETER UNI-T UT-300S 153X108X40 TESTER</t>
  </si>
  <si>
    <t>DISTANCE METER UNI-T LAZER TYPE UT-39OB+ 112X50X25</t>
  </si>
  <si>
    <t>TEMPERATURE HUMIDITY TESTER UNI-T MINI TYPE UT-333 155X50X28</t>
  </si>
  <si>
    <t>MINI SOUND METER UNI-T UT-353 150X52X27</t>
  </si>
  <si>
    <t>MINI ANENOMETER UNI-T UT-363 160X50X28</t>
  </si>
  <si>
    <t>MINI LIGHT METER UNI-T UT-383 160X50X28</t>
  </si>
  <si>
    <t>PAINT NIPPON VINILEX EASYWASH GLO 1001 BRILLIANT WHT 15L</t>
  </si>
  <si>
    <t>PAINT NIPPON VINILEX EASYWASH GLO PASTEL 15L</t>
  </si>
  <si>
    <t>PAINT NIPPON VINILEX EASYWASH GLO TINT 15L</t>
  </si>
  <si>
    <t>PAINT NIPPON VINILEX EASYWASH GLO DEEP 15L</t>
  </si>
  <si>
    <t>NIPPON PAINT VINILEX EASYWASH GLO ACCENT 15L</t>
  </si>
  <si>
    <t>BROOM GRIPPER 3M 3M17007ES (W)3 3/8",(D)2 7/16",(H)3 3/8" WHITE PLASTIC</t>
  </si>
  <si>
    <t>WATERLESS WASH&amp;WAX 3M 3M39110 16OZ</t>
  </si>
  <si>
    <t>PARTICULATE RESPIRATOR 3M 3M8200HC3 POLYESTER</t>
  </si>
  <si>
    <t>CEILING LAMP ALLADIN (19464) 3L E2713" DK CHOCO BROWN</t>
  </si>
  <si>
    <t>LOW CEILING LAMP ALLADIN 11006 (19252) 4L SILVER</t>
  </si>
  <si>
    <t>LOW CEILING LAMP ALLADIN 11006 (19252) 4L GOLD</t>
  </si>
  <si>
    <t>WATERPROOFING PRIMERO 1X25M WHITE FIBERGLASS MESH</t>
  </si>
  <si>
    <t>WATERPROOFING PRIMERO 1x50M WHITE FIBERGLASS MESH</t>
  </si>
  <si>
    <t>WATERPROOFING PRIMERO PRO DECK 5KG GRAY SLURRY</t>
  </si>
  <si>
    <t>WATERPROOFING PRIMERO PRO 22.5KG GRAY SLURRY</t>
  </si>
  <si>
    <t>WATERPROOFING PRIMERO 4L WHITE AGENT Q BOND</t>
  </si>
  <si>
    <t>WATERPROOFING PRIMERO 1.5KG WHITE FLEXIBLE JOINT COMPOUND</t>
  </si>
  <si>
    <t>WATERPROOFING PRIMERO 5KG WHITE COMPOUND FLEXIBLE JOINT</t>
  </si>
  <si>
    <t>WATERPROOFING PRIMERO 4L WHITE M25 PLASTER MASTER</t>
  </si>
  <si>
    <t>+PAINT MIXING ROOFSHIELD 001 DAVIES 4L GLOSS</t>
  </si>
  <si>
    <t>+PAINT MIXING ROOFSHIELD 002 DAVIES 4L GLOSS</t>
  </si>
  <si>
    <t>+PAINT MIXING ROOFSHIELD 003 DAVIES 4L GLOSS</t>
  </si>
  <si>
    <t>+PAINT MIXING ROOFSHIELD 004 DAVIES 4L GLOSS</t>
  </si>
  <si>
    <t>+PAINT MIXING ROOFSHIELD 005 DAVIES 4L GLOSS</t>
  </si>
  <si>
    <t>+PAINT MIXING ROOFSHIELD 006 DAVIES 4L GLOSS</t>
  </si>
  <si>
    <t>+PAINT MIXING ROOFSHIELD 007 DAVIES 4L GLOSS</t>
  </si>
  <si>
    <t>+PAINT MIXING ROOFSHIELD 008 DAVIES 4L GLOSS</t>
  </si>
  <si>
    <t>+PAINT MIXING ROOFSHIELD 009 DAVIES 4L GLOSS</t>
  </si>
  <si>
    <t>+PAINT MIXING ROOFSHIELD 010 DAVIES 4L GLOSS</t>
  </si>
  <si>
    <t>+PAINTS MIXING ROOFSHIELD 011 DAVIES 4L GLOSS</t>
  </si>
  <si>
    <t>+PAINT MIXING ROOFSHIELD 012 DAVIES 4L GLOSS</t>
  </si>
  <si>
    <t>+PAINT MIXING ROOFSHIELD 013 DAVIES 4L GLOSS</t>
  </si>
  <si>
    <t>+PAINT MIXING ROOFSHIELD 014 DAVIES 4L GLOSS</t>
  </si>
  <si>
    <t>+PAINT MIXING ROOFSHIELD 015 DAVIES 4L GLOSS</t>
  </si>
  <si>
    <t>+PAINT MIXING ROOFSHIELD 016 DAVIES 4L GLOSS</t>
  </si>
  <si>
    <t>+PAINT MIXING ROOFSHIELD 017 DAVIES 4L GLOSS</t>
  </si>
  <si>
    <t>WELDING HELMET KYK KADWH BLACK PLASTIC AUTO DARKENING</t>
  </si>
  <si>
    <t>L-SQUARE KYK KLS812 8"X12" STEEL</t>
  </si>
  <si>
    <t>L-SQUARE KYK KLS1624 16"X24" STEEL</t>
  </si>
  <si>
    <t>RAKE W/ WOODEN KYK KRG010 STEEL/WOOD HANDLE 14 TEETH</t>
  </si>
  <si>
    <t>MONEY VERIFIER NEWSTAR MV-TUBE/2 2.8X6X8.3 6WATTS 2PCS.</t>
  </si>
  <si>
    <t>DIGITAL CALIPER KYK KEDC150 ELECTRONIC</t>
  </si>
  <si>
    <t>FAUCET HOMEAID SUS 304 TWO WAY</t>
  </si>
  <si>
    <t>ADAPTER HOMEAID SUS 304</t>
  </si>
  <si>
    <t>WOODEN SHELVING ELEMENT ESWS250ACACIA 800X250MM ACACIA RECTANGULAR WOOD/PARTICLE BOARD</t>
  </si>
  <si>
    <t>WOODEN SHELVING ELEMENT ESWS250ALPINE 800X250MM ALPINE RECTANGULAR WOOD/PARTICLE BOARD</t>
  </si>
  <si>
    <t>WOODEN SHELVING ELEMENT ESWS250EBONY 800X250MM EBONY RECTAGULAR WOOD/</t>
  </si>
  <si>
    <t>WOODEN SHELVING ELEMENT ESWS250TEAK 800X250MM TEAK RECTAGULAR WOOD/PARTICLE BOARD</t>
  </si>
  <si>
    <t>(do not use) CEILING FAN WESTINGHOUSE WH72560 30" SATIN CHROME FINISH TURBO SWIRL</t>
  </si>
  <si>
    <t>CEILING FAN WESTINGHOUSE WH72560 30" SATIN CHROME FINISH TURBO SWIRL</t>
  </si>
  <si>
    <t>CEILING FAN WESTINGHOUSE WH78263 48" CHROME INDUSTRIAL</t>
  </si>
  <si>
    <t>CEILING FAN WESTINGHOUSE WH78631 24" CHROME QUINCE</t>
  </si>
  <si>
    <t>SINK STRAINER DANZE DZRA3063CP 112.5MMX1-1/2" STAINLESS STEEL</t>
  </si>
  <si>
    <t>SHOWER HEAD DANZE DZS2230301CP 1.5M CHROME FINISH HAND HELD</t>
  </si>
  <si>
    <t>METAL GATE TUSCANY ART.001 90CM WIDTH X 188CM HEIGHT CANCELLO FARFALLA</t>
  </si>
  <si>
    <t>DIGITAL DOOR LOCK YALE YMG40-SN SATIN NICKEL SATIN STAINLESS FINGERPRINT</t>
  </si>
  <si>
    <t>DIGITAL DOOR LOCK YALE YMG30-RB RED BRONZE SATIN STAINLESS REFINED</t>
  </si>
  <si>
    <t>DIGITAL DOOR LOCK YALE YDME70-LH SILVER METAL&amp;ZINC REFINED</t>
  </si>
  <si>
    <t>DIGITAL DOOR LOCK YALE YDME70-RH SILVER METAL&amp;ZINC REFINED</t>
  </si>
  <si>
    <t>DIGITAL DOORLOCK YALE YDME50 SILVER METAL&amp;ZINC REFINED</t>
  </si>
  <si>
    <t>LAMINATES HPLUS 4X8FT. PLAIN COLOR SUEDE</t>
  </si>
  <si>
    <t>HAND RIVETER KYK KR901 MULTI-ANGLE</t>
  </si>
  <si>
    <t>HEX KEY WRENCH KYK PKHK-100 10PCS TORX PROF.SET</t>
  </si>
  <si>
    <t>PADLOCK YALE YE1/25/113/1 25MM ESSENTIAL SOLID BRASS</t>
  </si>
  <si>
    <t>PADLOCK YALE YE1/30/115/1 30MM ESSENTIAL SOLID BRASS</t>
  </si>
  <si>
    <t>PADLOCK YALE YE1/40/122/1 40MM ESSENTIAL SOLID BRASS</t>
  </si>
  <si>
    <t>PADLOCK YALE YE1/50/126/1 50MM ESSENTIAL SOLID BRASS</t>
  </si>
  <si>
    <t>PADLOCK YALE YE1/60/132/1 60MM ESSENTIAL SOLID BRASS</t>
  </si>
  <si>
    <t>PADLOCK YALE YE1/70/137/1 70MM ESSENTIAL SOLID BRASS</t>
  </si>
  <si>
    <t>COMBINATION PADLOCK YALE YE3C/20/121/1/S 20MM SILVER FINISH  3 DIALS ZINC ALOY</t>
  </si>
  <si>
    <t>COMBINATION PADLOCK YALE YE3C/20/121/1/BK 20M  BLACK FINISH 3 DIALS ZINC ALLOY</t>
  </si>
  <si>
    <t>COMBINATION PADLOCK YALE YE3C/20/121/1/BL 20MM BLUE FINISH 3 DIALS ZINC ALLOY</t>
  </si>
  <si>
    <t>COMBINATION PADLOCK YALE YE3C/28/126/1/S 28MM SILVER FINISH 3 DIALS ZINC ALLOY</t>
  </si>
  <si>
    <t>COMBINATION PADLOCK YALE YE3C/28/126/1/BK 28MM BLACK FINISH  3 DIALS ZINC ALLOY</t>
  </si>
  <si>
    <t>COMBINATION PADLOCK YALE YE3C/28/126/1/BL 28MM BLUE FINISH 3 DIALS ZINC ALLOY</t>
  </si>
  <si>
    <t>DOOR MATWOOD CCD 40X800X2100MM TREATED/STAIN COPENHAGEN SOLID ENGINEERED WOOD</t>
  </si>
  <si>
    <t>DOOR MATWOOD CCD 40X900X2100MM TREATED/STAIN COPENHAGEN SOLID ENGINEERED WOOD</t>
  </si>
  <si>
    <t>DOOR MATWOOD CCD 40X800X2100MM TREATED/STAIN EDINBURGH SOLID ENGINEERED WOOD</t>
  </si>
  <si>
    <t>DOOR MATWOOD CCD 40X900X2100MM TREATED/STAIN EDINBURGH SOLID ENGINEREED WOOD</t>
  </si>
  <si>
    <t>DOOR MATWOOD CCD 40X800X2100MM TREATED/STAIN PRAGUE SOLID ENGINEERED WOOD</t>
  </si>
  <si>
    <t>DOOR MATWOOD CCD 40X900X2100MM TREATED/STAIN PRAGUE SOLID ENGINEERED WOOD</t>
  </si>
  <si>
    <t>DOOR MATWOOD CCD 40X800X2100MM TREATED/STAIN ZURICH SOLID ENGINEREED WOOD</t>
  </si>
  <si>
    <t>DOOR MATWOOD CCD 40X900X2100MM TREATED/STAIN ZURICH ENGINEREED WOOD</t>
  </si>
  <si>
    <t>DOOR MATWOOD CCD 40X800X2100MM TREATED/STAIN BRUGES SOLID ENGINEREED WOOD</t>
  </si>
  <si>
    <t>DOOR MATWOOD CCD 40X900X2100MM TREATED/STAIN BRUGES SOLID ENGINEERED WOOD</t>
  </si>
  <si>
    <t>DOOR MATWOOD CCD 40X800X2100MM TREATED/STAIN STOCKHOLMES SOLID ENGINEERED WOOD</t>
  </si>
  <si>
    <t>DROPLIGHT APOLLO DL-D0481-5 32X32X100 BLACK MODERN METAL</t>
  </si>
  <si>
    <t>DROPLIGHT APOLLO DL-1704-1 40X40X100 BLACK MODERN METAL ROPE</t>
  </si>
  <si>
    <t>DROPLIGHT APOLLO DL-1708-3 40X40X100 BLACK MODERN METAL ROPE</t>
  </si>
  <si>
    <t>DROPLIGHT APOLLO DL-1710-1 23X23X100 BLACK MODERN METAL</t>
  </si>
  <si>
    <t>DROPLIGHT APOLLO DL-1711-1 22X22X100 BLACK MODERN METAL</t>
  </si>
  <si>
    <t>DROPLIGHT APOLLO DL-1712-3 40X40X100 BLACK MODERN METAL GLASS</t>
  </si>
  <si>
    <t>DROPLIGHT APOLLO DL-1713-1 32X32X100 BLACK MODERN METAL</t>
  </si>
  <si>
    <t>DROPLIGHT APOLLO DL-1714-1 36X36X100 BLACK MODERN METAL</t>
  </si>
  <si>
    <t>DROPLIGHT APOLLO DL-1715-1 38X38X100 BLACK MODERN METAL</t>
  </si>
  <si>
    <t>DROPLIGHT APOLLO DL-1716-3 58X12X10 BLACK MODERN METAL</t>
  </si>
  <si>
    <t>DROPLIGHT APOLLO DL-1717-1  22X22X100 BLACK MODERN METAL</t>
  </si>
  <si>
    <t>DROPLIGHT APOLLO DL-1719-6 52X35X100 BLACK MODERN METAL</t>
  </si>
  <si>
    <t>DROPLIGHT APOLLO DL-1720-3 35X35X100 BLACK MODERN METAL</t>
  </si>
  <si>
    <t>DROPLIGHT APOLLO DL-1721-1 22X22X100 BLACK MODERN METAL</t>
  </si>
  <si>
    <t>DROPLIGHT APOLLO DL-1723-3 35X35X100 BLACK MODERN METAL ROPE</t>
  </si>
  <si>
    <t>DROPLIGHT APOLLO DL-1727-1 30X30X100 BLACK MODERN METAL</t>
  </si>
  <si>
    <t>DROPLIGHT APOLLO DL-1728-1 22X22X100 WHITE MODERN CEMENT ROPE</t>
  </si>
  <si>
    <t>DROPLIGHT APOLLO DL-1729-1 160X160X100 WHITE MODERN CEMENT ROPE</t>
  </si>
  <si>
    <t>DROPLIGHT APOLLO DL-1733-4 78X30X100 BLACK MODERN METAL</t>
  </si>
  <si>
    <t>DROPLIGHT APOLLO DL-415-3 32X32X120 BLK/WHT MODERN METAL GLASS</t>
  </si>
  <si>
    <t>DROPLIGHT APOLLO DL-1706-3 110X25X110 BLACK MODERN METAL</t>
  </si>
  <si>
    <t>DROPLIGHT APOLLO DL-DK565-6 100X80X120 BROWN  COTEMPORARY METAL ROPE</t>
  </si>
  <si>
    <t>DROPLIGHT APOLLO DL-1718-6 85X85X100 WHITE MODERN METAL</t>
  </si>
  <si>
    <t>DROPLIGHT APOLLO DL-1701-2 58X25X90 BLACK MODERN METAL GLASS</t>
  </si>
  <si>
    <t>DROPLIGHT APOLLO DL-1702-3 65X15X100 WHITE MODERN METAL</t>
  </si>
  <si>
    <t>DROPLIGHT APOLLO DL-1705-3 65X15X100 WHITE MODERN METAL</t>
  </si>
  <si>
    <t>DROPLIGHT APOLLO DL-1722-12  56X52X100 BLCK/WHITE MODERN METAL</t>
  </si>
  <si>
    <t>DROPLIGHT APOLLO DL-315-3 55X12X120 BLK/WHT MODERN METAL GLASS</t>
  </si>
  <si>
    <t>DROPLIGHT APOLLO DL-416-3 32X32X120 BLK/WHT MODERN METAL</t>
  </si>
  <si>
    <t>DROPLIGHT APOLLO DL-417-3 32X32X120 BLK/WHT MODERN METAL</t>
  </si>
  <si>
    <t>DROPLIGHT APOLLO DL-418-3 33X32X120 WHT MODERN METAL GLASS</t>
  </si>
  <si>
    <t>DROPLIGHT APOLLO DL-503-1 55X12X120 WHT MODERN METAL  GLASS</t>
  </si>
  <si>
    <t>DROPLIGHT APOLLO DL-503-1 32X32X120 BLK/WHT MODERN METAL GLASS</t>
  </si>
  <si>
    <t>DROPLIGHT APOLLO DL-DK565-4 50X8X150 BROWN MODERN METAL ROPE</t>
  </si>
  <si>
    <t>DROPLIGHT APOLLO DL-FAM-B 25X25X30 BLK MODERN METAL WOOD</t>
  </si>
  <si>
    <t>DROPLIGHT APOLLO DL-FAM-C 40X40X12.2 BLK MODERN METAL WOOD</t>
  </si>
  <si>
    <t>DROPLIGHT APOLLO DL-YD511-D8 52X26X150 BLK MODERN METAL GLASS</t>
  </si>
  <si>
    <t>DROPLIGHT APOLLO DL-YD702-D4 60X60X150 BLK MODERN METAL</t>
  </si>
  <si>
    <t>LOW CEILING LAMP APOLLO LC-313-3 50X50X25 WHT MODERN METAL GLASS</t>
  </si>
  <si>
    <t>LOW CEILING LAMP APOLLO LC-412-8 84X84X40 BLK/WHT MODERN METAL GLASS</t>
  </si>
  <si>
    <t>WALL LAMP APOLLO WL-2027/1W BK 24X14X7 BLK/WHT MODERN ALUMM ACRYLIC</t>
  </si>
  <si>
    <t>WALL LAMP APOLLO WL-2028/1W BK 22X13X10 BLK/WHT MODERN ALUMM ACRYLIC</t>
  </si>
  <si>
    <t>DROPLIGHT APOLLO DL-V36021/1P BLK 35X35X130 BLK MODERN METAL</t>
  </si>
  <si>
    <t>DROPLIGHT APOLLO DL-V36021/1P RED 35X35X130 RED MODERN METAL</t>
  </si>
  <si>
    <t>DROPLIGHT APOLLO DL-V36021/1P WHT 35X35X130 WHT MODERN METAL</t>
  </si>
  <si>
    <t>DROPLIGHT APOLLO DL-V36022/1P GRY 39X39X110 GRAY  MODERN METAL</t>
  </si>
  <si>
    <t>DROPLIGHT APOLLO DL-V36318/1P 19.5X19.5X125 COPPER MODERN  METAL+CEMENT</t>
  </si>
  <si>
    <t>DROPLIGHT APOLLO DL-V36357/1P 29X29X120 COPPER MODERN METAL</t>
  </si>
  <si>
    <t>DROPLIGHT APOLLO DL-V37067/1P BLK 30X30X130 MODERN METAL+HEMP ROSE</t>
  </si>
  <si>
    <t>HANGING LAMP APOLLO HL-335-6+3P 660X660X800 BLK/GLD MODERN METAL</t>
  </si>
  <si>
    <t>HANGING LAMP APOLLO HL-335-8+4P 725X725X800 BLK/GOLD MODERN METAL</t>
  </si>
  <si>
    <t>HANIGING LAMP APOLLO HL-7306/5+1P 552X552X258 GOLD MODERN METAL</t>
  </si>
  <si>
    <t>HANGING LAMP APOLLO HL-7306/8+1CP 740X740X258 GOLD MODERN METAL</t>
  </si>
  <si>
    <t>HANGING LAMP APOLO HL-7310-3P 540X540X350 BLK MODERN METAL</t>
  </si>
  <si>
    <t>HANGING LAMP APOLLO HL-7310-5P 620X620X350 BLK MODERN METAL</t>
  </si>
  <si>
    <t>HANGING LAMP APOLLO HL-7310-8P 800X800X350 BLK MODERN METAL</t>
  </si>
  <si>
    <t>LOW CEILING LAMP APOLLO LC-335-6+1C 600X600X170 BLK/GOLD MODERN METAL</t>
  </si>
  <si>
    <t>LOW CEILING LAMP APOLLO LC-335-8+1C 680X680X170 BLK/GOLD MODERN METAL</t>
  </si>
  <si>
    <t>LOW CEILING LAMP APOLLO LC-7305/5+1C 530X530X200 BLK MODERN METAL</t>
  </si>
  <si>
    <t>LOW CEILING LAMP APOLLO LC-7305-/8+1C 740X740X200 BLK MODERN METAL</t>
  </si>
  <si>
    <t>WALL LAMP APOLLO WL-138L/1W 250X200X320 BLK MODERN ALUMM+GLASS</t>
  </si>
  <si>
    <t>WALL LAMP APOLLO WL-138S/1W 205X165X265 BLK MODERN ALUMM+GLASS</t>
  </si>
  <si>
    <t>WALL LAMP APOLLO WL-213M/1W 240X200X330 BLK MODERN ALUMM+GLASS</t>
  </si>
  <si>
    <t>WALL LAMP APOLLO WL-213S/1W 190X160X250 BLK MODERN ALUMM+GLASS</t>
  </si>
  <si>
    <t>LAMINATES HPLUS 4X8 WOOD/PATTERN SUEDE</t>
  </si>
  <si>
    <t>LAMINATES PANELYTE 4X8 FT. WOOD/PATTERN</t>
  </si>
  <si>
    <t>LOW CEILING LAMP ALLADIN 19059 (19059) BLACK</t>
  </si>
  <si>
    <t>LOW CEILING LAMP ALLADIN 19059 (19059) WHITE</t>
  </si>
  <si>
    <t>LOW CEILING LAMP ALLADIN 19059 (19059) PINK/SILVER</t>
  </si>
  <si>
    <t>LOW CEILING LAMP ALLADIN 19059 (19059) PINK/GOLD</t>
  </si>
  <si>
    <t>LOW CEILING LAMP ALLADIN 19059 (19059) VIOLET/LAV</t>
  </si>
  <si>
    <t>3-DIGIT COMBINATION PADLOCK STANLEY S822001 ZINC ALLOY 30MM WHITE TSA</t>
  </si>
  <si>
    <t>3-DIGIT COMBINATION PADLOCK STANLEY S822005 ZINC ALLOY 30MM BLACK TSA</t>
  </si>
  <si>
    <t>3-DIGIT COMBINATION PADLOCK STANLEY S822009 ZINC ALLOY 30MM RED TSA</t>
  </si>
  <si>
    <t>3-DIGIT COMBINATION PADLOCK STANLEY S822013 ZINC ALLOY 30MM YELLOW TSA</t>
  </si>
  <si>
    <t>4-DIGIT COMBINATION PADLOCK STANLEY S822017 ZINC ALLOY 30MM WHITE TSA</t>
  </si>
  <si>
    <t>4-DIGIT COMBINATION PADLOCK STANLEY S822021 ZINC ALLOY 30MM BLACK TSA</t>
  </si>
  <si>
    <t>4-DIGIT COMBINATION PADLOCK STANLEY S822025 ZINC ALLOY 30MM RED TSA</t>
  </si>
  <si>
    <t>4-DIGIT COMBINATION PADLOCK STANLEY S822029 ZINC ALLOY 30MM YELLOW TSA</t>
  </si>
  <si>
    <t>CLIP COMBINATION PADLOCK STANLEY S822049 30MM WHITE TSA</t>
  </si>
  <si>
    <t>CLIP COMBINATION PADLOCK STANLEY S822053 30MM BLACK TSA</t>
  </si>
  <si>
    <t>CLIP COMBINATION PADLOCK STANLEY S822057 30MM RED TSA</t>
  </si>
  <si>
    <t>CLIP COMBINATION PADLOCK STANLEY S822061 30MM YELLOW TSA</t>
  </si>
  <si>
    <t>COMBO 2 PADLOCK W/ TSA STANLEY S822065 20MM BLACK/RED</t>
  </si>
  <si>
    <t>COMBO 2 PADLOCK W/ TSA STANLEY S822069 20MM BLACK/YELLOW</t>
  </si>
  <si>
    <t>COMBINATION PADLOCK 3 DIALS YALE YE3C/20/121/1/R 20MM RED</t>
  </si>
  <si>
    <t>COMBINATION PADLOCK 4 DIALS YALE  YE3C/28/4/126/1/S 28.5MM SILVER</t>
  </si>
  <si>
    <t>COMBINATION PADLOCK 4 DIALS YALE  YE3C/28/4/126/1/BK 28.5MM BLACK</t>
  </si>
  <si>
    <t>COMBINATION PADLOCK 4 DIALS YALE  YE3C/28/4/126/1/BL 28.5MM BLUE</t>
  </si>
  <si>
    <t>COMBINATION PADLOCK 4 DIALS YALE YE3C/28/4/126/1/R 28.5MM RED</t>
  </si>
  <si>
    <t>COMBINATION PADLOCK 4 DIALS YALE YE3C/38/131/1/S 38MM SILVER</t>
  </si>
  <si>
    <t>COMBINATION PADLOCK 4 DIALS YALE YE3C/38/131/1/BK 38MM BLACK</t>
  </si>
  <si>
    <t>COMBINATION PADLOCK 4 DIALS YALE YE3C/38/131/1/BL  38MM BLUE</t>
  </si>
  <si>
    <t>COMBINATION PADLOCK 4 DIALS YALE YE3C/38/131/1/R 38MM RED</t>
  </si>
  <si>
    <t>ESSENTIAL PADLOCK LONG SHACKLE YALE YE1/20/122/1 20MM SOLID BRASS</t>
  </si>
  <si>
    <t>ESSENTIAL PADLOCK LONG SHACKLE YALE YE1/25/125/1 25MM SOLID BRASS</t>
  </si>
  <si>
    <t>ESSENTIAL PADLOCK LONG SHACKLE YALE YE1/30/132/1 30MM SOLID BRASS</t>
  </si>
  <si>
    <t>ESSENTIAL PADLOCK LONG SHACKLE YALE YE1/40/140/1 40MM SOLID BRASS</t>
  </si>
  <si>
    <t>ESSENTIAL PADLOCK LONG SHACKLE YALE YE1/50/166/1 50MM SOLID BRASS</t>
  </si>
  <si>
    <t>ANGLE VALVE HOMEAID 1/2X1/2 SUS304</t>
  </si>
  <si>
    <t>ANGLE VALVE HOMEAID 1/2X1/2 X1/2 SUS304</t>
  </si>
  <si>
    <t>BARREL BOLT SENTRY S130 75MMX32MM AB</t>
  </si>
  <si>
    <t>BARREL BOLT SENTRY S130 75MMX32MM SS</t>
  </si>
  <si>
    <t>HANGING LAMP ALLDIN 1885 (20023) 3L BLACK</t>
  </si>
  <si>
    <t>HANGING LAMP ALLADIN 2802 (28991) 1L E27 RATTAN</t>
  </si>
  <si>
    <t>FLOODLIGHT LED NXLED ANXFL-F10DL 110*96*24MM BLACK 10W</t>
  </si>
  <si>
    <t>FLOODLGHT LED NXLED ANXFL-F10WW 110*96*24MM BLACK 10W</t>
  </si>
  <si>
    <t>FLOODLIGHT LED NXLED ANXFL-F30DL 180*162*50MM BLACK 30W</t>
  </si>
  <si>
    <t>FLOODLIGHT LED NXLED ANXFL-F30WW 180*162*50MM BLACK 30W</t>
  </si>
  <si>
    <t>FLODLIGHT LED NXLED ANXFL-F50DL 215*210*50MM BLACK 50W</t>
  </si>
  <si>
    <t>FLOODLIGHT LED NXLED ANXFL-F50WW 215*210*50MM BLACK 50W</t>
  </si>
  <si>
    <t>FLOODLIGHT LED NXLED ANXFL-F100DL 418*235*65MM BLACK 100W</t>
  </si>
  <si>
    <t>FLOODLIGHT LED NXLED ANXFL-F100WW 418*235*65MM BLACK 100W</t>
  </si>
  <si>
    <t>FLOODLIGHT LED  NXLED ANXFL-F200DL 418*380*70MM BLACK 200W</t>
  </si>
  <si>
    <t>FLOODLIGHT LED NXLED ANXFL-F200WW 418*380*70MM BLACK 200W</t>
  </si>
  <si>
    <t>BULB NXLED ANX-JTCB5W 55*107MM LED TRI COLOR WHITE 5W</t>
  </si>
  <si>
    <t>BULB NXLED ANX-JTCBU7W 60*107MM LED TRI COLOR  WHITE 7W</t>
  </si>
  <si>
    <t>BULB NXLED ANX-JTCB10W  67*128MM LED TRI COLOR WHITE 10W</t>
  </si>
  <si>
    <t>BULB NXLED ANX-JTCB12W 70*125MM LED TRI COLOR WHITE 12W</t>
  </si>
  <si>
    <t>BULB NXLED ANX-JTCB15W 80*140MM LED TRI COLOR  WHITE 15W</t>
  </si>
  <si>
    <t>BUBL NXLED ANX-JTCB20W 95*163MM LED TRI COLOR WHITE 20W</t>
  </si>
  <si>
    <t>CEILING LIGHT LANDLITE  SCL01-120-12W DL 120X120X55MM 12W SQUARE ACRYLIC</t>
  </si>
  <si>
    <t>CEILING LIGHT LANDLITE SCL01-180-18W DL 180X180X55MM 18W SQUARE ACRYLIC BULB</t>
  </si>
  <si>
    <t>TRACK LIGHT LANDLITE PTL-305-5W WW BLK 54X75MM H144CM 5W ROUND ALUM. DIE-CAST BODY BUILT-IN</t>
  </si>
  <si>
    <t>TRACK BAR LANDLITE TRACK-030 BLK 30CM BLK RECTANGULAR ALUM. DIE-CAST BODY  FIXTURE</t>
  </si>
  <si>
    <t>TRACK BAR LANDLITE TRACK-060 BLK 60CM BLK RECTANGULAR ALUM. DIE CAST BODY</t>
  </si>
  <si>
    <t>TRACK BAR LANDLITE TRACK-100 BLK 100CM BLK RECTANGULAR ALUM. DIE CAST BODY FIXTURE</t>
  </si>
  <si>
    <t>DOWNLIGHT LANDLITE LL216 BLK 90X90MM BLACK SQUARE  ALUM DIE-CAST BODY</t>
  </si>
  <si>
    <t>DOWNLIGHT LANDLITE LL217 BLK 45X100MM ROUND  ALUM. DIE CAST BODY</t>
  </si>
  <si>
    <t>WALL LAMP LANDLITE GL-WL07-92-GU10 81X68X92MM GREY ROUND ALUM DIE-CAST BODY  FIXTURE</t>
  </si>
  <si>
    <t>WALL LAMP LANDLITE GL-WL08-92-GU10 81X68X92MM GREY  CUBE  ALUM DIE-CAST BODY</t>
  </si>
  <si>
    <t>T8 INDUSTRIAL BOX LANDLITE LFF-600MM WHT RECTANGULAR ALUM DIE-CAST BODY FIXTURE</t>
  </si>
  <si>
    <t>T8 INDUSTRIAL BOX TYPE LANDLITE LFF-1200MM WHT RECTANGULAR ALUM DIE-CAST BODY</t>
  </si>
  <si>
    <t>MICROFIBER CLOTH HOME AID 16X16" 6'S</t>
  </si>
  <si>
    <t>MICROFIBER CLOTH HOME AID 16X24" 6'S</t>
  </si>
  <si>
    <t>TOOL BOX KYK KTB018S 18" STEEL BLACK</t>
  </si>
  <si>
    <t>TOOL BOX KYK KTB019S 19" STEEL BLACK</t>
  </si>
  <si>
    <t>BULB COB LED LANDLITE LED-GU10/D-7W/COB WW DIMMABLE 50X50MM WW 7W ROUND GLASS</t>
  </si>
  <si>
    <t>BULB COB LED LANDLITE LED-MR16/D-7W/COB WW DIMMABLE 50X50MM WW 7W ROUND GLASS</t>
  </si>
  <si>
    <t>AHL-LOW CEILING LAMP 3L (14215) 5019 PINK</t>
  </si>
  <si>
    <t>CARD ONLY YRF10 RF FOR YDM50 SQUARE TYPE</t>
  </si>
  <si>
    <t>HOOK HOMEAID SINGLE SUS304</t>
  </si>
  <si>
    <t>HOOK RACK HOMEAID 2 SUS304</t>
  </si>
  <si>
    <t>HOOK RACK HOMEAID 4 SUS304</t>
  </si>
  <si>
    <t>COAT &amp; HAT HOOK HOMEAID SINGLE SUS304</t>
  </si>
  <si>
    <t>COAT &amp; HAT HOOK HOMEAID DBL SUS304</t>
  </si>
  <si>
    <t>COAT &amp; HAT HOOK HOMEAID 3PCS SUS304</t>
  </si>
  <si>
    <t>ALUM. REFLECTOR CONE SETSU PRINCEREFSET302BLK W/CERAMIC LAMPHOLDER BLACK</t>
  </si>
  <si>
    <t>ALUM. REFLECTOR CONE SETSU PRINCEREFSET302CRM W/CERAMIC LAMPHOLDER CREAM</t>
  </si>
  <si>
    <t>ALUM. REFLECTOR CUP SETSU EARLREFSET304BLK W/CERAMIC LAMPHOLDER  BLACK</t>
  </si>
  <si>
    <t>ALUM. REFLECTOR CUP SETSU EARLREFSET304BWN W/CERAMIC LAMPHOLDER BROWN</t>
  </si>
  <si>
    <t>ALUM. REFLECTOR PIPE SETSU DUKEREFSET303BLK W/CERAMIC HOLDER BLACK</t>
  </si>
  <si>
    <t>ALUM. REFLECTOR PIPE SETSU DUKEREFSET303RED W/CERAMIC LAMPHOLDER RED</t>
  </si>
  <si>
    <t>IRON RECTANGULAR SETSU COUNTORNSET501BLK W/CERAMIC LAMPHOLDER BLACK</t>
  </si>
  <si>
    <t>ALUM. REFLECTOR FUNNEL SETSU SULTANREFSET305BLK W/CERAMIC LAMPHOLDER BLACK</t>
  </si>
  <si>
    <t>ALUM. REFLECTOR FUNNEL SETSU SULTANREFSET305CRM W/CERAMIC LAMPHOLDER CREAM</t>
  </si>
  <si>
    <t>IRON CONE W/SLATS SETSU BISHOPORNSET504BLK W/CERAMIC LAMPHOLDER BLACK</t>
  </si>
  <si>
    <t>IRON CIRCULAR SHAPE SPOKES SETSU BARONORNSET502BLK W/CERAMIC LAMPHOLDER BLACK</t>
  </si>
  <si>
    <t>ALUM.SPHERE W/SLATS SETSU KNIGHTORNSET505SLV W/CERAMIC LAMPHOLDER SILVER</t>
  </si>
  <si>
    <t>HANGING LAMP 3L 1884 (20022) BLACK</t>
  </si>
  <si>
    <t>HANGING LAMP 5L 6023 (18517) BROWN</t>
  </si>
  <si>
    <t>CEILING LAMP 3C TC-90144-1 D420 H120MM ANTIQUE</t>
  </si>
  <si>
    <t>CEILING LMAP 3C TC-90144-2 D330 H120MM ANTIQUE</t>
  </si>
  <si>
    <t>CEILING LAMP 3C TC-90144-3 D280 H120MM ANTIQUE</t>
  </si>
  <si>
    <t>CEILING LAMP 3C TC-90144-4 D430 H120MM ANTIQUE</t>
  </si>
  <si>
    <t>CEILING LAMP 3C TC-90144-5 D340 H120MM ANTIQUE</t>
  </si>
  <si>
    <t>CEILING LAMP 3C TC-90144-6 D290 H120MM ANTIQUE</t>
  </si>
  <si>
    <t>01-DELIVERY CHARGE</t>
  </si>
  <si>
    <t>CITIHARDWARE APRON - BLUE</t>
  </si>
  <si>
    <t>CITIHARDWARE APRON - RED</t>
  </si>
  <si>
    <t>CITIHARDWARE BUTTON PIN</t>
  </si>
  <si>
    <t>CITIHARDWARE ID SLING</t>
  </si>
  <si>
    <t>CITIHARDWARE NAME TAG</t>
  </si>
  <si>
    <t>SERVICE CHECK-UP FEE A</t>
  </si>
  <si>
    <t>SERVICE CHECK-UP FEE B</t>
  </si>
  <si>
    <t>SERVICE LABOR CHARGE HOME #1</t>
  </si>
  <si>
    <t>SERVICE LABOR CHARGE HOME #2</t>
  </si>
  <si>
    <t>SERVICE LABOR CHARGE STORE #1</t>
  </si>
  <si>
    <t>SERVICE LABOR CHARGE STORE #2</t>
  </si>
  <si>
    <t>AIC-CAULKING GUN KYK KCG260 10 1/2 GRAY</t>
  </si>
  <si>
    <t>NKD-CAULKING GUN LOTUS LWT-230A</t>
  </si>
  <si>
    <t>BF-TROWEL BUFFALO HC-789A</t>
  </si>
  <si>
    <t>SJG-MARINE EPOXY NON-SAG FEDERAL GAL</t>
  </si>
  <si>
    <t>SJG-EPOXY ALL-PURPOSE FEDERAL QRT</t>
  </si>
  <si>
    <t>SJG-EPOXY ALL-PURPOSE FEDERAL 1/2L</t>
  </si>
  <si>
    <t>SJG-EPOXY ALL-PURPOSE FEDERAL 1/4L</t>
  </si>
  <si>
    <t>ATB-PVC CEILING VENT.4-1/2X12 IWG</t>
  </si>
  <si>
    <t>WALL LAMP 2L 64341 (18525) GOLD</t>
  </si>
  <si>
    <t>WALL LAMP 1L 64341 (18525) GOLD</t>
  </si>
  <si>
    <t>WALL LALMP 2L 64340 (18526) GOLD</t>
  </si>
  <si>
    <t>WALL LAMP 1L 64340 (18526) GOLD</t>
  </si>
  <si>
    <t>WALL LAMP 20338 (20338) E27 GOLD</t>
  </si>
  <si>
    <t>HANGING LAMP 1L 1885 (20023) E27 BLK</t>
  </si>
  <si>
    <t>HANGING LAMP 1L 1882 (20020) E27 BLK</t>
  </si>
  <si>
    <t>CEILING LAMP 703 (17419) SATIN 13"</t>
  </si>
  <si>
    <t>CEILING LAMP 703 (17419) SATIN 9"</t>
  </si>
  <si>
    <t>CEILING LAMP 20315 (20315) 350DIA GREEN</t>
  </si>
  <si>
    <t>CEILING LAMP 20319 (20319) 350DIA WHITE/GOLD</t>
  </si>
  <si>
    <t>CEILING LAMP 20323 (20323) 350DIA GOLD</t>
  </si>
  <si>
    <t>CEILING LAMP 20324 (20324) 350DIA GOLD</t>
  </si>
  <si>
    <t>CEILING LAMP 20329 (20329) 350DIA ROSEGOLD</t>
  </si>
  <si>
    <t>CEILING LAMP 20330 (20330) 350DIA PINK/GOLD</t>
  </si>
  <si>
    <t>CEILING LAMP 20332 (20332) 350DIA S/G</t>
  </si>
  <si>
    <t>CEILING LAMP 20333 (20333) 350DIA DARK BROWN/GOLD</t>
  </si>
  <si>
    <t>HANGING LAMP 1882 (20020) 3L E27 BLK</t>
  </si>
  <si>
    <t>HANGING LAMP 1886 (20024) 3L BLK RECT</t>
  </si>
  <si>
    <t>DIGITAL DOOR VIEWER YALE YRV-W1-619 SATIN NICKEL POLYETHELIN</t>
  </si>
  <si>
    <t>DIGITAL RIM LOCK YALE YDR4110 SATIN NICKEL SS PIN CODE OR FINGERPRINT</t>
  </si>
  <si>
    <t>DIGITAL DOOR LOCK YALE YDM 3109+ S.NICKEL SS PINCODE,RFID,MECH.KEY</t>
  </si>
  <si>
    <t>DIGITAL DOOR LOCK YALE YDM 4109+ S.NICKEL SS PINCODE,RFID,MECH.KEY</t>
  </si>
  <si>
    <t>TISSUE HOLDER CREMONA YL411</t>
  </si>
  <si>
    <t>B-TISSUE HOLDER CREMONA YL412</t>
  </si>
  <si>
    <t>+T-MIRROR SHELF &amp; TOWEL RAIL SET 2369 GRAY</t>
  </si>
  <si>
    <t>+T-MIRROR SHELF &amp; TOWEL RAIL SET 2369 S.BLUE</t>
  </si>
  <si>
    <t>+T-TOILET ROW HOLDER WATERTEC 9TRLB M.GREY</t>
  </si>
  <si>
    <t>B-WASHING MACHINE HOSE EASYFLOW 1-1/4X1.2M</t>
  </si>
  <si>
    <t>B-SIEVE FILTER EASYFLOW B/ITALY 1/2</t>
  </si>
  <si>
    <t>T-FAUCET WATERTEC FBD-TB102 TWB WHITE 102</t>
  </si>
  <si>
    <t>T-TAPPER CLAMP WATERTEC FBD-TC001-WL 13MM WHITE</t>
  </si>
  <si>
    <t>+T-WASH BASIN WATERTEC 9WB1 GRAY</t>
  </si>
  <si>
    <t>T-FAUCET WATERTEC FPT-CB301-TWB P7</t>
  </si>
  <si>
    <t>T-BIDET WATERTEC FBD-HB101 GREY</t>
  </si>
  <si>
    <t>T-FAUCET WATERTEC FBT-BS201-WL CHROME</t>
  </si>
  <si>
    <t>CBK-TOWEL BAR DANZE DZ-D00523</t>
  </si>
  <si>
    <t>CBK-TOWEL RING DANZE DZ-D41112CP</t>
  </si>
  <si>
    <t>CBK-PAPER HOLDER DANZE DZ-D41212CP</t>
  </si>
  <si>
    <t>CBK-SOAP HOLDER DANZE DZ-D41272CP</t>
  </si>
  <si>
    <t>CBK-TOWEL BAR DANZE DZ-D41422CP</t>
  </si>
  <si>
    <t>CBK-TOWEL BAR DANZE DZ-D41612CP</t>
  </si>
  <si>
    <t>ATB-BALLVALVE THREADED PVC BLUE DBL RUMA 1/2</t>
  </si>
  <si>
    <t>ATB-BALLVALVE THREADED PVC BLUE DBL RUMA 1 1/2</t>
  </si>
  <si>
    <t>B-GLASS SHELF EASYFLOW GS-SQ-600</t>
  </si>
  <si>
    <t>ATB-TEFLON TAPE TOMBO 1</t>
  </si>
  <si>
    <t>ATB-TEFLON TAPE TOMBO 1/2</t>
  </si>
  <si>
    <t>ATB-TEFLON TAPE TOMBO 3/4</t>
  </si>
  <si>
    <t>ATB-BALLVALVE PLAIN PVC BLUE DBL RUMA 1 1/2</t>
  </si>
  <si>
    <t>ATB-BALLVALVE PLAIN PVC BLUE DBL RUMA 2</t>
  </si>
  <si>
    <t>+T-MIRROR SHELF &amp; TOWEL RAIL SET 2369 BURGUNDY</t>
  </si>
  <si>
    <t>B-TOWEL HANGER CREMONA ASA-584 2-LAYER S/S</t>
  </si>
  <si>
    <t>B-TOWEL HANGER CREMONA ASA-583 1-LAYER S/S</t>
  </si>
  <si>
    <t>B-TOWEL HANGER CREMONA ASA-793 1-LAYER S/S</t>
  </si>
  <si>
    <t>ATB-BALL VALVE PVC BLUE PLAIN 1/2</t>
  </si>
  <si>
    <t>ATB-BALL VALVE PVC BLUE PLAIN 3/4</t>
  </si>
  <si>
    <t>ATB-BALL VALVE PVC BLUE PLAIN 1</t>
  </si>
  <si>
    <t>ATB-BALL VALVE PVC BLUE PLAIN 1-1/4</t>
  </si>
  <si>
    <t>ATB-BALL VALVE PVC BLUE PLAIN 1-1/2</t>
  </si>
  <si>
    <t>ATB-BALL VALVE PVC BLUE PLAIN 2</t>
  </si>
  <si>
    <t>ATB-BALL VALVE PVC BLUE THREAD 1/2</t>
  </si>
  <si>
    <t>ATB-BALL VALVE PVC BLUE THREAD 3/4</t>
  </si>
  <si>
    <t>ATB-BALL VALVE PVC BLUE THREAD 1</t>
  </si>
  <si>
    <t>ATB-BALL VALVE PVC BLUE THREAD 1-1/4</t>
  </si>
  <si>
    <t>ATB-BALL VALVE PVC BLUE THREAD 1-1/2</t>
  </si>
  <si>
    <t>ATB-BALL VALVE PVC BLUE THREAD 2</t>
  </si>
  <si>
    <t>+B-TELEPHONE SHOWER DKI 064HS 21-SLID</t>
  </si>
  <si>
    <t>B-TOILET BOWL BRUSH CREMONA ASA-424 37X19X12CM</t>
  </si>
  <si>
    <t>T-SLIDEBAR MOEN A803-30 W/ SOAP DISH</t>
  </si>
  <si>
    <t>NKD-L WRENCH LOTUS 21MM</t>
  </si>
  <si>
    <t>B-ROBE HOOK CREMONA 806 3</t>
  </si>
  <si>
    <t>B-ROBE HOOK CREMONA 806 4</t>
  </si>
  <si>
    <t>B-ROBE HOOK CREMONA 806 5</t>
  </si>
  <si>
    <t>B-ROBE HOOK CREMONA 806 6</t>
  </si>
  <si>
    <t>ROBE HOOK CREMONA 806 7</t>
  </si>
  <si>
    <t>B-RING SERIES EASYFLOW CS-8307</t>
  </si>
  <si>
    <t>B-TOWEL LEVER CREMONA CM-1601 24" SINGLE</t>
  </si>
  <si>
    <t>B-TOWEL LEVER CREMONA CM-1602 24" DOUBLE</t>
  </si>
  <si>
    <t>B-HOLDER CREMONA CM-1607 DOUBLE GLASS</t>
  </si>
  <si>
    <t>B-HOLDER CREMONA CM-1610 SINGLE GLASS</t>
  </si>
  <si>
    <t>B-TISSUE PAPER HOLDER CREMONA CM-1608</t>
  </si>
  <si>
    <t>B-GLASS SHELF CREMONA CM-1603</t>
  </si>
  <si>
    <t>B-BATH TOWEL SHELF CREMONA CM-1604</t>
  </si>
  <si>
    <t>B-TOWEL RING CREMONA 1809</t>
  </si>
  <si>
    <t>T-NIPPLE CONNECTOR WTC CN(FMS-CM054-1WL) GRY 2</t>
  </si>
  <si>
    <t>T-HAND SHOWER WATERTEC 9SR03COP CHROME/WHITE</t>
  </si>
  <si>
    <t>B-NIPPLE REDUCER EASYFLOW 8108 1/2X3/4</t>
  </si>
  <si>
    <t>B-GLASS SHELF CREMONA 1812 DBL LAYER</t>
  </si>
  <si>
    <t>B-TOWEL LEVER CREMONA 1802-24 DBL</t>
  </si>
  <si>
    <t>B-TOWEL LEVER CREMONA 1801-24 SGL</t>
  </si>
  <si>
    <t>B-GLASS SHELF CREMONA 1803</t>
  </si>
  <si>
    <t>B-TOILET BRUSH HOLDER CREMONA 1804B</t>
  </si>
  <si>
    <t>B-GLASS HOLDER CREMONA 1807</t>
  </si>
  <si>
    <t>B-PAPER HOLDER CREMONA 1808</t>
  </si>
  <si>
    <t>B-TOWEL LEVER CREMONA 2101-24 SGL</t>
  </si>
  <si>
    <t>B-TOWEL LEVER CREMONA 2102-24 DBL</t>
  </si>
  <si>
    <t>B-GLASS SHELF CREMONA 2103</t>
  </si>
  <si>
    <t>B-TOWEL RING CREMONA 2109</t>
  </si>
  <si>
    <t>B-PAPER HOLDER CREMONA 2108</t>
  </si>
  <si>
    <t>B-GLASS SHELF CREMONA 2112 DBL LAYER</t>
  </si>
  <si>
    <t>B-GLASS HOLDER CREMONA 2107 DBL LAYER</t>
  </si>
  <si>
    <t>B-GLASS HOLDER CREMONA 2110 SGL</t>
  </si>
  <si>
    <t>B-ROBE HOOK CREMONA 2113</t>
  </si>
  <si>
    <t>B-TUMBLER HOLDER CREMONA 1002 DBL</t>
  </si>
  <si>
    <t>B-TUMBLER HOLDER CREMONA 1003 THREE</t>
  </si>
  <si>
    <t>B-GLASS SHELF CREMONA 8701</t>
  </si>
  <si>
    <t>B-GLASS SHELF CREMONA 8702 DBL LAYER</t>
  </si>
  <si>
    <t>B-GLASS SHELF CREMONA 1816 SGL</t>
  </si>
  <si>
    <t>B-TOWEL QUILT HOLDER CREMONA ASA-551</t>
  </si>
  <si>
    <t>B-GLASS SHELF CREMONA ASA-0425</t>
  </si>
  <si>
    <t>B-GLASS SHELF CREMONA ASA-0432 DBL</t>
  </si>
  <si>
    <t>B-GLASS SHELF CREMONA ASA-0433 DBL LAYER</t>
  </si>
  <si>
    <t>B-TOWEL QUILT HOLDER CREMONA ASA-0551</t>
  </si>
  <si>
    <t>B-TOWEL HANGER CREMONA ASA-0795 1LAYER</t>
  </si>
  <si>
    <t>B-TISSUE BRACKET CREMONA ASA-1414</t>
  </si>
  <si>
    <t>B-GLASS SHELF CREMONA ASA-1425</t>
  </si>
  <si>
    <t>B-GLASS SHELF CREMONA ASA-1432 DBL</t>
  </si>
  <si>
    <t>+T-STOPVALVE M&amp;M WATERTEC MVFQ7 Q15F-GI QTR 2 PINK</t>
  </si>
  <si>
    <t>+T-STOPVALVE WTERTEC MVFQ7 M&amp;M Q15F-GI QTR 2 VIOLET</t>
  </si>
  <si>
    <t>+T-STOPVALVE M&amp;M WATERTEC MVFQ7 Q15F-GI QTR 2 IVORY</t>
  </si>
  <si>
    <t>+T-STOP VALVE WATERTEC RSQ7 RA Q103 QTR 2 YELLOW</t>
  </si>
  <si>
    <t>+T-STOP VALVE WATERTEC RSQ7 RAQ103 QTR 2 GRN</t>
  </si>
  <si>
    <t>T-MIRROR WATERTEC BA1022 L.GREEN</t>
  </si>
  <si>
    <t>+T-MIRROR WATERTEC BA1022 S.BLUE*</t>
  </si>
  <si>
    <t>T-MIRROR WATERTEC BA1022 S.BLUE</t>
  </si>
  <si>
    <t>SJG-EPOXY ALL-PURPOSE FEDERAL 1/8L</t>
  </si>
  <si>
    <t>SJG-PARQUET GLUE FEDERAL 4KGS</t>
  </si>
  <si>
    <t>SJG-MARINE EPOXY NON-SAG FEDERAL QRT</t>
  </si>
  <si>
    <t>B-TANK VODA VOHZ-2000 S/S TANK</t>
  </si>
  <si>
    <t>B-SOAP DISPENSER CREMONA ASA-1418</t>
  </si>
  <si>
    <t>B-SHELF CREMONA CM-1612 DOUBLE LAYER GLASS SHELF</t>
  </si>
  <si>
    <t>B-TANK VODA VOHZ-1500 S/S TANK</t>
  </si>
  <si>
    <t>B-TOWEL SHELF CREMONA 2104</t>
  </si>
  <si>
    <t>B-TANK VODA VOHZ-1000 S/S TANK</t>
  </si>
  <si>
    <t>B-TOWEL HANGER CREMONA ASA-1585 1LAYER</t>
  </si>
  <si>
    <t>B-TANK VODA VOHZ-775 S/S TANK</t>
  </si>
  <si>
    <t>B-TOWEL HANGER CREMONA ASA-1586 2LAYER</t>
  </si>
  <si>
    <t>WATER HOSE BIDET WB-1000 46X26X10CM PLASTIC FITTING</t>
  </si>
  <si>
    <t>B-TOWEL HANGER CREMONA ASA-1795 1LAYER</t>
  </si>
  <si>
    <t>WRENCH HANA TOOLS WR-5300</t>
  </si>
  <si>
    <t>SAW HANA TOOLS T-1 TORNIDO</t>
  </si>
  <si>
    <t>EHM-KING POST METAL CRAFT ART.05 FERROVIA</t>
  </si>
  <si>
    <t>B-TOWEL HANGER CREMONA ASA-1796 2LAYER</t>
  </si>
  <si>
    <t>B-TANK VODA VOHZ-500 S/S TANK</t>
  </si>
  <si>
    <t>ATB-BALLVALVE PLAIN PVC BLUE DBL RUMA 1/2</t>
  </si>
  <si>
    <t>B-TANK VODA-2000 S/S TANK</t>
  </si>
  <si>
    <t>B-TANK VODA-1500 S/S TANK</t>
  </si>
  <si>
    <t>B-TANK VODA-1000 S/S TANK</t>
  </si>
  <si>
    <t>SJG-MARINE EPOXY NON-SAG FEDERAL 1/2L</t>
  </si>
  <si>
    <t>B-TANK VODA-775 S/S TANK</t>
  </si>
  <si>
    <t>+T-BATH GRIP MOEN R2260 16'' CHROME</t>
  </si>
  <si>
    <t>B-TANK VODA-500 S/S TANK</t>
  </si>
  <si>
    <t>NKD-WALL GLASS SHELF LOTUS LWGS-1102C</t>
  </si>
  <si>
    <t>B-TANK VODA-340 S/S TANK</t>
  </si>
  <si>
    <t>+T-BATH GRIP MOEN R2270 24'' CHROME</t>
  </si>
  <si>
    <t>CBK-TOILET SEAT DANZE DZ-A623 SOFT-CLOSE 19'' PP WHT</t>
  </si>
  <si>
    <t>B-BASKET CREMONA CM-1606 SOAP BASKET</t>
  </si>
  <si>
    <t>SJG-MARINE EPOXY NON-SAG FEDERAL 1/4L</t>
  </si>
  <si>
    <t>CBK-TOILET SEAT DANZE DZ-A620 SOFT-CLOSE 17'' PP WHT</t>
  </si>
  <si>
    <t>SJG-MARINE EPOXY NON-SAG FEDERAL 1/8L</t>
  </si>
  <si>
    <t>B-SOAP BASKET CREMONA 1806</t>
  </si>
  <si>
    <t>NKD-MORTAR GUN LOTUS B-006</t>
  </si>
  <si>
    <t>T-SOFT SEAT BEMIS ROUND 12AR WHITE</t>
  </si>
  <si>
    <t>B-SOAP BASKET CREMONA 2106</t>
  </si>
  <si>
    <t>T-TOILET SEAT BEMIS 6600XCA INT'L</t>
  </si>
  <si>
    <t>B-GRAB BAR CREMONA 102</t>
  </si>
  <si>
    <t>T-TOILET SEAT BEMIS 1930XCA ELONGATED</t>
  </si>
  <si>
    <t>B-GRAB BAR CREMONA 101</t>
  </si>
  <si>
    <t>+SJG-WATER PROOFING MAGNASEAL GRAY 4.5KGS</t>
  </si>
  <si>
    <t>B-BRASS BASKET CREMONA 3112 DBL LAYER</t>
  </si>
  <si>
    <t>T-TOILET SEAT BEMIS 930XCA ROUND</t>
  </si>
  <si>
    <t>CBK-SAFETY WALK TUB/SHOWER TREAD 3M 3M7641NA  2X180 CLR</t>
  </si>
  <si>
    <t>B-BRASS BASKET CREMONA 3111 DBL LAYER</t>
  </si>
  <si>
    <t>NKD-WALL GLASS SHELF LOTUS LWGS-1103C</t>
  </si>
  <si>
    <t>+SJG-WATER PROOFING MAGNASEAL 4.5KGS WHITE</t>
  </si>
  <si>
    <t>OEC-SHOWER BAR WASSERNISON SBS129</t>
  </si>
  <si>
    <t>CBK-SHOWER HEAD DANZE DZ-RS10011/S1215901CP 9.5"</t>
  </si>
  <si>
    <t>B-SINK EASYFLOW PBS-6824 PLASTIC</t>
  </si>
  <si>
    <t>T-HAND BIDET WATERTEC FBD-HB312-1LTIC T.CHROME</t>
  </si>
  <si>
    <t>T-FAUCET SINK WATERTEC WSTM107 WHITE</t>
  </si>
  <si>
    <t>T-FAUCET SINK WATERTEC WSTM107 MAROON</t>
  </si>
  <si>
    <t>T-FAUCET SINK WATERTEC WSTM107 IVORY</t>
  </si>
  <si>
    <t>B-SINK BESTANK BS-2416 SB</t>
  </si>
  <si>
    <t>B-SINK BESTANK BS-2014 SB</t>
  </si>
  <si>
    <t>HA-SOAP DISPENSER HOMEAID CLASSIC</t>
  </si>
  <si>
    <t>SJG-SEALANT FEDSEAL ELASTOMERIC 1/2L</t>
  </si>
  <si>
    <t>HA-SOAP DISPENSER HOMEAID CLASSIC OVAL SERIES</t>
  </si>
  <si>
    <t>SJG-SEALANT FEDSEAL ELASTOMERIC QRT</t>
  </si>
  <si>
    <t>HA-SOAP DISPENSER HOMEAID SENSOR ROUND</t>
  </si>
  <si>
    <t>+B-SINK BESTANK W/STRAINER HOSE CBS-1614-313 S/S</t>
  </si>
  <si>
    <t>B-SINK BESTANK BS-1714 SB</t>
  </si>
  <si>
    <t>CBK-HOOK INTERDESIGN ID-29420ES OTC FORMA</t>
  </si>
  <si>
    <t>CBK-TOWEL BAR INTERDESIGN ID-29450ES OTC FORMA 9''</t>
  </si>
  <si>
    <t>CBK-RACK INTERDESIGN ID-22870ES AXIS OTD CH 5</t>
  </si>
  <si>
    <t>CBK-RACK INTERDESIGN ID-22770ES AXIS OTD CH 3</t>
  </si>
  <si>
    <t>CBK-ROLL RESERVE INTERDESIGN ID-68620ES TULIP CH</t>
  </si>
  <si>
    <t>L-ANGLE VALVE WATTS 889003WEL 3/8 X3/8</t>
  </si>
  <si>
    <t>SJG-SEALANT FEDSEAL ELASTOMERIC GAL</t>
  </si>
  <si>
    <t>CBK-ROLL STAND PLUS INTERDESIGN ID-68710ES CLASSICO</t>
  </si>
  <si>
    <t>SJG-SEALANT FEDSEAL ELASTOMERIC TIPID PACK</t>
  </si>
  <si>
    <t>SJG-SEALANT FEDSEAL ELASTOMERIC 1/4L</t>
  </si>
  <si>
    <t>T-LEVER SINK TAP WATERTEC FSLTS 204 SGL</t>
  </si>
  <si>
    <t>+SJG-MORTAR MAGNAPLUG 1KG</t>
  </si>
  <si>
    <t>+SJG-MORTAR MAGNAPLUG 4.5KG</t>
  </si>
  <si>
    <t>+SJG-MORTAR MAGNAPLUG 25KG</t>
  </si>
  <si>
    <t>B-SOAP DISPENSER EASYFLOW 900-H SGL CHROME</t>
  </si>
  <si>
    <t>B-WATER FILTER STIEBEL STREAM CARTRIDGE HFM(0.01um)</t>
  </si>
  <si>
    <t>B-WATER FILTER STIEBEL STREAM CARTRIDGE ACTIVATED CARBON(1um)</t>
  </si>
  <si>
    <t>+T-STOP VALVE WATERTEC RSQ7 RA Q103 QTR 2 PINK</t>
  </si>
  <si>
    <t>+T-SEAT DISC FLUIDMASTER #5103</t>
  </si>
  <si>
    <t>L-FLEXIBLE HOSE BRAIDED WATTS SP12-99CP 12 S/S</t>
  </si>
  <si>
    <t>SJG-EPOXY ALL-PURPOSE FEDERAL GAL</t>
  </si>
  <si>
    <t>+T-STOP VALVE WATERTEC RSQ7 RA Q103 QTR 2 VIOLET</t>
  </si>
  <si>
    <t>OEC-SHOWER VALVE WASSERNISON SV1516</t>
  </si>
  <si>
    <t>+T-STOP VALVE WATERTEC RSQ7 RA Q103 QTR 2 IVORY</t>
  </si>
  <si>
    <t>B-WATER FILTER STIEBEL STREAM CARTRIDGE PP SEDIMENT(1um)</t>
  </si>
  <si>
    <t>B-CARTRIDGE STIEBEL FOUNTAIN 5-IN-1</t>
  </si>
  <si>
    <t>+T-SEALANT ACETIC SILICONE ASMACO 2540 CLR</t>
  </si>
  <si>
    <t>HA-DIVERTER HOMEAID SOLID BRASS</t>
  </si>
  <si>
    <t>T-HAND BIDET WATERTEC FBD-HB106-WL S. BLUE</t>
  </si>
  <si>
    <t>T-SEALANT ASMACO CLEAR 2640 NEUTRAL</t>
  </si>
  <si>
    <t>B-WATER PURIFIER EASYFLOW LW-JS20LI</t>
  </si>
  <si>
    <t>T-HAND BIDET WATERTEC FBD-HB301-1B IVORY</t>
  </si>
  <si>
    <t>B-WATER PURIFIER EASYFLOW LW-JS15LE</t>
  </si>
  <si>
    <t>T-HAND BIDET WATERTEC FBD-HB301-1B S. BLUE</t>
  </si>
  <si>
    <t>+B-WATER FILTER CARTRIDGE EASYFLOW PPC-20 W/GROOVE SPUN PP</t>
  </si>
  <si>
    <t>T-HAND BIDET WATERTEC FBD-HB301-1B WHITE</t>
  </si>
  <si>
    <t>T-SEALANT ASMACO CLEAR 2500 ACETIC</t>
  </si>
  <si>
    <t>T-HAND BIDET WATERTEC FBD-HB301-1L AGC</t>
  </si>
  <si>
    <t>+T-SEALANT FLUIDMASTER 2602 RING MODEL</t>
  </si>
  <si>
    <t>T-HAND BIDET WATERTEC FBD-HB301-1L IVC</t>
  </si>
  <si>
    <t>T-HAND BIDET WATERTEC FBD-HB301-1L SKC</t>
  </si>
  <si>
    <t>T-HAND BIDET WATERTEC FBD-HB301-1L WHC</t>
  </si>
  <si>
    <t>T-HAND BIDET WATERTEC FBD-HB301-1L WPK</t>
  </si>
  <si>
    <t>T-SEALANT Z-BOND METAL &amp; MASONRY CLEAR</t>
  </si>
  <si>
    <t>+B-WATER FILTER STIEBEL STREAM 4 STAGES</t>
  </si>
  <si>
    <t>B-WATER FILTER STIEBEL STREAM 3 STAGES</t>
  </si>
  <si>
    <t>SJG-EPOXY DEVCON PLASTIC STEEL 20G</t>
  </si>
  <si>
    <t>SJG-EPOXY DEVCON PLASTIC STEEL 56.8GM</t>
  </si>
  <si>
    <t>T-FAUCET WALL WATERTEC BT1A B-WHITE</t>
  </si>
  <si>
    <t>T-FAUCET WALL WATERTEC BT1 B-WHITE</t>
  </si>
  <si>
    <t>+T-HAND SHOWER WATERTEC 9SR03POH BURGUNDY</t>
  </si>
  <si>
    <t>+T-HAND SHOWER WATERTEC 9SR03POH ALMOND</t>
  </si>
  <si>
    <t>+GID-SEALANT ELASTOMERIC GLOBE 200G MULTI-SEAL</t>
  </si>
  <si>
    <t>ATB-CURTAIN PIPE HOLDER T/W 1/2</t>
  </si>
  <si>
    <t>T-LIQUID NAILS SELLEYS 320G</t>
  </si>
  <si>
    <t>+T-SEALANT SELLYS CLEAR 75GRAMS</t>
  </si>
  <si>
    <t>ATB-CURTAIN PIPE HOLDER T/W 3/4</t>
  </si>
  <si>
    <t>T-SUPA GLUE SELLEYS 2G</t>
  </si>
  <si>
    <t>ATB-CURTAIN PIPE HOLDER T/W 1</t>
  </si>
  <si>
    <t>+T-TOILET SEAT WATERTEC 9TS2010S ALMOND</t>
  </si>
  <si>
    <t>T-SEALANT SELLYS NO MORE GAPS 450G WHITE #05-319</t>
  </si>
  <si>
    <t>+T-TOILET SEAT WATERTEC 9TS2010S APRICOT</t>
  </si>
  <si>
    <t>+T-SUPA GLUE SELLEYS 3G</t>
  </si>
  <si>
    <t>ATB-COUPLING BLUE UNION PVC 1/2</t>
  </si>
  <si>
    <t>CBK-GRAB BAR DANZE DZ-RW2029-CKH1</t>
  </si>
  <si>
    <t>CBK-SAFETY GRAB BAR DANZE RW2030-CKH1 STAINLESS 24</t>
  </si>
  <si>
    <t>T-KWIK GRIP SELLEYS 50ML</t>
  </si>
  <si>
    <t>+T-CARPET THRESHOLD RAVEN RP66B 1250MM</t>
  </si>
  <si>
    <t>T-KWIK GRIP SELLEYS  50ML</t>
  </si>
  <si>
    <t>NKD-TOWEL BAR SINGLE LOTUS LTB-3124C</t>
  </si>
  <si>
    <t>+T-MULTI GRIP SELLEYS 30ML</t>
  </si>
  <si>
    <t>T-SEALANT SELLYS ALL CLEAR 90G</t>
  </si>
  <si>
    <t>T-LIQUID NAILS SELLEYS 100G</t>
  </si>
  <si>
    <t>NKD-TOWEL BAR DOUBLE LOTUS LTB-3124C</t>
  </si>
  <si>
    <t>NKD-TOWEL BAR DOUBLE SINGLE LTB-7424C</t>
  </si>
  <si>
    <t>+T-SEALANT SELLYS ALL CLEAR 270G</t>
  </si>
  <si>
    <t>NKD-TOWEL BAR DOUBLE DOUBLE LTB-T7424C</t>
  </si>
  <si>
    <t>+T-KWIK GRIP SELLEYS 50ML +2 CLIPS</t>
  </si>
  <si>
    <t>T-LIQUID NAILS SELLEYS MMG 310G</t>
  </si>
  <si>
    <t>ATB-COUPLING BLUE UNION PVC 3/4</t>
  </si>
  <si>
    <t>ATB-COUPLING BLUE UNION PVC 1</t>
  </si>
  <si>
    <t>+T-LIQUID NAILS SELLEYS FAST GRAB 420GM</t>
  </si>
  <si>
    <t>+T-SEALANT SELLEYS NO MORE BIG GAPS 350G</t>
  </si>
  <si>
    <t>B-WATER FILTER STIEBEL FOUNTAIN 5-IN-1</t>
  </si>
  <si>
    <t>B-STORAGE WATER HEATER THEMATRAC RSV-100</t>
  </si>
  <si>
    <t>ATB-COUPLING BLUE UNION PVC 1/2 THREAD</t>
  </si>
  <si>
    <t>B-STORAGE WATER HEATER THEMATRAC RSV-40</t>
  </si>
  <si>
    <t>B-STORAGE WATER HEATER THEMATRAC RSV-30</t>
  </si>
  <si>
    <t>ATB-COUPLING BLUE UNION PVC 3/4 THREAD</t>
  </si>
  <si>
    <t>STORAGE WATER HEATER THEMATRAC RSS-25  25L</t>
  </si>
  <si>
    <t>ATB-COUPLING BLUE UNION PVC 1 THREAD</t>
  </si>
  <si>
    <t>STORAGE WATER HEATER THEMATRAC RSS-15  15L</t>
  </si>
  <si>
    <t>+T-SEALANT SELLEYS NO MORE GAPS BATHROOM 380G</t>
  </si>
  <si>
    <t>B-PRESSURE TANKS VAREM VAREM-60-H</t>
  </si>
  <si>
    <t>T-HANDSHOWER WATERTEC FSH-HSV02-WL 102 IVORY</t>
  </si>
  <si>
    <t>+T-CARPET THRESHOLD RAVEN RP66C 1250MM</t>
  </si>
  <si>
    <t>+T-TOILET SEAT BEMIS 1200TC BONE</t>
  </si>
  <si>
    <t>+T-STAIR NOSING RAVEN H234AC 2000MM</t>
  </si>
  <si>
    <t>+T-TOILET SEAT BEMIS 1200TC WHITE</t>
  </si>
  <si>
    <t>EHM-COUNTER TOP TUSCANY</t>
  </si>
  <si>
    <t>EHM-CARCASS SCOLAPIATTI TUSCANY (90X33X101)</t>
  </si>
  <si>
    <t>+T-CARPET EDGING RAVEN H231AG 1800MM GOLD</t>
  </si>
  <si>
    <t>T-CARPET EDGING RAVEN H231G 900MM GOLD</t>
  </si>
  <si>
    <t>EHM-CARCASS SCOLAPIATTI TUSCANY (80X33X101)</t>
  </si>
  <si>
    <t>+T-TOILET SEAT BEMIS 170 WHITE</t>
  </si>
  <si>
    <t>T-STAIR NOSING RAVEN H234AC 1000MM</t>
  </si>
  <si>
    <t>EHM-CARCASS SCOLAPIATTI TUSCANY (60X33X101)</t>
  </si>
  <si>
    <t>T-FLAT STAIR TREAD #2336 1000MM SILVER</t>
  </si>
  <si>
    <t>EHM-CARCASS SCOLAPIATTI TUSCANY (45X33X101)</t>
  </si>
  <si>
    <t>EHM-CARCASS SCOLAPIATTI TUSCANY (90X33X71)</t>
  </si>
  <si>
    <t>EHM-CARCASS SCOLAPIATTI TUSCANY (80X33X71)</t>
  </si>
  <si>
    <t>EHM-CARCASS SCOLAPIATTI TUSCANY (60X33X71)</t>
  </si>
  <si>
    <t>T-CARPET EDGING RAVEN H231AC 1800MM CELAR</t>
  </si>
  <si>
    <t>EHM-CARCASS SCOLAPIATTI TUSCANY (45X33X71)</t>
  </si>
  <si>
    <t>T-CARPET EDGING RAVEN H231C 900MM CELAR</t>
  </si>
  <si>
    <t>EHM-CARCASS COLONNA TUSCANY (60X60X207)</t>
  </si>
  <si>
    <t>+T-TOILET SEAT BEMIS 1800TT BONE</t>
  </si>
  <si>
    <t>T-CAULKING GUN SINGSAN JM109 LIGHT DUTY</t>
  </si>
  <si>
    <t>EHM-CARCASS RANGEHOOD TUSCANY (90X33X35.5)</t>
  </si>
  <si>
    <t>+T-TOILET SEAT BEMIS 1800TT WHITE</t>
  </si>
  <si>
    <t>T-CAULKING GUN SINGSAN JM117 HEAVY DUTY</t>
  </si>
  <si>
    <t>EHM-CARCASS RANGEHOOD TUSCANY (80X33X35.5)</t>
  </si>
  <si>
    <t>+T-HAND SHOWER WATERTEC 9SR03POH WHITE</t>
  </si>
  <si>
    <t>CBK-TISSUE HOLDER INTERDESIGN ID-27261ES</t>
  </si>
  <si>
    <t>+T-LIQUID NAILS SELLEYS DIRECT STICK 700G</t>
  </si>
  <si>
    <t>+T-FAUCET WALL WATERTEC TBW3TWB WHITE W/ 2 NECK</t>
  </si>
  <si>
    <t>T-WET AREA SELLEYS 75GRM WHITE</t>
  </si>
  <si>
    <t>+OEC-ADAPTER PVC MALE WASSERNISON PF-39 1"</t>
  </si>
  <si>
    <t>T-SEALANT SELLEYS N-MASTIC 410G</t>
  </si>
  <si>
    <t>SJG-CONTACT CEMENT SUREBOND 3.785L</t>
  </si>
  <si>
    <t>+OEC-ADAPTER PVC FEMALE WASSERNISON PF-36 1"</t>
  </si>
  <si>
    <t>SJG-CONTACT CEMENT SUREBOND 350ML</t>
  </si>
  <si>
    <t>T-STAIR EDGING RAVEN H234AC CLR BULL 2M</t>
  </si>
  <si>
    <t>T-STAIR EDGING RAVEN H234C CLR BULL 1M</t>
  </si>
  <si>
    <t>+OEC-UNION PVC THREADED WASSERNISON PF-21 1"</t>
  </si>
  <si>
    <t>T-STAIR EDGING RAVEN H234G GOLD BULL 1M</t>
  </si>
  <si>
    <t>OEC-UNION PVC THREADED WASSERNISON PF-20 3/4</t>
  </si>
  <si>
    <t>+T-THRESHOLD &amp; DOOR BOTTOM RAVEN RP54C 915MM</t>
  </si>
  <si>
    <t>+OEC-SOAP HOLDER WASSERNISON BA-8603 CERAMIC</t>
  </si>
  <si>
    <t>OEC-THUMBLER HOLDER WASSERNISON BA-8602</t>
  </si>
  <si>
    <t>OEC-ROBE HOOK WASSERNISON BA-8601</t>
  </si>
  <si>
    <t>+T-CRAFT GLUE SELLEYS 100ML</t>
  </si>
  <si>
    <t>+T-FAUCET WALL WATERTEC TBW4TWB WHITE W/ 3 NECK</t>
  </si>
  <si>
    <t>OEC-PAPER HOLDER WASSERNISON BA-8907</t>
  </si>
  <si>
    <t>+T-SEALANT SELLEYS ROOF &amp; GUTTER SEALANT 75G</t>
  </si>
  <si>
    <t>+T-WINDOW &amp; GLASS SEALANT SELLEYS 75GRM</t>
  </si>
  <si>
    <t>OEC-SOAP HOLDER WASSERNISON BA-8906 METAL</t>
  </si>
  <si>
    <t>+T-SUPA GLUE SELLEYS 3G TP</t>
  </si>
  <si>
    <t>OEC-TOWEL HOLDER WASSERNISON BA-8905</t>
  </si>
  <si>
    <t>T-STAIR EDGING RAVEN H234AG GOLD BULL 2M</t>
  </si>
  <si>
    <t>CBK-SHOWER CADDY ZENITH ZN-7517W*</t>
  </si>
  <si>
    <t>TOWEL BAR WASSERNISON BA-8930 DUAL</t>
  </si>
  <si>
    <t>+T-SHOWER HEAD W-TEC SR(2)BURGANDY</t>
  </si>
  <si>
    <t>OEC-TOWEL BAR WASSERNISON BA-8924 SINGLE</t>
  </si>
  <si>
    <t>+T-STIK BACK SELLEYS 100ML</t>
  </si>
  <si>
    <t>+T-KNEAD IT SELLEYS 50G</t>
  </si>
  <si>
    <t>+OEC-TOWEL BAR WASSERNISON BA-8830 DUAL</t>
  </si>
  <si>
    <t>+T-HAND SHOWER WATERTEC 9SR03POH APRICOT</t>
  </si>
  <si>
    <t>GLASS SHELF WASSERNISON BA-8912 DUAL</t>
  </si>
  <si>
    <t>OEC-GLASS SHELF WASSERNISON BA-8910 SGL</t>
  </si>
  <si>
    <t>T-FAUCET BIBBTAP WATERTEC BTBOO1B-WT</t>
  </si>
  <si>
    <t>OEC-GLASS SHELF WASSERNISON BA-8812 DUAL</t>
  </si>
  <si>
    <t>T-HAND SHOWER WATERTEC 9SR03COP WHITE</t>
  </si>
  <si>
    <t>T-KWIK GRIP SELLEYS 15ML</t>
  </si>
  <si>
    <t>+T-FAUCET WATERTEC BIBBTAP TBW3CWB 2 NECK ALMOND</t>
  </si>
  <si>
    <t>T-SUPA GLUE SELLEYS 2G TP</t>
  </si>
  <si>
    <t>OEC-GLASS SHELF WASSERNISON BA-8810 SGL</t>
  </si>
  <si>
    <t>SJG-SEALANT V-TECH VT-201 ALL PURPOSE</t>
  </si>
  <si>
    <t>OEC-GLASS SHELF WASSERNISON BA-8712 DUAL</t>
  </si>
  <si>
    <t>+T-FAUCET WATERTEC BIBBTAP TBW3CWB 2 NECK APRICOT</t>
  </si>
  <si>
    <t>OEC-GLASS SHELF WASSERNISON BA-8710 SGL</t>
  </si>
  <si>
    <t>SJG-CONTACT CEMENT ZEBRA 45ML</t>
  </si>
  <si>
    <t>OEC-TOWEL SHELF WASSERNISON BA-8708</t>
  </si>
  <si>
    <t>SJG-GLUE WONDER WOOD TILE ADHESIVE 1/2KGS</t>
  </si>
  <si>
    <t>OEC-GLASS SHELF WASSERNISON BA-8612 DUAL</t>
  </si>
  <si>
    <t>SJG-GLUE WONDER WOOD TILE ADHESIVE 1KG</t>
  </si>
  <si>
    <t>OEC-GLASS SHELF WASSERNISON BA-8610 SGL</t>
  </si>
  <si>
    <t>+OEC-BALL VALVE PPR WASSERNISON BVS-32 32MM</t>
  </si>
  <si>
    <t>+OEC-BALL VALVE PPR WASSERNISON BVS-25 25MM</t>
  </si>
  <si>
    <t>+OEC-BALL VALVE PPR WASSERNISON BVS-20 20MM</t>
  </si>
  <si>
    <t>T-FAUCET SINK WATERTEC WSTM107 GRAY</t>
  </si>
  <si>
    <t>T-FAUCET SINK WATERTEC WSTM107 APRICOT</t>
  </si>
  <si>
    <t>T-FAUCET SINK WATERTEC SVFM7 WHITE</t>
  </si>
  <si>
    <t>+T-FAUCET WATERTEC BIBBTAP TBW3CWB 2 NECK BURGUNDY</t>
  </si>
  <si>
    <t>+T-FAUCET WATERTEC BIBBTAP TBW3CWB 2 NECK WHITE</t>
  </si>
  <si>
    <t>T-FAUCET SINK WATERTEC SVFM7 MAROON</t>
  </si>
  <si>
    <t>T-FAUCET SINK WATERTEC SVFM7 IVORY</t>
  </si>
  <si>
    <t>T-FAUCET SINK WATERTEC SVFM7 GRAY</t>
  </si>
  <si>
    <t>T-FAUCET SINK WATERTEC SVFM7 APRICOT</t>
  </si>
  <si>
    <t>T-FAUCET SINK WATERTEC PTM0017B F.WHITE</t>
  </si>
  <si>
    <t>T-FAUCET SINK WATERTEC PTM0017B S.BLUE</t>
  </si>
  <si>
    <t>T-FAUCET SINK WATERTEC PTM0017B MAROON</t>
  </si>
  <si>
    <t>T-FAUCET SINK WATERTEC PTM0017B IVORY</t>
  </si>
  <si>
    <t>T-FAUCET SINK WATERTEC PTM0017B GRAY</t>
  </si>
  <si>
    <t>SJG-GLUE WONDER WOOD TILE ADHESIVE 4KGS</t>
  </si>
  <si>
    <t>T-FAUCET SINK WATERTEC PTM0017B C.WHITE</t>
  </si>
  <si>
    <t>T-HAND SHOWER WATERTEC 9SR03COP BURGUNDY</t>
  </si>
  <si>
    <t>T-FAUCET SINK WATERTEC PTM0017B APRICOT</t>
  </si>
  <si>
    <t>T-FAUCET SINK WATERTEC PSTM3 201M WHITE</t>
  </si>
  <si>
    <t>T-FAUCET SINK WATERTEC PSTM3 201M MAROON</t>
  </si>
  <si>
    <t>T-FAUCET SINK WATERTEC PSTM3 201M IVORY</t>
  </si>
  <si>
    <t>T-FAUCET SINK WATERTEC PSTM3 201M GRAY</t>
  </si>
  <si>
    <t>T-HAND SHOWER WATERTEC 9SR03COP APRICOT</t>
  </si>
  <si>
    <t>T-FAUCET SINK WATERTEC PSTM3 201M APRICOT</t>
  </si>
  <si>
    <t>T-HAND BIDET WATERTEC FBD-HB312-1LABW</t>
  </si>
  <si>
    <t>T-HAND BIDET WATERTEC FBD-HB307-1LABW</t>
  </si>
  <si>
    <t>T-HAND SHOWER WATERTEC 9SR03COP ALMOND</t>
  </si>
  <si>
    <t>T-HAND SHOWER WATERTEC 9SRM05 WHITE</t>
  </si>
  <si>
    <t>+SJG-SOLVENT PVC STIK-ALL 100CC</t>
  </si>
  <si>
    <t>T-HAND SHOWER WATERTEC 9SR03COP GREY</t>
  </si>
  <si>
    <t>T-HAND BIDETWATERTEC FBD-HB301-1L MRC</t>
  </si>
  <si>
    <t>+SJG-SOLVENT PVC STIK-ALL 250CC</t>
  </si>
  <si>
    <t>T-HAND SHOWER WATERTEC 9SRM05 MAROON</t>
  </si>
  <si>
    <t>TI-RUBBER CEMENT G.I GAL</t>
  </si>
  <si>
    <t>T-HAND SHOWER WATERTEC 9SRM05 GRAY</t>
  </si>
  <si>
    <t>T-HAND SHOWER WATERTEC 9SRM05 APRICOT</t>
  </si>
  <si>
    <t>+OEC-AIR ADMITTANCE VALVE WASSERNISON AAV110 110MM</t>
  </si>
  <si>
    <t>+OEC-AIR ADMITTANCE VALVE WASSERNISON AAV75 75MM</t>
  </si>
  <si>
    <t>+T-TOILET SEAT&amp;COVER WATERTEC 9TS1010H WHITE</t>
  </si>
  <si>
    <t>OEC-AIR ADMITTANCE VALVE WASSERNISON AAV50 50MM</t>
  </si>
  <si>
    <t>+T-TOILET SEAT&amp;COVER WATERTEC 9TS1010H ALMOND</t>
  </si>
  <si>
    <t>+CBK-BATHROOM SHELVES ZENITH ZN-2505S</t>
  </si>
  <si>
    <t>+T-TOP ASSY WATERTEC FTA-C15CS-WL 15C C.WHITE</t>
  </si>
  <si>
    <t>+OEC-TOWEL BAR WASSERNISON BA-8824 SINGLE</t>
  </si>
  <si>
    <t>+T-TOP ASSY WATERTEC FTA-C15CS-WL 15C WHITE</t>
  </si>
  <si>
    <t>NKD-SOAP HOLDER LOTUS LSH-202R</t>
  </si>
  <si>
    <t>NKD-SOAP HOLDER LOTUS LSH-201S</t>
  </si>
  <si>
    <t>+T-TOP ASSY WATERTEC FTA-C15FS-WL 15C C.WHITE</t>
  </si>
  <si>
    <t>NKD-SOAP DISPENSER LOTUS LSD-4401 DOUBLE</t>
  </si>
  <si>
    <t>B-TUB MIXER EASYFLOW JM2303-201 WALL MOUNTED</t>
  </si>
  <si>
    <t>NKD-SOAP DISPENSER LOTUS LSD-4301 SINGLE</t>
  </si>
  <si>
    <t>+T-BOWL BASIN MOEN 23241 3H</t>
  </si>
  <si>
    <t>+T-TOP ASSY WATERTEC FTA-C15FS-WL 15C WHITE</t>
  </si>
  <si>
    <t>+T-TOILET SEAT BEMIS 9813CHAR</t>
  </si>
  <si>
    <t>+T-TOILET SEAT BEMIS 9812CHAR</t>
  </si>
  <si>
    <t>+T-TOP ASSY WATERTEC FTA-X15CS-WL 15X WHITE</t>
  </si>
  <si>
    <t>+T-TOILET SEAT BEMIS 9811CHAR</t>
  </si>
  <si>
    <t>T-TOILET SEAT BEMIS 500PRO/AR BONE ROUND</t>
  </si>
  <si>
    <t>T-TOILET SEAT&amp;COVER W-TEC 9TS2010S BLCK</t>
  </si>
  <si>
    <t>T-TOILET SEAT BEMIS 1500PRO/AR BONE</t>
  </si>
  <si>
    <t>OEC-TOWEL BAR WASSERNISON BA-8730 DUAL</t>
  </si>
  <si>
    <t>OEC-TOWEL BAR WASSERNISON BA-8724 SINGLE</t>
  </si>
  <si>
    <t>+OEC-TOWEL BAR WASSERNISON BA-8630 DUAL</t>
  </si>
  <si>
    <t>OEC-TOWEL BAR WASSERNISON BA-8624 SINGLE</t>
  </si>
  <si>
    <t>B-LIQUID SOAP DISPENSER EASYFLOW EF-7312</t>
  </si>
  <si>
    <t>B-TOWEL RING EASYFLOW EF-21811</t>
  </si>
  <si>
    <t>B-TISSUE PAPER HOLDER EASYFLOW EF-21810</t>
  </si>
  <si>
    <t>B-TOWEL HOLDER EASYFLOW EF-21801</t>
  </si>
  <si>
    <t>TI-RUBBER CEMENT G.I 350CC</t>
  </si>
  <si>
    <t>B-TOWEL RING EASYFLOW EF-7311</t>
  </si>
  <si>
    <t>B-TISSUE PAPER HOLDER EASYFLOW EF-7310</t>
  </si>
  <si>
    <t>B-GLASS SHELF EASYFLOW EF-7306</t>
  </si>
  <si>
    <t>+T-SEALANT SILICONE PRO-SPEC 300G CLEAR</t>
  </si>
  <si>
    <t>B-TOWEL HOLDER EASYFLOW EF-7301</t>
  </si>
  <si>
    <t>T-SEALANT ACRYLIC PRO-SPEC 450G FLEXI-FILL</t>
  </si>
  <si>
    <t>+T-SEALANT SILICONE PRO-SPEC 300G WHITE</t>
  </si>
  <si>
    <t>B-SOAP HOLDER EASYFLOW EF-21808</t>
  </si>
  <si>
    <t>+T-SEALANT SILICONE PRO-SPEC 300G BLACK</t>
  </si>
  <si>
    <t>+T-SEALANT SELLEYS NO MORE GAPS WHITE 475G</t>
  </si>
  <si>
    <t>T-ALL FIX SELLEYS 125G</t>
  </si>
  <si>
    <t>+B-FITTINGS EASYFLOW S/S ELBOW 45 DEG. 1"</t>
  </si>
  <si>
    <t>B-GLASS SHELF EASYFLOW EF-7303</t>
  </si>
  <si>
    <t>+T-EPOXY FAST SELLEYS FIX SUPER 15ML</t>
  </si>
  <si>
    <t>+T-EPOXY FAST SELLEYS FIX SUPER 6ML</t>
  </si>
  <si>
    <t>+T-EPOXY STEEL SELLEYS SUPER 15ML</t>
  </si>
  <si>
    <t>B-PAPER HOLDER EASYFLOW EF-11110A</t>
  </si>
  <si>
    <t>B-GLASS SOAP HOLDER EASYFLOW EF-11108</t>
  </si>
  <si>
    <t>B-PROTECTOR SPERONI FLOWMATIC PUMP PROTECTOR</t>
  </si>
  <si>
    <t>NKD-SHOWER SWITCH LOTUS LSC-800 UNIVERSAL</t>
  </si>
  <si>
    <t>NKD-SHOWER SIDE STEM LOTUS LSS-142C</t>
  </si>
  <si>
    <t>CBK-TOWEL RING DANZE DZ-D86112CP</t>
  </si>
  <si>
    <t>NKD-SHOWER SIDE STEM LOTUS LSS-142S</t>
  </si>
  <si>
    <t>+T-TOILET SEAT BEMIS 1546CHA ELONGATED</t>
  </si>
  <si>
    <t>NKD-TELEPHONE SHOWER W/HOSE LOTUS LTS-606</t>
  </si>
  <si>
    <t>+T-TOILET SEAT BEMIS 546CHA ROUND</t>
  </si>
  <si>
    <t>NKD-SHOWER HOSE PVC LOTUS LSV-805P/V21</t>
  </si>
  <si>
    <t>NKD-TELEPHONE SHOWER W/HOSE LOTUS LTS-605</t>
  </si>
  <si>
    <t>NKD-SHOWER SET LOTUS LSH-6039 RAIN MAKER</t>
  </si>
  <si>
    <t>NKD-TELEPHONE SHOWER W/HOSE LOTUS LTS-607</t>
  </si>
  <si>
    <t>NKD-SHOWER SET LOTUS LSH-6038</t>
  </si>
  <si>
    <t>NKD-BATH MIXER LOTUS A320</t>
  </si>
  <si>
    <t>B-PRESSURE TANKS VAREM VAREM-8-V</t>
  </si>
  <si>
    <t>EHM-CARCASS RANGEHOOD TUSCANY (60X33X35.5)</t>
  </si>
  <si>
    <t>EHM-CARCASS RANGEHOOD TUSCANY (45X33X35.5)</t>
  </si>
  <si>
    <t>B-PRESSURE TANKS VAREM VAREM-19-V</t>
  </si>
  <si>
    <t>B-TOILET BOWL GASKET EASYFLOW P101</t>
  </si>
  <si>
    <t>OEC-BALL VALVE THREADED WASSERNISON PBV15 2</t>
  </si>
  <si>
    <t>+OEC-BALL VALVE THREADED WASSERNISON PBV14 1-1/2</t>
  </si>
  <si>
    <t>+OEC-BALL VALVE THREADED WASSERNISON PBV13 1-1/4</t>
  </si>
  <si>
    <t>OEC-BALL VALVE THREADED WASSERNISON PBV12 1</t>
  </si>
  <si>
    <t>OEC-BALL VALVE THREADED WASSERNISON PBV11 3/4</t>
  </si>
  <si>
    <t>+T-TOILET SEAT BEMIS 70 WHITE</t>
  </si>
  <si>
    <t>T-TOILET SEAT BEMIS 50AR WHITE</t>
  </si>
  <si>
    <t>EHM-CARCASS SINK TUSCANY (90X60X84)</t>
  </si>
  <si>
    <t>EHM-CARCASS SINK TUSCANY (80X60X84)</t>
  </si>
  <si>
    <t>EHM-CARCASS SINK TUSCANY (75X60X84)</t>
  </si>
  <si>
    <t>EHM-CARCASS SINK TUSCANY (60X60X84)</t>
  </si>
  <si>
    <t>EHM-CARCASS OVEN TUSCANY (60X60X84)</t>
  </si>
  <si>
    <t>B-PRESSURE TANKS VAREM VAREM-200-V</t>
  </si>
  <si>
    <t>EHM-PENSILE CARCASS TUSCANY 90 (90X33X101)</t>
  </si>
  <si>
    <t>B-PRESSURE TANKS VAREM VAREM-40-H</t>
  </si>
  <si>
    <t>EHM-PENSILE CARCASS TUSCANY 80 (80X33X101)</t>
  </si>
  <si>
    <t>B-PRESSURE TANKS VAREM VAREM-20-H</t>
  </si>
  <si>
    <t>+T-QUICK FIX SELLEYS BRUSH ON 5ML</t>
  </si>
  <si>
    <t>EHM-PENSILE CARCASS TUSCANY 60 (60X33X101)</t>
  </si>
  <si>
    <t>EHM-PENSILE CARCASS TUSCANY 45 (45X33X101)</t>
  </si>
  <si>
    <t>+T-QUICK FIX SELLEYS BTL 5ML</t>
  </si>
  <si>
    <t>+B-BUTYL VAREM 12-20V</t>
  </si>
  <si>
    <t>T-KNEAD IT SELLEYS 25G</t>
  </si>
  <si>
    <t>T-KNEAD IT SELLEYS STEEL 50G</t>
  </si>
  <si>
    <t>ATB-ELBOW GI 90 X 1-1/4''</t>
  </si>
  <si>
    <t>EHM-PENSILE CARCASS TUSCANY 40 (40X33X101)</t>
  </si>
  <si>
    <t>ATB-PLUG GI 1''</t>
  </si>
  <si>
    <t>T-SHELF VANITY WATERTEC  BA1024PS APRICOT</t>
  </si>
  <si>
    <t>T-KNEAD IT SELLEYS UNDERWATER 50G</t>
  </si>
  <si>
    <t>T-SHELF VANITY WATERTEC BA1024PS GRAY</t>
  </si>
  <si>
    <t>T-LIQUID NAILS SELLEYS 250G CLEAR</t>
  </si>
  <si>
    <t>T-LIQUID NAILS SELLEYS 80G CLEAR</t>
  </si>
  <si>
    <t>+T-LIQUID NAILS SELLEYS MG 310G</t>
  </si>
  <si>
    <t>T-STICK UP SELLEYS 1.5M</t>
  </si>
  <si>
    <t>+T-QUICK FIX SELLEYS 3G</t>
  </si>
  <si>
    <t>+T-SEALANT SELLYS NO MORE GAPS 350G</t>
  </si>
  <si>
    <t>EHM-PENSILE CARCASS TUSCANY 30 (30X33X101)</t>
  </si>
  <si>
    <t>NKD-CAULKING GUN LOTUS LWT-200A</t>
  </si>
  <si>
    <t>EHM-PENSILE CARCASS TUSCANY 90 (90X33X71)</t>
  </si>
  <si>
    <t>+T-PRO BOND PRO-SPEC 300ML</t>
  </si>
  <si>
    <t>EHM-PENSILE CARCASS TUSCANY 80 (80X33X71)</t>
  </si>
  <si>
    <t>EHM-PENSILE CARCASS TUSCANY 60 (60X33X71)</t>
  </si>
  <si>
    <t>TI-RUBBER CEMENT APOLLO BOT</t>
  </si>
  <si>
    <t>EHM-PENSILE CARCASS TUSCANY 45 (45X33X71)</t>
  </si>
  <si>
    <t>B-BASKET CREMONA 3102</t>
  </si>
  <si>
    <t>TI-RUBBER CEMENT APOLLO GAL</t>
  </si>
  <si>
    <t>EHM-PENSILE CARCASS TUSCANY 40 (40X33X71)</t>
  </si>
  <si>
    <t>B-OVERHEAD SHOWER EASYFLOW T-88-1+TX</t>
  </si>
  <si>
    <t>EHM-PENSILE CARCASS TUSCANY 30 (30X33X71)</t>
  </si>
  <si>
    <t>+T-TOILET SEAT&amp;COVER WATERTEC 9TS1010H APRICOT</t>
  </si>
  <si>
    <t>EHM-BASE CARCASS TUSCANY 90 (90X60X84)</t>
  </si>
  <si>
    <t>+SJG-GLUE STIK-ALL 1/2KL</t>
  </si>
  <si>
    <t>+T-TOILET SEAT&amp;COVER WATERTEC 9TS1010H GRAY</t>
  </si>
  <si>
    <t>+SJG-GLUE STIK-ALL 1KL</t>
  </si>
  <si>
    <t>EHM-BASE CARCASS TUSCANY 80 (80X60X84)</t>
  </si>
  <si>
    <t>+SJG-GLUE STIK-ALL 4KL</t>
  </si>
  <si>
    <t>EHM-BASE CARCASS TUSCANY 60 (60X60X84)</t>
  </si>
  <si>
    <t>T-SEALANT SELLEYS INSTANT GASKET RED 85G</t>
  </si>
  <si>
    <t>EHM-BASE CARCASS TUSCANY 45 (45X60X84)</t>
  </si>
  <si>
    <t>EHM-BASE CARCASS TUSCANY 40 (40X60X84)</t>
  </si>
  <si>
    <t>+T-EPOXY FAST SELLEYS SUPER 1ML</t>
  </si>
  <si>
    <t>ATB-GLUE EVOBOND SUPER GLUE 3GRMS</t>
  </si>
  <si>
    <t>EHM-BASE CARCASS TUSCANY 30 (30X60X84)</t>
  </si>
  <si>
    <t>OEC-BALL VALVE THREADED WASSERNISON PBV10 1/2</t>
  </si>
  <si>
    <t>ATB-GLUE EVOBOND SUPER GLUE 10GRMS</t>
  </si>
  <si>
    <t>T-PILLAR SINK TAP WATERTEC PSTQ3 Q201 QTR 2 IVORY</t>
  </si>
  <si>
    <t>SJG-SEALANT V-TECH RTV 30GRMS RED</t>
  </si>
  <si>
    <t>OEC-THUMBLER HOLDER WASSERNISON BA-8902</t>
  </si>
  <si>
    <t>OEC-ROBE HOOK WASSERNISON BA-8901</t>
  </si>
  <si>
    <t>T-FAUCET WATERTEC BTA1 WHITE</t>
  </si>
  <si>
    <t>T-FAUCET WATERTEC BIBBTAP TBW4CWB 3 NECK WHTE</t>
  </si>
  <si>
    <t>SJG-SEALANT V-TECH RTV 30GRMS BLACK</t>
  </si>
  <si>
    <t>+OEC-SOAP HOLDER WASSERNISON BA-8806 METAL</t>
  </si>
  <si>
    <t>+T-FAUCET WATERTEC FSH-S0001-CL 101 CAPRI S.BLU</t>
  </si>
  <si>
    <t>SJG-SEALANT V-TECH RTV 70GRMS BLACK</t>
  </si>
  <si>
    <t>+T-FAUCET WATERTEC FSH-S0001-CL 101 CAPRI WHT</t>
  </si>
  <si>
    <t>+OEC-SOAP HOLDER WASSERNISON BA-8803 CERAMIC</t>
  </si>
  <si>
    <t>SJG-SEALANT V-TECH RTV 70GRMS BLUE</t>
  </si>
  <si>
    <t>+T-GLASS CLEAR SELLEYS 75GM</t>
  </si>
  <si>
    <t>+T-SILICONE SEALANT SELLEYS 75G</t>
  </si>
  <si>
    <t>+T-FAUCET WATERTEC FSH-S0002-CL 201 CAPRI CHRM</t>
  </si>
  <si>
    <t>OEC-PAPER HOLDER WASSERNISON BA-8707</t>
  </si>
  <si>
    <t>+OEC-SOAP HOLDER WASSERNISON BA-8706 METAL</t>
  </si>
  <si>
    <t>+SJG-PARQUET GLUE STIK-ALL 1KL</t>
  </si>
  <si>
    <t>TOWEL HOLDER WASSERNISON BA-8705</t>
  </si>
  <si>
    <t>T-CAULKING GUN SELLEYS</t>
  </si>
  <si>
    <t>OEC-SOAP HOLDER WASSERNISON BA-8703</t>
  </si>
  <si>
    <t>OEC-THUMBLER HOLDER WASSERNISON BA-8702</t>
  </si>
  <si>
    <t>T-FAUCET WATERTEC GEL-GLOSS FB-2 BRITE 2OZ</t>
  </si>
  <si>
    <t>OEC-ROBE HOOK WASSERNISON BA-8701</t>
  </si>
  <si>
    <t>+SJG-PARQUET GLUE STIK-ALL 1/2KL</t>
  </si>
  <si>
    <t>T-FAUCET WATERTEC PSTQ3 PILLAR SINK TAP Q201 QTR</t>
  </si>
  <si>
    <t>OEC-PAPER HOLDER WASSERNISON BA-8607</t>
  </si>
  <si>
    <t>GID-SEALANT PRIMERO ELASTOMERIC 200GR RED</t>
  </si>
  <si>
    <t>T-FAUCET WATERTEC PSTQ3 PILLAR TAP Q201 WHITE</t>
  </si>
  <si>
    <t>OEC-SOAP HOLDER WASSERNISON BA-8606 METAL</t>
  </si>
  <si>
    <t>GID-SEALANT PRIMERO ELASTOMERIC 200GR GREEN</t>
  </si>
  <si>
    <t>OEC-TOWEL HOLDER WASSERNISSON BA-8605</t>
  </si>
  <si>
    <t>T-SHOWER ARM+ROSE WATERTEC 9SRQ5A 102 QTR 2 GREEN</t>
  </si>
  <si>
    <t>+OEC-THUMBLER HOLDER WASSERNISON BA-8604 DUAL</t>
  </si>
  <si>
    <t>GID-SEALANT PRIMERO ELASTOMERIC 600GR GRAY</t>
  </si>
  <si>
    <t>OEC-UNION WASSSERNISON U32 32MM</t>
  </si>
  <si>
    <t>OEC-UNION WASSSERNISON U25 25MM</t>
  </si>
  <si>
    <t>T-SHOWER ARM+ROSE WATERTEC 9SRQ5A 102 QTR 2 PINK</t>
  </si>
  <si>
    <t>OEC-UNION WASSSERNISON U20 20MM</t>
  </si>
  <si>
    <t>T-SHOWER ARM+ROSE WATERTEC 9SRQ5A 102 QTR 2 VIOLE</t>
  </si>
  <si>
    <t>OEC-ABS P-TRAP WASSERNISON NP61 CHROME</t>
  </si>
  <si>
    <t>B-VAREM PARTS VAREM BUTYL 50-60L</t>
  </si>
  <si>
    <t>T-SHOWER ARM+ROSE WATERTEC 9SRQ5A 102 QTR 2 IVORY</t>
  </si>
  <si>
    <t>+T-TOILET SEAT BEMIS 9810CHAR</t>
  </si>
  <si>
    <t>T-FAUCET WATERTEC BIBBTAP BTQ7 Q301 YELLOW</t>
  </si>
  <si>
    <t>GID-SEALANT PRIMERO ELASTOMERIC 600GR RED</t>
  </si>
  <si>
    <t>GID-SEALANT PRIMERO ELASTOMERIC 600GR GREEN</t>
  </si>
  <si>
    <t>GID-SEALANT PRIMERO ELASTOMERIC 200GR CLEAR</t>
  </si>
  <si>
    <t>GID-SEALANT PRIMERO ELASTOMERIC 600GR CLEAR</t>
  </si>
  <si>
    <t>GID-SEALANT PRIMERO ELASTOMERIC 3.5KG CLEAR</t>
  </si>
  <si>
    <t>T-ADHESIVE PVC PRO-SPEC 100ML</t>
  </si>
  <si>
    <t>+T-ADHESIVE PVC PRO-SPEC 500ML</t>
  </si>
  <si>
    <t>+T-TOILET SEAT BEMIS 9809CHAR PF</t>
  </si>
  <si>
    <t>+T-TOILET SEAT BEMIS 9809CHAR OF</t>
  </si>
  <si>
    <t>+T-TOILET SEAT BEMIS 9808CHAR</t>
  </si>
  <si>
    <t>+T-TOILET SEAT BEMIS 9807CHAR</t>
  </si>
  <si>
    <t>+T-TOILET SEAT BEMIS 9806CHAR</t>
  </si>
  <si>
    <t>+T-TOILET SEAT BEMIS 9805CHAR</t>
  </si>
  <si>
    <t>+T-TOILET SEAT BEMIS 9804CHAR</t>
  </si>
  <si>
    <t>GID-CEMENT PYE 10 KILO</t>
  </si>
  <si>
    <t>OEC-SHOWER VALVE WASSERNISON SV1517</t>
  </si>
  <si>
    <t>OEC-SHOWER VALVE WASSERNISON SVH2802</t>
  </si>
  <si>
    <t>OEC-SHOWER VALVE WASSERNISON SVH2801</t>
  </si>
  <si>
    <t>GID-CEMENT PYE 25 KILO</t>
  </si>
  <si>
    <t>T-TOILET SEAT PLASTIC BEMIS 70AD</t>
  </si>
  <si>
    <t>+GID15-ROOF SEALER RJ 20KG GRAY</t>
  </si>
  <si>
    <t>T-TOILET SEAT PLASTIC BEMIS 701AD</t>
  </si>
  <si>
    <t>+GID15-ROOF SEALER RJ 20KG RED</t>
  </si>
  <si>
    <t>T-TOILET SEAT PLASTIC BEMIS 4800AD ROUND</t>
  </si>
  <si>
    <t>T-TOILET SEAT PLASTIC BEMIS 200SC ROUND</t>
  </si>
  <si>
    <t>GID-SEALANT PRIMERO ELASTOMERIC 4KG RED</t>
  </si>
  <si>
    <t>T-HAND SHOWER WATERTEC FSH-HS211 WHITE</t>
  </si>
  <si>
    <t>NKD-TELEPHONE SHOWER W/HOSE LOTUS LTS-608</t>
  </si>
  <si>
    <t>T-HAND BIDET RINSETECH RT300-6548 CREAM</t>
  </si>
  <si>
    <t>T-HAND BIDET RINSETECH RT300-6648 WHITE</t>
  </si>
  <si>
    <t>CBK-SHOWER CADDY ZENITH ZN-7617WW</t>
  </si>
  <si>
    <t>T-HAND SHOWER WATERTEC FSH-HSB10 WHITE</t>
  </si>
  <si>
    <t>T-HAND BIDET WATERTEC FBD-HB312-1L</t>
  </si>
  <si>
    <t>T-SOAP DISPENSER ORGANIZER TRIPLE</t>
  </si>
  <si>
    <t>T-ELONGATED PLASTIC TOILET SEAT BEMIS 170AD</t>
  </si>
  <si>
    <t>T-TOILET SEAT PLASTIC BEMIS 1200SC ELONGATED</t>
  </si>
  <si>
    <t>+T-TOILET SEAT BEMIS 70 BONES</t>
  </si>
  <si>
    <t>+CBK-SHOWER CADDY ZENITH ZN-7603SS</t>
  </si>
  <si>
    <t>B-SOAP HOLDER EASYFLOW EF-21809</t>
  </si>
  <si>
    <t>B-TUMBLER HOLDER EASYFLOW EF-21806A</t>
  </si>
  <si>
    <t>B-HOOK EASYFLOW CS2</t>
  </si>
  <si>
    <t>B-TOWEL BAR EASYFLOW EF-21802</t>
  </si>
  <si>
    <t>B-TOWEL BAR EASYFLOW EF-21802A</t>
  </si>
  <si>
    <t>B-HOOK EASYFLOW 5</t>
  </si>
  <si>
    <t>GID-SEALANT PRIMERO ELASTOMERIC 4KG GRAY</t>
  </si>
  <si>
    <t>B-PAPER HOLDER EASYFLOW EF-11110</t>
  </si>
  <si>
    <t>+SJG-PARQUET GLUE STIK-ALL 4KL</t>
  </si>
  <si>
    <t>T-ALL FIX SELLEYS 80G</t>
  </si>
  <si>
    <t>OEC-SLIDING BAR WASSERNISON SB119</t>
  </si>
  <si>
    <t>+T-SEALER WALL SELLEYS 6.5 LITER</t>
  </si>
  <si>
    <t>B-SHELF GLASS CREMONA CM-1616</t>
  </si>
  <si>
    <t>B-SINK EASYFLOW PS-2416 PLASTIC</t>
  </si>
  <si>
    <t>NKD-SHOWER BAR SET LOTUS LSBS-6035</t>
  </si>
  <si>
    <t>T-SEALANT SELLEYS 75G ALL CLEAR</t>
  </si>
  <si>
    <t>+T-SEALANT SELLEYS B100 NO MORE STAINS 1LTR</t>
  </si>
  <si>
    <t>+T-SEALANT SELLEYS B100 NO MORE STAINS 5LTR</t>
  </si>
  <si>
    <t>NKD-SHOWER BAR SET LOTUS LSBS-6032</t>
  </si>
  <si>
    <t>+T-SEALANT SELLEYS B105 NO MORE STAINS 1LTR</t>
  </si>
  <si>
    <t>NKD-SHOWER BAR SET LOTUS LSBS-6030</t>
  </si>
  <si>
    <t>GID-BRUSH TAMPICO  BRONCO WATERPROOF</t>
  </si>
  <si>
    <t>GID-BODY FILLER BRONCO W/ CREAM HARDENER QRT</t>
  </si>
  <si>
    <t>OEC-SLIDING BAR WASSERNISON SBS105153W</t>
  </si>
  <si>
    <t>GID-BODY FILLER BRONCO W/ CREAM HARDENER GAL</t>
  </si>
  <si>
    <t>GID-CEMENT GUMBY PRIMERO 350CC</t>
  </si>
  <si>
    <t>OEC-SLIDING BAR WASSERNISON SBS103040</t>
  </si>
  <si>
    <t>GID-CEMENT GUMBY PRIMERO GAL</t>
  </si>
  <si>
    <t>OEC-SLIDING BAR WASSERNISON SBS105051</t>
  </si>
  <si>
    <t>TI-RUBBER CEMENT APOLLO 80CC</t>
  </si>
  <si>
    <t>OEC-SLIDING BAR WASSERNISON SBS2161</t>
  </si>
  <si>
    <t>+T-LOCKNUT WATERTEC 15'' 2PCS/PK WHITE</t>
  </si>
  <si>
    <t>SJG-FLEXIBLE HOSE SHERFLEX 3/4 METER</t>
  </si>
  <si>
    <t>SJG-SUPER GLUE SURETITE 3G SINGLE</t>
  </si>
  <si>
    <t>B-GLASS SOAP HOLDER EASYFLOW EF-7308</t>
  </si>
  <si>
    <t>B-HOOK EASYFLOW CS1</t>
  </si>
  <si>
    <t>SJG-SUPER GLUE SURETITE 3G CARDED</t>
  </si>
  <si>
    <t>B-ROBE HOOK EASYFLOW EF-21805-4</t>
  </si>
  <si>
    <t>SJG-SEALANT V-TECH RTV 70GRMS RED</t>
  </si>
  <si>
    <t>OEC-ABS P-TRAP WASSERNISON NP23 DBL</t>
  </si>
  <si>
    <t>GID-GLUE WOOD BRONCO 1KL.</t>
  </si>
  <si>
    <t>OEC-ABS P-TRAP WASSERNISON NP22</t>
  </si>
  <si>
    <t>GID-GLUE WOOD BRONCO 4KL.</t>
  </si>
  <si>
    <t>OEC-ABS P-TRAP WASSERNISON NP21</t>
  </si>
  <si>
    <t>SJG-CONTACT CEMENT SHERBOND 50ML</t>
  </si>
  <si>
    <t>OEC-ABS P-TRAP WASSERNISON NP11 1-1/4</t>
  </si>
  <si>
    <t>GID-GLUE WOOD BRONCO 1/2KL.</t>
  </si>
  <si>
    <t>SJG-CONTACT CEMENT SHERBOND 1LTR</t>
  </si>
  <si>
    <t>OEC-SEAT COVER WASSERNISON SCG19W WHITE</t>
  </si>
  <si>
    <t>SJG-CONTACT CEMENT SHERBOND 3LTR</t>
  </si>
  <si>
    <t>SJG-ADHESIVE SHERBOND ALL PURPOSE 20ML</t>
  </si>
  <si>
    <t>+T-SEALANT SELLEYS B105 NO MORE STAINS 5LTR</t>
  </si>
  <si>
    <t>+T-SEALANT SELLEYS B110 NO MORE CRACKS 1LTR</t>
  </si>
  <si>
    <t>+T-SEALANT SELLEYS B110 NO MORE CRACKS 5LTR</t>
  </si>
  <si>
    <t>+T-SEALANT SELLEYS B115 NO MORE FUNGOS 1LTR</t>
  </si>
  <si>
    <t>+T-SEALANT SELLEYS B115 NO MORE FUNGOS 5LTR</t>
  </si>
  <si>
    <t>T-SEALANT SELLEYS LIQUID NAILS 75G</t>
  </si>
  <si>
    <t>TI-RUBBER CEMENT APOLLO 60CC</t>
  </si>
  <si>
    <t>T-LIQUID NAILS SELLEYS MIRROR ALUMINUM 310G</t>
  </si>
  <si>
    <t>T-AWNING &amp; ROOFING SEALANT SELLEYS CO POLYMER 300ML</t>
  </si>
  <si>
    <t>T-ADHESIVE PRO BOND SELLEYS PRO-SPEC ECO. PACK 100G</t>
  </si>
  <si>
    <t>T-LUBRICANTING SELLEYES RP7 SPRAY 150G</t>
  </si>
  <si>
    <t>T-SILICONE SEALANT SELLEYS S301 100% 330G CLEAR</t>
  </si>
  <si>
    <t>T-SILICONE SEALANT SELLEYS S301 100% 330G WHT</t>
  </si>
  <si>
    <t>T-SILICONE SEALANT SELLEYS S301 100% 330G BRONZE</t>
  </si>
  <si>
    <t>T-SUPA GLUE SELLEYS SHOCKPROOF 3ML</t>
  </si>
  <si>
    <t>GID-FUNGRID PYE LTR</t>
  </si>
  <si>
    <t>SJG-GASKET MAKER SURETITE 85G BLACK</t>
  </si>
  <si>
    <t>SJG-GASKET MAKER SURETITE 45G RED</t>
  </si>
  <si>
    <t>T-SUPA GLUE SELLEYS STRONG &amp; ADJUSTABLE 3ML</t>
  </si>
  <si>
    <t>T-SUPA GLUE SELLEYS BRUSH ON 5ML+5ML</t>
  </si>
  <si>
    <t>T-SILICONE SEALANT SELLEYS WET AREA SPEED SEAL 75G CLEAR</t>
  </si>
  <si>
    <t>T-HOUSEHOLD GLUE KIT SELLEYS KNEADIT 50G+SUPA GLUE  3ML+KWIK GRIP 15ML</t>
  </si>
  <si>
    <t>T-SILICONE SEALANT SELLEYS WET AREA SPEED SEAL 300G CLEAR</t>
  </si>
  <si>
    <t>SJG-GASKET MAKER SURETITE 85G RED</t>
  </si>
  <si>
    <t>T-SILICONE SEALANT SELLEYS WET AREA SPEED SEAL 300G WHT</t>
  </si>
  <si>
    <t>TI-EPOXSEAL ALL PURPOSE CONCRETE EPOXY HV 1L</t>
  </si>
  <si>
    <t>TI-EPOXSEAL ALL PURPOSE CONCRETE EPOXY HV GAL</t>
  </si>
  <si>
    <t>TI-EPOXSEAL ALL PURPOSE CONCRETE EPOXY LV 1L</t>
  </si>
  <si>
    <t>TI-EPOXSEAL ALL PURPOSE CONCRETE EPOXY LV GAL</t>
  </si>
  <si>
    <t>TI-EPOXSEAL INDUSTRIAL EPOXY 1L</t>
  </si>
  <si>
    <t>RC-EPOXY PIONEER WHITE GLUE SQUEEZE BOT. 500ML</t>
  </si>
  <si>
    <t>MHD-PVC EDGING MULTI-FORM 1X22M 10M WOODGRAIN BIRCH</t>
  </si>
  <si>
    <t>MHD-PVC EDGING MULTI-FORM 1X22M 20M WOODGRAIN SILVERPINE</t>
  </si>
  <si>
    <t>MHD-PVC EDGING MULTI-FORM 1X22MM 10M WOODGRAIN URBAN LEGNO</t>
  </si>
  <si>
    <t>MHD-PVC EDGING MULTI-FORM 1X22MM 10M WOODGRAIN ZEN TEAK</t>
  </si>
  <si>
    <t>MHD-PVC EDGING MULTI-FORM 1X22MM 10M WOODGRAIN CHERRY SAVANNAH</t>
  </si>
  <si>
    <t>MHD-PVC EDGING MULTI-FORM 1X22MM 10M WOODGRAIN EARTH</t>
  </si>
  <si>
    <t>MHD-PVC EDGING MULTI-FORM 1X22MM 10M WOODGRAIN FRENCH MAPLE</t>
  </si>
  <si>
    <t>MHD-PVC EDGING MULTI-FORM 1X22MM 10M WOODGRAIN WILD CHERRY</t>
  </si>
  <si>
    <t>MHD-PVC EDGING MULTI-FORM 1X22MM 10M WOODGRAIN THAI TAN SILK</t>
  </si>
  <si>
    <t>MHD-PVC EDGING MULTI-FORM 1X22MM 10M WOODGRAIN DESIRE TEAK</t>
  </si>
  <si>
    <t>MHD-PVC EDGING MULTI-FORM 1X22MM 20M WOODGRAIN FUSHION MAPLE</t>
  </si>
  <si>
    <t>MHD-PVC EDGING MULTI-FORM 1X22MM 20M WOODGRAIN BIRCH</t>
  </si>
  <si>
    <t>MHD-PVC EDGING MULTI-FORM 1X22MM 20M WOODGRAIN BLOND ECHO</t>
  </si>
  <si>
    <t>MHD-PVC EDGING MULTI-FORM 1X22MM 20M WOODGRAIN URBAN LEGNO</t>
  </si>
  <si>
    <t>MHD-PVC EDGING MULTI-FORM 1X22MM 20M WOODGRAIN EBONY MACASSAR</t>
  </si>
  <si>
    <t>MHD-PVC EDGING MULTI-FORM 1X22MM 20M WOODGRAIN CAPITAL ELM</t>
  </si>
  <si>
    <t>MHD-PVC EDGING MULTI-FORM 1X22MM 20M WOODGRAIN SOUND CHERRY</t>
  </si>
  <si>
    <t>MHD-PVC EDGING MULTI-FORM 1X22MM 10M WOODGRAIN WALNUT</t>
  </si>
  <si>
    <t>MHD-PVC EDGING MULTI-FORM 1X22MM 10M WOODGRAIN WENGE WA</t>
  </si>
  <si>
    <t>MHD-PVC EDGING MULTI-FORM 1X22MM 10M WOODGRAIN COCO BOLO</t>
  </si>
  <si>
    <t>MHD-PVC EDGING MULTI-FORM 1X22MM 10M PLAIN MARINE RED</t>
  </si>
  <si>
    <t>MHD-PVC EDGING MULTI-FORM 0.5X22MM 10M WOODGRAIN OXFORD CHERRY</t>
  </si>
  <si>
    <t>MHD-PVC EDGING MULTI-FORM 0.5X22MM 10M PLIAN GREEN LANTERN</t>
  </si>
  <si>
    <t>MHD-PVC EDGING MULTI-FORM .05X22MM 10M PLAIN YELLOW</t>
  </si>
  <si>
    <t>MHD-PVC EDGING MULTI-FORM .05X22MM 10M PLAIN LEMON TWIST</t>
  </si>
  <si>
    <t>MHD-PVC EDGING MULTI-FORM 1X22MM 20M WOODGRAIN ZEN TEAK</t>
  </si>
  <si>
    <t>MHD-PVC EDGING MULTI-FORM 1X22MM 20M WOODGRAIN ROUGH ZEBRANO</t>
  </si>
  <si>
    <t>MHD-PVC EDGING MULTI-FORM 1X22MM 20M WOODGRAIN BROWN TRINTEX</t>
  </si>
  <si>
    <t>MHD-PVC EDGING MULTI-FORM 1X22MM 20M WOODGRAIN CHERRY SAVANNAH</t>
  </si>
  <si>
    <t>TI-EPOXSEAL INDUSTRIAL EPOXY GAL</t>
  </si>
  <si>
    <t>GID-ADHESIVE CONTACT GUMBY PRIMERO TOLUENE FREE 350CC</t>
  </si>
  <si>
    <t>GID-ADHESIVE CONTACT GUMBY PRIMERO TOLUENE FREE 4LTR</t>
  </si>
  <si>
    <t>GID-SEALANT PRIMERO MULTI-SEAL 4KLS SAHARA YELLOW</t>
  </si>
  <si>
    <t>GID-SEALANT PRIMERO MULTI-SEAL 4KLS COFFE CREAM</t>
  </si>
  <si>
    <t>GID-SEALANT PRIMERO MULTI-SEAL 4KLS COSMIC SAND</t>
  </si>
  <si>
    <t>GID-SEALANT PRIMERO MULTI-SEAL 4KLS POWDER BEIGE</t>
  </si>
  <si>
    <t>MHD-PVC EDGING MULTI-FORM 1X22MM 20M WOODGRAIN DESIRE TEAK</t>
  </si>
  <si>
    <t>MHD-PVC EDGING MULTI-FORM 1X22MM 20M WOODGRAIN WALLNUT</t>
  </si>
  <si>
    <t>MHD-PVC EDGING MULTI-FORM 1X22MM 20M WOODGRAIN WENGE WA</t>
  </si>
  <si>
    <t>MHD-PVC EDGING MULTI-FORM 1X22MM 20M WOODGRAIN LIGHT WALNUT</t>
  </si>
  <si>
    <t>MHD-PVC EDGING MULTI-FORM 1X22MM 20M WOODGRAIN COCO BOLO</t>
  </si>
  <si>
    <t>MHD-PVC EDGING MULTI-FORM 0.5X22MM 20M PLAIN GREEN LANTERN</t>
  </si>
  <si>
    <t>MHD-PVC EDGING MULTI-FORM 0.5X22MM 20M PLAIN LEMON TWIST</t>
  </si>
  <si>
    <t>RC-WATERPROOFING PIONEER PRO WATER-TITE 100 200G (POUCH)</t>
  </si>
  <si>
    <t>SJG-GASKET MAKER SURETITE 45G BLACK</t>
  </si>
  <si>
    <t>OEC-SEAT COVER WASSERNISON SCG8W WHITE</t>
  </si>
  <si>
    <t>OEC-SEAT COVER WASSERNISON SCG13W GC WHITE</t>
  </si>
  <si>
    <t>OEC-SEAT COVER WASSERNISON SCF13B BEIGE</t>
  </si>
  <si>
    <t>OEC-SEAT COVER WASSERNISON SCF13W WHITE</t>
  </si>
  <si>
    <t>T-FAUCET WATERTEC BIBBTAP BTQ7 Q301 GREEN</t>
  </si>
  <si>
    <t>T-FAUCET WATERTEC BIBBTAP BTQ7 Q301 PINK</t>
  </si>
  <si>
    <t>T-FAUCET WATERTEC BIBBTAP BTQ7 Q301 VIOLET</t>
  </si>
  <si>
    <t>T-FAUCET WATERTEC BIBBTAP BTQ7 Q301 IVORY</t>
  </si>
  <si>
    <t>+OEC-ANGLE VALVE WASSERNISON NAV66 1/2XFX1/2M</t>
  </si>
  <si>
    <t>T-FAUCET WATERTEC BIBBTAP BTQ7 Q301 T.CHROME</t>
  </si>
  <si>
    <t>+OEC-ANGLE VALVE WASSERNISON NAV64 1/2X1/4</t>
  </si>
  <si>
    <t>+OEC-ANGLE VALVE WASSERNISON NAV62 1/2X3/8</t>
  </si>
  <si>
    <t>T-FAUCET WATERTEC BIBBTAP BTQ7 Q301 WHITE</t>
  </si>
  <si>
    <t>OEC-ANGLE VALVE WASSERNISON NAV61 1/4X1/2</t>
  </si>
  <si>
    <t>T-FAUCET WATERTEC BIBBTAP BTQ7TH Q302 YELLOW</t>
  </si>
  <si>
    <t>+OEC-ANGLE VALVE WASSERNISON NAV60 1/4X3/8</t>
  </si>
  <si>
    <t>OEC-ANGLE VALVE WASSERNISON NAV59 1/2X1/2X1/2</t>
  </si>
  <si>
    <t>OEC-ANGLE VALVE WASSERNISON NAV58 1/2X1/2</t>
  </si>
  <si>
    <t>OEC-ANGLE VALVE WASSERNISON NAV57 2WAY</t>
  </si>
  <si>
    <t>+OEC-ANGLE VALVE WASSERNISON NAV56 1/2FX1/2M</t>
  </si>
  <si>
    <t>T-FAUCET WATERTEC BIBBTAP BTQ7TH Q302 GREEN</t>
  </si>
  <si>
    <t>OEC-ANGLE VALVE WASSERNISON NAV55 1/2X1/2X1/4</t>
  </si>
  <si>
    <t>OEC-ANGLE VALVE WASSERNISON NAV54 1/2X1/4</t>
  </si>
  <si>
    <t>OEC-ANGLE VALVE WASSERNISON NAV53 1/2X1/2</t>
  </si>
  <si>
    <t>+OEC-ANGLE VALVE WASSERNISON NAV52 1/2X3/8</t>
  </si>
  <si>
    <t>+OEC-ANGLE VALVE WASSERNISON NAV51 1/4X1/2</t>
  </si>
  <si>
    <t>+OEC-ANGLE VALVE WASSERNISON NAV50 1/4X3/8</t>
  </si>
  <si>
    <t>+OEC-BALL VALVE FEMALE WASSERNISON BVM20 20MM</t>
  </si>
  <si>
    <t>+OEC-BALL VALVE MALE WASSERNISON BVM32 32MM</t>
  </si>
  <si>
    <t>+OEC-BALL VALVE MALE WASSERNISON BVM25 25MM</t>
  </si>
  <si>
    <t>T-WALL SINK WATERTEC STWQ107 YELLOW</t>
  </si>
  <si>
    <t>T-WALL SINK WATERTEC STWQ107 GREEN</t>
  </si>
  <si>
    <t>T-WALL SINK WATERTEC STWQ107 PINK</t>
  </si>
  <si>
    <t>T-WALL SINK WATERTEC STWQ107 VIOLET</t>
  </si>
  <si>
    <t>T-WALL SINK WATERTEC STWQ107 IVORY</t>
  </si>
  <si>
    <t>T-FAUCET WATERTEC FBT-TH102-BB WHT BIB BOSS</t>
  </si>
  <si>
    <t>T-FAUCET WATERTEC FBT-TH302TWB WHT BIB WTC</t>
  </si>
  <si>
    <t>+T-FAUCET WATERTEC FSH-HS002-CL 201 CAPRI CHR</t>
  </si>
  <si>
    <t>T-FAUCET WATERTEC FSH-S0001-CL 101 CAPRI</t>
  </si>
  <si>
    <t>+T-FAUCET WATERTEC FSH-S0001-CL 101 CAPRI AP</t>
  </si>
  <si>
    <t>+OEC-BALL VALVE MALE WASSERNISON BVM20 20MM</t>
  </si>
  <si>
    <t>OEC-BALL VALVE WASSERNISON BV25 25MM</t>
  </si>
  <si>
    <t>+T-FAUCET WATERTEC FSH-S0001-CL 101 CAPRI BUR</t>
  </si>
  <si>
    <t>OEC-BALL VALVE WASSERNISON BV20 20MM</t>
  </si>
  <si>
    <t>+T-FAUCET SHOWY 6068 S-LEVER QUARTER BIB TAP</t>
  </si>
  <si>
    <t>+T-FAUCET SHOWY 6065D S-LEVER QUARTER BASIN TAP</t>
  </si>
  <si>
    <t>+T-FAUCET SHOWY 6051NU S-LEVER U LONG SINK TAP</t>
  </si>
  <si>
    <t>+T-FAUCET SHOWY 6051 S-LEVER LONG SINK TAP</t>
  </si>
  <si>
    <t>+B-SINK BESTANK 1515 S/S</t>
  </si>
  <si>
    <t>+T-SEAT COVER BEMIS M1105 000 MARGARITAS</t>
  </si>
  <si>
    <t>+T-SEAT COVER BEMIS M1101 000 MY FAMILY</t>
  </si>
  <si>
    <t>+T-SEAT COVER BEMIS 6002E2 RND CLOSED</t>
  </si>
  <si>
    <t>HA-HAND SHOWER HOMEAID 955051-B SET</t>
  </si>
  <si>
    <t>+T-PILLAR SINK TAP WATERTEC PSTQ3 Q201 QTR 2 YELLOW</t>
  </si>
  <si>
    <t>ATB-FAUCET PLASTIC UNIDEX BIBB 1/2</t>
  </si>
  <si>
    <t>ATB-FAUCET PLASTIC UNIDEX PLAIN 1/2</t>
  </si>
  <si>
    <t>+T-HANDRAIL BAR SHOWY 7015 S.STEEL</t>
  </si>
  <si>
    <t>+T-PILLAR SINK TAP WATERTEC PSTQ3 Q201 QTR 2 GREEN</t>
  </si>
  <si>
    <t>CBK-BATHTUB &amp; SHOWER CADDY ZENITH ZN-2123S</t>
  </si>
  <si>
    <t>B-FAUCET GOOSENECK EASYFLOW EF-3022-216</t>
  </si>
  <si>
    <t>+B-FITTINGS EASYFLOW 6102 BRASS CAP 3/4"</t>
  </si>
  <si>
    <t>SJG-COUPLING RSC 1</t>
  </si>
  <si>
    <t>SJG-COUPLING RSC 3/4</t>
  </si>
  <si>
    <t>SJG-COUPLING RSC 1/2</t>
  </si>
  <si>
    <t>B-SOAP DISPENSER CREMONA ASA-418</t>
  </si>
  <si>
    <t>+T-PILLAR SINK TAP WATERTEC PSTQ3 Q201 QTR 2 PINK</t>
  </si>
  <si>
    <t>BRH-WINDOW VENTUS MULLION 1440MM GREY 10PCS.</t>
  </si>
  <si>
    <t>+T-PILLAR SINK TAP WATERTEC PSTQ3 Q201 QTR 2 VIOLET</t>
  </si>
  <si>
    <t>T-FAUCET WATERTEC BIBBTAP FBT-TH102-1B-4B WHITE</t>
  </si>
  <si>
    <t>+T-SHOWER HOSE WATERTEC 9SR01 CHROME/WHITE</t>
  </si>
  <si>
    <t>+CBK-SHOWER CADDY ZENITH 7603SS</t>
  </si>
  <si>
    <t>+CBK-HOOK ZENITH ZN-7613S</t>
  </si>
  <si>
    <t>+CBK-SHOWER CADDY ZENITH ZN-7612S</t>
  </si>
  <si>
    <t>+CBK-SOAP HOLDER ZENITH ZN-7610S</t>
  </si>
  <si>
    <t>CBK-BATHTUB &amp; SHOWER CADDY ZENITH ZN-7601S</t>
  </si>
  <si>
    <t>B-BIDET SHOWER EASYFLOW A-71 PINK</t>
  </si>
  <si>
    <t>B-BIDET SHOWER EASYFLOW A-71 GREEN</t>
  </si>
  <si>
    <t>B-BIDET SHOWER EASYFLOW A-71 MAUVE</t>
  </si>
  <si>
    <t>B-BIDET SHOWER EASYFLOW A-71 CRYSTAL</t>
  </si>
  <si>
    <t>BRH-WINDOW VENTUS MULLION 1440MM WHT</t>
  </si>
  <si>
    <t>+T-SEAT COVER BEMIS 200 SLOW RND FRONT</t>
  </si>
  <si>
    <t>+T-SEAT COVER BEMIS 1600E2 ELONGATED ADJUSTABLE</t>
  </si>
  <si>
    <t>+T-TOILET SEAT BEMIS 1106AR</t>
  </si>
  <si>
    <t>+T-TOILET SEAT BEMIS 36EC</t>
  </si>
  <si>
    <t>HA-SEAT COVER HOMEAID 1200G WHITE</t>
  </si>
  <si>
    <t>T-FAUCET WATERTEC BIBBTAP FBT-TH302-WB WHITE</t>
  </si>
  <si>
    <t>BRH-WINDOW VENTUS CLEAR 152X535 6MM</t>
  </si>
  <si>
    <t>B-BIDET SHOWER EASYFLOW A-63-1 WHITE</t>
  </si>
  <si>
    <t>SJG-FLEXIBLE HOSE SHERFLEX 3/4 ROLL</t>
  </si>
  <si>
    <t>T-FAUCET WATERTEC FPT-SB103-WL CHROME</t>
  </si>
  <si>
    <t>SJG-FLEXIBLE HOSE SHERFLEX 1/2</t>
  </si>
  <si>
    <t>SJG-FLEXIBLE HOSE SHERFLEX 1/2 ROLL</t>
  </si>
  <si>
    <t>BRH-WINDOW 10-BLADE VENTUS SECURITY KIT GREY 20PCS.</t>
  </si>
  <si>
    <t>T-FAUCET WATERTEC FPT-SB103-WL WHITE</t>
  </si>
  <si>
    <t>SJG-FLEXIBLE HOSE SHERFLEX 1</t>
  </si>
  <si>
    <t>T-FAUCET WATERTEC FPT-SS103-WL CHROME</t>
  </si>
  <si>
    <t>SJG-LAVATORY BRACKET ALB30 CHROME</t>
  </si>
  <si>
    <t>BRH-WINDOW 8-BLADE VENTUS SECURITY KIT GREY 20PCS.</t>
  </si>
  <si>
    <t>T-FAUCET WATERTEC FPT-SS103-WL WHITE</t>
  </si>
  <si>
    <t>SJG-LAVATORY BRACKET ALB20 BEIGE</t>
  </si>
  <si>
    <t>HA-MASSAGE TOWEL HOMEAID</t>
  </si>
  <si>
    <t>HA-BELT TOWEL HOMEAID</t>
  </si>
  <si>
    <t>APCS-VENTILATION PVC 10X24 ST-TYPE W/FIBERGLASS SCREEN</t>
  </si>
  <si>
    <t>+T-TOILET SEAT BEMIS 940AR</t>
  </si>
  <si>
    <t>ATB-COUPLING UNIDEX PVC ELEC. MLDG 2''</t>
  </si>
  <si>
    <t>HA-BATHTUB APPLIQUE HOMEAID VINYL BEAR</t>
  </si>
  <si>
    <t>HA-BATHTUB APPLIQUE HOMEAID VINYL FISH</t>
  </si>
  <si>
    <t>APCS-VENTILATION PVC 8X24 S-TYPE W/FIBERGLASS SCREEN</t>
  </si>
  <si>
    <t>HA-BATHTUB APPLIQUE HOMEAID VINYL LEAVES</t>
  </si>
  <si>
    <t>HA-BATHTUB APPLIQUE HOMEAID VINYL FLOWER</t>
  </si>
  <si>
    <t>+T-SLIDING BAR MOEN P5120C-30-04 SLDNG BAR(590MM L)</t>
  </si>
  <si>
    <t>T-STOP VALVE WATERTEC FVS-X20EI-VBCRM</t>
  </si>
  <si>
    <t>APCS-VENTILATION PVC 8X24 L-TYPE W/FIBERGLASS SCREEN</t>
  </si>
  <si>
    <t>T-STOP VALVE WATERTEC FVR-XQ103-VBCRM</t>
  </si>
  <si>
    <t>T-STOP VALVE WATERTEC FVM-X15EG-VBCRM</t>
  </si>
  <si>
    <t>APCS-VENTILATION PVC 10X24 L-TYPE W/FIBERGLASS SCREEN</t>
  </si>
  <si>
    <t>+T-TOILET SEAT BEMIS 943AR</t>
  </si>
  <si>
    <t>+T-KITCHEN SINK MOEN 23914-30 1H, 2BOWL (L/S)</t>
  </si>
  <si>
    <t>+T-KITCHEN SINK MOEN 23305-30 1H, 2BOWL (L/S)</t>
  </si>
  <si>
    <t>+T-TOILET SEAT BEMIS MOLDED WOOD 1912AR WHITE</t>
  </si>
  <si>
    <t>+T-TOILET SEAT BEMIS MOLDED WOOD 910AR WHITE</t>
  </si>
  <si>
    <t>T-KITCHEN SINK MOEN 23329-30 S/HOLE D/BOWL(LRG/SML</t>
  </si>
  <si>
    <t>+T-TOILET SEAT BEMIS MOLDED WOOD 911AR WHITE</t>
  </si>
  <si>
    <t>T-KITCHEN SINK MOEN 23311-30 S/HOLE S/BWL W/STRAIN</t>
  </si>
  <si>
    <t>+T-TOILET SEAT BEMIS 1200SLOW</t>
  </si>
  <si>
    <t>BRH-WINDOW 8-BLADE VENTUS SECURITY KIT WHT 20PCS.</t>
  </si>
  <si>
    <t>T-TOILET SEAT BEMIS 1500PRO/AR</t>
  </si>
  <si>
    <t>T-TOILET SEAT BEMIS 1600E2</t>
  </si>
  <si>
    <t>T-FAUCET WALL WATERTEC FBT-T0202T1 BIB TAP</t>
  </si>
  <si>
    <t>SJG-LAVATORY BRACKET  ALB10</t>
  </si>
  <si>
    <t>T-FAUCET WATERTEC BIBBTAP FBT-XQ302-VBWHT</t>
  </si>
  <si>
    <t>T-SPRAY HEAD RINSETECH RT300-7148 CHROME</t>
  </si>
  <si>
    <t>T-SPRAY HEAD RINSETECH RT130-7171 CHROME</t>
  </si>
  <si>
    <t>T-FAUCET WATERTEC SINK FBT-XQSW1-VBWHT WALL</t>
  </si>
  <si>
    <t>T-SPRAY HEAD RINSETECH RT200-6271 CREAM</t>
  </si>
  <si>
    <t>T-FAUCET WATERTEC FBT-XQ301 VBWHT BASIN TAP</t>
  </si>
  <si>
    <t>T-SPRAY HEAD RINSETECH RT200-6171 WHITE</t>
  </si>
  <si>
    <t>T-SPRAY HEAD RINSETECH RT100-6271 CREAM</t>
  </si>
  <si>
    <t>T-FAUCET WATERTEC FPT-XQS21-VBWHT PILLAR S-TAP</t>
  </si>
  <si>
    <t>T-SPRAY HEAD RINSETECH RT100-6171 WHITE</t>
  </si>
  <si>
    <t>+T-GRAB BAR MOEN R8924W 24'' WHITE</t>
  </si>
  <si>
    <t>+T-GRAB BAR MOEN R8924P 24'' S.STEEL</t>
  </si>
  <si>
    <t>T-FAUCET WATERTEC BIBBTAP FBT-XQ302-VBCRM</t>
  </si>
  <si>
    <t>+T-GRAB BAR MOEN R8918W 18'' WHITE</t>
  </si>
  <si>
    <t>+T-GRAB BAR MOEN R8918P 18'' S.STEEL</t>
  </si>
  <si>
    <t>T-FAUCET WATERTEC SINK FBT-XQSW1-VBCRM WALL</t>
  </si>
  <si>
    <t>+T-GRAB BAR MOEN R8703P 30'' S.STEEL</t>
  </si>
  <si>
    <t>+T-GRAB BAR MOEN R8724PB 24'' P.BRASS</t>
  </si>
  <si>
    <t>T-FAUCET WATERTEC FBT-XQ301-VBCRM BASIN TAP</t>
  </si>
  <si>
    <t>+T-GRAB BAR MOEN R8724P 24'' S.STEEL</t>
  </si>
  <si>
    <t>+T-GRAB BAR MOEN R8718PS 18'' S.STEEL</t>
  </si>
  <si>
    <t>+T-BATH GRIP MOEN R2250 9'' CHROME</t>
  </si>
  <si>
    <t>T-FAUCET WATERTEC FPT-XQS21-VBCRM PILLAR S-TAP</t>
  </si>
  <si>
    <t>+T-GRAB BAR MOEN R8912 1.5X12</t>
  </si>
  <si>
    <t>SJG-FAUCET BRASS USA 1/2 HB</t>
  </si>
  <si>
    <t>BRH-WINDOW 3-BLADE VENTUS SECURITY KIT GREY 20PCS.</t>
  </si>
  <si>
    <t>SJG-FAUCET BRASS USA 1/2 PB</t>
  </si>
  <si>
    <t>SJG-STRAINER DOME TYPE ADS99 SS 3</t>
  </si>
  <si>
    <t>+T-HANDRAIL BAR SHOWY 7025</t>
  </si>
  <si>
    <t>T-FAUCET WATERTEC BIBBTAP FBT-XQ701-VBWHT</t>
  </si>
  <si>
    <t>+T-FAUCET MOEN 87585 LEVER HDL KITCHEN CHRM</t>
  </si>
  <si>
    <t>T-FAUCET WATERTEC BIBBTAP FBT-XQ701-VBCRM</t>
  </si>
  <si>
    <t>BRH-WINDOW 3-BLADE VENTUS SECURITY KIT WHT 20PCS.</t>
  </si>
  <si>
    <t>+T-BATH MIXER W/LEVER HANDLE MOEN 3888</t>
  </si>
  <si>
    <t>HA-SEAT COVER HOMEAID BEIGE</t>
  </si>
  <si>
    <t>B-PRESSURE TANKS VAREM VAREM-60-V</t>
  </si>
  <si>
    <t>HA-SEAT COVER HOMEAID IVORY</t>
  </si>
  <si>
    <t>HA-SEAT COVER HOMEAID BLUE</t>
  </si>
  <si>
    <t>B-PRESSURE TANKS VAREM VAREM-100-V</t>
  </si>
  <si>
    <t>T-KITCHEN SINK MOEN 22013-30 S/HOLE D/BOWL(LRG/SML</t>
  </si>
  <si>
    <t>B-PRESSURE TANKS VAREM VAREM-80-V</t>
  </si>
  <si>
    <t>+T-KITCHEN SINK MOEN 22006-30 DOUBLE ROUND</t>
  </si>
  <si>
    <t>T-TOILET SEAT BEMIS 500PROAR</t>
  </si>
  <si>
    <t>+T-KITCHEN SINK MOEN 22003-30 SINGLE BOWL</t>
  </si>
  <si>
    <t>BRH-WINDOW 10-BLADE RETRO VENTUS FIT KIT GREY</t>
  </si>
  <si>
    <t>+T-TOILET SEAT BEMIS 600E2</t>
  </si>
  <si>
    <t>+T-KITCHEN SINK MOEN 21003-30 SNGLE HOLE DBLE BOWL</t>
  </si>
  <si>
    <t>+T-TOILET SEAT BEMIS WHITE 10</t>
  </si>
  <si>
    <t>T-KITCHEN SINK MOEN 23317 DBL BOWL</t>
  </si>
  <si>
    <t>+T-TOILET SEAT BEMIS 101 PRIMARY FROG</t>
  </si>
  <si>
    <t>+T-TOILET SEAT BEMIS 103 PRIMARY DUCT</t>
  </si>
  <si>
    <t>+T-TOILET SEAT BEMIS W/COVER 11942AR WHITE</t>
  </si>
  <si>
    <t>BRH-WINDOW 10-BLADE RETRO VENTUS FIT KIT WHT 15PCS.</t>
  </si>
  <si>
    <t>+T-TOILET SEAT BEMIS W/COVER 11945SCAR  WHITE</t>
  </si>
  <si>
    <t>+T-TOILET SEAT BEMIS 11980AR FLORAL</t>
  </si>
  <si>
    <t>+T-TOILET SEAT BEMIS 11982AR ROSES</t>
  </si>
  <si>
    <t>B-TOWEL HANGER CREMONA ASA-420</t>
  </si>
  <si>
    <t>B-FAUCET EASYFLOW JM-3235-009</t>
  </si>
  <si>
    <t>+T-FAUCET SHOWY SIA-6059 QTR TURN 2WAY TOP</t>
  </si>
  <si>
    <t>BRH-WINDOW 8-BLADE RETRO VENTUS FIT KIT GREY 15PCS.</t>
  </si>
  <si>
    <t>+T-TOILET SEAT BEMIS 11982AR WHITE</t>
  </si>
  <si>
    <t>+T-TOILET SEAT BEMIS 11983AR WHITE</t>
  </si>
  <si>
    <t>+T-TOILET SEAT BEMIS 1941AR WHITE</t>
  </si>
  <si>
    <t>+T-TOILET SEAT BEMIS 1944SCAR WHITE</t>
  </si>
  <si>
    <t>BRH-WINDOW 8-BLADE RETRO VENTUS FIT KIT WHT .</t>
  </si>
  <si>
    <t>+CBK-BATHROOM ACCES. ZENITH ZN-9035S</t>
  </si>
  <si>
    <t>HA-SEAT COVER HOMEAID WHITE</t>
  </si>
  <si>
    <t>HA-SEAT COVER HOMEAID GRAY</t>
  </si>
  <si>
    <t>ER-HOSE SHOWER  1.1MTR</t>
  </si>
  <si>
    <t>ER-SHOWER HOSE PE</t>
  </si>
  <si>
    <t>B-BIDET SHOWER EASYFLOW A-54-D1</t>
  </si>
  <si>
    <t>B-BIDET SHOWER EASYFLOW  A-63</t>
  </si>
  <si>
    <t>B-BIDET SHOWER EASYFLOW A-65+4</t>
  </si>
  <si>
    <t>B-BIDET SHOWER EASYFLOW  A-56</t>
  </si>
  <si>
    <t>B-BIDET SHOWER EASYFLOW A-65+4 SS</t>
  </si>
  <si>
    <t>T-TOWEL HOLDER WATERTEC BA1021PS AP</t>
  </si>
  <si>
    <t>B-BIDET SHOWER CREMONA A-54-D</t>
  </si>
  <si>
    <t>B-BIDET SHOWER CREMONA  A-63 W/PVC</t>
  </si>
  <si>
    <t>B-OVERHEAD SHOWER CREMONA CL-6018-A</t>
  </si>
  <si>
    <t>T-KITCHEN SINK MOEN 22924 SINGLE BOWL BULK PACK</t>
  </si>
  <si>
    <t>FLOOR TRACK CENTOR FTA24N 2400 ALUMINUM</t>
  </si>
  <si>
    <t>HA-SCREEN USA FIBER HOMEAID 36M BLACK</t>
  </si>
  <si>
    <t>B-GARDEN DECK GARDEN CRAFT GD-315</t>
  </si>
  <si>
    <t>+B-WOODEN FENCING BABA F-307 WHITE</t>
  </si>
  <si>
    <t>FLOOR TRACK CENTOR FTA36N 3600 ALUMINUM</t>
  </si>
  <si>
    <t>FRAMINGS SYP ECOFOR BY MW S4S 2X6X8 ECO TREATED GRADED WOOD</t>
  </si>
  <si>
    <t>+WOODEN FENCING BABA F-307 WOOD</t>
  </si>
  <si>
    <t>FRAMINGS SYP ECOFOR BY MW S4S 2X6X10 ECO TREATED GRADED WOOD</t>
  </si>
  <si>
    <t>+WOODEN FENCING BABA F-308 RATTAN TIED STYLE</t>
  </si>
  <si>
    <t>KING POST METAL CRAFT ART 01 BABBO POST</t>
  </si>
  <si>
    <t>EHM-KING POST METAL CRAFT ART 02 MAMMA POST</t>
  </si>
  <si>
    <t>KING POST METAL CRAFT ART 03 FIGLIO POST</t>
  </si>
  <si>
    <t>FRAMINGS SYP ECOFOR BY MW S4S 2X6X12 ECO TREATED GRADED WOOD</t>
  </si>
  <si>
    <t>DOOR MATWOOD CCD 40X900X2100MM TREATED/STAIN STOCKHOLMES SOLID ENGINEERED WOOD</t>
  </si>
  <si>
    <t>FRAMINGS SYP ECOFOR BY MW S4S 2X2X8 ECO TREATED GRADED WOOD</t>
  </si>
  <si>
    <t>INNOVATION ENGINEERED FLOORS MATWOOD 12X124X910MM TREATED CLICK WALNUT</t>
  </si>
  <si>
    <t>INNOVATION ENGINEERED FLOORS MATWOOD 12X124X910MM TREATED CLICK MAPPLE</t>
  </si>
  <si>
    <t>INNOVATION ENGINEERED FLOORS MATWOOD 12X124X910MM TREATED RED CLICK AFRICAN NARRA</t>
  </si>
  <si>
    <t>WINDOW PVC EUROTECH 0.60X0.60</t>
  </si>
  <si>
    <t>WINDOW PVC EUROTECH 1.50X0.90</t>
  </si>
  <si>
    <t>WINDOW PVC EUROTECH 1.20X1.20</t>
  </si>
  <si>
    <t>WINDOW PVC EUROTECH 1.50X1.20</t>
  </si>
  <si>
    <t>WINDOW PVC EUROTECH 1.80X1.20</t>
  </si>
  <si>
    <t>WINDOW PVC EUROTECH 0.90X1.20</t>
  </si>
  <si>
    <t>WINDOW PVC EUROTECH 1.20X0.90 FS</t>
  </si>
  <si>
    <t>KING POST CANDY METAL CRAFT POST ART.04 UOMO POST (105CM)</t>
  </si>
  <si>
    <t>WINDOW 3-BLADE RETRO VENTUS FIT KIT WHT</t>
  </si>
  <si>
    <t>CABLES &amp; WIRES CLIP HOMEAID 4PCS WHITE</t>
  </si>
  <si>
    <t>WINDOW GRILL TUSCANY ART203A .60X.60M FARFALLA</t>
  </si>
  <si>
    <t>EHM-ORNAMENTAL METAL CRAFT ART 01 HB ROSE 0465</t>
  </si>
  <si>
    <t>WINDOW GRILL TUSCANY ART203D 1.20X1.20M FARFALLA</t>
  </si>
  <si>
    <t>ORNAMENTAL METAL CRAFT ART 02 HB CROCE 0449</t>
  </si>
  <si>
    <t>ORNAMENTAL METAL CRAFT ART 03 HB ALI 0685</t>
  </si>
  <si>
    <t>ORNAMENTAL METAL CRAFT ART 04 PAVONI 0812 DIA.12</t>
  </si>
  <si>
    <t>BF-WATER FILTER BUFFALO W/CARTRIDGE CP1</t>
  </si>
  <si>
    <t>ORNAMENTAL METAL CRAFT ART 05 HB PAVOCINO 0812 DIA.10</t>
  </si>
  <si>
    <t>ORNAMENTAL METAL CRAFT ART 06 HB DRAGO 0809</t>
  </si>
  <si>
    <t>ORNAMENTAL METAL CRAFT ART.11 HB SFERA 40MM DIAMETER</t>
  </si>
  <si>
    <t>ORNAMENTAL METAL CRAFT ART.12 HB SFERA 50MM DIAMETER</t>
  </si>
  <si>
    <t>DRAINAGE METAL CRAFT ART.255-IND 38X18CM GRIGLIA SCARICO</t>
  </si>
  <si>
    <t>DRAINAGE METAL CRAFT ART.254 15X15CM GRIGLIA SCARICO</t>
  </si>
  <si>
    <t>DRAINAGE METAL CRAFT ART.254 100X20MM GRIGLIA SCARICO</t>
  </si>
  <si>
    <t>DRAINAGE METAL CRAFT ART.254 100X25MM GRIGLIA SCARICO</t>
  </si>
  <si>
    <t>DOOR JAMB MATWOOD 2X6X3(1)+2X6X7(2)TREATED/STAIN WOOD PER SET</t>
  </si>
  <si>
    <t>FRAMING SYP ECOFOR BY MW S4S 2X210 ECO TREATED GRADED WOOD</t>
  </si>
  <si>
    <t>FRAMING SYP ECOFOR BY MW S4S 2X2X12 ECO TREATED GRADED WOOD</t>
  </si>
  <si>
    <t>FRAMING SYP ECOFOR BY MW S4S 2X3X8 ECO TREATED GRADED WOOD</t>
  </si>
  <si>
    <t>FRAMINGS SYP ECOFOR BY MW S4S 2X3X10 ECO TREATED GRADED WOOD</t>
  </si>
  <si>
    <t>FRAMING SYP ECOFOR BY MW S4S 2X3X12 ECO TREATED GRADED WOOD</t>
  </si>
  <si>
    <t>FRAMINGS SYP ECOFOR BY MW S4S 2X4X8 ECO TREATED GRADED WOOD</t>
  </si>
  <si>
    <t>FRAMING SYP ECOFOR BY MW S4S 2X4X10 ECO TREATED GRADED WOOD</t>
  </si>
  <si>
    <t>VENTILATION PVC 8X48 S-TYPE W/FIBERGLASS SCREEN</t>
  </si>
  <si>
    <t>VENTILATION PVC 12"X24" L-TYPE W/FIBERGLASS SCREEN</t>
  </si>
  <si>
    <t>FRAMINGS SYP ECOFOR BY MW S4S 2X4X12 ECO TREATED GRADED WOOD</t>
  </si>
  <si>
    <t>FLOOR TRACK CENTOR FTA18N 1800 ALUMINUM</t>
  </si>
  <si>
    <t>AIC-BOOSTER CABLE KYK KBC150 150AX8FT</t>
  </si>
  <si>
    <t>AIC-BOOSTER CABLE KYK KBC200 200AX8FT</t>
  </si>
  <si>
    <t>AIC-BOOSTER CABLE KYK KBC300 300AX12FT</t>
  </si>
  <si>
    <t>AIC-BOOSTER CABLE KYK KBC500 500AX12FT</t>
  </si>
  <si>
    <t>AIC-HOOK CUP KYK KCH0078 PVC 7/8X5PCS WHITE</t>
  </si>
  <si>
    <t>AIC-SCREWDRIVER KYK KTSD-T10 T10X5X200MM</t>
  </si>
  <si>
    <t>B-AIR COMPRESSOR MICHELIN MB24 1HP (DIRECT DRIVEN,24L.8BAR)</t>
  </si>
  <si>
    <t>B-AIR COMPRESSOR VIVA CA-51 1/4HP MT-10</t>
  </si>
  <si>
    <t>B-WELDING ROD YAMATO 3.22MM X1/8 S/S</t>
  </si>
  <si>
    <t>CATCHES BALL GLE BRASS 44MM BP (2'S) PAIR</t>
  </si>
  <si>
    <t>FINGER HANA TOOLS FIN-200 585X40X4MM</t>
  </si>
  <si>
    <t>JC-DIAMOND BLADE MAXSELL DBE-4P ELECTRO PLATED</t>
  </si>
  <si>
    <t>L-HAMMER STANLEY 51-269 13OZ. 23MM</t>
  </si>
  <si>
    <t>MHD-PVC EDGING MULTI-FORM 1X22MM 10M PLAIN  GREY</t>
  </si>
  <si>
    <t>MHD-PVC EDGING MULTI-FORM 1X22MM 10M PLAIN SILVER</t>
  </si>
  <si>
    <t>MHD-PVC EDGING MULTI-FORM 1X22MM 10M WOODGRAIN THAI THAN SILK</t>
  </si>
  <si>
    <t>NKD-HSS DRILL BIT B&amp;D A15208 3.2MM (PROMO)</t>
  </si>
  <si>
    <t>NKD-HSS DRILL BIT B&amp;D A8059 2.5MM (PROMO)</t>
  </si>
  <si>
    <t>NKD-HSS DRILL BIT B&amp;D A8062 1.5MM (PROMO)</t>
  </si>
  <si>
    <t>NKD-HSS DRILL BIT B&amp;D A8066 3MM (PROMO)</t>
  </si>
  <si>
    <t>NKD-HSS DRILL BIT B&amp;D A8068 4MM (PROMO)</t>
  </si>
  <si>
    <t>NKD-HSS DRILL BIT B&amp;D A8069 5MM (PROMO)</t>
  </si>
  <si>
    <t>NKD-HSS DRILL BIT B&amp;D A8072 5.5M (PROMO)</t>
  </si>
  <si>
    <t>NKD-HSS DRILL BIT B&amp;D A8073 6MM (PROMO)</t>
  </si>
  <si>
    <t>NKD-HSS DRILL BIT B&amp;D A8074 6.5MM (PROMO)</t>
  </si>
  <si>
    <t>NKD-HSS DRILL BIT B&amp;D A8075 7MM (PROMO)</t>
  </si>
  <si>
    <t>NKD-HSS DRILL BIT B&amp;D A8077 8MM (PROMO)</t>
  </si>
  <si>
    <t>NKD-HSS DRILL BIT B&amp;D A8083 11MM (PROMO)</t>
  </si>
  <si>
    <t>NKD-HSS DRILL BIT B&amp;D A8087 13MM (PROMO)</t>
  </si>
  <si>
    <t>NKD-MASONRY DRILL BIT B&amp;D A8671 4MM (PROMO)</t>
  </si>
  <si>
    <t>NKD-MASONRY DRILL BIT B&amp;D A8673 5MM (PROMO)</t>
  </si>
  <si>
    <t>NKD-MASONRY DRILL BIT B&amp;D A8674 5.5MM (PROMO)</t>
  </si>
  <si>
    <t>NKD-MASONRY DRILL BIT B&amp;D A8675 6MM (PROMO)</t>
  </si>
  <si>
    <t>NKD-MASONRY DRILL BIT B&amp;D A8677 7MM (PROMO)</t>
  </si>
  <si>
    <t>NKD-METAL CUTTER TYROLIT 7</t>
  </si>
  <si>
    <t>NKD-RACHET SCREWDRIVER LOTUS LRCS-006 SET</t>
  </si>
  <si>
    <t>NKD-SPARK LIGHTER LOTUS LLW-311</t>
  </si>
  <si>
    <t>NKD-SPARK LIGHTER LOTUS LLW-312</t>
  </si>
  <si>
    <t>SAW HANA TOOLS HA-1032</t>
  </si>
  <si>
    <t>SAW HANA TOOLS HA-1100 HANDGRIP</t>
  </si>
  <si>
    <t>SAW HANA TOOLS HA-693 WIDE SQUARE FRAME</t>
  </si>
  <si>
    <t>SAW HANA TOOLS HA-902</t>
  </si>
  <si>
    <t>SAW HANA TOOLS HA-904D</t>
  </si>
  <si>
    <t>SAW HANA TOOLS T-2 TORNADO BLADE 2EA</t>
  </si>
  <si>
    <t>SHARPENER HANA TOOLS SHA-2W(CR)</t>
  </si>
  <si>
    <t>T-AUTOMATIC WEATHER SEAL RAVEN GLD RP3</t>
  </si>
  <si>
    <t>T-BOLT &amp; GASKET FLUIDMASTER 6102</t>
  </si>
  <si>
    <t>T-BOLT &amp; GASKET FLUIDMASTER 6106</t>
  </si>
  <si>
    <t>T-BOLT CAPS FLUIDMASTER 6103</t>
  </si>
  <si>
    <t>T-BOLT CAPS FLUIDMASTER 6104</t>
  </si>
  <si>
    <t>T-BOLT FLUIDMASTER 7110 2-1/4</t>
  </si>
  <si>
    <t>T-BOLT FLUIDMASTER 7111 2-1/4X3-1/2</t>
  </si>
  <si>
    <t>T-DOOR SEAL RAVEN H230 900MM GOLD</t>
  </si>
  <si>
    <t>T-DOOR SEAL RAVEN H230AC</t>
  </si>
  <si>
    <t>T-DOOR SEAL RAVEN H230C 900MM CLEAR</t>
  </si>
  <si>
    <t>T-DOOR SEAL RAVEN H233AC 2M</t>
  </si>
  <si>
    <t>T-DOOR SEAL RAVEN H233AG 2M</t>
  </si>
  <si>
    <t>T-DOOR SEAL RAVEN H233C 1M</t>
  </si>
  <si>
    <t>T-DOOR SEAL RAVEN H233G 1M</t>
  </si>
  <si>
    <t>T-DOOR SEAL RAVEN RP1 915MM GRAY</t>
  </si>
  <si>
    <t>T-DOOR SEAL RAVEN RP17 WHITE</t>
  </si>
  <si>
    <t>T-DOOR SEAL RAVEN RP17B 915M BROWN</t>
  </si>
  <si>
    <t>T-DOOR SEAL RAVEN RP17W 915M WHITE</t>
  </si>
  <si>
    <t>+T-DOOR SEAL RAVEN RP38BR2 915MM</t>
  </si>
  <si>
    <t>+T-DOOR SEAL RAVEN RP38CLR 915MM</t>
  </si>
  <si>
    <t>T-DOOR SEAL RAVEN RP3B</t>
  </si>
  <si>
    <t>T-DOOR SEAL RAVEN RP3C4 1220MM CLEAR</t>
  </si>
  <si>
    <t>+T-DOOR SEAL RAVEN RP49CLR 250MM</t>
  </si>
  <si>
    <t>T-DOOR SEAL RAVEN RP5 CLEAR</t>
  </si>
  <si>
    <t>T-DOOR SEAL RAVEN RP60B</t>
  </si>
  <si>
    <t>T-DOOR SEAL RAVEN RP60C 915MM</t>
  </si>
  <si>
    <t>T-DOOR SEAL RAVEN RP60G 915MM</t>
  </si>
  <si>
    <t>+T-DOOR SEAL RAVEN RP8BR2 915MM</t>
  </si>
  <si>
    <t>+T-DOOR SEAL RAVEN RP8CLR 915MM</t>
  </si>
  <si>
    <t>+T-DOOR STOPPER MAYE DGZ-01A C.PLATED</t>
  </si>
  <si>
    <t>+T-DOOR STOPPER MAYE DGZ-02A C.PLATED</t>
  </si>
  <si>
    <t>T-DOOR STRIP RAVEN SEAL RP2AB</t>
  </si>
  <si>
    <t>T-DOOR TRACK CENTOR FLOOR GUIDE FTA24 ALUM</t>
  </si>
  <si>
    <t>T-DOOR TRACK CENTOR FTA18 1.8M</t>
  </si>
  <si>
    <t>+T-DOOR TRACK CENTOR GALVA BOND 9TS10 1M</t>
  </si>
  <si>
    <t>T-DOOR TRACK CENTOR GALVA BOND 9TS20 2M</t>
  </si>
  <si>
    <t>T-DOOR TRACK CENTOR GALVA BOND 9TS25 2.5M</t>
  </si>
  <si>
    <t>T-DOOR TRACK CENTOR GALVA BOND 9TS30 3M</t>
  </si>
  <si>
    <t>T-DOOR TRACK CENTOR GALVA BOND 9TS35 3.5M</t>
  </si>
  <si>
    <t>T-DOOR TRACK CENTOR GALVA BOND 9TS40 4M</t>
  </si>
  <si>
    <t>T-DOOR TRACK CENTOR W/ROLLER #5720 1MT</t>
  </si>
  <si>
    <t>T-DOOR WEATHER RAVEN STRIP D&amp;W RP48B</t>
  </si>
  <si>
    <t>T-DOOR WEATHER RAVEN STRIP D&amp;W RP48W</t>
  </si>
  <si>
    <t>T-DOOR WEATHER RAVEN STRIP WINDOW SEAL RP59C</t>
  </si>
  <si>
    <t>+T-DOOR WEDGE WATERTEC 171/1(FMS-DW001-0B)L.GRN</t>
  </si>
  <si>
    <t>+T-DOOR WEDGE WATERTEC 171/1(FMS-DW001-0B)PINK</t>
  </si>
  <si>
    <t>T-DRAUGHT EXCLUDER RAVEN RP61</t>
  </si>
  <si>
    <t>T-ELASTIC HOSE ECO SENSE ES1002 1.5m</t>
  </si>
  <si>
    <t>T-GASKET BOWL FLUIDMASTER 7504 4''</t>
  </si>
  <si>
    <t>T-GASKET RUBBER FLUIDMASTER 070080</t>
  </si>
  <si>
    <t>TIN SNIP STANLEY 14-558 ALL-PURPOSE 12</t>
  </si>
  <si>
    <t>T-GUIDE CENTOR 9GC40 ALUM CHANNEL 4M</t>
  </si>
  <si>
    <t>T-HANGER WATERTEC FBA-TH102-DL WHITE</t>
  </si>
  <si>
    <t>T-HINGE CENTOR 9H</t>
  </si>
  <si>
    <t>T-HINGE CENTOR 9HSSPK (PCK OF 3)</t>
  </si>
  <si>
    <t>T-HINGE CENTOR 9TP TOP PIVOT</t>
  </si>
  <si>
    <t>T-HINGE PIVOT CENTOR #9FP FLUSH BOTTOM</t>
  </si>
  <si>
    <t>+T-HOOK STEEL CLOTH HANGER 803-CH9H</t>
  </si>
  <si>
    <t>T-PLATE CENTOR 142CCN 2WHL CARRIER W/NYLON</t>
  </si>
  <si>
    <t>T-PLATE CENTOR 144CCN 4WHL CARRIER W/NYLON</t>
  </si>
  <si>
    <t>T-PLATE CENTOR 42CC 2WHL CARRIER W/TOP&amp;SIDE</t>
  </si>
  <si>
    <t>T-RUBBER SEAL FLUIDMASTER 242 BLK</t>
  </si>
  <si>
    <t>T-STORM PROOFSEAL RAVEN RP4B</t>
  </si>
  <si>
    <t>T-STORM PROOFSEAL RAVEN RP4C CLEAR</t>
  </si>
  <si>
    <t>T-WEATHER STRIP RAVEN RP14A</t>
  </si>
  <si>
    <t>T-WEATHER STRIP RAVEN RP14B</t>
  </si>
  <si>
    <t>T-WEATHER STRIP RAVEN RP14G</t>
  </si>
  <si>
    <t>T-WEATHER STRIP RAVEN RP5 BRONZE</t>
  </si>
  <si>
    <t>TACKER HANA TOOLS TA-100</t>
  </si>
  <si>
    <t>TACKER HANA TOOLS TA-200</t>
  </si>
  <si>
    <t>TACKER HANA TOOLS TA-401</t>
  </si>
  <si>
    <t>SOIL TREAT 1 LTR PLASTIC</t>
  </si>
  <si>
    <t>BF-WATER FILTER BUFFALO W/CARTRIDGE CP2</t>
  </si>
  <si>
    <t>BF-WATER FILTER BUFFALO W/CARTRIDGE CP3</t>
  </si>
  <si>
    <t>ATB-ELBOW THREADED PVC WHITE AGRU 1/2</t>
  </si>
  <si>
    <t>ATB-ELBOW THREADED PVC WHITE AGRU 3/4</t>
  </si>
  <si>
    <t>ATB-ELBOW THREADED PVC WHITE AGRU 1</t>
  </si>
  <si>
    <t>ATB-ELBOW THREADED PVC WHITE AGRU 1 1/2</t>
  </si>
  <si>
    <t>CBK-CEILING FAN WESTINGHOUSE WH-5C52BKD</t>
  </si>
  <si>
    <t>+CBK-CEILING FAN WESTINGHOUSE WH-5C52BPD</t>
  </si>
  <si>
    <t>CBK-CEILING FAN WESTINGHOUSE WH-5C52WHD</t>
  </si>
  <si>
    <t>+CBK-CEILING FAN WESTINGHOUSE WH-5SW52BP4</t>
  </si>
  <si>
    <t>+CBK-CEILING FAN WESTINGHOUSE WH-5SW52OC4</t>
  </si>
  <si>
    <t>CBK-CEILING FAN WESTINGHOUSE WH-5SW52SB4</t>
  </si>
  <si>
    <t>+CBK-CEILING FAN WESTINGHOUSE WH-5SW52WH4</t>
  </si>
  <si>
    <t>CBK-CEILING FAN WESTINGHOUSE WH-6T30BAD</t>
  </si>
  <si>
    <t>CBK-CEILING FAN WESTINGHOUSE WH-6T30BKD</t>
  </si>
  <si>
    <t>CBK-CEILING FAN WESTINGHOUSE WH-6T30WHD</t>
  </si>
  <si>
    <t>+CBK-CEILING FAN WESTINGHOUSE WH-5C52OCD</t>
  </si>
  <si>
    <t>CBK-CEILING FAN WESTINGHOUSE WH-6T30ABD</t>
  </si>
  <si>
    <t>CBK-CEILING FAN WESTINGHOUSE WH-5NH42ABF</t>
  </si>
  <si>
    <t>+CBK-CEILING FAN WESTINGHOUSE WH-5JW52CHW</t>
  </si>
  <si>
    <t>CBK-CEILING FAN WESTINGHOUSE WH-I56WH-1</t>
  </si>
  <si>
    <t>+CBK-CEILING FAN WESTINGHOUSE WH-5CC52BP</t>
  </si>
  <si>
    <t>+CBK-CEILING FAN WESTINGHOUSE WH-5CC52OC</t>
  </si>
  <si>
    <t>CBK-CEILING FAN WESTINGHOUSE WH-5BE52RBB</t>
  </si>
  <si>
    <t>EHM-WASHING MACHINE CANDY CG574</t>
  </si>
  <si>
    <t>EHM-WASHING MACHINE CANDY ACTIVA 10/F</t>
  </si>
  <si>
    <t>CBK-CEILING FAN WESTINGHOUSE WH-5NH42BNF</t>
  </si>
  <si>
    <t>CBK-CEILING FAN WESTINGHOUSE WH-5SW52IRD</t>
  </si>
  <si>
    <t>+CBK-CEILING FAN WESTINGHOUSE WH-5JW52CHB</t>
  </si>
  <si>
    <t>EHM-REFRIGERATOR CANDY CPC372GVX STAINLESS</t>
  </si>
  <si>
    <t>EHM-REFRIGERATOR CANDY CD3360</t>
  </si>
  <si>
    <t>EHM-DISHWASHER CANDY DFI PLAN STAINLESS</t>
  </si>
  <si>
    <t>EHM-HOB BUILT-IN CANDY PL330X</t>
  </si>
  <si>
    <t>WIRE PHELPS DODGE THNN SOLID #14 1.6 MM BLACK</t>
  </si>
  <si>
    <t>ER-STEREO CORD 3 RCA TO 2 BABY PLUG HD 1.5MM</t>
  </si>
  <si>
    <t>BF-HOSE WASHING MACHINE BUFFALO 4M</t>
  </si>
  <si>
    <t>ER-CORD 2 RCA TO 2 RCA HD 1.5M GREEN</t>
  </si>
  <si>
    <t>ER-CORD 2 RCA TO 2 RCA HD 1.5M WHITE</t>
  </si>
  <si>
    <t>CBK-CEILING FAN WESTINGHOUSE WH-I56BN-W</t>
  </si>
  <si>
    <t>EHM-FREEZER UPRIGHT CANDY CCV250 OS</t>
  </si>
  <si>
    <t>EHM-FREEZER CHEST CANDY CCV 301 X</t>
  </si>
  <si>
    <t>EHM-REFRIGERATOR CANDY BO241 ARISTON</t>
  </si>
  <si>
    <t>SJG12-WIRE ROYAL CORD 14/3 MTR</t>
  </si>
  <si>
    <t>EHM-HOB BUILT-IN CANDY PA640 1WUK WHITE</t>
  </si>
  <si>
    <t>EHM-REFRIGERATOR CANDY CPC402GVX STAINLESS</t>
  </si>
  <si>
    <t>ATB-ELBOW PE COMPRESSION 1/2</t>
  </si>
  <si>
    <t>ATB-ELBOW PE COMPRESSION 3/4</t>
  </si>
  <si>
    <t>ATB-ELBOW PE COMPRESSION 1</t>
  </si>
  <si>
    <t>ATB-ELBOW PE COMPRESSION M.T. 1/2</t>
  </si>
  <si>
    <t>ATB-ELBOW PE COMPRESSION M.T. 3/4</t>
  </si>
  <si>
    <t>ATB-ELBOW PE COMPRESSION M.T. 1</t>
  </si>
  <si>
    <t>ATB-ELBOW PE COMPRESSION F.T. 1/2</t>
  </si>
  <si>
    <t>ATB-ELBOW PE COMPRESSION F.T. 3/4</t>
  </si>
  <si>
    <t>ATB-ELBOW PE COMPRESSION F.T. 1</t>
  </si>
  <si>
    <t>AIC-VACUUM CLEANER KYK KMV800 MINI W/BLOWER</t>
  </si>
  <si>
    <t>ATB-PVC J-JOINT UPSON SGL IVORY 12FT</t>
  </si>
  <si>
    <t>AIC-WASHING MACHINE HOSE KYK KHE120 1X2M</t>
  </si>
  <si>
    <t>B-SWITCH EUROSTAR PRESSURE SWITCH ITALTECHNICA</t>
  </si>
  <si>
    <t>ATB-CONNECTOR PVC FLEX 1/2</t>
  </si>
  <si>
    <t>ATB-CONNECTOR PVC FLEX 3/4</t>
  </si>
  <si>
    <t>ATB-CONNECTOR PVC PIPE 1/2</t>
  </si>
  <si>
    <t>ATB-CONNECTOR PVC PIPE 3/4</t>
  </si>
  <si>
    <t>CT-OUTLET AKARI AWD2141WS CONVEN.</t>
  </si>
  <si>
    <t>NKDR-IRON BLACK&amp;DECKER F150 NON STICK SPRAY</t>
  </si>
  <si>
    <t>NKDR-IRON BLACK&amp;DECKER X775 VARIABLE STEAM</t>
  </si>
  <si>
    <t>LAMP-POST LAMP TC 82113-7 G*</t>
  </si>
  <si>
    <t>LAMP-CORNER LAMP TC 83190-4/1P</t>
  </si>
  <si>
    <t>LAMP-CORNER LAMP TC 83192-4/1P</t>
  </si>
  <si>
    <t>ER-INTERCHANGEABLE GREENFIELD G5IN1 5 IN 1</t>
  </si>
  <si>
    <t>ER-SOCKET GREENFIELD GS9 9MM</t>
  </si>
  <si>
    <t>ER-SOCKET GREENFIELD GS10 10MM</t>
  </si>
  <si>
    <t>ER-SOCKET GREENFIELD GS11 11MM</t>
  </si>
  <si>
    <t>ER-SOCKET GREENFIELD GS12 12MM</t>
  </si>
  <si>
    <t>ER-SOCKET GREENFIELD GS14 14MM</t>
  </si>
  <si>
    <t>L-SIREN ALARM YALE SAA5060 DOOR</t>
  </si>
  <si>
    <t>ER-SOCKET GREENFIELD GS16 16MM</t>
  </si>
  <si>
    <t>ER-SOCKET GREENFIELD GS17 17MM</t>
  </si>
  <si>
    <t>L-SIREN ALARM YALE SAA5080 MINI</t>
  </si>
  <si>
    <t>ER-SOCKET GREENFIELD GS19 19MM</t>
  </si>
  <si>
    <t>ER-SOCKET GREENFIELD GS20 20MM</t>
  </si>
  <si>
    <t>L-SIREN ALARM YALE SAA5090 GLASS</t>
  </si>
  <si>
    <t>ER-SOCKET GREENFIELD GS21 21MM</t>
  </si>
  <si>
    <t>ER-SOCKET GREENFIELD GS22 22MM</t>
  </si>
  <si>
    <t>ER-SOCKET GREENFIELD GS24 24MM</t>
  </si>
  <si>
    <t>ATB-PVC J-JOINT UPSON SGL TAN 12FT</t>
  </si>
  <si>
    <t>ER-SOCKET GREENFIELD GS26 26MM</t>
  </si>
  <si>
    <t>ER-SOCKET GREENFIELD GS28 28MM</t>
  </si>
  <si>
    <t>ATB-PVC J-JOINT UPSON DBL TAN 12FT</t>
  </si>
  <si>
    <t>ER-SOCKET GREENFIELD GS30 30MM</t>
  </si>
  <si>
    <t>NKD-MOTOR ASSEMBLY SHOP-VAC 1944202</t>
  </si>
  <si>
    <t>ER-CAR FUSE GREENFIELD 15PCS</t>
  </si>
  <si>
    <t>LAMP-S.O ONLY</t>
  </si>
  <si>
    <t>AIC-LAMP WORK KYK KTC702A 220V</t>
  </si>
  <si>
    <t>LAMP-S.O GLASS ONLY</t>
  </si>
  <si>
    <t>L-CIRCUIT TESTER STANLEY 78-207-23</t>
  </si>
  <si>
    <t>ER-SHELLANE REGULATOR W/LPG HOSE 2M</t>
  </si>
  <si>
    <t>T-SAFETY SWITCH YALE BB 3030 BLK</t>
  </si>
  <si>
    <t>NKD-CEILING FAN WESTINGHOUSE 78136</t>
  </si>
  <si>
    <t>+T-SAFETY SWITCH YALE BB 2010</t>
  </si>
  <si>
    <t>+T-SAFETY SWITCH YALE BB 2130 BLK</t>
  </si>
  <si>
    <t>+T-SAFETY SWITCH YALE BB 3010 BLK</t>
  </si>
  <si>
    <t>FF-BULB FIREFLY XEU48-45W 4U</t>
  </si>
  <si>
    <t>CEILING FAN WESTINGHOUSE 78610</t>
  </si>
  <si>
    <t>FF-CIRCUIT BREAKER ROYU RCB15 MINI 220V 15A</t>
  </si>
  <si>
    <t>NKD-CEILING FAN WESTINGHOUSE 78077</t>
  </si>
  <si>
    <t>NKD-CEILING FAN WESTINGHOUSE 78079</t>
  </si>
  <si>
    <t>EHM-RANGEHOOD CANDY HIDRYEX 90MM ELICA INOX</t>
  </si>
  <si>
    <t>L-SMOKE DETECTOR YALE E-SD2</t>
  </si>
  <si>
    <t>NKDR-RICE COOKER BLACK&amp;DECKER RC1000</t>
  </si>
  <si>
    <t>ATB-UPSON EAVES W/ VENTILATION 4-1/2X12 TWG</t>
  </si>
  <si>
    <t>NKDR-RICE COOKER BLACK&amp;DECKER RC1810</t>
  </si>
  <si>
    <t>NKDR-RICE COOKER BLACK&amp;DECKER RC2800</t>
  </si>
  <si>
    <t>NKDR-RICE COOKER BLACK&amp;DECKER RC85</t>
  </si>
  <si>
    <t>ATB-MOULDING UNIDEX PVC ELEC. W-TYPE 1/2''</t>
  </si>
  <si>
    <t>LAMP-CORNER LAMP TC 85121-6/1P</t>
  </si>
  <si>
    <t>ATB-MOULDING UNIDEX PVC ELEC. W-TYPE 3/4''</t>
  </si>
  <si>
    <t>ATB-MOULDING UNIDEX PVC ELEC. W-TYPE 1''X8'</t>
  </si>
  <si>
    <t>ATB-MOULDING UNIDEX PVC ELEC.W-TYPE 1-1/4''X8'</t>
  </si>
  <si>
    <t>ATB-MOULDING UNIDEX PVC ELEC.W-TYPE1-1/2</t>
  </si>
  <si>
    <t>ATB-MOULDING UNIDEX PVC ELEC. W-TYPE 2''X8'</t>
  </si>
  <si>
    <t>ATB-MOULDING UNIDEX PVC ELEC. F-TYPE 3/4''X8'</t>
  </si>
  <si>
    <t>OEC-ULTARVIOLET STERILIZER OSMOSIS UV-6W</t>
  </si>
  <si>
    <t>ATB-MOULDING UNIDEX PVC ELEC. F-TYPE 1''X8'</t>
  </si>
  <si>
    <t>FF-PVC MOULDING RPEM15X10 15MMX10MM HEXAGONAL</t>
  </si>
  <si>
    <t>ATB-MOULDING UNIDEX PVC ELEC. F-TYPE 1-1/4''X8'</t>
  </si>
  <si>
    <t>ER-CABLE CLIP PVC 9MM</t>
  </si>
  <si>
    <t>ER-CABLE CLIP PVC 10MM</t>
  </si>
  <si>
    <t>ER-CABLE CLIP PVC 4MM SQUARE</t>
  </si>
  <si>
    <t>ATB-MOULDING UNIDEX PVC ELEC. F-TYPE 1-1/2''X8'</t>
  </si>
  <si>
    <t>ER-CABLE CLIP PVC 6MM SQUARE</t>
  </si>
  <si>
    <t>+OEC-SPLITTER OSMOSIS QF-17 2WAY</t>
  </si>
  <si>
    <t>OEC-MINERAL WATER POT OSMOSIS MWF-12</t>
  </si>
  <si>
    <t>ATB-MOULDING UNIDEX PVC ELEC. F-TYPE 2''X8'</t>
  </si>
  <si>
    <t>+OEC-MINERAL WATER POT OSMOSIS RYW-16G</t>
  </si>
  <si>
    <t>ATB-END CAP UNIDEX PVC ELEC. MLDG 1/2''</t>
  </si>
  <si>
    <t>ATB-ELBOW UNIDEX PVC ELEC. MLDG 2''</t>
  </si>
  <si>
    <t>OEC-MINERAL WATER POT OSMOSIS FCM-9</t>
  </si>
  <si>
    <t>FF-SAFETY BREAKER FIREFLY ROYU RSB15 220V 15A</t>
  </si>
  <si>
    <t>FF-HALOGEN LAMP FIREFLY FPARFC120 PAR 38 CLEAR</t>
  </si>
  <si>
    <t>SJG-WATER FILTER TAP</t>
  </si>
  <si>
    <t>FF-PVC MOULDING RPEM30X25 30MMX25MM RECTANGULAR</t>
  </si>
  <si>
    <t>FF-EXHAUST FAN ROYU REFW03/12 WALL TYPE 12X12</t>
  </si>
  <si>
    <t>FF-EXHAUST FAN ROYU REFW03/14 WALL TYPE 14X14</t>
  </si>
  <si>
    <t>ATB-MOULDING TEE UNIDEX PVC ELEC. 1''</t>
  </si>
  <si>
    <t>BF-HOSE WASHING MACHINE BUFFALO</t>
  </si>
  <si>
    <t>ATB-MOULDING TEE UNIDEX PVC ELEC. 3''</t>
  </si>
  <si>
    <t>FF-EXHAUST FAN ROYU REFC03/10 CEILING TYPE 10X10</t>
  </si>
  <si>
    <t>FF-PVC MOULDING RPEM40X25 40MMX25MM RECTANGULAR</t>
  </si>
  <si>
    <t>FF-POST GLOBE FIREFLY FOGL633/8 8 PLAIN WHITE</t>
  </si>
  <si>
    <t>FF-EXHAUST FAN ROYU REFC07/10 CEILING TYPE 10X10</t>
  </si>
  <si>
    <t>ER-CABLE CLIP PVC 9MM SQUARE</t>
  </si>
  <si>
    <t>FF-EXHAUST FAN ROYU REFC07/14 CEILING TYPE 14X14</t>
  </si>
  <si>
    <t>FF-EXHAUST FAN ROYU REFC09/10 CEILING TYPE 10X10</t>
  </si>
  <si>
    <t>ER-CABLE CLIP PVC 10MM SQUARE</t>
  </si>
  <si>
    <t>ER-CABLE CLIP PVC 12MM SQUARE</t>
  </si>
  <si>
    <t>JIC-FLUORESCENT TUBE LINEAR GE 18W T8 WW</t>
  </si>
  <si>
    <t>B-SWITCH BOLZANO PRESSURE SWITCH SQ. D</t>
  </si>
  <si>
    <t>JIC-FLUORESCENT TUBE LINEAR GE 36W T8 CW</t>
  </si>
  <si>
    <t>FF-BULB GLOBE GLASS FIREFLY FLES951</t>
  </si>
  <si>
    <t>BIAX GE 11W DL</t>
  </si>
  <si>
    <t>L-SENSOR ALARM YALE SAA5010</t>
  </si>
  <si>
    <t>SPOTLIGHT AKARI ADWN-K5DL WHITE 5W LED BULB</t>
  </si>
  <si>
    <t>JIC-DICHROIC HALOGEN GE MR16 20W/12V OPENSPOT</t>
  </si>
  <si>
    <t>JIC-BUNDLE BULB GE BUY 3 GET 1 FREE GE LED 5W DL</t>
  </si>
  <si>
    <t>L-SMOKE DETECTOR SENTRY SD-608</t>
  </si>
  <si>
    <t>MSI-BULB ESL APOLLO E-27 GD-03B 20W DL</t>
  </si>
  <si>
    <t>SJG-EXHAUST FAN FOCUS WALL 10'' PLSTC BODY&amp;COVER W/SHUTTER</t>
  </si>
  <si>
    <t>AIR QUICK COUPLER KYK PKSH-014 1/4H</t>
  </si>
  <si>
    <t>SJG-EXHAUST FAN FOCUS WALL 8'' PLSTC BODY&amp;COVER W/SHUTTER</t>
  </si>
  <si>
    <t>SJG-EXHAUST FAN FOCUS WALL 12'' PLSTC BODY&amp;COVER BIDIRECTIONAL TYPE</t>
  </si>
  <si>
    <t>S.O SPARE GLASS HL 1 LIGHT BASE</t>
  </si>
  <si>
    <t>AIC-TORCH KYK MULTI-PURPOSE 150mm</t>
  </si>
  <si>
    <t>+OEC-ULTARVIOLET STERILIZER OSMOSIS UVB-6W</t>
  </si>
  <si>
    <t>AIR QUICK COUPLER KYK KKPM-014 1/4M</t>
  </si>
  <si>
    <t>AIR QUICK COUPLER KYK PKSF-014 1/4F</t>
  </si>
  <si>
    <t>AIR QUICK COUPLER KYK PKMF-14 1/4F</t>
  </si>
  <si>
    <t>AIC-AIR QUICK COUPLER KYK PKMH-014 1/4H</t>
  </si>
  <si>
    <t>CT-RECHARGEABLE FAN AKARI ARL-8012 12" 2 SPEED WITH AC/DC OPERATED, 5V 500MAH USB OUTPUT, 6V 4.5 AH LEAD ACID BATTERY</t>
  </si>
  <si>
    <t>CT-EXHAUST FAN WALL TYPE AKARI AEF-8W</t>
  </si>
  <si>
    <t>CT-EXHAUST FAN WALL TYPE AKARI AEF-10W</t>
  </si>
  <si>
    <t>CT-EXHAUST FAN WALL TYPE AKARI AEF-12W</t>
  </si>
  <si>
    <t>CT-SOLAR FAN AKARI ARL-S047 + LANTERN, 0.5 W TORCH+30LEDS, 4V 1600MAH LEAD ACID BATTERY, WITH BUILT IN 0.8 SOLAR PANEL, USB PORT 5V 0.8AMP</t>
  </si>
  <si>
    <t>CT-EXHAUST FAN WALL TYPE AKARI AEF-14W</t>
  </si>
  <si>
    <t>CT-EXHAUST FAN CEILING TYPE AKARI AEF-8C</t>
  </si>
  <si>
    <t>CT-EXHAUST FAN CEILING TYPE AKARI AEF-10C</t>
  </si>
  <si>
    <t>CT-EXHAUST FAN CEILING TYPE AKARI AEF-12C</t>
  </si>
  <si>
    <t>CT-BUY 2  PINOY LED AKARI APLED3-12WW 12W WW</t>
  </si>
  <si>
    <t>YATAI-EXHAUST FAN WALL MOUNTED OMNI XFW-200</t>
  </si>
  <si>
    <t>CT-BUY 2 PINOY LED AKARI  APLED3-12DL 12W DL</t>
  </si>
  <si>
    <t>YATAI-EXHAUST FAN WALL MOUNTED OMNI XFW-250</t>
  </si>
  <si>
    <t>YATAI-EXHAUST FAN WALL MOUNTED OMNI XFW-300</t>
  </si>
  <si>
    <t>CT-BUY 2  PINOY LED AKARI APLED3-1WW 1W WW</t>
  </si>
  <si>
    <t>YATAI-EXHAUST FAN CEILING MOUNTED OMNI XFC-200</t>
  </si>
  <si>
    <t>CT-BUY 2 PINOY LED AKARI  APLED3-1DL 1W DL</t>
  </si>
  <si>
    <t>CT-BUY 2 BULB PINOY LED AKARI APLED3-20DL 20W</t>
  </si>
  <si>
    <t>YATAI-EXHAUST FAN CEILING MOUNTED OMNI XFC-250</t>
  </si>
  <si>
    <t>YATAI-EXHAUST FAN CEILING MOUNTED OMNI XFC-300</t>
  </si>
  <si>
    <t>YATAI-EXHAUST FAN GLASS MOUNTED OMNI XFG-150S</t>
  </si>
  <si>
    <t>CT-BUY 2 BULB PINOY LED AKARI APLED3-15DL 15W</t>
  </si>
  <si>
    <t>CT-BUY 2 BULB PINOY LED AKARI APLED3-10WW  10W</t>
  </si>
  <si>
    <t>YATAI-BULB LED OMNI LRY-2W COLORED ROUND YELLOW</t>
  </si>
  <si>
    <t>LPC-BULB ECO LANDLITE LED-A60-6W E27 WW</t>
  </si>
  <si>
    <t>CT-BUY 2 BULB PINOY LED AKARI APLED3-10DL 10W</t>
  </si>
  <si>
    <t>FF-TUNNEL LAMP ECO LED FIREFLY ESL2060DL 60W DL</t>
  </si>
  <si>
    <t>CT-BUY 2 BULB PINOY LED AKARI APLED3-7WW 7W</t>
  </si>
  <si>
    <t>L-VACUUM FILTER STANLEY 97-542 FOAM</t>
  </si>
  <si>
    <t>CT-BUY 2 BULB PINOY LED AKARI APLED3-7DL 7W</t>
  </si>
  <si>
    <t>CT-BUY 2 BULB PINOY LED AKARI APLED3-5WW 5W</t>
  </si>
  <si>
    <t>L-VACUUM FILTER CARTRIDGE STANLEY #97-547</t>
  </si>
  <si>
    <t>CT-BUY 2 BULB PINOY LED AKARI APLED3-5DL 5W</t>
  </si>
  <si>
    <t>SJG-EXHAUST FAN FOCUS BATHROOM 4''</t>
  </si>
  <si>
    <t>CT-BUY 2 BULB PINOY LED AKARI APLED3-3WW 3W</t>
  </si>
  <si>
    <t>SJG-EXHAUST FAN FOCUS WINDOW 6''</t>
  </si>
  <si>
    <t>SJG-EXHAUST FAN FOCUS WINDOW 8''</t>
  </si>
  <si>
    <t>CT-BUY 2 BULB PINOY LED AKARI APLED3-3DL 3W DL</t>
  </si>
  <si>
    <t>SJG-EXHAUST FAN FOCUS KITCHEN 10''</t>
  </si>
  <si>
    <t>SJG-EXHAUST FAN FOCUS CEILING 8''</t>
  </si>
  <si>
    <t>SJG-EXHAUST FAN FOCUS CEILING 10''</t>
  </si>
  <si>
    <t>SJG-EXHAUST FAN FOCUS CEILING 12''</t>
  </si>
  <si>
    <t>FF-S.O GANG PLATE ROYU RWP8 WIDE 1</t>
  </si>
  <si>
    <t>CT-AVR-SVR AKARI 1000W RELAY TYPE</t>
  </si>
  <si>
    <t>EHM-OVEN WOOD TUSCANY ART 254</t>
  </si>
  <si>
    <t>SJG-EXHAUST FAN FOCUS WALL 10'' PLSTC BODY&amp;COVER BIDIRECTIONAL TYPE</t>
  </si>
  <si>
    <t>JIC-BULB LED CANDLE DECO GE 38965 E14 4.5W WW CLEAR</t>
  </si>
  <si>
    <t>SJG-EXHAUST FAN FOCUS WALL 8'' PLSTC BODY&amp;COVER BIDIRECTONAL TYPE</t>
  </si>
  <si>
    <t>JIC-BULB LED CANDLE DECO GE 38966 E27 4.5W WW CLEAR</t>
  </si>
  <si>
    <t>JIC-BULB LED CANDLE DECO GE 38967 E14 4.5W WW FROSTED</t>
  </si>
  <si>
    <t>FF-DISTRIBUTION BOX SASSIN 3SD5-18W2PTBB TYPE 18 MODULES W/18-PIN</t>
  </si>
  <si>
    <t>SJG-EXHAUST FAN FOCUS WALL 12'' PLSTC BODY&amp;COVER</t>
  </si>
  <si>
    <t>JICJ-WIRE PHELPS DODGE THHN #8 8.00MMX100M</t>
  </si>
  <si>
    <t>SJG-EXHAUST FAN FOCUS WALL 8'' PLSTC BODY&amp;COVER</t>
  </si>
  <si>
    <t>SJG-EXHAUST FAN FOCUS WALL 6'' PLSTC BODY&amp;COVER</t>
  </si>
  <si>
    <t>CT-RECHARGEABLE DESK FAN AKARI ARL-2393 12'' W/NIGHT</t>
  </si>
  <si>
    <t>CT-FAN RECHARGABLE AKARI ARL-5912 12''</t>
  </si>
  <si>
    <t>JIC-BULB GE LED BUNDLE PACK (13W FREE 3W)</t>
  </si>
  <si>
    <t>WALL LAMP 5609(18645) 1L 110XH160 BLACK</t>
  </si>
  <si>
    <t>KPC-PLUG NEWSTAR AD-2F AC FLAT TO ROUND CONVERSION</t>
  </si>
  <si>
    <t>AIC-AIR QUICK COUPLER KYK PKSM-014  1/4 M.SOCKET</t>
  </si>
  <si>
    <t>YATAI-STRIP LIGHT OMNI IP65 5M WARMWHITE 72W LED</t>
  </si>
  <si>
    <t>CT-SOLAR RECHARGEABLE FAN AKARI ARL-703 WITH TORCH AND LANTERN, 1PC 0.5W LED+18SMD 1.8W, 2W SOLAR PANEL, USB OUTPUT 5V, 0.45A, BATTERY; 4V 1600MAH,</t>
  </si>
  <si>
    <t>S.O LUMINAIRE ECULUM ESLIA 2X40/0 ALUMINUM INDUSTRIAL TYPE</t>
  </si>
  <si>
    <t>CIRCULAR SAW LOTUS LTCS190 1.3KW 185MM</t>
  </si>
  <si>
    <t>WELDING MACHINE LOTUS LTSS200X 200A S/S BODY</t>
  </si>
  <si>
    <t>BBC10-INSECTICIDE STRIKE OFF 600ML OIL BASED</t>
  </si>
  <si>
    <t>ER-WASH &amp; WAX WAXCO ULTRA UWW001</t>
  </si>
  <si>
    <t>BBC10-INSECTICIDE STRIKE OFF 600ML W.BASED</t>
  </si>
  <si>
    <t>BBC-BATHROOM CLEANER STARDROPS  750ml</t>
  </si>
  <si>
    <t>BBC-CAR WASH SIMPLE GREEN 20Z</t>
  </si>
  <si>
    <t>JC-BUFFING PAD MAXSELL MSA-141 DOUBLE SIDED</t>
  </si>
  <si>
    <t>BBC-CAR WASH SIMPLE GREEN 67Z</t>
  </si>
  <si>
    <t>BBC-CLEANER PINK STUFF CREAM 500g</t>
  </si>
  <si>
    <t>HA-WATER CAP HOMEAID 4.5'' 2PCS.</t>
  </si>
  <si>
    <t>HA-WATER CAP HOMEAID 4'' 3PCS.</t>
  </si>
  <si>
    <t>HA-TROUSER RACK HOMEAID SLIDE ALUMINUM</t>
  </si>
  <si>
    <t>BBC-CLEANER PINK STUFF PASTE 500ml</t>
  </si>
  <si>
    <t>HA-TRANSPLANTER HOMEAID</t>
  </si>
  <si>
    <t>BBC-CLEANER SIMPLE GREEN 10OZ A&amp;P</t>
  </si>
  <si>
    <t>HA-SPONGE SQUEGEE HOMEAID RUBBER 12''</t>
  </si>
  <si>
    <t>HA-SPONGE SQUEGEE HOMEAID RUBBER</t>
  </si>
  <si>
    <t>BBC-CLEANER SIMPLE GREEN 16OZ ONE-STEP</t>
  </si>
  <si>
    <t>BBC-CLEANER SIMPLE GREEN 20OZ B&amp;G HD</t>
  </si>
  <si>
    <t>HA-SPONGE HOMEAID SUPER ABSORBENT</t>
  </si>
  <si>
    <t>BBC-CLEANER SIMPLE GREEN 22OZ TS CARPET</t>
  </si>
  <si>
    <t>BBC-CLEANER SIMPLE GREEN 22OZ TS LEMON SCENT</t>
  </si>
  <si>
    <t>HA-SOIL PH &amp; MOISTURE METER HOMEAID</t>
  </si>
  <si>
    <t>BBC-CLEANER SIMPLE GREEN 22OZ. TS ALL-PURPOSE</t>
  </si>
  <si>
    <t>HA-SHELF SUPPORT HOMEAID ZINC ALLOY</t>
  </si>
  <si>
    <t>BBC-CLEANER SIMPLE GREEN 24OZ CRYSTAL PUMP SPRAY</t>
  </si>
  <si>
    <t>HA-SCOURING PAD W/FOAM HOMEAID</t>
  </si>
  <si>
    <t>HARDERED CABLE LOCK RED X PDOOZC 1200MMX8MM BLACK STEEL</t>
  </si>
  <si>
    <t>HA-PRUNING SHEAR HOMEAID</t>
  </si>
  <si>
    <t>HA-MOP HOMEAID CHINA SML</t>
  </si>
  <si>
    <t>BBC-CLEANER SIMPLE GREEN 2OZ C&amp;S ALL-PURPOSE</t>
  </si>
  <si>
    <t>HA-MASK DUST HOMEAID 50PCS.</t>
  </si>
  <si>
    <t>BBC-CLEANER SIMPLE GREEN 2OZ C&amp;S LEMON SCENT</t>
  </si>
  <si>
    <t>HA-LAWN AERATOR HOMEAID</t>
  </si>
  <si>
    <t>HA-HOSE NOZZLE HOMEAID 8WAY</t>
  </si>
  <si>
    <t>BBC-CLEANER SIMPLE GREEN 2OZ CRYSTAL PUMP SPRAY</t>
  </si>
  <si>
    <t>BBC-CLEANER SIMPLE GREEN 2OZ ONE-STEP</t>
  </si>
  <si>
    <t>HA-HOSE CLAMP HOMEAID 3/4</t>
  </si>
  <si>
    <t>HA-HOSE CLAMP HOMEAID 1/2</t>
  </si>
  <si>
    <t>BBC-CLEANER SIMPLE GREEN 2OZ TS ALL-PURPOSE</t>
  </si>
  <si>
    <t>HA-HOLDER MULTI-FUNCTION HOMEAID 2PCS</t>
  </si>
  <si>
    <t>BBC-CLEANER SIMPLE GREEN 2OZ TS LEMON SCENT</t>
  </si>
  <si>
    <t>HA-HEDGE SHEAR HOMEAID 2</t>
  </si>
  <si>
    <t>BBC-CLEANER SIMPLE GREEN 32OZ TS APPLE FRESH</t>
  </si>
  <si>
    <t>HA-HANGER HOMEAID JSJ-301 400X700MM</t>
  </si>
  <si>
    <t>BBC-CLEANER SIMPLE GREEN 32OZ TS FLORAL FRESH</t>
  </si>
  <si>
    <t>BBC-CLEANER SIMPLE GREEN 32OZ TS GLASS</t>
  </si>
  <si>
    <t>HA-HANGER HOMEAID JSJ-2803 2M</t>
  </si>
  <si>
    <t>HA-HANGER HOMEAID JSJ-1904 1.2M</t>
  </si>
  <si>
    <t>BBC-CLEANER SIMPLE GREEN 32OZ TS LEMON FRESH</t>
  </si>
  <si>
    <t>HA-HANGER HOMEAID JSJ-1204 1M</t>
  </si>
  <si>
    <t>HA-FERTILITY ANALYZER &amp; PH HOMEAID</t>
  </si>
  <si>
    <t>HA-DUSTBUSTER HOMEAID COCO</t>
  </si>
  <si>
    <t>BBC-CLEANER SIMPLE GREEN 32OZ TS ORANGE FRESH</t>
  </si>
  <si>
    <t>HA-BRUSH HAND HOMEAID PLASTIC SCOBA</t>
  </si>
  <si>
    <t>ER-WASH &amp; WAX WAXCO CWW010</t>
  </si>
  <si>
    <t>GLE8-VARNISH SUPER VALSPAR LTR</t>
  </si>
  <si>
    <t>GID-CLOSET ORGANIZER CLOSETMAIN 8282 SMALL</t>
  </si>
  <si>
    <t>ER-TETROSEAL UNDERBODY CARPLAN TSL505</t>
  </si>
  <si>
    <t>ER-SYNTHETIC CLOTH CARPLAN CTA007</t>
  </si>
  <si>
    <t>ER-SUPERFINE POLISHING CARPLAN CTA143</t>
  </si>
  <si>
    <t>ER-STOCKINETTE POLISHING CARPLAN CTA037</t>
  </si>
  <si>
    <t>ER-SPONGE BLOCK GREENFIELD GSB</t>
  </si>
  <si>
    <t>ER-SHELF SUPPORT CLEAR SMALL</t>
  </si>
  <si>
    <t>ER-SHELF SUPPORT CLEAR BIG</t>
  </si>
  <si>
    <t>ER-SHELF BRACKET CHINA 4X5</t>
  </si>
  <si>
    <t>ER-SCREEN CLEAN TRIGGER CARPLAN SCT750</t>
  </si>
  <si>
    <t>ER-SCRATCH REMOVER T-CUT TSR150</t>
  </si>
  <si>
    <t>BBC-CLEANER SIMPLE GREEN 32OZ TS SPRING FRESH</t>
  </si>
  <si>
    <t>BBC-CLEANER SIMPLE GREEN ALL PURPOSE</t>
  </si>
  <si>
    <t>ER-SCRATCH REMOVER T-CUT CSS150 SILVER</t>
  </si>
  <si>
    <t>ER-SCRATCH REMOVER T-CUT CSB150 BLACK</t>
  </si>
  <si>
    <t>ER-PRUNING SHEAR GREENFIELD GPS3726</t>
  </si>
  <si>
    <t>ER-PRUNING SHEAR GREENFIELD GPS</t>
  </si>
  <si>
    <t>ER-OIL FILTER WRENCH GREENFIELD GOF</t>
  </si>
  <si>
    <t>ER-MIRROR MIX CARPLAN PBA004</t>
  </si>
  <si>
    <t>ER-LEATHER VALET CARPLAN LVC500</t>
  </si>
  <si>
    <t>ER-JUMBO SPONGE CARPLAN CTA003</t>
  </si>
  <si>
    <t>JC-SO FRIEGHT CHARGE</t>
  </si>
  <si>
    <t>JC-VELCRO BACKING PAD MAXSELL MSA-9004 4</t>
  </si>
  <si>
    <t>ER-HEDGE SHEAR STEEL HD</t>
  </si>
  <si>
    <t>JC-VELCRO BUFFING PAD MAXSELL MSA-144 (FLAT)</t>
  </si>
  <si>
    <t>ER-HEDGE SHEAR GREENFIELD GHS</t>
  </si>
  <si>
    <t>ER-HAND AXE GREENFIELD GHA3 3 LBS</t>
  </si>
  <si>
    <t>ER-HAND AXE GREENFIELD GHA2 2 LBS</t>
  </si>
  <si>
    <t>ER-HAND AXE GREENFIELD GHA15 1.5LBS</t>
  </si>
  <si>
    <t>ER-GLOVES RUBBER DIPPED  GREENFIELD GRD</t>
  </si>
  <si>
    <t>ER-GLOVES ROUGH MULTI-PURPOSE HD</t>
  </si>
  <si>
    <t>ER-GLOVES BLUE LINING</t>
  </si>
  <si>
    <t>ER-GLOSS WASH ULTRA CARLPLAN UGW563</t>
  </si>
  <si>
    <t>ER-GLASS CLEANER CARPLAN UGC501</t>
  </si>
  <si>
    <t>ER-FRESH UPHOLSTERY CARPLAN FRE010</t>
  </si>
  <si>
    <t>ER-FLASH VALET CARPLAN FDP500</t>
  </si>
  <si>
    <t>ER-ENGINE FLUSH WAXCOTECH WT287EF</t>
  </si>
  <si>
    <t>ER-ENGINE DEGREASER CARPLAN ECL505</t>
  </si>
  <si>
    <t>ER-EMERGENCY FUEL CAP CARPLAN ARB507</t>
  </si>
  <si>
    <t>ER-DEMON SHINE CARPLAN CDM032</t>
  </si>
  <si>
    <t>ER-COCKPIT SHINE CARPLAN UCS400</t>
  </si>
  <si>
    <t>ER-CLEANING CLOTH OMNICLOTH ORANGE</t>
  </si>
  <si>
    <t>ER-CLEANING CLOTH OMNICLOTH BLUE</t>
  </si>
  <si>
    <t>ER-CAR WAX ULTRA CARPLAN UCW500</t>
  </si>
  <si>
    <t>ER-CAR SHAMPOO TRIPLEWAX CARPLAN TCS011</t>
  </si>
  <si>
    <t>ER-CAR POLISH TRIPLEWAX CARPLAN TWL501</t>
  </si>
  <si>
    <t>ER-CAN UNLEADED CARPLAN PCR053 PE</t>
  </si>
  <si>
    <t>ER-CAN DIESEL CARPLAN PCR054 PE</t>
  </si>
  <si>
    <t>EDI-HOSE CLAMP FISCHER 8.45506 SGS 9 W 1 25-40 STAINLESS</t>
  </si>
  <si>
    <t>EDI-HOSE CLAMP FISCHER 8.45505 SGS 9 W 1 20-32 STAINLESS</t>
  </si>
  <si>
    <t>EDI-HOSE CLAMP FISCHER 8.45504 SGS 9 W 1 16-27 STAINLESS</t>
  </si>
  <si>
    <t>EDI-HOSE CLAMP FISCHER 8.45503 SGS 9 W 1 12-20 STAINLESS</t>
  </si>
  <si>
    <t>EDI-HOSE CLAMP FISCHER 8.45502 SGS 9 W 1 10-16 STAINLESS</t>
  </si>
  <si>
    <t>EDI-HOSE CLAMP FISCHER 8.45501 SGS 9 W 1 8-12 STAINLESS</t>
  </si>
  <si>
    <t>DEHUMIDIER W/ CHARCOAL AUTOGARD AKAD81 BLACK/WHITE 3PCS PLASTIC</t>
  </si>
  <si>
    <t>CBK-WASTECAN INTERDESIGN ID-76550ES YORK METAL</t>
  </si>
  <si>
    <t>CBK-WALIS TIBAY 3M 3M032102</t>
  </si>
  <si>
    <t>CBK-SUPER DUSTER REFILL 3M 3M814554</t>
  </si>
  <si>
    <t>CBK-SUPER DUSTER 3M 3M814578</t>
  </si>
  <si>
    <t>CBK-STRIPPING PAD SB XPOWER 3M 3M007513 105X83X23MM</t>
  </si>
  <si>
    <t>CBK-STAINLESS STEEL SB BALL 3M 3M007926 30G</t>
  </si>
  <si>
    <t>JIC-MOP W/METAL HANDLE ARIX ART6366859</t>
  </si>
  <si>
    <t>JIC-VENTURA BROOM ARIX REFILL ART007</t>
  </si>
  <si>
    <t>LCL ALLADIN GLASS W0202 (19059) RED</t>
  </si>
  <si>
    <t>LC-OAKLAHOMA FERN</t>
  </si>
  <si>
    <t>LEK-PLANT HERBS LEKLEK BASIL</t>
  </si>
  <si>
    <t>LEK-PLANT HERBS LEKLEK OREGANO</t>
  </si>
  <si>
    <t>LEK-PLANT HERBS LEKLEK TARAGON</t>
  </si>
  <si>
    <t>LEK-PLANT HERBS LEKLEK THYME</t>
  </si>
  <si>
    <t>L-PRUNING SHEARS STANLEY 14-301</t>
  </si>
  <si>
    <t>L-PRUNING SHEARS STANLEY 14-302</t>
  </si>
  <si>
    <t>L-SHEARS PRUNING STANLEY 74-460</t>
  </si>
  <si>
    <t>L-SHELF SUPPORT SENTRY SS111-B</t>
  </si>
  <si>
    <t>L-SHELF SUPPORT SENTRY SS111-C</t>
  </si>
  <si>
    <t>MHD-FREIGHT CHARGE</t>
  </si>
  <si>
    <t>NKD-ADJUSTABLE SPIKE LOTUS SPINNER LAS-9402</t>
  </si>
  <si>
    <t>NKD-AIR HOSE LOTUS 300PSI LAH-1450 1/4X50</t>
  </si>
  <si>
    <t>NKD-AXE LOTUS LHA-020 HAND WOOD 2LBS</t>
  </si>
  <si>
    <t>NKD-AXE LOTUS LHA-030 HAND WOOD 3LBS</t>
  </si>
  <si>
    <t>NKD-BACKING PAD LOTUS LSP-4041 M10X1.25</t>
  </si>
  <si>
    <t>NKD-BACKING PAD LOTUS LSP-4045 M10X1.50</t>
  </si>
  <si>
    <t>NKD-BACKING PAD VELCRO LOTUS LVP-4125 4X10X1.25</t>
  </si>
  <si>
    <t>NKD-BACKING PAD VELCRO LOTUS LVP-4150 4X10X1.50</t>
  </si>
  <si>
    <t>NKD-CAMPING AXE LOTUS W/BAG</t>
  </si>
  <si>
    <t>NKD-CLEANER SINK LOTUS LDA-1415 1/4X15</t>
  </si>
  <si>
    <t>NKD-CLEANER TIP LOTUS LTC-210</t>
  </si>
  <si>
    <t>NKD-CORNER GLASS SHELF LOTUS LCGS-1302C</t>
  </si>
  <si>
    <t>NKD-CORNER GLASS SHELF LOTUS LCGS-1303C</t>
  </si>
  <si>
    <t>NKD-CULTIVATOR LOTUS LGT-4083 4JAWS</t>
  </si>
  <si>
    <t>NKD-DUMP BIN LOTUS LDB-101C W/PEDAL S/S</t>
  </si>
  <si>
    <t>NKD-DUMP BIN LOTUS LDB-102C W/PEDAL S/S</t>
  </si>
  <si>
    <t>NKD-DUMP BIN LOTUS LDB-102W WHITE</t>
  </si>
  <si>
    <t>NKD-DUMP BIN LOTUS LDB-103C W/PEDAL S/S</t>
  </si>
  <si>
    <t>NKD-FLOOR PAD LOTUS N66 LFP-4214 14''WHITE</t>
  </si>
  <si>
    <t>NKD-FLOOR PAD LOTUS N66 LFP-4216 16''WHITE</t>
  </si>
  <si>
    <t>NKD-FLOOR PAD LOTUS N66 LFP-5214 14''RED</t>
  </si>
  <si>
    <t>NKD-FLOOR PAD LOTUS N66 LFP-5216 16''RED</t>
  </si>
  <si>
    <t>NKD-FLOOR PAD LOTUS N66 LFP-7314 14''BLACK</t>
  </si>
  <si>
    <t>NKD-FLOOR PAD LOTUS N66 LFP-7316 16''BLACK</t>
  </si>
  <si>
    <t>NKD-GRASS CUTTER ZENOAH BC4301FW</t>
  </si>
  <si>
    <t>NKD-GRASS SHEAR LOTUS LGS 804</t>
  </si>
  <si>
    <t>NKD-HAND TRUCK LOTUS LFC-055</t>
  </si>
  <si>
    <t>NKD-HEDGE SHEAR LOTUS DELUXE LHS-009</t>
  </si>
  <si>
    <t>NKD-HEDGE SHEAR LOTUS LHS-08 8</t>
  </si>
  <si>
    <t>NKD-HEDGE SHEAR LOTUS LHS-3014</t>
  </si>
  <si>
    <t>NKD-HEDGE SHEAR LOTUS LHS-3015</t>
  </si>
  <si>
    <t>NKD-HEDGE SHEAR LOTUS LHS-885</t>
  </si>
  <si>
    <t>NKD-HEDGE SHEAR LOTUS YLW HANDLE 20'</t>
  </si>
  <si>
    <t>NKD-JET HOSE LOTUS 300PSI LJH-1400 1/4X100'</t>
  </si>
  <si>
    <t>NKD-JET HOSE LOTUS 300PSI LJH-1450 1/4X50'</t>
  </si>
  <si>
    <t>NKD-LAWN MOWER LOTUS LAT-201516 16</t>
  </si>
  <si>
    <t>NKD-MOP SQUEEZER LOTUS</t>
  </si>
  <si>
    <t>NKD-MOUSE BASKET LOTUS H.D.</t>
  </si>
  <si>
    <t>NKD-MOUSE CATCHER LOTUS LMC-010</t>
  </si>
  <si>
    <t>NKD-MULTIPLE SCOOP LOTUS LMS-507A YELLOW</t>
  </si>
  <si>
    <t>NKD-MULTI-PURPOSE SCOOP LOTUS LGC-502B</t>
  </si>
  <si>
    <t>NKD-PISTOL GRIP NOZZLE LOTUS LPGN-140</t>
  </si>
  <si>
    <t>NKD-PISTOL GRIP NOZZLE LOTUS LPGN-140B</t>
  </si>
  <si>
    <t>NKD-PLASTERING TILE TROWEL LOTUS LCTT-2802</t>
  </si>
  <si>
    <t>NKD-PLASTERING TILE TROWEL LOTUS LCTT-2803</t>
  </si>
  <si>
    <t>NKD-PLATE SHEAR LOTUS 3RS(1 SET)</t>
  </si>
  <si>
    <t>NKD-PLUG FEMALE LOTUS LPFA-20S</t>
  </si>
  <si>
    <t>NKD-PLUG HOSE-END LOTUS LPHA-20S</t>
  </si>
  <si>
    <t>NKD-PLUG MALE LOTUS LPMA-20S</t>
  </si>
  <si>
    <t>NKD-PLUG PU-END LOTUS LPPA-20S</t>
  </si>
  <si>
    <t>NKD-PLUMB BOB LOTUS LPB-008</t>
  </si>
  <si>
    <t>NKD-POLISHER/WAXER LOTUS CAR</t>
  </si>
  <si>
    <t>CBK-SHOWER BRACKET DANZE DZ-RS0045CP</t>
  </si>
  <si>
    <t>NKD-POLISHING PAD WET LOTUS LVPP-0050W</t>
  </si>
  <si>
    <t>CBK-SHELVING ELEMENT ES-WS-250-BCH</t>
  </si>
  <si>
    <t>NKD-POLISHING PAD WET LOTUS LVPP-0100W</t>
  </si>
  <si>
    <t>NKD-POLISHING PAD WET LOTUS LVPP-0200W</t>
  </si>
  <si>
    <t>+CBK-SHELVES ZENITH ZN-9012S</t>
  </si>
  <si>
    <t>NKD-POLISHING PAD WET LOTUS LVPP-0400W</t>
  </si>
  <si>
    <t>NKD-POLISHING PAD WET LOTUS LVPP-0500W</t>
  </si>
  <si>
    <t>CBK-SHELVES ELEMENT ES-WS-300-STPL-WHT SHLVG300  WOODEN WHT</t>
  </si>
  <si>
    <t>NKD-POLISHING PAD WET LOTUS LVPP-0800W</t>
  </si>
  <si>
    <t>CBK-SHELVES ELEMENT ES-WS-300-STPL-BLK SHLVG300 WOODEN BLK</t>
  </si>
  <si>
    <t>NKD-POLISHING PAD WET LOTUS LVPP-1000W</t>
  </si>
  <si>
    <t>NKD-POLISHING PAD WET LOTUS LVPP-1500W</t>
  </si>
  <si>
    <t>NKD-POLISHING PAD WET LOTUS LVPP-3000W</t>
  </si>
  <si>
    <t>CBK-SHELVES ELEMENT ES-WS-300-BCH</t>
  </si>
  <si>
    <t>NKD-PRESSURE WASHER HOSE LOTUS</t>
  </si>
  <si>
    <t>NKD-PRESSURE WASHER LOTUS LPW-1450</t>
  </si>
  <si>
    <t>NKD-PRINKLER OSCILLATING LOTUS HOLE LPOS-500A1</t>
  </si>
  <si>
    <t>NKD-SHOVEL LOTUS LSP-518Y SQUARE</t>
  </si>
  <si>
    <t>CBK-SHELVES ELEMENT ES-WS-250-STPL-WHT SHLVG250 WOODEN WHT</t>
  </si>
  <si>
    <t>NKD-SHOVEL LOTUS ROUND POINT #2</t>
  </si>
  <si>
    <t>NKD-SHOVEL LOTUS SPADE #2</t>
  </si>
  <si>
    <t>NKD-SHOVEL POINTED LOTUS FIBERGLASS</t>
  </si>
  <si>
    <t>NKD-SHOVEL SPADE LOTUS FIBERGLASS</t>
  </si>
  <si>
    <t>NKD-SHOVEL SQUARE LOTUS FIBERGLASS</t>
  </si>
  <si>
    <t>CBK-SHELVES ELEMENT ES-WS-250-STPL-BLK SHLVG250 WOODEN BLK</t>
  </si>
  <si>
    <t>NKD-SPRAY FAN NOZZLE LOTUS LFS-100</t>
  </si>
  <si>
    <t>NKD-SPRAY HEAD LOTUS LVS-802H 2PC BIDET</t>
  </si>
  <si>
    <t>NKD-SPRAY NOZZLE LOTUS LPG-5016B 6WAY</t>
  </si>
  <si>
    <t>NKD-SUCTION PUMP LOTUS LSP-47 47CM</t>
  </si>
  <si>
    <t>NKD-TAP ADAPTOR LOTUS LTA-375 3/4</t>
  </si>
  <si>
    <t>NKD-TOILET PLUNGER LOTUS LTP-125 5''</t>
  </si>
  <si>
    <t>NKD-TOILET PLUNGER LOTUS LTP-K02 5-7/8 X 18</t>
  </si>
  <si>
    <t>NKD-TRANSPLANTER LOTUS LGT-4082 ABS</t>
  </si>
  <si>
    <t>NKD-TRIMMER GRASS LOTUS LAT-2026</t>
  </si>
  <si>
    <t>NKD-TWIST NOZZLE LOTUS LTN-3302</t>
  </si>
  <si>
    <t>NKD-VACUUM CLEANER LOTUS 5 GAL</t>
  </si>
  <si>
    <t>NKD-VACUUM CLEANER LOTUS LBVC-2588 1000W</t>
  </si>
  <si>
    <t>NKD-VACUUM CLEANER LOTUS LVC-2568 AC HANEY 1000W</t>
  </si>
  <si>
    <t>NKD-VACUUM CLEANER LOTUS LVC-2880 AC HANEY 700W</t>
  </si>
  <si>
    <t>NKD-VACUUM CLEANER LOTUS LVC-607</t>
  </si>
  <si>
    <t>CBK-SHELVES ELEMENT ES-1000-00018 1000MM BLK</t>
  </si>
  <si>
    <t>CBK-SHELVES ELEMENT ES-10000-00023 1000MM SILVER</t>
  </si>
  <si>
    <t>CBK-SHELVES ELEMENT ES-10000-00017</t>
  </si>
  <si>
    <t>CBK-SHELVES ELEMENT ES-10000-00005 500MM SILVER</t>
  </si>
  <si>
    <t>CBK-SHELVES ELEMENT ES-10000-00001 500MM BLK</t>
  </si>
  <si>
    <t>NKD-VACUUM FILTER HOOVER 44441 INLET</t>
  </si>
  <si>
    <t>CBK-SHELVES ELEMENT ES-10000-00000</t>
  </si>
  <si>
    <t>CBK-SCRUB TRIAL SB 3M 3M000019 HD 75X100MM</t>
  </si>
  <si>
    <t>CBK-SCRUB SPONGE SB HD 3M 3M004390 3PC 100X75X30MM</t>
  </si>
  <si>
    <t>CBK-SCRUB SPONGE SB 3M 3M000125 HD REG 150X95X30MM</t>
  </si>
  <si>
    <t>CBK-SCRUB SPONGE 3M 3M011411 SLIM DELI CARE 150X50MM</t>
  </si>
  <si>
    <t>NKD-VACUUM FILTER HOOVER 44441 OUTLET</t>
  </si>
  <si>
    <t>CBK-SCRUB SPONGE 3M 3M005946 DELICATE CARE 105X83MM</t>
  </si>
  <si>
    <t>NKD-VACUUM FILTER HOOVER 44442</t>
  </si>
  <si>
    <t>CBK-SCRUB SPONGE 3M 3M005489 HD ANTIBAC 105X83MM</t>
  </si>
  <si>
    <t>NKD-VACUUM FILTER HOOVER 44442 HEPA</t>
  </si>
  <si>
    <t>CBK-SCRUB PAD SB HD REG 3M 3M000026 95X150MM</t>
  </si>
  <si>
    <t>NKD-VACUUM FILTER HOOVER 44443 HEPA</t>
  </si>
  <si>
    <t>CBK-SCRUB PAD SB HD ECONOMY 3M 3M000040 150X200MM</t>
  </si>
  <si>
    <t>CBK-SCRUB PAD SB HD 3M 3M000033 THRIFTPACK 3PC 95X150MM</t>
  </si>
  <si>
    <t>NKD-VACUUM FILTER LOTUS 2568DF</t>
  </si>
  <si>
    <t>CBK-SCRUB PAD 3M 3M006707 HD TWIN 2PC 114X72X25MM</t>
  </si>
  <si>
    <t>NKD-VACUUM FILTER LOTUS 288DF</t>
  </si>
  <si>
    <t>CBK-SCRAPER MAT 3M 3M6050C457610RED NOMAD 457X610MM RED W/O EDGE</t>
  </si>
  <si>
    <t>NKD-VACUUM FILTER LOTUS BAG BIG</t>
  </si>
  <si>
    <t>CBK-SCRAPER MAT 3M 3M6050C457610LGR NOMAD 457X610MM LT. GREEN W.O EDGE</t>
  </si>
  <si>
    <t>CBK-SCRAPER MAT 3M 3M6050C457610GRY NOMAD 457X610MM GRAY W/O EDGE</t>
  </si>
  <si>
    <t>CBK-SCRAPER MAT 3M 3M6050C457610BLU NOMAD 457X610MM BLUE W/O EDGE</t>
  </si>
  <si>
    <t>NKD-VACUUM FILTER LOTUS BAG SMALL</t>
  </si>
  <si>
    <t>CBK-SCRAPER MAT 3M 3M6050C457610BLK NOMAD 457X610MM BLACK W/O EDGE</t>
  </si>
  <si>
    <t>NKD-VACUUM PAPER BAG HOOVER 44442</t>
  </si>
  <si>
    <t>NKD-WASHER HOSE LOTUS 1X2M GRAY</t>
  </si>
  <si>
    <t>NKD-WATER BLASTER LOTUS LWD-5100C</t>
  </si>
  <si>
    <t>CBK-SCRAPER MAT 3M 3M6050C440600WERED NOMAD 440X600MM RED W/EDGE</t>
  </si>
  <si>
    <t>NKD-WAVE SHEAR LOTUS LHS-1405TA ALUM.HANDLE</t>
  </si>
  <si>
    <t>NKD-WAVE SHEAR LOTUS LHS-1411A ALUM.HANDLE</t>
  </si>
  <si>
    <t>NKD-WAVE SHEAR LOTUS LHS-2015A ALUM.HANDLE</t>
  </si>
  <si>
    <t>NKD-ZINC BUTTERFLY LOTUS SPINNER LZB-9023</t>
  </si>
  <si>
    <t>NKD-ZINC CIRCLE LOTUS SPINNER LZC-9022</t>
  </si>
  <si>
    <t>NP-PAINT NIPPON OP1 THINNER 4L</t>
  </si>
  <si>
    <t>NP-PAINT NIPPON SA65 THINNER 4L</t>
  </si>
  <si>
    <t>PLANTS LEKLEK ORNAMENTAL</t>
  </si>
  <si>
    <t>CBK-SCRAPER MAT 3M 3M6050C440600WELGR NOMAD 440X600MM LT. GREEN</t>
  </si>
  <si>
    <t>CBK-SCRAPER MAT 3M 3M6050C440600WEGRY NOMAD 440X600MM GRAY W/ EDGE</t>
  </si>
  <si>
    <t>CBK-SCRAPER MAT 3M 3M6050C440600WEBRN NOMAD 440X660MM BROWN W/EDGE</t>
  </si>
  <si>
    <t>PLANTS LEKLEK VIOLETA</t>
  </si>
  <si>
    <t>POTP- CHRYSANTHEMUM</t>
  </si>
  <si>
    <t>CBK-RUBBING COMPOUND 3M 3MRC30 30ML</t>
  </si>
  <si>
    <t>POTP-COMPACTA @ 200</t>
  </si>
  <si>
    <t>CBK-QUICK WAX SPRAY DETAILER 3M 3M39034 160Z</t>
  </si>
  <si>
    <t>POTP-COMPACTA @ 250</t>
  </si>
  <si>
    <t>CBK-QUICK SWEEPER STARTER KIT 3M 3M822771</t>
  </si>
  <si>
    <t>PRANELA AUTOGARD SUPRAN 30X30CM BLK/YELLOW 8PCS PLASTIC</t>
  </si>
  <si>
    <t>CBK-QUICK SWEEPER KIT REFILL 3M 3M822788 30X13CM</t>
  </si>
  <si>
    <t>CBK-POLISHING PAD 3M 3M410016WHT 406MM/16 IN.WHITE</t>
  </si>
  <si>
    <t>CBK-POLISHING PAD 3M 3M410014WHT 356MM/14 IN. WHITE</t>
  </si>
  <si>
    <t>CBK-POLISHING PAD 3M 3M410012WHT 305MM/12 IN. WHITE</t>
  </si>
  <si>
    <t>CBK-MOP WIDE CLEANING 3M 3M009791 50 IN</t>
  </si>
  <si>
    <t>CBK-MOP TOUGH CLEANING 3M 3M007889 50 INC</t>
  </si>
  <si>
    <t>CBK-MOP REFILL WIDE CLEANING 3M 3M011961 12IN</t>
  </si>
  <si>
    <t>CEILING LAMP 3C TC-90145-1 D410MM H110MM LED 33W WHITE/SILVER</t>
  </si>
  <si>
    <t>CEILING LAMP 3C TC-90145-2 D410MM H110MM LED 33W WHITE/SILVER</t>
  </si>
  <si>
    <t>CEILING LAMP 3C TC-90145-3 D410MM H110MM LED 33W WHITE/SILVER</t>
  </si>
  <si>
    <t>CEILING LAMP 3C TC-90145-4 D400MM H100MM LED 33W  WHITE/BROWN</t>
  </si>
  <si>
    <t>CEILING LAMP 3C TC-90145-5 D400MM H100MM LED 33W WHITE/VIOLET</t>
  </si>
  <si>
    <t>CEILING LAMP 3C TC-90145-6 D400MM H100MM LED 33W WHITE</t>
  </si>
  <si>
    <t>CEILING LAMP 3C TC-90146-1 D410MM H110MM LED 33W WHITE</t>
  </si>
  <si>
    <t>CEILING LAMP 3C TC-90146-2 D410MM H110MM LED 33W WHITE/VIOLET</t>
  </si>
  <si>
    <t>CEILING LAMP 3C TC-90146-3 D410MM H110MM LED 33W WHITE/BROWN</t>
  </si>
  <si>
    <t>CEILING LAMP 3C TC-90146-4 D390MM H100MM LED 33W WHITE</t>
  </si>
  <si>
    <t>CEILING LAMP 3C TC-90146-5 D390MM H100MM LED 33W WHITE/VIOLET</t>
  </si>
  <si>
    <t>CEILING LAMP 3C TC-90146-6 D390MM H100MM LED 33W WHITE/BROWN</t>
  </si>
  <si>
    <t>CHRISTMAS LIGHTS FIREFLY 7M 110 LIGHTS WHITE + REDEC213-3</t>
  </si>
  <si>
    <t>CHRISTMAS LIGHTS FIREFLY 150LED WHITE SEMI-OUTDOOR</t>
  </si>
  <si>
    <t>RESPIRATOR 3M 3M8200HC3B1T1 PARTICULATE (PROMO BUNDLE)</t>
  </si>
  <si>
    <t>RMS-FLOWER STAND 1300</t>
  </si>
  <si>
    <t>RMS-ORCHID SAMPRAN 190</t>
  </si>
  <si>
    <t>RMS-ORCHID UDOM GOLD 160</t>
  </si>
  <si>
    <t>CHRISTMAS LIGHTS FIREFLY 7M 110 LIGHTS WARM + REDEC213-3</t>
  </si>
  <si>
    <t>RMS-ORCHID UDOM GOLD 170</t>
  </si>
  <si>
    <t>CHRISTMAS LIGHTS FIREFLY 7M 110 LIGHTS RGBWW + REDEC213-3</t>
  </si>
  <si>
    <t>S.O MAXSELL SWITCH</t>
  </si>
  <si>
    <t>S.O S/S COUPLING WELDABLE 3" FOR BESTANK BSTR-3200</t>
  </si>
  <si>
    <t>SCRUB SPONDE CARE 3M 3M000118B2DELI FRESH ORANGE 2+1(PROMO BUNDLE)</t>
  </si>
  <si>
    <t>S-CURTAIN SUPPORT ADJ CHROME</t>
  </si>
  <si>
    <t>SJG- EPOXY SURETITE PUTTY</t>
  </si>
  <si>
    <t>SJG12-LACQUER THINNER JET 350CC BOT.</t>
  </si>
  <si>
    <t>AIR FRESHENER SHERIDAN FLOWERS</t>
  </si>
  <si>
    <t>SJG-AIR FRESHENER SHERIDAN GREEN TEA</t>
  </si>
  <si>
    <t>SJG-AIR FRESHENER SHERIDAN LEMON</t>
  </si>
  <si>
    <t>SJG-AIR FRESHENER SHERIDAN OCEAN FRESH</t>
  </si>
  <si>
    <t>SJG-AIR FRESHENER SHERIDAN ORANGE</t>
  </si>
  <si>
    <t>SJG-AIR FRESHENER SHERIDAN VANILLA</t>
  </si>
  <si>
    <t>SJG-AIRCON CLEANER SHERCAR ANTI-BAC 300ML</t>
  </si>
  <si>
    <t>SJG-CARPET FRESHENER USA APPLE CINNAMON</t>
  </si>
  <si>
    <t>SJG-CARPET FRESHENER USA COUNTRY POTPOURRI</t>
  </si>
  <si>
    <t>SJG-CARPET FRESHENER USA FRESH SCENT</t>
  </si>
  <si>
    <t>SJG-CARPET FRESHENER USA MORNING RAIN</t>
  </si>
  <si>
    <t>SJG-CARPET FRESHENER USA SUPER PET</t>
  </si>
  <si>
    <t>SJG-CHAIN CLEANER SHERCAR</t>
  </si>
  <si>
    <t>SJG-CLEANER MULTI-PURPOSE SHER 250G</t>
  </si>
  <si>
    <t>SJG-DASH BOARD &amp; LEATHER WAX</t>
  </si>
  <si>
    <t>SJG-DEGREASER SHERCAR 450ML</t>
  </si>
  <si>
    <t>SJG-DEGREASER WD-40 12.9 OZ</t>
  </si>
  <si>
    <t>SJG-DEGREASER WD-40 2.0 OZ</t>
  </si>
  <si>
    <t>SJG-DEGREASER WD-40 6.5 OZ</t>
  </si>
  <si>
    <t>SJG-DEGREASER WD-40 9.3 OZ</t>
  </si>
  <si>
    <t>DRAIN DECLOGGER SHER 1LTR</t>
  </si>
  <si>
    <t>SJG-EPOXY SURETITE PLASTIC STEEL 8MINS 30G</t>
  </si>
  <si>
    <t>SJG-EPOXY SURETITE PLASTIC STEEL 8MINS 56G</t>
  </si>
  <si>
    <t>SJG-FLOOR WAX SHERLUX CRYSTAL</t>
  </si>
  <si>
    <t>SJG-FURNITURE POLISH BRIDGE 330ML</t>
  </si>
  <si>
    <t>SJG-FURNITURE POLISH BRIDGE 450ML</t>
  </si>
  <si>
    <t>SJG-GARDEN HOSE SHERLOCK 1/2X100FT</t>
  </si>
  <si>
    <t>SJG-GARDEN HOSE SHERLOCK 1/2X50FT</t>
  </si>
  <si>
    <t>SJG-GARDEN HOSE SHERLOCK 1/2X75FT</t>
  </si>
  <si>
    <t>SJG-GARDEN HOSE SHERLOCK 5/8X100FT</t>
  </si>
  <si>
    <t>SJG-GARDEN HOSE SHERLOCK 5/8X50FT</t>
  </si>
  <si>
    <t>SJG-GARDEN HOSE SHERLOCK 5/8X75FT</t>
  </si>
  <si>
    <t>CBK-MOP REFILL EVERYDAY CLEANING 3M 3M008640 12 IN</t>
  </si>
  <si>
    <t>CBK-MOP REFILL TOUGH CLEANING 3M 3M007902 12 IN</t>
  </si>
  <si>
    <t>CBK-MOP EASY SQUEEZE 3M 3M823389 51 IN</t>
  </si>
  <si>
    <t>CBK-MICROFIBER WIPES 3M 3MMFWYLWPUR YELLOW/PURPLE</t>
  </si>
  <si>
    <t>CBK-MICROFIBER WIPES 3M 3MMFWGRNRED GREEN/RED</t>
  </si>
  <si>
    <t>CBK-MICROFIBER WIPES 3M 3MMFWBLUWHT BLUE/RED</t>
  </si>
  <si>
    <t>CBK-MICROFIBER WIPES 3M 3MMFWBLUGRY BLUE/GRAY</t>
  </si>
  <si>
    <t>CBK-LEATHER &amp; VINYL RESTORER 3M 3M39040 160Z</t>
  </si>
  <si>
    <t>EXHAUST FAN FOCUS WALL 10'' PLSTC BODY&amp;COVER</t>
  </si>
  <si>
    <t>CBK-GLOVES OUTDOOR 3M 3M510090 HD LARGE 9 IN</t>
  </si>
  <si>
    <t>CBK-GLOVES OUTDOOR 3M 3M510083 HD MEDIUM 8-8.5</t>
  </si>
  <si>
    <t>CBK-GLOVES OUTDOOR 3M 3M510076 HD SMALL 7-7.5IN</t>
  </si>
  <si>
    <t>CBK-GLOVES LAUNDRY 3M 3M009494 HD SMALL 7-7.5 IN</t>
  </si>
  <si>
    <t>CBK-GLOVES LAUNDRY 3M 3M009487 HD MEDIUM 8-8.5</t>
  </si>
  <si>
    <t>CBK-GLOVES LAUNDRY 3M 3M009234 HD LARGE 9 IN</t>
  </si>
  <si>
    <t>CBK-GLOVES KITCHEN 3M 3M510038 LARGE 9 IN</t>
  </si>
  <si>
    <t>WELDING MACHINE LOTUS LTSS300X 300A S/S BODY</t>
  </si>
  <si>
    <t>TRIMMER MAKITA M3700M</t>
  </si>
  <si>
    <t>AIC- GLOVES CHISEL KYK KGC1604F FLAT 16X4X254MM</t>
  </si>
  <si>
    <t>AIC- GROOVED CHISEL KYK KGC1616R ROUND 16X16X254MM</t>
  </si>
  <si>
    <t>AIC- INDUSTRIAL GLOVES KYK KIG14 14"</t>
  </si>
  <si>
    <t>AIC-CAR SHAMPOO AUTOSOL A2001 500ML</t>
  </si>
  <si>
    <t>AIC-COBALT DRILLKYK KDB03C BIT 3.0MM</t>
  </si>
  <si>
    <t>AIC-CULTIVATOR GARDEN KYK KGT411C</t>
  </si>
  <si>
    <t>AIC-DRAIN CLEANER KYK KDC1105 1.5M</t>
  </si>
  <si>
    <t>AIC-DRAIN CLEANER KYK KDC1115 1.5M/ROTARY</t>
  </si>
  <si>
    <t>AIC-EXPRESS WAX AUTOSOL A2550 500ML.</t>
  </si>
  <si>
    <t>AIC-GARDEN SPANDING(E) KYK KGT411E</t>
  </si>
  <si>
    <t>AIC-GARDEN TRANSPLANTER(B) KYK KGT411B</t>
  </si>
  <si>
    <t>AIC-GARDEN TROWEL(A) KYK KGT411A</t>
  </si>
  <si>
    <t>AIC-GLOVES COTTON KYK KCG812</t>
  </si>
  <si>
    <t>AIC-GLOVES HOUSEHOLD KYK KG9 9X12.5X65G</t>
  </si>
  <si>
    <t>AIC-GLOVES HOUSEHOLD KYK KHG6001 8X12.5X65G</t>
  </si>
  <si>
    <t>AIC-GLOVES KYK KCG813D COTTON W/DOTTED RUBBER</t>
  </si>
  <si>
    <t>AIC-GLOVES KYK KCG814R COTTON W/RUBBER GRIP</t>
  </si>
  <si>
    <t>AIC-GLOVES WORKING KYK KIG10 C-5 10</t>
  </si>
  <si>
    <t>AIC-HEDGE SHEAR KYK KHS3018 ALUMINUM HANDLE</t>
  </si>
  <si>
    <t>CBK-GLOVES KITCHEN 3M 3M510021 MEDIUM 8-8.5</t>
  </si>
  <si>
    <t>CBK-GLOVES KITCHEN 3M 3M510014 SMALL 7-7.5 IN</t>
  </si>
  <si>
    <t>CBK-GLOVES COMFORT 3M 3MCGMGU GRIP GEN. USED MED.</t>
  </si>
  <si>
    <t>CBK-GLOVES COMFORT  3M 3MCGLGU GRIP GEN USE MED.</t>
  </si>
  <si>
    <t>CBK-GLASS CLEANER AEROSOL 3M 3M08888 10OZ</t>
  </si>
  <si>
    <t>CBK-FLOOR STRIPPER 3M 3MFLRSTRIPPER5L 5L</t>
  </si>
  <si>
    <t>SPONGE CLOTH ARIX CELLULOSE 1PC.</t>
  </si>
  <si>
    <t>SPONGE CLOTH ARIX CELLULOSE 3PCS.</t>
  </si>
  <si>
    <t>GLOBE BULB LED AKARI GB9DL 9W DL BUY2 PROMO</t>
  </si>
  <si>
    <t>EMERGENCY BULB NXLED ANX-QE5DL 5W DL</t>
  </si>
  <si>
    <t>EMERGENCY BULB NXLED ANX-QE7DL 7W DL</t>
  </si>
  <si>
    <t>EMERGENCY BULB NXLED ANX-QE9DL 9W DL</t>
  </si>
  <si>
    <t>EMERGENCY BULB NXLED ANX-EMB6DL 6W DL</t>
  </si>
  <si>
    <t>EMERGENCY BULB NXLED ANX-EMB12DL 12W DL</t>
  </si>
  <si>
    <t>BULB NXLED ANX-PS6DL PHOTO SENSOR 6W DL 55X108MM</t>
  </si>
  <si>
    <t>BULB NXLED ANX-PS6WW PHOTO SENSOR 6W WW 55X108MM</t>
  </si>
  <si>
    <t>BULB NXLED ANX-PS11DL PHOTO SENSOR 11W DL 65X124MM</t>
  </si>
  <si>
    <t>BULB NXLED ANX-PS11WW PHOTO SENSOR 11W WW 65X124MM</t>
  </si>
  <si>
    <t>DOWNLIGHT COLOR CHANGING NXLED ANX-CC3WQ 3W</t>
  </si>
  <si>
    <t>DOWNLIGHT COLOR CHANGING NXLED ANX-CC5WQ 5W</t>
  </si>
  <si>
    <t>DOWNLIGHT COLOR CHANGING NXLED ANX-CC9WQ 9W</t>
  </si>
  <si>
    <t>DOWNLIGHT COLOR CHANGING NXLED ANX-CC7WQ 7W</t>
  </si>
  <si>
    <t>DOWNLIGHT NXLED LED ROUND ANX-2E3DL 67X35MM 3W DL</t>
  </si>
  <si>
    <t>DOWNLIGHT NXLED LED ROUND ANX-2E3WW 67X35MM 3W WW</t>
  </si>
  <si>
    <t>DOWNLIGHT NXLED LED ROUND ANX-3E5DL 88X40MM 5W DL</t>
  </si>
  <si>
    <t>DOWNLIGHT NXLED LED ROUND ANX-3E5WW 88X40MM 5W WW</t>
  </si>
  <si>
    <t>DOWNLIGHT NXLED LED ROUND ANX-4E10DL 110X45MM 10W DL</t>
  </si>
  <si>
    <t>DOWNLIGHT NXLED LED ROUND ANX-4E10WW 110X45MM 10W WW</t>
  </si>
  <si>
    <t>DOWNLIGHT NXLED LED SQUARE ANX-2F3DL 67X67X35MM 3W DL</t>
  </si>
  <si>
    <t>DOWNLIGHT NXLED LED SQUARE ANX-2F3WW 67X67X35MM 3W WW</t>
  </si>
  <si>
    <t>DOWNLIGHT NXLED LED SQUARE ANX-3F5DL 88X88X40MM 5W DL</t>
  </si>
  <si>
    <t>DOWNLIGHT NXLED LED SQUARE ANX-3F5WW 88X88X40MM 5W WW</t>
  </si>
  <si>
    <t>SHADOWLESS T5 LED NXLED ANX-T5X16DL 1117X22.5X35MM 16W  DL</t>
  </si>
  <si>
    <t>SHADOWLESS T5 LED NXLED ANX-T5X16WW 1117X22.5X35MM 16W  WW</t>
  </si>
  <si>
    <t>SHADOWLESS T5 LED NXLED ANX-T5X4DL 297X22.5X35MM 4W DL</t>
  </si>
  <si>
    <t>SHADOWLESS T5 LED NXLED ANX-T5X4WW 297X22.5X35MM 4W WW</t>
  </si>
  <si>
    <t>SHADOWLESS T5 LED NXLED ANX-T5X8DL 567X22.5X35MM 8W DL</t>
  </si>
  <si>
    <t>SHADOWLESS T5 LED NXLED ANX-T5X8WW 567X22.5X35MM 8W WW</t>
  </si>
  <si>
    <t>SHADOWLESS T5 LED NXLED ANX-T5X12DL 867X22.5X35MM 12W DL</t>
  </si>
  <si>
    <t>SHADOWLESS T5 LED NXLED ANX-T5X12WW 867X22.5X35MM 12W WW</t>
  </si>
  <si>
    <t>BULB GE 86661 LED SMART 3W WW</t>
  </si>
  <si>
    <t>BULB GE 86346 LED SMART 3W DL</t>
  </si>
  <si>
    <t>BULB GE 86513 LED SMART 5W WW</t>
  </si>
  <si>
    <t>BULB GE 86515 LED SMART 5W DL</t>
  </si>
  <si>
    <t>BULB GE 86541 LED SMART 7W WW</t>
  </si>
  <si>
    <t>BULB GE 86689 LED SMART 7W DL</t>
  </si>
  <si>
    <t>BULB GE 86616 LED SMART 10W WW</t>
  </si>
  <si>
    <t>BULB GE 86646 LED SMART 10W DL</t>
  </si>
  <si>
    <t>WALL LAMP 1L 21023 (21023) E27 SILVER</t>
  </si>
  <si>
    <t>WALL LAMP 1L 21023 (21024) E27 SILVER</t>
  </si>
  <si>
    <t>WALL LAMP 1L 21023 (21030) E27 SILVER</t>
  </si>
  <si>
    <t>CEILING LAMP 20335 (20335) 350DIA V/G</t>
  </si>
  <si>
    <t>CEILING LAMP 20320 (20320) 350DIA GOLD</t>
  </si>
  <si>
    <t>SANDER FINISHING MAKITA M9200M</t>
  </si>
  <si>
    <t>PLANER MAKITA M1902M</t>
  </si>
  <si>
    <t>SOCKET LOTUS LTSS1200 1/2D 11PC SET</t>
  </si>
  <si>
    <t>SOCKET LOTUS LTSS1400 1/4D 11PC SET</t>
  </si>
  <si>
    <t>SOCKET LOTUS LTSS3800 3/8D 11PC SET</t>
  </si>
  <si>
    <t>CAR POLISHER LOTUS LCPB007V (VELCRO) 7''</t>
  </si>
  <si>
    <t>CARBON BRUSH LOTUS LAG115CH-45</t>
  </si>
  <si>
    <t>CARBON BRUSH LOTUS LAG115Z1-38</t>
  </si>
  <si>
    <t>CEILING LAMP 20318 (20318) 350DIA SIL/GOLD</t>
  </si>
  <si>
    <t>CEILING LAMP 20334 (20334) 350DIA DK BLUE/GOLD</t>
  </si>
  <si>
    <t>CEILING LAMP 20337 (20337) 350DIA P/G</t>
  </si>
  <si>
    <t>WALL LAMP 002 (20450) 1L E27 WHITE</t>
  </si>
  <si>
    <t>HANGING LAMP 1886 (20024) 1L BLK</t>
  </si>
  <si>
    <t>HANGING LAMP 9619 (20461) 1L BLK</t>
  </si>
  <si>
    <t>HANGING LAMP 9018 (20462) 1L BLK</t>
  </si>
  <si>
    <t>HANGING LAMP 9833 (20464) 1L E27 WHITE</t>
  </si>
  <si>
    <t>HANGING LAMP 9834 (20465) 1L E27 WHITE</t>
  </si>
  <si>
    <t>CEILING LAMP 3C TC-90148-1 WHITE LED 33W</t>
  </si>
  <si>
    <t>CEILING LAMP 3C TC-90148-2 WHITE/VIOLET LED 33W</t>
  </si>
  <si>
    <t>CEILING LAMP 3C TC-90148-3 WHITE/BROWN LED 33W</t>
  </si>
  <si>
    <t>CEILING LAMP 3C TC-90148-4 WHITE/YELLOW LED 33W</t>
  </si>
  <si>
    <t>CEILING LAMP 3C TC-90148-5 WHITE/PINK LED 33W</t>
  </si>
  <si>
    <t>CEILING LAMP 3C TC-90148-6 WHITE LED 33W</t>
  </si>
  <si>
    <t>CEILING LAMP 3C TC-90149-1 YELLOW LED 33W</t>
  </si>
  <si>
    <t>CEILING LAMP 3C TC-90149-2 BLUE LED 33W</t>
  </si>
  <si>
    <t>CEILING LAMP 3C TC-90149-3 WHITE LED 33W</t>
  </si>
  <si>
    <t>CEILING LAMP 3C TC-90149-4 WHITE/PINK LED 33W</t>
  </si>
  <si>
    <t>CEILING LAMP 3C TC-90149-5 WHITE LED 33W</t>
  </si>
  <si>
    <t>CEILING LAMP 3C TC-90149-6 WHITE/YELLOW LED 33W</t>
  </si>
  <si>
    <t>LOW CEILING LAMP APOLLO LC-HZ-126/3 BLACK</t>
  </si>
  <si>
    <t>LOW CEILING LAMP APOLLO LC-HZ-124/3 WHITE</t>
  </si>
  <si>
    <t>LOW CEILING LAMP APOLLO LC-HZ-125/3 WHITE</t>
  </si>
  <si>
    <t>LOW CEILING LAMP APOLLO LC-HZ-122/3 BLACK/WHITE</t>
  </si>
  <si>
    <t>LOW CEILING LAMP APOLLO LC-HZ-127/3 BLACK/WHITE</t>
  </si>
  <si>
    <t>SHOVEL THOR S518-8MY 12CM STEEL ROUND POINT BLACK</t>
  </si>
  <si>
    <t>POST LAMP APOLLO PL-C122/200 CB</t>
  </si>
  <si>
    <t>SHOVEL THOR S518-11 12CM STEEL STRAIGHTBACK BLACK</t>
  </si>
  <si>
    <t>POST LAMP APOLLO PL-D202/120MM BK</t>
  </si>
  <si>
    <t>POST LAMP APOLLO PL-D005/108MM BK</t>
  </si>
  <si>
    <t>WALL LAMP APOLLO WL-2034/1W BK</t>
  </si>
  <si>
    <t>WALL LAMP APOLLO WL-D203/1W BK</t>
  </si>
  <si>
    <t>WALL LAMP APOLLO WL-D203/2W BK</t>
  </si>
  <si>
    <t>DIGITAL MINISAFE SAFEWELL SF17CIBLK 170X230X170MM BLK</t>
  </si>
  <si>
    <t>MECHANICAL SAFE SF250BMGRP 250X350X250MM GRAPHITE</t>
  </si>
  <si>
    <t>MECHANICAL SAFE SAFEWELL SF300BMGRP 300X380X300MM GRAPHITE</t>
  </si>
  <si>
    <t>MECHANICAL SAFE SAFEWELL SFYB350ALPC 354X496X390MM DRK GREY</t>
  </si>
  <si>
    <t>MECHANICAL SAFE SAFEWELL SYFB530ALPC 530X460X470ALPC DRK GREY</t>
  </si>
  <si>
    <t>SAFE ELEC. SAFEWELL SFSWF1418EIII 356X470X483 BLK</t>
  </si>
  <si>
    <t>ATB-TOX SUN CHAIN WALL PLUG#4 20PCS/PCK</t>
  </si>
  <si>
    <t>ATB-TOX SUN CHAIN WALL PLUG#5 20PCS/PCK</t>
  </si>
  <si>
    <t>ATB-TOX SUN CHAIN WALL PLUG# 6 20PCS/PCK</t>
  </si>
  <si>
    <t>ATB-TOX SUN CHAIN WALL PLUG#8 20PCS/PCK</t>
  </si>
  <si>
    <t>ATB-TOX SUN CHAIN WALL PLUG#10 20PCS/PCK</t>
  </si>
  <si>
    <t>TOOL BOX SENTRY SSTB 1014 PREM.PLASTIC 14'' ORANGE/BLACK</t>
  </si>
  <si>
    <t>TOOL BOX SENTRY SSTB 1017 PREM.PLASTIC 17'' ORANGE/BLACK</t>
  </si>
  <si>
    <t>TROLLEYBOX SENTRY SSTB 901 PREM. METAL&amp;PLASTIC YLW/BLK W/METAL LATCH</t>
  </si>
  <si>
    <t>TOOLBOX SENTRY SSTB 5619 PREM. SS&amp;PLASTIC 19'' SILVER/BLACK</t>
  </si>
  <si>
    <t>TOOL BOX SENTRY SSTB 7617 MULTIFUNCTION IRON&amp;PLASTIC 17'' YLW/BLK</t>
  </si>
  <si>
    <t>TOOL BOX SENTRY SSTB 7619 PREM. MULTIFUNCTION IRON&amp;PLASTIC 19'' YLW/BLK</t>
  </si>
  <si>
    <t>TOOL BOX SENTRY STB 8014 HD PLASTIC 14'' YELLOW/BLACK</t>
  </si>
  <si>
    <t>CARBON BRUSH LOTUS LCOM355H-43</t>
  </si>
  <si>
    <t>CARBON BRUSH LOTUS LCS185-70</t>
  </si>
  <si>
    <t>CARBON BRUSH LOTUS LFS8400-8</t>
  </si>
  <si>
    <t>CARBON BRUSH LOTUS LID10REP-20</t>
  </si>
  <si>
    <t>CARBON BRUSH LOTUS LID13REP-20</t>
  </si>
  <si>
    <t>CARBON BRUSH LOTUS LMS255-4</t>
  </si>
  <si>
    <t>CARBON BRUSH LOTUS LPW180K/LPK180N32</t>
  </si>
  <si>
    <t>CARBON BRUSH LOTUS LRT170C-11</t>
  </si>
  <si>
    <t>CUP WHEEL LOTUS LDCW04SR DIAMOND (SINGLE) 4''</t>
  </si>
  <si>
    <t>NUTSETTER MAGNETIC LOTUS LNS008-5 5/16'' 5PC</t>
  </si>
  <si>
    <t>DRILL BIT LOTUS LMDB065 6.5X60/100MM MASONRY</t>
  </si>
  <si>
    <t>BLADE LOTUS LPB007B TCT 3-1/4'' FOR PLANER (STICK)</t>
  </si>
  <si>
    <t>POLISH KIT LOTUS LPK005TS (TIE) 5''</t>
  </si>
  <si>
    <t>POLISH KIT LOTUS LPK007TS (TIE) 7''</t>
  </si>
  <si>
    <t>POLISH KIT LOTUS LPK007V (VELCRO) 7''</t>
  </si>
  <si>
    <t>J.C S-O SWITCH MP-10612</t>
  </si>
  <si>
    <t>JC-S.O ARMATURE MP-10610</t>
  </si>
  <si>
    <t>HANGING LAMP ALLADIN 5L 8226 (18267) ANTIQUE</t>
  </si>
  <si>
    <t>HANGING LAMP ALLADIN 5L 903 (18268) ANTIQUE</t>
  </si>
  <si>
    <t>HANGING LAMP ALLADIN 5L 888 (18269) ANTIQUE</t>
  </si>
  <si>
    <t>HANGING LAMP ALLADIN 5L 918 (18272) ANTIQUE</t>
  </si>
  <si>
    <t>ANNULAR CUTTER MAXSELL MTA-1250 12X50MM</t>
  </si>
  <si>
    <t>ANNULAR CUTTER MAXSELL MTA-1450 14X50MM</t>
  </si>
  <si>
    <t>ANNULAR CUTTER MAXSELL MTC-1650 16X50MM</t>
  </si>
  <si>
    <t>ANNULAR CUTTER MAXSELL MTA-1850 18X50MM</t>
  </si>
  <si>
    <t>ANNULAR CUTTER MAXSELL MTA-2250 22X50MM</t>
  </si>
  <si>
    <t>ANNULAR CUTTER MAXSELL MTA-2450 24X50MM</t>
  </si>
  <si>
    <t>ANNULAR CUTTER MAXSELL MTA-2650 26X50MM</t>
  </si>
  <si>
    <t>EJECTOR PIN MAXSELL MEP-T106 34X106</t>
  </si>
  <si>
    <t>EJECTOR PIN MAXSELL MEP-T108 98X108</t>
  </si>
  <si>
    <t>ANNULAR CUTTER MAXSELL MHA-1250 12X50MM</t>
  </si>
  <si>
    <t>ANNULAR CUTTER MAXSELL MHA-1450 14X50MM</t>
  </si>
  <si>
    <t>ANNULAR CUTTER MAXSELL MHA-1650 16X50MM</t>
  </si>
  <si>
    <t>ANNULAR CUTTER MAXSELL MHA-1850 18X50MM</t>
  </si>
  <si>
    <t>ANNULAR CUTTER MAXSELL MHA-2250 22X50MM</t>
  </si>
  <si>
    <t>ANNULAR CUTTER MAXSELL MHA-2450 24X50MM</t>
  </si>
  <si>
    <t>ANNULAR CUTTER MAXSELL MHA-2650 26X50MM</t>
  </si>
  <si>
    <t>DIAMOND CORE BIT MAXSELL MCB-0016 16x3MM</t>
  </si>
  <si>
    <t>DIAMOND CORE BIT MAXSELL MCB-0020 20X35MM</t>
  </si>
  <si>
    <t>DIAMOND CORE BIT MAXSELL MCB-0025 25X35MM</t>
  </si>
  <si>
    <t>HIGH POWER LAMP OMNI LED 40W E27 DL W/REFLECTOR</t>
  </si>
  <si>
    <t>HIGH POWER LAMP OMNI LED 60W E40 DL W/REFLECTOR</t>
  </si>
  <si>
    <t>HIGH POWER LAMP OMNI LED 80W E40 DL W/REFLECTOR</t>
  </si>
  <si>
    <t>STEEL CUTTER LOTUS LCM100 4''/100X2.5X16MM</t>
  </si>
  <si>
    <t>STONE CUTTER LOTUS LCC100 C320-BF 4''</t>
  </si>
  <si>
    <t>HAMMER LOTUS LCHH032 ENGINEERING 32OZ</t>
  </si>
  <si>
    <t>EXTENSION BAR LOTUS LEB1205 1/2X5 CRV</t>
  </si>
  <si>
    <t>GUN TACKER LOTUS LGT055 4 WAY PRO</t>
  </si>
  <si>
    <t>HACKSAW FRAME MINI LOTUS LHF100 10''</t>
  </si>
  <si>
    <t>IMPACT SOCKET LOTUS LIS11H.12 1/2D 11MM 12PTS</t>
  </si>
  <si>
    <t>IMPACT SOCKET LOTUS LIS10AS 1/2'' 10MM NON-SLIP</t>
  </si>
  <si>
    <t>PLANT PILODENDRON MY GARDEN</t>
  </si>
  <si>
    <t>IMPACT SOCKET LOTUS LIS12AS 1/2'' 12MM NON-SLIP</t>
  </si>
  <si>
    <t>IMPACT SOCKET LOTUS LIS14AS 1/2'' 14MM NON-SLIP</t>
  </si>
  <si>
    <t>IMPACT SOCKET LOTUS LIS17AS 1/2'' 17MM NON-SLIP</t>
  </si>
  <si>
    <t>IMPACT SOCKET LOTUS LIS19AS 1/2'' 19MM NON-SLIP</t>
  </si>
  <si>
    <t>LOCKING PLIERS LOTUS LTPP1000R 10R</t>
  </si>
  <si>
    <t>MOTORCYCLE TOOL KIT LOTUS LMTK032 32PC</t>
  </si>
  <si>
    <t>MULTI-TOOL LOTUS LTMT1300 13 IN 1</t>
  </si>
  <si>
    <t>SCREWDRIVER (RATCHET) LOTUS LTHTRD3200 32/SET</t>
  </si>
  <si>
    <t>TAPER SLIM LOTUS LST100 4'' W/OH</t>
  </si>
  <si>
    <t>TAPER SLIM LOTUS LST100XX 4'' W/OH</t>
  </si>
  <si>
    <t>TAPER SLIM LOTUS LST100X 4'' W/OH X</t>
  </si>
  <si>
    <t>SOCKET LOTUS LTSS1224KM6 1/2D 24PC SET</t>
  </si>
  <si>
    <t>TIN SNIP LOTUS LTS016 16'' (BULL HEAD)</t>
  </si>
  <si>
    <t>TIRE CHUCK LOTUS EU008</t>
  </si>
  <si>
    <t>TOOL BOX LOTUS LTB750 13''</t>
  </si>
  <si>
    <t>CAR POLISHER LOTUS BONNET LCPB005TS 5'' (TIE)</t>
  </si>
  <si>
    <t>FULL BODY HARNESS LOTUS LSB450132 45MM</t>
  </si>
  <si>
    <t>RUBBER GLOVES LOTUS LSCG800 (ORANGE)</t>
  </si>
  <si>
    <t>WALL LAMP 20339 (20339) 1L E27 GOLD</t>
  </si>
  <si>
    <t>WALL LAMP 20340 (20340) 1L E27 SILVER</t>
  </si>
  <si>
    <t>WALL LAMP 20341 (20341) 1L E27 SILVER</t>
  </si>
  <si>
    <t>CEILING LAMP 20334 (20334) 350DIA SILVER/GOLD</t>
  </si>
  <si>
    <t>SAFETY FULL BODY HARNESS LOTUS LTFH22KN-B</t>
  </si>
  <si>
    <t>SAFETY GLASSES LOTUS LB105B/105G (BLACK)</t>
  </si>
  <si>
    <t>SAFETY GLASSES LOTUS LB105C (CLEAR)</t>
  </si>
  <si>
    <t>SAFETY GOOGGLE LOTUS LSG231-3 (CLEAR)</t>
  </si>
  <si>
    <t>SQUARE MASK LOTUS LFM201Y (YELLOW)</t>
  </si>
  <si>
    <t>WELDING GLOVES NKD LWG6020 10'' (CS/UNLINED)</t>
  </si>
  <si>
    <t>WELDING HELMET LOTUS LTWH500 AUTO DARK BLACK</t>
  </si>
  <si>
    <t>WELDING HELMET LOTUS LTWH400 FLYING SHARK WHT</t>
  </si>
  <si>
    <t>CARBON BRUSH LOTUS LAG115CH-34</t>
  </si>
  <si>
    <t>HANGING LAMP ALLADIN 2508 (20755) 1L E27 BLACK</t>
  </si>
  <si>
    <t>HANGING LAMP 2509 (20758) 2L BLACK WOOD</t>
  </si>
  <si>
    <t>HANGING LAMP 2512 (20761) 3L BLACK WOOD</t>
  </si>
  <si>
    <t>CEILING LAMP ALLADIN 702 (19057) GREEN</t>
  </si>
  <si>
    <t>POWER MIXER MAXSELL MPX-1400 140MM 137C</t>
  </si>
  <si>
    <t>PADDLE MIXER MAXSELL MSA-5524 140MM GRAY</t>
  </si>
  <si>
    <t>CARBON BRUSH MAXSELL MP-14113 5X10X17MM BLACK</t>
  </si>
  <si>
    <t>ORNAMENTAL PLANT CRYPTANTHUS MCG SML</t>
  </si>
  <si>
    <t>ORNAMENTAL PLANT CRYPTANTHUS MCG MED</t>
  </si>
  <si>
    <t>ORNAMENTAL PLANT PHILODEDRON ROJO CONGO  MCG SML</t>
  </si>
  <si>
    <t>ORNAMENTAL PLANT SENSATION MCG SML</t>
  </si>
  <si>
    <t>ORNAMENTAL PLANT SPATHIPHYLLUM PLANT MCG SML</t>
  </si>
  <si>
    <t>ORNAMENTAL PLANT CALATHEA MCG SML</t>
  </si>
  <si>
    <t>ORNAMENTAL PLANT MOONLIGHT MCG MED</t>
  </si>
  <si>
    <t>ORNAMENTAL PLANT MOON LIGHT MCG SML</t>
  </si>
  <si>
    <t>ORNAMENTAL PLANT SANSEVIERIA MCG SML</t>
  </si>
  <si>
    <t>ORNAMENTAL PLANT GABI-GABI MCG SML</t>
  </si>
  <si>
    <t>ORNAMENTAL PLANT LUCKY BIRD MCG SML</t>
  </si>
  <si>
    <t>ORNAMENTAL PLANT ORCHID MCG SML</t>
  </si>
  <si>
    <t>ORNAMENTAL PLANT ORCHID MCG MED</t>
  </si>
  <si>
    <t>ORNAMENTAL PLANT FERN MCG SML</t>
  </si>
  <si>
    <t>ORNAMENTAL PLANT FERN MCG MED</t>
  </si>
  <si>
    <t>ORNAMENTAL PLANT AGLAONEMA MCG SML</t>
  </si>
  <si>
    <t>ORNAMENTAL PLANT ALOE VERA MCG SML</t>
  </si>
  <si>
    <t>ORNAMENTAL PLANT ALOE VERA MCG MED</t>
  </si>
  <si>
    <t>BBC-LIME SCALE REMOVER SIMPLE GREEN 22OZ</t>
  </si>
  <si>
    <t>BBC-PAINT REMOVER SIMPLE GREEN 32OZ</t>
  </si>
  <si>
    <t>BBC-FOAMING CRYSTAL SIMPLE GREEN 2OZ</t>
  </si>
  <si>
    <t>WALL LAMP 3C TC-7791-1 E27 BLACK/WHITE</t>
  </si>
  <si>
    <t>BBC-CLEANER/DEGREASER SIMPLE GREEN GAL HD</t>
  </si>
  <si>
    <t>WALL LAMP 3C TC-7788-1 E27 BLACK/WHITE</t>
  </si>
  <si>
    <t>BBC-ODOR REMOVER SIMPLE GREEN 32OZ</t>
  </si>
  <si>
    <t>BBC-CLEANER SIMPLE GREEN LEMON SCENT</t>
  </si>
  <si>
    <t>BBC-SQUEEGEE CLEAN SWEEP W/MICROFIBRE CLOTH</t>
  </si>
  <si>
    <t>BBC-SQUEEGEE CLEAN SWEEP EXPANDABLE</t>
  </si>
  <si>
    <t>BBC-DUSTPAN CLEAN SWEEP STAINLESS SMALL</t>
  </si>
  <si>
    <t>BBC-DUSTPAN CLEAN SWEEP STAINLESS BIG</t>
  </si>
  <si>
    <t>BBC-SWEEPER CLEAN SWEEP</t>
  </si>
  <si>
    <t>BBC-WALIS TINGTING CLEAN SWEEP</t>
  </si>
  <si>
    <t>BBC-POLE HOLDER CLEAN SWEEP MULTIPURPOSE</t>
  </si>
  <si>
    <t>WALL LAMP 3C TC-7829-1 E27 SILVER/WHITE</t>
  </si>
  <si>
    <t>WALL LAMP 3C TC-7853-1 E27 SILVER/WHITE</t>
  </si>
  <si>
    <t>WALL LAMP 3C TC-7905-1 E27 WHITE</t>
  </si>
  <si>
    <t>WALL LAMP 3C TC-7911-1 E27 WHITE</t>
  </si>
  <si>
    <t>CORNER LAMP 3C TC-C163-1 E27 BLACK</t>
  </si>
  <si>
    <t>CORNER LAMP 3C TC-C167-1 E27 BLACK</t>
  </si>
  <si>
    <t>CORNER LAMP 3C TC-C181-1/1P E27 BLACK</t>
  </si>
  <si>
    <t>CORNER LAMP 3C TC-C181-3/3P E27 BLACK</t>
  </si>
  <si>
    <t>CORNER LAMP 3C TC-C186-1/1P E27 BLACK</t>
  </si>
  <si>
    <t>BBC-RAGS CLEAN SWEEP MULTIPURPOSE</t>
  </si>
  <si>
    <t>BBC-INSECTICIDE STRIKE OFF (PROMO PACK)</t>
  </si>
  <si>
    <t>BBC-CLEANER STARDROPS ANTI-BACTERIAL 750 ml</t>
  </si>
  <si>
    <t>BBC-KITCHEN CLEANER STARDROPS 750ml</t>
  </si>
  <si>
    <t>BBC-GLASS CLEANER STARDROPS 750 ml</t>
  </si>
  <si>
    <t>BBC-CLEANER WIZZ STAIN BUSTER 750ml</t>
  </si>
  <si>
    <t>BBC-CLEANER WIZZ LEATHER CLEAN &amp; FEED 750ml</t>
  </si>
  <si>
    <t>BBC-CLEANER WIZZ CARPET SHAMPOO 750ml</t>
  </si>
  <si>
    <t>BBC-CLEANER WIZZ FABRIC FRESH 750ml</t>
  </si>
  <si>
    <t>BBC-CLEANER WIZZ MOLD &amp; MILDEW 750ml</t>
  </si>
  <si>
    <t>BBC-FLOOR CLEANER WIZZ 1ltr</t>
  </si>
  <si>
    <t>S.O BATH MIXER ECO SENSE ES-5014K MALDIVES BRASS MIXER KIT W/ HAND SHOWER</t>
  </si>
  <si>
    <t>BBC-FLOOR CLEANER WIZZ LAMINATE</t>
  </si>
  <si>
    <t>BBC-MOISTURE VACUUM CLEAN SWEEP DEHUMIDIFIER W/LEMON SCENT</t>
  </si>
  <si>
    <t>BBC-MOISTURE VACUUM CLEAN SWEEP DEHUMIDIFIER W/OCEAN SCENT</t>
  </si>
  <si>
    <t>BBC-MOISTURE VACUUM CLEAN SWEEP DEHUMIDIFIER W LAVANDER SCENT</t>
  </si>
  <si>
    <t>BBC-TOILET BOWL CLEANER BLUE WORKER SOLO ROUND</t>
  </si>
  <si>
    <t>BBC-TOILET BOWL CLEANER BLUE WORKER W/PLASTIC HOLDER</t>
  </si>
  <si>
    <t>BR-S.O AEROGAZ THERMOSTAT DUAL FUNCTION THERMOSTAT FOR AM45</t>
  </si>
  <si>
    <t>BR-S.O CIRCUIT BOARD MAIN FOR AZ4 CBMS2 S8905</t>
  </si>
  <si>
    <t>BR-S.O BLADE FOR VECTOR EXHAUSTFAN SMV-30C</t>
  </si>
  <si>
    <t>BR-S.O SPARE PARS CHAMPS</t>
  </si>
  <si>
    <t>BR-LABOR CHARGE</t>
  </si>
  <si>
    <t>BR-S.O PRESSURE DEFFIRENTIAL SWITCH MSS AEROGAZ (SPARE PARTS ONLY)</t>
  </si>
  <si>
    <t>CBK-CAR CARE AUTO SHAMPOO 3M 3MCCAS20X4 20MLX4PCS</t>
  </si>
  <si>
    <t>CBK-CAR WIPE SUPER ABSORBENT 3M1052</t>
  </si>
  <si>
    <t>CBK- NET SPONGE 3M 3M005694 DELI CARE 80X140X19MM</t>
  </si>
  <si>
    <t>CBK- MULTI PURPOSE SPONGE 3M 3M007346 TRIAL 100X70X40MM</t>
  </si>
  <si>
    <t>CBK- MULTI PURP SPONGE 3M 3M007353 REG 150X90X40MM</t>
  </si>
  <si>
    <t>CBK- MOP EVERYDAY CLEANING 3M 3M008633 50 IN</t>
  </si>
  <si>
    <t>CBK- MOP SUPER DRYING 3M 3M007896 50 IN</t>
  </si>
  <si>
    <t>CBK- MOP REFILL SUPER DRYING  3M 3M007919 12 IN</t>
  </si>
  <si>
    <t>S.O WIRE CONNECTOR</t>
  </si>
  <si>
    <t>CBK- MOP REFILL EASY SQUEEZE 3M 3M823396 11X 3CM</t>
  </si>
  <si>
    <t>CBK- MOP WRINGER 3M 3M011930 BUCKET 50X32X33CM</t>
  </si>
  <si>
    <t>CBK-CLOTH KITCHEN 3M 3M009470 2PC 40X23CM</t>
  </si>
  <si>
    <t>CBK-BRUSH+SQUEEGE 3M 3M033451 40CM/15.6 IN</t>
  </si>
  <si>
    <t>BROOM COMB 3M 3M105794</t>
  </si>
  <si>
    <t>CBK-CAR MAT REG 3M 3M6050REGGRY NOMAD MED GRY</t>
  </si>
  <si>
    <t>CBK-CAR MAT REG 3M 3M6050REGBLK NOMAD MED BLK</t>
  </si>
  <si>
    <t>+CBK-CAR MAT 3M 3M6850FRCLSGRY NOMAD FRONT CLASSIC GRY</t>
  </si>
  <si>
    <t>+CBK-CAR MAT 3M 3M6850FRCLSBLK NOMAD FRONT CLASSIC BLK</t>
  </si>
  <si>
    <t>+CBK-CAR MAT 3M 3M6850CLSGRY NOMAD CLASIC GRY</t>
  </si>
  <si>
    <t>+CBK-CAR MAT 3M 3M6850CLSBLK CLASSIC BLK</t>
  </si>
  <si>
    <t>CBK-CAR CARE SCRATCH REMOVER 3M 3MCCSR30 SD 30ML</t>
  </si>
  <si>
    <t>CBK-CAR CARE LIQUID WAX 3M 3MCCLW50 50ML</t>
  </si>
  <si>
    <t>CBK-CAR CAR SWIRL &amp; MARK REMOVER 3MCCSMR30 30ML</t>
  </si>
  <si>
    <t>CBK-CLEANING PAD 3M 3M530012BLU 305MM/12 IN. BLUE</t>
  </si>
  <si>
    <t>CBK- CLEANING PAD 3M 3M530014BLU 356/14IN. BLUE</t>
  </si>
  <si>
    <t>CBK-CLEANING PAD 3M 3M530016BLU 406MM/16 IN. BLUE</t>
  </si>
  <si>
    <t>CBK-BUFFING PAD 3M 3M510016RED 406/16 IN. RED</t>
  </si>
  <si>
    <t>CBK-ALL PURPOSE CLEANER 3M 3MALLPURPCLN5L 5L</t>
  </si>
  <si>
    <t>CBK-BATHROOM &amp; TILE CLEANER 3M 3MBATH/TILECLNR5L 5L</t>
  </si>
  <si>
    <t>CBK-FLOOR FINISH 3M 3MFLRFINISH5L 5L</t>
  </si>
  <si>
    <t>CBK-FLOOR SEALER 3M 3MFLRSEALER5L 5L</t>
  </si>
  <si>
    <t>(DO NOT USE)FLOOR STRIPPER 3M 3MFLRSTRIPPER5L 5L</t>
  </si>
  <si>
    <t>CBK- STEEL CLEANER &amp; POLISH 3M 3MSSCLN/POL21OZ 21 OZ AEROSOL</t>
  </si>
  <si>
    <t>CBK-FILTRETE AIRCON FILTER 3M 3MFILTREASY EASY PACK 15X7</t>
  </si>
  <si>
    <t>CBK-FILTRETE AIRCON FILTER 3M 3MFILTRTRIAL TRIAL PACK 15X24</t>
  </si>
  <si>
    <t>CBK-FILTRETE AIRCON FILTER 3M 3MFILTRECONO ECONO PACK 15X36</t>
  </si>
  <si>
    <t>CBK-FILTRETE AIRCON FILTER 3M 3MFILTRVALUE VALUE PACK 15X90</t>
  </si>
  <si>
    <t>BROOM GRIPPER COMMAND 3M 3M17007009791 &amp; 50'' WIDE MOP (PROMO BUNDLE)</t>
  </si>
  <si>
    <t>CBK-BOWL BRUSH INTERDESIGN ID-98810ES FORMA BRIZO</t>
  </si>
  <si>
    <t>CBK-BOWL BRUSH INTERDESIGN ID-78850ES YORK METAL</t>
  </si>
  <si>
    <t>EHM-SHELF BRACKET STAFFA ITALIA ST10</t>
  </si>
  <si>
    <t>EHM-SHELF BRACKET STAFFA ITALIA ST11</t>
  </si>
  <si>
    <t>EHM-SHELF BRACKET STAFFA ITALIA ST12</t>
  </si>
  <si>
    <t>EHM-SHELF BRACKET STAFFA ITALIA ST14</t>
  </si>
  <si>
    <t>EHM-SHELF BRACKET STAFFA ITALIA ST17 25X25CM</t>
  </si>
  <si>
    <t>EHM-SHELF BRACKET STAFFA ITALIA ST20</t>
  </si>
  <si>
    <t>EHM-SHELF BRACKET STAFFA ITALIA ST19</t>
  </si>
  <si>
    <t>EHM-ORNAMENTAL METAL CRAFT TUSCANY ART.07 HB MOLLA CORTA</t>
  </si>
  <si>
    <t>EHM-ORNAMENTAL METAL CRAFT TUSCANY ART.08 MOLLA LUNGA</t>
  </si>
  <si>
    <t>EHM-ORNAMENTAL METAL CRAFT TUSCANY ART.09 MOLLA LUNA</t>
  </si>
  <si>
    <t>EHM-ORNAMENTAL METAL CRAFT ART.10 GIGLIO FIRENZE 115X65MM</t>
  </si>
  <si>
    <t>EHM-ORNAMENTAL METAL CRAFT ART.13 HB SFERA 60MM DIAMETER</t>
  </si>
  <si>
    <t>EHM-INDUSTRIAL TUSCANY METAL CRAFT ART. ST24 STAFFA (39 X 39)</t>
  </si>
  <si>
    <t>INDUSTRIAL TUSCANY METAL CRAFT ART. ST25 STAFFA  (29 X 29)</t>
  </si>
  <si>
    <t>EHM-INDUSTRIAL TUSCANY METAL CRAFT ART. ST26  STAFFA (49 X 49)</t>
  </si>
  <si>
    <t>EHM-ORNAMENTAL METAL CRAFT ART.11 TERRAZZO</t>
  </si>
  <si>
    <t>AIC-HOSE REEL KYK KHR230 GREEN WORLD</t>
  </si>
  <si>
    <t>T-HOSE CONNECTOR W-TEC FMS-RC001-OB</t>
  </si>
  <si>
    <t>AIC-HEDGE SHEARS KYK KHS3014 9</t>
  </si>
  <si>
    <t>AIC-HEDGE SHEARS KYK KHS3015 9</t>
  </si>
  <si>
    <t>AIC-TELESCOPIC LOPPERS KYK KHS-4015 4015</t>
  </si>
  <si>
    <t>AIC-PRUNING SHEAR KYK KPS190 POINTED</t>
  </si>
  <si>
    <t>AIC-PRUNING SHEAR KYK KPS702 ANGLE TYPE</t>
  </si>
  <si>
    <t>AIC-PRUNING SHEAR KYK KPS718</t>
  </si>
  <si>
    <t>AIC-PRUNING SHEAR KYK KPS800 HEAVY DUTY</t>
  </si>
  <si>
    <t>AIC-HOSE REEL KYK KHR260 GREEN WORLD</t>
  </si>
  <si>
    <t>AIC-PISTON NOZZLE KYK KPGN20 4 1/2</t>
  </si>
  <si>
    <t>T-FOAM ASMACO P.U 330GRM</t>
  </si>
  <si>
    <t>AIC-PRUNING SHEAR KYK KPS170 CURVE LP</t>
  </si>
  <si>
    <t>AIC-POWER CUT KYK KPS101 101</t>
  </si>
  <si>
    <t>+T-TOILET CLEANER PURICLE 110</t>
  </si>
  <si>
    <t>T-MOP WRINGER CLEAN MASTER AA-01</t>
  </si>
  <si>
    <t>AIC-LAWN MOWER KYK PM501014 14</t>
  </si>
  <si>
    <t>AIC-LAWN MOWER KYK PM501016 16</t>
  </si>
  <si>
    <t>AIC-NOZZLE BRASS KYK KBN04 4</t>
  </si>
  <si>
    <t>AIC-NOZZLE SPRAYER KYK KSN</t>
  </si>
  <si>
    <t>AIC-SPRAY NOZZLE KYK KPG-5014 4 PATTERN</t>
  </si>
  <si>
    <t>AIC-HOSE REEL KYK KHR250 GREEN WORLD</t>
  </si>
  <si>
    <t>AIC-RAKE W/HANDLE KYK KR550 22X22T 48</t>
  </si>
  <si>
    <t>AIC-RAKE W/HANDLE KYK KR425 17X22T</t>
  </si>
  <si>
    <t>AIC-PRUNING SHEAR KYK KPS745 TEFLON COATED</t>
  </si>
  <si>
    <t>AIC-PRUNER KYK ANVIL  KPS745B TEFLON COATED</t>
  </si>
  <si>
    <t>(DO NOT USE) AIC-GARDEN TROWEL(A) KYK KGT411A</t>
  </si>
  <si>
    <t>(DO NOT USE) IC-GARDEN TRANSPLANTER(B) KYK KGT411B</t>
  </si>
  <si>
    <t>(DO NOT USE) AIC-CULTIVATOR GARDEN KYK KGT411C</t>
  </si>
  <si>
    <t>(DO NOT USE) AIC-GARDEN SPANDING(E) KYK KGT411E</t>
  </si>
  <si>
    <t>AIC-GARDEN TOOL SET KYK KGT414</t>
  </si>
  <si>
    <t>T-PLASTIC WINDOW BRUSH ES-006D</t>
  </si>
  <si>
    <t>AIC-TRIMMER GRASS KYK PT2020 ELECTRIC 350W</t>
  </si>
  <si>
    <t>AIC-PRUNING SHEAR KYK KPS-788 W/ HOLDER</t>
  </si>
  <si>
    <t>AIC-SPRAY HOZZLE KYK KSN-706 6 PATTERN</t>
  </si>
  <si>
    <t>AIC-PRUNING SHEAR KYK KPS201 8</t>
  </si>
  <si>
    <t>(DO NOT USE) PRUNING SHEAR KYK KPS201 8</t>
  </si>
  <si>
    <t>AIC-HEDGE SHEARS KYK KHS08 8</t>
  </si>
  <si>
    <t>AIC-HEDGE SHEARS KYK KHS3016 9</t>
  </si>
  <si>
    <t>AIC-TRIMMER GRASS KYK SPOOL CARRIER P2020-29</t>
  </si>
  <si>
    <t>AIC-ROTARY SPRINKLER KYK KRS 3ARM</t>
  </si>
  <si>
    <t>AIC-HEDGE SHEARS KYK KHS3017 7</t>
  </si>
  <si>
    <t>AIC-METAL POLISH AUTOSOL PASTE 1000</t>
  </si>
  <si>
    <t>AIC-PLASTIC CLEANER AUTOSOL 1020</t>
  </si>
  <si>
    <t>AIC-POLISH PASTE AUTOSOL 1050 GOLD/SIL</t>
  </si>
  <si>
    <t>AIC-PRUNING SHEAR KYK KPS207 8</t>
  </si>
  <si>
    <t>AIC-PRUNING SHEAR KYK KPS209 8</t>
  </si>
  <si>
    <t>T-LUBRICANTS SELLEYS RP7 TUBE 350G</t>
  </si>
  <si>
    <t>T-LUBRICANTS SELLEYS RP7 TUBE 300G</t>
  </si>
  <si>
    <t>AIC-LEATHER AUTOSOL CLEANER 100GR. A1040</t>
  </si>
  <si>
    <t>AIC-METAL POLISH AUTOSOL LIQUID 250ML A1210</t>
  </si>
  <si>
    <t>T-LUBRICANTS SELLEYS RP7 TUBE 150G</t>
  </si>
  <si>
    <t>AIC-TRIGGER NOZZLE KYK KTN-806 PATTERN</t>
  </si>
  <si>
    <t>AIC-TRIMMER GRASS KYK CARRIER P2020-29</t>
  </si>
  <si>
    <t>+T-PLASTIC TOILET SEAT BEMIS 200ISC</t>
  </si>
  <si>
    <t>AIC-TRIMMER GRASS KYK PT4504 ELECTRIC 450W</t>
  </si>
  <si>
    <t>AIC-METAL POLISH AUTOSOL A1018 50 GRM.</t>
  </si>
  <si>
    <t>AIC-POLISH &amp; WAX AUTOSOL A1080 50 GRM.</t>
  </si>
  <si>
    <t>AIC-METAL POLISH AUTOSOL A1218 100ML. LIQUID</t>
  </si>
  <si>
    <t>AIC-RUBBING COMPOUND AUTOSOL A1611 750ML</t>
  </si>
  <si>
    <t>(DO NOT USE)+AIC-CAR SHAMPOO AUTOSOL A2002 100ML.</t>
  </si>
  <si>
    <t>(DO NOT USE)+CABLE LOCK BASIC RED X PDOOZE 650MMX8MM BLACK STEEL</t>
  </si>
  <si>
    <t>(DO NOT USE)+CARNAUBA WAX AUTOGARD CN6 500 BLACK BOTTLE PLASTIC</t>
  </si>
  <si>
    <t>CARNAUBA WAX AUTOGARD CN6 250 BLACK BOTTLE PLASTIC</t>
  </si>
  <si>
    <t>CARNAUBA WAX AUTOGARD CN6 100 BLACK BOTTLE PLASTIC</t>
  </si>
  <si>
    <t>(DO NOT USE)+CABLE LOCK RED X PDOOZD 1200MMX25MM BLACK MADE TOUCH  STEEL</t>
  </si>
  <si>
    <t>SJG-SHOVEL GRIP BEHR BR10 R.POINT</t>
  </si>
  <si>
    <t>AIC-STAINLESS STEEL POLISH AUTOSOL A1734 75ML.</t>
  </si>
  <si>
    <t>AIC-MEGATABS AUTOSOL A5580 (2PC/CARD)</t>
  </si>
  <si>
    <t>AIC-TRIMMER GRASS KYK P4504-1-6 ELECTRIC SPOOL SET</t>
  </si>
  <si>
    <t>GG-ORAMENTAL PLANT CHINESE TEA</t>
  </si>
  <si>
    <t>GG-ORNAMENTAL PLANT BLUE STONE PER PC SMALL</t>
  </si>
  <si>
    <t>GG-ORNAMENTAL PLANT BLUE STONE PER PC MEDIUM</t>
  </si>
  <si>
    <t>GG-ORNAMENTAL PLANT BLUE STONE PER PC BIG</t>
  </si>
  <si>
    <t>GG-ORNAMENTAL PLANT BLUE STONE BIG</t>
  </si>
  <si>
    <t>GG-ORNAMENTAL PLANT BLUE STONE MEDIUM</t>
  </si>
  <si>
    <t>GG-ORNAMENTAL PLANT BLUE STONE SMALL</t>
  </si>
  <si>
    <t>GG-ORNAMENTAL PLANT BOTTLE BRUSH BIG</t>
  </si>
  <si>
    <t>GG-GROW CUP CYPRESS SMALL</t>
  </si>
  <si>
    <t>GG-ORNAMENTAL PLANT BOTTLE BRUSH RED LARGE</t>
  </si>
  <si>
    <t>GG-ORNAMENTAL PLANT BOTTLE BRUSH RED M-L</t>
  </si>
  <si>
    <t>GG-ORNAMENTAL PLANT BOTTLE BRUSH RED MEDIUM</t>
  </si>
  <si>
    <t>SJG-SHOVEL GRIP BEHR BR20 SPADE</t>
  </si>
  <si>
    <t>AIC-WASH&amp;WAX AUTOSOL A11016050</t>
  </si>
  <si>
    <t>AIC-PENETRANT+LUBRICANT HD-60 AUTOSOL A01010900</t>
  </si>
  <si>
    <t>AHL-S.O HANGING LAMP 3 LIGHT 09 GLASS ONLY</t>
  </si>
  <si>
    <t>GG-ORNAMENTAL PLANT BOTTLE BRUSH MEDIUM</t>
  </si>
  <si>
    <t>GG-ORNAMENTAL PLANT BOTLE BRUSH</t>
  </si>
  <si>
    <t>AHL-S.O GLASS ONLY</t>
  </si>
  <si>
    <t>AHL-S.O GLASS ONLY  FOR HANGING LAMP</t>
  </si>
  <si>
    <t>SJG-SHOVEL GRIP BEHR BR30 S.BACK</t>
  </si>
  <si>
    <t>SJG-MOP HANDLE WOODEN BEHR MH00 H.D. 4FT</t>
  </si>
  <si>
    <t>SJG-GARDEN RAKE WOODEN BEHR H.D. BGR10 4FT</t>
  </si>
  <si>
    <t>SJG-LIQUID WAX SHER HOME GAL</t>
  </si>
  <si>
    <t>(DO NOT USE) +SJG-SHOVEL VIKING PE30P SQUARE</t>
  </si>
  <si>
    <t>SJG-PVA CHAMOIS SHER 43X32</t>
  </si>
  <si>
    <t>SJG-PVA CHAMOIS SHER 66X42</t>
  </si>
  <si>
    <t>SJG-SHOVEL GRIP AMERICAN CHOICE ASH10 R.POINT</t>
  </si>
  <si>
    <t>SJG-SHOVEL GRIP AMERICAN CHOICE ASH20 SPADE</t>
  </si>
  <si>
    <t>+SJG8-PAINT RAIN OR SHINE RORS-389 GAL POWDER BLUE</t>
  </si>
  <si>
    <t>SJG-TIRE DRESSING MR.BLACK 120ML</t>
  </si>
  <si>
    <t>SJG-STICKER REMOVER</t>
  </si>
  <si>
    <t>TG-WOOD PRESERVATIVE TIMBERGUARD 1L BROWN</t>
  </si>
  <si>
    <t>TG-WOOD PRESERVATIVE TIMBERGUARD GAL BROWN</t>
  </si>
  <si>
    <t>TG-WOOD PRESERVATIVE TIMBERGUARD 1L CLEAR</t>
  </si>
  <si>
    <t>TG-WOOD PRESERVATIVE TIMBERGUARD GAL CLEAR</t>
  </si>
  <si>
    <t>SJG-MULTI-PURPOSE HOUSEHOLD OIL 4 IN 1 120ML</t>
  </si>
  <si>
    <t>SJG-MOUSE TRAP BEHR HEAVY DUTY MT10</t>
  </si>
  <si>
    <t>(DO NOT USE)+SJG-TIRE DRESSING MR.BLACK 250ML</t>
  </si>
  <si>
    <t>SJG-GLASS CLEANER SHER W/O SPRAYER GAL</t>
  </si>
  <si>
    <t>SJG-GLASS CLEANER SHER W/SPRAYER QRT</t>
  </si>
  <si>
    <t>SJG-GLASS CLEANER SHER W/O SPRAYER QRT</t>
  </si>
  <si>
    <t>SJG-TOILET BOWL CLEANER SHER 250ML</t>
  </si>
  <si>
    <t>SJG-TOILET BOWL CLEANER SHER 4L</t>
  </si>
  <si>
    <t>+SJG-LAWN RAKE AMES 1926000 48</t>
  </si>
  <si>
    <t>+SJG-RAKE AMES 1936300</t>
  </si>
  <si>
    <t>+SJG-RAKE AMES 1937700</t>
  </si>
  <si>
    <t>SJG-TOILET BOWL CLEANER SHER 500ML</t>
  </si>
  <si>
    <t>SJG-HOE CHILLINGTON 3820 C-1</t>
  </si>
  <si>
    <t>SJG-HOE CHILLINGTON 3820 C-2</t>
  </si>
  <si>
    <t>SJG-HOE CHILLINGTON 3820 C-3</t>
  </si>
  <si>
    <t>+SJG-UTILITY BAR AMES 1167000</t>
  </si>
  <si>
    <t>SJG-LUBRICANT SHERCAR ANTI RUST</t>
  </si>
  <si>
    <t>(DO NOT USE)+AIR FRESHENER SHERIDAN ORANGE</t>
  </si>
  <si>
    <t>SJG-SHOVEL THOR S518-11Y STRAIGHT BACK</t>
  </si>
  <si>
    <t>SJG-SHOVEL THOR S518-8Y ROUND POINT</t>
  </si>
  <si>
    <t>SJG-SHOVEL THOR 5502-8Y SCOOP #2</t>
  </si>
  <si>
    <t>SJG-SHOVEL THOR S525-3Y SPADE</t>
  </si>
  <si>
    <t>SJG-WHEEL BARROW THOR WB 2501 GA 18'' DEEP TYPE 120KG BLUE</t>
  </si>
  <si>
    <t>SJG-WHEEL BARROW THOR WB 2203-2 GA 18'' DEEP TYPE 120KG ORANGE</t>
  </si>
  <si>
    <t>SJG-WHEEL BARROW THOR WB 4500 GA 18'' DEEP TYPE 130KG. BLUE</t>
  </si>
  <si>
    <t>SJG-WHEEL BARROW THOR WB 6501 GA 18'' WIDE TYPE 130KG ORANGE</t>
  </si>
  <si>
    <t>SJG-WHEEL BARROW THOR WB 6200-1 GA 18'' WIDE TYPE 130KG BLUE</t>
  </si>
  <si>
    <t>SJG-HAND TRUCK THOR HT 1545 BLUE 150KG</t>
  </si>
  <si>
    <t>SJG-HAND TRUCK THOR HT 1936 RED 200KG</t>
  </si>
  <si>
    <t>SJG-LUBRICANT SHER ANTI-RUST 100ML BLUE</t>
  </si>
  <si>
    <t>SJG-LUBRICANT LOCKHOLE SHERLOCK 100ML</t>
  </si>
  <si>
    <t>SJG-LUBRICANT SHER ANTI-RUST 200ML BLUE</t>
  </si>
  <si>
    <t>SJG-HAND TRUCK THOR HT 1546 YELLOW 120KG</t>
  </si>
  <si>
    <t>SJG-HAND TRUCK THOR HT 1546 YELLOW 150KG</t>
  </si>
  <si>
    <t>SJG-HAND TRUCK THOR HT 1546 YELLOW 200KG</t>
  </si>
  <si>
    <t>SJG-WOOD GLUE SURETITE 40G</t>
  </si>
  <si>
    <t>SJG-WOOD GLUE SURETITE 100G</t>
  </si>
  <si>
    <t>BF-BAG PLASTIC BUFFALO HD8X11 8X11</t>
  </si>
  <si>
    <t>BF-BRUSH CLEANING BUFFALO PVC201 11</t>
  </si>
  <si>
    <t>BF-SQUEEGE BUFFALO SQGE10 10</t>
  </si>
  <si>
    <t>BF-BAG PLASTIC BUFFALO HD37X40 37X40</t>
  </si>
  <si>
    <t>BF-BAG PLASTIC BUFFALO HD10X40 10X14</t>
  </si>
  <si>
    <t>ICE BOX STYROPACK FLOATBALL #8</t>
  </si>
  <si>
    <t>SPCI-MAGAZINE YUMMY</t>
  </si>
  <si>
    <t>SPCI-MAGAZINE ENTREPRENEUR</t>
  </si>
  <si>
    <t>SPCI-MAGAZINE REAL LIVING</t>
  </si>
  <si>
    <t>SPCI-MAGAZINE TOWN &amp; COUNTRY</t>
  </si>
  <si>
    <t>SPCI-MAGAZINE GOOD HOUSEKEEPING</t>
  </si>
  <si>
    <t>SPCI-MAGAZINE ENTREPRENEUR BOOKAZINE SPECIAL</t>
  </si>
  <si>
    <t>SPCI-MAGAZINE METRO HOME</t>
  </si>
  <si>
    <t>SPCI-MAGAZINE MY HOME</t>
  </si>
  <si>
    <t>SPCI-MAGAZINE GH SPECIAL W/GOOD DOG SUPPLEMENT</t>
  </si>
  <si>
    <t>SPCI-MAGAZINE GH COOKBOOK SPECIAL</t>
  </si>
  <si>
    <t>SPCI-MAGAZINE GH MAID MANUAL SPECIAL</t>
  </si>
  <si>
    <t>SPCI-MAGAZINE REAL LIVING SPECIAL</t>
  </si>
  <si>
    <t>SPCI-MAGAZINE RL 30 BEAUTIFUL HOMES VOL 1</t>
  </si>
  <si>
    <t>SPCI-MAGAZINE RL BOOKAZINE</t>
  </si>
  <si>
    <t>TM-MAGAZINE ELLE DECORATION PHILIPPINES</t>
  </si>
  <si>
    <t>TI-S.O EPOXY MB 105HD SEALER</t>
  </si>
  <si>
    <t>TI-S.O PAINT ISLAND SWIMMINGPOOL GAL (4L) SKYBLUE</t>
  </si>
  <si>
    <t>TI-S.O PAINT ISLAND SWIMMINGPOOL GAL REDUCER</t>
  </si>
  <si>
    <t>TI-S.O EPOXY SELF LEVELLING FINISH</t>
  </si>
  <si>
    <t>TI-S.O PAINT ISLAND EPOXSEAL ENAMEL SAFETY YELLOW</t>
  </si>
  <si>
    <t>TI-S.O PAINT ISLAND EPOXSEAL ENAMEL SAFETY ORANGE</t>
  </si>
  <si>
    <t>TI-S.O PAINTS ISLAND EPOXEAL ENAMEL SAFETY BLUE WITH CATALYST</t>
  </si>
  <si>
    <t>TI-S.O PAINT ISLAND SWIMMING POOL SKY BLUE GALLON</t>
  </si>
  <si>
    <t>+(DO NOT USE)S.O PAINT ISLAND  G-I MARINE PAINT BLACK (18L)TI-S.O PAINT ISLAND  G-I MARINE PAINT BLACK (18L)</t>
  </si>
  <si>
    <t>TI-S.O PAINTS ISLAND EPOXSEAL ENAMEL CAT YELLOW</t>
  </si>
  <si>
    <t>CARBON BRUSH LOTUS LID13RE-V2-11</t>
  </si>
  <si>
    <t>CARBON BRUSH LOTUS LTPL5800-17</t>
  </si>
  <si>
    <t>CARBON BRUSH LOTUS LTPR1800-6</t>
  </si>
  <si>
    <t>CARBON BRUSH LOTUS LTRH3007-76</t>
  </si>
  <si>
    <t>BENCH VISE LOTUS LTBV0804 4'' (SWIVEL+ANVIL)</t>
  </si>
  <si>
    <t>BENCH VISE LOTUS LTBV0805 5'' (SWIVEL+ANVIL)</t>
  </si>
  <si>
    <t>BENCH VISE LOTUS LTBV0806 6'' (SWIVEL+ANVIL)</t>
  </si>
  <si>
    <t>BENCH VISE LOTUS LTBV0808 8'' (SWIVEL+ANVIL)</t>
  </si>
  <si>
    <t>CLAW HAMMER LOTUS LCH016WP WOOD PLAIN (16OZ)</t>
  </si>
  <si>
    <t>COMBI WRENCH LOTUS LCW819SS-8 SET ECO 8-22MM</t>
  </si>
  <si>
    <t>COMBI WRENCH LOTUS LCW824SS SET ECO 8-24MM</t>
  </si>
  <si>
    <t>FLOOR JACK MINI LOTUS LF J2000M 2 TON</t>
  </si>
  <si>
    <t>HYDRAULIC JACK LOTUS LBJ5220CE 20T</t>
  </si>
  <si>
    <t>PADLOCK EL ELBL7060 BLOCK BRASS</t>
  </si>
  <si>
    <t>PADLOCK EL ELNL11213 BRASS COMBINATION</t>
  </si>
  <si>
    <t>PADLOCK EL ELNL11214 BRASS COMBINATION</t>
  </si>
  <si>
    <t>PADLOCK EL EL9135L BRASS 35MM (LONG SHACKLE)</t>
  </si>
  <si>
    <t>PADLOCK EL EL9145L BRASS 45MM (LONG SHACKLE)</t>
  </si>
  <si>
    <t>PADLOCK EL EL9155L BRASS 55MM (LONG SHACKLE)</t>
  </si>
  <si>
    <t>PADLOCK EL EL9120 BRASS 20MM</t>
  </si>
  <si>
    <t>PADLOCK EL EL9125 BRASS 25MM</t>
  </si>
  <si>
    <t>PADLOCK EL EL9140/35 BRASS 40MM</t>
  </si>
  <si>
    <t>PADLOCK EL EL9150/45 BRASS 50MM</t>
  </si>
  <si>
    <t>PADLOCK EL EL9160/55 BRASS 60MM</t>
  </si>
  <si>
    <t>CONCELEAD HINGE W/SC EL ECH001B (CLIP ON)</t>
  </si>
  <si>
    <t>CONCEALED HINGE W/SC ECH002B (CLIP ON)</t>
  </si>
  <si>
    <t>CONCEALED HINGE W/SC ECH003B (CLIP ON)</t>
  </si>
  <si>
    <t>DOORGUARD EL EL655SSP</t>
  </si>
  <si>
    <t>LEVERSET EL EL2800AB ANSI G3 (TUBULAR)</t>
  </si>
  <si>
    <t>LEVERSET EL EL2800SN ANSI G3 (TUBULAR)</t>
  </si>
  <si>
    <t>LEVERSET EL EL4800AB ANSI G3 (TUBULAR)</t>
  </si>
  <si>
    <t>LEVERSET EL EL4800SN ANSI G3 (TUBULAR)</t>
  </si>
  <si>
    <t>LOCKSET EL EL578SS-ET ANSI G3 (CYLINDRICAL)</t>
  </si>
  <si>
    <t>LOCKSET EL EL578SSP-ET ANSI G3 (CYLINDRICAL)</t>
  </si>
  <si>
    <t>ANGLE GRINDER DEWALT DWE8300S-BI 4'' 1010W</t>
  </si>
  <si>
    <t>LOCKSET EL  EL587SS-ET ANSI G3 (CYLINDRICAL)</t>
  </si>
  <si>
    <t>LOCKSET EL EL587SSP-ET ANSI G3 (CYLINDRICAL)</t>
  </si>
  <si>
    <t>LOCKSET EL EL588AC-ET (CYLINDRICAL)</t>
  </si>
  <si>
    <t>LOCKSET EL  EL9210D-ET ANSI G3 (TUBULAR)</t>
  </si>
  <si>
    <t>LOCKSET EL EL9210ORB-ET ANSI G3 (TUBULAR)</t>
  </si>
  <si>
    <t>BLOWER DEWALT DWB6800-B1 800W</t>
  </si>
  <si>
    <t>LOCKSET EL EL9210SS-ET ANSI G3 (TUBULAR)</t>
  </si>
  <si>
    <t>LOCKSET EL EL9210SSP-ET ANSI G3 (TUBULAR)</t>
  </si>
  <si>
    <t>LOCKSET EL EL9214ORB-ET ANSI G3 (TUBULAR)</t>
  </si>
  <si>
    <t>PUMP SHALLOW WELL JET EUROSTAR DJM-202 2HP</t>
  </si>
  <si>
    <t>LOCKSET EL EL9214SS-ET ANSI G3 (TUBULAR)</t>
  </si>
  <si>
    <t>LOCKSET EL EL9214SSP-ET ANSI G3 (TUBULAR)</t>
  </si>
  <si>
    <t>LOCKSET BED/BATH EL EL3872AB-PR (CYLINDRICAL)</t>
  </si>
  <si>
    <t>LOCKSET BED/BATH EL EL6802AB-PR (TUBULAR)</t>
  </si>
  <si>
    <t>PUMP SHALLOW WELL JET EUROSTAR DJM-152 1.5HP</t>
  </si>
  <si>
    <t>LOCKSET BED/BATH EL EL6872AB-PR (TUBULAR)</t>
  </si>
  <si>
    <t>CIRCULAR SAW BARE DEWALT DCS391N-KR 18V LI</t>
  </si>
  <si>
    <t>PADLOCK EL ELH100 VINYL COATED LUGGAGE</t>
  </si>
  <si>
    <t>PADLOCK EL ELNL41 ZINC ALLOY COMBINATION</t>
  </si>
  <si>
    <t>PAPER ROLL  LOTUS LPRH100 HOLDER</t>
  </si>
  <si>
    <t>IMPACT DRILL LOTUS LTHD16RE 800W 16MM</t>
  </si>
  <si>
    <t>DEMO HAMMER HEX DEWALT D25811K 1050W 5KG 17MM</t>
  </si>
  <si>
    <t>+PAINT MIXING DAVIES FLAT 1L MEGACRYL 27</t>
  </si>
  <si>
    <t>+PAINT MIXING DAVIES FLAT 1L MEGACRYL 28</t>
  </si>
  <si>
    <t>+PAINT MIXING DAVIES FLAT 1L MEGACRYL 29</t>
  </si>
  <si>
    <t>+PAINT MIXING DAVIES FLAT 1L MEGACRYL 30</t>
  </si>
  <si>
    <t>+PAINT MIXING DAVIES FLAT 1L MEGACRYL 31</t>
  </si>
  <si>
    <t>+PAINT MIXING DAVIES FLAT 1L MEGACRYL 32</t>
  </si>
  <si>
    <t>DRILL DRIVER DEWALT DCD700C1 1.3AH 10.8V</t>
  </si>
  <si>
    <t>+PAINT MIXING DAVIES FLAT 1L MEGACRYL 33</t>
  </si>
  <si>
    <t>DRILL DRIVER DEWALT DCD716C2 2.0AH 10.8V</t>
  </si>
  <si>
    <t>DRILL DRIVER BL DEWALT DCD777D2 2.0AH 18V</t>
  </si>
  <si>
    <t>+PAINT MIXING DAVIES FLAT 1L MEGACRYL 34</t>
  </si>
  <si>
    <t>DRILL DRIVER BL DEWALT DCD778D2 2.0AH 18V</t>
  </si>
  <si>
    <t>DRILL DRIVER BL DEWALT DCD796M2 4.4AH 18V</t>
  </si>
  <si>
    <t>+PAINT MIXING DAVIES FLAT 1L MEGACRYL 35</t>
  </si>
  <si>
    <t>+PAINT MIXING DAVIES FLAT 1L MEGACRYL 36</t>
  </si>
  <si>
    <t>ORBITAL SANDER DEWALT DWE6423-B1 115MM 230W</t>
  </si>
  <si>
    <t>+PAINT MIXING DAVIES FLAT 1L MEGACRYL 37</t>
  </si>
  <si>
    <t>SHEET SANDER DEWALT DWE6411-B1 1/4 230W</t>
  </si>
  <si>
    <t>ORBIT SANDER MAKITA M9202M</t>
  </si>
  <si>
    <t>ROTARY DRILL MAKITA M0600M 3/8''</t>
  </si>
  <si>
    <t>ROTARY HAMMER MAKITA M8700M 22M</t>
  </si>
  <si>
    <t>BATTERY STANLEY SCB12S-B1 1.5AH</t>
  </si>
  <si>
    <t>CHIPPING HAMMER STANLEY STHM5KH 1010W 1.6KG</t>
  </si>
  <si>
    <t>CHOPSAW STANLEY SSC22-B1 2200W 355MM</t>
  </si>
  <si>
    <t>CORDLESS DRILL/DRIVER STANLEY SCD12S2 10.8V</t>
  </si>
  <si>
    <t>CORDLESS DRILL/DRIVER STANLEY SCD20C2K-B1 18V</t>
  </si>
  <si>
    <t>CORDLESS HAMMER STANLEY SCH20C2-B1 18V</t>
  </si>
  <si>
    <t>DEMO HAMMER SDSMAX STANLEY STHM10K 10KG 1600W</t>
  </si>
  <si>
    <t>DIE GRINDER STANLEY STEEL861 500W 6MM</t>
  </si>
  <si>
    <t>+PAINT MIXING DAVIES FLAT 1L MEGACRYL 39</t>
  </si>
  <si>
    <t>HAMMER DRILL STANLEY SHR 263K-B1 800W 2KG 3M</t>
  </si>
  <si>
    <t>POLISHER STANLEY STGP1318K-B1 1300W 180MM</t>
  </si>
  <si>
    <t>+PRESSURE WASHER LOTUS LTPW1350 1.9KW</t>
  </si>
  <si>
    <t>AIR COMPRESSOR LOTUS LTVC7500 20G 1.8HP</t>
  </si>
  <si>
    <t>AIR COMPRESSOR LOTUS LTVC3000S 8G 1.5HP</t>
  </si>
  <si>
    <t>ANGLE GRINDER LOTUS LTSG18VLI 18V X1</t>
  </si>
  <si>
    <t>BATTERY PACK LOTUS LTBP12-G1.5 1.5AH X 1</t>
  </si>
  <si>
    <t>BATTERY PACK LOTUS LTBP18G-2 18V 2.0AHX1</t>
  </si>
  <si>
    <t>BATTERY PACK LOTUS LTBP18G-4 18V 4.0AHX1</t>
  </si>
  <si>
    <t>BLOWER VAC LOTUS LTB18VLI 18VX1</t>
  </si>
  <si>
    <t>CAR POLISHER  LOTUS LPW180 1.3KW 180MM</t>
  </si>
  <si>
    <t>CAR POLISHER LOTUS  LTBP18VLI 18VX1</t>
  </si>
  <si>
    <t>CIRCULAR SAW LOTUS  LTCS18VLI 18V X1</t>
  </si>
  <si>
    <t>SAFETY SHOES LOTUS LTSS100H HIGH CUT S10</t>
  </si>
  <si>
    <t>COMBI HAMMER LOTUS LTCH5200 SDS MAX25MM</t>
  </si>
  <si>
    <t>DELTA SANDER LOTUS LTDS18VLI 18VX1</t>
  </si>
  <si>
    <t>+DEMO HAMMER LOTUS LTDH500 HEX 5KG</t>
  </si>
  <si>
    <t>DIGITAL RANGE FINDER LOTUS LTRFS7J80 80M</t>
  </si>
  <si>
    <t>SAFETY SHOES LOTUS  LTSS110H HIGH CUT S10</t>
  </si>
  <si>
    <t>DRILL PRESS LOTUS LTDP350 13MM 1/2HP/350W</t>
  </si>
  <si>
    <t>DRILL PRESS LOTUS LTDP550 16MM 3/4HP/550W</t>
  </si>
  <si>
    <t>DRILL PRESS LOTUS LTDP900 20MM 1-1/2HP/900W</t>
  </si>
  <si>
    <t>DRILL PRESS LOTUS LTDP1500 32MM 2HP/1500W</t>
  </si>
  <si>
    <t>+PAINT MIXING DAVIES FLAT 1L MEGACRYL 41</t>
  </si>
  <si>
    <t>IMPACT WRENCH LOTUS LTIW18LI 1/2D 18VX1</t>
  </si>
  <si>
    <t>+PAINT MIXING DAVIES FLAT 1L MEGACRYL 42</t>
  </si>
  <si>
    <t>SAFETY SHOES LOTUS LTSS700H HIGH CUT S7</t>
  </si>
  <si>
    <t>+PAINT MIXING DAVIES FLAT 1L MEGACRYL 44</t>
  </si>
  <si>
    <t>SAFETY SHOES LOTUS LTSS800H HIGH CUT S8</t>
  </si>
  <si>
    <t>SAFETY SHOES LOTUS LTSS900H HIGH CUT S9</t>
  </si>
  <si>
    <t>+PAINT MIXING DAVIES FLAT 1L MEGACRYL 45</t>
  </si>
  <si>
    <t>SAFETY SHOES LOTUS LTSS110L LOW CUT S11</t>
  </si>
  <si>
    <t>JIGSAW LOTUS LTJS18VLI 18V X1</t>
  </si>
  <si>
    <t>+PAINT MIXING DAVIES FLAT 1L MEGACRYL 46</t>
  </si>
  <si>
    <t>JIGSAW LOTUS LTST110T 800W</t>
  </si>
  <si>
    <t>OSCILLATOR LOTUS LTO18VLI 18VX1</t>
  </si>
  <si>
    <t>SAFETY SHOES LOTUS LTSS700L LOW CUT S7</t>
  </si>
  <si>
    <t>PALM ROUTER LOTUS LTPR550 1/4'' 550</t>
  </si>
  <si>
    <t>SAFETY SHOES LOTUS LTSS800L LOW CUT S8</t>
  </si>
  <si>
    <t>+PAINT MIXING DAVIES FLAT 1L MEGACRYL 47</t>
  </si>
  <si>
    <t>SAFETY SHOES LOTUS LTSS900L LOW CUT S9</t>
  </si>
  <si>
    <t>PLUNGE ROUTER LOTUS LTPR1850 1/2'' 1800W</t>
  </si>
  <si>
    <t>+PAINT MIXING DAVIES FLAT 1L MEGACRYL 48</t>
  </si>
  <si>
    <t>RECIP SAW LOTUS LTSA18VLI 18VX1</t>
  </si>
  <si>
    <t>+PAINT MIXING DAVIES FLAT 1L MEGACRYL 49</t>
  </si>
  <si>
    <t>ROTARY DRILL LOTUS LTRD1000 10MM 400W</t>
  </si>
  <si>
    <t>+PAINT MIXING DAVIES FLAT 1L MEGACRYL 50</t>
  </si>
  <si>
    <t>+PAINT MIXING DAVIES FLAT 1L MEGACRYL 51</t>
  </si>
  <si>
    <t>ROTARY HAMMER LOTUS LTRH18VLI 18V X1</t>
  </si>
  <si>
    <t>ROTARY HAMMER LOTUS LTRH2655 SDS+2KG 24MM</t>
  </si>
  <si>
    <t>SHEET SANDER LOTUS LTSS250 1/4'' 200W</t>
  </si>
  <si>
    <t>WORKLIGHT LOTUS LTLP18VLI 18V X1</t>
  </si>
  <si>
    <t>CARON BRUSH LOTUS LTRH2655K-64</t>
  </si>
  <si>
    <t>CARON BRUSH LOTUS LTSG7500-38</t>
  </si>
  <si>
    <t>BASIC HAND TOOL LOTUS SET LTST600</t>
  </si>
  <si>
    <t>CABLE SKINNING KNIFE LOTUS LTFR100</t>
  </si>
  <si>
    <t>TORCH LOTUS LMPT150 MULTI PURPOSE</t>
  </si>
  <si>
    <t>BRAD NAILER LOTUS F30 LTGG300 PNEUMATIC</t>
  </si>
  <si>
    <t>BRAD NAILER LOTUS F50 LTGG500 PNEUMATIC</t>
  </si>
  <si>
    <t>SCREWDRIVER LOTUS LSGP1837 (TORX) T6X80</t>
  </si>
  <si>
    <t>CAR POLISHER LOTUS LCPB007TS BONNET (TIE) 7''</t>
  </si>
  <si>
    <t>DIAMOND CUP LOTUS LDCW07SR WHEEL 7''</t>
  </si>
  <si>
    <t>JIGSAW BLADE LOTUS LJB005M MK-HSS</t>
  </si>
  <si>
    <t>PWD HOMEAID S/S SIGNAGE 9X9X0.6MM</t>
  </si>
  <si>
    <t>ACCESSIBLE SIGNAGE HOMEAID S/S 6X9X0.6MM</t>
  </si>
  <si>
    <t>LAVATORY FAUCET HOMEAID LEIGHTON SERIES</t>
  </si>
  <si>
    <t>HINGE HOMEAID LED CABINET LIGHT</t>
  </si>
  <si>
    <t>EJECTOR PIN MAXSELL MEP-H103 34X103 SILVER GRAY</t>
  </si>
  <si>
    <t>SPRAY PAINT PYLOX NP TRPH048N 400cc LAZER GLOSS BLACK</t>
  </si>
  <si>
    <t>DUST RING MAXSELL MP-54437 BLACK</t>
  </si>
  <si>
    <t>SJG- HANDLESET ENTRANCE SCHLAGE TH60V BAR 609 AB</t>
  </si>
  <si>
    <t>SJG- HANDLESET ENTRANCE SCHLAGE TH60V PARIS 630 SS</t>
  </si>
  <si>
    <t>HOOK HOMEAID DOUBLE HOLE FRAME</t>
  </si>
  <si>
    <t>CORNER BRACE HOMEAID METAL</t>
  </si>
  <si>
    <t>HANGER HOMEAID TRADITIONAL FRAME</t>
  </si>
  <si>
    <t>HINGE HOMEAID TRADITIONAL BUTTERFLY</t>
  </si>
  <si>
    <t>HINGE HOMEAID ANTIQUE NARROW</t>
  </si>
  <si>
    <t>S-HOOK HOMEAID SMALL</t>
  </si>
  <si>
    <t>HANGING LAMP ALLADIN 3L 9833 (20464) WHT</t>
  </si>
  <si>
    <t>+PAINT MIXING DAVIES SEMI GLOSS 1L MEGACRYL 80</t>
  </si>
  <si>
    <t>+PAINT MIXING DAVIES SEMI GLOSS 1L MEGACRYL 81</t>
  </si>
  <si>
    <t>+PAINT MIXING DAVIES SEMI GLOSS 1L MEGACRYL 82</t>
  </si>
  <si>
    <t>+PAINT MIXING DAVIES SEMI GLOSS 1L MEGACRYL 83</t>
  </si>
  <si>
    <t>+PAINT MIXING DAVIES SEMI GLOSS 1L MEGACRYL 84</t>
  </si>
  <si>
    <t>+PAINT MIXING DAVIES SEMI GLOSS 1L MEGACRYL 85</t>
  </si>
  <si>
    <t>+PAINT MIXING DAVIES SEMI GLOSS 1L MEGACRYL 86</t>
  </si>
  <si>
    <t>+PAINT MIXING DAVIES SEMI GLOSS 1L MEGACRYL 87</t>
  </si>
  <si>
    <t>+PAINT MIXING DAVIES SEMI GLOSS 1L MEGACRYL 88</t>
  </si>
  <si>
    <t>+PAINT MIXING DAVIES SEMI GLOSS 1L MEGACRYL 89</t>
  </si>
  <si>
    <t>+PAINT MIXING DAVIES SEMI GLOSS 1L MEGACRYL 90</t>
  </si>
  <si>
    <t>+PAINT MIXING DAVIES SEMI GLOSS 1L MEGACRYL 91</t>
  </si>
  <si>
    <t>+(DO NOT USE) PAINT MIXING DAVIES SEMI GLOSS 1L MEGACRYL 92</t>
  </si>
  <si>
    <t>+PAINT MIXING DAVIES SEMI GLOSS 1L MEGACRYL 92</t>
  </si>
  <si>
    <t>+PAINT MIXING DAVIES SEMI GLOSS 1L MEGACRYL 93</t>
  </si>
  <si>
    <t>+PAINT MIXING DAVIES SEMI GLOSS 1L MEGACRYL 94</t>
  </si>
  <si>
    <t>+PAINT MIXING DAVIES SEMI GLOSS 1L MEGACRYL 95</t>
  </si>
  <si>
    <t>+PAINT MIXING DAVIES SEMI GLOSS 1L MEGACRYL 96</t>
  </si>
  <si>
    <t>+PAINT MIXING DAVIES SEMI GLOSS 1L MEGACRYL 97</t>
  </si>
  <si>
    <t>+PAINT MIXING DAVIES SEMI GLOSS 1L MEGACRYL 98</t>
  </si>
  <si>
    <t>+PAINT MIXING DAVIES SEMI GLOSS 1L MEGACRYL 99</t>
  </si>
  <si>
    <t>+PAINT MIXING DAVIES SEMI GLOSS 1L MEGACRYL 100</t>
  </si>
  <si>
    <t>+PAINT MIXING DAVIES SEMI GLOSS 1L MEGACRYL 101</t>
  </si>
  <si>
    <t>+PAINT MIXING DAVIES SEMI GLOSS 1L MEGACRYL 102</t>
  </si>
  <si>
    <t>+PAINT MIXING DAVIES SEMI GLOSS 1L MEGACRYL 103</t>
  </si>
  <si>
    <t>+PAINT MIXING DAVIES SEMI GLOSS 1L MEGACRYL 104</t>
  </si>
  <si>
    <t>+PAINT MIXING DAVIES SEMI GLOSS 1L MEGACRYL 105</t>
  </si>
  <si>
    <t>+PAINT MIXING DAVIES SEMI GLOSS 1L MEGACRYL 106</t>
  </si>
  <si>
    <t>+PAINT MIXING DAVIES SEMI GLOSS 1L MEGACRYL 107</t>
  </si>
  <si>
    <t>+PAINT MIXING DAVIES SEMI GLOSS 1L MEGACRYL 108</t>
  </si>
  <si>
    <t>+PAINT MIXING DAVIES SEMI GLOSS 1L MEGACRYL 109</t>
  </si>
  <si>
    <t>+PAINT MIXING DAVIES SEMI GLOSS 1L MEGACRYL 110</t>
  </si>
  <si>
    <t>+PAINT MIXING DAVIES SHEEN 1L SUN &amp; RAIN 2</t>
  </si>
  <si>
    <t>+PAINT MIXING DAVIES SHEEN 1L SUN &amp; RAIN 3</t>
  </si>
  <si>
    <t>+PAINT MIXING DAVIES SHEEN 1L SUN &amp; RAIN 4</t>
  </si>
  <si>
    <t>+PAINT MIXING  DAVIES SHEEN 1L SUN &amp; RAIN 1</t>
  </si>
  <si>
    <t>+PAINT MIXING  DAVIES SHEEN 1L SUN &amp; RAIN 5</t>
  </si>
  <si>
    <t>+PAINT MIXING  DAVIES SHEEN 1L SUN &amp; RAIN 6</t>
  </si>
  <si>
    <t>+PAINT MIXING  DAVIES SHEEN 1L SUN &amp; RAIN 7</t>
  </si>
  <si>
    <t>+PAINT MIXING  DAVIES SHEEN 1L SUN &amp; RAIN 8</t>
  </si>
  <si>
    <t>+PAINT MIXING  DAVIES SHEEN 1L SUN &amp; RAIN 9</t>
  </si>
  <si>
    <t>+PAINT MIXING  DAVIES SHEEN 1L SUN &amp; RAIN 10</t>
  </si>
  <si>
    <t>+PAINT MIXING  DAVIES SHEEN 1L SUN &amp; RAIN 11</t>
  </si>
  <si>
    <t>+PAINT MIXING  DAVIES SHEEN 1L SUN &amp; RAIN 12</t>
  </si>
  <si>
    <t>+PAINT MIXING  DAVIES SHEEN 1L SUN &amp; RAIN 13</t>
  </si>
  <si>
    <t>+PAINT MIXING  DAVIES SHEEN 1L SUN &amp; RAIN 14</t>
  </si>
  <si>
    <t>+PAINT MIXING  DAVIES SHEEN 1L SUN &amp; RAIN 15</t>
  </si>
  <si>
    <t>+PAINT MIXING  DAVIES SHEEN 1L SUN &amp; RAIN 16</t>
  </si>
  <si>
    <t>+PAINT MIXING DAVIES SHEEN 1L SUN &amp; RAIN 17</t>
  </si>
  <si>
    <t>+PAINT MIXING DAVIES SHEEN 1L SUN &amp; RAIN 18</t>
  </si>
  <si>
    <t>+PAINT MIXING DAVIES SHEEN 1L SUN &amp; RAIN 19</t>
  </si>
  <si>
    <t>+(DO NOT USE) PAINT MIXING  DAVIES SHEEN 1L SUN &amp; RAIN 20</t>
  </si>
  <si>
    <t>+PAINT MIXING DAVIES SHEEN 1L SUN &amp; RAIN 20</t>
  </si>
  <si>
    <t>+PAINT MIXING DAVIES SHEEN 1L SUN &amp; RAIN 21</t>
  </si>
  <si>
    <t>+PAINT MIXING DAVIES SHEEN 1L SUN &amp; RAIN 22</t>
  </si>
  <si>
    <t>+PAINT MIXING DAVIES SHEEN 1L SUN &amp; RAIN 23</t>
  </si>
  <si>
    <t>+PAINT MIXING DAVIES SHEEN 1L SUN &amp; RAIN 24</t>
  </si>
  <si>
    <t>+PAINT MIXING DAVIES SHEEN 1L SUN &amp; RAIN 25</t>
  </si>
  <si>
    <t>+PAINT MIXING DAVIES SHEEN 1L SUN &amp; RAIN 26</t>
  </si>
  <si>
    <t>+PAINT MIXING DAVIES SHEEN 1L SUN &amp; RAIN 27</t>
  </si>
  <si>
    <t>+PAINT MIXING DAVIES SHEEN 1L SUN &amp; RAIN 28</t>
  </si>
  <si>
    <t>+PAINT MIXING DAVIES SHEEN 1L SUN &amp; RAIN 29</t>
  </si>
  <si>
    <t>+PAINT MIXING DAVIES SHEEN 1L SUN &amp; RAIN 30</t>
  </si>
  <si>
    <t>+PAINT MIXING DAVIES SHEEN 1L SUN &amp; RAIN 31</t>
  </si>
  <si>
    <t>+PAINT MIXING DAVIES SATIN 4L GLOSS IT QDE 29</t>
  </si>
  <si>
    <t>B-INVERTER PUMP GRUNDFOS SCALA2</t>
  </si>
  <si>
    <t>WALL LAMP ALLADIN C63-5B (18210) 24X12 GRAY</t>
  </si>
  <si>
    <t>WALL LAMP ALLADIN 121413 (14954) 4-GRILLS BROWN</t>
  </si>
  <si>
    <t>WALL LAMP ALLADIN 5601 (18793) 1L GRAY</t>
  </si>
  <si>
    <t>+PAINT MIXING DAVIES SATIN 4L GLOSS IT QDE 30</t>
  </si>
  <si>
    <t>+PAINT MIXING DAVIES SATIN 4L GLOSS IT QDE 31</t>
  </si>
  <si>
    <t>+PAINT MIXING DAVIES SATIN 4L GLOSS IT QDE 32</t>
  </si>
  <si>
    <t>+PAINT MIXING DAVIES SATIN 4L GLOSS IT QDE 33</t>
  </si>
  <si>
    <t>+PAINT MIXING DAVIES SATIN 4L GLOSS IT QDE 34</t>
  </si>
  <si>
    <t>+PAINT MIXING DAVIES SATIN 4L GLOSS IT QDE 35</t>
  </si>
  <si>
    <t>+PAINT MIXING DAVIES SATIN 4L GLOSS IT QDE 36</t>
  </si>
  <si>
    <t>+PAINT MIXING DAVIES SATIN 4L GLOSS IT QDE 37</t>
  </si>
  <si>
    <t>+PAINT MIXING DAVIES SATIN 4L GLOSS IT QDE 38</t>
  </si>
  <si>
    <t>+PAINT MIXING DAVIES SATIN 4L GLOSS IT QDE 39</t>
  </si>
  <si>
    <t>BULB AKARI ALED-SB20DL A70 SUPER BULB 20W DL</t>
  </si>
  <si>
    <t>BULB AKARI ALED-SB20WW A70 SUPER BULB 20W WW</t>
  </si>
  <si>
    <t>+PAINT MIXING DAVIES SATIN 4L GLOSS IT QDE 40</t>
  </si>
  <si>
    <t>EXTENSION CORD AKARI AEC-7673U 3 GANG MAX: 2000W 3M CABLE</t>
  </si>
  <si>
    <t>FLOURESCENT TUBE LED T8 AKARI ALED-T8G9DL 9W DL</t>
  </si>
  <si>
    <t>+PAINT MIXING DAVIES SATIN 4L GLOSS IT QDE 41</t>
  </si>
  <si>
    <t>FLOURESCENT TUBE LED T8 AKARI ALED-T8G16DL 16W DL</t>
  </si>
  <si>
    <t>EXHAUST FAN CEILING TYPE AKARI AEF-R8C 8" 15W ROUND</t>
  </si>
  <si>
    <t>EXHAUST FAN CEILING TYPE AKARI AEF-R10C 10" 28W ROUND</t>
  </si>
  <si>
    <t>EXHAUST FAN WALL TYPE AKARI AEF-S10W 10" 28W SQUARE W/GRILL</t>
  </si>
  <si>
    <t>EXHAUST FAN WALL TYPE AKARI AEF-S12W 12" 38W SQUARE W/GRILL</t>
  </si>
  <si>
    <t>HEAD LAMP AKARI AHL-3362 3W BLACK</t>
  </si>
  <si>
    <t>RECHARGEABLE SEARCH LIGHT AKARI ARL-6608 15W BLACK</t>
  </si>
  <si>
    <t>RECHARGEABLE SEARCH LIGHT AKARI ARL-6672 3W ARMY GREEN</t>
  </si>
  <si>
    <t>RECHARGEABLE SEARCH LIGHT AKARI ARL-6652 5W ARMY GREEN</t>
  </si>
  <si>
    <t>EMERGENCY LIGHT LED AKARI AELG-L412 2X4W WHITE</t>
  </si>
  <si>
    <t>EMERGENCY LIGHT LED AKARI AELG-L420 2X15W ULTRABRIGHT WHITE</t>
  </si>
  <si>
    <t>LANTERN RECHARGEABLE LED AKARI ARL-7769 0.6W BLACK</t>
  </si>
  <si>
    <t>LANTERN RECHARGEABLE LED AKARI ARL-5835 SOLAR DIMMABLE 1.2W ARMY GREEN</t>
  </si>
  <si>
    <t>MOSQUITO KILLER AKARI AEMKS-K006 4V SWATTER BLACK/PURPLE</t>
  </si>
  <si>
    <t>MOSQUITO KILLER AKARI AEMK-S20W 2X10W GRAY</t>
  </si>
  <si>
    <t>MOSQUITO KILLER AKARI AEMK-ZB110 1X10W BLACK</t>
  </si>
  <si>
    <t>MOSQUITO KILLER ACCS. LAMP AKARI AEMK-SL10W 10W - FOR AEMK-S20W</t>
  </si>
  <si>
    <t>+PAINT MIXING DAVIES SATIN 4L GLOSS IT QDE 42</t>
  </si>
  <si>
    <t>+PAINT MIXING DAVIES SATIN 4L GLOSS IT QDE 43</t>
  </si>
  <si>
    <t>+PAINT MIXING DAVIES SATIN 4L GLOSS IT QDE 44</t>
  </si>
  <si>
    <t>+PAINT MIXING DAVIES SATIN 4L GLOSS IT QDE 45</t>
  </si>
  <si>
    <t>+PAINT MIXING DAVIES SATIN 4L GLOSS IT QDE 46</t>
  </si>
  <si>
    <t>+PAINT MIXING DAVIES SATIN 4L GLOSS IT QDE 47</t>
  </si>
  <si>
    <t>HOUSE LETTER R HOMEAID S/S  5''</t>
  </si>
  <si>
    <t>+PAINT MIXING DAVIES SATIN 4L GLOSS IT QDE 48</t>
  </si>
  <si>
    <t>+PAINT MIXING DAVIES SATIN 4L GLOSS IT QDE 49</t>
  </si>
  <si>
    <t>+PAINT MIXING DAVIES SATIN 4L GLOSS IT QDE 50</t>
  </si>
  <si>
    <t>+PAINT MIXING DAVIES SATIN 4L GLOSS IT QDE 51</t>
  </si>
  <si>
    <t>+PAINT MIXING DAVIES SATIN 4L GLOSS IT QDE 52</t>
  </si>
  <si>
    <t>SAW BLADE KYK WOOD CUTTING KCSB100 4''</t>
  </si>
  <si>
    <t>IMPACT BIT KYK KIB23 2PCS</t>
  </si>
  <si>
    <t>+PAINT MIXING DAVIES SATIN 4L GLOSS IT QDE 53</t>
  </si>
  <si>
    <t>+PAINT MIXING DAVIES SATIN 4L GLOSS IT QDE 54</t>
  </si>
  <si>
    <t>+PAINT MIXING DAVIES SATIN 4L GLOSS IT QDE 55</t>
  </si>
  <si>
    <t>+PAINT MIXING DAVIES SATIN 4L GLOSS IT QDE 56</t>
  </si>
  <si>
    <t>+PAINT MIXING DAVIES SATIN 4L GLOSS IT QDE 57</t>
  </si>
  <si>
    <t>+PAINT MIXING DAVIES SATIN 4L GLOSS IT QDE 58</t>
  </si>
  <si>
    <t>+PAINT MIXING DAVIES SATIN 4L GLOSS IT QDE 59</t>
  </si>
  <si>
    <t>+PAINT MIXING DAVIES SATIN 4L GLOSS IT QDE 60</t>
  </si>
  <si>
    <t>+PAINT MIXING DAVIES SATIN 4L GLOSS IT QDE 61</t>
  </si>
  <si>
    <t>+PAINT MIXING DAVIES SATIN 4L GLOSS IT QDE 62</t>
  </si>
  <si>
    <t>+PAINT MIXING DAVIES SATIN 4L GLOSS IT QDE 63</t>
  </si>
  <si>
    <t>+PAINT MIXING DAVIES SATIN 4L GLOSS IT QDE 64</t>
  </si>
  <si>
    <t>+PAINT MIXING DAVIES SATIN 4L GLOSS IT QDE 65</t>
  </si>
  <si>
    <t>+PAINT MIXING DAVIES SATIN 4L GLOSS IT QDE 66</t>
  </si>
  <si>
    <t>+PAINT MIXING DAVIES SATIN 4L GLOSS IT QDE 67</t>
  </si>
  <si>
    <t>+PAINT MIXING DAVIES SATIN 4L GLOSS IT QDE 68</t>
  </si>
  <si>
    <t>+PAINT MIXING DAVIES SATIN 4L GLOSS IT QDE 69</t>
  </si>
  <si>
    <t>+PAINT MIXING DAVIES SATIN 4L GLOSS IT QDE 70</t>
  </si>
  <si>
    <t>+PAINT MIXING DAVIES SATIN 4L GLOSS IT QDE 71</t>
  </si>
  <si>
    <t>+PAINT MIXING DAVIES SATIN 4L GLOSS IT QDE 72</t>
  </si>
  <si>
    <t>+PAINT MIXING DAVIES SATIN 4L GLOSS IT QDE 73</t>
  </si>
  <si>
    <t>+PAINT MIXING DAVIES SATIN 4L GLOSS IT QDE 74</t>
  </si>
  <si>
    <t>+PAINT MIXING DAVIES SATIN 4L GLOSS IT QDE 75</t>
  </si>
  <si>
    <t>+PAINT MIXING DAVIES SATIN 4L GLOSS IT QDE 76</t>
  </si>
  <si>
    <t>WALL LAMP ALLADIN 5601 (18793) 1L BROWN</t>
  </si>
  <si>
    <t>WALL LAMP ALLADIN C63-5B (18210) 24X12 BROWN</t>
  </si>
  <si>
    <t>+PAINT MIXING DAVIES SATIN 4L GLOSS IT QDE 77</t>
  </si>
  <si>
    <t>+PAINT MIXING DAVIES SATIN 4L GLOSS IT QDE 78</t>
  </si>
  <si>
    <t>+PAINT MIXING DAVIES SATIN 4L GLOSS IT QDE 79</t>
  </si>
  <si>
    <t>+PAINT MIXING DAVIES SATIN 4L GLOSS IT QDE 80</t>
  </si>
  <si>
    <t>+PAINT MIXING DAVIES SATIN 4L GLOSS IT QDE 81</t>
  </si>
  <si>
    <t>+PAINT MIXING DAVIES SATIN 4L GLOSS IT QDE 82</t>
  </si>
  <si>
    <t>+PAINT MIXING DAVIES SATIN 4L GLOSS IT QDE 83</t>
  </si>
  <si>
    <t>+PAINT MIXNG DAVIES DV-CF 4L GLOSS IT QDE 84</t>
  </si>
  <si>
    <t>+PAINT MIXNG DAVIES DV-CF 4L GLOSS IT QDE 85</t>
  </si>
  <si>
    <t>+PAINT MIXNG DAVIES DV-CF 4L GLOSS IT QDE 86</t>
  </si>
  <si>
    <t>HIGH CEILING LAMP TC-90007-2/10</t>
  </si>
  <si>
    <t>CEILING LAMP TC-90020-1/6</t>
  </si>
  <si>
    <t>HIGH CEILING LAMP TC-90020-2/8</t>
  </si>
  <si>
    <t>HIGH CEILING LAMP TC-90020-/3/3</t>
  </si>
  <si>
    <t>HIGH CEILING LAMP TC-90026-1/5</t>
  </si>
  <si>
    <t>HIGH CELING LAMP TC-90026-2/8</t>
  </si>
  <si>
    <t>HIGH CEILING LAMP TC-90037-1/6</t>
  </si>
  <si>
    <t>HIGH CEILING LAMP TC-90037-2/8</t>
  </si>
  <si>
    <t>CEILING LAMP TC-90045-1/8</t>
  </si>
  <si>
    <t>CEILING LAMP TC-90045-2/6</t>
  </si>
  <si>
    <t>CEILING LAMP TC-90052-1/8</t>
  </si>
  <si>
    <t>CEILING LAMP TC-90052-2/6</t>
  </si>
  <si>
    <t>CEILING LAMP TC-90052-3/4</t>
  </si>
  <si>
    <t>CEILING LAMP TC-90054-1/8+1</t>
  </si>
  <si>
    <t>CEILING LAMP TC-90054-2/6+1</t>
  </si>
  <si>
    <t>CEILING LAMP TC-90054-3/3+1</t>
  </si>
  <si>
    <t>CEILING LAMP TC-90067-1/9</t>
  </si>
  <si>
    <t>CEILING LAMP TC-90067-2/5</t>
  </si>
  <si>
    <t>CEILING LAMP TC-90067-3/3</t>
  </si>
  <si>
    <t>CEILING LAMP TC-90068-1/7</t>
  </si>
  <si>
    <t>CEILING LAMP TC-90068-2/5</t>
  </si>
  <si>
    <t>CEILING LAMP TC-90068-3/4</t>
  </si>
  <si>
    <t>CEILING LAMP TC-90069-1/7</t>
  </si>
  <si>
    <t>CEILING LAMP TC-90069-2/5</t>
  </si>
  <si>
    <t>CEILING LAMP TC-90069-3/4</t>
  </si>
  <si>
    <t>CEILING LAMP TC-90070-1/7</t>
  </si>
  <si>
    <t>CEILING LAMP TC-90070-2/5</t>
  </si>
  <si>
    <t>CEILING LAMP TC-90070-3/7</t>
  </si>
  <si>
    <t>CEILING LAMP TC-90070-4/5</t>
  </si>
  <si>
    <t>CEILING LAMP TC-90071-1/5+1</t>
  </si>
  <si>
    <t>CEILING LAMP TC-90071-2/3+1</t>
  </si>
  <si>
    <t>CEILING LAMP TC-90071-3/5+1</t>
  </si>
  <si>
    <t>CEILING LAMP TC-90071-4/3+1</t>
  </si>
  <si>
    <t>CEILING LAMP TC-90077-1/8</t>
  </si>
  <si>
    <t>CEILING LAMP TC-90077-2/6</t>
  </si>
  <si>
    <t>CEILING LAMP TC-90083-1/8+1</t>
  </si>
  <si>
    <t>CEILING LAMP TC-90083-2/6+1</t>
  </si>
  <si>
    <t>WALL LAMP TC-90083-3/1W</t>
  </si>
  <si>
    <t>CEILING LAMP TC-90128-1/6+1</t>
  </si>
  <si>
    <t>CEILING LAMP TC-90128-2/3+1</t>
  </si>
  <si>
    <t>CORNER LAMP TC-90166-1/1</t>
  </si>
  <si>
    <t>CORNER LAMP TC-90166-2/1</t>
  </si>
  <si>
    <t>CORNER LAMP TC-90166-3/1</t>
  </si>
  <si>
    <t>CORNER LAMP TC-90165-1/1</t>
  </si>
  <si>
    <t>CORNER LAMP TC-90165-2/1</t>
  </si>
  <si>
    <t>CORNER LAMP TC-90178-4/1</t>
  </si>
  <si>
    <t>CORNER LAMP TC-90178-5/1</t>
  </si>
  <si>
    <t>CORNER LAMP TC-90178-8/1</t>
  </si>
  <si>
    <t>CORNER LAMP TC-90178-9/1</t>
  </si>
  <si>
    <t>WALL SCONCES TC-90210-3</t>
  </si>
  <si>
    <t>WALL SCONCES TC-90210-4</t>
  </si>
  <si>
    <t>WALL SCONCES TC-90210-5</t>
  </si>
  <si>
    <t>WALL LAMP TC-90211-2</t>
  </si>
  <si>
    <t>WALL LAMP TC-90211-3</t>
  </si>
  <si>
    <t>WALL LAMP TC-90211-4</t>
  </si>
  <si>
    <t>WALL LAMP TC-90198-1/4P</t>
  </si>
  <si>
    <t>+WALL LAMP TC-90198-1/4P</t>
  </si>
  <si>
    <t>WALL LAMP TC-90198-2/4P</t>
  </si>
  <si>
    <t>WALL LAMP TC-90198-3/1P</t>
  </si>
  <si>
    <t>WALL LAMP TC-90198-4/1P</t>
  </si>
  <si>
    <t>WALL SCONCES TC-89341-1/1</t>
  </si>
  <si>
    <t>WALL SCONCES TC-89341-3/1</t>
  </si>
  <si>
    <t>WALL SCONCES TC-89341-4/1</t>
  </si>
  <si>
    <t>WALL SCONCES TC-89341-5/1</t>
  </si>
  <si>
    <t>WALL LAMP TC-89341-6/1</t>
  </si>
  <si>
    <t>WALL LAMP TC-89341-7/1</t>
  </si>
  <si>
    <t>+PAINT MIXNG DAVIES DV-CF 4L GLOSS IT QDE 88</t>
  </si>
  <si>
    <t>+PAINT MIXNG DAVIES DV-CF 4L GLOSS IT QDE 89</t>
  </si>
  <si>
    <t>+PAINT MIXNG DAVIES DV-CF 4L GLOSS IT QDE 91</t>
  </si>
  <si>
    <t>(DO NOT USE) PAINT MIXING DAVIES DV-CF 4L GLOSS IT QDE 91</t>
  </si>
  <si>
    <t>+PAINT MIXNG DAVIES DV-CF 4L GLOSS IT QDE 92</t>
  </si>
  <si>
    <t>+PAINT MIXNG DAVIES DV-CF 4L GLOSS IT QDE 93</t>
  </si>
  <si>
    <t>+PAINT MIXNG DAVIES DV-CF 4L GLOSS IT QDE 94</t>
  </si>
  <si>
    <t>+PAINT MIXNG DAVIES DV-CF 4L GLOSS IT QDE 95</t>
  </si>
  <si>
    <t>+PAINT MIXNG DAVIES DV-CF 4L GLOSS IT QDE 96</t>
  </si>
  <si>
    <t>+PAINT MIXNG DAVIES HIGH GLOSS 1L GLOSS IT 97</t>
  </si>
  <si>
    <t>+PAINT MIXNG DAVIES HIGH GLOSS 1L GLOSS IT 98</t>
  </si>
  <si>
    <t>+PAINT MIXNG DAVIES HIGH GLOSS 1L GLOSS IT 99</t>
  </si>
  <si>
    <t>+PAINT MIXNG DAVIES HIGH GLOSS 1L GLOSS IT 100</t>
  </si>
  <si>
    <t>+PAINT MIXNG DAVIES HIGH GLOSS 1L GLOSS IT 101</t>
  </si>
  <si>
    <t>+PAINT MIXNG DAVIES HIGH GLOSS 1L GLOSS IT 102</t>
  </si>
  <si>
    <t>+PAINT MIXNG DAVIES HIGH GLOSS 1L GLOSS IT 103</t>
  </si>
  <si>
    <t>+PAINT MIXNG DAVIES HIGH GLOSS 1L GLOSS IT 104</t>
  </si>
  <si>
    <t>+PAINT MIXNG DAVIES HIGH GLOSS 1L GLOSS IT 105</t>
  </si>
  <si>
    <t>+PAINT MIXNG DAVIES HIGH GLOSS 1L GLOSS IT 106</t>
  </si>
  <si>
    <t>+PAINT MIXNG DAVIES HIGH GLOSS 1L GLOSS IT 107</t>
  </si>
  <si>
    <t>+PAINT MIXNG DAVIES HIGH GLOSS 1L GLOSS IT 108</t>
  </si>
  <si>
    <t>+PAINT MIXNG DAVIES HIGH GLOSS 1L GLOSS IT 109</t>
  </si>
  <si>
    <t>+PAINT MIXNG DAVIES HIGH GLOSS 1L GLOSS IT 110</t>
  </si>
  <si>
    <t>+PAINT MIXNG DAVIES HIGH GLOSS 1L GLOSS IT 111</t>
  </si>
  <si>
    <t>+PAINT MIXNG DAVIES HIGH GLOSS 1L GLOSS IT 112</t>
  </si>
  <si>
    <t>+PAINT MIXNG DAVIES HIGH GLOSS 1L GLOSS IT 113</t>
  </si>
  <si>
    <t>+PAINT MIXNG DAVIES HIGH GLOSS 1L GLOSS IT 114</t>
  </si>
  <si>
    <t>+PAINT MIXNG DAVIES HIGH GLOSS 1L GLOSS IT 115</t>
  </si>
  <si>
    <t>+PAINT MIXNG DAVIES HIGH GLOSS 1L GLOSS IT 116</t>
  </si>
  <si>
    <t>+PAINT MIXNG DAVIES HIGH GLOSS 1L GLOSS IT 117</t>
  </si>
  <si>
    <t>+PAINT MIXNG DAVIES HIGH GLOSS 1L GLOSS IT 118</t>
  </si>
  <si>
    <t>+PAINT MIXNG DAVIES HIGH GLOSS 1L GLOSS IT 119</t>
  </si>
  <si>
    <t>+PAINT MIXNG DAVIES HIGH GLOSS 1L GLOSS IT 120</t>
  </si>
  <si>
    <t>+PAINT MIXNG DAVIES HIGH GLOSS 1L GLOSS IT 121</t>
  </si>
  <si>
    <t>+PAINT MIXING DAVIES HIGH GLOSS 1L  GLOSS IT 122</t>
  </si>
  <si>
    <t>+PAINT MIXING DAVIES HIGH GLOSS 1L  GLOSS IT 123</t>
  </si>
  <si>
    <t>+PAINT MIXING DAVIES HIGH GLOSS 1L  GLOSS IT 124</t>
  </si>
  <si>
    <t>+PAINT MIXING DAVIES HIGH GLOSS 1L  AQUA GLOSS IT 1</t>
  </si>
  <si>
    <t>+PAINT MIXING DAVIES HIGH GLOSS 1L  AQUA GLOSS IT 2</t>
  </si>
  <si>
    <t>+PAINT MIXING DAVIES HIGH GLOSS 1L  AQUA GLOSS IT 3</t>
  </si>
  <si>
    <t>+PAINT MIXING DAVIES HIGH GLOSS 1L  AQUA GLOSS IT 4</t>
  </si>
  <si>
    <t>+PAINT MIXING DAVIES HIGH GLOSS 1L  AQUA GLOSS IT 5</t>
  </si>
  <si>
    <t>+PAINT MIXING DAVIES HIGH GLOSS 1L  AQUA GLOSS IT 6</t>
  </si>
  <si>
    <t>+PAINT MIXING DAVIES HIGH GLOSS 1L  AQUA GLOSS IT 7</t>
  </si>
  <si>
    <t>+PAINT MIXING DAVIES HIGH GLOSS 1L  AQUA GLOSS IT 8</t>
  </si>
  <si>
    <t>+PAINT MIXING DAVIES HIGH GLOSS 1L  AQUA GLOSS IT 9</t>
  </si>
  <si>
    <t xml:space="preserve">+PAINT MIXING DAVIES HIGH GLOSS 1L AQUA GLOSS IT 10	</t>
  </si>
  <si>
    <t>+PAINT MIXING DAVIES HIGH GLOSS 1L  AQUA GLOSS IT 11</t>
  </si>
  <si>
    <t>+PAINT MIXING DAVIES HIGH GLOSS 1L  AQUA GLOSS IT 12</t>
  </si>
  <si>
    <t>+PAINT MIXING DAVIES HIGH GLOSS 1L  AQUA GLOSS IT 13</t>
  </si>
  <si>
    <t>+PAINT MIXING DAVIES GLOSS 1L AQUA GLOSS IT 14</t>
  </si>
  <si>
    <t>+PAINT MIXING DAVIES GLOSS 1L AQUA GLOSS IT 15</t>
  </si>
  <si>
    <t>+PAINT MIXING DAVIES GLOSS 1L AQUA GLOSS IT 16</t>
  </si>
  <si>
    <t>+PAINT MIXING DAVIES GLOSS 1L AQUA GLOSS IT 17</t>
  </si>
  <si>
    <t>+PAINT MIXING DAVIES GLOSS 1L AQUA GLOSS IT 18</t>
  </si>
  <si>
    <t>+PAINT MIXING DAVIES GLOSS 1L AQUA GLOSS IT 19</t>
  </si>
  <si>
    <t>+PAINT MIXING DAVIES GLOSS 1L AQUA GLOSS IT 20</t>
  </si>
  <si>
    <t>+PAINT MIXING DAVIES GLOSS 1L AQUA GLOSS IT 21</t>
  </si>
  <si>
    <t>+PAINT MIXING DAVIES GLOSS 1L AQUA GLOSS IT 22</t>
  </si>
  <si>
    <t>+PAINT MIXING DAVIES GLOSS 1L AQUA GLOSS IT 23</t>
  </si>
  <si>
    <t>+PAINT MIXING DAVIES GLOSS 1L AQUA GLOSS IT 24</t>
  </si>
  <si>
    <t>+PAINT MIXING DAVIES GLOSS 1L AQUA GLOSS IT 25</t>
  </si>
  <si>
    <t>+PAINT MIXING DAVIES HIGH GLOSS 4L  AQUA GLOSS IT 26</t>
  </si>
  <si>
    <t>+PAINT MIXING DAVIES HIGH GLOSS 4L  AQUA GLOSS IT 27</t>
  </si>
  <si>
    <t>+PAINT MIXING DAVIES HIGH GLOSS 4L  AQUA GLOSS IT 28</t>
  </si>
  <si>
    <t>+PAINT MIXING DAVIES HIGH GLOSS 4L  AQUA GLOSS IT 29</t>
  </si>
  <si>
    <t>+PAINT MIXING DAVIES HIGH GLOSS 4L  AQUA GLOSS IT 30</t>
  </si>
  <si>
    <t>+PAINT MIXING DAVIES HIGH GLOSS 4L  AQUA GLOSS IT 31</t>
  </si>
  <si>
    <t>+PAINT MIXING DAVIES HIGH GLOSS 4L  AQUA GLOSS IT 32</t>
  </si>
  <si>
    <t>+PAINT MIXING DAVIES HIGH GLOSS 4L  AQUA GLOSS IT 33</t>
  </si>
  <si>
    <t>+PAINT MIXING DAVIES HIGH GLOSS 4L  AQUA GLOSS IT 34</t>
  </si>
  <si>
    <t>+PAINT MIXING DAVIES HIGH GLOSS 4L  AQUA GLOSS IT 35</t>
  </si>
  <si>
    <t>+PAINT MIXING DAVIES HIGH GLOSS 4L  AQUA GLOSS IT 36</t>
  </si>
  <si>
    <t>+PAINT MIXING DAVIES HIGH GLOSS 4L  AQUA GLOSS IT 37</t>
  </si>
  <si>
    <t>+PAINT MIXING DAVIES HIGH GLOSS 4L  AQUA GLOSS IT 38</t>
  </si>
  <si>
    <t>+PAINT MIXING DAVIES HIGH GLOSS 4L  AQUA GLOSS IT 39</t>
  </si>
  <si>
    <t>+PAINT MIXING DAVIES HIGH GLOSS 4L  AQUA GLOSS IT 40</t>
  </si>
  <si>
    <t>+PAINT MIXING DAVIES HIGH GLOSS 4L  AQUA GLOSS IT 41</t>
  </si>
  <si>
    <t>+PAINT MIXING DAVIES GLOSS 4L AQUA GLOSS IT 42</t>
  </si>
  <si>
    <t>+PAINT MIXING DAVIES GLOSS 4L AQUA GLOSS IT 43</t>
  </si>
  <si>
    <t>+PAINT MIXING DAVIES GLOSS 4L AQUA GLOSS IT 44</t>
  </si>
  <si>
    <t>+PAINT MIXING DAVIES GLOSS 4L AQUA GLOSS IT 45</t>
  </si>
  <si>
    <t>+PAINT MIXING DAVIES GLOSS 4L AQUA GLOSS IT 46</t>
  </si>
  <si>
    <t>+PAINT MIXING DAVIES GLOSS 4L AQUA GLOSS IT 47</t>
  </si>
  <si>
    <t>+PAINT MIXING DAVIES GLOSS 4L AQUA GLOSS IT 48</t>
  </si>
  <si>
    <t>+PAINT MIXING DAVIES GLOSS 4L AQUA GLOSS IT 49</t>
  </si>
  <si>
    <t>+PAINT MIXING DAVIES GLOSS 4L AQUA GLOSS IT 50</t>
  </si>
  <si>
    <t>+PAINT MIXING DAVIES GLOSS 4L AQUA GLOSS IT 51</t>
  </si>
  <si>
    <t>+PAINT MIXING DAVIES GLOSS 4L AQUA GLOSS IT 52</t>
  </si>
  <si>
    <t>+PAINT MIXING DAVIES GLOSS 4L AQUA GLOSS IT 53</t>
  </si>
  <si>
    <t>+PAINT MIXING DAVIES GLOSS 4L AQUA GLOSS IT 54</t>
  </si>
  <si>
    <t>SPRAY PAINT PYLOX NP TRPH002N 400cc LAZER GLOSS WHITE</t>
  </si>
  <si>
    <t>SPRAY PAINT PYLOX NP TRPH047N 400cc LAZER MATT BLACK</t>
  </si>
  <si>
    <t>SPRAY PAINT PYLOX NP TRPH042N 400cc LAZER SILVER</t>
  </si>
  <si>
    <t>SPRAY PAINT PYLOX NP TRPH001N 400cc LAZER CLEAR/TRANSPARENT</t>
  </si>
  <si>
    <t>SPRAY PAINT PYLOX NP TRPH006N 400cc LAZER ART YELLOW</t>
  </si>
  <si>
    <t>SPRAY PAINT PYLOX NP TRPH023N 400cc LAZER DIAMOND BLUE</t>
  </si>
  <si>
    <t>SPRAY PAINT PYLOX NP TRPH045N 400cc LAZER GREY</t>
  </si>
  <si>
    <t>SPRAY PAINT PYLOX NP TRPH022N 400cc LAZER SKY BLUE</t>
  </si>
  <si>
    <t>SPRAY PAINT PYLOX NP TRPH016N 400cc LAZER SCARLET</t>
  </si>
  <si>
    <t>SPRAY PAINT PYLOX NP TRPH012N 400cc LAZER ANTI-RUST BROWN PRIMER</t>
  </si>
  <si>
    <t>SPRAY PAINT PYLOX NP TRPH021N 400cc LAZER  LIGHT SKY BLUE</t>
  </si>
  <si>
    <t>SPRAY PAINT PYLOX NP TRPH043N 400cc LAZER  SILVER GREY</t>
  </si>
  <si>
    <t>SPRAY PAINT PYLOX NP TRPH071N 400cc LAZER  GOLD</t>
  </si>
  <si>
    <t>SPRAY PAINT PYLOX NP TRPH066N 400cc LAZER BRIGHT CHROME</t>
  </si>
  <si>
    <t>SPRAY PAINT PYLOX NP TRPH074N 400cc LAZER HEAT RESISTANT BLACK</t>
  </si>
  <si>
    <t>SPRAY PAINT PYLOX NP TRPH063N 400cc LAZER FLOURESCENT GREEN</t>
  </si>
  <si>
    <t>SPRAY PAINT PYLOX NP TRPH058N 400cc LAZER FLOURESCENT YELLOW</t>
  </si>
  <si>
    <t>SPRAY PAINT PYLOX NP TRPH003N 400cc LAZER MATT WHITE</t>
  </si>
  <si>
    <t>SPRAY PAINT PYLOX NP TRPH017 400cc LAZER DEEP RED</t>
  </si>
  <si>
    <t>SPRAY PAINT PYLOX NP TRPH033N 400cc LAZER LIGHT GREEN</t>
  </si>
  <si>
    <t>SPRAY PAINT PYLOX NP TRPH014N 400cc LAZER ORANGE RED</t>
  </si>
  <si>
    <t>SPRAY PAINT PYLOX NP TRPH024N 400cc LAZER ISUZU BLUE</t>
  </si>
  <si>
    <t>DECO SEALER FORTRESS DIAMOND SEAL 4L SOLVENT BASED</t>
  </si>
  <si>
    <t>+(DO NOT USE) DV-PAINT MIXING DAVIES SHEEN 4L ELASTOGEN 1</t>
  </si>
  <si>
    <t>OUTLET AKARI WA9316V GROUNDING 1-GANG W/PLATE 16A 250V WHITE</t>
  </si>
  <si>
    <t>OUTLET AKARI WA9316VD GROUNDING DUPLEX W/PLATE 16A 250V WHITE</t>
  </si>
  <si>
    <t>LOUVER AKARI AML-220RF 598X298X75 2X18W WHT</t>
  </si>
  <si>
    <t>LOUVER AKARI AML-220SF 610X298X75 2X18W WHT</t>
  </si>
  <si>
    <t>LOUVER AKARI AML-040RF 1198X198X75 1X36W WHT</t>
  </si>
  <si>
    <t>LOUVER AKARI AML-240RF 1198X298X75 2X36W WHT</t>
  </si>
  <si>
    <t>LOUVER AKARI AML-240SF 1220X298X75 2X36W WHT</t>
  </si>
  <si>
    <t>+PAINT MIXING DAVIES SHEEN 4L ELASTOGEL 1</t>
  </si>
  <si>
    <t>+PAINT MIXING DAVIES SHEEN 4L FUSION 1</t>
  </si>
  <si>
    <t>PAINT MIXING DAVIES FLAT 4L SUPERDRY 1</t>
  </si>
  <si>
    <t>+PAINT MIXING DAVIES SEMI GLOSS 4L SUN &amp; RAIN 1</t>
  </si>
  <si>
    <t>+PAINT MIXING DAVIES SEMI GLOSS 4L SUN &amp; RAIN 2</t>
  </si>
  <si>
    <t>+PAINT MIXING DAVIES SEMI GLOSS 4L SUN &amp; RAIN 3</t>
  </si>
  <si>
    <t>+PAINT MIXING DAVIES SEMI GLOSS 4L SUN &amp; RAIN 4</t>
  </si>
  <si>
    <t>+PAINT MIXING DAVIES SEMI GLOSS 4L SUN &amp; RAIN 5</t>
  </si>
  <si>
    <t>+PAINT MIXING DAVIES SEMI GLOSS 4L SUN &amp; RAIN 6</t>
  </si>
  <si>
    <t>+PAINT MIXING DAVIES SEMI GLOSS 4L SUN &amp; RAIN 7</t>
  </si>
  <si>
    <t>+PAINT MIXING DAVIES SEMI GLOSS 4L SUN &amp; RAIN 8</t>
  </si>
  <si>
    <t>+PAINT MIXING DAVIES SEMI GLOSS 4L SUN &amp; RAIN 9</t>
  </si>
  <si>
    <t>+PAINT MIXING DAVIES SEMI GLOSS 4L SUN &amp; RAIN 10</t>
  </si>
  <si>
    <t>+PAINT MIXING DAVIES SEMI GLOSS 4L SUN &amp; RAIN 11</t>
  </si>
  <si>
    <t>+PAINT MIXING DAVIES SEMI GLOSS 4L SUN &amp; RAIN 12</t>
  </si>
  <si>
    <t>+PAINT MIXING DAVIES SEMI GLOSS 4L SUN &amp; RAIN 13</t>
  </si>
  <si>
    <t>+PAINT MIXING DAVIES SEMI GLOSS 4L SUN &amp; RAIN 14</t>
  </si>
  <si>
    <t>+PAINT MIXING DAVIES SEMI GLOSS 4L SUN &amp; RAIN 15</t>
  </si>
  <si>
    <t>+PAINT MIXING DAVIES SEMI GLOSS 4L SUN &amp; RAIN 16</t>
  </si>
  <si>
    <t>+PAINT MIXING DAVIES SEMI GLOSS 4L SUN &amp; RAIN 17</t>
  </si>
  <si>
    <t>+PAINT MIXING DAVIES SEMI GLOSS 4L SUN &amp; RAIN 18</t>
  </si>
  <si>
    <t>+PAINT MIXING DAVIES SEMI GLOSS 4L SUN &amp; RAIN 19</t>
  </si>
  <si>
    <t>+PAINT MIXING DAVIES SEMI GLOSS 4L SUN &amp; RAIN 20</t>
  </si>
  <si>
    <t>+PAINT MIXING DAVIES SEMI GLOSS 4L SUN &amp; RAIN 21</t>
  </si>
  <si>
    <t>+PAINT MIXING DAVIES SEMI GLOSS 4L SUN &amp; RAIN 22</t>
  </si>
  <si>
    <t>+PAINT MIXING DAVIES SEMI GLOSS 4L SUN &amp; RAIN 23</t>
  </si>
  <si>
    <t>+PAINT MIXING DAVIES SEMI GLOSS 4L SUN &amp; RAIN 24</t>
  </si>
  <si>
    <t>+PAINT MIXING DAVIES SEMI GLOSS 4L SUN &amp; RAIN 25</t>
  </si>
  <si>
    <t>+PAINT MIXING DAVIES SEMI GLOSS 4L SUN &amp; RAIN 26</t>
  </si>
  <si>
    <t>+PAINT MIXING DAVIES SEMI GLOSS 4L SUN &amp; RAIN 27</t>
  </si>
  <si>
    <t>+PAINT MIXING DAVIES SEMI GLOSS 4L SUN &amp; RAIN 28</t>
  </si>
  <si>
    <t>+PAINT MIXING DAVIES SEMI GLOSS 4L SUN &amp; RAIN 29</t>
  </si>
  <si>
    <t>DOOR CLOSER SENTRY LY3 45-65 KG SILVER</t>
  </si>
  <si>
    <t>DOOR CLOSER SENTRY LY4 65-85 KG SILVER</t>
  </si>
  <si>
    <t>+PAINT MIXING DAVIES SEMI GLOSS 4L SUN &amp; RAIN 30</t>
  </si>
  <si>
    <t>+PAINT MIXING DAVIES SEMI GLOSS 4L SUN &amp; RAIN 31</t>
  </si>
  <si>
    <t>+PAINT MIXING DAVIES SEMI GLOSS 4L SUN &amp; RAIN 32</t>
  </si>
  <si>
    <t>+PAINT MIXING DAVIES SEMI GLOSS 4L SUN &amp; RAIN 33</t>
  </si>
  <si>
    <t>+PAINT MIXING DAVIES SEMI GLOSS 4L SUN &amp; RAIN 34</t>
  </si>
  <si>
    <t>+PAINT MIXING DAVIES SEMI GLOSS 4L SUN &amp; RAIN 35</t>
  </si>
  <si>
    <t>DOOR MATWOOD CCD 40X800X2100MM TREATED/STAIN FLORENCE SOLID ENGINEERED WOOD</t>
  </si>
  <si>
    <t>+PAINT MIXING DAVIES SEMI GLOSS 4L SUN &amp; RAIN 36</t>
  </si>
  <si>
    <t>+PAINT MIXING DAVIES SEMI GLOSS 4L SUN &amp; RAIN 37</t>
  </si>
  <si>
    <t>+PAINT MIXING DAVIES SEMI GLOSS 4L SUN &amp; RAIN 38</t>
  </si>
  <si>
    <t>+PAINT MIXING DAVIES SEMI GLOSS 4L SUN &amp; RAIN 39</t>
  </si>
  <si>
    <t>+PAINT MIXING DAVIES SEMI GLOSS 4L SUN &amp; RAIN 40</t>
  </si>
  <si>
    <t>DOOR MATWOOD CCD 40X800X2100MM TREATED/STAIN AMSTERDAM SOLID ENGINEERED WOOD</t>
  </si>
  <si>
    <t>DOOR MATWOOD CCD 40X800X2100MM TREATED/STAIN LUCERNE SOLID ENGINEERED WOOD</t>
  </si>
  <si>
    <t>DOOR MATWOOD CCD 40X800X2100MM TREATED/STAIN NUREMBERG SOLID ENGINEERED WOOD</t>
  </si>
  <si>
    <t>DOOR MATWOOD CCD 40X800X2100MM TREATED/STAIN VENICE SOLID ENGINEERED WOOD</t>
  </si>
  <si>
    <t>DOOR MATWOOD CCD 40X800X2100MM TREATED/STAIN VIENNA SOLID ENGINEERED WOOD</t>
  </si>
  <si>
    <t>POST LAMP APOLLO PL-D202/120MM CF</t>
  </si>
  <si>
    <t>+POST LAMP APOLLO PL-D005/108MM BK</t>
  </si>
  <si>
    <t>POST LAMP APOLLO PL-1004/S BK</t>
  </si>
  <si>
    <t>POST LAMP APOLLO PL-138/S BK</t>
  </si>
  <si>
    <t>POST LAMP APOLLO PL-1007M/S BK</t>
  </si>
  <si>
    <t>POST LAMP APOLLO PL213/S BK</t>
  </si>
  <si>
    <t>WALL LAMP APOLLO WL-2034/1W CF</t>
  </si>
  <si>
    <t>WALL LAMP APOLLO WL-1004/W BK</t>
  </si>
  <si>
    <t>WALL LAMP APOLLO WL-1007M/W BK</t>
  </si>
  <si>
    <t>WALL LAMP APOLLO WL-213/S BK</t>
  </si>
  <si>
    <t>WALL LAMP APOLLO WL-138S/1W BK</t>
  </si>
  <si>
    <t>WALL LAMP APOLLO WL-D203/2-2 CF</t>
  </si>
  <si>
    <t>SQUEEGEE HOMEAID EXTENDABLE</t>
  </si>
  <si>
    <t>(DO NOT USE) SPONGE HOMEAID CELLULOS W/ SCOURING PAD</t>
  </si>
  <si>
    <t>SPONGE HOMEAID CELLULOSE W/ SCOURING PAD</t>
  </si>
  <si>
    <t>(DO NOT USE) GLOVES HOMEAID LATEX DISPOSABLE POWDERED 100's</t>
  </si>
  <si>
    <t>GLOVES HOMEAID LATEX DISPOSABLE POWDERED 100's</t>
  </si>
  <si>
    <t>(DO NOT USE) GLOVES HOMEAID LATEX DISPOSABLE POWDERED  100's</t>
  </si>
  <si>
    <t>(DO NOT USE) GLOVES HOMEAID LATEX DISPOSABLE POWDERED TOOLS 100's</t>
  </si>
  <si>
    <t>GLOVES HOMEAID LATEX DISPOSABLE POWDER-FREE 100's</t>
  </si>
  <si>
    <t>MAGNETIC DRILL MAXSELL MMD-35</t>
  </si>
  <si>
    <t>DRILL PRESS MAXSELL MDP-2060</t>
  </si>
  <si>
    <t>DRILL PRESS MAXSELL MDP-3215</t>
  </si>
  <si>
    <t>BRUSH CUTTER SHINSETSU SBC-2T02R 2-STROKE</t>
  </si>
  <si>
    <t>BRUSH CUTTER SHINSETSU SBC-4T15H 4-STROKE</t>
  </si>
  <si>
    <t>BLADE SHINSETSU SBCA-1002 STAR</t>
  </si>
  <si>
    <t>TRIMMER HEAD SHINSETSU SBCA-1003</t>
  </si>
  <si>
    <t>TRIMMER LINE SHINSETSU TRIM2412S GREEN</t>
  </si>
  <si>
    <t>TRIMMER LINE SHINSETSU TRIM2015R ORANGE</t>
  </si>
  <si>
    <t>TRIMMER LINE SHINSETSU TRIM3075S BLACK</t>
  </si>
  <si>
    <t>EMERGENCY EXIT SIGNAGE ZIGMA AAZ HB EXL-800GX-W 2.6W</t>
  </si>
  <si>
    <t>EMERGENCY LIGHT LED ZIGMA AAZ EMD/3H/MT/RS/W 6W</t>
  </si>
  <si>
    <t>EMERGENCY LIGHT LED ZIGMA AAZ EXL-660LW-W 2W</t>
  </si>
  <si>
    <t>RECHARGEABLE CAMPING LAMP ZIGMA AAZ YG-5713</t>
  </si>
  <si>
    <t>RECHARGEABLE EMERGENCY LAMP ZIGMA AAZ YG-5554</t>
  </si>
  <si>
    <t>RECHARGEABLE FLASHLIGHT ZIGMA AAZ YG-3714</t>
  </si>
  <si>
    <t>RECHARGEABLE FLASHLIGHT ZIGMA AAZ YG-3882</t>
  </si>
  <si>
    <t>RECHARGEABLE FLASHLIGHT ZIGMA AAZ YG-3888 1W</t>
  </si>
  <si>
    <t>RECHARGEABLE FLASHLIGHT ZIGMA AAZ YG-3898 1.5W</t>
  </si>
  <si>
    <t>RECHARGEABLE FLASHLIGHT ZIGMA AAZ YG-5813</t>
  </si>
  <si>
    <t>RECHARGEABLE LAMP ZIGMA AAZ YG-5816</t>
  </si>
  <si>
    <t>RECHARGEABLE READING LAMP ZIGMA AAZ YG-5930</t>
  </si>
  <si>
    <t>RECHARGEABLE TORCH ZIGMA AAZ DP-7089 30LED</t>
  </si>
  <si>
    <t>RECHARGEABLE TORCH ZIGMA AAZ DP-7102B 51LED</t>
  </si>
  <si>
    <t>RECHARGEABLE FAN ZIGMA AAZ KN-3708RD 8</t>
  </si>
  <si>
    <t>RECHARGEABLE FAN ZIGMA AAZ KN-3712RD 12</t>
  </si>
  <si>
    <t>SMOKE ALARM SOTER AAZ KD-127C</t>
  </si>
  <si>
    <t>LAMP- CEILING LAMP 3C TC-89316-3/4</t>
  </si>
  <si>
    <t>WALL LAMP 5609 (18645) 1L 11OXH160 BROWN</t>
  </si>
  <si>
    <t>HANGING LAMP 1885 (20023) 3L RECTANGULAR BASE BLACK</t>
  </si>
  <si>
    <t>HANGING LAMP 2307 (20757) 1L BLACK</t>
  </si>
  <si>
    <t>HANGING LAMP 2307 (20757) 3L BLACK</t>
  </si>
  <si>
    <t>HANGING LAMP 2310 (20754) 1L BLACK</t>
  </si>
  <si>
    <t>HANGING LAMP 2310 (20754) 3L BLACK</t>
  </si>
  <si>
    <t>HANGING LAMP 2508 (20755) 3L BLACK</t>
  </si>
  <si>
    <t>LAMP- CEILING LAMP 3C TC-89316-4/2</t>
  </si>
  <si>
    <t>LAMP-CEILING LAMP 3C TC-89316-5/4</t>
  </si>
  <si>
    <t>LAMP-CEILING LAMP 3C TC-89316-6/2</t>
  </si>
  <si>
    <t>LAMP-CEILING LAMP 3C TC-89317-1/3</t>
  </si>
  <si>
    <t>LAMP-CEILING LAMP 3C TC-89317-2/2</t>
  </si>
  <si>
    <t>LAMP-CEILING LAMP 3C TC-89317-5/3</t>
  </si>
  <si>
    <t>LAMP-CEILING LAMP 3C TC-89317-6/2</t>
  </si>
  <si>
    <t>LAMP-CEILING LAMP 3C TC-89318-1/3</t>
  </si>
  <si>
    <t>LAMP-CEILING LAMP 3C TC-89318-2/2</t>
  </si>
  <si>
    <t>LAMP-CEILING LAMP 3C TC-89318-3/3</t>
  </si>
  <si>
    <t>LAMP-CEILING LAMP 3C TC-89318-4/2</t>
  </si>
  <si>
    <t>LAMP-CEILING LAMP 3C TC-89318-5/3</t>
  </si>
  <si>
    <t>LAMP-CEILING LAMP 3C TC-89318-6/2</t>
  </si>
  <si>
    <t>LAMP-CEILING LAMP 3C TC-89319-1/3</t>
  </si>
  <si>
    <t>LAMP-CEILING LAMP 3C TC-89319-2/2</t>
  </si>
  <si>
    <t>LAMP-CEILING LAMP 3C TC-89319-5/3</t>
  </si>
  <si>
    <t>LAMP-CEILING LAMP 3C TC-89319-6/2</t>
  </si>
  <si>
    <t>LAMP-CEILING LAMP 3C TC-89320-2/2</t>
  </si>
  <si>
    <t>LAMP-CEILING LAMP 3C TC-89320-3/3</t>
  </si>
  <si>
    <t>LAMP-CEILING LAMP 3C TC-89320-4/2</t>
  </si>
  <si>
    <t>LAMP-CEILING LAMP 3C TC-89320-5/3</t>
  </si>
  <si>
    <t>LAMP-CEILING LAMP 3C TC-89320-6/2</t>
  </si>
  <si>
    <t>LAMP-CEILING LAMP 3C TC-89321-3/3</t>
  </si>
  <si>
    <t>LAMP-CEILING LAMP 3C TC-89321-4/2</t>
  </si>
  <si>
    <t>LAMP-CEILING LAMP 3C TC-89321-5/3</t>
  </si>
  <si>
    <t>LAMP-CEILING LAMP 3C TC-89321-6/2</t>
  </si>
  <si>
    <t>LAMP-WALL LAMP 3C TC-89351-2/1</t>
  </si>
  <si>
    <t>LAMP-WALL LAMP 3C TC-89351-3/1</t>
  </si>
  <si>
    <t>LAMP-WALL LAMP 3C TC-89351-4/1</t>
  </si>
  <si>
    <t>LAMP-WALL LAMP 3C TC-89351-5/1</t>
  </si>
  <si>
    <t>LAMP-HIGH CEILING LAMP 3C TC-90075-1/5</t>
  </si>
  <si>
    <t>LAMP-HIGH CEILING LAMP 3C TC-90075-2/3</t>
  </si>
  <si>
    <t>LAMP-LOW CEILING LAMP 3C TC-90075-3/5</t>
  </si>
  <si>
    <t>LAMP-LOW CEILING LAMP 3C TC-90075-4/3</t>
  </si>
  <si>
    <t>LAMP-CORNER LAMP 3C TC-90116-3/2</t>
  </si>
  <si>
    <t>LAMP-CORNER LAMP 3C TC-90116-4/1</t>
  </si>
  <si>
    <t>LAMP-WALL SCONCES 3C TC-90117-4/1</t>
  </si>
  <si>
    <t>LAMP-CEILING LAMP 3C TC-90155-1</t>
  </si>
  <si>
    <t>LAMP-CEILING LAMP 3C TC-90155-2</t>
  </si>
  <si>
    <t>LAMP-CEILING LAMP 3C TC-90155-3</t>
  </si>
  <si>
    <t>LAMP-CORNER LAMP 3C TC-90161-1/1P</t>
  </si>
  <si>
    <t>LAMP-CORNER LAMP 3C TC-90161-2/1P</t>
  </si>
  <si>
    <t>LAMP-CORNER LAMP 3C TC-90162-1/1P</t>
  </si>
  <si>
    <t>LAMP-CORNER LAMP 3C TC-90162-2/1P</t>
  </si>
  <si>
    <t>LAMP-CORNER LAMP 3C TC-90162-3/1P</t>
  </si>
  <si>
    <t>LAMP-CORNER LAMP 3C TC-90163-3/3P</t>
  </si>
  <si>
    <t>LAMP-CORNER LAMP 3C TC-90163-4/3P</t>
  </si>
  <si>
    <t>WALL CLADDING DECO CLAY TILE 240X60X9MM ANTIQUE BROWN</t>
  </si>
  <si>
    <t>WALL CLADDING DECO CLAY TILE 240X60X9MM VIGAN RED</t>
  </si>
  <si>
    <t>WALL CLADDING DECO CLAY TILE 240X60X9MM BORA COAST</t>
  </si>
  <si>
    <t>TILE FLOORING DECO CLAY 200X200X12MM ANTIQUE BROWN</t>
  </si>
  <si>
    <t>TILE FLOORING DECO CLAY 200X200X12MM VIGAN RED</t>
  </si>
  <si>
    <t>WALL CLADDING DECOSTONE CASTONE 29X9X3-5.5CM SIBUYAN</t>
  </si>
  <si>
    <t>WALL CLADDING DECOSTONE IRONSTONE 29X9X3-5.5CM LAGUNA</t>
  </si>
  <si>
    <t>WALL CLADDING DECOSTONE BAY BRICK 20X6X1-1.5CM BALER</t>
  </si>
  <si>
    <t>DOOR MATWOOD CCD 40X900X2100MM TREATED/STAIN AMSTERDAM SOLID ENGINEERED WOOD</t>
  </si>
  <si>
    <t>DOOR MATWOOD CCD 40X900X2100MM TREATED/STAIN VENICE SOLID ENGINEERED WOOD</t>
  </si>
  <si>
    <t>DOOR MATWOOD CCD 40X900X2100MM TREATED/STAIN VIENNA SOLID ENGINEERED WOOD</t>
  </si>
  <si>
    <t>DOOR MATWOOD CCD 40X900X2100MM TREATED/STAIN FLORENCE SOLID ENGINEERED WOOD</t>
  </si>
  <si>
    <t>DOOR MATWOOD CCD 40X900X2100MM TREATED/STAIN LUCERNE SOLID ENGINEERED WOOD</t>
  </si>
  <si>
    <t>PAINT EZ PRO LATEX FLAT WHITE 16L</t>
  </si>
  <si>
    <t>DOOR MATWOOD CCD 40X900X2100MM TREATED/STAIN NUREMBERG SOLID ENGINEERED WOOD</t>
  </si>
  <si>
    <t>MW TRTD S4S 1X2X12 MATWOOD TREATED/STAIN FRAMINGS WOOD</t>
  </si>
  <si>
    <t>DECO PEBBLES ISLAND 3-5MM GREEN STONES</t>
  </si>
  <si>
    <t>DECO PEBBLES SABLE 6-9MM BLACK STONES</t>
  </si>
  <si>
    <t>SLIDING DOOR LOCK SENTRY SHL50 SS</t>
  </si>
  <si>
    <t>SLIDING DOOR LOCK SENTRY SHL50 AB</t>
  </si>
  <si>
    <t>SLIDING DOOR LOCK SENTRY SHL52 SS</t>
  </si>
  <si>
    <t>SLIDING DOOR LOCK SENTRY SHL52 AB</t>
  </si>
  <si>
    <t>LEVER LOCK SENTRY MOL 001 SS MORTISE</t>
  </si>
  <si>
    <t>LEVER LOCK SENTRY MOL 006 SS MORTISE</t>
  </si>
  <si>
    <t>AHL-POST LAMP ALLADIN 8008 (21326) 200MM BLK</t>
  </si>
  <si>
    <t>AHL-POST LAMP ALLADIN 8008 (21326) 250MM BLK</t>
  </si>
  <si>
    <t>+AHL-POST LAMP ALLADIN 530 (21327)</t>
  </si>
  <si>
    <t>AHL-POST LAMP ALLADIN 202 (21339) 27CM BLK</t>
  </si>
  <si>
    <t>AHL-POST LAMP ALLADIN 201 (21340) 180X30 BLK</t>
  </si>
  <si>
    <t>SCREWDRIVER STANLEY STMT60805-8 1X100MM CRV</t>
  </si>
  <si>
    <t>SCREWDRIVER STANLEY STMT60806-8 1X150MM CRV</t>
  </si>
  <si>
    <t>SCREWDRIVER STANLEY STMT60809-8 2X100MM CRV</t>
  </si>
  <si>
    <t>SCREWDRIVER STANLEY STMT60811-8 2X150MM CRV</t>
  </si>
  <si>
    <t>SCREWDRIVER STANLEY STMT60823-8 5X150MM CRV</t>
  </si>
  <si>
    <t>SCREWDRIVER STANLEY STMT60824-8 5X200MM CRV</t>
  </si>
  <si>
    <t>SCREWDRIVER STANLEY STMT60826-8 6.5X100MM CRV</t>
  </si>
  <si>
    <t>SCREWDRIVER STANLEY STMT66670 2PC SET</t>
  </si>
  <si>
    <t>SCREWDRIVER STANLEY STMT66672 6PCS SET</t>
  </si>
  <si>
    <t>HAMMER STANLEY STHT51339 WOODEN HANDLE 16OZ</t>
  </si>
  <si>
    <t>VACUUM CLEANER STANLEY SL19202P-3B 3 GALLONS 3HP</t>
  </si>
  <si>
    <t>VACUUM CLEANER STANLEY SL19905P-4 4 GALLONS 4HP</t>
  </si>
  <si>
    <t>DIGITAL DOOR LOCK YALE YMF40+ S/S BLACK</t>
  </si>
  <si>
    <t>DIGITAL DOOR LOCK YALE YMF30+ S/S BLACK</t>
  </si>
  <si>
    <t>DIGITAL RIM LOCK YALE YDR3110 S/S BLACK</t>
  </si>
  <si>
    <t>TOOL BOX STANLEY STST19005 19” BLACK</t>
  </si>
  <si>
    <t>TOOL BOX STANLEY STST24113 24” BLACK</t>
  </si>
  <si>
    <t>TOOL BOX STANLEY STST18613 3IN1 MOBILE WORK CENTER</t>
  </si>
  <si>
    <t>BRUSH 3M 3M491SET BOWL RIM</t>
  </si>
  <si>
    <t>SCRUBBER 3M 3M552 HANDY</t>
  </si>
  <si>
    <t>BRUSH 3M 3M511 TILE AND GROUT</t>
  </si>
  <si>
    <t>SCRUBBER 3M 3M501 FLOOR</t>
  </si>
  <si>
    <t>SCRUBBER 3M 3M553 SHOWER AND BATHROOM</t>
  </si>
  <si>
    <t>SQUEEGEE 3M 3M497 COMFORT GRIP</t>
  </si>
  <si>
    <t>CLOTH 3M 3MT102 BATHROOM</t>
  </si>
  <si>
    <t>CEILING FAN WESTINGHOUSE WH72062 TURBO SWIRL</t>
  </si>
  <si>
    <t>CEILING FAN WESTINGHOUSE WH72064 TURBO SWIRL</t>
  </si>
  <si>
    <t>CEILING FAN WESTINGHOUSE WH5SW52RB4 SWIRL</t>
  </si>
  <si>
    <t>CEILING FAN WESTINGHOUSE WH5NH42ORF CONTEMPRA TRIO</t>
  </si>
  <si>
    <t>S.O TANK COVER BESTANK 2000L BLUE</t>
  </si>
  <si>
    <t>SWITCH AKARI AWD-101I 1-GANG 1-WAY 10A 250V WHITE</t>
  </si>
  <si>
    <t>COMBOSET SENTRY L608+811SS LEVERSET WITH SGL CYL</t>
  </si>
  <si>
    <t>COMBOSET SENTRY L608+811AB LEVERSET WITH SGL CYL</t>
  </si>
  <si>
    <t>COMBOSET SENTRY L603+811SS LEVERSET WITH SGL CYL</t>
  </si>
  <si>
    <t>COMBOSET SENTRY L603+811AB LEVERSET WITH SGL CYL</t>
  </si>
  <si>
    <t>HOSE LOTUS LTSH200 SELF-PRIMING SUCTION</t>
  </si>
  <si>
    <t>SWITCH AKARI AWD-102I 2-GANG 1-WAY 10A 250V WHITE</t>
  </si>
  <si>
    <t>SWITCH AKARI AWD-103I 3-GANG 1-WAY 10A 250V WHITE</t>
  </si>
  <si>
    <t>SOCKET AKARI AWD-201I 2-GANG 2-PIN UNIVERSAL 16A 250V WHITE</t>
  </si>
  <si>
    <t>SOCKET AKARI AWD-202I 2-GANG UNIVERSAL 16A 250V WHITE</t>
  </si>
  <si>
    <t>SOCKET AKARI AWD-2USBBI USB 2A WHT/BLK/GL/WD</t>
  </si>
  <si>
    <t>SOCKET AKARI AWD-204I 2-GANG  MULTIPURPOSE 16A 250V WHITE</t>
  </si>
  <si>
    <t>OUTLET AKARI AWD-209I 3-GANG 2-PIN 16A 250V WHITE</t>
  </si>
  <si>
    <t>HANGING LAMP ALLADIN 2309 (20756) 1L BLACK</t>
  </si>
  <si>
    <t>HANGING LAMP ALLADIN 2309 (20756) 3L BLACK</t>
  </si>
  <si>
    <t>HANGING LAMP ALLADIN 917 (18274) 12+8+4 ANTIQUE</t>
  </si>
  <si>
    <t>HANGING LAMP ALLADIN 917 (18274) 5L ANTIQUE</t>
  </si>
  <si>
    <t>CEILING LAMP ALLADIN 3501 (21807) 300CM DK BRN</t>
  </si>
  <si>
    <t>CEILING LAMP ALLADIN 3501 (21807) 400CM DK BRN</t>
  </si>
  <si>
    <t>CEILING LAMP ALLADIN 3502 (21808) 300CM DK BRN</t>
  </si>
  <si>
    <t>CIELING LAMP ALLADIN 3502 (21808) 400CM DK BRN</t>
  </si>
  <si>
    <t>CEILING LAMP ALLADIN 5136 (21829) SILVER E27</t>
  </si>
  <si>
    <t>CEILING LAMP ALLADIN 5140 (2183) SILVER E27</t>
  </si>
  <si>
    <t>DESK LAMP LED NXLED ANX-O401B 40W TRI-COLOR 16X14X20.3CM BLACK</t>
  </si>
  <si>
    <t>DESK LAMP LED NXLED ANX-O401W 40W TRI-COLOR 16X14X20.3CM WHITE</t>
  </si>
  <si>
    <t>DESK LAMP LED AKARI ADL-MJBK920 40W W/PEN HOLDER BLACK</t>
  </si>
  <si>
    <t>DESK LAMP LED AKARI ADL-SJB927 40W W/PEN HOLDER BLUE</t>
  </si>
  <si>
    <t>DESK LAMP LED AKARI ADL-SJP927 40W W/PEN HOLDER PINK</t>
  </si>
  <si>
    <t>DESK LAMP LED AKARI ADL-SJW927 40W W/PEN HOLDER WHITE</t>
  </si>
  <si>
    <t>EXTENSION CORD AKARI AEC-7614 4-GANG HEAVY DUTY 3000W GREEN &amp; BLACK</t>
  </si>
  <si>
    <t>CIRCULAR ADAPTOR AKARI AFCL-32ADS W/CIRCULAR LAMP 32W WHITE</t>
  </si>
  <si>
    <t>RECHARGEABLE EMERGENCY LIGHT AKARI AEL-7013 6W WHITE</t>
  </si>
  <si>
    <t>FLOURESCENT TUBE AKARI AWF-C118 1X8W T8 WEATHERPROOF WHITE</t>
  </si>
  <si>
    <t>FLOURESCENT TUBE AKARI AWF-C218 2X8W T8 WEATHERPROOF WHITE</t>
  </si>
  <si>
    <t>FLOURESCENT TUBE AKARI AWF-C136 1X36W T8 WEATHERPROOF WHITE</t>
  </si>
  <si>
    <t>FLOURESCENT TUBE AKARI AWF-C236 2X36W T8 WEATHERPROOF WHITE</t>
  </si>
  <si>
    <t>JC-S.O 6001ZZC3 MAXSELL BEARING</t>
  </si>
  <si>
    <t>WELDING MACHINE SHINSETSU EC0-210 INVERTER</t>
  </si>
  <si>
    <t>*MAT-MLDG MEDITERRANEAN BASEBOARD MATWOOD 1X4X8</t>
  </si>
  <si>
    <t>+MAT-LUMBER S4S MATWOOD SOLID 2X4X12</t>
  </si>
  <si>
    <t>B-GARDEN DECK GARDEN CRAFT GD-313</t>
  </si>
  <si>
    <t>WASTE CAN INTERDESIGN ID-22360ES FORMA</t>
  </si>
  <si>
    <t>B-TOWEL RING CREMONA CM-1609</t>
  </si>
  <si>
    <t>B-AIR COMPRESSOR VIVA VA-51 1/2HP MT-21</t>
  </si>
  <si>
    <t>+B-FITTINGS EASYFLOW PVC NIPPLE 3/4X6 W/THREAD</t>
  </si>
  <si>
    <t>+B-TOWEL LEVER CREMONA 2101-30 SGL</t>
  </si>
  <si>
    <t>ATB-HEXAGONAL BUSHING GI 1X1/2</t>
  </si>
  <si>
    <t>ATB-SOCKET REDUCER GI 1X3/4</t>
  </si>
  <si>
    <t>B-FAUCET EASYFLOW JM-2301-201</t>
  </si>
  <si>
    <t>+B-NYLON BUSHING EASYFLOW 2</t>
  </si>
  <si>
    <t>B-FITTINGS EASYFLOW 8103 BRASS COUPLING RED 1/2</t>
  </si>
  <si>
    <t>+B-COUPLING REDUCER ERIE 8103 1/2X1</t>
  </si>
  <si>
    <t>+B-FITTINGS EASYFLOW S/S TEE REDUCER 1X1/2</t>
  </si>
  <si>
    <t>B-FAUCET KITCHEN EASYFLOW JM-9343</t>
  </si>
  <si>
    <t>+B-TANK S/S NEO NEO-V 1000 S/S NEO-TANK</t>
  </si>
  <si>
    <t>B-FAUCET EASYFLOW JM-2302-277</t>
  </si>
  <si>
    <t>+T-FLEXIBLE HOSE TOILETWORLD 1/4X1/2 12 S/S</t>
  </si>
  <si>
    <t>CBK-FAUCET DANZE DZ-22345CP</t>
  </si>
  <si>
    <t>B-TOWEL HANGER CREMONA ASA-0585 1LAYER</t>
  </si>
  <si>
    <t>B-TOWEL HANGER CREMONA ASA-0586 2LAYER</t>
  </si>
  <si>
    <t>JIC-SOLUTION CAR SHAMPOO MCKENIC 5LTR</t>
  </si>
  <si>
    <t>JIC-MOP W/METAL HANDLE ARIX ART02259</t>
  </si>
  <si>
    <t>JIC-VENTURA BROOM ARIX REFILL W/EXT.HANDLE 00756</t>
  </si>
  <si>
    <t>+B-WATER FILTER CARTRIDGE EASYFLOW PP-20 SLIM SPUN PP</t>
  </si>
  <si>
    <t>+B-WATER FILTER GAC CARTRIDGE EASYFLOW PUDF-10A 10" PP</t>
  </si>
  <si>
    <t>B-WATER FILTER CARTRIDGE EASYFLOW DDF-10R RESIN 10"</t>
  </si>
  <si>
    <t>T-MOP ES-009 TWISTED FABRIC</t>
  </si>
  <si>
    <t>SJG-TIRE DRESSING MR.BLACK 250ML</t>
  </si>
  <si>
    <t>B-FAUCET EASYFLOW JM-3311-H012</t>
  </si>
  <si>
    <t>B-TANK PUSH BUTTON EASYFLOW M429 58MM</t>
  </si>
  <si>
    <t>+B-BUTYL VAREM 25-40</t>
  </si>
  <si>
    <t>+B-BUTYL VAREM 200</t>
  </si>
  <si>
    <t>CBK-FAUCET DANZE DZ-N24222CP</t>
  </si>
  <si>
    <t>B-FAUCET EASYFLOW JM-3221-273</t>
  </si>
  <si>
    <t>+B-FITTINGS EASYFLOW S/S CAP 3/4"</t>
  </si>
  <si>
    <t>JIC-DUSTPAN W/HANDLE ARIX ART050</t>
  </si>
  <si>
    <t>CARNAUBA WAX AUTOGARD CN6 500 BLACK BOTTLE PLASTIC</t>
  </si>
  <si>
    <t>CABLE LOCK BASIC RED X PDOOZE 650MMX8MM BLACK STEEL</t>
  </si>
  <si>
    <t>CABLE LOCK RED X PDOOZD 1200MMX25MM BLACK MADE TOUCH  STEEL</t>
  </si>
  <si>
    <t>B-TOWEL SHELF CREMONA 1804A</t>
  </si>
  <si>
    <t>+B-FITTINGS EASYFLOW S/S COUPLING 3/4" (WELDABLE)</t>
  </si>
  <si>
    <t>+B-FITTINGS EASYFLOW S/S COUPLING 1" (WELDABLE)</t>
  </si>
  <si>
    <t>+B-FITTINGS EASYFLOW S/S COUPLING 1-1/4" (WELDABLE)</t>
  </si>
  <si>
    <t>B-BIDET SHOWER CREMONA A-59 SS</t>
  </si>
  <si>
    <t>NKD-HOSE LOTUS AIR CHUCK</t>
  </si>
  <si>
    <t>WALL LAMP ALLADIN 5604 (18647) 2L WOOD FLAT HEAD</t>
  </si>
  <si>
    <t>AC (2) WIRELESS DOORBELL NEWSTAR NWB-B2608/W W/(1) REMOTE SWITCH 100 METERS WHITE</t>
  </si>
  <si>
    <t>AC (2) WIRELESS DOORBELL NEWSTAR NWB-S2808/W W/(2) REMOTE SWITCH 100 METERS WHITE</t>
  </si>
  <si>
    <t>AC LINER SPLITTER /SEPARATOR NEWSTAR UT-TSA-22</t>
  </si>
  <si>
    <t>AC WIRELESS DOORBELL NEWSTAR NWB-608/W W/REMOTE SWITCH 100 METERS WHITE</t>
  </si>
  <si>
    <t>AC WIRELESS DOORBELL NEWSTAR NWB-708/B W/REMOTE SWITCH 100 METERS BLACK</t>
  </si>
  <si>
    <t>+PAINT MIXING DAVIES HIGH GLOSS 4L GLOSS IT 125</t>
  </si>
  <si>
    <t>+PAINT MIXING DAVIES HIGH GLOSS 4L GLOSS IT 126</t>
  </si>
  <si>
    <t>+PAINT MIXING DAVIES HIGH GLOSS 4L GLOSS IT 128</t>
  </si>
  <si>
    <t>+PAINT MIXING DAVIES HIGH GLOSS 4L GLOSS IT 129</t>
  </si>
  <si>
    <t>+PAINT MIXING DAVIES HIGH GLOSS 4L GLOSS IT 130</t>
  </si>
  <si>
    <t>+PAINT MIXING DAVIES HIGH GLOSS 4L GLOSS IT 131</t>
  </si>
  <si>
    <t>+PAINT MIXING DAVIES HIGH GLOSS 4L GLOSS IT 132</t>
  </si>
  <si>
    <t>+PAINT MIXING DAVIES HIGH GLOSS 4L GLOSS IT 133</t>
  </si>
  <si>
    <t>+PAINT MIXING DAVIES HIGH GLOSS 4L GLOSS IT 134</t>
  </si>
  <si>
    <t>+PAINT MIXING DAVIES HIGH GLOSS 4L GLOSS IT 135</t>
  </si>
  <si>
    <t>+PAINT MIXING DAVIES HIGH GLOSS 4L GLOSS IT 136</t>
  </si>
  <si>
    <t>+PAINT MIXING DAVIES HIGH GLOSS 4L GLOSS IT 137</t>
  </si>
  <si>
    <t>+PAINT MIXING DAVIES HIGH GLOSS 4L GLOSS IT 138</t>
  </si>
  <si>
    <t>+PAINT MIXING DAVIES HIGH GLOSS 4L GLOSS IT 139</t>
  </si>
  <si>
    <t>+PAINT MIXING DAVIES HIGH GLOSS 4L GLOSS IT 140</t>
  </si>
  <si>
    <t>+PAINT MIXING DAVIES HIGH GLOSS 4L GLOSS IT 141</t>
  </si>
  <si>
    <t>PAINT MIXING DAVIES HIGH GLOSS 4L GLOSS IT 142</t>
  </si>
  <si>
    <t>+PAINT MIXING DAVIES HIGH GLOSS 4L GLOSS IT 143</t>
  </si>
  <si>
    <t>+PAINT MIXING DAVIES HIGH GLOSS 4L GLOSS IT 144</t>
  </si>
  <si>
    <t>+PAINT MIXING DAVIES HIGH GLOSS 4L GLOSS IT 145</t>
  </si>
  <si>
    <t>+PAINT MIXING DAVIES HIGH GLOSS 4L GLOSS IT 146</t>
  </si>
  <si>
    <t>+PAINT MIXING DAVIES HIGH GLOSS 4L GLOSS IT 147</t>
  </si>
  <si>
    <t>+PAINT MIXING DAVIES HIGH GLOSS 4L GLOSS IT 148</t>
  </si>
  <si>
    <t>+PAINT MIXING DAVIES HIGH GLOSS 4L GLOSS IT 149</t>
  </si>
  <si>
    <t>+PAINT MIXING DAVIES HIGH GLOSS 4L GLOSS IT 150</t>
  </si>
  <si>
    <t>+PAINT MIXING DAVIES HIGH GLOSS 4L GLOSS IT 151</t>
  </si>
  <si>
    <t>+PAINT MIXING DAVIES HIGH GLOSS 4L GLOSS IT 152</t>
  </si>
  <si>
    <t>+PAINT MIXING DAVIES HIGH GLOSS 4L GLOSS IT 154</t>
  </si>
  <si>
    <t>+PAINT MIXING DAVIES HIGH GLOSS 4L GLOSS IT 155</t>
  </si>
  <si>
    <t>+PAINT MIXING DAVIES HIGH GLOSS 4L GLOSS IT 156</t>
  </si>
  <si>
    <t>+PAINT MIXING DAVIES HIGH GLOSS 4L GLOSS IT 157</t>
  </si>
  <si>
    <t>+PAINT MIXING DAVIES HIGH GLOSS 4L GLOSS IT 158</t>
  </si>
  <si>
    <t>+PAINT MIXING DAVIES HIGH GLOSS 4L GLOSS IT 159</t>
  </si>
  <si>
    <t>+PAINT MIXING DAVIES HIGH GLOSS 4L GLOSS IT 160</t>
  </si>
  <si>
    <t>+PAINT MIXING DAVIES HIGH GLOSS 4L GLOSS IT 161</t>
  </si>
  <si>
    <t>+PAINT MIXING DAVIES HIGH GLOSS 4L GLOSS IT 162</t>
  </si>
  <si>
    <t>+PAINT MIXING DAVIES HIGH GLOSS 4L GLOSS IT 163</t>
  </si>
  <si>
    <t>+PAINT MIXING DAVIES HIGH GLOSS 4L GLOSS IT 164</t>
  </si>
  <si>
    <t>+PAINT MIXING DAVIES HIGH GLOSS 4L GLOSS IT 165</t>
  </si>
  <si>
    <t>+PAINT MIXING DAVIES HIGH GLOSS 4L GLOSS IT 166</t>
  </si>
  <si>
    <t>+PAINT MIXING DAVIES HIGH GLOSS 4L GLOSS IT 167</t>
  </si>
  <si>
    <t>+PAINT MIXING DAVIES HIGH GLOSS 4L GLOSS IT 168</t>
  </si>
  <si>
    <t>+PAINT MIXING DAVIES HIGH GLOSS 4L GLOSS IT 169</t>
  </si>
  <si>
    <t>+PAINT MIXING DAVIES HIGH GLOSS 4L GLOSS IT 170</t>
  </si>
  <si>
    <t>+PAINT MIXING DAVIES HIGH GLOSS 4L GLOSS IT 171</t>
  </si>
  <si>
    <t>+PAINT MIXING DAVIES HIGH GLOSS 4L GLOSS IT 172</t>
  </si>
  <si>
    <t>+PAINT MIXING DAVIES HIGH GLOSS 4L GLOSS IT 173</t>
  </si>
  <si>
    <t>+PAINT MIXING DAVIES HIGH GLOSS 4L GLOSS IT 174</t>
  </si>
  <si>
    <t>+PAINT MIXING DAVIES HIGH GLOSS 4L GLOSS IT 175</t>
  </si>
  <si>
    <t>+PAINT MIXING DAVIES HIGH GLOSS 4L GLOSS IT 176</t>
  </si>
  <si>
    <t>+PAINT MIXING DAVIES HIGH GLOSS 4L GLOSS IT 177</t>
  </si>
  <si>
    <t>+PAINT MIXING DAVIES HIGH GLOSS 4L GLOSS IT 178</t>
  </si>
  <si>
    <t>PAINT NIPPON COLOURANT BAND NO. 1AK</t>
  </si>
  <si>
    <t>PAINT NIPPON COLOURANT BAND NO. 1AJ</t>
  </si>
  <si>
    <t>PAINT NIPPON COLOURANT BAND NO. 1AI</t>
  </si>
  <si>
    <t>PAINT NIPPON COLOURANT BAND NO. 1AH</t>
  </si>
  <si>
    <t>PAINT NIPPON COLOURANT BAND NO. 1AG</t>
  </si>
  <si>
    <t>PAINT NIPPON COLOURANT BAND NO. 1AF</t>
  </si>
  <si>
    <t>PAINT NIPPON COLOURANT BAND NO. 1AE</t>
  </si>
  <si>
    <t>PAINT NIPPON COLOURANT BAND NO. 1AD</t>
  </si>
  <si>
    <t>PAINT NIPPON COLOURANT BAND NO. 1AC</t>
  </si>
  <si>
    <t>PAINT NIPPON COLOURANT BAND NO. 1AB</t>
  </si>
  <si>
    <t>PAINT NIPPON COLOURANT BAND NO. 1AA</t>
  </si>
  <si>
    <t>PAINT NIPPON COLOURANT BAND NO. 1Z</t>
  </si>
  <si>
    <t>PAINT NIPPON COLOURANT BAND NO. 1Y</t>
  </si>
  <si>
    <t>PAINT NIPPON COLOURANT BAND NO. 1X</t>
  </si>
  <si>
    <t>PAINT NIPPON COLOURANT BAND NO. 1W</t>
  </si>
  <si>
    <t>PAINT NIPPON COLOURANT BAND NO. 1V</t>
  </si>
  <si>
    <t>PAINT NIPPON COLOURANT BAND NO. 1U</t>
  </si>
  <si>
    <t>PAINT NIPPON COLOURANT BAND NO. 1T</t>
  </si>
  <si>
    <t>PAINT NIPPON COLOURANT BAND NO. 1S</t>
  </si>
  <si>
    <t>PAINT NIPPON COLOURANT BAND NO. 1R</t>
  </si>
  <si>
    <t>PAINT NIPPON COLOURANT BAND NO. 1Q</t>
  </si>
  <si>
    <t>PAINT NIPPON COLOURANT BAND NO. 1P</t>
  </si>
  <si>
    <t>PAINT NIPPON COLOURANT BAND NO. 1O</t>
  </si>
  <si>
    <t>PAINT NIPPON COLOURANT BAND NO. 1N</t>
  </si>
  <si>
    <t>PAINT NIPPON COLOURANT BAND NO. 1M</t>
  </si>
  <si>
    <t>PAINT NIPPON COLOURANT BAND NO. 5BH</t>
  </si>
  <si>
    <t>PAINT NIPPON COLOURANT BAND NO. 5BG</t>
  </si>
  <si>
    <t>PAINT NIPPON COLOURANT BAND NO. 5BF</t>
  </si>
  <si>
    <t>PAINT NIPPON COLOURANT BAND NO. 5BE</t>
  </si>
  <si>
    <t>PAINT NIPPON COLOURANT BAND NO. 5BD</t>
  </si>
  <si>
    <t>PAINT NIPPON COLOURANT BAND NO. 5BC</t>
  </si>
  <si>
    <t>PAINT NIPPON COLOURANT BAND NO. 5BB</t>
  </si>
  <si>
    <t>PAINT NIPPON COLOURANT BAND NO. 5BA</t>
  </si>
  <si>
    <t>PAINT NIPPON COLOURANT BAND NO. 5AZ</t>
  </si>
  <si>
    <t>PAINT NIPPON COLOURANT BAND NO. 5AY</t>
  </si>
  <si>
    <t>PAINT NIPPON COLOURANT BAND NO. 5AX</t>
  </si>
  <si>
    <t>PAINT NIPPON COLOURANT BAND NO. 5AW</t>
  </si>
  <si>
    <t>PAINT NIPPON COLOURANT BAND NO. 5AV</t>
  </si>
  <si>
    <t>PAINT NIPPON COLOURANT BAND NO. 5AU</t>
  </si>
  <si>
    <t>PAINT NIPPON COLOURANT BAND NO. 5AT</t>
  </si>
  <si>
    <t>PAINT NIPPON COLOURANT BAND NO. 5AS</t>
  </si>
  <si>
    <t>PAINT NIPPON COLOURANT BAND NO. 5AR</t>
  </si>
  <si>
    <t>PAINT NIPPON COLOURANT BAND NO. 5AQ</t>
  </si>
  <si>
    <t>PAINT NIPPON COLOURANT BAND NO. 5AP</t>
  </si>
  <si>
    <t>PAINT NIPPON COLOURANT BAND NO. 5AO</t>
  </si>
  <si>
    <t>PAINT NIPPON COLOURANT BAND NO. 5AN</t>
  </si>
  <si>
    <t>PAINT NIPPON COLOURANT BAND NO. 5AM</t>
  </si>
  <si>
    <t>PAINT NIPPON COLOURANT BAND NO. 5AK</t>
  </si>
  <si>
    <t>PAINT NIPPON COLOURANT BAND NO. 5AL</t>
  </si>
  <si>
    <t>PAINT NIPPON COLOURANT BAND NO. 5AJ</t>
  </si>
  <si>
    <t>PAINT NIPPON COLOURANT BAND NO. 5AI</t>
  </si>
  <si>
    <t>PAINT NIPPON COLOURANT BAND NO. 5AH</t>
  </si>
  <si>
    <t>PAINT NIPPON COLOURANT BAND NO. 5AG</t>
  </si>
  <si>
    <t>PAINT NIPPON COLOURANT BAND NO. 5AF</t>
  </si>
  <si>
    <t>PAINT NIPPON COLOURANT BAND NO. 5AE</t>
  </si>
  <si>
    <t>PAINT NIPPON COLOURANT BAND NO. 5AD</t>
  </si>
  <si>
    <t>PAINT NIPPON COLOURANT BAND NO. 5AC</t>
  </si>
  <si>
    <t>PAINT NIPPON COLOURANT BAND NO. 5AB</t>
  </si>
  <si>
    <t>PAINT NIPPON COLOURANT BAND NO. 5AA</t>
  </si>
  <si>
    <t>PAINT NIPPON COLOURANT BAND NO. 5Z</t>
  </si>
  <si>
    <t>PAINT NIPPON COLOURANT BAND NO. 5Y</t>
  </si>
  <si>
    <t>PAINT NIPPON COLOURANT BAND NO. 5X</t>
  </si>
  <si>
    <t>PAINT NIPPON COLOURANT BAND NO. 5W</t>
  </si>
  <si>
    <t>PAINT NIPPON COLOURANT BAND NO. 5V</t>
  </si>
  <si>
    <t>PAINT NIPPON COLOURANT BAND NO. 5U</t>
  </si>
  <si>
    <t>PAINT NIPPON COLOURANT BAND NO. 5S</t>
  </si>
  <si>
    <t>PAINT NIPPON COLOURANT BAND NO. 5R</t>
  </si>
  <si>
    <t>PAINT NIPPON COLOURANT BAND NO. 5Q</t>
  </si>
  <si>
    <t>PAINT NIPPON COLOURANT BAND NO. 15BH</t>
  </si>
  <si>
    <t>PAINT NIPPON COLOURANT BAND NO. 15BG</t>
  </si>
  <si>
    <t>PAINT NIPPON COLOURANT BAND NO. 15BF</t>
  </si>
  <si>
    <t>PAINT NIPPON COLOURANT BAND NO. 15BE</t>
  </si>
  <si>
    <t>PAINT NIPPON COLOURANT BAND NO. 15BD</t>
  </si>
  <si>
    <t>PAINT NIPPON COLOURANT BAND NO. 15BC</t>
  </si>
  <si>
    <t>PAINT NIPPON COLOURANT BAND NO. 15BB</t>
  </si>
  <si>
    <t>PAINT NIPPON COLOURANT BAND NO. 15BA</t>
  </si>
  <si>
    <t>PAINT NIPPON COLOURANT BAND NO. 15AZ</t>
  </si>
  <si>
    <t>PAINT NIPPON COLOURANT BAND NO.  15AY</t>
  </si>
  <si>
    <t>PAINT NIPPON COLOURANT BAND NO. 15AX</t>
  </si>
  <si>
    <t>PAINT NIPPON COLOURANT BAND NO. 15AW</t>
  </si>
  <si>
    <t>PAINT NIPPON COLOURANT BAND NO. 15AV</t>
  </si>
  <si>
    <t>PAINT NIPPON COLOURANT BAND NO. 15AU</t>
  </si>
  <si>
    <t>PAINT NIPPON COLOURANT BAND NO. 15AT</t>
  </si>
  <si>
    <t>PAINT NIPPON COLOURANT BAND NO. 15AS</t>
  </si>
  <si>
    <t>PAINT NIPPON COLOURANT BAND NO. 15AR</t>
  </si>
  <si>
    <t>PAINT NIPPON COLOURANT BAND NO. 15AQ</t>
  </si>
  <si>
    <t>PAINT NIPPON COLOURANT BAND NO. 15AP</t>
  </si>
  <si>
    <t>PAINT NIPPON COLOURANT BAND NO. 15AO</t>
  </si>
  <si>
    <t>PAINT NIPPON COLOURANT BAND NO. 15AN</t>
  </si>
  <si>
    <t>PAINT NIPPON COLOURANT BAND NO. 15AM</t>
  </si>
  <si>
    <t>PAINT NIPPON COLOURANT BAND NO. 15AL</t>
  </si>
  <si>
    <t>PAINT NIPPON COLOURANT BAND NO. 15AK</t>
  </si>
  <si>
    <t>PAINT NIPPON COLOURANT BAND NO. 15AJ</t>
  </si>
  <si>
    <t>PAINT NIPPON COLOURANT BAND NO. 15AI</t>
  </si>
  <si>
    <t>PAINT NIPPON COLOURANT BAND NO. 15AH</t>
  </si>
  <si>
    <t>PAINT NIPPON COLOURANT BAND NO. 15AG</t>
  </si>
  <si>
    <t>PAINT NIPPON COLOURANT BAND NO. 15AF</t>
  </si>
  <si>
    <t>PAINT NIPPON COLOURANT BAND NO. 15AE</t>
  </si>
  <si>
    <t>PAINT NIPPON COLOURANT BAND NO. 15AD</t>
  </si>
  <si>
    <t>PAINT NIPPON COLOURANT BAND NO. 15AC</t>
  </si>
  <si>
    <t>PAINT NIPPON COLOURANT BAND NO. 15AB</t>
  </si>
  <si>
    <t>PAINT NIPPON COLOURANT BAND NO. 15AA</t>
  </si>
  <si>
    <t>PAINT NIPPON COLOURANT BAND NO. 15Z</t>
  </si>
  <si>
    <t>PAINT NIPPON COLOURANT BAND NO. 15Y</t>
  </si>
  <si>
    <t>LOW CEILING LAMP 3L (21080) 98025 BROWN</t>
  </si>
  <si>
    <t>LOW CEILING LAMP 5L (21080) 98025 BROWN</t>
  </si>
  <si>
    <t>PAINT NIPPON COLOURANT BAND NO. 15X</t>
  </si>
  <si>
    <t>PAINT NIPPON COLOURANT BAND NO. 15W</t>
  </si>
  <si>
    <t>PAINT NIPPON COLOURANT BAND NO. 15V</t>
  </si>
  <si>
    <t>PAINT NIPPON COLOURANT BAND NO. 15U</t>
  </si>
  <si>
    <t>PAINT NIPPON COLOURANT BAND NO. 15T</t>
  </si>
  <si>
    <t>PAINT NIPPON COLOURANT BAND NO. 15S</t>
  </si>
  <si>
    <t>PAINT NIPPON COLOURANT BAND NO. 15R</t>
  </si>
  <si>
    <t>PAINT NIPPON COLOURANT BAND NO. 15Q</t>
  </si>
  <si>
    <t>PAINT NIPPON COLOURANT BAND NO. 15P</t>
  </si>
  <si>
    <t>PAINT NIPPON COLOURANT BAND NO. 15O</t>
  </si>
  <si>
    <t>PAINT NIPPON COLOURANT BAND NO. 15N</t>
  </si>
  <si>
    <t>PAINT NIPPON COLOURANT BAND NO. 15M</t>
  </si>
  <si>
    <t>PAINT NIPPON COLOURANT BAND NO. 18BH</t>
  </si>
  <si>
    <t>PAINT NIPPON COLOURANT BAND NO. 18BG</t>
  </si>
  <si>
    <t>PAINT NIPPON COLOURANT BAND NO. 18BF</t>
  </si>
  <si>
    <t>PAINT NIPPON COLOURANT BAND NO. 18BE</t>
  </si>
  <si>
    <t>PAINT NIPPON COLOURANT BAND NO. 18BD</t>
  </si>
  <si>
    <t>PAINT NIPPON COLOURANT BAND NO. 18BC</t>
  </si>
  <si>
    <t>PAINT NIPPON COLOURANT BAND NO. 18BB</t>
  </si>
  <si>
    <t>PAINT NIPPON COLOURANT BAND NO. 18BA</t>
  </si>
  <si>
    <t>PAINT NIPPON COLOURANT BAND NO. 18AZ</t>
  </si>
  <si>
    <t>PAINT NIPPON COLOURANT BAND NO. 18AY</t>
  </si>
  <si>
    <t>PAINT NIPPON COLOURANT BAND NO. 18AX</t>
  </si>
  <si>
    <t>PAINT NIPPON COLOURANT BAND NO. 18AW</t>
  </si>
  <si>
    <t>PAINT NIPPON COLOURANT BAND NO. 18AV</t>
  </si>
  <si>
    <t>PAINT NIPPON COLOURANT BAND NO. 18AU</t>
  </si>
  <si>
    <t>PAINT NIPPON COLOURANT BAND NO. 18AT</t>
  </si>
  <si>
    <t>PAINT NIPPON COLOURANT BAND NO. 18AS</t>
  </si>
  <si>
    <t>PAINT NIPPON COLOURANT BAND NO. 18AR</t>
  </si>
  <si>
    <t>PAINT NIPPON COLOURANT BAND NO. 18AQ</t>
  </si>
  <si>
    <t>PAINT NIPPON COLOURANT BAND NO. 18AP</t>
  </si>
  <si>
    <t>PAINT NIPPON COLOURANT BAND NO. 18AO</t>
  </si>
  <si>
    <t>PAINT NIPPON COLOURANT BAND NO. 18AN</t>
  </si>
  <si>
    <t>PAINT NIPPON COLOURANT BAND NO. 18AM</t>
  </si>
  <si>
    <t>PAINT NIPPON COLOURANT BAND NO. 18AL</t>
  </si>
  <si>
    <t>PAINT NIPPON COLOURANT BAND NO. 18AK</t>
  </si>
  <si>
    <t>PAINT NIPPON COLOURANT BAND NO. 18AJ</t>
  </si>
  <si>
    <t>PAINT NIPPON COLOURANT BAND NO. 18AI</t>
  </si>
  <si>
    <t>PAINT NIPPON COLOURANT BAND NO. 18AH</t>
  </si>
  <si>
    <t>PAINT NIPPON COLOURANT BAND NO. 18AG</t>
  </si>
  <si>
    <t>PAINT NIPPON COLOURANT BAND NO. 18AF</t>
  </si>
  <si>
    <t>PAINT NIPPON COLOURANT BAND NO. 18AE</t>
  </si>
  <si>
    <t>PAINT NIPPON COLOURANT BAND NO. 18AD</t>
  </si>
  <si>
    <t>PAINT NIPPON COLOURANT BAND NO. 18AC</t>
  </si>
  <si>
    <t>PAINT NIPPON COLOURANT BAND NO. 18AB</t>
  </si>
  <si>
    <t>PAINT NIPPON COLOURANT BAND NO. 18AA</t>
  </si>
  <si>
    <t>PAINT NIPPON COLOURANT BAND NO. 18Z</t>
  </si>
  <si>
    <t>PAINT NIPPON COLOURANT BAND NO. 18Y</t>
  </si>
  <si>
    <t>PAINT NIPPON COLOURANT BAND NO. 18X</t>
  </si>
  <si>
    <t>PAINT NIPPON COLOURANT BAND NO. 18W</t>
  </si>
  <si>
    <t>PAINT NIPPON COLOURANT BAND NO. 18V</t>
  </si>
  <si>
    <t>PAINT ISLAND 1/4L IOTC HANSA YELLOW</t>
  </si>
  <si>
    <t>PAINT NIPPON COLOURANT BAND NO. 18U</t>
  </si>
  <si>
    <t>PAINT NIPPON COLOURANT BAND NO. 18T</t>
  </si>
  <si>
    <t>PAINT NIPPON COLOURANT BAND NO. 18S</t>
  </si>
  <si>
    <t>PAINT NIPPON COLOURANT BAND NO. 18R</t>
  </si>
  <si>
    <t>PAINT NIPPON COLOURANT BAND NO. 18Q</t>
  </si>
  <si>
    <t>PAINT NIPPON COLOURANT BAND NO. 18P</t>
  </si>
  <si>
    <t>PAINT NIPPON COLOURANT BAND NO. 18O</t>
  </si>
  <si>
    <t>PAINT NIPPON COLOURANT BAND NO. 18N</t>
  </si>
  <si>
    <t>PAINT NIPPON COLOURANT BAND NO. 18M</t>
  </si>
  <si>
    <t>PAINT NIPPON COLOURANT BAND NO. 20BH</t>
  </si>
  <si>
    <t>PAINT NIPPON COLOURANT BAND NO. 20BG</t>
  </si>
  <si>
    <t>PAINT NIPPON COLOURANT BAND NO. 20BF</t>
  </si>
  <si>
    <t>PAINT NIPPON COLOURANT BAND NO. 20BE</t>
  </si>
  <si>
    <t>PAINT NIPPON COLOURANT BAND NO. 20BD</t>
  </si>
  <si>
    <t>PAINT NIPPON COLOURANT BAND NO. 20BC</t>
  </si>
  <si>
    <t>PAINT NIPPON COLOURANT BAND NO. 20BB</t>
  </si>
  <si>
    <t>PAINT NIPPON COLOURANT BAND NO. 20BA</t>
  </si>
  <si>
    <t>PAINT NIPPON COLOURANT BAND NO. 20AZ</t>
  </si>
  <si>
    <t>PAINT NIPPON COLOURANT BAND NO. 20AY</t>
  </si>
  <si>
    <t>PAINT NIPPON COLOURANT BAND NO. 20AX</t>
  </si>
  <si>
    <t>PAINT NIPPON COLOURANT BAND NO. 20AW</t>
  </si>
  <si>
    <t>PAINT NIPPON COLOURANT BAND NO. 20AV</t>
  </si>
  <si>
    <t>PAINT NIPPON COLOURANT BAND NO. 20AU</t>
  </si>
  <si>
    <t>PAINT NIPPON COLOURANT BAND NO. 20AT</t>
  </si>
  <si>
    <t>PAINT NIPPON COLOURANT BAND NO. 20AS</t>
  </si>
  <si>
    <t>PAINT NIPPON COLOURANT BAND NO. 20AR</t>
  </si>
  <si>
    <t>PAINT NIPPON COLOURANT BAND NO. 20AQ</t>
  </si>
  <si>
    <t>PAINT NIPPON COLOURANT BAND NO. 20AP</t>
  </si>
  <si>
    <t>PAINT NIPPON COLOURANT BAND NO. 20AO</t>
  </si>
  <si>
    <t>PAINT NIPPON COLOURANT BAND NO. 20AN</t>
  </si>
  <si>
    <t>PAINT NIPPON COLOURANT BAND NO. 20AM</t>
  </si>
  <si>
    <t>PAINT NIPPON COLOURANT BAND NO. 20AL</t>
  </si>
  <si>
    <t>PAINT NIPPON COLOURANT BAND NO. 20AK</t>
  </si>
  <si>
    <t>PAINT NIPPON COLOURANT BAND NO. 20AJ</t>
  </si>
  <si>
    <t>PAINT NIPPON COLOURANT BAND NO. 20AI</t>
  </si>
  <si>
    <t>PAINT NIPPON COLOURANT BAND NO. 20AH</t>
  </si>
  <si>
    <t>PAINT NIPPON COLOURANT BAND NO. 20AG</t>
  </si>
  <si>
    <t>PAINT NIPPON COLOURANT BAND NO. 20AF</t>
  </si>
  <si>
    <t>PAINT NIPPON COLOURANT BAND NO. 20AE</t>
  </si>
  <si>
    <t>PAINT NIPPON COLOURANT BAND NO. 20AD</t>
  </si>
  <si>
    <t>PAINT NIPPON COLOURANT BAND NO. 20AC</t>
  </si>
  <si>
    <t>PAINT NIPPON COLOURANT BAND NO. 20AB</t>
  </si>
  <si>
    <t>PAINT NIPPON COLOURANT BAND NO. 20AA</t>
  </si>
  <si>
    <t>PAINT NIPPON COLOURANT BAND NO. 20Z</t>
  </si>
  <si>
    <t>PAINT NIPPON COLOURANT BAND NO. 20Y</t>
  </si>
  <si>
    <t>PAINT NIPPON COLOURANT BAND NO. 20X</t>
  </si>
  <si>
    <t>PAINT NIPPON COLOURANT BAND NO. 20W</t>
  </si>
  <si>
    <t>PAINT NIPPON COLOURANT BAND NO. 20V</t>
  </si>
  <si>
    <t>PAINT NIPPON COLOURANT BAND NO. 20U</t>
  </si>
  <si>
    <t>PAINT NIPPON COLOURANT BAND NO. 20T</t>
  </si>
  <si>
    <t>PAINT NIPPON COLOURANT BAND NO. 20S</t>
  </si>
  <si>
    <t>PAINT NIPPON COLOURANT BAND NO. 20R</t>
  </si>
  <si>
    <t>PAINT NIPPON COLOURANT BAND NO. 20Q</t>
  </si>
  <si>
    <t>PAINT NIPPON COLOURANT BAND NO. 20P</t>
  </si>
  <si>
    <t>PAINT NIPPON COLOURANT BAND NO. 20O</t>
  </si>
  <si>
    <t>PAINT NIPPON COLOURANT BAND NO. 20N</t>
  </si>
  <si>
    <t>PAINT NIPPON COLOURANT BAND NO. 20M</t>
  </si>
  <si>
    <t>SKIMCOAT NIPPON 30K NP ACR</t>
  </si>
  <si>
    <t>BASIC BULB LED FIRELFY EBI111WW 65X140X65MM WHITE 11W RECTANGULAR POLY</t>
  </si>
  <si>
    <t>SKIMCOAT NIPPON 5K NP ACR</t>
  </si>
  <si>
    <t>PAINT NIPPON SUPER MATEX 18L 1001 BRL. WHITE</t>
  </si>
  <si>
    <t>PAINT NIPPON SUPER MATEX 7L 1001 BRL. WHITE</t>
  </si>
  <si>
    <t>PAINT NIPPON SUPER MATEX  7L 134 CREAM</t>
  </si>
  <si>
    <t>PAINT NIPPON SUPER MATEX  7L  300 AMBER WHITE</t>
  </si>
  <si>
    <t>PAINT NIPPON SUPER MATEX  7L 312 MARINE BLUE</t>
  </si>
  <si>
    <t>PAINT NIPPON SUPER MATEX  7L  356 POPPY</t>
  </si>
  <si>
    <t>PAINT NIPPON SUPER MATEX  7L 370 CANDLE LIGHT</t>
  </si>
  <si>
    <t>PAINT NIPPON SUPER MATEX 7L 375 SAKURA RED</t>
  </si>
  <si>
    <t>PAINT NIPPON SUPER MATEX 7L 376 GRASS GREEN</t>
  </si>
  <si>
    <t>PAINT NIPPON SUPER MATEX 7L 393 PURPLE TIME</t>
  </si>
  <si>
    <t>PAINT NIPPON SUPER MATEX 7L 399 ROSE LINEN</t>
  </si>
  <si>
    <t>PAINT NIPPON SUPER MATEX 7L 402 CELTIC</t>
  </si>
  <si>
    <t>PAINT NIPPON SUPER MATEX 7L 405 EMPIRE YELLOW</t>
  </si>
  <si>
    <t>PAINT NIPPON SUPER MATEX 7L 409 DEEP SEA</t>
  </si>
  <si>
    <t>PAINT NIPPON SUPER MATEX 7L 566 LAVENDER</t>
  </si>
  <si>
    <t>PAINT NIPPON SUPER MATEX 7L 584 ORANGE SCENT</t>
  </si>
  <si>
    <t>PAINT NIPPON SUPER MATEX 7L 588 BLONDE WHITE</t>
  </si>
  <si>
    <t>PAINT NIPPON SUPER MATEX 7L 591 CRYSTAL WHITE</t>
  </si>
  <si>
    <t>PAINT NIPPON SUPER MATEX 7L 592 DOVE</t>
  </si>
  <si>
    <t>PAINT NIPPON SUPER MATEX 7L 874 OYSTER GREY</t>
  </si>
  <si>
    <t>PAINT NIPPON SUPER MATEX 7L 9103 BS BLACK</t>
  </si>
  <si>
    <t>PAINT NIPPON SUPER MATEX 7L 873 BUTTERCUP (P)</t>
  </si>
  <si>
    <t>PAINT NIPPON SUPER MATEX 7L 872 GREEN TEA (P)</t>
  </si>
  <si>
    <t>PAINT NIPPON PLATONE HIGH GLOSS 1L 9102 BS WHITE</t>
  </si>
  <si>
    <t>PAINT NIPPON PLATONE HIGH GLOSS 1L 9103 BLACK</t>
  </si>
  <si>
    <t>PAINT NIPPON PLT HG 1L 1015 OFF WHITE</t>
  </si>
  <si>
    <t>PAINT NIPPON PLT HG 1L 1026 MAPLE</t>
  </si>
  <si>
    <t>PAINT NIPPON PLT HG 1L 1938 GREEN</t>
  </si>
  <si>
    <t>PAINT NIPPON PLT HG 1L 4104 VENUS</t>
  </si>
  <si>
    <t>PAINT NIPPON PLT HG 1L 7604 EXECUTIVE GREY</t>
  </si>
  <si>
    <t>PAINT NIPPON PLT HG 1L 4105 STEEL GREY</t>
  </si>
  <si>
    <t>PAINT NIPPON PLT HG 1L 1471 WIRA BLUE</t>
  </si>
  <si>
    <t>PAINT NIPPON PLT HG 1L 3044 GOLDEN BROWN</t>
  </si>
  <si>
    <t>PAINT NIPPON PLT HG 1L 6642 CHINA BLUE</t>
  </si>
  <si>
    <t>PAINT NIPPON PLT HG 1L 7649 MARINE BLUE</t>
  </si>
  <si>
    <t>PAINT NIPPON PLT HG 1L 8503 SILVER</t>
  </si>
  <si>
    <t>PAINT NIPPON PLT HG 1L 4101 RUSTIC</t>
  </si>
  <si>
    <t>PAINT NIPPON PLT HG 1L 4100 SUNRISE YELLOW</t>
  </si>
  <si>
    <t>PAINT NIPPON PLT HG 1L 4102 MOCHA LATTE</t>
  </si>
  <si>
    <t>PAINT NIPPON PLT HG 1L 4103 LEATHER</t>
  </si>
  <si>
    <t>PAINT NIPPON PLT HG 1L 6074 BOTTLE GREEN</t>
  </si>
  <si>
    <t>PAINT NIPPON PLT HG 1L 4055 JASMINE</t>
  </si>
  <si>
    <t>PAINT NIPPON PLT HG 1L 6613 SIGNAL RED</t>
  </si>
  <si>
    <t>PAINT NIPPON PLT HG 1L 0004 SUNRISE</t>
  </si>
  <si>
    <t>PAINT NIPPON PLT HG 1L 1024 MAROON</t>
  </si>
  <si>
    <t>PAINT NIPPON PLT HG 3.5L 9102 BS WHITE</t>
  </si>
  <si>
    <t>PAINT NIPPON PLT HG 3.5L 9103 BLACK</t>
  </si>
  <si>
    <t>PAINT NIPPON PLT HG 3.5L 1015 OFF WHITE</t>
  </si>
  <si>
    <t>PAINT NIPPON PLT HG 3.5L 1026 MAPLE</t>
  </si>
  <si>
    <t>PAINT NIPPON PLT HG 3.5L 1938 GREEN</t>
  </si>
  <si>
    <t>PAINT NIPPON PLT HG 3.5L 4104 VENUS</t>
  </si>
  <si>
    <t>PAINT NIPPON PLT HG 3.5L 7604 EXECUTIVE GREY</t>
  </si>
  <si>
    <t>PAINT NIPPON PLT HG 3.5L 4105 STEEL GREY</t>
  </si>
  <si>
    <t>PAINT NIPPON PLT HG 3.5L 1471 WIRA BLUE</t>
  </si>
  <si>
    <t>PAINT NIPPON PLT HG 3.5L 3044 GOLDEN BROWN</t>
  </si>
  <si>
    <t>PAINT NIPPON PLT HG 3.5L 6642 CHINA BLUE</t>
  </si>
  <si>
    <t>(DO NOT USE)NIPPON PAINT PLT HG 3.5L 7649 MARINE BLUE</t>
  </si>
  <si>
    <t>PAINT NIPPON PLT HG 3.5L 7649 MARINE BLUE</t>
  </si>
  <si>
    <t>PAINT NIPPON PLT HG 3.5L 8503 SILVER</t>
  </si>
  <si>
    <t>PAINT NIPPON PLT HG 3.5L 4101 RUSTIC</t>
  </si>
  <si>
    <t>PAINT NIPPON PLT HG 3.5L 4100 SUNRISE YELLOW</t>
  </si>
  <si>
    <t>PAINT NIPPON PLT HG 3.5L 4102 MOCHA LATTE</t>
  </si>
  <si>
    <t>PAINT NIPPON PLT HG 3.5L 4103 LEATHER</t>
  </si>
  <si>
    <t>PAINT NIPPON PLT HG 3.5L 6074 BOTTLE GREEN</t>
  </si>
  <si>
    <t>PAINT NIPPON PLT HG 3.5L 4055 JASMINE</t>
  </si>
  <si>
    <t>PAINT NIPPON PLT HG 3.5L 6613 SIGNAL RED</t>
  </si>
  <si>
    <t>PAINT NIPPON PLT HG 3.5L 0004 SUNRISE</t>
  </si>
  <si>
    <t>PAINT NIPPON PLT HG 3.5L 1024 MAROON</t>
  </si>
  <si>
    <t>PAINT NIPPON WEATHERGOLD 15L 1001 BRILLIANT WHITE</t>
  </si>
  <si>
    <t>PAINT NIPPON WEATHERGOLD 5L 1001 BRILLIANT WHITE</t>
  </si>
  <si>
    <t>PAINT NIPPON WEATHERGOLD 5L 120 SUMMER DAISY</t>
  </si>
  <si>
    <t>PAINT NIPPON WEATHERGOLD 5L 144 BLACK</t>
  </si>
  <si>
    <t>PAINT NIPPON WEATHERGOLD 5L 307 GUNSMOKE GREY</t>
  </si>
  <si>
    <t>PAINT NIPPON WEATHERGOLD 5L 309 IN THE BUFF</t>
  </si>
  <si>
    <t>PAINT NIPPON WEATHERGOLD 5L 721 WETHERBURN TAN</t>
  </si>
  <si>
    <t>PAINT NIPPON WEATHERGOLD 5L 728 TRACKING TAN</t>
  </si>
  <si>
    <t>PAINT NIPPON WEATHERGOLD 5L 782 SOUTHERWEST STONE</t>
  </si>
  <si>
    <t>PAINT NIPPON WEATHERGOLD 5L 788 BARBARA BLUE</t>
  </si>
  <si>
    <t>PAINT NIPPON WEATHERGOLD 5L 9583 BREEZY PALMS</t>
  </si>
  <si>
    <t>PAINT NIPPON WEATHERGOLD 5L 114 BANANA</t>
  </si>
  <si>
    <t>PAINT NIPPON WEATHERGOLD 5L 115 CHEERS</t>
  </si>
  <si>
    <t>PAINT NIPPON WEATHERGOLD 5L 134 SANDSTORM</t>
  </si>
  <si>
    <t>PAINT NIPPON WEATHERGOLD 5L 249 RAW SILK</t>
  </si>
  <si>
    <t>PAINT NIPPON WEATHERGOLD 5L 704 BANANA SPLIT</t>
  </si>
  <si>
    <t>PAINT NIPPON WEATHERGOLD 5L 720 QUARRY PEBBLE</t>
  </si>
  <si>
    <t>PAINT NIPPON WEATHERGOLD 5L 787 CREEPING WILLOW</t>
  </si>
  <si>
    <t>PAINT NIPPON WEATHERGOLD 5L 132 BUTTERFLY</t>
  </si>
  <si>
    <t>PAINT NIPPON WEATHERGOLD 5L 781 AMBER ORANGE</t>
  </si>
  <si>
    <t>PAINT NIPPON WEATHERGOLD 5L 117 PURE GOLD</t>
  </si>
  <si>
    <t>PAINT NIPPON WEATHERGOLD 5L 496 RUBY RED</t>
  </si>
  <si>
    <t>WATER HEATER STIEBEL TRON IM 60 EC 350X210X100 WHITE</t>
  </si>
  <si>
    <t>WATER HEATER STIEBEL TRON DMT 6 220X170X80 WHITE</t>
  </si>
  <si>
    <t>WATER HEATER STIEBEL TRON DS 60 EC 342X212X85 WHITE</t>
  </si>
  <si>
    <t>WATER HEATER STIEBEL TRON DX 35 E 264X186X76 WHITE</t>
  </si>
  <si>
    <t>WATER HEATER STIEBEL TRON DX 45 E 264X186X76 WHITE</t>
  </si>
  <si>
    <t>WATER HEATER STIEBEL TRON XG 35 EC 342X216X73 WHITE</t>
  </si>
  <si>
    <t>WATER HEATER STIEBEL TRON XG 45 EC 342X216X73 WHITE</t>
  </si>
  <si>
    <t>RECHARGEABLE FAN ZIGMA AAZ KN-5926H WHITE</t>
  </si>
  <si>
    <t>RECHARGEABLE TORCH LAMP ZIGMA AAZ KN-8595LA RED&amp;BLACK</t>
  </si>
  <si>
    <t>CEILING FIXTURE AKARI ACF-MX501 3xE27 WHITE</t>
  </si>
  <si>
    <t>PVC CABLE TRAY ZIGMA AAZ W4040 40X40 T-1.3MM GRAY</t>
  </si>
  <si>
    <t>PVC CABLE TRAY ZIGMA AAZ W100100 100X100 T-1.9MM GRAY</t>
  </si>
  <si>
    <t>NIGHT LIGHT ZIGMA AAZ LED SBD11 220VAC 0.5W</t>
  </si>
  <si>
    <t>NIGHT LIGHT ZIGMA AAZ LED ZLU03033 220VAC 0.5W</t>
  </si>
  <si>
    <t>NIGHT LIGHT ZIGMA AAZ LED ZLU03026 220VAC 0.5W</t>
  </si>
  <si>
    <t>NIGHT LIGHT ZIGMA AAZ LED FG-22006 1W W/SENSOR 220VAC CW</t>
  </si>
  <si>
    <t>NIGHT LIGHT ZIGMA AAZ LED FG-12011 0.4W W/SENSOR 220VAC CW</t>
  </si>
  <si>
    <t>TRAVEL ADAPTOR ZIGMA AAZ XD-931D WHITE W/ 2 USB</t>
  </si>
  <si>
    <t>ADAPTOR ZIGMA AAZ XD-608-C OCTOPUS WHITE</t>
  </si>
  <si>
    <t>DOORBELL SOTER AAZ WIRELESS E-108 PLUG IN</t>
  </si>
  <si>
    <t>DOORBELL SOTER AAZ WIRELESS X-581P PLUG IN489</t>
  </si>
  <si>
    <t>DOORBELL SOTER AAZ WIRELESS F-128E BATTERY</t>
  </si>
  <si>
    <t>DOORBELL SOTER AAZ WIRELESS X2-581P PLUG IN W/DOUBLE PUSHES</t>
  </si>
  <si>
    <t>DOORBELL SOTER AAZ WIRELESS X-581P-2 PLUG IN W/DOUBLE RECEIVERS</t>
  </si>
  <si>
    <t>DOORBELL SOTER AAZ WIRELESS FB-535P PLUG IN W/KINETIC BELL PUSH</t>
  </si>
  <si>
    <t>SECURITY CAMERA SOTER AAZ IN11C DUMMY</t>
  </si>
  <si>
    <t>SECURITY CAMERA SOTER AAZ IN11D DUMMY</t>
  </si>
  <si>
    <t>SECURITY ALARM SOTER AAZ DOOR &amp; WINDOW IN03C MINI</t>
  </si>
  <si>
    <t>CABLE TIE LINK AAZ NF NYLON 2.5X100MM WHITE 25'S</t>
  </si>
  <si>
    <t>CABLE TIE LINK AAZ NF NYLON 2.5X150MM WHITE 25'S</t>
  </si>
  <si>
    <t>CABLE TIE LINK AAZ NF NYLON 2.5X200MM WHITE 25'S</t>
  </si>
  <si>
    <t>CABLE TIE LINK AAZ NF NYLON 3.6X150MM WHITE 25'S</t>
  </si>
  <si>
    <t>CABLE TIE LINK AAZ NF NYLON 3.6X200MM WHITE 25'S</t>
  </si>
  <si>
    <t>CABLE TIE LINK AAZ NF NYLON 3.6X250MM WHITE 25'S</t>
  </si>
  <si>
    <t>CABLE TIE LINK AAZ NF NYLON 4.8X200MM WHITE 25'S</t>
  </si>
  <si>
    <t>CABLE TIE LINK AAZ NF NYLON 4.8X250MM WHITE 25'S</t>
  </si>
  <si>
    <t>CABLE TIE LINK AAZ NF NYLON 4.8X300MM WHITE 25'S</t>
  </si>
  <si>
    <t>CABLE TIE LINK AAZ NF NYLON 5.8X200MM WHITE 25'S</t>
  </si>
  <si>
    <t>CABLE TIE LINK AAZ NF NYLON 5.8X250MM WHITE 25'S</t>
  </si>
  <si>
    <t>CABLE TIE LINK AAZ NF NYLON 5.8X300MM WHITE 25'S</t>
  </si>
  <si>
    <t>CABLE TIE LINK AAZ NF NYLON 2.5X100MM WHITE 100'S</t>
  </si>
  <si>
    <t>CABLE TIE LINK AAZ NF NYLON 2.5X150MM WHITE 100'S</t>
  </si>
  <si>
    <t>CABLE TIE LINK AAZ NF NYLON 2.5X200MM WHITE 100'S</t>
  </si>
  <si>
    <t>CABLE TIE LINK AAZ NF NYLON 3.6X150MM WHITE 100'S</t>
  </si>
  <si>
    <t>CABLE TIE LINK AAZ NF NYLON 3.6X200MM WHITE 100'S</t>
  </si>
  <si>
    <t>CABLE TIE LINK AAZ NF NYLON 3.6X250MM WHITE 100'S</t>
  </si>
  <si>
    <t>CABLE TIE LINK AAZ NF NYLON 4.8X200MM WHITE 100'S</t>
  </si>
  <si>
    <t>CABLE TIE LINK AAZ NF NYLON 4.8X250MM WHITE 100'S</t>
  </si>
  <si>
    <t>CABLE TIE LINK AAZ NF NYLON 4.8X300MM WHITE 100'S</t>
  </si>
  <si>
    <t>CABLE TIE LINK AAZ NF NYLON 5.8X200MM WHITE 100'S</t>
  </si>
  <si>
    <t>CABLE TIE LINK AAZ NF NYLON 5.8X250MM WHITE 100'S</t>
  </si>
  <si>
    <t>CABLE TIE LINK AAZ NF NYLON 5.8X300MM WHITE 100'S</t>
  </si>
  <si>
    <t>CABLE TIE LINK AAZ NF NYLON 2.5X100MM BLACK 25'S</t>
  </si>
  <si>
    <t>CABLE TIE LINK AAZ NF NYLON 2.5X150MM BLACK 25'S</t>
  </si>
  <si>
    <t>CABLE TIE LINK AAZ NF NYLON 2.5X200MM BLACK 25'S</t>
  </si>
  <si>
    <t>CABLE TIE LINK AAZ NF NYLON 3.6X150MM BLACK 25'S</t>
  </si>
  <si>
    <t>CABLE TIE LINK AAZ NF NYLON 4.8X200MM BLACK 25'S</t>
  </si>
  <si>
    <t>CABLE TIE LINK AAZ NF NYLON 5.8X250MM BLACK 25'S</t>
  </si>
  <si>
    <t>CABLE TIE LINK AAZ NF NYLON 2.5X100MM BLACK 100'S</t>
  </si>
  <si>
    <t>CABLE TIE LINK AAZ NF NYLON 2.5X150MM BLACK 100'S</t>
  </si>
  <si>
    <t>CABLE TIE LINK AAZ NF NYLON 2.5X200MM BLACK 100'S</t>
  </si>
  <si>
    <t>CABLE TIE LINK AAZ NF NYLON 3.6X150MM BLACK 100'S</t>
  </si>
  <si>
    <t>CABLE TIE LINK AAZ NF NYLON 4.8X200MM BLACK 100'S</t>
  </si>
  <si>
    <t>CABLE TIE LINK AAZ NF NYLON 5.8X250MM BLACK 100'S</t>
  </si>
  <si>
    <t>PE SPIRAL CABLE WRAP ZIGMA AAZ NF W/CLAMP 15MMX3M BLACK</t>
  </si>
  <si>
    <t>PE SPIRAL CABLE WRAP ZIGMA AAZ NF W/CLAMP 25MMX1.5M BLACK</t>
  </si>
  <si>
    <t>PE SPIRAL CABLE WRAP ZIGMA AAZ NF W/ CLAMP 15MMX3M WHITE</t>
  </si>
  <si>
    <t>PE SPIRAL CABLE WRAP ZIGMA AAZ NF W/ CLAMP 25MMX1.5M WHITE</t>
  </si>
  <si>
    <t>DRAWER SLIDE SENTRY SBDG45-12-BK 12" BALL BEARING 45MM BLACK</t>
  </si>
  <si>
    <t>DRAWER SLIDE SENTRY SBDG45-14-BK 14" BALL BEARING 45MM BLACK</t>
  </si>
  <si>
    <t>DRAWER SLIDE SENTRY SBDG45-16-BK 16" BALL BEARING 45MM BLACK</t>
  </si>
  <si>
    <t>DRAWER SLIDE SENTRY SBDG45-18-BK 18" BALL BEARING 45MM BLACK</t>
  </si>
  <si>
    <t>DRAWER SLIDE SENTRY SBDG45-20-BK 20" BALL BEARING 45MM BLACK</t>
  </si>
  <si>
    <t>DIGITAL DOOR VIEWER YALE YRV740-W1-619 SATIN NICKEL POLYETHELIN</t>
  </si>
  <si>
    <t>CCTV CAMERA SOTER AAZ X8100-MJ36 163EYE 720P WHITE</t>
  </si>
  <si>
    <t>SMOKE ALARM SOTER AAZ LM-107A</t>
  </si>
  <si>
    <t>HANGING LAMP 1L E27 (22003) BLACK</t>
  </si>
  <si>
    <t>HANGING LAMP 1L E27 (22004) BLACK</t>
  </si>
  <si>
    <t>HANGING LAMP 1L E27 (22005) BLACK</t>
  </si>
  <si>
    <t>HANGING LAMP 1L E27 (22007) BLACK</t>
  </si>
  <si>
    <t>HANGING LAMP 1L E27 (21175) BLACK/GOLD</t>
  </si>
  <si>
    <t>HANGING LAMP 1L E27 (22002) BLACK</t>
  </si>
  <si>
    <t>DROPLIGHT APOLLO DL-201801-4 60X12X130 GOLD MODERN CRYSTAL,METAL</t>
  </si>
  <si>
    <t>DROPLIGHT APOLLO DL-201802-4 42X42X130 CHROME MODERN CRYSTAL,METAL</t>
  </si>
  <si>
    <t>DROPLIGHT APOLLO DL-201803-3 65X16X130 GOLD MODERN CRYSTAL,METAL</t>
  </si>
  <si>
    <t>DROPLIGHT APOLLO DL-201805-4 50X50X130 GOLD MODERN CRYSTAL,METAL</t>
  </si>
  <si>
    <t>FIXTURE LANDLITE DIY-E27001 BLK 47X65MM ROUND CERAMIC</t>
  </si>
  <si>
    <t>FIXTURE LANDLITE DIY-CAN001 WHT 100X25MM ROUND METAL</t>
  </si>
  <si>
    <t>FIXTURE LANDLITE DIY-CAN001 BLK 100X25MM ROUND METAL</t>
  </si>
  <si>
    <t>FIXTURE LANDLITE DIY-E27001 WHT 47X65MM ROUND CERAMIC</t>
  </si>
  <si>
    <t>PANEL LIGHT LANDLITE LED-PANEL-36W 3W12 DL 300X1200MM WHITE 36W DL RECTANGLE ALUM.</t>
  </si>
  <si>
    <t>PANEL LIGHT LANDLITE LED-PANEL-36W DL 600X600MM WHITE 36W DL SQUARE ALUM.</t>
  </si>
  <si>
    <t>PANEL LIGHT LANDLITE LED-PANEL-60W 6W12 DL 600X1200MM WHITE 60W DL RECTANGLE ALUM.</t>
  </si>
  <si>
    <t>MEASURING TAPE SENTRY SMT 8 8M</t>
  </si>
  <si>
    <t>LONG TAPE SENTRY SLT 30 30M</t>
  </si>
  <si>
    <t>LONG TAPE SENTRY SLT 50 50M</t>
  </si>
  <si>
    <t>BULB LED LANDLITE LED-C37-3W BY DL</t>
  </si>
  <si>
    <t>WOOD CHISEL SENTRY SWC 6 6MM</t>
  </si>
  <si>
    <t>WOOD CHISEL SENTRY SWC 10 10MM</t>
  </si>
  <si>
    <t>WOOD CHISEL SENTRY SWC 13 13 MM</t>
  </si>
  <si>
    <t>WOOD CHISEL SENTRY SWC 19 19MM</t>
  </si>
  <si>
    <t>WOOD CHISEL SENTRY SWC 25 25MM</t>
  </si>
  <si>
    <t>ADJUSTABLE WRENCH SENTRY SAWR 6 6" PRO</t>
  </si>
  <si>
    <t>PLIERS SENTRY SDP 7 7" DIAGONAL CUTTING</t>
  </si>
  <si>
    <t>HAND SAW SENTRY SBSAW 16 16" BLACK</t>
  </si>
  <si>
    <t>HAND SAW SENTRY SBSAW 18 18" BLACK</t>
  </si>
  <si>
    <t>HACKSAW BLADE SENTRY SHB 2 2-PC</t>
  </si>
  <si>
    <t>LEVEL SENTRY STLM TORPEDO WITH MAGNET</t>
  </si>
  <si>
    <t>LEVEL SENTRY SAL 600 600MM</t>
  </si>
  <si>
    <t>LEVEL SENTRY SAL 800 800MM</t>
  </si>
  <si>
    <t>LEVEL SENTRY SAL 1000 1000MM</t>
  </si>
  <si>
    <t>SCREWDRIVER SENTRY SPS 1X100 PH1X100MM CUSHION GRIP STANDARD</t>
  </si>
  <si>
    <t>BULB LED LANDLITE LED-C37-3W BY WW</t>
  </si>
  <si>
    <t>BULB LED LANDLITE LED-G45-3W BY DL</t>
  </si>
  <si>
    <t>BULB LED LANDLITE LED-G45-3W BY WW</t>
  </si>
  <si>
    <t>SCREWDRIVER SENTRY SPS 2X100 PH2X100MM CUSHION GRIP STANDARD</t>
  </si>
  <si>
    <t>SCREWDRIVER SENTRY SPS 1X150 PH1X150MM CUSHION GRIP STANDARD</t>
  </si>
  <si>
    <t>BULB LED LANDLITE LED-G45-5W BY CW</t>
  </si>
  <si>
    <t>SCREWDRIVER SENTRY SPS 2X150 PH2X150MM CUSHION GRIP STANDARD</t>
  </si>
  <si>
    <t>SCREWDRIVER SENTRY SPS 3X150 PH3X150MM CUSHION GRIP STANDARD</t>
  </si>
  <si>
    <t>BULB LED LANDLITE LED-G45-5W BY DL</t>
  </si>
  <si>
    <t>SCREWDRIVER SENTRY SPS 3X200 PH3X200MM CUSHION GRIP STANDARD</t>
  </si>
  <si>
    <t>SCREWDRIVER SENTRY SFS 5X100 5MMX100MM CUSHION GRIP STANDARD</t>
  </si>
  <si>
    <t>SCREWDRIVER SENTRY SFS 5X150 5MMX150MM CUSHION GRIP STANDARD</t>
  </si>
  <si>
    <t>BULB LED LANDLITE LED-G45-5W BY WW</t>
  </si>
  <si>
    <t>SCREWDRIVER SENTRY SFS 6X100 6MMX100MM CUSHION GRIP STANDARD</t>
  </si>
  <si>
    <t>SCREWDRIVER SENTRY SFS 6X150 6MMX150MM CUSHION GRIP STANDARD</t>
  </si>
  <si>
    <t>BULB LED LANDLITE LED-A60-7W BY CW</t>
  </si>
  <si>
    <t>SCREWDRIVER SENTRY SFS 8X150 8MMX150MM CUSHION GRIP STANDARD</t>
  </si>
  <si>
    <t>BULB LED LANDLITE LED-A60-7W BY DL</t>
  </si>
  <si>
    <t>SCREWDRIVER SENTRY SFS 8X200 8MMX200MM CUSHION GRIP STANDARD</t>
  </si>
  <si>
    <t>BULB LED LANDLITE LED-A60-7W BY WW</t>
  </si>
  <si>
    <t>SCREWDRIVER SET SENTRY SDVR 6PC</t>
  </si>
  <si>
    <t>BULB LED LANDLITE LED-A60-9W BY CW</t>
  </si>
  <si>
    <t>HAMMER SENTRY SFCH 13 13OZ FIBERGLASS CLAW</t>
  </si>
  <si>
    <t>HAMMER SENTRY SWCH 13 13OZ WOODEN</t>
  </si>
  <si>
    <t>BULB LED LANDLITE LED-A60-9W BY DL</t>
  </si>
  <si>
    <t>HACKSAW FRAME WITH HANDLE SENTRY SHF</t>
  </si>
  <si>
    <t>BULB LED LANDLITE LED-A60-9W BY WW</t>
  </si>
  <si>
    <t>BULB LED LANDLITE LED-A65-12W BY CW</t>
  </si>
  <si>
    <t>BULB LED LANDLITE LED-A65-12W BY WW</t>
  </si>
  <si>
    <t>BULB LED LANDLITE LED-MR16-5W/COB 12V WW</t>
  </si>
  <si>
    <t>BULB LED LANDLITE LED-MR16-3W/COB WW</t>
  </si>
  <si>
    <t>TUBE LED LANDLITE LED-ST5-5W DL</t>
  </si>
  <si>
    <t>TUBE LED LANDLITE LED-ST5-5W WW</t>
  </si>
  <si>
    <t>TUBE LED LANDLITE LED-ST5-9W DL</t>
  </si>
  <si>
    <t>TUBE LED LANDLITE LED-ST5-9W WW</t>
  </si>
  <si>
    <t>TUBE LED LANDLITE LED-ST5-14W DL</t>
  </si>
  <si>
    <t>TUBE LED LANDLITE LED-ST5-14W WW</t>
  </si>
  <si>
    <t>TUBE LED LANDLITE LED-ST5-18W DL</t>
  </si>
  <si>
    <t>TUBE LED LANDLITE LED-ST5-18W WW</t>
  </si>
  <si>
    <t>BULB LED LANDLITE LED-A65-12W BY DL</t>
  </si>
  <si>
    <t>TUBE LED LANDLITE LED-GT8-10W DL GLASS</t>
  </si>
  <si>
    <t>CEILING LAMP LANDLITE SCL01-120-12W WW 120X1200X55MM 12W SQR.</t>
  </si>
  <si>
    <t>CEILING LAMP LANDLITE SCL01-180-18W WW 180X180X55MM 18W SQR.</t>
  </si>
  <si>
    <t>CEILING LAMP LANDLITE SCL02-120-12W DL 120X55MM 12W RND.</t>
  </si>
  <si>
    <t>CEILING LAMP LANDLITE SCL02-120-12W WW 120X55MM 12W RND.</t>
  </si>
  <si>
    <t>CEILING LAMP LANDLITE SCL02-180-18W DL 180X55MM 18W RND.</t>
  </si>
  <si>
    <t>CEILING LAMP LANDLITE SCL02-180-18W WW 180X55MM 18W RND.</t>
  </si>
  <si>
    <t>BULB LED LANDLITE LED-GU10-3W/COB WW 5W</t>
  </si>
  <si>
    <t>TRACK LIGHT LANDLITE PTL-305-5W WW WHT 5W RND. ALUM. DIE-CAST BODY</t>
  </si>
  <si>
    <t>TRACK BAR LANDLITE TRACK-030 WHT  30CM RECT. ALUM. DIE-CAST BODY</t>
  </si>
  <si>
    <t>TRACK BAR LANDLITE TRACK-060 WHT  60CM RECT. ALUM. DIE-CAST BODY</t>
  </si>
  <si>
    <t>TRACK BAR LANDLITE TRACK-100 WHT  100CM RECT. ALUM. DIE-CAST BODY</t>
  </si>
  <si>
    <t>TRACK LIGHT LANDLITE DPL-705-5W WW BLK 54X74.6MM H144CM 5W RND ALUM. DIE-CAST BODY BUILT-IN</t>
  </si>
  <si>
    <t>TRACK LIGHT LANDLITE DPL-705-5W WW WHT 54X74.6MM H144CM 5W RND ALUM. DIE-CAST BODY BUILT-IN</t>
  </si>
  <si>
    <t>SPOTLIGHT LANDLITE CLG-210F BLK 112X80X25MM BLK RND METAL</t>
  </si>
  <si>
    <t>DOWNLIGHT LANDLITE LL217 WHT 90X45MM WHT RND ALUM DIE-CAST BODY</t>
  </si>
  <si>
    <t>LOW CEILING LAMP APOLLO LC-6006/2C GOLD</t>
  </si>
  <si>
    <t>LEVER LOCK SENTRY MOL 213 BK MORTISE MATTE BLACK</t>
  </si>
  <si>
    <t>LEVER LOCK SENTRY MOL 269 SS MORTISE SATIN STAINLESS</t>
  </si>
  <si>
    <t>LEVER LOCK SENTRY MOL 270 SS MORTISE SATIN STAINLESS</t>
  </si>
  <si>
    <t>LOW CEILING LAMP APOLLO LD-6006/2C CHROME</t>
  </si>
  <si>
    <t>LOW CEILIING LAMP APOLLO LC-6007/2C-M GOLD</t>
  </si>
  <si>
    <t>LOW CEILING LAMP APOLLO LC-6007/2C-M CHROME</t>
  </si>
  <si>
    <t>LOW  CEILING LAMP APOLLO CM-8037/4+1+21W GOLD</t>
  </si>
  <si>
    <t>LOW CEILING LAMP APOLLO CM-8037/4+1+21W CHROME</t>
  </si>
  <si>
    <t>LOW CEILING LAMP APOLLO CM-8024/4+1+21W CHROME</t>
  </si>
  <si>
    <t>LOW CEILING LAMP APOLLO CM-8024/4+1+21W GOLD</t>
  </si>
  <si>
    <t>LOW CEILING LAMP APOLLO CM-8038/4+1+21W GOLD</t>
  </si>
  <si>
    <t>LOW CEILING LAMP APOLLO CM-8040/4+1+21W GOLD</t>
  </si>
  <si>
    <t>LOW CEILING LAMP APOLLO LC-8351/4+1+21W SILVER</t>
  </si>
  <si>
    <t>LOW CEILING LAMP APOLLO LC-8338/4+1+36W WHITE</t>
  </si>
  <si>
    <t>LOW CEILING LAMP APOLLO LC-8338/4+1+36W BLACK</t>
  </si>
  <si>
    <t>LOW CEILING LAMP APOLLO LC-8348/4+1+21W SILVER</t>
  </si>
  <si>
    <t>LOW CEILING LAMP APOLLO LC-8320/500+36W SILVER</t>
  </si>
  <si>
    <t>LOW CEILING LAMP APOLLO LC-8364/500+36W MAROON</t>
  </si>
  <si>
    <t>LOW CEILING LAMP APOLLO LC-8362/500+36W BLACK</t>
  </si>
  <si>
    <t>HANGING LAMP APOLLO HL-8801/3L BLACK AND GOLD</t>
  </si>
  <si>
    <t>HANGING LAMP APOLLO HL-8801/6L BLACK AND GOLD</t>
  </si>
  <si>
    <t>HANGING LAMP APOLLO HL-8802/3L BLACK AND GOLD</t>
  </si>
  <si>
    <t>HANGING LAMP APOLLO HL-8802/6L BLACK AND GOLD</t>
  </si>
  <si>
    <t>HANGING LAMP APOLLO HL-8810/3L BLACK AND GOLD</t>
  </si>
  <si>
    <t>HANGING LAMP APOLLO HL-8810/6L BLACK AND GOLD</t>
  </si>
  <si>
    <t>DOWNLIGHT LANDLITE DL12-085-03W WHITE 3W CW</t>
  </si>
  <si>
    <t>DOWNLIGHT LANDLITE DL12-085-03W WHITE 3W DL</t>
  </si>
  <si>
    <t>DOWNLIGHT LANDLITE DL12-085-03W WHITE 3W WW</t>
  </si>
  <si>
    <t>DOWNLIGHT LANDLITE DL12-120-06W WHITE 6W CW</t>
  </si>
  <si>
    <t>DOWNLIGHT LANDLITE DL12-120-06W WHITE 6W DL</t>
  </si>
  <si>
    <t>DOWNLIGHT LANDLITE DL12-120-06W WHITE 6W WW</t>
  </si>
  <si>
    <t>DOWNLIGHT LANDLITE DL12-145-09W WHITE 9W CW</t>
  </si>
  <si>
    <t>DOWNLIGHT LANDLITE DL12-145-09W WHITE 9W DL</t>
  </si>
  <si>
    <t>DOWNLIGHT LANDLITE DL12-145-09W WHITE 9W WW</t>
  </si>
  <si>
    <t>DOWNLIGHT LANDLITE DL12-170-12W WHITE 12W CW</t>
  </si>
  <si>
    <t>DOWNLIGHT LANDLITE DL12-170-12W WHITE 12W DL</t>
  </si>
  <si>
    <t>DOWNLIGHT LANDLITE DL12-170-12W WHITE 12W WW</t>
  </si>
  <si>
    <t>DOWNLIGHT LANDLITE DL12-200-15W WHITE 15W CW</t>
  </si>
  <si>
    <t>DOWNLIGHT LANDLITE DL12-200-15W WHITE 15W DL</t>
  </si>
  <si>
    <t>DOWNLIGHT LANDLITE DL12-200-15W WHITE 15W WW</t>
  </si>
  <si>
    <t>DOWNLIGHT LANDLITE DL12-225-18W WHITE 18W CW</t>
  </si>
  <si>
    <t>DOWNLIGHT LANDLITE DL12-225-18W WHITE 18W WW</t>
  </si>
  <si>
    <t>DOWNLIGHT LANDLITE DL12-225-18W WHITE 18W DL</t>
  </si>
  <si>
    <t>HANGING LAMP ALLADIN 22006(22006) 1L E27 320X280 BLACK</t>
  </si>
  <si>
    <t>HANGING LAMP ALLADIN 2284(21296) 1L300DIA BLACK</t>
  </si>
  <si>
    <t>CHEST LATCH HOMEAID</t>
  </si>
  <si>
    <t>FASTENER TAPE HOMEAID</t>
  </si>
  <si>
    <t>ASSORTED FLOOR PROTECTOR HOMEAID</t>
  </si>
  <si>
    <t>FURNITURE GLIDES WITH FELT HOMEAID</t>
  </si>
  <si>
    <t>FASTENING TAPE HOMEAID 4 SETS</t>
  </si>
  <si>
    <t>FURNITURE SLIDER HOMEAID</t>
  </si>
  <si>
    <t>HOOK &amp; LOOP TAPE HOMEAID</t>
  </si>
  <si>
    <t>TUBE AKARI ALED-T54DL T5 4W DL</t>
  </si>
  <si>
    <t>TUBE AKARI ALED-T54WW T5 4W WW</t>
  </si>
  <si>
    <t>TUBE AKARI ALED-T59DL T5 9W DL</t>
  </si>
  <si>
    <t>ORNAMENTAL ART. 014 CERCHIO 8CM/TUSCANY IRON/BLACK</t>
  </si>
  <si>
    <t>ORNAMENTAL ART. 015 CERCHIO 10CM/TUSCANY IRON/BLACK</t>
  </si>
  <si>
    <t>TUBE AKARI ALED-T59WW T5 9W WW</t>
  </si>
  <si>
    <t>ORNAMENTAL ART. 016 CERCHIO 12CM/TUSCANY IRON/BLACK</t>
  </si>
  <si>
    <t>TUBE AKARI ALED-T512DL T5 12W DL</t>
  </si>
  <si>
    <t>ORNAMENTAL ART. 017 CERCHI LEGATI 22 CM/TUSCANY IRON /BLACK</t>
  </si>
  <si>
    <t>TUBE AKARI ALED-T512WW T5 12W WW</t>
  </si>
  <si>
    <t>TUBE AKARI ALED-T516DL T5 16W DL</t>
  </si>
  <si>
    <t>TUBE AKARI ALED-T516WW T5 16W WW</t>
  </si>
  <si>
    <t>PORTAFIORI MODERNO RE PICCOLO/TUSCANY IRON/FLOWER STAND/60CMX21CM/BLACK, WHITE, GREEN</t>
  </si>
  <si>
    <t>PORTAFIORI MODERNO RE MEDIO/TUSCANY IRON/FLOWER STAND/70CMX27CM/BLACK, WHITE, GREEN</t>
  </si>
  <si>
    <t>PORTAFIORI MODERNO RE GRANDE/TUSCANY IRON/FLOWER STAND/80CMX34CM/BLACK, WHITE, GREEN</t>
  </si>
  <si>
    <t>HINGE SENTRY H403 SN 4"X3"X2MM LOOSE PIN SATIN NICKEL</t>
  </si>
  <si>
    <t>HINGE SENTRY H403 AB 4"X3"X2MM LOOSE PIN ANTIQUE BRASS</t>
  </si>
  <si>
    <t>HINGE SENTRY SH4343BB-SN 4"X3"X2.5MM LOOSE PIN BALL BEARING SATIN NICKEL</t>
  </si>
  <si>
    <t>HINGE SENTRY SH4343BB-AB 4"X3"X2.5MM LOOSE PIN BALL BEARING ANTIQUE BRASS</t>
  </si>
  <si>
    <t>WELDING MACHINE LOTUS LTIW160D 160A ARC INVERTER WELDER</t>
  </si>
  <si>
    <t>WELDING MACHINE LOTUS LTIW200D 200A ARC INVERTER WELDER</t>
  </si>
  <si>
    <t>WELDING MACHINE LOTUS LTIW250D 250A ARC INVERTER WELDER</t>
  </si>
  <si>
    <t>PRESSURE WASHER LOTUS LTPW1400X 1.4KW</t>
  </si>
  <si>
    <t>DEMOLITION HAMMER LOTUS LTSH15X 15KG</t>
  </si>
  <si>
    <t>DEMOLITION HAMMER LOTUS LTSH5X 5KG</t>
  </si>
  <si>
    <t>HANDLESET EL EL8071AB ANSI G3 TUBULAR</t>
  </si>
  <si>
    <t>HANDLESET EL EL8071SN ANSI G3 TUBULAR</t>
  </si>
  <si>
    <t>CAULKING GUN LOTUS LCG260A/LTCG2600</t>
  </si>
  <si>
    <t>SPRAY GUN LOTUS LTSGS600G 600CC 1.4MM 50PSI</t>
  </si>
  <si>
    <t>NAILER LOTUS LTGG400 #1022 PNEUMATIC</t>
  </si>
  <si>
    <t>SCREWDRIVER SET LOTUS LTHTSS200 PRO 2PC</t>
  </si>
  <si>
    <t>SCREWDRIVER SET LOTUS LTHTSS400 PRO 4PC</t>
  </si>
  <si>
    <t>SCREWDRIVER SET LOTUS LTHTSS900X PRO 9PC</t>
  </si>
  <si>
    <t>SOCKET SET LOTUS LTSS1216KM6 1/2D 16PC 101</t>
  </si>
  <si>
    <t>SOCKET SET LOTUS LTSS1226KM6 1/2D 26PC 115</t>
  </si>
  <si>
    <t>SOCKET SET LOTUS LTSS1435KM6 1/4D 35PC 048</t>
  </si>
  <si>
    <t>SOCKET SET LOTUS LTSS1452KM6 1/4D 52PC 023</t>
  </si>
  <si>
    <t>STEEL TAPE LOTUS LTST500-S2 5M/2S</t>
  </si>
  <si>
    <t>STEEL TAPE LOTUS LTST800-S2 8M/2S</t>
  </si>
  <si>
    <t>PAINT NIPPON ELASTEX  5L 1001 BRILLIANT WHITE</t>
  </si>
  <si>
    <t>PAINT NIPPON ELASTEX 15L 1001 BRILLIANT WHITE</t>
  </si>
  <si>
    <t>PAINT NIPPON ELASTEX 4.30L ACCENT BASE</t>
  </si>
  <si>
    <t>PAINT NIPPON ELASTEX 4.50L DEEP BASE</t>
  </si>
  <si>
    <t>PAINT NIPPON ELASTEX 4.60L TINT BASE</t>
  </si>
  <si>
    <t>PAINT NIPPON ELASTEX 4.70L PASTEL BASE</t>
  </si>
  <si>
    <t>PAINT NIPPON ELASTEX 12.90L ACCENT BASE</t>
  </si>
  <si>
    <t>PAINT NIPPON ELASTEX 13.50L DEEP BASE</t>
  </si>
  <si>
    <t>PAINT NIPPON ELASTEX 13.80L TINT BASE</t>
  </si>
  <si>
    <t>PAINT NIPPON ELASTEX 14.10L PASTEL BASE</t>
  </si>
  <si>
    <t>LED ACRYLIC EXIT SIGN OMNI LED/X-200 GREEN</t>
  </si>
  <si>
    <t>DESKTOP TABLE LAMP OMNI DSL-0030/B E27 BLACK</t>
  </si>
  <si>
    <t>DESKTOP TABLE LAMP OMNI DSL-0030/R E27 RED</t>
  </si>
  <si>
    <t>DESKTOP TABLE LAMP OMNI DSL-0030/W E27 WHITE</t>
  </si>
  <si>
    <t>LED TABLE LAMP OMNI DEL-0089/B 3.2W BLACK</t>
  </si>
  <si>
    <t>LED TABLE LAMP OMNI DEL-0089/R 3.2W RED</t>
  </si>
  <si>
    <t>LED TABLE LAMP OMNI DEL-0089/W 3W WHITE</t>
  </si>
  <si>
    <t>LED FLOODLIGHT AKARI AFL-S10DL BLACK 10W</t>
  </si>
  <si>
    <t>LED FLOODLIGHT AKARI AFL-S10WW BLACK 10 W</t>
  </si>
  <si>
    <t>LED FLOODLIGHT AKARI AFL-S20DL BLACK 20W</t>
  </si>
  <si>
    <t>LED FLOODLIGHT AKARI AFL-S20WW BLACK 20W</t>
  </si>
  <si>
    <t>LED FLOODLIGHT AKARI AFL-S30DL BLACK 30W</t>
  </si>
  <si>
    <t>LED FLOODLIGHT AKARI AFL-S50DL BLACK 50W</t>
  </si>
  <si>
    <t>LED FLOODLIGHT AKARI AFL-S50WW BLACK 50W</t>
  </si>
  <si>
    <t>LED FLOODLIGHT AKARI AFL-S100DL BLACK 100W</t>
  </si>
  <si>
    <t>SEARCHLIGHT NXLED ANX-7301 BLACK 3W</t>
  </si>
  <si>
    <t>LAMP-CEILING LAMP LED 3C TC-8057 LED 63W+63W+126 SILVER</t>
  </si>
  <si>
    <t>LAMP-CEILING LAMP LED 3C TC-8058 LED 63W+63W+126 SILVER</t>
  </si>
  <si>
    <t>LAMP-CEILING LAMP LED 3C TC-8061 LED-63W+63W+126 SILVER</t>
  </si>
  <si>
    <t>HIGH CEILING LAMP 3C TC-90066-2/4 E27X4 BLACK</t>
  </si>
  <si>
    <t>HIGH CEILING LAMP 3C TC-90072-3/3 E27X3 WHITE</t>
  </si>
  <si>
    <t>LOW CEILING LAMP 3C TC-90073-3/3 E27X3 WHITE</t>
  </si>
  <si>
    <t>LOW CEILING LAMP 3C TC-90074-3/5 E27X5 BLACK</t>
  </si>
  <si>
    <t>LOW CEILING LAMP 3C TC-90074-4/3 E27X3 BLACK</t>
  </si>
  <si>
    <t>LOW CEILING LAMP 3C TC-90125-2/3 E27X3 WHITE</t>
  </si>
  <si>
    <t>LOW CEILING LAMP 3C TC-90128-3/5+1 E27X6 BLACK</t>
  </si>
  <si>
    <t>LOW CEILING LAMP 3C TC-90128-4/3+1 E27X4 BLACK</t>
  </si>
  <si>
    <t>LED CEILING LAMP 3C TC-90147-2 LED 33W WHITE</t>
  </si>
  <si>
    <t>LED CEILING LAMP 3C TC-90147-3 LED33W BROWN</t>
  </si>
  <si>
    <t>LED CEILING LAMP 3C TC-90147-4 LED 33W WHITE</t>
  </si>
  <si>
    <t>LED CEILING LAMP 3C TC-90147-6 LED 33W BROWN</t>
  </si>
  <si>
    <t>LED CEILING LAMP 3C TC-90152-2 LED 33W WHITE</t>
  </si>
  <si>
    <t>LED CEILING LAMP 3C TC-90152-5 LED 33W WHITE</t>
  </si>
  <si>
    <t>LED CEILING LAMP 3C TC-90152-6 LED 22W WHITE</t>
  </si>
  <si>
    <t>LED CEILING LAMP 3C TC-90154-3 LED 22W WHITE</t>
  </si>
  <si>
    <t>LED CEILING LAMP 3C TC-90152-3 LED 22W WHITE</t>
  </si>
  <si>
    <t>LED CEILING LAMP 3C TC-90154-5 LED 22W WHITE</t>
  </si>
  <si>
    <t>LED CEILING LAMP 3C TC-90154-2 LED 22W WHITE</t>
  </si>
  <si>
    <t>LED CEILING LAMP 3C TC-90154-6 LED 22W WHITE</t>
  </si>
  <si>
    <t>LED CEILING LAMP 3C TC-90155-4 LED 15W WHITE</t>
  </si>
  <si>
    <t>LED CEILING LAMP 3C TC-90155-6 LED 12W WHITE</t>
  </si>
  <si>
    <t>LED CEILING LAMP 3C TC-90155-7 LED 12W WHITE</t>
  </si>
  <si>
    <t>PINLIGHT 3C TC-90157-5 LED 7W GOLD</t>
  </si>
  <si>
    <t>PINLIGHT 3C TC-90157-6 LED 5W SILVER</t>
  </si>
  <si>
    <t>PINLIGHT 3C TC-90157-11 LED 7W GOLD</t>
  </si>
  <si>
    <t>CORNER LAMP W/BULB 3C TC-90158-3/1P E27X1 BLACK</t>
  </si>
  <si>
    <t>CORNER LAMP W/BULB 3C TC-90158-4/1P E27X40W BLACK</t>
  </si>
  <si>
    <t>CORNER LAMP W/BULB 3C TC-90161-3/1P E27X40W BLACK</t>
  </si>
  <si>
    <t>CORNER LAMP W/BULB 3C TC-90161-4/1P E27X40W BLACK</t>
  </si>
  <si>
    <t>CORNER LAMP W/BULB 3C TC-90161-6/1P E27X40W BLACK</t>
  </si>
  <si>
    <t>CORNER LAMP W/BULB 3C TC-90181-5/1P E27X1 BLACK</t>
  </si>
  <si>
    <t>LED CORNER LAMP 3C TC-90188-4 LED 8W WHITE</t>
  </si>
  <si>
    <t>LED CORNER LAMP 3C TC-90190-4 LED 16W WHITE</t>
  </si>
  <si>
    <t>LED CORNER LAMP 3C TC-90192-5 LED 16W WHITE</t>
  </si>
  <si>
    <t>WALL LAMP W/BULB 3C TC-90203-3/1 E27XLED 3W BLACK</t>
  </si>
  <si>
    <t>WALL LAMP 3C TC-90205-1/1 E27X1 BLACK</t>
  </si>
  <si>
    <t>WALL LAMP W/BULB 3C TC-90203-4/1 E27X40W BLACK</t>
  </si>
  <si>
    <t>WALL LAMP 3C TC-90205-2/1 E27X1 BLACK</t>
  </si>
  <si>
    <t>WALL LAMP 3C TC-90209-5/1 E27X1 BROWN/WHITE</t>
  </si>
  <si>
    <t>WALL LAMP 3C TC-90209-6/1 E27X1 BROWN/WHITE</t>
  </si>
  <si>
    <t>LED WALL LAMP 3C TC-90210-6 LED 23W WHITE</t>
  </si>
  <si>
    <t>LED WALL LAMP 3C TC-90210-7 LED 22W WHITE</t>
  </si>
  <si>
    <t>LED WALL LAMP 3C TC-90210-8 LED 27W WHITE</t>
  </si>
  <si>
    <t>LED WALL LAMP 3C TC-90211-3 LED 27W WHITE</t>
  </si>
  <si>
    <t>LED WALL LAMP 3C TC-90215-6/1 LED 5W BLACK</t>
  </si>
  <si>
    <t>LED WALL LAMP 3C TC-90215-7/1 LED 5W BLACK</t>
  </si>
  <si>
    <t>LED WALL LAMP 3C TC-90215-9/1 LED 5W BLACK</t>
  </si>
  <si>
    <t>LED POST LAMP 3C TC-90217-5 LED 5W BLACK</t>
  </si>
  <si>
    <t>LED POST LAMP 3C TC-90217-7 LED 5W BLACK</t>
  </si>
  <si>
    <t>LED POST LAMP 3C TC-90217-9 LED 5W BLACK</t>
  </si>
  <si>
    <t>PENDANT LAMP W/BULB 3C TC-90232-1A E27X40W WHITE</t>
  </si>
  <si>
    <t>PENDANT LAMP W/BULB 3C TC-90232-1D E27X40W BLACK</t>
  </si>
  <si>
    <t>PENDANT LAMP W/BULB 3C TC-90232-1E E27X40W BLUE</t>
  </si>
  <si>
    <t>PENDANT LAMP W/BULB 3C TC-90232-1F E27X40W YELLOW</t>
  </si>
  <si>
    <t>PENDANT LAMP W/BULB 3C TC-90232-1G E27X40W RED</t>
  </si>
  <si>
    <t>PINLIGHT FIXTURE AKARI APNL-327VG-CFK 3" RND RECESSED VERTICAL</t>
  </si>
  <si>
    <t>PINLIGHT FIXTURE AKARI APNL-627(VK) 6" VERTICAL</t>
  </si>
  <si>
    <t>DOWNLIGHT LANDLITE DL11-085-03W CW SQUARE WHITE</t>
  </si>
  <si>
    <t>DOWNLIGHT LANDLITE DL11-120-06W CW SQUARE WHITE</t>
  </si>
  <si>
    <t>DOWNLIGHT LANDLITE DL11-145-09W CW SQUARE WHITE</t>
  </si>
  <si>
    <t>DOWNLIGHT LANDLITE DL11-170-12W CW SQUARE WHITE</t>
  </si>
  <si>
    <t>DOWNLIGHT LANDLITE DL11-200-15W CW SQUARE WHITE</t>
  </si>
  <si>
    <t>DOWNLIGHT LANDLITE DL11-225-18W CW SQUARE WHITE</t>
  </si>
  <si>
    <t>C.L ALLADIN 207(15234) 9" SATIN</t>
  </si>
  <si>
    <t>C.L. ALLADIN 207(15234) 9" GUNMETAL</t>
  </si>
  <si>
    <t>C.L. ALLADIN 207(15234) 9" DK WOOD</t>
  </si>
  <si>
    <t>LEVER LOCK SENTRY L608-SS SATIN STAINLESS ZINC ALLOY TUBULAR</t>
  </si>
  <si>
    <t>LEVER LOCK SENTRY L608-AB ANTIQUE BRASS ZINC ALLOY TUBULAR</t>
  </si>
  <si>
    <t>LEVER LOCK SENTRY L603-SS SATIN STAINLESS ZINC ALLOY TUBULAR</t>
  </si>
  <si>
    <t>LEVER LOCK SENTRY L603-AB ANTIQUE BRASS ZINC ALLOY TUBULAR</t>
  </si>
  <si>
    <t>ADJUSTABLE SAFETY LATCH HOMEAID</t>
  </si>
  <si>
    <t>FLIP GUARD DOOR LOCK HOMEAID</t>
  </si>
  <si>
    <t>DUST MOP REFILL HOMEAID</t>
  </si>
  <si>
    <t>HAMMER STANLEY STHT51373-8 WOODEN HANLDE 13OZ</t>
  </si>
  <si>
    <t>HANGING LAMP ALLADIIN 1L 9785 (21116) ANTIQUE ABACCA E27</t>
  </si>
  <si>
    <t>HANGING LAMP ALLADIN 1L 9791 (21121) ANTIQUE ABACCA E27</t>
  </si>
  <si>
    <t>HANGING LAMP ALLADIN 3L 22014 (22014) ROSEGOLD E27</t>
  </si>
  <si>
    <t>HANGING LAMP ALLADIN 3L 22015 (22015) ROSEGOLD E27</t>
  </si>
  <si>
    <t>DOORBELL SOTER AAZ AC WIRED L-148 WHITE</t>
  </si>
  <si>
    <t>DOORBELL SOTER AAZ WIRELESS X-531P WHITE</t>
  </si>
  <si>
    <t>DOORBELL SOTER AAZ WIRELESS X-591P BLACK</t>
  </si>
  <si>
    <t>BULB COB LED LANDLITE LED-MR16-5W/COB 50MMX50MM DL 5W ROUND GLASS</t>
  </si>
  <si>
    <t>DOWNLIGHT LANDLITE LL-MQ202D-L1 SQUARE BLACK</t>
  </si>
  <si>
    <t>DOWNLIGHT LANDLITE LL-MQ202D-L2 RECTANGLE BLACK</t>
  </si>
  <si>
    <t>FLUORESCENT TUBE T8 LED LANDLITE LED-GT8-18W CW</t>
  </si>
  <si>
    <t>BULB LED LANDLITE LED-GX53-60F 3.5W 220-240V CW</t>
  </si>
  <si>
    <t>PAINT MIXING DAVIES ROOFSHIELD GLOSS 4L 001</t>
  </si>
  <si>
    <t>PAINT MIXING DAVIES ROOFSHIELD GLOSS 4L 002</t>
  </si>
  <si>
    <t>(DO NOT USE) LEVERSET SENTRY L608 SS TUBULAR</t>
  </si>
  <si>
    <t>(DO NOT USE) LEVERSET SENTRY L608 AB TUBULAR</t>
  </si>
  <si>
    <t>(DO NOT USE) LEVERSET SENTRY L603 SS TUBULAR</t>
  </si>
  <si>
    <t>LOCKSET SENTRY T682 S/S TUBULAR</t>
  </si>
  <si>
    <t>LOCKSET SENTRY T682 A/B TUBULAR</t>
  </si>
  <si>
    <t>DRAWER GUIDE SENTRY SSDG45-12 45MM 12" BLACK</t>
  </si>
  <si>
    <t>DRAWER GUIDE SENTRY SSDG45-14 45MM 14" BLACK</t>
  </si>
  <si>
    <t>DRAWER GUIDE SENTRY SSDG45-16 45MM 16" BLACK</t>
  </si>
  <si>
    <t>DRAWER GUIDE SENTRY SSDG45-18 45MM 18" BLACK</t>
  </si>
  <si>
    <t>DRAWER GUIDE SENTRY SSDG45-20 45MM 20" BLACK</t>
  </si>
  <si>
    <t>DIGITAL DOOR LOCK SENTRY SSL100 DG 4-WAY ACCESS DARK</t>
  </si>
  <si>
    <t>DIGITAL DOOR LOCK SENTRY SSL105L 3-WAY ACCESS BLACK</t>
  </si>
  <si>
    <t>DIGITAL DOOR LOCK SENTRY SSL105N 4-WAY ACCESS BLACK</t>
  </si>
  <si>
    <t>DIGITAL DOOR LOCK SENTRY SSL510 7-WAY ACCESS BLACK</t>
  </si>
  <si>
    <t>DIGITAL DOOR LOCK SENTRY SSL520 8-WAY ACCESS BLACK</t>
  </si>
  <si>
    <t>PADLOCK SENTRY S140.25 25MM BRASS</t>
  </si>
  <si>
    <t>PADLOCK SENTRY S140.30 30MM BRASS</t>
  </si>
  <si>
    <t>PADLOCK SENTRY S140.40 40MM BRASS</t>
  </si>
  <si>
    <t>PADLOCK SENTRY S140.50 50MM BRASS</t>
  </si>
  <si>
    <t>PADLOCK SENTRY S140.60 60MM BRASS</t>
  </si>
  <si>
    <t>PADLOCK SENTRY S140.30LS 30MM BRASS LONG SHACKLE</t>
  </si>
  <si>
    <t>PADLOCK SENTRY S140.40LS 40MM BRASS LONG SHACKLE</t>
  </si>
  <si>
    <t>PADLOCK SENTRY S140.50LS 50MM BRASS LONG SHACKLE</t>
  </si>
  <si>
    <t>PADLOCK SENTRY S140.60LS 60MM BRASS LONG SHACKLE</t>
  </si>
  <si>
    <t>PADLOCK SENTRY S140.25 KAX2 25MM BRASS 2 PCS KEYED-ALIKE</t>
  </si>
  <si>
    <t>PADLOCK SENTRY S140.30 KAX2 30MM BRASS 2 PCS KEYED-ALIKE</t>
  </si>
  <si>
    <t>PADLOCK SENTRY S140.40 KAX2 40MM BRASS 2 PCS KEYED-ALIKE</t>
  </si>
  <si>
    <t>PADLOCK SENTRY S140.50 KAX2 50MM BRASS 2 PCS KEYED-ALIKE</t>
  </si>
  <si>
    <t>PADLOCK SENTRY S140.60 KAX2 60MM BRASS 2 PCS KEYED-ALIKE</t>
  </si>
  <si>
    <t>ORNAMENTAL ART. 058 DOPPIA FRECCIA FARFALLA/TUSCANY IRON /20CM/BLACK</t>
  </si>
  <si>
    <t>JUNCTION BOX QPF 4X4  WHITE W/ PLASTIC COVER</t>
  </si>
  <si>
    <t>SQUARE BOX QPF 5X5 WHITE PLASTIC</t>
  </si>
  <si>
    <t>UTILITY BOX FOCUS 4.5X3 INCHES WHITE SURFACE TYPE PLASTIC</t>
  </si>
  <si>
    <t>UTILITY BOX QPF 4X2 WHITE PLASTIC</t>
  </si>
  <si>
    <t>PENDANT LAMP EXOR AAZ SP3099-3 E27 3L WOOD</t>
  </si>
  <si>
    <t>PENDANT LAMP EXOR AAZ SP3099-1 E27 1L WOOD</t>
  </si>
  <si>
    <t>PENDANT LAMP EXOR AAZ 1010-1 E27 1L WOOD</t>
  </si>
  <si>
    <t>PENDANT LAMP EXOR AAZ 0828-3 E27 3L WOOD</t>
  </si>
  <si>
    <t>PENDANT LAMP EXOR AAZ 0828-1 E27 1L WOOD</t>
  </si>
  <si>
    <t>PENDANT LAMP EXOR AAZ 1014-1 E27 1L WOOD</t>
  </si>
  <si>
    <t>PENDANT LAMP EXOR AAZ 1003-1 E27 1L WOOD</t>
  </si>
  <si>
    <t>PENDANT LAMP EXOR AAZ 1009-1 E27 1L WOOD</t>
  </si>
  <si>
    <t>PENDANT LAMP EXOR AAZ 1007-1 E27 1L WOOD</t>
  </si>
  <si>
    <t>PENDANT LAMP EXOR AAZ 0888-3 E27 3L WOOD</t>
  </si>
  <si>
    <t>PENDANT LAMP EXOR AAZ 0888-1 E27 1L WOOD</t>
  </si>
  <si>
    <t>PENDANT LAMP EXOR AAZ 0754-3 E27 3L WOOD</t>
  </si>
  <si>
    <t>PENDANT LAMP EXOR AAZ 0754-1 E27 1L WOOD</t>
  </si>
  <si>
    <t>PENDANT LAMP EXOR AAZ 0751-3 E27 3L WOOD</t>
  </si>
  <si>
    <t>HANGING GARDEN NET BIG</t>
  </si>
  <si>
    <t>HANGING GARDEN NET MEDIUM</t>
  </si>
  <si>
    <t>HANGING GARDEN NET SMALL</t>
  </si>
  <si>
    <t>ORNAMENTAL PLANTS CACTUS BIG</t>
  </si>
  <si>
    <t>ORNAMENTAL PLANTS SENSATION LEAVES BIG</t>
  </si>
  <si>
    <t>PENDANT LAMP EXOR AAZ 0903-3 E27 3L WOOD</t>
  </si>
  <si>
    <t>PENDANT LAMP EXOR AAZ 0903-1 E27 1L WOOD</t>
  </si>
  <si>
    <t>PENDANT LAMP EXOR AAZ SP3098-3 E27 3L WOOD</t>
  </si>
  <si>
    <t>PENDANT LAMP EXOR AAZ SP3098-1 E27 1L WOOD</t>
  </si>
  <si>
    <t>PENDANT LAMP EXOR AAZ 0751-1 E27 1L WOOD</t>
  </si>
  <si>
    <t>CEILING LAMP FIXTURE EXOR AAZ 48500-1Y 23.5CM</t>
  </si>
  <si>
    <t>CEILING LAMP FIXTURE EXOR AAZ 48500-2Y 31.5CM</t>
  </si>
  <si>
    <t>CEILING LAMP FIXTURE EXOR AAZ 48500-1F 23.5X23.5CM</t>
  </si>
  <si>
    <t>CEILING LAMP FIXTURE EXOR AAZ 48500-2F 31.5X31.5CM</t>
  </si>
  <si>
    <t>CEILING LAMP FIXTURE EXOR AAZ 48500-3Y 42CM ROUND GLASS W/CRYSTAL</t>
  </si>
  <si>
    <t>CEILING LAMP FIXTURE EXOR AAZ 48500-3F 42CM SQUARE GLASS W/CRYSTAL</t>
  </si>
  <si>
    <t>CEILING LAMP FIXTURE EXOR AAZ 15512-1F 250MM 1XE27 SQUARE</t>
  </si>
  <si>
    <t>CEILING LAMP FIXTURE EXOR AAZ 48310-1Y 235MM 1XE27 ROUND</t>
  </si>
  <si>
    <t>CEILING LAMP FIXTURE EXOR AAZ 48310-2Y 315MM 2XE27 ROUND</t>
  </si>
  <si>
    <t>CEILING LAMP FIXTURE EXOR AAZ 48310-3Y 420MM 3XE27 ROUND</t>
  </si>
  <si>
    <t>CEILING LAMP FIXTURE EXOR AAZ 48310-1F 235MM 2XE27 SQUARE</t>
  </si>
  <si>
    <t>CEILING LAMP FIXTURE EXOR AAZ 48310-2F 315MM 2XE27 SQUARE</t>
  </si>
  <si>
    <t>CEILING LAMP FIXTURE EXOR AAZ 48310-3F 420MM 3XE27 SQUARE</t>
  </si>
  <si>
    <t>CEILING LAMP FIXTURE EXOR AAZ 15512-2F 300MM 2XE27 SQUARE</t>
  </si>
  <si>
    <t>CEILING LAMP FIXTURE EXOR AAZ 15512-3F 400MM 3XE27 SQUARE</t>
  </si>
  <si>
    <t>CEILING LAMP FIXTURE EXOR AAZ 16325-1Y 250MM 1XE27 ROUND</t>
  </si>
  <si>
    <t>CEILING LAMP FIXTURE EXOR AAZ 16325-2Y 300MM 2XE27 ROUND</t>
  </si>
  <si>
    <t>CEILING LAMP FIXTURE EXOR AAZ 16325-3Y 400MM 3XE27 ROUND</t>
  </si>
  <si>
    <t>CEILING LAMP FIXTURE EXOR AAZ 1423-2 300MM 2XE27 ROUND</t>
  </si>
  <si>
    <t>WALL LAMP FIXTURE EXOR AAZ 16325-W 220MM 1XE27 SQUARE</t>
  </si>
  <si>
    <t>WALL LAMP FIXTURE EXOR AAZ 15512-W 200MM 1XE27 SQUARE</t>
  </si>
  <si>
    <t>WALL LAMP FIXTURE EXOR AAZ CY220 220MM 1XE27 SQUARE</t>
  </si>
  <si>
    <t>CEILING LAMP FIXTURE EXOR AAZ CY400Y 400MM 3XE27 ROUND</t>
  </si>
  <si>
    <t>CEILING LAMP FIXTURE EXOR AAZ CY300Y 300MM 2XE27 ROUND</t>
  </si>
  <si>
    <t>CEILING LAMP FIXTURE EXOR AAZ 1503-2 300MM 2XE27 ROUND</t>
  </si>
  <si>
    <t>CEILING LAMP FIXTURE EXOR AAZ 1503-3 400MM 3XE27 ROUND</t>
  </si>
  <si>
    <t>WALL LAMP FIXTURE EXOR AAZ 1421-1 155X255MM 1XE27 SQUARE</t>
  </si>
  <si>
    <t>WALL LAMP FIXTURE EXOR AAZ 1503-1W 300X150MM 1XE27 HALF-ROUND</t>
  </si>
  <si>
    <t>HANGING LAMP ALLADIN 2938(21341) 1L E27 SILVER</t>
  </si>
  <si>
    <t>HANGING LAMP ALLADIN 2002(21346) 1L E27 GOLD</t>
  </si>
  <si>
    <t>HANGING LAMP ALLADIN 2539(21350) 1L E27 WHT</t>
  </si>
  <si>
    <t>HANGING LAMP ALLADIN 3532(21354) 1L E27 BLK</t>
  </si>
  <si>
    <t>CONTACT CLEANER MCKENIC 200ML (FAST DRY)</t>
  </si>
  <si>
    <t>YATAI-EMERGENCY LIGHT LED OMNI AEL-190 AUTOMATIC</t>
  </si>
  <si>
    <t>LED ACRYLIC EXIT SIGN OMNI LED/X-300 GREEN</t>
  </si>
  <si>
    <t>FLOOD LAMP LITE LED OMNI LLFL-100WDL 100W DL IP65</t>
  </si>
  <si>
    <t>FLOOD LAMP LITE LED OMNI LLFL-150WDL 150W DL IP65</t>
  </si>
  <si>
    <t>FLOOD LAMP LITE LED OMNI LLFL-200WDL 200W DL IP65</t>
  </si>
  <si>
    <t>YATAI-LED MINI RECESSED MOVABLE DOWNLIGHT OMNI LLRC-100RM-3WW 3 WATTS WW</t>
  </si>
  <si>
    <t>YATAI-LED MINI RECESSED MOVABLE DOWNLIGHT OMNI LLRC-100RM-5WW 5 WATTS WW</t>
  </si>
  <si>
    <t>YATAI-BATTEN FIXTURE OMNI T8BF-1X7W W/LT8G-7W TUBE 1X7W</t>
  </si>
  <si>
    <t>YATAI-BATTEN FIXTURE OMNI T8BF-1X18W W/LT8G-18W TUBE 1X18W</t>
  </si>
  <si>
    <t>YATAI- UTILITY JUNCTION BOX OMNI WSJ-002 PVC SURFACE TYPE</t>
  </si>
  <si>
    <t>DUST PAN BOXI ARIX TK518 WITH HANDLE</t>
  </si>
  <si>
    <t>ECO-INDOOR BROOM ARIX TK670</t>
  </si>
  <si>
    <t>ECO-INDOOR BROOM ARIX TK6704 SET</t>
  </si>
  <si>
    <t>BRUSH FILTER ARIX TK12456</t>
  </si>
  <si>
    <t>PORTENTO PUSH-BRUSH ARIX TK650M W/HANDLE</t>
  </si>
  <si>
    <t>BROOM INDOOR/OUTDOOR ARIX TK620 UNIVERSALE</t>
  </si>
  <si>
    <t>S.O PAINT FIVESTAR SANDING SEALER 200L</t>
  </si>
  <si>
    <t>RECHARGEABLE CAMPING LANTERN DUMA AAZ DP-7404 WHT</t>
  </si>
  <si>
    <t>LIGHTING PENDANT FIXTURE DUMA AAZ WS-A01 BLK</t>
  </si>
  <si>
    <t>LIGHTING PENDANT FIXTURE DUMA AAZ WS-A02 WHT</t>
  </si>
  <si>
    <t>LIGHTING PENDANT FIXTURE DUMA AAZ WS-A03 GRN</t>
  </si>
  <si>
    <t>LIGHTING PENDANT FIXTURE DUMA AAZ WS-A04 BLUE</t>
  </si>
  <si>
    <t>LIGHTING PENDANT FIXTURE DUMA AAZ WS-A05 BRNZ</t>
  </si>
  <si>
    <t>STRIP LIGHT DUMA AAZ LS1778-5M-WW DOUBLE BLISTER WW</t>
  </si>
  <si>
    <t>STRIP LIGHT DUMA AAZ LS1778-5M-DW DOUBLE BLISTER DL</t>
  </si>
  <si>
    <t>STRIP LIGHT DUMA AAZ LS-DT8800-5M DOUBLE BLISTER RGB</t>
  </si>
  <si>
    <t>UTILITY BOX DUMA AAZ UB04P ORANGE</t>
  </si>
  <si>
    <t>JUNCTION BOX DUMA AAZ UB01P ORANGE</t>
  </si>
  <si>
    <t>JUNCTION BOX COVER DUMA AAZ UB01P-C ORANGE</t>
  </si>
  <si>
    <t>LED EMERGENCY LIGHT ZIGMA AAZ EXL-660P-W 2W W/SWITCH</t>
  </si>
  <si>
    <t>LED EXIT SIGNAGE ZIGMA AAZ EX-800RX-W 2.5W</t>
  </si>
  <si>
    <t>SANDPAPER SHEETS 3M 3M101QG60 9X5X11 BLACK REC.</t>
  </si>
  <si>
    <t>SANDPAPER SHEETS 3M 3M101QG80 9X5X11 BLACK REC.</t>
  </si>
  <si>
    <t>SANDPAPER SHEETS 3M 3M101QG100 9X5X11 BLACK REC.</t>
  </si>
  <si>
    <t>SANDPAPER SHEETS 3M 3M101QG120 9X5X11 BLACK REC.</t>
  </si>
  <si>
    <t>SANDPAPER SHEETS 3M 3M101QG150 9X5X11 BLACK REC.</t>
  </si>
  <si>
    <t>SANDPAPER SHEETS 3M 3M101QG180 9X5X11 BLACK REC.</t>
  </si>
  <si>
    <t>SANDPAPER SHEETS 3M 3M101QG220 9X5X11 BLACK REC.</t>
  </si>
  <si>
    <t>SANDPAPER SHEETS 3M 3M101QG240 9X5X11 BLACK REC.</t>
  </si>
  <si>
    <t>RECHARGEABLE EMERGENCY LIGHT AAZ DUMA CR-7019 WHT</t>
  </si>
  <si>
    <t>RECHARGEABLE EMERGENCY LIGHT AAZ DUMA CR-7009 WHT</t>
  </si>
  <si>
    <t>RECHARGEABLE EMERGENCY LIGHT AAZ DUMA CR-7002 WHT</t>
  </si>
  <si>
    <t>RECHARGEABLE EMERGENCY LIGHT AAZ DUMA CR-7072 WHT</t>
  </si>
  <si>
    <t>RECHARGEABLE EXIT SIGN AAZ DUMA CR-7037 WHT</t>
  </si>
  <si>
    <t>STRING LIGHTS AAZ DUMA HB-2X1.0-7M-7-P 7MTRS. BLK</t>
  </si>
  <si>
    <t>STRING LIGHTS AAZ DUMA HB-2X1.0-15M-15-P 15MTRS. BLK</t>
  </si>
  <si>
    <t>AUDIO INTERCOM AAZ DUMA RL-3207C WHITE</t>
  </si>
  <si>
    <t>VIDEO INTERCOM AAZ DUMA RL-A043F SILVER</t>
  </si>
  <si>
    <t>SMART BULB WIFI AAZ DUMA ZJ-WFBH-RGBW 6.5W WHT</t>
  </si>
  <si>
    <t>SMART BULB BLUETOOTH AAZ DUMA ZJ-MHBI-RGBW 4.5W WHT</t>
  </si>
  <si>
    <t>CEILING LAMP EXOR AAZ 4401M 310MM ROUND</t>
  </si>
  <si>
    <t>HANGING LAMP ALLADIN 22016 (22016) 3L BLK RECT.</t>
  </si>
  <si>
    <t>LOW CEILING LAMP 3C TC-90134-1/5+1 D600MM H270MM GOLD ANTIQUE LED 5W + E27*5 GLASS/METAL</t>
  </si>
  <si>
    <t>LOW CEILING LAMP 3C TC-90134-2/3+1 D500MM H270MM GOLD ANTIQUE LED 5W + E27*3 GLASS/METAL</t>
  </si>
  <si>
    <t>LOW CEILING LAMP 3C TC-90136-1/5 D500MM H280MM BLACK E27 x 6 GLASS/METAL</t>
  </si>
  <si>
    <t>LOW CEILING LAMP 3C TC-90136-2/3 D400MM H280MM BLACK E27 x 3 GLASS/METAL</t>
  </si>
  <si>
    <t>CEILING LAMP 3C TC-90107-1 L480MM W480MM H140MM SILVER LED 115 W STAINLESS/FIBER GLASS</t>
  </si>
  <si>
    <t>CEILING LAMP 3C TC-90107-2 L480MM W480MM H140MM SILVER LED 85W STAINLESS/FIBER GLASS</t>
  </si>
  <si>
    <t>CEILING LAMP 3C TC-89314-3/2 D300MM H120MM ANTIQUE E27 x 2 FIBER GLASS</t>
  </si>
  <si>
    <t>CEILING LAMP 3C TC-89314-3/3 D400MM H130MM ANTIQUE E27 x 3 FIBER GLASS</t>
  </si>
  <si>
    <t>CEILING LAMP 3C TC-89314-6/2 D300MM H120MM ANTIQUE E27 x 2 FIBER GLASS</t>
  </si>
  <si>
    <t>CEILING LAMP 3C TC-89314-6/3 D400MM H130MM ANTIQUE E27 x 3 FIBER GLASS</t>
  </si>
  <si>
    <t>HIGH CEILING LAMP 3C TC-89227-2/11 D560MM H650MM SILVER E27 x 11 GLASS</t>
  </si>
  <si>
    <t>HIGH CEILING LAMP 3C TC-89227-3/7 D360MM H500MM SILVER E27 x 7 GLASS</t>
  </si>
  <si>
    <t>HIGH CEILING LAMP 3C TC-89227-5/11 D560MM H650MM GOLD LED 16W GLASS</t>
  </si>
  <si>
    <t>HIGH CEILING LAMP 3C TC-89227-6/7 D360MM H500MM GOLD LED 16W GLASS</t>
  </si>
  <si>
    <t>PINLIGHT 3C TC-89362-9/2.5" D100MM H130-170MM WHITE E27 x 1 METAL/GLASS</t>
  </si>
  <si>
    <t>PINLIGHT 3C TC-89362-9/3" D115MM H130-170MM WHITE E27 x 1 METAL/GLASS</t>
  </si>
  <si>
    <t>PINLIGHT 3C TC-89362-9/3.5" D125MM H130-170MM WHITE E27 x 1 METAL/GLASS</t>
  </si>
  <si>
    <t>PINLIGHT 3C TC-89362-10/2.5" D100MM H130-170MM SILVER E27 x 1 METAL/GLASS</t>
  </si>
  <si>
    <t>PINLIGHT 3C TC-89362-10/3" D115MM H130-170MM SILVER E27 x 1 METAL/GLASS</t>
  </si>
  <si>
    <t>PINLIGHT 3C TC-89362-10/3.5" D125MM H130-170MM SILVER E27 x 1 METAL/GLASS</t>
  </si>
  <si>
    <t>OUTDOOR POST LAMP 3C TC-90219-2/200 L200MM W200MM H300MM BLACK E27 x 1 METAL/GLASS</t>
  </si>
  <si>
    <t>OUTDOOR POST LAMP 3C TC-90219-3/200 L200MM W200MM H250MM BLACK E27 x 1 METAL/GLASS</t>
  </si>
  <si>
    <t>OUTDOOR WALL LAMP 3C TC-82114-1B L155MM H400MM W190MM BLACK E27 x 1 LUMINUM DIE CAST &amp; FIBER GLASS</t>
  </si>
  <si>
    <t>OUTDOOR WALL LAMP 3C TC-82114-5B L155MM H355MM W200MM BLACK E27 x 1 DIE CAST &amp; FIBER GLASS</t>
  </si>
  <si>
    <t>OUTDOOR POST LAMP 3C TC-82114-6B L155MM H420MM BLACK E27 x 1 DIE CAST &amp; FIBER GLASS</t>
  </si>
  <si>
    <t>OUTDOOR POST LAMP 3C TC-82114-10B L210MM H380MM BLACK E27 x 1 DIE CAST &amp; FIBER GLASS</t>
  </si>
  <si>
    <t>PAINT MIXING DAVIES ROOFSHIELD GLOSS 4L 003</t>
  </si>
  <si>
    <t>PAINT MIXING DAVIES ROOFSHIELD GLOSS 4L 004</t>
  </si>
  <si>
    <t>PAINT MIXING DAVIES ROOFSHIELD GLOSS 4L 005</t>
  </si>
  <si>
    <t>PAINT MIXING DAVIES ROOFSHIELD GLOSS 4L 006</t>
  </si>
  <si>
    <t>PAINT MIXING DAVIES AQUA GLOSS IT GLOSS 1L 001</t>
  </si>
  <si>
    <t>PAINT MIXING DAVIES AQUA GLOSS IT GLOSS 1L 002</t>
  </si>
  <si>
    <t>PAINT MIXING DAVIES AQUA GLOSS IT GLOSS 1L 003</t>
  </si>
  <si>
    <t>PAINT MIXING DAVIES AQUA GLOSS IT GLOSS 1L 004</t>
  </si>
  <si>
    <t>PAINT MIXING DAVIES AQUA GLOSS IT GLOSS 1L 005</t>
  </si>
  <si>
    <t>PAINT MIXING DAVIES AQUA GLOSS IT GLOSS 1L 006</t>
  </si>
  <si>
    <t>PAINT MIXING DAVIES AQUA GLOSS IT GLOSS 1L 007</t>
  </si>
  <si>
    <t>PAINT MIXING DAVIES AQUA GLOSS IT GLOSS 4L 001</t>
  </si>
  <si>
    <t>PAINT MIXING DAVIES AQUA GLOSS IT GLOSS 4L 002</t>
  </si>
  <si>
    <t>PAINT MIXING DAVIES AQUA GLOSS IT GLOSS 4L 003</t>
  </si>
  <si>
    <t>PAINT MIXING DAVIES AQUA GLOSS IT GLOSS 4L 004</t>
  </si>
  <si>
    <t>PAINT MIXING DAVIES AQUA GLOSS IT GLOSS 4L 005</t>
  </si>
  <si>
    <t>PAINT MIXING DAVIES AQUA GLOSS IT GLOSS 4L 006</t>
  </si>
  <si>
    <t>PAINT MIXING DAVIES AQUA GLOSS IT GLOSS 4L 007</t>
  </si>
  <si>
    <t>PAINT MIXING DAVIES AQUA GLOSS IT GLOSS 4L 008</t>
  </si>
  <si>
    <t>PAINT MIXING DAVIES AQUA GLOSS IT GLOSS 4L 009</t>
  </si>
  <si>
    <t>PAINT MIXING DAVIES AQUA GLOSS IT GLOSS 4L 010</t>
  </si>
  <si>
    <t>PAINT MIXING DAVIES AQUA GLOSS IT GLOSS 4L 011</t>
  </si>
  <si>
    <t>PAINT MIXING DAVIES AQUA GLOSS IT GLOSS 4L 012</t>
  </si>
  <si>
    <t>PAINT MIXING DAVIES AQUA GLOSS IT GLOSS 4L 013</t>
  </si>
  <si>
    <t>PAINT MIXING DAVIES AQUA GLOSS IT GLOSS 4L 014</t>
  </si>
  <si>
    <t>PAINT MIXING DAVIES AQUA GLOSS IT GLOSS 4L 015</t>
  </si>
  <si>
    <t>PAINT MIXING DAVIES AQUA GLOSS IT GLOSS 4L 016</t>
  </si>
  <si>
    <t>PAINT MIXING DAVIES AQUA GLOSS IT GLOSS 4L 017</t>
  </si>
  <si>
    <t>PAINT MIXING DAVIES AQUA GLOSS IT GLOSS 4L 018</t>
  </si>
  <si>
    <t>PAINT MIXING DAVIES AQUA GLOSS IT GLOSS 4L 019</t>
  </si>
  <si>
    <t>PAINT MIXING DAVIES AQUA GLOSS IT GLOSS 4L 020</t>
  </si>
  <si>
    <t>PAINT MIXING DAVIES AQUA GLOSS IT GLOSS 4L 021</t>
  </si>
  <si>
    <t>PAINT MIXING DAVIES AQUA GLOSS IT GLOSS 4L 022</t>
  </si>
  <si>
    <t>PAINT MIXING DAVIES BIOFRESH+ MATTE 4L 001</t>
  </si>
  <si>
    <t>PAINT MIXING DAVIES BIOFRESH+ MATTE 4L 002</t>
  </si>
  <si>
    <t>PAINT MIXING DAVIES BIOFRESH+ MATTE 4L 003</t>
  </si>
  <si>
    <t>PAINT MIXING DAVIES BIOFRESH+ MATTE 4L 004</t>
  </si>
  <si>
    <t>PAINT MIXING DAVIES BIOFRESH+ MATTE 4L 005</t>
  </si>
  <si>
    <t>PAINT MIXING DAVIES BIOFRESH+ MATTE 4L 006</t>
  </si>
  <si>
    <t>PAINT MIXING DAVIES BIOFRESH+ MATTE 4L 007</t>
  </si>
  <si>
    <t>PAINT MIXING DAVIES BIOFRESH+ MATTE 4L 008</t>
  </si>
  <si>
    <t>PAINT MIXING DAVIES BIOFRESH+ MATTE 4L 009</t>
  </si>
  <si>
    <t>PAINT MIXING DAVIES BIOFRESH+ MATTE 4L 010</t>
  </si>
  <si>
    <t>PAINT MIXING DAVIES BIOFRESH+ MATTE 4L 011</t>
  </si>
  <si>
    <t>PAINT MIXING DAVIES BIOFRESH+ MATTE 4L 012</t>
  </si>
  <si>
    <t>PAINT MIXING DAVIES BIOFRESH+ MATTE 4L 013</t>
  </si>
  <si>
    <t>PAINT MIXING DAVIES BIOFRESH+ MATTE 4L 014</t>
  </si>
  <si>
    <t>PAINT MIXING DAVIES BIOFRESH+ MATTE 4L 015</t>
  </si>
  <si>
    <t>PAINT MIXING DAVIES BIOFRESH+ MATTE 4L 016</t>
  </si>
  <si>
    <t>PAINT MIXING DAVIES BIOFRESH+ MATTE 4L 017</t>
  </si>
  <si>
    <t>PAINT MIXING DAVIES BIOFRESH+ MATTE 4L 018</t>
  </si>
  <si>
    <t>PAINT MIXING DAVIES MEGACRYL DV-CF 16L 006</t>
  </si>
  <si>
    <t>PAINT MIXING DAVIES MEGACRYL DV-CF 16L 007</t>
  </si>
  <si>
    <t>PAINT MIXING DAVIES MEGACRYL DV-CF 4L 006</t>
  </si>
  <si>
    <t>PAINT MIXING DAVIES MEGACRYL DV-CF 4L 007</t>
  </si>
  <si>
    <t>ELECTRICAL WIRE MOULDING DUMA WEM4025 AAZ WALL TYPE 40X25X2440MM</t>
  </si>
  <si>
    <t>ELECTRICAL WIRE MOULDING DUMA WEM2414 AAZ WALL TYPE 24X14X2440MM</t>
  </si>
  <si>
    <t>ELECTRICAL WIRE MOULDING DUMA WEM1208 AAZ WALL TYPE 12X8X2440MM</t>
  </si>
  <si>
    <t>PVC CABLE TRAY DUMA AAZ ECT3030 30X30X2000MM GRAY</t>
  </si>
  <si>
    <t>PVC CABLE TRAY DUMA AAZ ECT4040 40X40X2000MM GRAY</t>
  </si>
  <si>
    <t>PAINT MIXING DAVIES BIOFRESH+ MATTE 4L 019</t>
  </si>
  <si>
    <t>PAINT MIXING DAVIES BIOFRESH+ MATTE 4L 020</t>
  </si>
  <si>
    <t>PAINT MIXING DAVIES BIOFRESH+ MATTE 4L 021</t>
  </si>
  <si>
    <t>PAINT MIXING DAVIES BIOFRESH+ MATTE 4L 022</t>
  </si>
  <si>
    <t>PAINT MIXING DAVIES BIOFRESH+ MATTE 4L 023</t>
  </si>
  <si>
    <t>PAINT MIXING DAVIES BIOFRESH+ MATTE 4L 024</t>
  </si>
  <si>
    <t>PAINT MIXING DAVIES ELASTOGEL SHEEN 4L 001</t>
  </si>
  <si>
    <t>PAINT MIXING DAVIES FUSION SHEEN 4L 001</t>
  </si>
  <si>
    <t>PAINT MIXING DAVIES GLOSS-IT QDE HIGH GLOSS 1L 001</t>
  </si>
  <si>
    <t>PAINT MIXING DAVIES GLOSS-IT QDE HIGH GLOSS 1L 002</t>
  </si>
  <si>
    <t>PAINT MIXING DAVIES GLOSS-IT QDE HIGH GLOSS 1L 003</t>
  </si>
  <si>
    <t>PAINT MIXING DAVIES GLOSS-IT QDE HIGH GLOSS 1L 004</t>
  </si>
  <si>
    <t>PAINT MIXING DAVIES GLOSS-IT QDE HIGH GLOSS 1L 005</t>
  </si>
  <si>
    <t>PAINT MIXING DAVIES GLOSS-IT QDE HIGH GLOSS 1L 006</t>
  </si>
  <si>
    <t>PAINT MIXING DAVIES GLOSS-IT QDE HIGH GLOSS 1L 007</t>
  </si>
  <si>
    <t>PAINT MIXING DAVIES GLOSS-IT QDE HIGH GLOSS 4L 001</t>
  </si>
  <si>
    <t>PAINT MIXING DAVIES GLOSS-IT QDE HIGH GLOSS 4L 002</t>
  </si>
  <si>
    <t>PAINT MIXING DAVIES GLOSS-IT QDE HIGH GLOSS 4L 003</t>
  </si>
  <si>
    <t>PAINT MIXING DAVIES GLOSS-IT QDE HIGH GLOSS 4L 004</t>
  </si>
  <si>
    <t>PAINT MIXING DAVIES GLOSS-IT QDE HIGH GLOSS 4L 005</t>
  </si>
  <si>
    <t>PAINT MIXING DAVIES GLOSS-IT QDE HIGH GLOSS 4L 006</t>
  </si>
  <si>
    <t>PAINT MIXING DAVIES GLOSS-IT QDE HIGH GLOSS 4L 007</t>
  </si>
  <si>
    <t>PAINT MIXING DAVIES GLOSS-IT QDE HIGH GLOSS 4L 008</t>
  </si>
  <si>
    <t>PAINT MIXING DAVIES GLOSS-IT QDE HIGH GLOSS 4L 009</t>
  </si>
  <si>
    <t>PAINT MIXING DAVIES GLOSS-IT QDE HIGH GLOSS 4L 010</t>
  </si>
  <si>
    <t>PAINT MIXING DAVIES GLOSS-IT QDE HIGH GLOSS 4L 011</t>
  </si>
  <si>
    <t>PAINT MIXING DAVIES GLOSS-IT QDE HIGH GLOSS 4L 012</t>
  </si>
  <si>
    <t>PAINT MIXING DAVIES GLOSS-IT QDE HIGH GLOSS 4L 013</t>
  </si>
  <si>
    <t>PAINT MIXING DAVIES GLOSS-IT QDE HIGH GLOSS 4L 014</t>
  </si>
  <si>
    <t>PAINT MIXING DAVIES GLOSS-IT QDE HIGH GLOSS 4L 015</t>
  </si>
  <si>
    <t>PAINT MIXING DAVIES GLOSS-IT QDE HIGH GLOSS 4L 016</t>
  </si>
  <si>
    <t>PAINT MIXING DAVIES GLOSS-IT QDE HIGH GLOSS 4L 017</t>
  </si>
  <si>
    <t>PAINT MIXING DAVIES GLOSS-IT QDE HIGH GLOSS 4L 018</t>
  </si>
  <si>
    <t>PAINT MIXING DAVIES GLOSS-IT QDE SATIN 4L 001</t>
  </si>
  <si>
    <t>PAINT MIXING DAVIES GLOSS-IT QDE SATIN 4L 002</t>
  </si>
  <si>
    <t>PAINT MIXING DAVIES GLOSS-IT QDE SATIN 4L 003</t>
  </si>
  <si>
    <t>PAINT MIXING DAVIES GLOSS-IT QDE SATIN 4L 004</t>
  </si>
  <si>
    <t>PAINT MIXING DAVIES GLOSS-IT QDE SATIN 4L 005</t>
  </si>
  <si>
    <t>PAINT MIXING DAVIES GLOSS-IT QDE SATIN 4L 006</t>
  </si>
  <si>
    <t>PAINT MIXING DAVIES GLOSS-IT QDE SATIN 4L 007</t>
  </si>
  <si>
    <t>PAINT MIXING DAVIES GLOSS-IT QDE SATIN 4L 008</t>
  </si>
  <si>
    <t>PAINT MIXING DAVIES GLOSS-IT QDE SATIN 4L 009</t>
  </si>
  <si>
    <t>PAINT MIXING DAVIES GLOSS-IT QDE SATIN 4L 010</t>
  </si>
  <si>
    <t>PAINT MIXING DAVIES GLOSS-IT QDE SATIN 4L 011</t>
  </si>
  <si>
    <t>PAINT MIXING DAVIES GLOSS-IT QDE SATIN 4L 012</t>
  </si>
  <si>
    <t>PAINT MIXING DAVIES GLOSS-IT QDE SATIN 4L 013</t>
  </si>
  <si>
    <t>PAINT MIXING DAVIES GLOSS-IT QDE SATIN 4L 014</t>
  </si>
  <si>
    <t>PAINT MIXING DAVIES GLOSS-IT QDE SATIN 4L 015</t>
  </si>
  <si>
    <t>PAINT MIXING DAVIES GLOSS-IT QDE SATIN 4L 016</t>
  </si>
  <si>
    <t>PAINT MIXING DAVIES MEGACRYL FLAT 16L 001</t>
  </si>
  <si>
    <t>PAINT MIXING DAVIES MEGACRYL FLAT 16L 002</t>
  </si>
  <si>
    <t>PAINT MIXING DAVIES MEGACRYL FLAT 16L 003</t>
  </si>
  <si>
    <t>PAINT MIXING DAVIES MEGACRYL FLAT 16L 004</t>
  </si>
  <si>
    <t>PAINT MIXING DAVIES MEGACRYL FLAT 16L 005</t>
  </si>
  <si>
    <t>PAINT MIXING DAVIES MEGACRYL FLAT 16L 006</t>
  </si>
  <si>
    <t>PAINT MIXING DAVIES MEGACRYL FLAT 16L 007</t>
  </si>
  <si>
    <t>PAINT MIXING DAVIES MEGACRYL FLAT 16L 008</t>
  </si>
  <si>
    <t>PAINT MIXING DAVIES MEGACRYL FLAT 16L 009</t>
  </si>
  <si>
    <t>PAINT MIXING DAVIES MEGACRYL FLAT 16L 010</t>
  </si>
  <si>
    <t>PAINT MIXING DAVIES MEGACRYL FLAT 16L 011</t>
  </si>
  <si>
    <t>PAINT MIXING DAVIES MEGACRYL FLAT 16L 012</t>
  </si>
  <si>
    <t>PAINT MIXING DAVIES MEGACRYL FLAT 16L 013</t>
  </si>
  <si>
    <t>PAINT MIXING DAVIES MEGACRYL FLAT 16L 014</t>
  </si>
  <si>
    <t>PAINT MIXING DAVIES MEGACRYL FLAT 16L 015</t>
  </si>
  <si>
    <t>PAINT MIXING DAVIES MEGACRYL FLAT 16L 016</t>
  </si>
  <si>
    <t>PAINT MIXING DAVIES MEGACRYL FLAT 16L 017</t>
  </si>
  <si>
    <t>PAINT MIXING DAVIES MEGACRYL FLAT 16L 018</t>
  </si>
  <si>
    <t>PAINT MIXING DAVIES MEGACRYL FLAT 1L 001</t>
  </si>
  <si>
    <t>PAINT MIXING DAVIES MEGACRYL FLAT 1L 002</t>
  </si>
  <si>
    <t>PAINT MIXING DAVIES MEGACRYL FLAT 1L 003</t>
  </si>
  <si>
    <t>PAINT MIXING DAVIES MEGACRYL FLAT 1L 004</t>
  </si>
  <si>
    <t>PAINT MIXING DAVIES MEGACRYL FLAT 1L 005</t>
  </si>
  <si>
    <t>PAINT MIXING DAVIES MEGACRYL FLAT 1L 006</t>
  </si>
  <si>
    <t>PAINT MIXING DAVIES MEGACRYL FLAT 1L 007</t>
  </si>
  <si>
    <t>PAINT MIXING DAVIES MEGACRYL FLAT 1L 008</t>
  </si>
  <si>
    <t>PAINT MIXING DAVIES MEGACRYL FLAT 1L 009</t>
  </si>
  <si>
    <t>PAINT MIXING DAVIES MEGACRYL FLAT 1L 010</t>
  </si>
  <si>
    <t>PAINT MIXING DAVIES MEGACRYL FLAT 1L 011</t>
  </si>
  <si>
    <t>PAINT MIXING DAVIES MEGACRYL FLAT 1L 012</t>
  </si>
  <si>
    <t>PAINT MIXING DAVIES MEGACRYL FLAT 1L 013</t>
  </si>
  <si>
    <t>PAINT MIXING DAVIES MEGACRYL FLAT 1L 014</t>
  </si>
  <si>
    <t>PAINT MIXING DAVIES MEGACRYL FLAT 1L 015</t>
  </si>
  <si>
    <t>CORDLESS DRILL MAXSELL MCI-14V 21X10X21CM</t>
  </si>
  <si>
    <t>PAINT MIXING DAVIES MEGACRYL FLAT 1L 016</t>
  </si>
  <si>
    <t>PAINT MIXING DAVIES MEGACRYL FLAT 1L 017</t>
  </si>
  <si>
    <t>PAINT MIXING DAVIES MEGACRYL FLAT 1L 018</t>
  </si>
  <si>
    <t>PAINT MIXING DAVIES MEGACRYL FLAT 1L 019</t>
  </si>
  <si>
    <t>PAINT MIXING DAVIES MEGACRYL FLAT 1L 020</t>
  </si>
  <si>
    <t>PAINT MIXING DAVIES MEGACRYL FLAT 1L 021</t>
  </si>
  <si>
    <t>PAINT MIXING DAVIES MEGACRYL FLAT 1L 022</t>
  </si>
  <si>
    <t>PAINT MIXING DAVIES MEGACRYL FLAT 4L 001</t>
  </si>
  <si>
    <t>PAINT MIXING DAVIES MEGACRYL FLAT 4L 002</t>
  </si>
  <si>
    <t>PAINT MIXING DAVIES MEGACRYL FLAT 4L 003</t>
  </si>
  <si>
    <t>PAINT MIXING DAVIES MEGACRYL FLAT 4L 004</t>
  </si>
  <si>
    <t>PAINT MIXING DAVIES MEGACRYL FLAT 4L 005</t>
  </si>
  <si>
    <t>PAINT MIXING DAVIES MEGACRYL FLAT 4L 006</t>
  </si>
  <si>
    <t>PAINT MIXING DAVIES MEGACRYL FLAT 4L 007</t>
  </si>
  <si>
    <t>PAINT MIXING DAVIES MEGACRYL FLAT 4L 008</t>
  </si>
  <si>
    <t>PAINT MIXING DAVIES MEGACRYL FLAT 4L 009</t>
  </si>
  <si>
    <t>PAINT MIXING DAVIES MEGACRYL FLAT 4L 010</t>
  </si>
  <si>
    <t>PAINT MIXING DAVIES MEGACRYL FLAT 4L 011</t>
  </si>
  <si>
    <t>PAINT MIXING DAVIES MEGACRYL FLAT 4L 012</t>
  </si>
  <si>
    <t>PAINT MIXING DAVIES MEGACRYL FLAT 4L 013</t>
  </si>
  <si>
    <t>PAINT MIXING DAVIES MEGACRYL FLAT 4L 014</t>
  </si>
  <si>
    <t>PAINT MIXING DAVIES MEGACRYL FLAT 4L 015</t>
  </si>
  <si>
    <t>PAINT MIXING DAVIES MEGACRYL FLAT 4L 016</t>
  </si>
  <si>
    <t>PAINT MIXING DAVIES MEGACRYL FLAT 4L 017</t>
  </si>
  <si>
    <t>PAINT MIXING DAVIES MEGACRYL FLAT 4L 018</t>
  </si>
  <si>
    <t>PAINT MIXING DAVIES MEGACRYL SEMI-GLOSS 16L 001</t>
  </si>
  <si>
    <t>PAINT MIXING DAVIES MEGACRYL SEMI-GLOSS 16L 002</t>
  </si>
  <si>
    <t>PAINT MIXING DAVIES MEGACRYL SEMI-GLOSS 16L 003</t>
  </si>
  <si>
    <t>PAINT MIXING DAVIES MEGACRYL SEMI-GLOSS 16L 004</t>
  </si>
  <si>
    <t>PAINT MIXING DAVIES MEGACRYL SEMI-GLOSS 16L 005</t>
  </si>
  <si>
    <t>PAINT MIXING DAVIES MEGACRYL SEMI-GLOSS 16L 006</t>
  </si>
  <si>
    <t>PAINT MIXING DAVIES MEGACRYL SEMI-GLOSS 16L 007</t>
  </si>
  <si>
    <t>PAINT MIXING DAVIES MEGACRYL SEMI-GLOSS 16L 008</t>
  </si>
  <si>
    <t>PAINT MIXING DAVIES MEGACRYL SEMI-GLOSS 16L 009</t>
  </si>
  <si>
    <t>PAINT MIXING DAVIES MEGACRYL SEMI-GLOSS 16L 010</t>
  </si>
  <si>
    <t>PAINT MIXING DAVIES MEGACRYL SEMI-GLOSS 16L 011</t>
  </si>
  <si>
    <t>PAINT MIXING DAVIES MEGACRYL SEMI-GLOSS 16L 012</t>
  </si>
  <si>
    <t>PAINT MIXING DAVIES MEGACRYL SEMI-GLOSS 16L 013</t>
  </si>
  <si>
    <t>PAINT MIXING DAVIES MEGACRYL SEMI-GLOSS 16L 014</t>
  </si>
  <si>
    <t>PAINT MIXING DAVIES MEGACRYL SEMI-GLOSS 16L 015</t>
  </si>
  <si>
    <t>PAINT MIXING DAVIES MEGACRYL SEMI-GLOSS 16L 016</t>
  </si>
  <si>
    <t>PAINT MIXING DAVIES MEGACRYL SEMI-GLOSS 16L 017</t>
  </si>
  <si>
    <t>PAINT MIXING DAVIES MEGACRYL SEMI-GLOSS 16L 018</t>
  </si>
  <si>
    <t>PAINT MIXING DAVIES MEGACRYL SEMI-GLOSS 16L 019</t>
  </si>
  <si>
    <t>PAINT MIXING DAVIES MEGACRYL SEMI-GLOSS 16L 020</t>
  </si>
  <si>
    <t>PAINT MIXING DAVIES MEGACRYL SEMI-GLOSS 16L 021</t>
  </si>
  <si>
    <t>PAINT MIXING DAVIES MEGACRYL SEMI-GLOSS 16L 022</t>
  </si>
  <si>
    <t>PAINT MIXING DAVIES MEGACRYL SEMI-GLOSS 16L 023</t>
  </si>
  <si>
    <t>PAINT MIXING DAVIES MEGACRYL SEMI-GLOSS 1L 001</t>
  </si>
  <si>
    <t>PAINT MIXING DAVIES MEGACRYL SEMI-GLOSS 1L 002</t>
  </si>
  <si>
    <t>PAINT MIXING DAVIES MEGACRYL SEMI-GLOSS 1L 003</t>
  </si>
  <si>
    <t>PAINT MIXING DAVIES MEGACRYL SEMI-GLOSS 1L 004</t>
  </si>
  <si>
    <t>PAINT MIXING DAVIES MEGACRYL SEMI-GLOSS 1L 005</t>
  </si>
  <si>
    <t>PAINT MIXING DAVIES MEGACRYL SEMI-GLOSS 1L 006</t>
  </si>
  <si>
    <t>PAINT MIXING DAVIES MEGACRYL SEMI-GLOSS 1L 007</t>
  </si>
  <si>
    <t>PAINT MIXING DAVIES MEGACRYL SEMI-GLOSS 1L 008</t>
  </si>
  <si>
    <t>PAINT MIXING DAVIES MEGACRYL SEMI-GLOSS 1L 009</t>
  </si>
  <si>
    <t>PAINT MIXING DAVIES MEGACRYL SEMI-GLOSS 1L 010</t>
  </si>
  <si>
    <t>PAINT MIXING DAVIES MEGACRYL SEMI-GLOSS 1L 011</t>
  </si>
  <si>
    <t>PAINT MIXING DAVIES MEGACRYL SEMI-GLOSS 1L 012</t>
  </si>
  <si>
    <t>PAINT MIXING DAVIES MEGACRYL SEMI-GLOSS 1L 013</t>
  </si>
  <si>
    <t>PAINT MIXING DAVIES MEGACRYL SEMI-GLOSS 1L 014</t>
  </si>
  <si>
    <t>PAINT MIXING DAVIES MEGACRYL SEMI-GLOSS 1L 015</t>
  </si>
  <si>
    <t>PAINT MIXING DAVIES MEGACRYL SEMI-GLOSS 1L 016</t>
  </si>
  <si>
    <t>PAINT MIXING DAVIES MEGACRYL SEMI-GLOSS 1L 017</t>
  </si>
  <si>
    <t>PAINT MIXING DAVIES MEGACRYL SEMI-GLOSS 1L 018</t>
  </si>
  <si>
    <t>PAINT MIXING DAVIES MEGACRYL SEMI-GLOSS 1L 019</t>
  </si>
  <si>
    <t>PAINT MIXING DAVIES MEGACRYL SEMI-GLOSS 1L 020</t>
  </si>
  <si>
    <t>PAINT MIXING DAVIES MEGACRYL SEMI-GLOSS 1L 021</t>
  </si>
  <si>
    <t>PAINT MIXING DAVIES MEGACRYL SEMI-GLOSS 1L 022</t>
  </si>
  <si>
    <t>PAINT MIXING DAVIES MEGACRYL SEMI-GLOSS 1L 023</t>
  </si>
  <si>
    <t>PAINT MIXING DAVIES MEGACRYL SEMI-GLOSS 1L 024</t>
  </si>
  <si>
    <t>PAINT MIXING DAVIES MEGACRYL SEMI-GLOSS 1L 025</t>
  </si>
  <si>
    <t>PAINT MIXING DAVIES MEGACRYL SEMI-GLOSS 4L 001</t>
  </si>
  <si>
    <t>PAINT MIXING DAVIES MEGACRYL SEMI-GLOSS 4L 002</t>
  </si>
  <si>
    <t>PAINT MIXING DAVIES MEGACRYL SEMI-GLOSS 4L 003</t>
  </si>
  <si>
    <t>PAINT MIXING DAVIES MEGACRYL SEMI-GLOSS 4L 004</t>
  </si>
  <si>
    <t>PAINT MIXING DAVIES MEGACRYL SEMI-GLOSS 4L 005</t>
  </si>
  <si>
    <t>PAINT MIXING DAVIES MEGACRYL SEMI-GLOSS 4L 006</t>
  </si>
  <si>
    <t>PAINT MIXING DAVIES MEGACRYL SEMI-GLOSS 4L 007</t>
  </si>
  <si>
    <t>PAINT MIXING DAVIES MEGACRYL SEMI-GLOSS 4L 008</t>
  </si>
  <si>
    <t>PAINT MIXING DAVIES MEGACRYL SEMI-GLOSS 4L 009</t>
  </si>
  <si>
    <t>PAINT MIXING DAVIES MEGACRYL SEMI-GLOSS 4L 010</t>
  </si>
  <si>
    <t>PAINT MIXING DAVIES MEGACRYL SEMI-GLOSS 4L 011</t>
  </si>
  <si>
    <t>PAINT MIXING DAVIES MEGACRYL SEMI-GLOSS 4L 012</t>
  </si>
  <si>
    <t>PAINT MIXING DAVIES MEGACRYL SEMI-GLOSS 4L 013</t>
  </si>
  <si>
    <t>PAINT MIXING DAVIES MEGACRYL SEMI-GLOSS 4L 014</t>
  </si>
  <si>
    <t>PAINT MIXING DAVIES MEGACRYL SEMI-GLOSS 4L 015</t>
  </si>
  <si>
    <t>PAINT MIXING DAVIES MEGACRYL SEMI-GLOSS 4L 016</t>
  </si>
  <si>
    <t>PAINT MIXING DAVIES MEGACRYL SEMI-GLOSS 4L 017</t>
  </si>
  <si>
    <t>PAINT MIXING DAVIES MEGACRYL SEMI-GLOSS 4L 018</t>
  </si>
  <si>
    <t>PAINT MIXING DAVIES MEGACRYL SEMI-GLOSS 4L 019</t>
  </si>
  <si>
    <t>PAINT MIXING DAVIES MEGACRYL SEMI-GLOSS 4L 020</t>
  </si>
  <si>
    <t>PAINT MIXING DAVIES MEGACRYL SEMI-GLOSS 4L 021</t>
  </si>
  <si>
    <t>PAINT MIXING DAVIES MEGACRYL SEMI-GLOSS 4L 022</t>
  </si>
  <si>
    <t>PAINT MIXING DAVIES RAIN CHECK SHEEN 4L 001</t>
  </si>
  <si>
    <t>PAINT MIXING DAVIES SUN &amp; RAIN SEMI-GLOSS 4L 001</t>
  </si>
  <si>
    <t>PAINT MIXING DAVIES SUN &amp; RAIN SEMI-GLOSS 4L 002</t>
  </si>
  <si>
    <t>PAINT MIXING DAVIES SUN &amp; RAIN SEMI-GLOSS 4L 003</t>
  </si>
  <si>
    <t>PAINT MIXING DAVIES SUN &amp; RAIN SEMI-GLOSS 4L 004</t>
  </si>
  <si>
    <t>PAINT MIXING DAVIES SUN &amp; RAIN SEMI-GLOSS 4L 005</t>
  </si>
  <si>
    <t>PAINT MIXING DAVIES SUN &amp; RAIN SEMI-GLOSS 4L 006</t>
  </si>
  <si>
    <t>PAINT MIXING DAVIES SUN &amp; RAIN SEMI-GLOSS 4L 007</t>
  </si>
  <si>
    <t>PAINT MIXING DAVIES SUN &amp; RAIN SEMI-GLOSS 4L 008</t>
  </si>
  <si>
    <t>PAINT MIXING DAVIES SUN &amp; RAIN SEMI-GLOSS 4L 009</t>
  </si>
  <si>
    <t>PAINT MIXING DAVIES SUN &amp; RAIN SEMI-GLOSS 4L 010</t>
  </si>
  <si>
    <t>PAINT MIXING DAVIES SUN &amp; RAIN SEMI-GLOSS 4L 011</t>
  </si>
  <si>
    <t>PAINT MIXING DAVIES SUN &amp; RAIN SEMI-GLOSS 4L 012</t>
  </si>
  <si>
    <t>PAINT MIXING DAVIES SUN &amp; RAIN SEMI-GLOSS 4L 013</t>
  </si>
  <si>
    <t>PAINT MIXING DAVIES SUN &amp; RAIN SEMI-GLOSS 4L 014</t>
  </si>
  <si>
    <t>PAINT MIXING DAVIES SUN &amp; RAIN SHEEN 16L 001</t>
  </si>
  <si>
    <t>PAINT MIXING DAVIES SUN &amp; RAIN SHEEN 16L 002</t>
  </si>
  <si>
    <t>PAINT MIXING DAVIES SUN &amp; RAIN SHEEN 16L 003</t>
  </si>
  <si>
    <t>PAINT MIXING DAVIES SUN &amp; RAIN SHEEN 16L 004</t>
  </si>
  <si>
    <t>PAINT MIXING DAVIES SUN &amp; RAIN SHEEN 16L 005</t>
  </si>
  <si>
    <t>PAINT MIXING DAVIES SUN &amp; RAIN SHEEN 16L 006</t>
  </si>
  <si>
    <t>PAINT MIXING DAVIES SUN &amp; RAIN SHEEN 16L 007</t>
  </si>
  <si>
    <t>PAINT MIXING DAVIES SUN &amp; RAIN SHEEN 16L 008</t>
  </si>
  <si>
    <t>PAINT MIXING DAVIES SUN &amp; RAIN SHEEN 16L 009</t>
  </si>
  <si>
    <t>PAINT MIXING DAVIES SUN &amp; RAIN SHEEN 16L 010</t>
  </si>
  <si>
    <t>PAINT MIXING DAVIES SUN &amp; RAIN SHEEN 16L 011</t>
  </si>
  <si>
    <t>PAINT MIXING DAVIES SUN &amp; RAIN SHEEN 16L 012</t>
  </si>
  <si>
    <t>PAINT MIXING DAVIES SUN &amp; RAIN SHEEN 16L 013</t>
  </si>
  <si>
    <t>PAINT MIXING DAVIES SUN &amp; RAIN SHEEN 16L 014</t>
  </si>
  <si>
    <t>PAINT MIXING DAVIES SUN &amp; RAIN SHEEN 16L 015</t>
  </si>
  <si>
    <t>PAINT MIXING DAVIES SUN &amp; RAIN SHEEN 16L 016</t>
  </si>
  <si>
    <t>PAINT MIXING DAVIES SUN &amp; RAIN SHEEN 16L 017</t>
  </si>
  <si>
    <t>PAINT MIXING DAVIES SUN &amp; RAIN SHEEN 16L 018</t>
  </si>
  <si>
    <t>PAINT MIXING DAVIES SUN &amp; RAIN SHEEN 16L 019</t>
  </si>
  <si>
    <t>PAINT MIXING DAVIES SUN &amp; RAIN SHEEN 16L 020</t>
  </si>
  <si>
    <t>PAINT MIXING DAVIES SUN &amp; RAIN SHEEN 1L 001</t>
  </si>
  <si>
    <t>PAINT MIXING DAVIES SUN &amp; RAIN SHEEN 1L 002</t>
  </si>
  <si>
    <t>PAINT MIXING DAVIES SUN &amp; RAIN SHEEN 1L 003</t>
  </si>
  <si>
    <t>PAINT MIXING DAVIES SUN &amp; RAIN SHEEN 1L 004</t>
  </si>
  <si>
    <t>PAINT MIXING DAVIES SUN &amp; RAIN SHEEN 1L 005</t>
  </si>
  <si>
    <t>PAINT MIXING DAVIES SUN &amp; RAIN SHEEN 1L 006</t>
  </si>
  <si>
    <t>PAINT MIXING DAVIES SUN &amp; RAIN SHEEN 1L 007</t>
  </si>
  <si>
    <t>PAINT MIXING DAVIES SUN &amp; RAIN SHEEN 1L 008</t>
  </si>
  <si>
    <t>PAINT MIXING DAVIES SUN &amp; RAIN SHEEN 1L 009</t>
  </si>
  <si>
    <t>PAINT MIXING DAVIES SUN &amp; RAIN SHEEN 1L 010</t>
  </si>
  <si>
    <t>PAINT MIXING DAVIES SUN &amp; RAIN SHEEN 1L 011</t>
  </si>
  <si>
    <t>PAINT MIXING DAVIES SUN &amp; RAIN SHEEN 1L 012</t>
  </si>
  <si>
    <t>PAINT MIXING DAVIES SUN &amp; RAIN SHEEN 1L 013</t>
  </si>
  <si>
    <t>PAINT MIXING DAVIES SUN &amp; RAIN SHEEN 1L 014</t>
  </si>
  <si>
    <t>PAINT MIXING DAVIES SUN &amp; RAIN SHEEN 1L 015</t>
  </si>
  <si>
    <t>PAINT MIXING DAVIES SUN &amp; RAIN SHEEN 1L 016</t>
  </si>
  <si>
    <t>PAINT MIXING DAVIES SUN &amp; RAIN SHEEN 1L 017</t>
  </si>
  <si>
    <t>PAINT MIXING DAVIES SUN &amp; RAIN SHEEN 1L 018</t>
  </si>
  <si>
    <t>PAINT MIXING DAVIES SUN &amp; RAIN SHEEN 1L 019</t>
  </si>
  <si>
    <t>PAINT MIXING DAVIES SUN &amp; RAIN SHEEN 4L 001</t>
  </si>
  <si>
    <t>PAINT MIXING DAVIES SUN &amp; RAIN SHEEN 4L 002</t>
  </si>
  <si>
    <t>PAINT MIXING DAVIES SUN &amp; RAIN SHEEN 4L 003</t>
  </si>
  <si>
    <t>PAINT MIXING DAVIES SUN &amp; RAIN SHEEN 4L 004</t>
  </si>
  <si>
    <t>(DO NOT USE)PAINT MIXING DAVIES SUN &amp; RAIN SHEEN 4L 005</t>
  </si>
  <si>
    <t>PAINT MIXING DAVIES SUN &amp; RAIN SHEEN 4L 006</t>
  </si>
  <si>
    <t>PAINT MIXING DAVIES SUN &amp; RAIN SHEEN 4L 005</t>
  </si>
  <si>
    <t>PAINT MIXING DAVIES SUN &amp; RAIN SHEEN 4L 007</t>
  </si>
  <si>
    <t>PAINT MIXING DAVIES SUN &amp; RAIN SHEEN 4L 008</t>
  </si>
  <si>
    <t>PAINT MIXING DAVIES SUN &amp; RAIN SHEEN 4L 009</t>
  </si>
  <si>
    <t>PAINT MIXING DAVIES SUN &amp; RAIN SHEEN 4L 010</t>
  </si>
  <si>
    <t>PAINT MIXING DAVIES SUN &amp; RAIN SHEEN 4L 011</t>
  </si>
  <si>
    <t>PAINT MIXING DAVIES SUN &amp; RAIN SHEEN 4L 012</t>
  </si>
  <si>
    <t>PAINT MIXING DAVIES SUN &amp; RAIN SHEEN 4L 013</t>
  </si>
  <si>
    <t>PAINT MIXING DAVIES SUN &amp; RAIN SHEEN 4L 014</t>
  </si>
  <si>
    <t>PAINT MIXING DAVIES SUN &amp; RAIN SHEEN 4L 015</t>
  </si>
  <si>
    <t>PAINT MIXING DAVIES SUN &amp; RAIN SHEEN 4L 016</t>
  </si>
  <si>
    <t>PAINT MIXING DAVIES SUN &amp; RAIN SHEEN 4L 017</t>
  </si>
  <si>
    <t>PAINT MIXING DAVIES SUN &amp; RAIN SHEEN 4L 018</t>
  </si>
  <si>
    <t>PAINT MIXING DAVIES SUN &amp; RAIN SHEEN 4L 019</t>
  </si>
  <si>
    <t>PAINT MIXING DAVIES SUPERDRY FLAT 4L 001</t>
  </si>
  <si>
    <t>PAINT MIXING DAVIES MEGACRYL COTP 4L 001</t>
  </si>
  <si>
    <t>PAINT MIXING DAVIES MEGACRYL COTP 4L 002</t>
  </si>
  <si>
    <t>PAINT MIXING DAVIES MEGACRYL COTP 4L 003</t>
  </si>
  <si>
    <t>PAINT MIXING DAVIES MEGACRYL COTP 4L 004</t>
  </si>
  <si>
    <t>PAINT MIXING DAVIES MEGACRYL COTP 4L 005</t>
  </si>
  <si>
    <t>PAINT MIXING DAVIES MEGACRYL COTP 4L 006</t>
  </si>
  <si>
    <t>PAINT MIXING DAVIES MEGACRYL COTP 4L 007</t>
  </si>
  <si>
    <t>PAINT MIXING DAVIES MEGACRYL COTP 4L 008</t>
  </si>
  <si>
    <t>PAINT MIXING DAVIES MEGACRYL COTP 4L 009</t>
  </si>
  <si>
    <t>PAINT MIXING DAVIES MEGACRYL COTP 4L 010</t>
  </si>
  <si>
    <t>PAINT MIXING DAVIES MEGACRYL COTP 4L 011</t>
  </si>
  <si>
    <t>PAINT MIXING DAVIES MEGACRYL COTP 4L 012</t>
  </si>
  <si>
    <t>PAINT MIXING DAVIES MEGACRYL COTP 4L 013</t>
  </si>
  <si>
    <t>PAINT MIXING DAVIES MEGACRYL COTP 4L 014</t>
  </si>
  <si>
    <t>PAINT MIXING DAVIES AQUA GLOSS IT DV-CF 4L 001</t>
  </si>
  <si>
    <t>PAINT MIXING DAVIES AQUA GLOSS IT DV-CF 4L 002</t>
  </si>
  <si>
    <t>PAINT MIXING DAVIES AQUA GLOSS IT DV-CF 4L 003</t>
  </si>
  <si>
    <t>PAINT MIXING DAVIES AQUA GLOSS IT DV-CF 4L 004</t>
  </si>
  <si>
    <t>PAINT MIXING DAVIES AQUA GLOSS IT DV-CF 4L 005</t>
  </si>
  <si>
    <t>PAINT MIXING DAVIES AQUA GLOSS IT DV-CF 4L 006</t>
  </si>
  <si>
    <t>PAINT MIXING DAVIES AQUA GLOSS IT DV-CF 4L 007</t>
  </si>
  <si>
    <t>PAINT MIXING DAVIES AQUA GLOSS IT DV-CF 4L 008</t>
  </si>
  <si>
    <t>PAINT MIXING DAVIES BIOFRESH+ DV-CF 4L 001</t>
  </si>
  <si>
    <t>PAINT MIXING DAVIES BIOFRESH+ DV-CF 4L 002</t>
  </si>
  <si>
    <t>PAINT MIXING DAVIES BIOFRESH+ DV-CF 4L 003</t>
  </si>
  <si>
    <t>PAINT MIXING DAVIES GLOSS-IT QDE DV-CF 4L 001</t>
  </si>
  <si>
    <t>PAINT MIXING DAVIES GLOSS-IT QDE DV-CF 4L 002</t>
  </si>
  <si>
    <t>PAINT MIXING DAVIES GLOSS-IT QDE DV-CF 4L 003</t>
  </si>
  <si>
    <t>PAINT MIXING DAVIES GLOSS-IT QDE DV-CF 4L 004</t>
  </si>
  <si>
    <t>PAINT MIXING DAVIES GLOSS-IT QDE DV-CF 4L 005</t>
  </si>
  <si>
    <t>PAINT MIXING DAVIES GLOSS-IT QDE DV-CF 4L 006</t>
  </si>
  <si>
    <t>PAINT MIXING DAVIES GLOSS-IT QDE DV-CF 4L 007</t>
  </si>
  <si>
    <t>PAINT MIXING DAVIES GLOSS-IT QDE DV-CF 4L 008</t>
  </si>
  <si>
    <t>PAINT MIXING DAVIES GLOSS-IT QDE DV-CF 4L 009</t>
  </si>
  <si>
    <t>PAINT MIXING DAVIES MEGACRYL DV-CF 16L 001</t>
  </si>
  <si>
    <t>PAINT MIXING DAVIES MEGACRYL DV-CF 16L 002</t>
  </si>
  <si>
    <t>PAINT MIXING DAVIES MEGACRYL DV-CF 16L 004</t>
  </si>
  <si>
    <t>PAINT MIXING DAVIES MEGACRYL DV-CF 4L 001</t>
  </si>
  <si>
    <t>PAINT MIXING DAVIES MEGACRYL DV-CF 4L 002</t>
  </si>
  <si>
    <t>PAINT MIXING DAVIES MEGACRYL DV-CF 4L 004</t>
  </si>
  <si>
    <t>PAINT MIXING DAVIES SUN &amp; RAIN DV-CF 16L 001</t>
  </si>
  <si>
    <t>PAINT MIXING DAVIES SUN &amp; RAIN DV-CF 16L 002</t>
  </si>
  <si>
    <t>PAINT MIXING DAVIES SUN &amp; RAIN DV-CF 16L 003</t>
  </si>
  <si>
    <t>PAINT MIXING DAVIES SUN &amp; RAIN DV-CF 16L 004</t>
  </si>
  <si>
    <t>PAINT MIXING DAVIES SUN &amp; RAIN DV-CF 4L 001</t>
  </si>
  <si>
    <t>PAINT MIXING DAVIES SUN &amp; RAIN DV-CF 4L 002</t>
  </si>
  <si>
    <t>PAINT MIXING DAVIES SUN &amp; RAIN DV-CF 4L 003</t>
  </si>
  <si>
    <t>PAINT MIXING DAVIES SUN &amp; RAIN DV-CF 4L 004</t>
  </si>
  <si>
    <t>WALL CLADDING DECO NATURAL ISLA NEGROS 15X60CM QUARTZITE</t>
  </si>
  <si>
    <t>WALL CLADDING DECO NATURAL ZAMBO BERDE 15X60CM QUARTZITE</t>
  </si>
  <si>
    <t>WALL CLADDING DECO NATURAL PANAY ORIENTAL 15X60CM QUARTZITE</t>
  </si>
  <si>
    <t>WALL LAMP TC-90218-10/1 E27*1 BLACK ALUMINUM+PC</t>
  </si>
  <si>
    <t>WALL LAMP TC-90218-11/1 E27*1 BLACK ALUMINUM+PC</t>
  </si>
  <si>
    <t>CEILING LAMP TC-90142-5/400 18W LED WW WHITE PLASTIC, METAL</t>
  </si>
  <si>
    <t>CEILING LAMP TC-90142-5/500 24W LED WW WHITE PLASTIC, METAL</t>
  </si>
  <si>
    <t>CEILING LAMP TC-90152-7/320 E27*2 WHITE GLASS</t>
  </si>
  <si>
    <t>CEILING LAMP TC-90152-7/420 E27*3 WHITE GLASS</t>
  </si>
  <si>
    <t>CEILING LAMP (LED) TC-90142-6/480 SILVER 72W W/ 3 WAY SWITCH WHT/YL/WW METAL</t>
  </si>
  <si>
    <t>CEILING LAMP (LED) TC-90142-6/480 GOLD 72W W/ 3 WAY SWITCH WHT/YL/WW METAL</t>
  </si>
  <si>
    <t>CEILING LAMP (LED) TC-90142-6/480 BLUE 72W W/ 3 WAY SWITCH WHT/YL/WW METAL</t>
  </si>
  <si>
    <t>CEILING LAMP (LED) TC-90142-7/520 SILVER 72W W/ 3 WAY SWITCH WHT/YL/WW METAL</t>
  </si>
  <si>
    <t>CEILING LAMP (LED) TC-90142-7/520 GOLD 72W W/ 3 WAY SWITCH WHT/YL/WW METAL</t>
  </si>
  <si>
    <t>CEILING LAMP (LED) TC-90142-7/520 BLUE 72W W/ 3 WAY SWITCH WHT/YL/WW METAL</t>
  </si>
  <si>
    <t>CEILING LAMP (LED) TC-90147-8/400 SILVER 48W W/ 3 WAY SWITCH WHT/YL/WW PLASTIC</t>
  </si>
  <si>
    <t>CEILING LAMP (LED) TC-90147-8/400 GOLD 48W W/ 3 WAY SWITCH WHT/YL/WW PLASTIC</t>
  </si>
  <si>
    <t>CEILING LAMP (LED) TC-90147-8/400 BLUE 48W W/ 3 WAY SWITCH WHT/YL/WW PLASTIC</t>
  </si>
  <si>
    <t>CEILING LAMP (LED) TC-90147-9/400 SILVER 48W W/ 3 WAY SWITCH WHT/YL/WW PLASTIC</t>
  </si>
  <si>
    <t>CEILING LAMP (LED) TC-90147-9/400 GOLD 48W W/ 3 WAY SWITCH WHT/YL/WW PLASTIC</t>
  </si>
  <si>
    <t>CEILING LAMP (LED) TC-90147-9/400 BLUE 48W W/ 3 WAY SWITCH WHT/YL/WW PLASTIC</t>
  </si>
  <si>
    <t>PENDANT LAMP TC-90166-6/1P E27*1 W/ 90233-5 BULB BLACK METAL, CRYSTAL</t>
  </si>
  <si>
    <t>PENDANT LAMP TC-90163-7/3P E27*3 BLACK METAL</t>
  </si>
  <si>
    <t>PENDANT LAMP TC-90163-8/1P E27*1 BLACK METAL</t>
  </si>
  <si>
    <t>PENDANT LAMP TC-90163-9/3P E27*3 BLACK METAL</t>
  </si>
  <si>
    <t>PENDANT LAMP TC-90163-10/1P E27*1 BLACK METAL</t>
  </si>
  <si>
    <t>PENDANT LAMP (LED) TC-90086-4 132W W/ 3 WAY SWITCH WHT/YL/WW WHITE METAL, ACRYLIC</t>
  </si>
  <si>
    <t>+WALL LAMP TC-90218-12/1 E27*1 WHITE PMMA+PC</t>
  </si>
  <si>
    <t>CEILING LAMP TC 90150-1 E27*3 WHITE GLASS</t>
  </si>
  <si>
    <t>CEILING LAMP TC 90150-2 E27*2 WHITE GLASS</t>
  </si>
  <si>
    <t>CEILING LAMP TC 90150-3 E27*2 WHITE GLASS</t>
  </si>
  <si>
    <t>CEILING LAMP TC 90150-4 E27*3 WHITE GLASS</t>
  </si>
  <si>
    <t>CEILING LAMP TC 90150-5 E27*2 WHITE GLASS</t>
  </si>
  <si>
    <t>CEILING LAMP TC 90150-6 E27*2 WHITE GLASS</t>
  </si>
  <si>
    <t>CEILING LAMP TC 90151-1 E27*3 WHITE GLASS</t>
  </si>
  <si>
    <t>CEILING LAMP TC 90151-2 E27*2 WHITE GLASS</t>
  </si>
  <si>
    <t>CEILING LAMP TC 90151-3 E27*2 WHITE GLASS</t>
  </si>
  <si>
    <t>CEILING LAMP TC 90151-4 E27*3 WHITE GLASS</t>
  </si>
  <si>
    <t>CEILING LAMP TC 90151-5 E27*2 WHITE GLASS</t>
  </si>
  <si>
    <t>CEILING LAMP TC 90151-6 E27*2 WHITE GLASS</t>
  </si>
  <si>
    <t>CEILING LAMP TC 90152-1 E27*3 WHITE GLASS</t>
  </si>
  <si>
    <t>CEILING LAMP TC 90152-4 E27*3 WHITE GLASS</t>
  </si>
  <si>
    <t>CEILING LAMP TC 90153-1 E27*3 WHITE GLASS</t>
  </si>
  <si>
    <t>CEILING LAMP TC 90153-2 E27*2 WHITE GLASS</t>
  </si>
  <si>
    <t>CEILING LAMP TC 90153-3 E27*3 WHITE GLASS</t>
  </si>
  <si>
    <t>CEILING LAMP TC 90153-4 E27*2 WHITE GLASS</t>
  </si>
  <si>
    <t>CEILING LAMP TC 90153-5 E27*3 WHITE GLASS</t>
  </si>
  <si>
    <t>CEILING LAMP TC 90153-6 E27*2 WHITE GLASS</t>
  </si>
  <si>
    <t>PENDANT LAMP TC 90161-7/3P E27X3 BLACK METAL</t>
  </si>
  <si>
    <t>PENDANT LAMP TC 90161-8/1P E27X1 BLACK METAL</t>
  </si>
  <si>
    <t>PENDANT LAMP TC 90161-9/3P E27X3 WHITE METAL</t>
  </si>
  <si>
    <t>PENDANT LAMP TC 90161-10/1P E27X1 WHITE METAL</t>
  </si>
  <si>
    <t>PENDANT LAMP TC 90161-11/1P E27X1 BLACK METAL</t>
  </si>
  <si>
    <t>PENDANT LAMP TC 90162-7/3P E27X3 WHITE METAL</t>
  </si>
  <si>
    <t>PENDANT LAMP TC 90162-8/1P E27X1 WHITE METAL</t>
  </si>
  <si>
    <t>PENDANT LAMP TC 90162-9/3P E27X3 WHITE METAL</t>
  </si>
  <si>
    <t>PENDANT LAMP TC 90162-10/1P E27X1 WHITE METAL</t>
  </si>
  <si>
    <t>PENDANT LAMP TC 90163-5/3P E27X3 WHITE METAL</t>
  </si>
  <si>
    <t>PENDANT LAMP TC 90163-6/1P E27X1 WHITE METAL</t>
  </si>
  <si>
    <t>PENDANT LAMP TC 90168-7/1P BLACK E27X1 METAL</t>
  </si>
  <si>
    <t>PENDANT LAMP TC 90168-8/1P YELLOW E27X1 METAL</t>
  </si>
  <si>
    <t>PENDANT LAMP TC 90169-7/1P E27X1 W/ 90233-5 BULB BLACK METAL+WOOD</t>
  </si>
  <si>
    <t>PENDANT LAMP TC 90169-8/1P E27X1 W/ 90233-5 BULB WHITE METAL+WOOD</t>
  </si>
  <si>
    <t>PENDANT LAMP TC 90171-8/1P BLACK E27X1 METAL+WOOD</t>
  </si>
  <si>
    <t>PENDANT LAMP TC 90171/1P GREEN E27X1 METAL+WOOD</t>
  </si>
  <si>
    <t>PENDANT LAMP TC 90171-8/1P WHITE E27X1 METAL+WOOD</t>
  </si>
  <si>
    <t>PENDANT LAMP TC 90171-7/3P E27X3 BGW METAL+WOOD</t>
  </si>
  <si>
    <t>PENDANT LAMP LED TC 90198-5/3P W/ 3 WAY SWITCH WHT/YL/WW 60W SILVER METAL</t>
  </si>
  <si>
    <t>PENDANT LAMP LED TC 90198-6/1P W/ 3 WAY SWITCH WHT/YL/WW 20W SILVER METAL</t>
  </si>
  <si>
    <t>PENDANT LAMP LED TC 90198-7/3P W/ 3 WAY SWITCH WHT/YL/WW 60W SILVER METAL</t>
  </si>
  <si>
    <t>PENDANT LAMP LED TC 90198-8/1P W/ 3 WAY SWITCH WHT/YL/WW 20W SILVER METAL</t>
  </si>
  <si>
    <t>WALL LAMP TC 90205-8/1W BLACK E27X1 W/ UNIVERSAL SCREW METAL+WOOD</t>
  </si>
  <si>
    <t>WALL LAMP TC 90205-8/1W GREEN E27X1 W/ UNIVERSAL SCREW METAL+WOOD</t>
  </si>
  <si>
    <t>WALL LAMP TC 90205-8/1W WHITE E27X1 W/ UNIVERSAL SCREW METAL+WOOD</t>
  </si>
  <si>
    <t>WALL LAMP TC 90405-1/1W BLACK E27X1 ALUMINUM+PC</t>
  </si>
  <si>
    <t>WALL LAMP TC 90405-1/1W SILVER E27X1 ALUMINUM+PC</t>
  </si>
  <si>
    <t>WALL LAMP TC 90405-1/1W BROWN E27X1 ALUMINUM+PC</t>
  </si>
  <si>
    <t>INSECT KILLER CTX AAZ GC-16 2X8W ELEC.TUBE MAGNETIC TRANSFORMER</t>
  </si>
  <si>
    <t>INSECT KILLER CTX AAZ GC-20 2X10W ELEC.TUBE MAGNETIC TRANSFORMER</t>
  </si>
  <si>
    <t>INSECT KILLER CTX AAZ GH1F DIRECT PLUG-IN FOR MOSQUITO</t>
  </si>
  <si>
    <t>INSECT KILLER CTX AAZ GH-4N 1X4W TUBE BLACK</t>
  </si>
  <si>
    <t>INSECT KILLER CTX AAZ GH-6N 1X6W TUBE BLACK</t>
  </si>
  <si>
    <t>INSECT KILLER CTX AAZ GH-7N 1X7W U-TUBE BLACK</t>
  </si>
  <si>
    <t>INSECT KILLER CTX AAZ GE2-4 1X8W TUBE 2-FANS SILVER</t>
  </si>
  <si>
    <t>INSECT KILLER CTX AAZ GH1Z 1X5W TUBE BLACK</t>
  </si>
  <si>
    <t>INSECT KILLER CTX AAZ GH-24N 1X24W TUBE BLACK</t>
  </si>
  <si>
    <t>INSECT KILLER CTX AAZ GC2-16 2X8W TUBE MAGNETIC TRANSFORMER</t>
  </si>
  <si>
    <t>AUTOMATIC VOLTAGE REGULATOR SOTER AAZ SVC-500VA DIGITAL</t>
  </si>
  <si>
    <t>AUTOMATIC VOLTAGE REGULATOR SOTER AAZ SVC-1000VA DIGITAL</t>
  </si>
  <si>
    <t>AUTOMATIC VOLTAGE REGULATOR SOTER AAZ SVC-1500VA DIGITAL</t>
  </si>
  <si>
    <t>AUTOMATIC VOLTAGE REGULATOR SOTER AAZ SVC-2000VA DIGITAL</t>
  </si>
  <si>
    <t>SWITCH OMNI WSS-201-PK 1-GANG SURFACE CONV. WALL</t>
  </si>
  <si>
    <t>SWITCH OMNI WSS-202-PK 2-GANG SURFACE CONV. WALL</t>
  </si>
  <si>
    <t>SWITCH OMNI WSS-203-PK 3-GANG SURFACE CONV. WALL</t>
  </si>
  <si>
    <t>UNIVERSAL ADAPTOR OMNI WUA-032-PK 3-GANG 10A WALL W/IND. SWITCH &amp; POWER INDICATOR</t>
  </si>
  <si>
    <t>UNIVERSAL ADAPTOR OMNI WUA-042-PK 4-GANG 10A WALL W/IND. SWITCH &amp; POWER INDICATOR</t>
  </si>
  <si>
    <t>UNIVERSAL CHARGER OUTLET OMNI WP3-WUSB/WU 2.1A W/USB &amp; PLATE</t>
  </si>
  <si>
    <t>CHARGER OUTLET OMNI WUSB-002 2.1A USB TYPE</t>
  </si>
  <si>
    <t>PENDANT LAMP NEWTECH AAZ JM10001-1 BLACK</t>
  </si>
  <si>
    <t>PENDANT LAMP NEWTECH AAZ JM10001-1 ROSE GOLD</t>
  </si>
  <si>
    <t>PENDANT LAMP NEWTECH AAZ JM10006-1 BLACK</t>
  </si>
  <si>
    <t>PENDANT LAMP NEWTECH AAZ JM10015-3 BLACK</t>
  </si>
  <si>
    <t>PENDANT LAMP NEWTECH AAZ JM10013-1 ROSE GOLD</t>
  </si>
  <si>
    <t>PENDANT LAMP NEWTECH AAZ JM10017-3 BLACK</t>
  </si>
  <si>
    <t>PENDANT LAMP NEWTECH AAZ JM10017-3 ROSE GOLD</t>
  </si>
  <si>
    <t>PENDANT LAMP NEWTECH AAZ JM10023-1 BLACK</t>
  </si>
  <si>
    <t>PENDANT LAMP NEWTECH AAZ YD-DT1504S MATT BLACK IRON</t>
  </si>
  <si>
    <t>PENDANT LAMP NEWTECH AAZ YD-DT1504M MATT BLACK IRON</t>
  </si>
  <si>
    <t>PENDANT LAMP NEWTECH AAZ YD-DT1769 MATT BLACK ALUMN.+IRON</t>
  </si>
  <si>
    <t>PENDANT LAMP NEWTECH AAZ YD-DT1506S MATT BLACK IRON</t>
  </si>
  <si>
    <t>PENDANT LAMP NEWTECH AAZ YD-DT1506M MATT BLACK IRON</t>
  </si>
  <si>
    <t>PENDANT LAMP NEWTECH AAZ H1810115-04 MATT BLACK IRON</t>
  </si>
  <si>
    <t>ELECTRICAL WIRE MOULDING DUMA WEM1616 AAZ WALL TYPE 16X16X2440MM</t>
  </si>
  <si>
    <t>ELECTRICAL WIRE MOULDING DUMA WEM2010 AAZ WALL TYPE 20X10X2440MM</t>
  </si>
  <si>
    <t>ELECTRICAL WIRE MOULDING DUMA AAZ WALL TYPE 25X12X2440MM</t>
  </si>
  <si>
    <t>ELECTRICAL WIRE MOULDING DUMA AAZ WALL TYPE 40X16X2440MM</t>
  </si>
  <si>
    <t>ELECTRICAL WIRE MOULDING DUMA WEM5025 AAZ WALL TYPE 50X25X2440MM</t>
  </si>
  <si>
    <t>ELECTRICAL WIRE MOULDING DUMA WEMFT2510 AAZ FLOOR TYPE 25X10X2440MM</t>
  </si>
  <si>
    <t>ELECTRICAL WIRE MOULDING DUMA WEMFT3510 AAZ FLOOR TYPE 35X10X2440MM</t>
  </si>
  <si>
    <t>ELECTRICAL WIRE MOULDING DUMA WEMFT4814 AAZ FLOOR TYPE 48X14X2440MM</t>
  </si>
  <si>
    <t>ELECTRICAL WIRE MOULDING DUMA WEMFT6515 AAZ FLOOR TYPE 65X15X2440MM</t>
  </si>
  <si>
    <t>PAINT MIXING DAVIES AQUAWOOD WOOD VARNISH 1L 001</t>
  </si>
  <si>
    <t>PAINT MIXING DAVIES DEPED COLORS MCS LATEX SEMI-GLOSS 4L 001</t>
  </si>
  <si>
    <t>PAINT MIXING DAVIES DEPED COLORS MCS LATEX SEMI-GLOSS 16L 002</t>
  </si>
  <si>
    <t>PAINT MIXING DAVIES DEPED COLORS QDE HIGH GLOSS 4L 001</t>
  </si>
  <si>
    <t>PAINT MIXING DAVIES DEPED COLORS QDE HIGH GLOSS 4L 002</t>
  </si>
  <si>
    <t>PAINT MIXING DAVIES DEPED COLORS ROOFSHIELD GLOSS 4L 001</t>
  </si>
  <si>
    <t>PAINT MIXING DAVIES DEPED COLORS ROOFSHIELD GLOSS 16L 002</t>
  </si>
  <si>
    <t>TABLE SAW LOTUS LTST1800X 1800W</t>
  </si>
  <si>
    <t>BAR CLAMP/SPREADER LOTUS LT1200BSX 12"</t>
  </si>
  <si>
    <t>BAR CLAMP/SPREADER LOTUS LT1800BSX 18"</t>
  </si>
  <si>
    <t>BAR CLAMP/SPREADER LOTUS LT600BSX 6"</t>
  </si>
  <si>
    <t>CORNER CLAMP LOTUS LTHT65CCX (QUICK) 90° 65MM</t>
  </si>
  <si>
    <t>CORNER CLAMP LOTUS LTHT70CCX (QUICK) 90° 70MM</t>
  </si>
  <si>
    <t>BAR CLAMP LOTUS LTHT24BCX QUICK RELEASE 24"</t>
  </si>
  <si>
    <t>STAPLE GUN LOTUS LTHT2100SGX #TR32 JT21</t>
  </si>
  <si>
    <t>SAW BLADE LOTUS LT10-112ASX TCT 10" 112T (ALUM)</t>
  </si>
  <si>
    <t>SAW BLADE LOTUS LT4-40MMX TCT 4" 40T (MULTI)</t>
  </si>
  <si>
    <t>SAW BLADE LOTUS LT4-40WSX TCT 4" 40T (WOOD)</t>
  </si>
  <si>
    <t>SAW BLADE LOTUS LT7-40WSX TCT 7" 40T (WOOD)</t>
  </si>
  <si>
    <t>DIAMOND CUTTER TYROLIT 466.082/3402.7110 4"</t>
  </si>
  <si>
    <t>DIAMOND CUTTER TYROLIT 467.266/3402.7118 4"</t>
  </si>
  <si>
    <t>DIAMOND CUTTER TYROLIT 535.439/3402.7109 4"</t>
  </si>
  <si>
    <t>DIAMOND CUTTER STANLEY STA47401L 4" CONT</t>
  </si>
  <si>
    <t>DIAMOND CUTTER STANLEY STA47402L 4" SEG</t>
  </si>
  <si>
    <t>DIAMOND CUTTER STANLEY STA47400L 4" TURBO</t>
  </si>
  <si>
    <t>DRILL BIT STANLEY STA54050C MASONRY 5MM 3/16</t>
  </si>
  <si>
    <t>DRILL BIT STANLEY STA54060C MASONRY 6MM 15/64</t>
  </si>
  <si>
    <t>DRILL BIT STANLEY STA54065C MASONRY 6.5MM 1/4</t>
  </si>
  <si>
    <t>DRILL BIT SET STANLEY STA7221-XJ 16PC</t>
  </si>
  <si>
    <t>DRILL BITS SET STANLEY STA7184-XJ FAMILY 70PC</t>
  </si>
  <si>
    <t>HOLESAW SET STANLEY HCS STA81005-XJ</t>
  </si>
  <si>
    <t>PAINT MIXING DAVIES FIBRATEX FIBER CLOTH 001</t>
  </si>
  <si>
    <t>PAINT MIXING DAVIES FIBRATEX GLUE 002</t>
  </si>
  <si>
    <t>PAINT MIXING DAVIES GRANITEX SEALER 1L 001</t>
  </si>
  <si>
    <t>PAINT MIXING DAVIES GRANITEX PROFILER 1L 002</t>
  </si>
  <si>
    <t>PAINT MIXING DAVIES GRANITEX PROTECTCOAT 1L 003</t>
  </si>
  <si>
    <t>PAINT MIXING DAVIES GRANITEX BASE COAT 1L 004</t>
  </si>
  <si>
    <t>PAINT MIXING DAVIES GRANITEX GRANICOAT 1L 005</t>
  </si>
  <si>
    <t>PAINT MIXING DAVIES WALLART INDUSTRIA TOPCOAT CLEAR 1L 003</t>
  </si>
  <si>
    <t>PAINT MIXING DAVIES WALLART SHEEPSKIN BASECOAT 1L 001</t>
  </si>
  <si>
    <t>PAINT MIXING DAVIES WALLART SHEEPSKIN 1L 002</t>
  </si>
  <si>
    <t>PAINT MIXING DAVIES WALLART KEBANA LUNE (ARGENTO) 1L 003</t>
  </si>
  <si>
    <t>PAINT MIXING DAVIES WALLART KEBANA LUNE (ORO) 1L 004</t>
  </si>
  <si>
    <t>PAINT MIXING DAVIES WALLART KEBANA DOLCEVITA (ARGENTO) 1L 005</t>
  </si>
  <si>
    <t>PAINT MIXING DAVIES WALLART KEBANA DOLCEVITA (ORO) 1L 006</t>
  </si>
  <si>
    <t>PAINT MIXING DAVIES WALLART KEBANA METAL (ARGENTO) 1L 007</t>
  </si>
  <si>
    <t>PAINT MIXING DAVIES WALLART KEBANA METAL (ORO) 1L 008</t>
  </si>
  <si>
    <t>PAINT MIXING DAVIES WALLART KEBANA CLASSICO 1L 009</t>
  </si>
  <si>
    <t>PAINT MIXING DAVIES WALLART KEBANA MAESTRO FINISH COAT 1L 010</t>
  </si>
  <si>
    <t>PAINT MIXING DAVIES WALLART PRIMER DECOPRIME 1L 011</t>
  </si>
  <si>
    <t>PAINT MIXING DAVIES TEXTURA BASECOAT/ADHESIVE 25KG/20L 001</t>
  </si>
  <si>
    <t>PAINT MIXING DAVIES TEXTURE FINE OR COARSE 25KG/20L 002</t>
  </si>
  <si>
    <t>PAINT MIXING DAVIES INDUSTRIA CEMENT FINISH 25KG/20L 001</t>
  </si>
  <si>
    <t>PAINT MIXING DAVIES INDUSTRIA CEMENT FINISH COLORED 25KG/20L 002</t>
  </si>
  <si>
    <t>ORNAMENTAL ART. 059 CROCE FARFALLA CHIUSA/TUSCANY IRON /57CMx57CM/BLACK</t>
  </si>
  <si>
    <t>WALL LAMP ALLADIN 411(22017) 1L E27 BLK</t>
  </si>
  <si>
    <t>WALL LAMP ALLADIN 419(22018) 1L E27 BLK</t>
  </si>
  <si>
    <t>DOWNLIGHT AKARI ADWN-FLPR6D 6W LED WHITE ROUND LOW PROFILE</t>
  </si>
  <si>
    <t>DOWNLIGHT AKARI ADWN-FLPR12D 12W LED WHITE ROUND LOW PROFILE</t>
  </si>
  <si>
    <t>DOWNLIGHT AKARI ADWN-FLPR18D 18W LED WHITE ROUND LOW PROFILE</t>
  </si>
  <si>
    <t>DOWNLIGHT AKARI ADWN-FLPR24D 24W LED WHITE ROUND LOW PROFILE</t>
  </si>
  <si>
    <t>DOWNLIGHT AKARI ADWN-FLPS6D 6W LED WHITE SQUARE LOW PROFILE</t>
  </si>
  <si>
    <t>DOWNLIGHT AKARI ADWN-FLPS12D 12W LED WHITE SQUARE LOW PROFILE</t>
  </si>
  <si>
    <t>DOWNLIGHT AKARI ADWN-FLPS18D 18W LED WHITE SQUARE LOW PROFILE</t>
  </si>
  <si>
    <t>DOWNLIGHT AKARI ADWN-FLPS24D 24W LED WHITE SQUARE LOW PROFILE</t>
  </si>
  <si>
    <t>FLOODLIGHT AKARI AFLTS-10DL 10W LED TITANIUM SERIES BLACK&amp;GRAY</t>
  </si>
  <si>
    <t>FLOODLIGHT AKARI AFLTS-20DL 20W LED TITANIUM SERIES BLACK&amp;GRAY</t>
  </si>
  <si>
    <t>FLOODLIGHT AKARI AFLTS-35DL 35W LED TITANUM SERIES BLACK&amp;GRAY</t>
  </si>
  <si>
    <t>FLOODLIGHT AKARI AFLTS-70DL 70W LED TITANIUM SERIES BLACK&amp;GRAY</t>
  </si>
  <si>
    <t>FLOODLIGHT AKARI AFL-OC50DL 50W LED BLACK</t>
  </si>
  <si>
    <t>FLOODLIGHT AKARI AFL-OC100DL 100W LED BLACK</t>
  </si>
  <si>
    <t>FLOODLIGHT AKARI AFL-OC150DL 150W LED BLACK</t>
  </si>
  <si>
    <t>FLOODLIGHT AKARI AFL-OC200DL 200W LED BLACK</t>
  </si>
  <si>
    <t>PANEL LIGHT AKARI APNL-S327 40W LED SQUARE WHITE</t>
  </si>
  <si>
    <t>PANEL LIGHT AKARI APNL-S427 60W LED SQUARE WHITE</t>
  </si>
  <si>
    <t>EXIT SIGN NXLED ANX-NST-EX6 0.7W DOUBLE FACE GREEN&amp;WHITE</t>
  </si>
  <si>
    <t>TUBE NXLED T8 NANO ANX-T8N9DL 9W WHITE</t>
  </si>
  <si>
    <t>TUBE NXLED T8 NANO ANX-T8N18DL 18W WHITE</t>
  </si>
  <si>
    <t>PAR LIGHT NXLED ANX-PAR38P15W 15W WHITE</t>
  </si>
  <si>
    <t>PAR LIGHT NXLED ANX-PAR38P15D 15W WHITE</t>
  </si>
  <si>
    <t>EMERGENCY LIGHT NXLED ANX-DT119 MINI 2W WHITE</t>
  </si>
  <si>
    <t>DOWNLIGHT NXLED ANX-KRDD3DL 3W ROUND DIRECTIONAL WHITE</t>
  </si>
  <si>
    <t>DOWNLIGHT NXLED ANX-KRDD3WW 3W ROUND DIRECTIONAL WHITE</t>
  </si>
  <si>
    <t>DOWNLIGHT NXLED ANX-KRDD7DL 7W ROUND DIRECTIONAL WHITE</t>
  </si>
  <si>
    <t>DOWNLIGHT NXLED ANX-KRDD7WW 7W ROUND DIRECTIONAL WHITE</t>
  </si>
  <si>
    <t>DOWNLIGHT NXLED ANX-KRDD9DL 9W ROUND DIRECTIONAL WHITE</t>
  </si>
  <si>
    <t>DOWNLIGHT NXLED ANX-KRDD9WW 9W ROUND DIRECTIONAL WHITE</t>
  </si>
  <si>
    <t>DOWNLIGHT NXLED ANX-KSDD3DL 3W SQUARE DIRECTIONAL WHITE</t>
  </si>
  <si>
    <t>DOWNLIGHT NXLED ANX-KSDD3WW 3W SQUARE DIRECTIONAL WHITE</t>
  </si>
  <si>
    <t>DOWNLIGHT NXLED ANX-KSDD7DL 7W SQUARE DIRECTIONAL WHITE</t>
  </si>
  <si>
    <t>DOWNLIGHT NXLED ANX-KSDD7WW 7W SQUARE DIRECTIONAL WHITE</t>
  </si>
  <si>
    <t>DOWNLIGHT NXLED ANX-KSDD9DL 9W SQUARE DIRECTIONAL WHITE</t>
  </si>
  <si>
    <t>DOWNLIGHT NXLED ANX-KSDD9WW 9W SQUARE DIRECTIONAL WHITE</t>
  </si>
  <si>
    <t>GARDEN LAMP NXLED ANX-GL2D 2*5W OUTDOOR BLACK</t>
  </si>
  <si>
    <t>GARDEN LAMP NXLED ANX-GL2W 2*5W OUTDOOR BLACK</t>
  </si>
  <si>
    <t>GARDEN LAMP NXLED ANX-GS2D 2*5W OUTDOOR BLACK</t>
  </si>
  <si>
    <t>GARDEN LAMP NXLED ANX-GS2W 2*5W OUTDOOR BLACK</t>
  </si>
  <si>
    <t>GARDEN LAMP NXLED ANX-GS1D 7W OUTDOOR BLACK</t>
  </si>
  <si>
    <t>GARDEN LAMP NXLED ANX-GS1W 7W OUTDOOR BLACK</t>
  </si>
  <si>
    <t>GARDEN LAMP NXLED ANX-GL1D 7W OUTDOOR BLACK</t>
  </si>
  <si>
    <t>GARDEN LAMP NXLED ANX-GL1W 7W OUTDOOR BLACK</t>
  </si>
  <si>
    <t>NYLON CABLE TIES WT 5X500MM 100PCS</t>
  </si>
  <si>
    <t>NYLON CABLE TIES WT 9X500MM 100PCS</t>
  </si>
  <si>
    <t>ENTRANCE KNOBSET YALE VCA4147 US32D SC ZINC ALLOY</t>
  </si>
  <si>
    <t>ENTRANCE KNOBSET YALE VCA4147 US3 PB ZINC ALLOY</t>
  </si>
  <si>
    <t>ENTRANCE KNOBSET YALE VCA4147 US5 AB ZINC ALLOY</t>
  </si>
  <si>
    <t>ENTRANCE KNOBSET YALE VCA4147 US11 AC ZINC ALLOY</t>
  </si>
  <si>
    <t>ENTRANCE KNOBSET YALE VCA4142 US32D SC ZINC ALLOY</t>
  </si>
  <si>
    <t>ENTRANCE KNOBSET YALE VCA4142 US3 PB ZINC ALLOY</t>
  </si>
  <si>
    <t>ENTRANCE KNOBSET YALE VCA4142 US5 AB ZINC ALLOY</t>
  </si>
  <si>
    <t>ENTRANCE KNOBSET YALE VCA4142 US11 AC ZINC ALLOY</t>
  </si>
  <si>
    <t>PAINT NIPPON PLT HG 1L TINT BASE</t>
  </si>
  <si>
    <t>PAINT NIPPON PLT HG 1L DEEP BASE</t>
  </si>
  <si>
    <t>PAINT NIPPON PLT HG 1L ACCENT BASE</t>
  </si>
  <si>
    <t>PAINT NIPPON PLT HG 3.5L PASTEL BASE</t>
  </si>
  <si>
    <t>PAINT NIPPON PLT HG 1L PASTEL BASE</t>
  </si>
  <si>
    <t>PAINT NIPPON PLT HG 3.5L TINT BASE</t>
  </si>
  <si>
    <t>PAINT NIPPON PLT HG 3.5L DEEP BASE</t>
  </si>
  <si>
    <t>PAINT NIPPON PLT HG 3.5L ACCENT BASE</t>
  </si>
  <si>
    <t>PAINT NIPPON ELASTEX 1L PASTEL BASE</t>
  </si>
  <si>
    <t>PAINT NIPPON ELASTEX 1L TINT BASE</t>
  </si>
  <si>
    <t>PAINT NIPPON ELASTEX 1L DEEP BASE</t>
  </si>
  <si>
    <t>PAINT NIPPON ELASTEX 1L ACCENT BASE</t>
  </si>
  <si>
    <t>BLINDS HOUSEHOLD PVC SHADES 24"X50" LIGHT BROWN</t>
  </si>
  <si>
    <t>BLINDS HOUSEHOLD PVC SHADES 24"X50" LIGHT GREEN</t>
  </si>
  <si>
    <t>BLINDS HOUSEHOLD PVC SHADES 24"X50" LIGHT BLUE</t>
  </si>
  <si>
    <t>BLINDS HOUSEHOLD PVC SHADES 24"X50" GRAY</t>
  </si>
  <si>
    <t>BLINDS HOUSEHOLD PVC SHADES 24"X50" LIGHT IVORY</t>
  </si>
  <si>
    <t>BLINDS HOUSEHOLD PVC SHADES 24"X50" PINK</t>
  </si>
  <si>
    <t>BLINDS HOUSEHOLD PVC SHADES 30"X50" LIGHT BROWN</t>
  </si>
  <si>
    <t>BLINDS HOUSEHOLD PVC SHADES 30"X50" LIGHT GREEN</t>
  </si>
  <si>
    <t>BLINDS HOUSEHOLD PVC SHADES 30"X50" LIGHT BLUE</t>
  </si>
  <si>
    <t>BLINDS HOUSEHOLD PVC SHADES 30"X50" GRAY</t>
  </si>
  <si>
    <t>BLINDS HOUSEHOLD PVC SHADES 30"X50" LIGHT IVORY</t>
  </si>
  <si>
    <t>BLINDS HOUSEHOLD PVC SHADES 30"X50" PINK</t>
  </si>
  <si>
    <t>BLINDS HOUSEHOLD PVC SHADES 48"X64" LIGHT BROWN</t>
  </si>
  <si>
    <t>BLINDS HOUSEHOLD PVC SHADES 48"X64" LIGHT GREEN</t>
  </si>
  <si>
    <t>BLINDS HOUSEHOLD PVC SHADES 48"X64" LIGHT BLUE</t>
  </si>
  <si>
    <t>BLINDS HOUSEHOLD PVC SHADES 48"X64" GRAY</t>
  </si>
  <si>
    <t>BLINDS HOUSEHOLD PVC SHADES 48"X64" LIGHT IVORY</t>
  </si>
  <si>
    <t>BLINDS HOUSEHOLD PVC SHADES 48"X64" PINK</t>
  </si>
  <si>
    <t>SUNSCREEN BLINDS SHADES 80CMX180CM BEIGE</t>
  </si>
  <si>
    <t>SUNSCREEN BLINDS SHADES 80CMX180CM GRAY</t>
  </si>
  <si>
    <t>SUNSCREEN BLINDS SHADES 120CMX180CM BEIGE</t>
  </si>
  <si>
    <t>(DO NOT USE) SUNSCREEN BLINDS SHADES 120CMX180CM GRAY</t>
  </si>
  <si>
    <t>SUNSCREEN BLINDS SHADES 120CMX180CM GRAY</t>
  </si>
  <si>
    <t>SUNSCREEN BLINDS SHADES 150CMX180CM BEIGE</t>
  </si>
  <si>
    <t>SUNSCREEN BLINDS SHADES 150CMX180CM GRAY</t>
  </si>
  <si>
    <t>SUNSHADE BLINDS HD SHADE 80CMX180CM LIGHT BROWN</t>
  </si>
  <si>
    <t>SUNSHADE BLINDS HD SHADE 80CMX180CM LIGHT BLUE</t>
  </si>
  <si>
    <t>SUNSHADE BLINDS HD SHADE 80CMX180CM GRAY</t>
  </si>
  <si>
    <t>SUNSHADE BLINDS HD SHADE 120CMX180CM LIGHT BROWN</t>
  </si>
  <si>
    <t>SUNSHADE BLINDS HD SHADE 120CMX180CM LIGHT BLUE</t>
  </si>
  <si>
    <t>SUNSHADE BLINDS HD SHADE 120CMX180CM GRAY</t>
  </si>
  <si>
    <t>SUNSHADE BLINDS HD SHADE 150CMX180CM LIGHT BROWN</t>
  </si>
  <si>
    <t>SUNSHADE BLINDS HD SHADE 150CMX180CM LIGHT BLUE</t>
  </si>
  <si>
    <t>SUNSHADE BLINDS HD SHADE 150CMX180CM GRAY</t>
  </si>
  <si>
    <t>BLACKOUT BLINDS SHADE 80CMX180CM GRAY</t>
  </si>
  <si>
    <t>BLACKOUT BLINDS SHADE 80CMX180CM BEIGE</t>
  </si>
  <si>
    <t>BLACKOUT BLINDS SHADE 120CMX180CM GRAY</t>
  </si>
  <si>
    <t>BLACKOUT BLINDS SHADE 120CMX180CM BEIGE</t>
  </si>
  <si>
    <t>BLACKOUT BLINDS SHADE 150CMX180CM GRAY</t>
  </si>
  <si>
    <t>BLACKOUT BLINDS SHADE 150CMX180CM BEIGE</t>
  </si>
  <si>
    <t>HANGING LAMP 1884 (22851) A 1L E27 BLACK</t>
  </si>
  <si>
    <t>HANGING LAMP 1884 (22852) B 1L E27 BLACK</t>
  </si>
  <si>
    <t>HANGING LAMP 1884 (22853) C 1L E27 BLACK</t>
  </si>
  <si>
    <t>MAILBOX ALUMINUM ETRURIA 243-R RED</t>
  </si>
  <si>
    <t>MAILBOX ALUMINUM ETRURIA 243-B BLACK</t>
  </si>
  <si>
    <t>MAILBOX ROOF OPENED ETRURIA 241-B BLACK</t>
  </si>
  <si>
    <t>MAILBOX ROOF OPENED ETRURIA 241-R RED</t>
  </si>
  <si>
    <t>MAILBOX ROOF OPENED ETRURIA 241-G GREEN</t>
  </si>
  <si>
    <t>MAILBOX FIXED ROOF ETRURIA 245-B BLACK</t>
  </si>
  <si>
    <t>MAILBOX FIXED ROOF ETRURIA 245-R RED</t>
  </si>
  <si>
    <t>MAILBOX FIXED ROOF ETRURIA 245-G GREEN</t>
  </si>
  <si>
    <t>MAILBOX FIXED ROOF STAIN. STEEL ETRURIA 240-SS INOX</t>
  </si>
  <si>
    <t>MODERN BALUSTER ART. 045 MOSE/TUSCANY IRON/90/BLACK</t>
  </si>
  <si>
    <t>MODERN BALUSTER ART. 046 FREQUENZA/TUSCANY IRON/90/BLACK</t>
  </si>
  <si>
    <t>MODERN BALUSTER ART. 047 ZORRO/TUSCANY IRON/90/BLACK</t>
  </si>
  <si>
    <t>MODERN BALUSTER ART. 048 NETTUNO/TUSCANY IRON/90/BLACK</t>
  </si>
  <si>
    <t>MODERN BALUSTER ART. 049 GEACOBBE/TUSCANY IRON/90/BLACK</t>
  </si>
  <si>
    <t>SLIDING DOOR ROLLERS SENTRY SDR-40 40KG ZINC ALLOY</t>
  </si>
  <si>
    <t>SLIDING DOOR ROLLERS SENTRY SDR-100 100KG ZINC ALLOY</t>
  </si>
  <si>
    <t>SLIDING DOOR ROLLERS SENTRY SDR-120 120KG ZINC ALLOY</t>
  </si>
  <si>
    <t>MINI EMERGENCY LIGHT AKARI AELG-L422 2W 9.1X5.1X21CM WHITE</t>
  </si>
  <si>
    <t>CIRCULAR LAMP AKARI ACL-MV20D 20W 9.1X5.1X21CM WHITE</t>
  </si>
  <si>
    <t>PVC CABLE TRAY DUMA AAZ ECT100100 100X100X2000MM GRAY</t>
  </si>
  <si>
    <t>EXTENSION CORD SETSU EC-F26 W/FLAT PIN 2GANG</t>
  </si>
  <si>
    <t>EXTENSION CORD SETSU EC-U34 W/UNIVERSAL 3GANG</t>
  </si>
  <si>
    <t>RECEPTACLE SETSU RE27-225 CEILING E27 2 1/4</t>
  </si>
  <si>
    <t>RECEPTACLE SETSU RE27-350 CEILING E27 3 1/2</t>
  </si>
  <si>
    <t>RECEPTACLE SETSU RE27-425 CEILING E37 4 1/4</t>
  </si>
  <si>
    <t>SOCKET SETSU RE27-CPS CHAIN PULL 2FLAT PIN OUTLET</t>
  </si>
  <si>
    <t>SOCKET SETSU RE27-KLS KEYLESS E27</t>
  </si>
  <si>
    <t>SOCKET SETSU RE27-KSFP KEYLESS 2FLAT PIN OUTLET</t>
  </si>
  <si>
    <t>ADAPTER SETSU WA-OCT OCTOPUS</t>
  </si>
  <si>
    <t>ADAPTER SETSU WA-RTF ROUND TO FLAT</t>
  </si>
  <si>
    <t>ADAPTER SETSU WA-UNI UNIVERSAL</t>
  </si>
  <si>
    <t>OUTLET SETSU WO-SDU SURFACE DUPLEX UNIVERSAL</t>
  </si>
  <si>
    <t>OUTLET SETSU WO-SQU SURFACE QUARTER UNIVERSAL</t>
  </si>
  <si>
    <t>OUTLET SETSU WO-STU SURFACE TRIPLET UNIVERSAL</t>
  </si>
  <si>
    <t>PLUG SETSU WP-BR BLACK RUBBER</t>
  </si>
  <si>
    <t>PLUG SETSU WP-RP REGULAR</t>
  </si>
  <si>
    <t>SWITCH SETSU WS-SM SURFACE MOUNTED</t>
  </si>
  <si>
    <t>SWITCH SETSU WS-TC THROUGH CORD</t>
  </si>
  <si>
    <t>CARBON BRUSH MAXSELL MP-18613 FOR MSD1385VSR</t>
  </si>
  <si>
    <t>FLOOR DRAIN HOMEAID CLAEN OUT SUS 304 4X4</t>
  </si>
  <si>
    <t>FLOOR DRAIN HOMEAID CLEAN OUT SUS 304 6X6</t>
  </si>
  <si>
    <t>SEWER ROD HOMEAID</t>
  </si>
  <si>
    <t>FLAG HINGE HOMEAID HD SS</t>
  </si>
  <si>
    <t>FLOODLIGHT LANDLITE FLPAD-010-BLK DL LED 148X100X24MM 10W BLACK RECTANGLE ALUMINUM DIE-CAST W/ TEMPERED GLASS</t>
  </si>
  <si>
    <t>FLOODLIGHT LANDLITE FLPAD-010-BLK WW LED 148X100X24MM 10W BLACK RECTANGLE ALUMINUM DIE-CAST W/ TEMPERED GLASS</t>
  </si>
  <si>
    <t>FLOODLIGHT LANDLITE FLPAD-030-BLK DL LED 200X135X27MM 30W BLACK RECTANGLE ALUMINUM DIE-CAST W/ TEMPERED GLASS</t>
  </si>
  <si>
    <t>FLOODLIGHT LANDLITE FLPAD-030-BLK WW LED 200X135X27MM 30W BLACK RECTANGLE ALUMINUM DIE-CAST W/ TEMPERED GLASS</t>
  </si>
  <si>
    <t>FLOODLIGHT LANDLITE FLPAD-050-BLK DL LED 240X169X27MM 50W BLACK RECTANGLE ALUMINUM DIE-CAST W/ TEMPERED GLASS</t>
  </si>
  <si>
    <t>SWITCH AKARI AWD-Z8101-1 11.5X3X19.5CM 250V 10A 1G 1WAY LUMINOUS WHITE</t>
  </si>
  <si>
    <t>SWITCH AKARI AWD-Z8101-2 11.5X3X19.5CM 250V 10A 2G 1WAY LUMINOUS WHITE</t>
  </si>
  <si>
    <t>SWITCH AKARI AWD-Z8101-3 11.5X3.3X19.5CM 250V 10A 3G 1WAY LUMINOUS WHITE</t>
  </si>
  <si>
    <t>OUTLET AKARI AWD-Z8201 11.5X3.4.19.5CM 250V 16A UNIVERSAL DUPLEX W/GROUNDING WHITE</t>
  </si>
  <si>
    <t>OUTLET AKARI AWD-Z8204 11.5X3.5X19.5CM 250V 16A 2G MULTI-PURPOSE OUTLET WHITE</t>
  </si>
  <si>
    <t>OUTLET AKARI AWD-Z8202-3 11.5X3.5X19CM 250V 16A 3G 2PIN UNIVERSAL WHITE</t>
  </si>
  <si>
    <t>SWITCH AKARI AWD-Z8206 11.5X4.7X19.5CM 250V 500W 1G DIMMER WHITE</t>
  </si>
  <si>
    <t>OUTLET AKARI AWD-Z8205 11.5X3.4X19.5CM 250V 20A 1G AC WHITE</t>
  </si>
  <si>
    <t>OUTLET AKARI AWD-Z8202 11.5X3.5X19.5CM 250V 16A 2G 2PIN UNIVERSAL WHITE</t>
  </si>
  <si>
    <t>OUTLET AKARI AWD-Z8207 11.5X3.8X19.5CM TELEVISION(END TYPE) TELEPHONE(CAT -3) WHITE</t>
  </si>
  <si>
    <t>OUTLET AKARI AWD-Z8204-U 11.5X3.5X19.5CM 250V 16A 2X5V 2.1A USB MULTI-PURPOSE WHITE</t>
  </si>
  <si>
    <t>GFCI AKARI AWD-Z888G 11.5X4.2X19.5CM 250V 20A WHITE</t>
  </si>
  <si>
    <t>PLATE COVER AKARI AWD-Z81GP 7.5X1.4X12CM 1G (MEDIUM FRAME) WHITE</t>
  </si>
  <si>
    <t>PLATE COVER AKARI AWD-Z82GP 7.5X1.4X12CM 2G (SMALL FRAME) WHITE</t>
  </si>
  <si>
    <t>PLATE COVER AKARI AWD-Z83GP 7.5X1.4X12CM 3G (LARGE FRAME) WHITE</t>
  </si>
  <si>
    <t>SWITCH AKARI AWD-Z8101-L 7.2X3.2X4.5CM 250V 10A 1WAY MODULE LARGE WHITE</t>
  </si>
  <si>
    <t>SWITCH AKARI AWD-Z8101-M 3.6X3.3X4.5CM 250V 10A 1WAY MODULE MEDIUM WHITE</t>
  </si>
  <si>
    <t>SWITCH AKARI AWD-Z8101-S 2.4X3.2X4.5CM 250V 10A 1WAY MODULE SMALL WHITE</t>
  </si>
  <si>
    <t>SWITCH AKARI AWD-Z8PB 7.2X3.2X4.5CM 250V 10A PUSH BUTTON LARGE WHITE</t>
  </si>
  <si>
    <t>OUTLET AKARI AWD-Z8204-A 3.6X3.6X4.5CM 250V 16A MULTI-PURPOSE MEDIUM WHITE</t>
  </si>
  <si>
    <t>SOCKET AKARI AWD-Z8202-A 4.5X3.5X2.4CM 250V 16A 2PIN UNIVERSAL SMALL WHITE</t>
  </si>
  <si>
    <t>OUTLET AKARI AWD-Z8201-A 4.5X3.5X7.2CM 250V 16A UNIVERSAL DUPLEX GROUNDING OUTLET LARGE WHITE</t>
  </si>
  <si>
    <t>OUTLET AKARI AWD-Z8TV 2.4X2.5X4.5CM TELEVISION (END TYPE) WHITE</t>
  </si>
  <si>
    <t>OUTLET AKARI AWD-Z8TEL 2.4X4X4.5CM TELEPHONE (CAT-3) WHITE</t>
  </si>
  <si>
    <t>OUTLET AKARI AWD-Z8DL 2.4X4X4.5CM DATA/LAN (CAT-5) WHITE</t>
  </si>
  <si>
    <t>SWITCH AKARI AWD-Z8DIM 3.6X4.7X4.5CM DIMMER MEDIUM WHITE</t>
  </si>
  <si>
    <t>OUTLET AKARI AWD-Z82USB 3.6X3.5X4.5CM 2X5V 2.1A USB MEDIUM WHITE</t>
  </si>
  <si>
    <t>OUTLET AKARI AWD-Z8205-A 3.6X3.4X4.5CM AC MODULE WHITE</t>
  </si>
  <si>
    <t>EMERGENCY LIGHT AKARI AELG-L423 285X82X126MM 2X2W LED WHITE</t>
  </si>
  <si>
    <t>EMERGENCY LIGHT AKARI AELG-L427 275X87X275MM 2X4W LED HEAVY DUTY WHITE</t>
  </si>
  <si>
    <t>+ARC INVERTER WELDER LOTUS LTIW300D 300A</t>
  </si>
  <si>
    <t>IMPACT DRIVER LOTUS LTDR18VLI 1/4" 18V X-LINE</t>
  </si>
  <si>
    <t>MIG INVERTER WELDER LOTUS LT250MXT 250A</t>
  </si>
  <si>
    <t>ROTARY HAMMER LOTUS LTBH2-26RE 2KG (3 MODE)</t>
  </si>
  <si>
    <t>SHEET SANDER LOTUS LTSS2600X 1/4" 260W</t>
  </si>
  <si>
    <t>AIR BLOW GUN LOTUS LTBG200 NOZZLE</t>
  </si>
  <si>
    <t>AIR DUSTER LOTUS LTDG100 W/2PC NOZZLE</t>
  </si>
  <si>
    <t>SLEDGE HAMMER LOTUS LTHT300SHX 3LBS</t>
  </si>
  <si>
    <t>SLEDGE HAMMER LOTUS LTHT400SHX 4LBS</t>
  </si>
  <si>
    <t>TIRE INFLATOR LOTUS LTIG001 NOZZLE+GAUGE</t>
  </si>
  <si>
    <t>TORQUE WRENCH CLICK LOTUS LTTWC3000 1/2D 10NM</t>
  </si>
  <si>
    <t>WALKING MEASURE LOTUS LTHT12WMX 12" #WH12M</t>
  </si>
  <si>
    <t>SMOOTHING PLANE LOTUS LTHP2500 10"</t>
  </si>
  <si>
    <t>HSS-CO BIT LOTUS #CDB060-B (TUBE) 15/64"</t>
  </si>
  <si>
    <t>HSS-CO BIT LOTUS #CDB050-B (TUBE) 3/16"</t>
  </si>
  <si>
    <t>HSS-CO BIT LOTUS #CDB040-B (TUBE) 5/32"</t>
  </si>
  <si>
    <t>(DO NOT USE)HSS-CO BIT LOTUS #CDB055-B (TUBE) 7/32"</t>
  </si>
  <si>
    <t>HSS-CO BIT LOTUS #CDB035-B (TUBE) 9/64"</t>
  </si>
  <si>
    <t>HSS-CO BIT LOTUS #CDB055-B (TUBE) 7/32"</t>
  </si>
  <si>
    <t>HSS-CO BIT LOTUS LTHC1564-B10 6.0 15/64"</t>
  </si>
  <si>
    <t>HSS-G BIT LOTUS #HDB032-B (TUBE) 1/8"</t>
  </si>
  <si>
    <t>HSS-G BIT LOTUS LHDB060-B (TUBE) 15/64"</t>
  </si>
  <si>
    <t>HSS-G BIT LOTUS LHDB050-B (TUBE) 3/16"</t>
  </si>
  <si>
    <t>HSS-G BIT LOTUS LHDB040-B (TUBE) 5/32"</t>
  </si>
  <si>
    <t>HSS-G BIT LOTUS LHDB030-B (TUBE) 7/64"</t>
  </si>
  <si>
    <t>IMPACT SCREW BITS LOTUS LTIB65 PH2/65MM (PRO)</t>
  </si>
  <si>
    <t>SCREW BITS LOTUS LTSB65UX PH2/65MM</t>
  </si>
  <si>
    <t>TEXT SCREW ADAPTER LOTUS LTSA14 1/4" HEX PRO</t>
  </si>
  <si>
    <t>JIGSAW BLADE LOTUS LT101BF BI-M (CLEAN-CUT)</t>
  </si>
  <si>
    <t>JIGSAW BLADE LOTUS LT101BRF BI-M (CLEAN CUT)</t>
  </si>
  <si>
    <t>JIGSAW BLADE LOTUS LT101DF BI-M (CLEAN-CUT)</t>
  </si>
  <si>
    <t>JIGSAW BLADE LOTUS LT111CF BI-M (FAST-CUT)</t>
  </si>
  <si>
    <t>JIGSAW BLADE LOTUS LT127DF BI-M (FAST-CUT)</t>
  </si>
  <si>
    <t>JIGSAW BLADE LOTUS LT144DF BI-M (FAST-CUT)</t>
  </si>
  <si>
    <t>JIGSAW BLADE LOTUS LT118AF BI-M (FLEXIBLE)</t>
  </si>
  <si>
    <t>JIGSAW BLADE LOTUS LT118BF BI-M (FLEXIBLE)</t>
  </si>
  <si>
    <t>JIGSAW BLADE LOTUS LT118GF BI-M (FLEXIBLE)</t>
  </si>
  <si>
    <t>JIGSAW BLADE LOTUS LT1F BI-M (FLEXIBLE)</t>
  </si>
  <si>
    <t>JIGSAW BLADE LOTUS LT2F BI-M (FLEXIBLE)</t>
  </si>
  <si>
    <t>JIGSAW BLADE LOTUS LT318AF BI-M (FLEXIBLE)</t>
  </si>
  <si>
    <t>JIGSAW BLADE LOTUS LT3F BI-M (FLEXIBLE)</t>
  </si>
  <si>
    <t>JIGSAW BLADE LOTUS LT101AO HCS (CURVED-CUT)</t>
  </si>
  <si>
    <t>JIGSAW BLADE LOTUS LT119BO HCS (CURVED-CUT)</t>
  </si>
  <si>
    <t>JIGSAW BLADE LOTUS LT244D HCS (CURVED-CUT)</t>
  </si>
  <si>
    <t>FIXTURE LANDLITE GL-WL03-70-GU10 DARK GRAY 70x106x157MM ROUND</t>
  </si>
  <si>
    <t>FIXTURE LANDLITE GL-WL04-70-GU10 DARK GRAY 70X106X238MM ROUND</t>
  </si>
  <si>
    <t>FIXTURE LANDLITE GL-WL05-80-GU10 DARK GRAY 80X1540X112MM ROUND</t>
  </si>
  <si>
    <t>FIXTURE LANDLITE GL-WL06-80-GU10 DARK GRAY 80X225X112MM ROUND</t>
  </si>
  <si>
    <t>FIXTURE LANDLITE GL-WL0300-E27 DARK GRAY 250X180X165MM SQUARE</t>
  </si>
  <si>
    <t>FIXTURE LANDLITE GL-WL0400-E27 DARK GRAY 160X160X170MM CURVE</t>
  </si>
  <si>
    <t>FIXTURE LANDLITE GL-WL0500-E27 DARK GRAY 160X160X190MM CURVE</t>
  </si>
  <si>
    <t>FIXTURE LANDLITE TDLH01-82-GU10 BLK 82X82X30MM SQUARE</t>
  </si>
  <si>
    <t>FIXTURE LANDLITE TDLH01-82-GU10 WHT 82X82X30MM SQUARE</t>
  </si>
  <si>
    <t>FIXTURE LANDLITE TDLH02-97-GU10 BLK 97X97X24MM RECTANGLE</t>
  </si>
  <si>
    <t>FIXTURE LANDLITE TDLH02-97-GU10 WHT 97X97X24MM RECTANGLE</t>
  </si>
  <si>
    <t>FIXTURE LANDLITE TDLH03-183-2XGU10 BLK 183X97X24MM RECTANGLE</t>
  </si>
  <si>
    <t>FIXTURE LANDLITE TDLH03-183-2XGU10 WHT 183X97X24MM RECTANGLE</t>
  </si>
  <si>
    <t>TRACK LIGHT LANDLITE LTL01-75-12W WW BLK 75X75X90MM 12W RND ALUM. DIE-CAST BODY BUILT-IN</t>
  </si>
  <si>
    <t>TRACK LIGHT LANDLITE LTL01-75-12W WW WHT 75X75X90MM 12W RND ALUM. DIE-CAST BODY BUILT-IN</t>
  </si>
  <si>
    <t>FIXTURE LANDLITE TLH02-60-GU10 BLK 60X60X200MM TUBE</t>
  </si>
  <si>
    <t>FIXTURE LANDLITE TLH02-60-GU10 WHT 60X60X200MM TUBE</t>
  </si>
  <si>
    <t>BULB LANDLITE LED-MR16-5W/COB CW 5W 50MMX50MM ROUND GLASS</t>
  </si>
  <si>
    <t>BULB LANDLITE LED-GU10-5W/COB CW 5W 50MMX50MM ROUND GLASS</t>
  </si>
  <si>
    <t>MODULAR COVER FOCUS 1GANG</t>
  </si>
  <si>
    <t>MODULAR COVER FOCUS 2GANG</t>
  </si>
  <si>
    <t>MODULAR COVER FOCUS 3GANG</t>
  </si>
  <si>
    <t>MODULAR OUTLET W/ GROUND FOCUS</t>
  </si>
  <si>
    <t>MODULAR UNI. OUTLET FOCUS</t>
  </si>
  <si>
    <t>MODULAR SWITCH FOCUS</t>
  </si>
  <si>
    <t>MULTI OUTLET FOCUS</t>
  </si>
  <si>
    <t>MODULAR 2GANG USB SOCKET FOCUS</t>
  </si>
  <si>
    <t>OUTDOOR FIXTURE AKARI AOF-A266 IP54 100W</t>
  </si>
  <si>
    <t>OUTDOOR FIXTURE AKARI AOF-A216 IP54 100W</t>
  </si>
  <si>
    <t>OUTDOOR FIXTURE AKARI AOF-A270 IP54 100W</t>
  </si>
  <si>
    <t>OUTDOOR FIXTURE AKARI AOF-A188 IP54 100W</t>
  </si>
  <si>
    <t>OUTDOOR FIXTURE AKARI AOF-A810 100W</t>
  </si>
  <si>
    <t>SECURITY LIGHT NXLED ANX-SL107 6.5K 710LM 10W DL</t>
  </si>
  <si>
    <t>SECURITY LIGHT NXLED ANX-SL108 6.5K 1570LM 20W DL</t>
  </si>
  <si>
    <t>SECURITY LIGHT NXLED ANX-SL451 6.5K 400LM 7W DL</t>
  </si>
  <si>
    <t>SECURITY LIGHT NXLED ANX-SL461 6.5K 750LM 13W DL</t>
  </si>
  <si>
    <t>PIR FLOODLIGHT NXLED ANXFL-P10DL 10W DL</t>
  </si>
  <si>
    <t>PIR FLOODLIGHT NXLED ANXFL-P20DL 20W DL</t>
  </si>
  <si>
    <t>MICROWAVE FLOODLIGHT W/ REMOTE CONTROL NXLED ANXFL-M10DL 10W DL</t>
  </si>
  <si>
    <t>MICROWAVE FLOODLIGHT W/ REMOTE CONTROL NXLED ANXFL-M20DL 20W DL</t>
  </si>
  <si>
    <t>LOW CEILING LAMP 22854 (22854) 4L CHOCO BROWN</t>
  </si>
  <si>
    <t>LOW CEILING LAMP 22857 (22857) 4L CHOCO BROWN</t>
  </si>
  <si>
    <t>CEILING LAMP 22858 (22858) BROWN</t>
  </si>
  <si>
    <t>CEILING LAMP 22859 (22859) BROWN</t>
  </si>
  <si>
    <t>CEILING LAMP 22859 (22859) SILVER</t>
  </si>
  <si>
    <t>CEILING LAMP 22860 (22860)</t>
  </si>
  <si>
    <t>CEILING LAMP 22861 (22861)</t>
  </si>
  <si>
    <t>CEILING LAMP 22862 (22862)</t>
  </si>
  <si>
    <t>BIDET SEAT VOVO VB3000S ELECTRONIC SMALL</t>
  </si>
  <si>
    <t>FURNITURE ANCHOR HOMEAID</t>
  </si>
  <si>
    <t>BIDET SEAT VOVO VB3100S ELECTRONIC MEDIUM</t>
  </si>
  <si>
    <t>FOOD WASTE BIN KCT CGM-3L 21.5*20cm orange/grey/black</t>
  </si>
  <si>
    <t>FOOD WASTE BIN KCT CGM-5L 24.8*24cm green/grey/black</t>
  </si>
  <si>
    <t>BIDET SEAT VENUS (HYGEIA) V.SHAPE BIDET(A.1001) 485*965*85mm White</t>
  </si>
  <si>
    <t>BIDET SEAT VENUS (HYGEIA) D.SHAPE BIDET(A.1002) 500*365*85mm White</t>
  </si>
  <si>
    <t>BIDET SEAT VENUS (HYGEIA) O.SHAPE BIDET(A.1003) 475*365*90mm White</t>
  </si>
  <si>
    <t>AIR PURIFIER CLAIR C2BU1933 274*147*274mm White,Black</t>
  </si>
  <si>
    <t>AIR PURIFIER CLAIR R2BF2025 254*150*255mm Blue,Pink</t>
  </si>
  <si>
    <t>COLORED CLAY POT ETRURIA FP 100 22X17CM CLAY POT MEDIUM</t>
  </si>
  <si>
    <t>COLORED CLAY POT ETRURIA FP 101 27X20CM CLAY POT LARGE</t>
  </si>
  <si>
    <t>COLORED CLAY POT ETRURIA FP 370 20X20X23CM CEMENT FLOWER SMALL</t>
  </si>
  <si>
    <t>COLORED CLAY POT ETRURIA FP 371 25X25X36CM CEMENT FLOWER MEDIUM</t>
  </si>
  <si>
    <t>COLORED CLAY POT ETRURIA FP 360 24X24X26CM OCTAGON CEMENT</t>
  </si>
  <si>
    <t>COLORED CLAY POT ETRURIA FP 390 27X30CM CLAY BARREL MEDIUM</t>
  </si>
  <si>
    <t>COLORED CLAY POT ETRURIA FP 391 25X19CM CLAY BARREL SMALL</t>
  </si>
  <si>
    <t>COLORED CLAY POT ETRURIA FP 400 25X25X26CM CEMENT RUBBER SMALL</t>
  </si>
  <si>
    <t>COLORED CLAY POT ETRURIA FP 401 30X30X40CM CEMENT RUBBER MEDIUM</t>
  </si>
  <si>
    <t>COLORED CLAY POT ETRURIA FP 402 40X40X45CM CEMENT RUBBER LARGE</t>
  </si>
  <si>
    <t>COLORED CLAY POT ETRURIA FP 450 20X50X26CM CEMENT STREET RETT.</t>
  </si>
  <si>
    <t>COLORED CLAY POT ETRURIA FP 420 25X25X26CM CEMENT STREET RUBBER</t>
  </si>
  <si>
    <t>FLOWER POT ETRURIA FP 200 30X60CM IRON HOLDER STREET</t>
  </si>
  <si>
    <t>FLOWER POT ETRURIA FP 201 30X60CM IRON HOLDER CURVED</t>
  </si>
  <si>
    <t>FLOWER POT ETRURIA FP 205 30X90CM IRON HOLDER 2</t>
  </si>
  <si>
    <t>LAMP-CORNER LAMP TC 83200-2/1P</t>
  </si>
  <si>
    <t>*LAMP-OUTDOOR WALL LAMP 82115-11/1W W</t>
  </si>
  <si>
    <t>SJG-FLUORESCENT TUBE AMERICA T-8 40W</t>
  </si>
  <si>
    <t>OUTLET OMNI P3-EG/S14/EU2 CONV.W/1WAY SWITCH</t>
  </si>
  <si>
    <t>SJG-ELECTRICAL PIPE THICK WALL 1</t>
  </si>
  <si>
    <t>SJG-CONNECTOR EMT LOCAL 1/2</t>
  </si>
  <si>
    <t>+LAMP-CORNER LAMP TC 83210-4/1</t>
  </si>
  <si>
    <t>AHL-LOW CEILING LAMP 4L (5882) 30390</t>
  </si>
  <si>
    <t>+OEC-NIPPLE BEGLER BF-723 3/4X10 BRASS</t>
  </si>
  <si>
    <t>+SJG8-PAINT RAIN OR SHINE RORS-587 QRT AQUA BLUE</t>
  </si>
  <si>
    <t>+SJG8-PAINT WELCOAT PWEF-2080 GAL FWE WHITE</t>
  </si>
  <si>
    <t>+SJG8-PAINT WELCOAT PWEF-2080 QRT FWE WHITE S.F</t>
  </si>
  <si>
    <t>+SJG-SANDPAPER KING CRAB 240 BROWN</t>
  </si>
  <si>
    <t>+SJG8-PAINT RAIN OR SHINE RORS-353 PAIL L.BEIGE</t>
  </si>
  <si>
    <t>TI-WATERPROFFING ISLAND HYDROBOND GAL 3001</t>
  </si>
  <si>
    <t>SJG8-PAINT RAIN OR SHINE GAL LATEX VIBRANT RUBY</t>
  </si>
  <si>
    <t>TI-S.O PAINT ISLAND EPOXSEAL CRACKED INJECTABLE EPOXY CLEAR GAL</t>
  </si>
  <si>
    <t>PAINT ISLAND 1/4L COLORQUICK 942 CARAMEL BROWN</t>
  </si>
  <si>
    <t>PAINT  ISLAND 1L EPOXSEAL MARINE EPOXY</t>
  </si>
  <si>
    <t>PAINT ISLAND 1L EPOXSEAL NON-SAG EPOXY</t>
  </si>
  <si>
    <t>PAINT ISLAND GAL EPOXSEAL MARINE EPOXY</t>
  </si>
  <si>
    <t>PAINT ISLAND GAL EPOXSEAL NAN-SAG EPOXY</t>
  </si>
  <si>
    <t>PAINT ISLAND GAL EPOXSEAL ENAMEL WHITE EPOXY</t>
  </si>
  <si>
    <t>PAINT ISLAND GAL EPOXSEAL ENAMEL BLACK EPOXY</t>
  </si>
  <si>
    <t>PAINT ISLAND GAL EPOXSEAL ENAMEL CLEAR BLUE EPOXY</t>
  </si>
  <si>
    <t>PAINT ISLAND GAL EPOXSEAL ENAMEL SAFETY BLUE EPOXY</t>
  </si>
  <si>
    <t>PAINT ISLAND GAL EPOXSEAL ENAMEL SAFETY YELLOW EPOXY</t>
  </si>
  <si>
    <t>PAINT ISLAND GAL EPOXSEAL ENAMEL SILVER GRAY EPOXY</t>
  </si>
  <si>
    <t>PAINT ISLAND GAL  EPOXY FC 1880FC BLACK</t>
  </si>
  <si>
    <t>PAINT ISLAND TEX-A-KOTE LTR TOP COAT CLEAR</t>
  </si>
  <si>
    <t>PAINT ISLAND LTR TEX-A-KOTE SG 2800SG WHITE</t>
  </si>
  <si>
    <t>PAINT ISLAND LTR TEX-A-KOTE GLOSS 2800GL WHITE</t>
  </si>
  <si>
    <t>PAINT STAR PAIL SEMI-GLOSS LATEX WHITE</t>
  </si>
  <si>
    <t>PAINT ISLAND GAL EPOXSEAL INT'L RED EPOXY</t>
  </si>
  <si>
    <t>PAINT ISLAND TEX-A-KOTE LTR PENETRATING SEALER 2803 CLEAR</t>
  </si>
  <si>
    <t>RAKE KYK KR415 TELESCOPIC ALUMINUM</t>
  </si>
  <si>
    <t>APCS-DOOR APD-901 80X210</t>
  </si>
  <si>
    <t>APCS-DOOR APD-902 80X210</t>
  </si>
  <si>
    <t>JIC-FLUORESCENT TUBE LINEAR GE 18W T8 CW</t>
  </si>
  <si>
    <t>JIC-FLUORESCENT TUBE LINEAR GE 36W T8 WW</t>
  </si>
  <si>
    <t>AHL-LOW CEILING LAMP 7L (2258) 400C</t>
  </si>
  <si>
    <t>LAMP-CORNER LAMP TC 85121-1/3P</t>
  </si>
  <si>
    <t>PORTAFIORI TRIANGULAR MODEL TL60/TUSCANY IRON/60CMX29CM/BLACK, GREEN</t>
  </si>
  <si>
    <t>LAMP-WALL LAMP TC 85123-7/1</t>
  </si>
  <si>
    <t>MSI-WALL LAMP APOLLO WL-8553/1W BKG</t>
  </si>
  <si>
    <t>LAMP-WALL LAMP TC 85123-1/1</t>
  </si>
  <si>
    <t>AHL-CEILING LAMP (14431) 3045 13'' SILVER</t>
  </si>
  <si>
    <t>PORTAFIORI TRIANGULAR MODEL TL75/TUSCANY IRON/75CMX29CM/BLACK, GREEN</t>
  </si>
  <si>
    <t>PORTAFIORI TRIANGULAR PICCOLO GL30/TUSCANY IRON/30CMX17CM/BLACK, GREEN</t>
  </si>
  <si>
    <t>YATAI-S.O HIGH BAY OMNI HEA40-105 CAP ALUM.</t>
  </si>
  <si>
    <t>YATAI-S.O ACRYLIC HIGH BAY OMNI LUMINAIRE 16''</t>
  </si>
  <si>
    <t>PORTAFIORI TRIANGULAR PICCOLO GL50/TUSCANY IRON/50CMX17CM/BLACK, GREEN</t>
  </si>
  <si>
    <t>PORTAFIORI ROTONDO PL60/TUSCANY IRON/60CMX21CM/BLACK, GREEN</t>
  </si>
  <si>
    <t>AHL-S.O HANGING LAMP 172 (15890) 3L BROWN GLASS ONLY</t>
  </si>
  <si>
    <t>PORTAFIORI ROTONDO PL70/TUSCANY IRON/70CMX27CM/BLACK, GREEN</t>
  </si>
  <si>
    <t>PORTAFIORI ROTONDO PL80/TUSCANY IRON/80CMX34CM/BLACK, GREEN</t>
  </si>
  <si>
    <t>CTNXLED-DOWNLIGHT NXLED LED COMPACT ANX-MBTDL9WDL</t>
  </si>
  <si>
    <t>CTALED-RECH. EMERGENCY LIGHT LED AKARI ARL-5533 1W LANTERN OPERATING TIME 5HRS</t>
  </si>
  <si>
    <t>CTALED-FLOODLIGHT LED AKARI 10W WW W/ MOTION SENSOR</t>
  </si>
  <si>
    <t>UNIVERSAL TRAVEL CHARGER NEWSTAR NTS-566/BK 2.1A W/2 USB PORT BLACK</t>
  </si>
  <si>
    <t>BULB LED FOCUS 20W WW ALUMINUM (4+1)</t>
  </si>
  <si>
    <t>BULB LED FOCUS 18W WW ALUMINUM (4+1)</t>
  </si>
  <si>
    <t>BULB LED FOCUS 15W WW ALUMINUM (4+1)</t>
  </si>
  <si>
    <t>UNIVERSAL TRAVEL CHARGER NEWSTAR NTS-566/WH 2.1A W/2 USB PORT WHITE</t>
  </si>
  <si>
    <t>BULB LED FOCUS 12W WW ALUMINUM (4+1)</t>
  </si>
  <si>
    <t>BULB LED FOCUS 10W WW ALUMINUM (4+1)</t>
  </si>
  <si>
    <t>BULB LED FOCUS 7W WW ALUMINUM (4+1)</t>
  </si>
  <si>
    <t>BULB LED FOCUS 5W WW ALUMINUM (4+1)</t>
  </si>
  <si>
    <t>BULB LED FOCUS 3W WW ALUMINUN (4+1)</t>
  </si>
  <si>
    <t>BULB LED FOCUS 2W WW ALUMINUM (4+1)</t>
  </si>
  <si>
    <t>BULB LED FOCUS 1W WW ALUMINUM (4+1)</t>
  </si>
  <si>
    <t>BULB LED FOCUS 20W DL ALUMINUM (4+1)</t>
  </si>
  <si>
    <t>BULB LED FOCUS 18W DL ALUMINUM (4+1)</t>
  </si>
  <si>
    <t>BULB LED FOCUS 15W DL ALUMINUM (4+1)</t>
  </si>
  <si>
    <t>BULB LED FOCUS 12W DL ALUMINUM (4+1)</t>
  </si>
  <si>
    <t>BULB LED FOCUS 10W DL ALUMINUM (4+1)</t>
  </si>
  <si>
    <t>BULB LED FOCUS 7W DL ALUMINUM (4+1)</t>
  </si>
  <si>
    <t>BULB LED FOCUS 5W DL ALUMINUM (4+1)</t>
  </si>
  <si>
    <t>BULB LED FOCUS 3W DL ALUMINUN (4+1)</t>
  </si>
  <si>
    <t>BULB LED FOCUS 2W DL ALUMINUM (4+1)</t>
  </si>
  <si>
    <t>BULB LED FOCUS 1W DL ALUMINUM (4+1)</t>
  </si>
  <si>
    <t>BULB PIN LITE LED OMNI LPLE27-12W-WW 12W WW E27 BASE</t>
  </si>
  <si>
    <t>BULB PIN LITE LED OMNI LPLE27-12W-DL 12W DL E27 BASEBULB PIN LITE LED OMNI LPLE27-12W-DL 12W DL E27 BASE</t>
  </si>
  <si>
    <t>BULB PIN LITE LED OMNI LPLG24D-12W-WW 12W WW G24D BASE</t>
  </si>
  <si>
    <t>JIC-BULB GE LED A60 E27 100-240V 5W WW PROMO PACK</t>
  </si>
  <si>
    <t>JIC-BULB GE LED A60 E27 100-240V 5W DL PROMO PACK</t>
  </si>
  <si>
    <t>BULB GE LED A48 E27 100-240V 3W WW PROMO PACK</t>
  </si>
  <si>
    <t>BULB GE LED A48 E27 100-240V 3W DL PROMO PACK</t>
  </si>
  <si>
    <t>BULB PIN LITE LED OMNI LPLG24D-12W-DL 12W DL G24D BASE</t>
  </si>
  <si>
    <t>BULB LED OMNI LLA72E27-15W-WW 15W E27 A72 WW LITE</t>
  </si>
  <si>
    <t>BULB LED OMNI LLA72E27-15W-DL 15W E27 A72 DL LITE</t>
  </si>
  <si>
    <t>CBK-S.O GLASS EURO SWIRL IRON FINISH  WESTING HOUSE (GLASS ONLY)</t>
  </si>
  <si>
    <t>GLOBE BULB LED AKARI GB17WW 17W WW BUY2 PROMO</t>
  </si>
  <si>
    <t>GLOBE BULB LED AKARI GB17DL 17W DL BUY2 PROMO</t>
  </si>
  <si>
    <t>GLOBE BULB LED AKARI GB13WW 13W WW BUY2 PROMO</t>
  </si>
  <si>
    <t>GLOBE BULB LED AKARI GB13DL 13W DL BUY2 PROMO</t>
  </si>
  <si>
    <t>+SJG-INSECT KILLER IRIS GC 30W</t>
  </si>
  <si>
    <t>GLOBE BULB LED AKARI GB9WW 9W WW BUY2 PROMO</t>
  </si>
  <si>
    <t>FLOOR LAMP LED LITE HIGHPOWER OMNI LLFL-100DL</t>
  </si>
  <si>
    <t>DESK LAMP OMNI AEL-300 + POWER BANK FUNCTION 2.1W</t>
  </si>
  <si>
    <t>UNIIVERSAL AIRCON REMOTE CONTROL NEWSTAR NTR-500A  EZ CODE WHITE BROWM</t>
  </si>
  <si>
    <t>UNIVERSAL AIRCON REMOTE CONTROL NEWSTAR NTR-500B EZ CODE BROWN WHITE</t>
  </si>
  <si>
    <t>AHL-CEILING LAMP 703 (17419) RED 9"</t>
  </si>
  <si>
    <t>S.O DOWNLIGHT FIREFLY FD3012WHG WHITE RECESSED VERTICAL</t>
  </si>
  <si>
    <t>JICJ-WIRE PHELPS DODGE THHN #6  14.00MMX150M</t>
  </si>
  <si>
    <t>SWITCH OMNI WP2-S13 1-WAY 2PCS W/PLATE WHITE</t>
  </si>
  <si>
    <t>OUTLET OMNI WP2-WU UNIVERSAL 2PCS W/PLATE WHITE</t>
  </si>
  <si>
    <t>EMERGENCY LIGHT LED OMNI AEL-200 1W+2W TORCH RECHARGEABLE</t>
  </si>
  <si>
    <t>SWITCH OMNI WP3-S13 1-WAY 3PCS W/PLATE WHITE</t>
  </si>
  <si>
    <t>EMERGENCY LIGHT LED OMNI AEL-100 1.8W RECHARGEABLE</t>
  </si>
  <si>
    <t>EMERGENCY LIGHT LED OMNI AEL-010 1.5W RECHARGEABLE</t>
  </si>
  <si>
    <t>S.O. EXIT LIGHT SINGLE FACE W/O DIRECTION ANX-NST-EXI</t>
  </si>
  <si>
    <t>OUTLET OMNI WWU-402 DUPLEX UNIVERSAL W/GROUND 2-GANG 10A</t>
  </si>
  <si>
    <t>BULB LED OMNI LFE27-22W-DL 22W FLAT LAMP E27 DL</t>
  </si>
  <si>
    <t>BULB LED OMNI LFE27-22W-WW 22W FLAT LAMP E27 WW</t>
  </si>
  <si>
    <t>LOW CEILING LAMP APOLLO LC-C1125-18W 4000K 32X9.5CM CHROME CRYSTAL METAL GLASS</t>
  </si>
  <si>
    <t>POWER STRIP NEWSTAR NPS-300SE/5.0 W/3 UNI. SOCKET 1 SWITCH 5M BLACK</t>
  </si>
  <si>
    <t>DOWNLIGHT LED OMNI LMRD-8W-D/W 8W MINI RECESSED ROUND</t>
  </si>
  <si>
    <t>DOWNLIGHT LED OMNI LMSD-8W-D/W 8W MINI RECESSED SQUARE</t>
  </si>
  <si>
    <t>POWER STRIP NEWSTAR NPS-308WU/2.0-WH W/3 UNI. SOCKET 3.4A USB 1 SGL. SWITCH WHITE</t>
  </si>
  <si>
    <t>DOWNLIGHT LED OMNI LLRC-100RM-5WDL 5W DL MINI RECESSED MOVABLE</t>
  </si>
  <si>
    <t>POWER STRIP NEWSTAR NPS-308WU/2.0-BK W/3 UNI. SOCKET 3.4A USB 1 SGL. SWITCH BLACK</t>
  </si>
  <si>
    <t>DOWNLIGHT LED OMNI LLRC-100RM-3WDL 3W DL MINI RECESSED MOVABLE</t>
  </si>
  <si>
    <t>CT-BULB PINOY LED AKARI APLED2-7DL G60 6.5K 7W DL</t>
  </si>
  <si>
    <t>CORNER LAMP 3C TC-186-3/3P E27 BLACK</t>
  </si>
  <si>
    <t>CT-BULB PINOY LED AKARI APLED2-12DL G60 6.5K 12W DL</t>
  </si>
  <si>
    <t>CTNXLED-FIXTURE SHADOWLESS LED NXLED ANX-13WT5DL T5 6.4K 13W DL</t>
  </si>
  <si>
    <t>AHL-S.O SPARE CENTER GLASS OF HL 8+3 2985 MALACANANG</t>
  </si>
  <si>
    <t>UNIVERSAL TV REMOTES NEWSTAR NTR-B28Z WITH EZ CODE BLACK</t>
  </si>
  <si>
    <t>OUTLET OMNI WP1-WA AIRCON TANDEM W/PLATE</t>
  </si>
  <si>
    <t>EXTENSION CORD OMNI WRE-306 RAIN PROOF HEAVY DUTY</t>
  </si>
  <si>
    <t>UNIVERSAL TV REMOTES NEWSTAR NTR-C28Z WITH EZ CODE SILVER</t>
  </si>
  <si>
    <t>UNIVERSAL TV REMOTES NEWSTAR NTR-W28Z WITH EZ CODE WHITE</t>
  </si>
  <si>
    <t>DOORBELL WIRELESS NEWSTAR NWB-732BF/B BATTERY FREE BLACK</t>
  </si>
  <si>
    <t>DOORBELL NEWSTAR NWP-249Q/B WIRELESS SENSOR BLACK</t>
  </si>
  <si>
    <t>DOORBELL NEWSTAR NWP-249Q/W WIRELESS SENSOR WHITE</t>
  </si>
  <si>
    <t>DROPLIGHTS APOLLO DL-200/230 YL 23X23X40 YELLOW ACRYLIC METAL</t>
  </si>
  <si>
    <t>DROPLIGHTS APOLLO DL-200/230 BL 23X23X40 BLUE ACRYLIC METAL</t>
  </si>
  <si>
    <t>DROPLIGHTS APOLLO DL-200/230 RD 23X23X40 RED ACRYLIC METAL</t>
  </si>
  <si>
    <t>DROPLIGHTS APOLLO DL-1153-3 17X35X60 ORG/PINK/BL METAL</t>
  </si>
  <si>
    <t>CENTER BRACKET ACCS. OMNI LML-030 FOR LED MODULAR LIGHTING 3 LED MODULE</t>
  </si>
  <si>
    <t>MODULAR LIGHTING LED LML-50WDL 50W DL IP65</t>
  </si>
  <si>
    <t>DROPLIGHTS APOLLO DL-1073-5 15X55X60 BLACK METAL</t>
  </si>
  <si>
    <t>TIMING POWER SOKET METER NEWSTAR NMT-13AC</t>
  </si>
  <si>
    <t>DROPLIGHTS APOLLO DL-1072-5 17X55X60 BLACK METAL</t>
  </si>
  <si>
    <t>SOCKET TESTER NEWSTAR NMT-17ST</t>
  </si>
  <si>
    <t>WALL LAMP APOLLO WL-MB1114-6W 4000K 23X14X18  CHROME CRYSTAL METAL GLASS</t>
  </si>
  <si>
    <t>DC POWER SUPPLY UNI-T UTP-1305 OUTPUT VOLTAGE  OUTPUT CURRENT 5A</t>
  </si>
  <si>
    <t>LOW CEILING LAMP APOLLO LC-C1114-18W 4000K 43.5X43.5X22 CHROME CRYSTAL METAL GLASS</t>
  </si>
  <si>
    <t>DC POWER SUPPLY UNI-T UTP-3303 OUTPUT VOLTAGE OUTPUT CURRENT 3A</t>
  </si>
  <si>
    <t>DC POWER SUPPLY UNI-T UTP-3305 OUTPUT VOLTAGE OUTPUT CURRENT 5A</t>
  </si>
  <si>
    <t>DC POWER SUPPLY UNI-T UTP-3315TFL OUTPUT VOLTAGE OUTPUT CURRENT 5A</t>
  </si>
  <si>
    <t>AC WIRELESS DOORBELL NEWSTAR NWM-908/B W/REMOTE BLACK</t>
  </si>
  <si>
    <t>MODULAR LIGHTING LED LML-50WCW 50W CW IP65</t>
  </si>
  <si>
    <t>EHM30-LAMPSHADE LARTE ART101/1 CANDELA LUCE 1</t>
  </si>
  <si>
    <t>BULB PINOY LED AKARI APLED3-10DL 10W DL 2+1 VALUE PACK</t>
  </si>
  <si>
    <t>BULB PINOY LED AKARI APLED3-7DL 7W DL 2+1 VALUE PACK</t>
  </si>
  <si>
    <t>EXTENSION CORD OMNI USB-303 3-GANG W/3-USB OUTLET 10A 2500W MAX 250V</t>
  </si>
  <si>
    <t>EXTENSION CORD OMNI USB-301 3-GANG W/USB OUTLET 10A 2500W MAX 250V</t>
  </si>
  <si>
    <t>DROPLIGHTS APOLLO DL-MD1114-18W 4000K 45X10X120 CHROME CRYSTAL METAL GLASS</t>
  </si>
  <si>
    <t>LOW CEILING LAMP APOLLO LC-C1120-18W-R 4000K 36X11.5 CHROME CRYSTAL METAL GLASS</t>
  </si>
  <si>
    <t>LOW CEILING LAMP APOLLO LC-C1120-18W 4000K 36X36X11.5 CHROME CRYSTAL METAL GLASS</t>
  </si>
  <si>
    <t>LOW CEILING LAMP APOLLO LC-C1124-45W 4000K 39X39X6.5 CHROME CRYSTAL METAL GLASS</t>
  </si>
  <si>
    <t>BULB LED AKARI E27 1W DL 95LUMEN (BUNDLE - 3PCS)</t>
  </si>
  <si>
    <t>EMERGENCY LIGHT LED OMNI AEL-T60 6W DL DIMMABLE RECHARGEABLE</t>
  </si>
  <si>
    <t>EMERGENCY LIGHT LED OMNI AEL-522 10W DL AUTOMATIC</t>
  </si>
  <si>
    <t>EMERGENCY LIGHT LED OMNI AEL-322 4-8W DL DIMMABLE AUTOMATIC</t>
  </si>
  <si>
    <t>FLOOD LAMP LITE LED OMNI LLFL-40WW 40W WW IP65</t>
  </si>
  <si>
    <t>FLOOD LAMP LITE LED OMNI LLFL-40WDL 40W DL IP65</t>
  </si>
  <si>
    <t>FLOOD LAMP LITE LED OMNI LLFL-30WDL 30W DL IP65</t>
  </si>
  <si>
    <t>FLOOD LAMP LITE LED OMNI LLFL-30WW 30W WW IP65</t>
  </si>
  <si>
    <t>FLOOD LAMP LITE LED OMNI LLFL-20WW 20W WW IP65</t>
  </si>
  <si>
    <t>FLOOD LAMP LITE LED OMNI LLFL-20WDL 20W DL IP65</t>
  </si>
  <si>
    <t>FLOOD LAMP LITE LED OMNI LLFL-10WW 10W WW IP65</t>
  </si>
  <si>
    <t>FLOOD LAMP LITE LED OMNI LLFL-10WDL 10W DL IP65</t>
  </si>
  <si>
    <t>+SJG-FLUORESCENT TUBE FOCUS T5/865 14W DAYLIGHT</t>
  </si>
  <si>
    <t>BULB PINOY LED AKARI APLED3-5DL 5W DL 2+1 VALUE PACK</t>
  </si>
  <si>
    <t>SPECIAL MOULDINGS MATWOOD 1X2X8 TREATED/STAIN COLONIAL BASEBOARD WOOD</t>
  </si>
  <si>
    <t>SPECIAL MOULDINGS MATWOOD 1X3X8 TREATED/STAIN COLONIAL BASEBOARD WOOD</t>
  </si>
  <si>
    <t>SPECIAL MOULDINGS MATWOOD 1X2X8 TREATED/STAIN VICTORIAN BASEBOARD WOOD</t>
  </si>
  <si>
    <t>SPECIAL MOULDINGS MATWOOD 1X3X8 TREATED/STAIN VICTORIAN BASEBOARD WOOD</t>
  </si>
  <si>
    <t>SOLAR DECK LIGHT NXLED ANX-SDL001 12.5X3.3X12.5CM 0.16W SILVER</t>
  </si>
  <si>
    <t>METAL DISTRIBUTION BOX AKARI ADB-FG810 21.6X9.9X27.4CM WHT&amp;GRY</t>
  </si>
  <si>
    <t>AUDIO VIDEO PLUG COMMANDER XLA-348ST-V+/1.5  BLACK</t>
  </si>
  <si>
    <t>METAL DISTRIBUTION BOX AKARI ADB-FG1115 21.5X9.9X32.8CM WHT&amp;GRY</t>
  </si>
  <si>
    <t>METAL DISTRIBUTION BOX AKARI ADB-FG57 21.6X9.9X22CM WHT&amp;GRY</t>
  </si>
  <si>
    <t>METAL DISTRIBUTION BOX AKARI ADB-FG24 14X9X17.5CM  WHT&amp;GRY</t>
  </si>
  <si>
    <t>MODULAR LIGHTING LED LML-50WW 50W WW IP65</t>
  </si>
  <si>
    <t>BRACKET ACCS. OMNI LML-001 FOR LED MODULAR LIGHTING 1 LED MODLUE</t>
  </si>
  <si>
    <t>BRACKET ACCS. OMNI LML-002 FOR LED MODULAR LIGHTING 2 LED MODLUE</t>
  </si>
  <si>
    <t>BRACKET ACCS. OMNI LML-003 FOR LED MODULAR LIGHTING 3 LED MODLUE</t>
  </si>
  <si>
    <t>BRACKET ACCS. OMNI LML-004 FOR LED MODULAR LIGHTING 4 LED MODLUE</t>
  </si>
  <si>
    <t>LED DRIVER AKARI ANX-LMN-P150</t>
  </si>
  <si>
    <t>CENTER BRACKET ACCS. OMNI LML-010 FOR LED MODULAR LIGHTING 1 LED MODULE</t>
  </si>
  <si>
    <t>LED DRIVER AKARI ANX-LMN-P80</t>
  </si>
  <si>
    <t>LED DRIVER AKARI ANX-LMN-P25</t>
  </si>
  <si>
    <t>CENTER BRACKET ACCS. OMNI LML-020 FOR LED MODULAR LIGHTING 2 LED MODULE</t>
  </si>
  <si>
    <t>CENTER BRACKET ACCS. OMNI LML-040 FOR LED MODULAR LIGHTING 4 LED MODULE</t>
  </si>
  <si>
    <t>FEMALE CONNECTOR ACCS. OMNI LML-C1 1-WAY IP65 FOR LED MODULAR LIGHTING</t>
  </si>
  <si>
    <t>FEMALE CONNECTOR ACCS. OMNI LML-C2 2-WAY IP65 FOR LED MODULAR LIGHTING</t>
  </si>
  <si>
    <t>WALL LAMP APOLLO WL-MB1124-5W 4000K 14X14X6 CHROME CRYSTAL METAL GLASS</t>
  </si>
  <si>
    <t>FEMALE CONNECTOR ACCS. OMNI LML-C3 3-WAY IP65 FOR LED MODULAR LIGHTING</t>
  </si>
  <si>
    <t>FEMALE CONNECTOR ACCS. OMNI LML-C4 4-WAY IP65 FOR LED MODULAR LIGHTING</t>
  </si>
  <si>
    <t>LOW CEILING LAMP APOLLO LC-C1124-18W-R 4000K 36X7.2 CHROME CRYSTAL METAL GLASS</t>
  </si>
  <si>
    <t>LOW CEILING LAMP APOLLO LC-C1124-18W-A 4000K 36X36X7.2 CHROME CRYSTAL METAL GLASS</t>
  </si>
  <si>
    <t>WALL LAMP APOLLO WL-MB1131-6W 4000K 23X12X7.5 CHROME CRYSTAL METAL GLASS</t>
  </si>
  <si>
    <t>LAMP LED OMNI LLW-18WDL 18W IP65 WEATHERPROOF</t>
  </si>
  <si>
    <t>LAMP LED OMNI LLW-36WDL 36W IP65 WEATHERPROOF</t>
  </si>
  <si>
    <t>LAMP LED OMNI LLW-45WDL 45W IP65 WEATHERPROOF</t>
  </si>
  <si>
    <t>HANGING LAMP APOLLO HL-MD8079-18W 4000K 35X120 CHROME CRYSTAL METAL GLASS</t>
  </si>
  <si>
    <t>OUTLET OMNI WRO-102 2-GANG SURFACE TYPE HEAVY DUTY</t>
  </si>
  <si>
    <t>OUTLET OMNI WRO-103 3-GANG SURFACE TYPE HEAVY DUTY</t>
  </si>
  <si>
    <t>OUTLET OMNI WRO-104 4-GANG SURFACE TYPE HEAVY DUTY</t>
  </si>
  <si>
    <t>DROPLIGHTS APOLLO DL-MD1050-1-WH 28.5X28.5X120 WHITE</t>
  </si>
  <si>
    <t>DROPLIGHTS APOLLO DL-MD1050-1-BK 28.5X28.5X120 BLACK</t>
  </si>
  <si>
    <t>SWITCH OMNI WFS-100 FOOTPRESS 3 METERS 10A/250V</t>
  </si>
  <si>
    <t>DROPLIGHTS APOLLO DL-MD6604-2CC BK+GD 47X26X120 BLACK GOLD</t>
  </si>
  <si>
    <t>DROPLIGHTS APOLLO DL-MD6604-2TH ORANGE 47X26X120 WOOD</t>
  </si>
  <si>
    <t>SPECIAL MOULDINGS MATWOOD 1X2X8 TREATED/STAIN MEDITERRANEAN CASING WOOD</t>
  </si>
  <si>
    <t>POST LAMP ALLADIN 1214 (18650) 30CM WOOD</t>
  </si>
  <si>
    <t>S.O. EXIT LIGHT AKARI LED AEL-EXG-006CBD</t>
  </si>
  <si>
    <t>SPECIAL MOULDINGS MATWOOD 1X3X8 TREATED/STAIN MEDITERRANEAN CASING WOOD</t>
  </si>
  <si>
    <t>FILTER WASSERNISON CE-S 11.5CMX10.2CM WHITE CERAMIC</t>
  </si>
  <si>
    <t>JC-GRINDING WHEEL MAXSELL MSG-8005 SILICON</t>
  </si>
  <si>
    <t>+ER-BARREL BOLT 3 BRASS</t>
  </si>
  <si>
    <t>+ER-SCREW SELF TAPPING 6X5/8 SS</t>
  </si>
  <si>
    <t>+ER-CATCHES MAGNETIC 43MM</t>
  </si>
  <si>
    <t>+GID12-SEALANT PRIMERO ELASTOMERIC 4KG GREEN</t>
  </si>
  <si>
    <t>+GID15-ROOF SEALER RJ 20KG GREEN</t>
  </si>
  <si>
    <t>SJG-OPEN WRENCH NICHOLSON 4SOE0809H 8X9MM</t>
  </si>
  <si>
    <t>SJG-OPEN WRENCH NICHOLSON 4SOE1415H 14X15MM</t>
  </si>
  <si>
    <t>+ER-METAL HANDLE FOUNDATION 591 RND</t>
  </si>
  <si>
    <t>JC-BENCH GRINDER MAXSELL MBG-2006 6</t>
  </si>
  <si>
    <t>HAND SHOWER WASSERNISON HS 603 12.4CMX26.4CM CHROME ABS PLASTIC</t>
  </si>
  <si>
    <t>HAND SHOWER WASSERNISON HS 605 12.4CMX26.4CM CHROME ABS PLASTIC</t>
  </si>
  <si>
    <t>MINERAL STONE FILTER WASSERNISON MS-1 15CMX15CM WHITE STONE</t>
  </si>
  <si>
    <t>ANGLE VALVE WASSERNISON NAV 68 10CMX18CM CHROME BRASS</t>
  </si>
  <si>
    <t>FLAME CANDLE BULB NXLED ANX-FLMC27 LED 4X4X11CM 30G WHITE 2W</t>
  </si>
  <si>
    <t>DOWNLIGHT NXLED ANX-SDR6D ROUND SURFACE 12.5X4.5X12.5CM 160G WHITE 6W</t>
  </si>
  <si>
    <t>DOWNLIGHT NXLED ANX-SDR6W ROUND SURFACE 12.5X4.5X12.5CM 160G WHITE 6W</t>
  </si>
  <si>
    <t>DOWNLIGHT NXLED ANX-SDR12D ROUND SURFACE 17.5X4.5X17.5CM 290G WHITE 12W</t>
  </si>
  <si>
    <t>DOWNLIGHT NXLED ANX-SDR12W ROUND SURFACE 17.5X4.5X17.5CM 290G WHITE 12W</t>
  </si>
  <si>
    <t>DOWNLIGHT NXLED ANX-SDR18D ROUND SURFACE 23X4.5X23CM 350G WHITE 18W</t>
  </si>
  <si>
    <t>DOWNLIGHT NXLED ANX-SDR18W ROUNG SURFACE 23X4.5X23CM 350G WHITE 18W</t>
  </si>
  <si>
    <t>DOWNLIGHT NXLED ANX-SDS6D SQUARE SURFACE 12.5X4.5X12.5CM 200G WHITE 6W</t>
  </si>
  <si>
    <t>DOWNLIGHT NXLED ANX-SDS6W SQUARE SURFACE 12.5X4.5X12.5CM 200G WHITE 6W</t>
  </si>
  <si>
    <t>DOWNLIGHT NXLED ANX-SDS12D SQUARE SURFACE 17.5X4.5X17.5CM 320G WHITE 12W</t>
  </si>
  <si>
    <t>DOWNLIGHT NXLED ANX-SDS12W SQUARE SURFACE 17.5X4.5X17.5CM 320G WHITE 12W</t>
  </si>
  <si>
    <t>DOWNLIGHT NXLED ANX-SDS18D SQUARE SURFACE 23X4.5X23CM 440G WHITE 18W</t>
  </si>
  <si>
    <t>DOWNLIGHT NXLED ANX-SDS18W SQUARE SURFACE 23X4.5X23CM 440G WHITE 18W</t>
  </si>
  <si>
    <t>ANGLE VALVE WASSERNISON NAV 70 11CMX12.9CM SATIN STAINLESS STEEL</t>
  </si>
  <si>
    <t>ANGLE VALVE WASSERNISON NAV 71 11CMX12.9CM SATIN STAINLESS STEEL</t>
  </si>
  <si>
    <t>BIDET HEAD WASSERNISON NB 33PC 10CMX18CM POLISHED CHROME BRASS</t>
  </si>
  <si>
    <t>POWER SPRAY TUBE WASSERNISON NB 613 80CM WHITE POLYETHYLENE</t>
  </si>
  <si>
    <t>BIDET SET WASSERNISON NBCS 15W 16CMX25CM WHITE PLASTIC</t>
  </si>
  <si>
    <t>BIDET SET WASSERNISON NBCS 32PC 21CMX30CM POLISHED CHROME BRASS</t>
  </si>
  <si>
    <t>FLOOR DRAIN WASSERNISON NFD 91 100MMX100MM SATIN STAINLESS</t>
  </si>
  <si>
    <t>FLEXIBLE HOSE WASSERNISON NFH 74-16 12INCHES SATIN STAINLESS STEEL</t>
  </si>
  <si>
    <t>FLEXIBLE HOSE WASSERNISON NFH 74-24 24INCHES SATIN STAINLESS STEEL</t>
  </si>
  <si>
    <t>TANK FITTINGS WASSERNISON NJ 239 WHITE ABS PLASTIC</t>
  </si>
  <si>
    <t>TANK FITTINGS WASSERNISON NJCS 309 23CMX48CM WHITE ABS PLASTIC</t>
  </si>
  <si>
    <t>TANK FITTINGS WASSERNISON NJCS 310 23CMX48CM WHITE ABS PLASTIC</t>
  </si>
  <si>
    <t>P-TRAP WASSERNISON NP 60 27CMX14.5CM CHROME ABS PLASTIC</t>
  </si>
  <si>
    <t>P-TRAP WASSERNISON NP 9 CHROME ABS PLASTIC</t>
  </si>
  <si>
    <t>PLASTIC FAUCET WASSERNISON PF 734W 15.3CMX20.1CM WHITE ABS PLASTIC</t>
  </si>
  <si>
    <t>PLASTIC FAUCET WASSERNISON PF 735 15.3CMX20.1CM CHROME ABS PLASTIC</t>
  </si>
  <si>
    <t>FILTER CARTRIDGE WASSERNISON PL-20-5 20INCHES WHITE PAPER</t>
  </si>
  <si>
    <t>PP-R PIPE WASSERNISON PN 1220 20MMX2.0MMXMETER WHITE POLYPROPYLENE</t>
  </si>
  <si>
    <t>PP-R PIPE WASSERNISON PN 1225 25MMX2.30MMX4 METER WHITE POLYPROPYLENE</t>
  </si>
  <si>
    <t>PP-R PIPE WASSERNISON PN 1232 32MMX3.0MMX4METER WHITE POLYPROPYLENE</t>
  </si>
  <si>
    <t>AIR COMPRESSOR MICHELIN MBL6_1100W 6 LITER TANK 160 1/MIN HAND CARRY 8 BAR 116 PSI 1100 WATTS 10 KG</t>
  </si>
  <si>
    <t>B-HOLDER CREMONA CM-1805 TOILET BRUSH &amp; HOLDER</t>
  </si>
  <si>
    <t>CARTRIDGE STIEBEL SILVER GAC &amp; MINERAL BALLS 13 STIEBEL ELTRON 2STG FILTER IN 1 CARTRIDGE</t>
  </si>
  <si>
    <t>FILTER CARTRIDGE WASSERNISON PS-10-2-1 10INCHES WHITE COTON</t>
  </si>
  <si>
    <t>LAMINATES MULTI-FORM 4X8' WISH BEIGE</t>
  </si>
  <si>
    <t>SHOWER HEAD WASSERNISON RSH 802 30CMX24.5CM CHROME ABS PLASTIC</t>
  </si>
  <si>
    <t>SHOWER HEAD WASSERNISON RSH 803 34CMX40CM CHROME ABS PLASTIC</t>
  </si>
  <si>
    <t>SHOWER BAR WASSERNISON SB 126 39.6CMX90.4CM CHROME STAINLESS STEEL</t>
  </si>
  <si>
    <t>SHOWER BAR WASSERNISON SB 127 39.6CMX90.4CM CHROME STAINLESS STEEL</t>
  </si>
  <si>
    <t>SHOWER BAR WASSERNISON SB 130 88CMX40CM CHROME STAINLESS STEEL</t>
  </si>
  <si>
    <t>SHOWER BAR WASSERNISON SB 219 39.6CMX90.4CM CHROME STAINLESS STEEL</t>
  </si>
  <si>
    <t>SLIDING BAR WASSERNISON SB 222 CHROME STAINLESS</t>
  </si>
  <si>
    <t>SHOWER BAR SET WASSERNISON SBS 201 21CMX68CM CHROME STAINLESS STEEL</t>
  </si>
  <si>
    <t>B-S.O COUPLING BESTANK S/S 4"</t>
  </si>
  <si>
    <t>SEAT COVER WASSERNISON SCF 6W 36.5CMX45CM WHITE ABS PLASTIC</t>
  </si>
  <si>
    <t>HANGING LAMP 1034 (21167) 1L E27 ROSEGOLD</t>
  </si>
  <si>
    <t>HANGING LAMP 1034 (21167) 3L E27 ROSEGOLD</t>
  </si>
  <si>
    <t>BULB PINOY LED AKARI APLED3-15DL-VP2 15W VALUE PACK</t>
  </si>
  <si>
    <t>TRIO BULB LED AKARI APLED3-15DL 15W  DL 2+1 VALUE PACK</t>
  </si>
  <si>
    <t>SEAT COVER WASSERNISON SCF 9W 37CMX47.5CM WHITE ABS PLASTIC</t>
  </si>
  <si>
    <t>HOSE WASSERNISON SSH 812 1.2M CHROME STAINLESS STEEL</t>
  </si>
  <si>
    <t>FILTER WASSERNISON UF5S WHITE ABS PLASTIC</t>
  </si>
  <si>
    <t>SHOWER HOLDER WASSERNISON WB 701 10CMX17CM CHROME ABS PLASTIC</t>
  </si>
  <si>
    <t>FLEXIBLE HOSE WASSERNISON WFH 33-12 12INCHES CHROME</t>
  </si>
  <si>
    <t>FLEXIBLE HOSE WASSERNISON WFH 33-16 16 INCHES CHROME</t>
  </si>
  <si>
    <t>FLEXIBLE HOSE WASSERNISON WFH 33-18 18 INCHES CHROME</t>
  </si>
  <si>
    <t>FLEXIBLE HOSE WASSERNISON WFH 33-20 20 INCHES CHROME</t>
  </si>
  <si>
    <t>FLEXIBLE HOSE WASSERNISON WFH 33-24 24 INCHES CHROME</t>
  </si>
  <si>
    <t>BASIN FAUCET WASSERNISON WHB 259 18.5CMX30.5CM CHROME ZINC/BRASS</t>
  </si>
  <si>
    <t>BASIN FAUCET WASSERNISON WHB 343 CHROME ZINC/BRASS</t>
  </si>
  <si>
    <t>BASIN FAUCET WASSERNISON WHB 344 16.5CMX19.5CM CHROME ZINC/BRASS</t>
  </si>
  <si>
    <t>GOOSE NECK FAUCET WASSERNISON WHB 5001 23CMX41.5CM CHROME ZINC/BRASS</t>
  </si>
  <si>
    <t>GOOSE NECK FAUCET WASSERNISON WHB 5007 22CMX39CM CHROME ZINC/BRASS</t>
  </si>
  <si>
    <t>GOOSE NECK FAUCET WASSERNISON WHB 5008 23.5CMX43CM CHROME ZINC/BRASS</t>
  </si>
  <si>
    <t>BASIN FAUCET WASSERNISON WHB 6258 18CMX22.5 CHROME ZINC/BRASS</t>
  </si>
  <si>
    <t>BASIN FAUCET WASSERNISON WHB 633 CHROME ZINC/BRASS</t>
  </si>
  <si>
    <t>GOOSE NECK FAUCET WASSERNISON WHB 7206 305CMX175CM SATIN ZINC/BRASS</t>
  </si>
  <si>
    <t>GOOSE NECK FAUCET WASSERNISON WHB 8105 23CMX42.5CM CHROME ZINC/BRASS</t>
  </si>
  <si>
    <t>BASIN FAUCET WASSERNISON WHB 8575 19CMX23.5CM CHROME ZINC/BRASS</t>
  </si>
  <si>
    <t>CONCEALED SHOWER SET WASSERNISON WN 1049 25.9CMX26CM CHROME BRASS</t>
  </si>
  <si>
    <t>AERATOR WASSERNISON WN 117 4.2CMX4.2CM CHROME ABS PLASTIC</t>
  </si>
  <si>
    <t>AERATOR WASSERNISON WN 118 5.2CMX5.6CM CHROME ABS PLASTIC</t>
  </si>
  <si>
    <t>AERATOR WASSERNISON WN 119 5.2CMX5.6CM SATIN ABS PLASTIC</t>
  </si>
  <si>
    <t>LOCK NUT WASSERNISON WN 79 1/2INCHES GOLD BRASS</t>
  </si>
  <si>
    <t>TUB MIXER WASSERNISON WN 8002X16.5CM CHROME BRASS</t>
  </si>
  <si>
    <t>URINAL TUBE WASSERNISON WN 838 15.3CM CHROME BRASS</t>
  </si>
  <si>
    <t>RUBBER WASHER WASSERNISON WN 84 1/2'' BLACK</t>
  </si>
  <si>
    <t>BASIN MIXER WASSERNISON WN 8411 22.5CMX11CMX18.3CM CHROME BRASS</t>
  </si>
  <si>
    <t>STAINLESS STEEL FITTINGS WASSERNISON WSF 125 3/4X1/2'' SATIN CHROME STAINLESS STEEL</t>
  </si>
  <si>
    <t>STAINLESS STEEL FITTINGS WASSERNISON WSF 203 1/2'' SATIN CHROME STAINLESS STEEL</t>
  </si>
  <si>
    <t>STAINLESS STEEL FITTINGS WASSERNISON WSF 204 3/4 SATIN CHROME STAINLESS STEEL</t>
  </si>
  <si>
    <t>STAINLESS STEEL FITTINGS WASSERNISON WSF 312 1/2'' SATIN CHROME STAINLESS STEEL</t>
  </si>
  <si>
    <t>STAINLESS STEEL FITTINGS WASSERNISON WSF 313 3/4'' SATIN CHROME STAINLESS STEEL</t>
  </si>
  <si>
    <t>STAINLESS STEEL FITTINGS WASSERNISON WSF 314 1'' SATIN CHROME STAINLESS STEEL</t>
  </si>
  <si>
    <t>STAINLESS STEEL FITTINGS WASSERNISON WSF 551 1/2''X1/4'' SATIN CHROME STAINLESS STEEL</t>
  </si>
  <si>
    <t>SOLAR LED WALL LAMP AAZ DUMA LSD-SWL-1.5WPLUS-BUTTERFLY BLACK</t>
  </si>
  <si>
    <t>STAINLESS STEEL FITTINGS WASSERNISON WSF 552 1/2''X3/8'' SATIN CHROME STAINLESS STEEL</t>
  </si>
  <si>
    <t>SOLAR LED WALL LAMP AAZ DUMA LSD-SWL-3.2W-BUTTERFLY BLACK</t>
  </si>
  <si>
    <t>SQUARE JUNCTION BOX AAZ DUMA UB02P ORANGE</t>
  </si>
  <si>
    <t>SURFACE UTILITY BOX AAZ DUMA DUMA UB06P WHITE</t>
  </si>
  <si>
    <t>SECURITY CAMERA AAZ DUMA IN11D</t>
  </si>
  <si>
    <t>SECURITY CAMERA AAZ DUMA IN11C</t>
  </si>
  <si>
    <t>RECHARGEABLE FAN AAZ DUMA KN-5926H WHITE</t>
  </si>
  <si>
    <t>RECHARGEABLE TORCH AAZ DUMA KN-8595LA BLUE &amp; BLACK</t>
  </si>
  <si>
    <t>RECHARGEABLE TORCH AAZ DUMA KN-8597LA BLUE &amp; BLACK</t>
  </si>
  <si>
    <t>WIFI SMART SOCKET AAZ DUMA 802P WHITE</t>
  </si>
  <si>
    <t>STAINLESS STEEL FITTINGS WASSERNISON WSF 553 3/4''x1/4'' SATIN CHROME STAINLESS STEEL</t>
  </si>
  <si>
    <t>STAINLESS STEEL FITTINGS WASSERNISON WSF 554 3/4''X3/8'' SATIN CHROME STAINLESS STEEL</t>
  </si>
  <si>
    <t>STAINLESS STEEL FITTINGS WASSERNISON WSF 555 3/4''X1/2'' SATIN CHROME STAINLESS STEEL</t>
  </si>
  <si>
    <t>STAINLESS STEEL FITTINGS WASSERNISON WSF 558 1''X1/2'' SATIN CHROME STAINLESS STEEL</t>
  </si>
  <si>
    <t>STAINLESS STEEL FITTINGS WASSERNISON WSF 559 1''x3/4'' SATIN CHROME STAINLESS STEEL</t>
  </si>
  <si>
    <t>STAINLESS STEEL FITTINGS WASSERNISON WSF 631 1/4''X2'' SATIN CHROME STAINLESS STEEL</t>
  </si>
  <si>
    <t>STAINLESS STEEL FITTINGS WASSERNISON WSF 632 1/4''X3'' SATIN CHROME STAINLESS STEEL</t>
  </si>
  <si>
    <t>STAINLESS STEEL FITTINGS WASSERNISON WSF 636 3/8''X2'' SATIN CHROME STAINLESS STEEL</t>
  </si>
  <si>
    <t>STAINLESS STEEL FITTINGS WASSERNISON WSF 637 3/8''X3'' SATIN CHROME STAINLESS STEEL</t>
  </si>
  <si>
    <t>STAINLESS STEEL FITTINGS WASSERNISON WSF 641 1/2''X2'' SATIN CHROME STAINLESS STEEL</t>
  </si>
  <si>
    <t>STAINLESS STEEL FITTINGS WASSERNISON WSF 643 1/2''X3'' SATIN CHROME STAINLESS STEEL</t>
  </si>
  <si>
    <t>STAINLESS STEEL FITTINGS WASSERNISON WSF 645 1/2''X4'' SATIN CHROME STAINLESS STEEL</t>
  </si>
  <si>
    <t>STAINLESS STEEL FITTINGS WASSERNISON WSF 661 1/2'' SATIN CHROME STAINLESS STEEL</t>
  </si>
  <si>
    <t>STAINLESS STEEL FITTINGS WASSERNISON WSF 662 3/4'' SATIN CHROME STAINLESS STEEL</t>
  </si>
  <si>
    <t>STAINLESS STEEL FITTINGS WASSERNISON WSF 671 1/2'' SATIN CHROME STAINLESS STEEL</t>
  </si>
  <si>
    <t>STAINLESS STEEL FITTINGS WASSERNISON WSF 672 3/4'' SATIN CHROME STAINLESS STEEL</t>
  </si>
  <si>
    <t>STAINLESS STEEL FITTINGS WASSERNISON WSF 679 1/4'' SATIN CHROME STAINLESS STEEL</t>
  </si>
  <si>
    <t>STAINLESS STEEL FITTINGS WASSERNISON WSF 680 3/8'' SATIN CHROME STAINLESS STEEL</t>
  </si>
  <si>
    <t>STAINLESS STEEL FITTINGS WASSERNISON WSF 681 1/2'' SATIN CHROME STAINLESS STEEL</t>
  </si>
  <si>
    <t>STAINLESS STEEL FITTINGS WASSERNISON WSF 682 3/4'' SATIN CHROME STAINLESS STEEL</t>
  </si>
  <si>
    <t>STAINLESS STEEL FITTINGS WASSERNISON WSF 699 1/4'' SATIN CHROME STAINLESS STEEL</t>
  </si>
  <si>
    <t>STAINLESS STEEL FITTINGS WASSERNISON WSF 700 3/8'' SATIN CHROME STAINLESS STEEL</t>
  </si>
  <si>
    <t>STAINLESS STEEL FITTINGS WASSERNISON WSF 701 1/2'' SATIN CHROME STAINLESS STEEL</t>
  </si>
  <si>
    <t>STAINLESS STEEL FITTINGS WASSERNISON WSF 702 3/4'' SATIN CHROME STAINLESS STEEL</t>
  </si>
  <si>
    <t>STAINLESS STEEL FITTINGS WASSERNISON WSF 709 1/4'' SATIN CHROME STAINLESS STEEL</t>
  </si>
  <si>
    <t>STAINLESS STEEL FITTINGS WASSERNISON WSF 710 3/8'' SATIN CHROME STAINLESS STEEL</t>
  </si>
  <si>
    <t>STAINLESS STEEL FITTINGS WASSERNISON WSF 711 1/2'' SATIN CHROME STAINLESS STEEL</t>
  </si>
  <si>
    <t>STAINLESS STEEL FITTINGS WASSERNISON WSF 712 3/4'' SATIN CHROME STAINLESS STEEL</t>
  </si>
  <si>
    <t>STAINLESS STEEL FITTINGS WASSERNISON WSF 801 3/4''X2'' SATIN CHROME STAINLESS STEEL</t>
  </si>
  <si>
    <t>STAINLESS STEEL FITTINGS WASSERNISON WSF 802 3/4''X3'' SATIN CHROME STAINLESS STEEL</t>
  </si>
  <si>
    <t>STAINLESS STEEL FITTINGS WASSERNISON WSF 803 3/4''X4'' SATIN CHROME STAINLESS STEEL</t>
  </si>
  <si>
    <t>STAINLESS STEEL FITTINGS WASSERNISON WSF 982 1/2'' SATIN CHROME STAINLESS STEEL</t>
  </si>
  <si>
    <t>STAINLESS STEEL FITTINGS WASSERNISON WSF 983 3/4'' SATIN CHROME STAINLESS STEEL</t>
  </si>
  <si>
    <t>WALL FAUCET WASSERNISON WSS 200 110MMX95MM  SATIN STAINLESS STEEL</t>
  </si>
  <si>
    <t>WALL FAUCET WASSERNISON WSS 201 118MMX88MM  SATIN STAINLESS STEEL</t>
  </si>
  <si>
    <t>WALL FAUCET WASSERNISON WSS 202 140MMX95MM  SATIN STAINLESS STEEL</t>
  </si>
  <si>
    <t>BASIC MOULDINGS MATWOOD 1X2X8 TREATED/STAIN COLONIAL CORNICE WOOD</t>
  </si>
  <si>
    <t>WALL FAUCET WASSERNISON WSS 203 148MMX88MM  SATIN STAINLESS STEEL</t>
  </si>
  <si>
    <t>L-PLIERS STANLEY 84-026 SLIP JOINT 8</t>
  </si>
  <si>
    <t>WALL FAUCET WASSERNISON WSS 204 192MMX92MM  SATIN STAINLESS STEEL</t>
  </si>
  <si>
    <t>WALL FAUCET WASSERNISON WSS 205 198MMX97MM  SATIN STAINLESS STEEL</t>
  </si>
  <si>
    <t>JC-DRILL BIT DIAGER SDS CONCRETE 16MMX210MM</t>
  </si>
  <si>
    <t>DUAL SHOWER FAUCET WASSERNISON WSS 300 100MMX133MM  SATIN STAINLESS STEEL</t>
  </si>
  <si>
    <t>EHM-SHELF BRACKET STAFFA ITALIA ST15</t>
  </si>
  <si>
    <t>SINK FAUCET WASSERNISON WSS 302 265MMX135MM  SATIN STAINLESS STEEL</t>
  </si>
  <si>
    <t>EHM-SHELF BRACKET STAFFA ITALIA ST21</t>
  </si>
  <si>
    <t>EHM-ACCESSORIES BBQ GRILL TUSCANY ART030/M MOLLA SEM</t>
  </si>
  <si>
    <t>PUMP BESTANK 141 AR BLUE CLEAN 2HP</t>
  </si>
  <si>
    <t>CEILING LAMP NXLED ANX-TCD 14W TRICOLOR DIAMOND 270X270X80MM</t>
  </si>
  <si>
    <t>CEILING LAMP NXLED ANX-TCD 18W TRICOLOR DIAMOND 350X350X90MM</t>
  </si>
  <si>
    <t>CEILING LAMP NXLED ANX-TCD 24W TRICOLOR DIAMOND 400X400X92MM</t>
  </si>
  <si>
    <t>WALL FAUCET WASSERNISON WSS 311H 108MMX82MM  SATIN STAINLESS STEEL</t>
  </si>
  <si>
    <t>WALL FAUCET WASSERNISON WSS 313H 108MMX82MM  SATIN STAINLESS STEEL</t>
  </si>
  <si>
    <t>BASIN TAP WASSERNISON WSS 500 20.5CMX28.5CM  SATIN STAINLESS STEEL</t>
  </si>
  <si>
    <t>BASIN TAP WASSERNISON WSS 501 297MMX135MM  SATIN STAINLESS STEEL</t>
  </si>
  <si>
    <t>SINK TAP WASSERNISON WSS 601 302MMX170MM SATIN STAINLESS STEEL</t>
  </si>
  <si>
    <t>SINK TAP WASSERNISON WSS 602 380MMX190MM SATIN STAINLESS STEEL</t>
  </si>
  <si>
    <t>WALL TAP WASSERNISON WSS 603 261MMX156MM SATIN STAINLESS STEEL</t>
  </si>
  <si>
    <t>SINK TAP WASSERNISON WSS 604 290MMX158MM SATIN STAINLESS STEEL</t>
  </si>
  <si>
    <t>DUAL SHOWER FAUCET WASSERNISON WSS 608 28.4CMX29.4CM SATIN STAINLESS STEEL</t>
  </si>
  <si>
    <t>HAND SHOWER SET WASSERNISON WSS 609 29CMX30CM SATIN STAINLESS STEEL</t>
  </si>
  <si>
    <t>RAINSHOWER SET WASSERNISON WSS 805 32CMX37.5CM</t>
  </si>
  <si>
    <t>RAINSHOWER SET WASSERNISON WSS 807 32CMX37.5CM SATIN SATINLESS STEEL PLUMBING</t>
  </si>
  <si>
    <t>AHL-LOW CEILING LAMP 4L (22855) 22855 CHOCO BRN</t>
  </si>
  <si>
    <t>AHL-LOW CEILING LAMP 4L (22856) 22856 CHOCO BRN</t>
  </si>
  <si>
    <t>DOWNLIGHT AKARI ADWN-FLPR 6W WARMWHITE 3500K 320LM  2IN1</t>
  </si>
  <si>
    <t>DOWNLIGHT AKARI ADWN-FLPR 12W WARMWHITE 3500K 620LM 2IN1</t>
  </si>
  <si>
    <t>DOWNLIGHT AKARI ADWN-FLPS 6W WARMWHITE 3500K 260LM 2IN1</t>
  </si>
  <si>
    <t>DOWNLIGHT AKARI ADWN-FLPS 12W WARMWHITE 3500K 600LM 2IN1</t>
  </si>
  <si>
    <t>BLADDER TANKS VAREM-300-V DIAMETER X HEIGHT (n mm.) 63x141 RED CONNECTOR 1"1/2 PRESSURE TANK BLADDER</t>
  </si>
  <si>
    <t>BLADDER TANKS VAREM-500-V DIAMETER X HEIGHT (n mm.) 78x155 RED CONNECTOR 1"1/2 PRESSURE TANK BLADDER</t>
  </si>
  <si>
    <t>STIELBEL FOUNTAIN 7STG (7-IN-1) STIELBEL ELTRON FILTER HOUSING WITH CARTRIDGE</t>
  </si>
  <si>
    <t>STIEBEL FOUNTAIN CARTRIDGE 7STG STIEBEL ELTRON CARTRIDGE ONLY</t>
  </si>
  <si>
    <t>+STIEBEL STREAM 5STG 13 (5-IN-1) STIEBEL ELTRON FILTER HOUSING WITH 4PC CARTRIDGE</t>
  </si>
  <si>
    <t>STIEBEL CARTRIDGE PE SEDIMENT 13 STIEBEL ELTRON CARTRIDGE ONLY</t>
  </si>
  <si>
    <t>SHOWER FAUCET WASSERNISON HYBRID 13CMX10CM WHB 602 CHROME</t>
  </si>
  <si>
    <t>SHOWER FAUCET WASSERNISON HYBRID 13CMX9CM WHB 604 CHROME</t>
  </si>
  <si>
    <t>SHOWER SET WASSERNISON HYBRID 29CMX34CM WHB 5602 CHROME</t>
  </si>
  <si>
    <t>SHOWER SET WASSERNISON HYBRID 29CMX34CM WHB 5604 CHROME</t>
  </si>
  <si>
    <t>FLOOD LAMP LITE LED OMNI LLFL-80WDL 80W DL IP65</t>
  </si>
  <si>
    <t>AHL-CEILING LAMP (14431) 3045 13" COPPER</t>
  </si>
  <si>
    <t>STIEBEL CARTRIDGE ACTIVATED CARBON BLOCK 13 STIEBEL ELTRON CARTRIDGE ONLY</t>
  </si>
  <si>
    <t>STIEBEL CARTRIDGE ULTRAFICATION 13 STIEBEL ELTRON CARTRIDGE ONLY</t>
  </si>
  <si>
    <t>LOW CEILING  LAMP APOLLO LC-CW04-36W WOOD METAL GLASS</t>
  </si>
  <si>
    <t>LOW CEILING LAMP APOLLO LC-CW06-36W WOOD METAL GLASS</t>
  </si>
  <si>
    <t>LOW CEILING LAMP APOLLO LC-CW09-36W WOOD METAL GLASS</t>
  </si>
  <si>
    <t>LOW CEILING LAMP APOLLO CL-8806-380 24W WHITE MODERN ACRYLIC</t>
  </si>
  <si>
    <t>LOW CEILING LAMP APOLLO CL-8901-260 12W WHITE MODERN ACRYLIC</t>
  </si>
  <si>
    <t>LOW CEILING LAMP APOLLO CL-8901-400 24W WHITE MODERN ACRYLIC</t>
  </si>
  <si>
    <t>LOW CEILING LAMP APOLLO CL-8903-400 36W WHITE MODERN ACRYLIC</t>
  </si>
  <si>
    <t>LOW CEILING LAMP APOLLO LC-C8065-6 CHROME MODERN METAL GLASS</t>
  </si>
  <si>
    <t>WALL LAMP APOLLO WL-MB8065-2 8W CHROME MODERN METAL GLASS</t>
  </si>
  <si>
    <t>WALL LAMP APOLLO WL-MB1322-2 10W CHROME MODERN METAL GLASS</t>
  </si>
  <si>
    <t>LOW CEILING LAMP APOLLO LC-C1368-36W CHROME MODERN METAL GLASS</t>
  </si>
  <si>
    <t>LOW CEILING LAMP APOLLO LC-C1367-24W CHROME MODERN METAL GLASS</t>
  </si>
  <si>
    <t>LOW CEILING LAMP APOLLO LC-C1322-8 40W CHROME MODERN CRYSTAL METAL GLASS</t>
  </si>
  <si>
    <t>LOW CEILING LAMP APOLLO LC-7701-500 24W GOLD MODERN CRYSTAL METAL GLASS</t>
  </si>
  <si>
    <t>LOW CEILING LAMP APOLLO LC-7701-300 12W GOLD MODERN CRYSTAL METAL GLASS</t>
  </si>
  <si>
    <t>LOW CEILING LAMP APOLLO LC-7702-500 24W GOLD MODERN CRYSTAL METAL GLASS</t>
  </si>
  <si>
    <t>LOW CEILING LAMP APOLLO LC-7702-300 12W GOLD MODERN CRYSTAL METAL GLASS</t>
  </si>
  <si>
    <t>LOW CEILING LAMP APOLLO LC-7703-500 24W GOLD MODERN CRYSTAL METAL GLASS</t>
  </si>
  <si>
    <t>LOW CEILING LAMP APOLLO LC-7703-300 12W GOLD MODERN CRYSTAL METAL GLASS</t>
  </si>
  <si>
    <t>DROPLIGHT APOLLO DL-1157-1A BROWN MODERN METAL BINE</t>
  </si>
  <si>
    <t>DROPLIGHT APOLLO DL-1157-1D BROWN MODERN METAL BINE</t>
  </si>
  <si>
    <t>DROPLIGHT APOLLO DL-1157-1E BROWN MODERN METAL BINE</t>
  </si>
  <si>
    <t>ELECTRICAL WIRE MOULDING DUMA WEMS1208 AAZ WALL TYPE 12X8X1220MM</t>
  </si>
  <si>
    <t>ADJUSTABLE WRENCH SENTRY SH-AW 9-32MM ZINC ALLOY HYBRID 2-PC. MULTI-PURPOSE</t>
  </si>
  <si>
    <t>UNIVERSAL SOCKET WRENCH SENTRY SH-SW48 12MM-19MM ZINC ALLOY HYBRID 48-IN-1</t>
  </si>
  <si>
    <t>STAPLE GUN SENTRY SSG ZINC ALLOY 3-WAY</t>
  </si>
  <si>
    <t>STRIP LIGHT DUMA AAZ H80-5M DOUBLE BLISTER RGB</t>
  </si>
  <si>
    <t>STRIP LIGHT DUMA AAZ H78-5M-WW DOUBLE BLISTER WW</t>
  </si>
  <si>
    <t>PREMIUM GLUE GUN SENTRY SGG 30W ZINC ALLOY</t>
  </si>
  <si>
    <t>STRIP LIGHT DUMA AAZ H78-5M-DW DOUBLE BLISTER DL</t>
  </si>
  <si>
    <t>STRIP LIGHT DUMA AAZ H80-20M DOUBLE BLISTER RGB</t>
  </si>
  <si>
    <t>STRIP LIGHT DUMA AAZ E52B-2M COLORBOX RGB</t>
  </si>
  <si>
    <t>STRIP LIGHT W/ MOTION SENSOR DUMA AAZ E58-1M-DW DOUBLE BLISTER DL</t>
  </si>
  <si>
    <t>CRIMP STRIPPERS SENTRY SH-CS 0.6MM-2MM  ZINC ALLOY MULTI-FUNCTION</t>
  </si>
  <si>
    <t>MINI HACKSAW W/BLADE SENTRY SMH ZINC ALLOY</t>
  </si>
  <si>
    <t>WIRE STRIPPER SENTRY SWS 225MM ZINC ALLOY</t>
  </si>
  <si>
    <t>AVIATION SNIP SENTRY AS10-S 10" ZINC ALLOY STRAIGHT HEAD</t>
  </si>
  <si>
    <t>MEDIUM HEX KEY WRENCH SENTRY HKW9 HARDENED CV-STEEL ZINC ALLOY</t>
  </si>
  <si>
    <t>SLIDING DOOR TRACK SENTRY SDT 3MMX2M ZINC ALLOY</t>
  </si>
  <si>
    <t>LOCK INSTALLATION KIT FORSTNER BITS SET SENTRY SLIK5422 54MM/22MM ZINC ALLOY</t>
  </si>
  <si>
    <t>LOCK INSTALLATION KIT HOLE SAW SENTRY SLIK54226 54MM FEATHER DRILL 22MM MANDRILL 6MM ZINC ALLOY</t>
  </si>
  <si>
    <t>DUCT TAPE 3M 3M1105GRYCD 1.5INX5YD</t>
  </si>
  <si>
    <t>MOUNTING TAPE 3M 3MCAT110 12.7MMX1.9M</t>
  </si>
  <si>
    <t>MOUNTING TAPE 3M 3M0020717771</t>
  </si>
  <si>
    <t>MOUNTING SQUARES 3M 3M111D 25.4MM SQUARES X 16</t>
  </si>
  <si>
    <t>LOTUS SELF TAP SCREW ST3.5X25MM LTHT3525STX</t>
  </si>
  <si>
    <t>LOTUS CHIPBOARD SCREW ST4.0X40MM LTHT4040CSX</t>
  </si>
  <si>
    <t>LOTUS SHELL ANCHOR M8X55MM LTHT865HSX</t>
  </si>
  <si>
    <t>CHIPBOARD SCREW LOTUS LTHT3525CSX ST3.5X25MM</t>
  </si>
  <si>
    <t>LOTUS SELF TAP SCREW ST4.2X19MM LTHT4219STX</t>
  </si>
  <si>
    <t>LOTUS SELF TAP SCREW ST4.2X25MM LTHT4225STX</t>
  </si>
  <si>
    <t>CHIPBOARD SCREW LOTUS LTHT4030CSX ST4.0X30MM</t>
  </si>
  <si>
    <t>DRYWALL SCREW LOTUS LTHT3525DSX-C ST3.5X25MM</t>
  </si>
  <si>
    <t>DRYWALL SCREW LOTUS LTHT3525DSX-F ST3.5X25MM</t>
  </si>
  <si>
    <t>LOTUS SHELL ANCHOR M6X55MM LTHT655HSX</t>
  </si>
  <si>
    <t>DRYWALL SCREW LOTUS LTHT3532DSX-C ST3.5X32MM</t>
  </si>
  <si>
    <t>DRYWALL SCREW LOTUS LTHT3532DSX-F ST3.5X32MM</t>
  </si>
  <si>
    <t>HEX BOLT LOTUS LTHT660HDX M6X60MM</t>
  </si>
  <si>
    <t>LOTUS SHELL ANCHOR M6X60MM LTHT660HSX</t>
  </si>
  <si>
    <t>HEX BOLT LOTUS LTHT860HDX M8X60MM</t>
  </si>
  <si>
    <t>LOTUS SHELL ANCHOR M8X75MM LTHT875HSX</t>
  </si>
  <si>
    <t>NYLON ANCHOR LOTUS LTHT3550NAX ST3.5X50MM</t>
  </si>
  <si>
    <t>LOTUS SLEEVE ANCHOR 6.5X56MM LTHT6556SAX</t>
  </si>
  <si>
    <t>NYLON ANCHOR LOTUS LTHT3570NAX ST3.5X70MM</t>
  </si>
  <si>
    <t>SCREW PLUG LOTUS LTHT1050SPX 10X50MM</t>
  </si>
  <si>
    <t>LOTUS SLEEVE ANCHOR 8.0X65MM LTHT8065SAX</t>
  </si>
  <si>
    <t>LOTUS WEDGE ANCHOR M6X55MM LTHT655WAX</t>
  </si>
  <si>
    <t>SCREW PLUG LOTUS LTHT630SPX 6X30MM</t>
  </si>
  <si>
    <t>LOTUS WEDGE ANCHOR M8X80MM LTHT880WAX</t>
  </si>
  <si>
    <t>SCREW PLUG LOTUS LTHT840SPX 8X40MM</t>
  </si>
  <si>
    <t>SCREW PLUG SET LOTUS  LTHT630SPSX ST4.0X40MM</t>
  </si>
  <si>
    <t>SCREW PLUG SET LOTUS LTHT550SPSX ST5.0X50MM</t>
  </si>
  <si>
    <t>SELF DRILL SCREW LOTUS LTHT4224SDX ST4.2X25MM</t>
  </si>
  <si>
    <t>SELF DRILL SCREW LOTUS LTHT4232SDX ST4.2X32 MM</t>
  </si>
  <si>
    <t>SELF DRILL SCREW LOTUS LTHT6319HDX ST6.3X19MM</t>
  </si>
  <si>
    <t>SELF DRILL SCREW LOTUS LTHT6325HDX ST6.3X25MM</t>
  </si>
  <si>
    <t>SELF TAP SCREW LOTUS LTHT3519STX ST3.5X19MM</t>
  </si>
  <si>
    <t>ELECTRIC PALLET TRUCK AMEISE CBD 12WLI 1.2 TON</t>
  </si>
  <si>
    <t>ELECTRIC PALLET TRUCK AMEISE CBD 15 1.5 TON</t>
  </si>
  <si>
    <t>PAINT MIXING DAVIES CLEAN AIR MATTE 4L 001</t>
  </si>
  <si>
    <t>PAINT MIXING DAVIES AQUAFLOOR SHEEN 4L 001</t>
  </si>
  <si>
    <t>PAINT NIPPON DUO CLASSIC SG 1L  ACCENT BASE</t>
  </si>
  <si>
    <t>NAV 65 WASSERNISON CERAMIC ANGLE DUAL VALVE 1/2X1/2X1/4</t>
  </si>
  <si>
    <t>NP 16 WASSERNISON FLEXIBLE P-TRAP W/ PUSH DOWN POP-UP 1 1/4</t>
  </si>
  <si>
    <t>NB 32PC WASSERNISON BRASS BIDET SPRAYER - POLISH CHROME</t>
  </si>
  <si>
    <t>PST-3.2 G 0SMOSIS PRESSURE STEEL TANK - 3.20 GALS</t>
  </si>
  <si>
    <t>PAINT NIPPON DUO CLASSIC SG 1L DEEP BASE</t>
  </si>
  <si>
    <t>PAINT NIPPON DUO CLASSIC SG 1L TINT BASE</t>
  </si>
  <si>
    <t>PAINT NIPPON DUO CLASSIC SG 1L PASTEL BASE</t>
  </si>
  <si>
    <t>PAINT NIPPON DUO CLASSIC SG 5L ACCENT BASE</t>
  </si>
  <si>
    <t>PAINT NIPPON DUO CLASSIC SG 5L DEEP BASE</t>
  </si>
  <si>
    <t>PAINT NIPPON DUO CLASSIC SG 5L TINT BASE</t>
  </si>
  <si>
    <t>PAINT NIPPON DUO CLASSIC SG 5L PASTEL BASE</t>
  </si>
  <si>
    <t>NAV 63 WASSERNISON CERAMIC ANGLE VALVE 1/2X1/2</t>
  </si>
  <si>
    <t>PAINT NIPPON DUO CLASSIC SG 5L 1001 BRILLIANT WHITE</t>
  </si>
  <si>
    <t>PAINT NIPPON DUO CLASSIC SG 15L ACCENT BASE</t>
  </si>
  <si>
    <t>PAINT NIPPON DUO CLASSIC SG 15L DEEP BASE</t>
  </si>
  <si>
    <t>PAINT NIPPON DUO CLASSIC SG 15L TINT BASE</t>
  </si>
  <si>
    <t>PAINT NIPPON DUO CLASSIC SG 15L PASTEL BASE</t>
  </si>
  <si>
    <t>PAINT NIPPON DUO CLASSIC SG 15L 1001 BRILLIANT WHITE</t>
  </si>
  <si>
    <t>PAINT NIPPON COLOR BAND 3.5BA</t>
  </si>
  <si>
    <t>PAINT NIPPON COLOR BAND 3.5AZ</t>
  </si>
  <si>
    <t>PAINT NIPPON COLOR BAND 3.5AY</t>
  </si>
  <si>
    <t>PAINT NIPPON COLOR BAND 3.5AX</t>
  </si>
  <si>
    <t>PAINT NIPPON COLOR BAND 3.5AW</t>
  </si>
  <si>
    <t>PAINT NIPPON COLOR BAND 3.5AV</t>
  </si>
  <si>
    <t>PAINT NIPPON COLOR BAND 3.5AU</t>
  </si>
  <si>
    <t>PAINT NIPPON COLOR BAND 3.5AT</t>
  </si>
  <si>
    <t>PAINT NIPPON COLOR BAND 3.5AS</t>
  </si>
  <si>
    <t>PAINT NIPPON COLOR BAND 3.5AR</t>
  </si>
  <si>
    <t>PAINT NIPPON COLOR BAND 3.5AQ</t>
  </si>
  <si>
    <t>PAINT NIPPON COLOR BAND 3.5AP</t>
  </si>
  <si>
    <t>PAINT NIPPON COLOR BAND 3.5AO</t>
  </si>
  <si>
    <t>PAINT NIPPON COLOR BAND 3.5AN</t>
  </si>
  <si>
    <t>PAINT NIPPON COLOR BAND 3.5AM</t>
  </si>
  <si>
    <t>PAINT NIPPON COLOR BAND 3.5AL</t>
  </si>
  <si>
    <t>PAINT NIPPON COLOR BAND 3.5AK</t>
  </si>
  <si>
    <t>PAINT NIPPON COLOR BAND 3.5AJ</t>
  </si>
  <si>
    <t>PAINT NIPPON COLOR BAND 3.5AI</t>
  </si>
  <si>
    <t>PAINT NIPPON COLOR BAND 3.5AH</t>
  </si>
  <si>
    <t>PAINT NIPPON COLOR BAND 3.5AG</t>
  </si>
  <si>
    <t>PAINT NIPPON COLOR BAND 3.5AF</t>
  </si>
  <si>
    <t>PAINT NIPPON COLOR BAND 3.5AE</t>
  </si>
  <si>
    <t>PAINT NIPPON COLOR BAND 3.5AD</t>
  </si>
  <si>
    <t>PAINT NIPPON COLOR BAND 3.5AC</t>
  </si>
  <si>
    <t>PAINT NIPPON COLOR BAND 3.5AB</t>
  </si>
  <si>
    <t>PAINT NIPPON COLOR BAND 3.5AA</t>
  </si>
  <si>
    <t>PAINT NIPPON COLOR BAND 3.5Z</t>
  </si>
  <si>
    <t>PAINT NIPPON COLOR BAND 3.5Y</t>
  </si>
  <si>
    <t>PAINT NIPPON COLOR BAND 3.5X</t>
  </si>
  <si>
    <t>PAINT NIPPON COLOR BAND 3.5W</t>
  </si>
  <si>
    <t>PAINT NIPPON COLOR BAND 3.5V</t>
  </si>
  <si>
    <t>PAINT NIPPON COLOR BAND 3.5U</t>
  </si>
  <si>
    <t>PAINT NIPPON COLOR BAND 3.5T</t>
  </si>
  <si>
    <t>PAINT NIPPON COLOR BAND 3.5S</t>
  </si>
  <si>
    <t>PAINT NIPPON COLOR BAND 3.5R</t>
  </si>
  <si>
    <t>PAINT NIPPON COLOR BAND 3.5Q</t>
  </si>
  <si>
    <t>PAINT NIPPON COLOR BAND 3.5P</t>
  </si>
  <si>
    <t>PAINT NIPPON COLOR BAND 3.5O</t>
  </si>
  <si>
    <t>PAINT NIPPON COLOR BAND 3.5N</t>
  </si>
  <si>
    <t>PAINT NIPPON COLOR BAND 3.5M</t>
  </si>
  <si>
    <t>PAINT NIPPON COLOR BAND 3.5L</t>
  </si>
  <si>
    <t>PAINT NIPPON COLOR BAND 3.5K</t>
  </si>
  <si>
    <t>PAINT NIPPON COLOR BAND 3.5J</t>
  </si>
  <si>
    <t>PAINT NIPPON COLOR BAND 3.5I</t>
  </si>
  <si>
    <t>PAINT NIPPON COLOR BAND 3.5H</t>
  </si>
  <si>
    <t>PAINT NIPPON COLOR BAND 3.5G</t>
  </si>
  <si>
    <t>PAINT NIPPON COLOR BAND 3.5F</t>
  </si>
  <si>
    <t>PAINT NIPPON COLOR BAND 3.5E</t>
  </si>
  <si>
    <t>PAINT NIPPON COLOR BAND 3.5D</t>
  </si>
  <si>
    <t>PAINT NIPPON COLOR BAND 3.5C</t>
  </si>
  <si>
    <t>PAINT NIPPON COLOR BAND 3.5B</t>
  </si>
  <si>
    <t>PAINT NIPPON COLOR BAND 3.5A</t>
  </si>
  <si>
    <t>MAKITA DRILL/DRIVER 12V CXT DF331DWYE</t>
  </si>
  <si>
    <t>MAKITA HAMMER DRILL 12V CXT HP331DWYE</t>
  </si>
  <si>
    <t>MAKITA HAMMER DRILL 18V CXT DHP453SFX8</t>
  </si>
  <si>
    <t>MAKITA JIGSAW 450W M4302M</t>
  </si>
  <si>
    <t>MAKITA DIAMOND CUTTER SEG/DRY 4" D-44367</t>
  </si>
  <si>
    <t>MAKITA FLAT BIT 7/8" D-24599</t>
  </si>
  <si>
    <t>MAKITA GRINDING WHEEL 4" A24R D-41523</t>
  </si>
  <si>
    <t>MAKITA HSS-TIN DRILL BIT ECO 1/8" D-64543</t>
  </si>
  <si>
    <t>MAKITA HSS-TIN DRILL BIT ECO 5/32" D-64565</t>
  </si>
  <si>
    <t>MAKITA HSS-TIN DRILL BIT ECO 7/64" D-64537</t>
  </si>
  <si>
    <t>MAKITA MOSONRY DRILL BIT 4MM D-30293</t>
  </si>
  <si>
    <t>MAKITA RECIPRO SAW BLADE HCS/WOOD #23 79148-9</t>
  </si>
  <si>
    <t>MAKITA RECIPRO SAW BLADE HSS #21 792146-3</t>
  </si>
  <si>
    <t>MAKITA RECIPRO SAW BLADE HSS #22 792147-1</t>
  </si>
  <si>
    <t>MAKITA RECIPRO SAW BLADE HCS/WOOD #3020 B-02319</t>
  </si>
  <si>
    <t>MAKITA RECIPRO SAW BLADE HCS/WOOD #3023 B-00767</t>
  </si>
  <si>
    <t>MAKITA RECIPRO SAW BLADE HCS/WOOD #3030 B-03030</t>
  </si>
  <si>
    <t>MAKITA SDS PLUS BIT SET 5PC D- 44987</t>
  </si>
  <si>
    <t>MAKITA SDS PLUS BIT SET 5PC D- 61678</t>
  </si>
  <si>
    <t>MAKITA SDS PLUS DRILL BIT 10X210MM D-00181</t>
  </si>
  <si>
    <t>MAKITA SDS PLUS DRILL BIT 12X160MM D-00228</t>
  </si>
  <si>
    <t>MAKITA SDS PLUS DRILL BIT 5.5X160MM D-16106</t>
  </si>
  <si>
    <t>MAKITA SDS PLUS DRILL BIT 5X160MM D-00038</t>
  </si>
  <si>
    <t>MAKITA SDS PLUS DRILL BIT 6X160MM D-00066</t>
  </si>
  <si>
    <t>MAKITA SDS PLUS DRILL BIT 8X210MM D-00147</t>
  </si>
  <si>
    <t>MAKITA SDS PLUS DRILL BIT 9.5X210MM D-03274</t>
  </si>
  <si>
    <t>MAKITA STEEL CUTTER 14" A36P B-10730</t>
  </si>
  <si>
    <t>MAKITA STEEL CUTTER 4" INOX D- 60997</t>
  </si>
  <si>
    <t>WIRE PHELPS DODGE THHN STRANDED #14 2MM 10M BLACK</t>
  </si>
  <si>
    <t>WIRE PHELPS DODGE THHN STRANDED #12 3.5MM 10M BLACK</t>
  </si>
  <si>
    <t>AUTOMATIC VOLTAGE REGULATOR DUMA AAZ AVRDSA500VA BLACK</t>
  </si>
  <si>
    <t>AUTOMATIC VOLTAGE REGULATOR DUMA AAZ AVRDSA1000VA BLACK</t>
  </si>
  <si>
    <t>AUTOMATIC VOLTAGE REGULATOR DUMA AAZ AVRDSA1500VA BLACK</t>
  </si>
  <si>
    <t>AUTOMATIC VOLTAGE REGULATOR DUMA AAZ AVRDSA2000VA BLACK</t>
  </si>
  <si>
    <t>HANGING LAMP NEWTECH AAZ PNKY001 LED</t>
  </si>
  <si>
    <t>HANGING LAMP NEWTECH AAZ PNKY002</t>
  </si>
  <si>
    <t>CEILING LAMP NEWTECH AAZ CNKY003 LED</t>
  </si>
  <si>
    <t>RECHARGEABLE FLASHLIGHT DUMA AAZ YG-3882</t>
  </si>
  <si>
    <t>RECHARGEABLE FLASHLIGHT DUMA AAZ YG-3888</t>
  </si>
  <si>
    <t>WALL LAMP NEWTECH AAZ WNSAN001</t>
  </si>
  <si>
    <t>PENDANT LAMP NEWTECH AAZ PNSAN002-1</t>
  </si>
  <si>
    <t>PENDANT LAMP NEWTECH AAZ PNSAN002-3</t>
  </si>
  <si>
    <t>PENDANT LAMP NEWTECH AAZ PNSAN003</t>
  </si>
  <si>
    <t>PENDANT LAMP NEWTECH AAZ PNSAN004</t>
  </si>
  <si>
    <t>PENDANT LAMP NEWTECH AAZ PNSAN005</t>
  </si>
  <si>
    <t>HANDSHOWER W/ FCT 1-LVR HDL DANZE DZF16BR007CP1</t>
  </si>
  <si>
    <t>SHOWER HEAD 2-CRS HD DANZE DZF16BR006CP2 4 inches</t>
  </si>
  <si>
    <t>SHOWER HEAD 2-LVR HDL DANZE DZF16BR008CP1 4 inches</t>
  </si>
  <si>
    <t>VALVE ONLY [FOR JUCH0029CP] DANZE DZJUCH0029CPVO 13.5X7.4X11.2 cm</t>
  </si>
  <si>
    <t>KITC FCT. SGL HDL. BRASS BODY DANZE DZ18GS0170131 22.6X11.6X22.2cm</t>
  </si>
  <si>
    <t>KITC FCT. SGL HDL. BRASS BODY DANZE DZLCSCL013 25.3X9X22.5cm</t>
  </si>
  <si>
    <t>FAUCET BRASS BODY ZINC HDL DANZE DZLCSCL022 17X4.75X7.55cm</t>
  </si>
  <si>
    <t>KITC FCT. SGL LVR HDL. BRASS BODY DANZE DZLCSCL011 34.7X19.7X7cm</t>
  </si>
  <si>
    <t>KITC FCT. SGL LVR HDL. BRASS BODY DANZE DZLCSCL003 37.4X8X21.2cm</t>
  </si>
  <si>
    <t>FLEXIBLE HOSE DANZE DZRS004612M 1.2 meters</t>
  </si>
  <si>
    <t>SHOWER HEAD SQUARE IN-WALL DANZE DZSA1 8 inches</t>
  </si>
  <si>
    <t>SHOWER HEAD ROUND IN-WALL DANZE DZSA2 8 inches</t>
  </si>
  <si>
    <t>SHOWER HEAD ROUND IN-WALL DANZE DZSA5 3.7 inches</t>
  </si>
  <si>
    <t>HANDSHOWER 3-FUNCTION DANZE DZSA12 4.1 inches</t>
  </si>
  <si>
    <t>HANDSHOWER 3-FUNCTION DANZE DZSA14 4 inches</t>
  </si>
  <si>
    <t>HANDSHOWER 1-FUNCTION DANZE DZSA15 2.8X4.1 2.8X4.1</t>
  </si>
  <si>
    <t>FAUCET 2-WAY COLD ONLY DANZE DZCT30 17.5X6.6X7.5 cm</t>
  </si>
  <si>
    <t>FAUCET ON-WALL COLD ONLY DANZE DZCT29 17.5X6.6X7.4 cm</t>
  </si>
  <si>
    <t>KITC FCT. SGL HDL. BRASS BODY DANZE DZLCSCL002 32X6.4X25 cm</t>
  </si>
  <si>
    <t>LAV FCT. 2-LVR HDL. DANZE DZLF9 22.23X14.6X8.26 cm</t>
  </si>
  <si>
    <t>LAV FCT. HAPTIC COLD 1-KNB HDL. DANZE DZCT16 16.3X13.4X4.6 cm</t>
  </si>
  <si>
    <t>LAV FCT. 1-LVR HDL. DANZE DZCT10 15.4X4.3X10.3 cm</t>
  </si>
  <si>
    <t>VALVE ONLY [FOR F16BR007CP1] DANZE DZF16BR007CP1VO 9.7X10.4X12.6cm</t>
  </si>
  <si>
    <t>ORNAMENTAL ART. 067 PIGNA TUSCANY IRON ORNAMENTAL 13 CMX5.5CM BLACK</t>
  </si>
  <si>
    <t>ORNAMENTAL ART. 068 ESSE TUSCANY IRON ORNAMENTAL 35.5CMX10.5CM BLACK</t>
  </si>
  <si>
    <t>MODERN BALUSTER ART. 050 TONDELLO TUSCANY IRON BALUSTER 90CM BLACK</t>
  </si>
  <si>
    <t>MODERN BALUSTER ART. 051 TONDELLI TUSCANY IRON BALUSTER 90CM BLACK</t>
  </si>
  <si>
    <t>DOOR JAMB DESIGNCRAFT APCS 2X4 GRANDIS</t>
  </si>
  <si>
    <t>DOOR JAMB DESIGNCRAFT APCS 2X5 GRANDIS</t>
  </si>
  <si>
    <t>DOOR JAMB DESIGNCRAFT APCS 2X6 GRANDIS</t>
  </si>
  <si>
    <t>PAINT MIXING DAVIES HONEYCOMB ROLLER</t>
  </si>
  <si>
    <t>PAINT MIXING DAVIES SHEEPSKIN ROLLER</t>
  </si>
  <si>
    <t>PAINT MIXING DAVIES SHEEPSKIN CORNER PAD</t>
  </si>
  <si>
    <t>PAINT MIXING DAVIES STAINLESS STEEL TROWEL</t>
  </si>
  <si>
    <t>PAINT MIXING DAVIES PLASTIC SPATULA</t>
  </si>
  <si>
    <t>PAINT MIXING DAVIES DRAGGING BRUSH</t>
  </si>
  <si>
    <t>PAINT MIXING DAVIES SPIKE ROLLER</t>
  </si>
  <si>
    <t>PAINT MIXING DAVIES SPALTER BRUSH</t>
  </si>
  <si>
    <t>SJG-PUTTY KNIFE BEHR BPK04 4 DOZ</t>
  </si>
  <si>
    <t>RMS-FLOWER STAND 1500</t>
  </si>
  <si>
    <t>METAL DISTRIBUTION BOX AKARI ADB-FG1921 21.6X9.9X43.5CM WHT&amp;GRY</t>
  </si>
  <si>
    <t>BIDET WASSERNISON NBCS-32PC</t>
  </si>
  <si>
    <t>SHOWER HEAD WASSERNISON RSH-601</t>
  </si>
  <si>
    <t>CEILING LAMP NXLED ANX-TSM8W TRI-COLOR GLITTER 8W WHITE</t>
  </si>
  <si>
    <t>CEILING LAMP NXLED ANX-TSM14W TRI-COLOR GLITTER 14W WHITE</t>
  </si>
  <si>
    <t>CEILING LAMP NXLED ANX-TSM18W TRI-COLOR GLITTER 18W WHITE</t>
  </si>
  <si>
    <t>CEILING LAMP NXLED ANX-TSM24 TRI-COLOR GLITTER 24W WHITE</t>
  </si>
  <si>
    <t>PINLIGHT FIXTURE NXLED ANX-PFC15W/COB 15W BLACK</t>
  </si>
  <si>
    <t>FLOODLIGHT NXLED ANXFL-D30DL 30W BLACK</t>
  </si>
  <si>
    <t>FLOODLIGHT NXLED ANXFL-D50DL 50W BLACK</t>
  </si>
  <si>
    <t>FLOODLIGHT NXLED ANXFL-D100DL 100W BLACK</t>
  </si>
  <si>
    <t>FLOODLIGHT NXLED ANXFL-D200DL 200W BLACK</t>
  </si>
  <si>
    <t>PEARL GLAZE PIONEER 1PGW9229 4L WHITE</t>
  </si>
  <si>
    <t>PEARL GLAZE PIONEER 1PGW9233 1L WHITE</t>
  </si>
  <si>
    <t>PEARL GLAZE SAFETY  PIONEER 1PSO9229 4L ORANGE</t>
  </si>
  <si>
    <t>PEARL GLAZE SAFETY PIONEER 1PSO9233 1L ORANGE</t>
  </si>
  <si>
    <t>PEARL GLAZE SAFETY PIONEER 1PSY9229 4L YELLOW</t>
  </si>
  <si>
    <t>PEARL GLAZE SAFETY PIONEER 1PSY9233 1L YELLOW</t>
  </si>
  <si>
    <t>PEARL GLAZE SAFETY PIONEER 1PSR9229 4L  RED</t>
  </si>
  <si>
    <t>PEARL GLAZE SAFETY PIONEER 1PSR9233 1L  RED</t>
  </si>
  <si>
    <t>PEARL GLAZE SAFETY PIONEER 1PBL9229 4L BLACK</t>
  </si>
  <si>
    <t>PEARL GLAZE SAFETY PIONEER 1PBL9233 1L BLACK</t>
  </si>
  <si>
    <t>PEARL GLAZE SAFETY  PIONEER 1PSG9229 4L GREEN</t>
  </si>
  <si>
    <t>PEARL GLAZE SAFETY  PIONEER 1PSG9233 1L GREEN</t>
  </si>
  <si>
    <t>PEARL GLAZE SAFETY  PIONEER 1PSB9229 4L BLUE</t>
  </si>
  <si>
    <t>PEARL GLAZE SAFETY  PIONEER 1PSB9233 1L BLUE</t>
  </si>
  <si>
    <t>PIONEER WOOD GLUE PIONEER FGT00301500G</t>
  </si>
  <si>
    <t>CEILING LAMP FIXTURE NEWTECH AAZ 48500-1Y 23.5CM</t>
  </si>
  <si>
    <t>CEILING LAMP FIXTURE NEWTECH AAZ 48500-2Y 31.5CM</t>
  </si>
  <si>
    <t>CEILING LAMP FIXTURE NEWTECH AAZ 48500-3Y 42CM ROUND GLASS W/ CRYSTAL</t>
  </si>
  <si>
    <t>CEILING LAMP FIXTURE NEWTECH AAZ 48500-1F 23.5X23.5CM</t>
  </si>
  <si>
    <t>CEILING LAMP FIXTURE NEWTECH AAZ 48500-2F 31.5X31.5CM</t>
  </si>
  <si>
    <t>CEILING LAMP FIXTURE NEWTECH AAZ 48500-3F 42CM SQUARE GLASS W/CRYSTAL</t>
  </si>
  <si>
    <t>CEILING LAMP FIXTURE NEWTECH AAZ 48310-1Y 235MM 1XE27 ROUND</t>
  </si>
  <si>
    <t>CEILING LAMP FIXTURE NEWTECH AAZ 48310-2Y 315MM 2XE27 ROUND</t>
  </si>
  <si>
    <t>CEILING LAMP FIXTURE NEWTECH AAZ 48310-3Y 420MM 3XE27 ROUND</t>
  </si>
  <si>
    <t>CEILING LAMP FIXTURE NEWTECH AAZ 48310-1F 235MM 2XE27 SQUARE</t>
  </si>
  <si>
    <t>CEILING LAMP FIXTURE NEWTECH AAZ 48310-2F 315MM 2XE27 SQUARE</t>
  </si>
  <si>
    <t>CEILING LAMP FIXTURE NEWTECH AAZ 48310-3F 420MM 3XE27 SQUARE</t>
  </si>
  <si>
    <t>CABLE TIE DUMA AAZ NF NYLON 2.5X100MM WHITE 25'S</t>
  </si>
  <si>
    <t>CABLE TIE DUMA AAZ NF NYLON 2.5X200MM WHITE 25'S</t>
  </si>
  <si>
    <t>CABLE TIE DUMA AAZ NF NYLON 3.6X200MM WHITE 25'S</t>
  </si>
  <si>
    <t>CABLE TIE DUMA AAZ NF NYLON 4.8X200MM WHITE 25'S</t>
  </si>
  <si>
    <t>CABLE TIE DUMA AAZ NF NYLON 4.8X300MM WHITE 25'S</t>
  </si>
  <si>
    <t>CABLE TIE DUMA AAZ NF NYLON 5.8X300MM WHITE 25'S</t>
  </si>
  <si>
    <t>CABLE TIE DUMA AAZ NF NYLON 2.5X100MM WHITE 100'S</t>
  </si>
  <si>
    <t>CABLE TIE DUMA AAZ NF NYLON 2.5X200MM WHITE 100'S</t>
  </si>
  <si>
    <t>CABLE TIE DUMA AAZ NF NYLON 3.6X200MM WHITE 100'S</t>
  </si>
  <si>
    <t>CABLE TIE DUMA AAZ NF NYLON 4.8X200MM WHITE 100'S</t>
  </si>
  <si>
    <t>CABLE TIE DUMA AAZ NF NYLON 4.8X300MM WHITE 100'S</t>
  </si>
  <si>
    <t>CABLE TIE DUMA AAZ NF NYLON 5.8X300MM WHITE 100'S</t>
  </si>
  <si>
    <t>CABLE TIE DUMA AAZ NF NYLON 2.5X100MM BLACK 25'S</t>
  </si>
  <si>
    <t>CABLE TIE DUMA AAZ NF NYLON 2.5X200MM BLACK 25'S</t>
  </si>
  <si>
    <t>CABLE TIE DUMA AAZ NF NYLON 3.6X150MM BLACK 25'S</t>
  </si>
  <si>
    <t>CABLE TIE DUMA AAZ NF NYLON 4.8X200MM BLACK 25'S</t>
  </si>
  <si>
    <t>CABLE TIE DUMA AAZ NF NYLON 5.8X250MM BLACK 25'S</t>
  </si>
  <si>
    <t>CABLE TIE DUMA AAZ NF NYLON 2.5X100MM BLACK 100'S</t>
  </si>
  <si>
    <t>CABLE TIE DUMA AAZ NF NYLON 2.5X200MM BLACK 100'S</t>
  </si>
  <si>
    <t>CABLE TIE DUMA AAZ NF NYLON 3.6X150MM BLACK 100'S</t>
  </si>
  <si>
    <t>CABLE TIE DUMA AAZ NF NYLON 4.8X200MM BLACK 100'S</t>
  </si>
  <si>
    <t>CABLE TIE DUMA AAZ NF NYLON 5.8X250MM BLACK 100'S</t>
  </si>
  <si>
    <t>PE SPIRAL CABLE WRAP DUMA AAZ NF W/CLAMP 15MMX3M BLACK</t>
  </si>
  <si>
    <t>PE SPIRAL CABLE WRAP DUMA AAZ NF W/CLAMP 25MMX1.5M BLACK</t>
  </si>
  <si>
    <t>PE SPIRAL CABLE WRAP DUMA AAZ NF W/ CLAMP 15MMX3M WHITE</t>
  </si>
  <si>
    <t>PE SPIRAL CABLE WRAP DUMA AAZ NF W/ CLAMP 25MMX1.5M WHITE</t>
  </si>
  <si>
    <t>APCS-DOOR APD-902-2C 80X210</t>
  </si>
  <si>
    <t>APCS-DOOR APD-903-2C 80X210</t>
  </si>
  <si>
    <t>HANGING LAMP ALLADIN 2041 (22995) 1L E27 GM</t>
  </si>
  <si>
    <t>HANGING LAMP ALLADIN 2027 (22981) 1L E27 ROSEGOLD</t>
  </si>
  <si>
    <t>HANGING LAMP ALLADIN 3368 (22870) 1L BLK</t>
  </si>
  <si>
    <t>HANGING LAMP ALLADIN 3229 (22879) 3L BRN</t>
  </si>
  <si>
    <t>HANGING LAMP ALLADIN 3229 (22879) 1L BRN</t>
  </si>
  <si>
    <t>HANGING LAMP ALLADIN 3226 (22880) 3L BRN</t>
  </si>
  <si>
    <t>HANGING LAMP ALLADIN 3226 (22880) 1L BRN</t>
  </si>
  <si>
    <t>HANGING LAMP ALLADIN 3224 (22881) 3L BRN</t>
  </si>
  <si>
    <t>HANGING LAMP ALLADIN 3224 (22881) 1L BRN</t>
  </si>
  <si>
    <t>CEILING LAMP ALLADIN 8140 (22406) 500D BROWN</t>
  </si>
  <si>
    <t>CEILING LAMP ALLADIN 8140 (22406.1) 400D BROWN</t>
  </si>
  <si>
    <t>SMART TAPE ADHESIVE SISTA STA-ST-3M 3MX100MM11.2MM</t>
  </si>
  <si>
    <t>PLUS SANITARY SEALANT ADHESIVE SISTA STA-F101-T  300ML TRANSPARENT</t>
  </si>
  <si>
    <t>PLUS SANITARY SEALANT ADHESIVE SISTA STA-F101-W 300ML WHITE</t>
  </si>
  <si>
    <t>MULTIPURPOSE  ADHESIVE SISTA STA-F109-T 300ML TRANSPARENT</t>
  </si>
  <si>
    <t>MULTIPURPOSE ADHESIVE SISTA STA-F109-B 300ML BLACK</t>
  </si>
  <si>
    <t>ACRYLIC SEALANT ADHESIVE SISTA STA-F130-W 300ML WHITE</t>
  </si>
  <si>
    <t>POLYMER  ADHESIVE SISTA STA-PIS-G 380ML GRAY</t>
  </si>
  <si>
    <t>SAUSAGE CAULKING GUN ADHESIVE SISTA STA-SCG</t>
  </si>
  <si>
    <t>RENEW  ADHESIVE SISTA STA-100ML</t>
  </si>
  <si>
    <t>EPOXY PRIMER WELCOAT PWEP-4000 1 LITER RED OXIDE W/ CATALYST</t>
  </si>
  <si>
    <t>EPOXY PRIMER WELCOAT PWEP-1500 1 LITER GRAY W/ CATALYST</t>
  </si>
  <si>
    <t>EPOXY PRIMER WELCOAT PWEP-1010 1 LITER WHITE W/ CATALYST</t>
  </si>
  <si>
    <t>EPOXY PRIMER WELCOAT PWEP-4000 GALLON RED OXIDE W/ CATALYST</t>
  </si>
  <si>
    <t>EPOXY PRIMER WELCOAT PWEP-1500 GALLON GRAY W/ CATALYST</t>
  </si>
  <si>
    <t>EPOXY PRIMER WELCOAT PWEP-1010 GALLON WHITE W/ CATALYST</t>
  </si>
  <si>
    <t>ACRY-TILE WELCOAT PWTEX-AC-1870 1 LITER CAST</t>
  </si>
  <si>
    <t>ACRY-TILE WELCOAT PWAP-1850 1 LITER PRIMER WHITE</t>
  </si>
  <si>
    <t>ACRY-TILE WELCOAT PWAT-2660 1 LITER REDUCER</t>
  </si>
  <si>
    <t>ACRY-TILE WELCOAT PWTEX-AC-1870 GALLON CAST</t>
  </si>
  <si>
    <t>ACRY-TILE WELCOAT PWAP-1850 GALLON PRIMER WHITE</t>
  </si>
  <si>
    <t>ACRY-TILE WELCOAT PWAT-2660 GALLON REDUCER</t>
  </si>
  <si>
    <t>CEILING LAMP NXLED ANX-TCDIY10 10W SQUARE TRI-COLOR DIY LENS MODULE</t>
  </si>
  <si>
    <t>CEILING LAMP NXLED ANX-TCDIY14 14W SQUARE TRI-COLOR DIY LENS MODULE</t>
  </si>
  <si>
    <t>CEILING LAMP NXLED ANX-TCDIY18 18W SQUARE TRI-COLOR DIY LENS MODULE</t>
  </si>
  <si>
    <t>CEILING LAMP NXLED ANX-TCDIY24 24W SQUARE TRI-COLOR DIY LENS MODULE</t>
  </si>
  <si>
    <t>FLOODLIGHT NXLED ANXFL-A10DL 10W BLACK</t>
  </si>
  <si>
    <t>FLOODLIGHT NXLED ANXFL-A20DL 20W BLACK</t>
  </si>
  <si>
    <t>FLOODLIGHT NXLED ANXFL-A30DL 30W BLACK</t>
  </si>
  <si>
    <t>FLOODLIGHT NXLED ANXFL-A50DL 50W BLACK</t>
  </si>
  <si>
    <t>FLOODLIGHT NXLED ANXFL-A100DL 100W BLACK</t>
  </si>
  <si>
    <t>FLOODLIGHT NXLED ANXFL-A200DL 200W BLACK</t>
  </si>
  <si>
    <t>SOLAR FLOOD LIGHT NXLED ANX-SF60W BLACK (FLOOD LIGHT-60W/SOLAR-15W)</t>
  </si>
  <si>
    <t>SOLAR FLOOD LIGHT NXLED ANX-SF100W BLACK (FLOOD LIGHT-100W/SOLAR-20W)</t>
  </si>
  <si>
    <t>SOLAR STREET LIGHT NXLED ANX-SL30W 30W BLACK IP65 MOTION &amp; PHOTO SENSOR 5V</t>
  </si>
  <si>
    <t>S.O. SPARE GLASS AAZ NEWTECH</t>
  </si>
  <si>
    <t>LITE COMPOSITE TANKS AQUAFLO C2N-120GV</t>
  </si>
  <si>
    <t>LITE COMPOSITE TANKS AQUAFLO C2N-15GV</t>
  </si>
  <si>
    <t>LITE COMPOSITE TANKS AQUAFLO C2N-20GV</t>
  </si>
  <si>
    <t>LITE COMPOSITE TANKS AQUAFLO C2N-25GV</t>
  </si>
  <si>
    <t>LITE COMPOSITE TANKS AQUAFLO C2N-35GV</t>
  </si>
  <si>
    <t>LITE COMPOSITE TANKS AQUAFLO C2N-50GV</t>
  </si>
  <si>
    <t>LITE COMPOSITE TANKS AQUAFLO C2N-65GV</t>
  </si>
  <si>
    <t>LITE COMPOSITE TANKS AQUAFLO C2N-80GV</t>
  </si>
  <si>
    <t>LITE COMPOSITE TANKS AQUAFLO C2N-90GV</t>
  </si>
  <si>
    <t>CHALLENGER SERIES AQUAFLO GCNBLUE-120GV (PC-366B)</t>
  </si>
  <si>
    <t>CHALLENGER SERIES AQUAFLO GCNBLUE-35GV (PC-122B)</t>
  </si>
  <si>
    <t>WATER HEATER AEROGAZ AZ-S891</t>
  </si>
  <si>
    <t>CHALLENGER  SERIES AQUAFLO GCNBUE-80GV (PC-244B)</t>
  </si>
  <si>
    <t>PUMP CONTROLLER BOLZANO BPC-02-15 1.5HP/6A/220V</t>
  </si>
  <si>
    <t>PUMP CONTROLLER BOLZANO BPC-01-07 0.7HP/&lt;3A/220V</t>
  </si>
  <si>
    <t>GIC-S.O TANK S/S FIRSTANK 400L VERTICAL</t>
  </si>
  <si>
    <t>WATER HEATER STIEBEL ELTRON IM45EC 350/210W 4.5KW/220V WHITE</t>
  </si>
  <si>
    <t>(DO NOT USE)MAXSELL MP-124113 MAXSEL CARBON BRUSH MCH-1200 BLACK</t>
  </si>
  <si>
    <t>MAKITA ANGLE GRINDER 5" 2KW M9002M</t>
  </si>
  <si>
    <t>MAKITA ANGLE GRINDER 7" 2000W M0920M</t>
  </si>
  <si>
    <t>MAKITA ANGLE GRINDER 7" 2KW M9000M</t>
  </si>
  <si>
    <t>MAKITA BELT SANDER 4X24 M9400M</t>
  </si>
  <si>
    <t>MAKITA DEMO HAMMER 900W 5KG M8600M</t>
  </si>
  <si>
    <t>MAKITA ROTARY DRILL 13MM 350W M6200M</t>
  </si>
  <si>
    <t>MAKITA ROTARY DRILL 6.5MM 230W M6500M</t>
  </si>
  <si>
    <t>MAKITA ROUTER 1/2" 1650W M3600M</t>
  </si>
  <si>
    <t>MAKITA CARBON BRUSH CB-105 FOR HM0810T</t>
  </si>
  <si>
    <t>MAKITA CARBON BRUSH CB-303A</t>
  </si>
  <si>
    <t>MAKITA CARBON BRUSH M0910 CB459</t>
  </si>
  <si>
    <t>GARDEN HOSE KYK KGH1300 1/2"X100FT</t>
  </si>
  <si>
    <t>GARDEN HOSE KYK KGH1325 1/2"X25FT</t>
  </si>
  <si>
    <t>GARDEN HOSE KYK KGH1350 1</t>
  </si>
  <si>
    <t>GARDEN HOSE KYK KGH1375 1/2"X75FT</t>
  </si>
  <si>
    <t>GARDEN HOSE KYK KGH1600 5/8"X100FT</t>
  </si>
  <si>
    <t>GARDEN HOSE KYK KGH1625 5/8"X25FT</t>
  </si>
  <si>
    <t>GARDEN HOSE KYK KGH1650 5/8"X50FT</t>
  </si>
  <si>
    <t>GARDEN HOSE KYK KGH1675 5/8"X75FT</t>
  </si>
  <si>
    <t>(DO NOT USE)S.O WC TANK AND COVER HCG S777B CEZANNE WHITE W/O TANK FITTINGS PUSH BUTTON</t>
  </si>
  <si>
    <t>CARBON BRUSH FOR MCH-1200 MAXSELL MP-124113 BLACK RECTANGULAR</t>
  </si>
  <si>
    <t>CARBON BRUSH FOR MSS-2008 MAXSELL MP-23813 BLACK RECTANGULAR</t>
  </si>
  <si>
    <t>CTNXLED-BULB TRI COLOR LED NXLED ANX-TCB15W 3K-6.5K-4K G80 70*123MM 15W 1250LM</t>
  </si>
  <si>
    <t>JIC-SOLUTION CREAM POLISHER MCKENIC 500ML (FREE MCKENIC 9IN1 85ML)</t>
  </si>
  <si>
    <t>JIC-SPONGE W/SCOURER ARIX ART12754 (FREE DOMEX 30ML SACHET)</t>
  </si>
  <si>
    <t>TRAVEL ADAPTER DUMA AAZ TADO-309A H67XW52XL56MM BLACK PC</t>
  </si>
  <si>
    <t>TRAVEL ADAPTER DUMA AAZ TADO-310B H-91XW55MM BLACK PC</t>
  </si>
  <si>
    <t>TRAVEL ADAPTER DUMA AAZ TADO-310W H-85XW55MM BLACK PC</t>
  </si>
  <si>
    <t>JIC-SPONGE W/SCOURER ARIX GRIP ART1241 (FREE DOMEX 30ML SACHET)</t>
  </si>
  <si>
    <t>JIC-SCOURER REG ARIX ART12213 (FREE DOMEX 30ML SACHET)</t>
  </si>
  <si>
    <t>JIC-MOP STR TEX W/METAL HANDLE TONKITA TK02306 (FREE DOMEX 150ML POUCH)</t>
  </si>
  <si>
    <t>JIC-MOP W/METAL HANDLE TONKITA TK02206 (FREE DOMEX 150ML POUCH)</t>
  </si>
  <si>
    <t>JIC-PUSH BRUSH TONKITA TK65106 PRACTICO W/HANDLE (FREE DOMEX 150ML POUCH)</t>
  </si>
  <si>
    <t>C.L. ALLADIN 22858 (228585.1) 350DIA 3WAY LED NET BROWN</t>
  </si>
  <si>
    <t>C.L. ALLADIN 23637 (23637) 350DIA 3WAY LED WHITE</t>
  </si>
  <si>
    <t>C.L. ALLADIN 23639 (23639) 500DIA 3WAY LED BROWN</t>
  </si>
  <si>
    <t>C.L. ALLADIN 23639 (23639.1) 500DIA 3WAY LED ROSE GOLD</t>
  </si>
  <si>
    <t>C.L. ALLADIN 23640 (23640) 500DIA 3WAY LED W/ SIDED LIGHT BROWN</t>
  </si>
  <si>
    <t>C.L. ALLADIN 23640 (23640.1) 500DIA 3WAY LED W/ SIDED LIGHT WHITE</t>
  </si>
  <si>
    <t>C.L. ALLADIN 23640 (23640.2) 500DIA 3WAY LED W/ SIDED LIGHT BLUE</t>
  </si>
  <si>
    <t>C.L. ALLADIN 00801 (23181) 3WAY LED W/ BLUETOOTH WHITE</t>
  </si>
  <si>
    <t>LCL ALLADIN 23644 (23644) 4L SQUARE WOOD</t>
  </si>
  <si>
    <t>INSECT KILLER DUMA AAZ GH-4N SMART BLACK</t>
  </si>
  <si>
    <t>INSECT KILLER DUMA AAZ GH-7N EUDEMON BLACK</t>
  </si>
  <si>
    <t>INSECT KILLER DUMA AAZ GH1ZL PHANTOM BLACK</t>
  </si>
  <si>
    <t>INSECT KILLER DUMA AAZ GB-16BL JASMINE WHITE</t>
  </si>
  <si>
    <t>INSECT KILLER DUMA AAZ GB-16L GLORY BLACK</t>
  </si>
  <si>
    <t>SMOKE ALARM DUMA AAZ KD-127C WHITE</t>
  </si>
  <si>
    <t>SMOKE ALARM DUMA AAZ LM-107A WHITE</t>
  </si>
  <si>
    <t>WALL LAMP 3C TC-89404-1/1 W90MM H220MM D155MM BLACK</t>
  </si>
  <si>
    <t>WALL LAMP 3C TC-89404-2/2 W90MM H290MM D155MM BLACK</t>
  </si>
  <si>
    <t>WALL LAMP 3C TC-89390-6/1 W110MM H200MM D180MM BLACK</t>
  </si>
  <si>
    <t>WALL LAMP 3C TC-89390-5/2 W110MM H330MM D180MM BLACK</t>
  </si>
  <si>
    <t>WALL LAMP 3C TC-89390-6/1 W110MM H200MM D180MM GRAY</t>
  </si>
  <si>
    <t>WALL LAMP 3C TC-89390-5/2 W110MM H330MM D180MM GRAY</t>
  </si>
  <si>
    <t>WALL LAMP 3C TC-89405-1/2 W105MM H300MM D100MM BLACK</t>
  </si>
  <si>
    <t>WALL LAMP 3C TC-89405-2/1 W105MM H200MM D100MM BLACK</t>
  </si>
  <si>
    <t>WALL LAMP 3C TC-89405-2/1 W105MM H300MM D100MM GRAY</t>
  </si>
  <si>
    <t>WALL LAMP 3C TC-89405-1/2 W105MM H200MM D100MM GRAY</t>
  </si>
  <si>
    <t>WALL LAMP 3C TC-89405-3/2 W110MM H280MM D100MM BLACK</t>
  </si>
  <si>
    <t>WALL LAMP 3C TC-89405-4/1 W110MM H190MM D100MM BLACK</t>
  </si>
  <si>
    <t>CEILING LAMP 3C TC-90128-5/5 D650MM H300MM BLACK</t>
  </si>
  <si>
    <t>CEILING LAMP 3C TC-90128-6/3 D510MM H300MM BLACK</t>
  </si>
  <si>
    <t>WALL LAMP 3C TC-90351-1/1W W210MM H240MM D150MM WHITE</t>
  </si>
  <si>
    <t>WALL LAMP 3C TC-90351-2/1W W210MM H240MM D150MM WHITE</t>
  </si>
  <si>
    <t>WALL LAMP 3C TC-90352-1/1W W270MM H140MM D80MM WHITE</t>
  </si>
  <si>
    <t>WALL LAMP 3C TC-90352-2/1W W270MM H140MM D80MM WHITE</t>
  </si>
  <si>
    <t>WALL LAMP 3C TC-90353-1/1W W250MM H170MM D90MM WHITE</t>
  </si>
  <si>
    <t>WALL LAMP 3C TC-90353-2/1W W250MM H170MM D90MM WHITE</t>
  </si>
  <si>
    <t>WALL LAMP 3C TC-90354-1/1W W265MM H140MM D80MM WHITE</t>
  </si>
  <si>
    <t>WALL LAMP 3C TC-90354-2/1W W265MM H140MM D80MM WHITE</t>
  </si>
  <si>
    <t>PENDANT LAMP 3C TC-90172-7/3P D110MM H200MM BLACK</t>
  </si>
  <si>
    <t>PENDANT LAMP 3C TC-90172-8/1P D110MM H200MM BLACK</t>
  </si>
  <si>
    <t>PENDANT LAMP 3C TC-90179-8/3P D120MM H210MM BLACK</t>
  </si>
  <si>
    <t>PENDANT LAMP 3C TC-90179-9/1P D120MM H210MM BLACK</t>
  </si>
  <si>
    <t>PENDANT LAMP 3C  TC-90185-7/3P D120MM H200 BLACK</t>
  </si>
  <si>
    <t>PENDANT LAMP 3C  TC-90185-8/1P D120MM H200MM BLACK</t>
  </si>
  <si>
    <t>WALL LAMP 3C TC-90404-1/2 D90MM H260MM BLACK</t>
  </si>
  <si>
    <t>WALL LAMP 3C TC-90404-1/2 D90MM H260MM SILVER</t>
  </si>
  <si>
    <t>CEILING LAMP 3C TC-90241-1/6 D700MM H310-610MM BLACK</t>
  </si>
  <si>
    <t>CEILING LAMP 3C TC-90241-2/3 D480MM H310-610MM BLACK</t>
  </si>
  <si>
    <t>PENDANT LAMP 3C TC-90179-10/3P D120MM H230MM BLACK</t>
  </si>
  <si>
    <t>PENDANT LAMP 3C TC-90179-11/1P D120MM H230MM BLACK</t>
  </si>
  <si>
    <t>DROPLIGHT APOLLO DL-8527-3 350MMXH245MM BLACK</t>
  </si>
  <si>
    <t>DROPLIGHT APOLLO DL-8528-3 320MMXH250MM BLACK</t>
  </si>
  <si>
    <t>DROPLIGHT APOLLO DL-8531-3 320MMXH250MM BLUE</t>
  </si>
  <si>
    <t>DROPLIGHT APOLLO DL-8527-1 150MMXH245MM BLACK</t>
  </si>
  <si>
    <t>DROPLIGHT APOLLO DL-8528-1 120MMXH250MM BLACK</t>
  </si>
  <si>
    <t>LOW CEILING LAMP APOLLO LC-8423/3+1 500MMXH300MM BLACK</t>
  </si>
  <si>
    <t>LOW CEILING LAMP APOLLO LC-8423/4+1 540MMXH300MM BLACK</t>
  </si>
  <si>
    <t>LOW CEILING LAMP APOLLO LC-8427/3+1 475MMXH250MM BLACK</t>
  </si>
  <si>
    <t>LOW CEILING LAMP APOLLO LC-8427/5+1 575MMXH250MM BLACK</t>
  </si>
  <si>
    <t>LOW CEILING LAMP APOLLO LC-8428/3+1 500MMXH240MM BLACK</t>
  </si>
  <si>
    <t>LOW CEILING LAMP APOLLO LC-8428/5+1 600MMXH240MM BLACK</t>
  </si>
  <si>
    <t>LOW CEILING LAMP APOLLO LC-8440/4+1 500MMXH120MM LED BELT 21W CHROME</t>
  </si>
  <si>
    <t>LOW CEILING LAMP APOLLO LC-8441/4+1 500MMXH120MM LED BELT 21W CHROME</t>
  </si>
  <si>
    <t>LOW CEILING LAMP APOLLO LC-8442/4+1 500MMXH120MM LED BELT 21W CHROME</t>
  </si>
  <si>
    <t>LOW CEILING LAMP APOLLO LC-8443/4+1 500MMXH150MM LED BELT 21W GOLD</t>
  </si>
  <si>
    <t>LOW CEILING LAMP APOLLO LC-8444/4+1 500MMXH160MM LED BELT 21W GOLD</t>
  </si>
  <si>
    <t>LOW CEILING LAMP APOLLO LC-8445/4+1 500MMXH150MM LED BELT 21W GOLD</t>
  </si>
  <si>
    <t>LOW CEILING LAMP APOLLO LC-8446/12W 300MMXH140MM 12W MAIN 12W BELT GOLD</t>
  </si>
  <si>
    <t>LOW CEILING LAMP APOLLO LC-8447/12W 300MMXH130MM 12W MAIN 12W BELT GOLD</t>
  </si>
  <si>
    <t>LOW CEILING LAMP APOLLO LC-8448/12W 300MMXH120MM 12W MAIN 12W BELT GOLD</t>
  </si>
  <si>
    <t>LOW CEILING LAMP APOLLO LC-8449/12W 300MMXH120MM 12W MAIN 12W BELT GOLD</t>
  </si>
  <si>
    <t>LOW CEILING LAMP APOLLO LC-8450/12W 300MMXH110MM 12W MAIN 12W BELT GOLD</t>
  </si>
  <si>
    <t>LOW CEILING LAMP APOLLO LC-8451/12W 300MMXH110MM 12W MAIN 12W BELT GOLD</t>
  </si>
  <si>
    <t>LOW CEILING LAMP APOLLO LC-8401/500 480MMXH95MM 36W DL 36W WL WHITE</t>
  </si>
  <si>
    <t>LOW CEILING LAMP APOLLO LC-8402/500 480MMXH95MM 36W DL 36W WL BLACK</t>
  </si>
  <si>
    <t>LOW CEILING LAMP APOLLO LC-8403/500 500MMXH70MM 36W DL 36W WL WHITE</t>
  </si>
  <si>
    <t>LOW CEILING LAMP APOLLO LC-8405/500 500MMXH70MM 36W DL 36W WL WHITE</t>
  </si>
  <si>
    <t>LOW CEILING LAMP APOLLO LC-8408/500 490MMXH90MM 36W DL 36W WL SILVER GREEN</t>
  </si>
  <si>
    <t>LOW CEILING LAMP APOLLO LC-8409/500 490MMXH90MM 36W DL 36W WL RED OAK</t>
  </si>
  <si>
    <t>LOW CEILING LAMP APOLLO LC-8411/500 520MMXH95MM 36W DL 36W WL WHITE GOLD</t>
  </si>
  <si>
    <t>LOW CEILING LAMP APOLLO LC-8320/275 275MMXH75MM 12W DL 12W WL WHITE</t>
  </si>
  <si>
    <t>LOW CEILING LAMP APOLLO LC-8401/260 260MMXH75MM 12W DL 12W WL WHITE</t>
  </si>
  <si>
    <t>LOW CEILING LAMP APOLLO LC-8402/260 260MMXH75MM 12W DL 12W WL BLACK</t>
  </si>
  <si>
    <t>LOW CEILING LAMP APOLLO LC-0426M-12W GY 330MMXH75MM 12W WHITE</t>
  </si>
  <si>
    <t>LOW CEILING LAMP APOLLO LC-0426M-12W BK 330MMXH75MM 12W BLACK</t>
  </si>
  <si>
    <t>LOW CEILING LAMP APOLLO LC-0426M-12W AB 330MMXH75MM 12W ANTIQUE BRASS</t>
  </si>
  <si>
    <t>LOW CEILING LAMP APOLLO LC-8458/400 400MMXH65MM 24W DL 24 WL PINK</t>
  </si>
  <si>
    <t>LOW CEILING LAMP APOLLO LC-8460/400 400MMXH65MM 24W DL 24 WL WHITE</t>
  </si>
  <si>
    <t>LOW CEILING LAMP APOLLO LC-8464/330 330MMXH55MM 18W DL 18 WL WHITE</t>
  </si>
  <si>
    <t>DROPLIGHT APOLLO DL-JR265-3 310MMXH1100 BLACK</t>
  </si>
  <si>
    <t>DROPLIGHT APOLLO DL-JR284-3 340MMXH1100 BROWN</t>
  </si>
  <si>
    <t>HANGING LAMP APOLLO HL-7028/12L GOLD</t>
  </si>
  <si>
    <t>RECHARGEABLE TORCH AAZ DUMA DP-7089B WHITE</t>
  </si>
  <si>
    <t>RECHARGEABLE TORCH AAZ DUMA DP-7102B WHITE</t>
  </si>
  <si>
    <t>STRIP LIGHT DUMA AAZ W80-5M-IP65-RGB</t>
  </si>
  <si>
    <t>STRIP LIGHT DUMA AAZ W78-5M-IP65-WW</t>
  </si>
  <si>
    <t>STRIP LIGHT DUMA AAZ W78-5M-IP65-DW</t>
  </si>
  <si>
    <t>DIGITAL STRIP LIGHT DUMA AAZ H37-5M</t>
  </si>
  <si>
    <t>DECO GRASS TILE PINE MIST</t>
  </si>
  <si>
    <t>DECO GRASS TILE PARSLEY COAT</t>
  </si>
  <si>
    <t>DECO GRASS TILE DRAGON TAIL</t>
  </si>
  <si>
    <t>DECO GRASS TILE TIGER BENT</t>
  </si>
  <si>
    <t>WALL CLADDING DECO STONE IRONSTONE 29X9CM BILIRAN</t>
  </si>
  <si>
    <t>WALL CLADDING DECO STONE CARASTONE 45X15CM AURORA</t>
  </si>
  <si>
    <t>WALL CLADDING DECO STONE CARASTONE 45X15CM QUEZON</t>
  </si>
  <si>
    <t>COUNTRY TOWEL RING ETRURIA 905 H33 L24 P14 CM</t>
  </si>
  <si>
    <t>SCREWDRIVER STANLEY STMT60828-8 6.5X150MM CUSHION GRIP STANDARD CHROME VANADIUM</t>
  </si>
  <si>
    <t>SCREWDRIVER STANLEY STMT60835-8 5X150MM CUSHION PARALLEL CHROME VANADIUM</t>
  </si>
  <si>
    <t>COUNTRY ROLL HOLDER ETRURIA 900 H25 L25 P13 CM</t>
  </si>
  <si>
    <t>COUNTRY TOWEL HOLDER CM 40 ETRURIA 915 H14 L40 P12 CM</t>
  </si>
  <si>
    <t>SCREWDRIVER STANLEY STMT60822-8 5X100MM CUSHION GRIP CHROME VANADIUM</t>
  </si>
  <si>
    <t>COUNTRY TOWEL HOLDER CM 60 ETRURIA 910 H14 L60 P12 CM</t>
  </si>
  <si>
    <t>RICCIOLO TOWEL HOLDER ETRURIA 920 H12 L40 P12 CM</t>
  </si>
  <si>
    <t>RICCIOLO ROLL HOLDER ETRURIA 918 H12 L40 P12 CM</t>
  </si>
  <si>
    <t>COUNTRY WALL HANGER ETRURIA 904 H9 L12 P7 CM</t>
  </si>
  <si>
    <t>PLANT POTS WITH WHEELS ETRURIA 925 H26 L33 P33 CM</t>
  </si>
  <si>
    <t>WALL HANGER 1 PLASE ETRURIA 901 H24 L12 P8 CM</t>
  </si>
  <si>
    <t>WALL HANGER 2 PLASE ETRURIA 902 H24 L31 P8 CM</t>
  </si>
  <si>
    <t>WALL HANGER 3 PLASE ETRURIA 903 H234 L52 P8 CM</t>
  </si>
  <si>
    <t>FIBER AX CONCRETE ENHANCER ETRURIA 95 H22 L15 P1CM</t>
  </si>
  <si>
    <t>ADHESIVE BITUMEN TAPE H10 CM X10 MT BLACK ETRURIA 580 H10 L19 P10</t>
  </si>
  <si>
    <t>ADHESIVE BITUMEN TAPE H7.5 CM X 10 MT BLACK ETRURIA 585 H7.5 L19 P11</t>
  </si>
  <si>
    <t>ADHESIVE BITUMEN TAPE H5 CM X10 MT BLACK ETRURIA 590 H5 L19 P12</t>
  </si>
  <si>
    <t>ADHESIVE BITUMEN TAPE H10 CM X10 MT RED ETRURIA 581 H10 L19 P13</t>
  </si>
  <si>
    <t>ADHESIVE BITUMEN TAPE H7.5 CM X 10 MT RED ETRURIA 586 H7.5 L19 P22</t>
  </si>
  <si>
    <t>ADHESIVE BITUMEN TAPE H5 CM X 10 MT RED ETRURIA 591 H5 L19 P12</t>
  </si>
  <si>
    <t>ADHESIVE BITUMEN TAPE H10 CM X1 MT BLACK ETRURIA 600 H16 L12 P2</t>
  </si>
  <si>
    <t>ADHESIVE BITUMEN TAPE H7.5 CM X 1 MT BLACK ETRURIA 605 H16 L12 P13</t>
  </si>
  <si>
    <t>ADHESIVE BITUMEN TAPE H5 CM X1 MT BLACK ETRURIA 610 H16 L12 P4</t>
  </si>
  <si>
    <t>ADHESIVE BITUMEN TAPE H10 CM X1 MT RED ETRURIA 601 H16 L12 P5</t>
  </si>
  <si>
    <t>ADHESIVE BITUMEN TAPE H7.5 CM X 1 MT RED ETRURIA 606 H16 L12 P6</t>
  </si>
  <si>
    <t>ADHESIVE BITUMEN TAPE H5 CM X 1 MT RED ETRURIA 611 H16 L12 P7</t>
  </si>
  <si>
    <t>TREE PRUNER 3.2 MT ETRURIA 1580 H183 D3</t>
  </si>
  <si>
    <t>TREE PRUNER 2.4 MT ETRURIA 1582 H175 D3</t>
  </si>
  <si>
    <t>TREE PRUNER 1.2 MT ETRURIA 1515 H118 D3</t>
  </si>
  <si>
    <t>INNOVATION MOULDINGS MATWOOD 1X4X8 TREATED/GRAY TAUPE ARCHITRAVE</t>
  </si>
  <si>
    <t>LIGHTING PENDANT FIXTURE DUMA AAZ WS-A05-2 COPPER</t>
  </si>
  <si>
    <t>LIGHTING PENDANT FIXTURE DUMA AAZ WS-A05-3 BLACK</t>
  </si>
  <si>
    <t>WALL LAMP FIXTURE DUMA AAZ WS-Z03 RETRO</t>
  </si>
  <si>
    <t>LIGHTING PENDANT FIXTURE DUMA AAZ WS-Z04 NATURAL</t>
  </si>
  <si>
    <t>INNOVATION MOULDINGS MATWOOD 1X4X10 TREATED/GRAY TAUPE ARCHITRAVE</t>
  </si>
  <si>
    <t>INNOVATION MOULDINGS MATWOOD 1X2X8 TREATED/GRAY PEWTER CORNICE</t>
  </si>
  <si>
    <t>INNOVATION MOULDINGS MATWOOD 1X3X8 TREATED/GRAY PEWTER CORNICE</t>
  </si>
  <si>
    <t>INNOVATION MOULDINGS MATWOOD 1X4X8 TREATED/GRAY PEWTER CORNICE</t>
  </si>
  <si>
    <t>INNOVATION MOULDINGS MATWOOD 1X2X8 TREATED/GRAY NIMBUS CORNICE</t>
  </si>
  <si>
    <t>INNOVATION MOULDINGS MATWOOD 1X4X8 TREATED/GRAY NIMBUS CORNICE</t>
  </si>
  <si>
    <t>AUTOMATIC EMERGENCY LIGHT DUMA AAZ CR-170 WHITE</t>
  </si>
  <si>
    <t>INNOVATION MOULDINGS MATWOOD 1X2X8 TREATED/GRAY ASH CORNICE</t>
  </si>
  <si>
    <t>INNOVATION MOULDINGS MATWOOD 1X3X8 TREATED/GRAY ASH CORNICE</t>
  </si>
  <si>
    <t>INNOVATION MOULDINGS MATWOOD 1X4X8 TREATED/GRAY ASH CORNICE</t>
  </si>
  <si>
    <t>AUTOMATIC EMERGENCY LIGHT DUMA AAZ CR-189 GRAY</t>
  </si>
  <si>
    <t>INNOVATION MOULDINGS MATWOOD 1X3X8 TREATED/GRAY SLATE CORNICE</t>
  </si>
  <si>
    <t>WALL LAMP FIXTURE NEWTECH AAZ 15512-W</t>
  </si>
  <si>
    <t>INNOVATION MOULDINGS MATWOOD 1X4X8 TREATED/GRAY SLATE CORNICE</t>
  </si>
  <si>
    <t>INNOVATION MOULDINGS MATWOOD 1X4X10 TREATED/GRAY SLATE CORNICE</t>
  </si>
  <si>
    <t>INNOVATION MOULDINGS MATWOOD 1X2X8 TREATED/GRAY TAUPE CORNICE</t>
  </si>
  <si>
    <t>INNOVATION MOULDINGS MATWOOD 1X2X10 TREATED/GRAY TAUPE CORNICE</t>
  </si>
  <si>
    <t>INNOVATION MOULDINGS MATWOOD 1X3X8 TREATED/GRAY TAUPE CORNICE</t>
  </si>
  <si>
    <t>INNOVATION MOULDINGS MATWOOD 1X4X8 TREATED/GRAY TAUPE CORNICE</t>
  </si>
  <si>
    <t>INNOVATION MOULDINGS MATWOOD 1X4X10 TREATED/GRAY TAUPE CORNICE</t>
  </si>
  <si>
    <t>INNOVATION MOULDINGS MATWOOD 1X2X8 TREATED/GRAY SLATE CASING</t>
  </si>
  <si>
    <t>INNOVATION MOULDINGS MATWOOD 1X3X8 TREATED/GRAY SLATE CASING</t>
  </si>
  <si>
    <t>INNOVATION MOULDINGS MATWOOD 1X4X8 TREATED/GRAY SLATE CASING</t>
  </si>
  <si>
    <t>CEILING LAMP FIXTURE NEWTECH AAZ 15512-1F</t>
  </si>
  <si>
    <t>INNOVATION MOULDINGS MATWOOD 1X2X8 TREATED/GRAY PEWTER CASING</t>
  </si>
  <si>
    <t>CEILING LAMP FIXTURE NEWTECH AAZ 15512-2F</t>
  </si>
  <si>
    <t>INNOVATION MOULDINGS MATWOOD 1X3X8 TREATED/GRAY PEWTER CASING</t>
  </si>
  <si>
    <t>CEILING LAMP FIXTURE NEWTECH AAZ 15512-3F</t>
  </si>
  <si>
    <t>CEILING LAMP FIXTURE NEWTECH AAZ 16325-1Y</t>
  </si>
  <si>
    <t>CEILING LAMP FIXTURE NEWTECH AAZ 16325-2Y</t>
  </si>
  <si>
    <t>INNOVATION MOULDINGS MATWOOD 1X4X8 TREATED/GRAY PEWTER CASING</t>
  </si>
  <si>
    <t>CEILING LAMP FIXTURE NEWTECH AAZ 16325-3Y</t>
  </si>
  <si>
    <t>WALL LAMP FIXTURE NEWTECH 16325-W</t>
  </si>
  <si>
    <t>INNOVATION MOULDINGS MATWOOD 1X2X8 TREATED/GRAY SPELTER CASING</t>
  </si>
  <si>
    <t>INNOVATION MOULDINGS MATWOOD 1X3X8 TREATED/GRAY SPELTER CASING</t>
  </si>
  <si>
    <t>INNOVATION MOULDINGS MATWOOD 1X4X8 TREATED/GRAY SPELTER CASING</t>
  </si>
  <si>
    <t>INNOVATION MOULDINGS MATWOOD 1X2X8 TREATED/GRAY NIMBUS CASING</t>
  </si>
  <si>
    <t>INNOVATION MOULDINGS MATWOOD 1X3X8 TREATED/GRAY NIMBUS CASING</t>
  </si>
  <si>
    <t>INNOVATION MOULDINGS MATWOOD 1X4X8 TREATED/GRAY NIMBUS CASING</t>
  </si>
  <si>
    <t>INNOVATION MOULDINGS MATWOOD 1X4X8 TREATED/GRAY TAUPE BASEBOARD</t>
  </si>
  <si>
    <t>INNOVATION MOULDINGS MATWOOD 1X4X8 TREATED/GRAY SLATE BASEBOARD</t>
  </si>
  <si>
    <t>INNOVATION MOULDINGS MATWOOD 1X4X8 TREATED/GRAY WADER BASEBOARD</t>
  </si>
  <si>
    <t>INNOVATION MOULDINGS MATWOOD 1X4X8 TREATED/GRAY PEWTER BASEBOARD</t>
  </si>
  <si>
    <t>INNOVATION MOULDINGS MATWOOD 1X6X8 TREATED/GRAY PEWTER BASEBOARD</t>
  </si>
  <si>
    <t>INNOVATION MOULDINGS MATWOOD 1X4X8 TREATED/GRAY NIMBUS BASEBOARD</t>
  </si>
  <si>
    <t>INNOVATION MOULDINGS MATWOOD 1X6X8 TREATED/GRAY NIMBUS BASEBOARD</t>
  </si>
  <si>
    <t>INNOVATION MOULDINGS MATWOOD 1X4X8 TREATED/GRAY ASH BASEBOARD</t>
  </si>
  <si>
    <t>INNOVATION MOULDINGS MATWOOD 1X6X8 TREATED/GRAY ASH BASEBOARD</t>
  </si>
  <si>
    <t>INNOVATION MOULDINGS MATWOOD 1X3X8 TREATED/GRAY TAUPE ARCHITRAVE</t>
  </si>
  <si>
    <t>INNOVATION MOULDINGS MATWOOD 1X6X8 TREATED/GRAY WADER BASEBOARD</t>
  </si>
  <si>
    <t>HANDSAW STANLEY STHT20005 20" ZINC ALLOY CROSSCUT PLASTIC HANDLE</t>
  </si>
  <si>
    <t>STEEL LONG TAPE STANLEY STHT34104 15M/50FT ZINC ALLOY</t>
  </si>
  <si>
    <t>HAMMER STANLEY STHT51391 METAL 16OZ FIBERGLASS HANDLE</t>
  </si>
  <si>
    <t>SCREWDRIVER STANLEY STMT60829 6.5X200MM CUSHION GRIP CHROME VANADIUM</t>
  </si>
  <si>
    <t>SCREWDRIVER SET STANLEY STMT66671 4PC C/GRIP CHROME VANADIUM</t>
  </si>
  <si>
    <t>SCREWDRIVER STANLEY STMT60834 5X100MM PARALLEL CUSHION STANDARD CHROME VANADIUM</t>
  </si>
  <si>
    <t>TRI-COLOR LOW PROFILE DOWNLIGHT NXLED ANX-TCLPR3 98X108X118CM 0.142KG WHITE 3W DL</t>
  </si>
  <si>
    <t>TRI-COLOR LOW PROFILE DOWNLIGHT NXLED ANX-TCLPR6 130X140X150CM 0.155KG WHITE 6W DL</t>
  </si>
  <si>
    <t>TRI-COLOR LOW PROFILE DOWNLIGHT NXLED ANX-TCLPR9 170X60X160CM 0.31KG WHITE 9W DL</t>
  </si>
  <si>
    <t>TRI-COLOR LOW PROFILE DOWNLIGHT NXLED ANX-TCLPR12 177X185X195CM 0.362KG WHITE 12W DL</t>
  </si>
  <si>
    <t>TRI-COLOR LOW PROFILE DOWNLIGHT NXLED ANX-TCLPS3 98X108X118CM 0.142KG WHITE 3W DL</t>
  </si>
  <si>
    <t>TRI-COLOR LOW PROFILE DOWNLIGHT NXLED ANX-TCLPS6 130X140X150CM 0.155KG WHITE 6W DL</t>
  </si>
  <si>
    <t>TRI-COLOR LOW PROFILE DOWNLIGHT NXLED ANX-TCLPS9 170X60X160CM 0.31KG WHITE 9W DL</t>
  </si>
  <si>
    <t>TRI-COLOR LOW PROFILE DOWNLIGHT NXLED ANX-TCLPS12 177X185X195CM 0.362KG WHITE 12W DL</t>
  </si>
  <si>
    <t>SOLAR ENERGY TORCH BULB NXLED ANX-SEB02 100X100X155CM 0.18KG WHITE 18W W/ ON/OFF BUTTON</t>
  </si>
  <si>
    <t>BLACK PLATE AKARI AWD-Z01BP 70X10X119CM 0.04 KG WHITE</t>
  </si>
  <si>
    <t>LCL 23646 (23646) 4L E27 SQUARE FLOWER</t>
  </si>
  <si>
    <t>PENDANT LAMP NEWTECH 0888-3 E27 WOOD</t>
  </si>
  <si>
    <t>PENDANT LAMP NEWTECH 0888-1 E27 WOOD</t>
  </si>
  <si>
    <t>PENDANT LAMP NEWTECH 0754-3 E27 WOOD</t>
  </si>
  <si>
    <t>PENDANT LAMP NEWTECH 0754-1 E27 WOOD</t>
  </si>
  <si>
    <t>PENDANT LAMP NEWTECH 0903-1 E27 WOOD</t>
  </si>
  <si>
    <t>PENDANT LAMP NEWTECH SP3098-3 E27 WOOD</t>
  </si>
  <si>
    <t>PENDANT LAMP NEWTECH SP3098-1 E27 WOOD</t>
  </si>
  <si>
    <t>PENDANT LAMP NEWTECH 0828-1 E27 WOOD</t>
  </si>
  <si>
    <t>INFRARED MOTION SENSOR DUMA SDN121 COLOR BOX 300W</t>
  </si>
  <si>
    <t>INFRARED MOTION SENSOR DUMA SDN122 COLOR BOX 300W</t>
  </si>
  <si>
    <t>INFRARED MOTION SENSOR HOLDER DUMA SDN123 COLOR BOX 60W</t>
  </si>
  <si>
    <t>MICROWAVE SENSOR DUMA SDN124 COLOR BOX 300W</t>
  </si>
  <si>
    <t>LIGHT- CONTROL SENSOR DUMA SDN125 CLOR BOX 300W</t>
  </si>
  <si>
    <t>BATTERY DUMA KN-5926H</t>
  </si>
  <si>
    <t>BATTERY DUMA KN-3708RD</t>
  </si>
  <si>
    <t>BATTERY DUMA KN-3712RD</t>
  </si>
  <si>
    <t>C.L. 23631(23631.1) BUBBLES 3WAY LED DK WD</t>
  </si>
  <si>
    <t>C.L. 23632(23632.1) FLOWER RAY LED DK BRN</t>
  </si>
  <si>
    <t>UV-A TUBE FOR INSECT KILLER AAZ DUMA 4W</t>
  </si>
  <si>
    <t>UV-A TUBE FOR INSECT KILLER AAZ DUMA 7W</t>
  </si>
  <si>
    <t>PCB BOARD FOR AUTOMATIC VOLTAGE REGULATOR DUMA AAZ AVDDSA</t>
  </si>
  <si>
    <t>STROFI COTTON MOP W/METAL HANDLE TK02206+TK651 ARIX + NEW PRACTICO PUSH BRUSH</t>
  </si>
  <si>
    <t>S.O FIRSTANK BUSHING NYLON #2</t>
  </si>
  <si>
    <t>GIC-S.O TANK S/S FIRSTANK 1250L VERTICAL</t>
  </si>
  <si>
    <t>GIC-S.O TANK S/S FIRSTANK 10000L VERTICAL</t>
  </si>
  <si>
    <t>GIC-S.O TANK S/S FIRSTANK 20000L VERTICAL</t>
  </si>
  <si>
    <t>GIC-S.O TANK S/S FIRSTANK 3200L VERTICAL</t>
  </si>
  <si>
    <t>GIC-S.O TANK S/S FIRSTANK 625L VERTICAL</t>
  </si>
  <si>
    <t>GIC-S.O TANK S/S FIRSTANK 3200L HORIZONTAL</t>
  </si>
  <si>
    <t>GIC-S.O TANK S/S FIRSTANK FTH3200L HORIZONTAL</t>
  </si>
  <si>
    <t>SWING CHECK VALVE HOMEAID 1/2</t>
  </si>
  <si>
    <t>SWING CHECK VALVE HOMEAID 3/4</t>
  </si>
  <si>
    <t>SWING CHECK VALVE HOMEAID 1</t>
  </si>
  <si>
    <t>S.O GREASE TRAP EASYFLOW GTP-4 GRAY</t>
  </si>
  <si>
    <t>POST LAMP EXOR AAZ BT0001F STICK TYPE SOLAR</t>
  </si>
  <si>
    <t>POST LAMP EXOR AAZ BT0023A SS STICK TYPE SOLAR</t>
  </si>
  <si>
    <t>POST LAMP EXOR AAZ BT0001A STICK TYPE SOLAR</t>
  </si>
  <si>
    <t>WALL LAMP EXOR AAZ BT0131 W/MOTION SENSOR SOLAR</t>
  </si>
  <si>
    <t>WALL LAMP EXOR AAZ BT1540B W/MOTION SENSOR SOLAR</t>
  </si>
  <si>
    <t>WALL LAMP EXOR AAZ BT1538-1 W/MOTION SENSOR SOLAR</t>
  </si>
  <si>
    <t>POST LAMP EXOR AAZ BT9005C SOLAR</t>
  </si>
  <si>
    <t>WALL LAMP FIXTURE EXOR AAZ BULKHEAD BT1010C STAINLESS E27</t>
  </si>
  <si>
    <t>WALL LAMP FIXTURE EXOR AAZ BULKHEAD BT2603 BLACK E27</t>
  </si>
  <si>
    <t>WALL LAMP FIXTURE EXOR AAZ BULKHEAD BT3109 BLACK E27</t>
  </si>
  <si>
    <t>WALL LAMP FIXTURE EXOR AAZ LANTERN BT1052E UP  BLACK E27</t>
  </si>
  <si>
    <t>WALL LAMP FIXTURE EXOR AAZ LANTERN BT4001S BLACK E27</t>
  </si>
  <si>
    <t>WALL LAMP FIXTURE EXOR AAZ LANTERN BT4001S BRONZE E27</t>
  </si>
  <si>
    <t>POST LAMP FIXTURE EXOR AAZ LANTERN BT4004S BRONZE E27</t>
  </si>
  <si>
    <t>POST LAMP FIXTURE EXOR AAZ LANTERN BT4004S BLACK E27</t>
  </si>
  <si>
    <t>POST LAMP FIXTURE EXOR AAZ 8131-200G BK OUTDOOR</t>
  </si>
  <si>
    <t>POST LAMP FIXTURE EXOR AAZ 8131-200G GB OUTDOOR</t>
  </si>
  <si>
    <t>POST LAMP FIXTURE EXOR AAZ 8131/250G BK OUTDOOR</t>
  </si>
  <si>
    <t>POST LAMP FIXTURE EXOR AAZ 8131/250G GB OUTDOOR</t>
  </si>
  <si>
    <t>POST LAMP FIXTURE EXOR AAZ 8177-2GL RAB OUTDOOR</t>
  </si>
  <si>
    <t>WALL LAMP FIXTURE EXOR AAZ 8159-1WS RAB OUTDOOR</t>
  </si>
  <si>
    <t>WALL LAMP FIXTURE EXOR AAZ 8356-1WS RAB OUTDOOR</t>
  </si>
  <si>
    <t>POST LAMP FIXTURE EXOR AAZ 8356-200G RAB OUTDOOR</t>
  </si>
  <si>
    <t>POST LAMP FIXTURE EXOR AAZ JL001-200WH+BK 200X95MM OUTDOOR</t>
  </si>
  <si>
    <t>POST LAMP FIXTURE EXOR AAZ JL001-200CRP+BK 200X95MM OUTDOOR</t>
  </si>
  <si>
    <t>POST LAMP FIXTURE EXOR AAZ JL001-250WH+BK 250X120MM OUTDOOR</t>
  </si>
  <si>
    <t>POST LAMP FIXTURE EXOR AAZ JL001-250CRP+BK 250X120MM OUTDOOR</t>
  </si>
  <si>
    <t>WALL LAMP FIXTURE EXOR AAZ JL008-200WH+BK 200X85MM OUTDOOR</t>
  </si>
  <si>
    <t>WALL LAMP FIXTURE EXOR AAZ JL008-200CRP+BK 200X85MM OUTDOOR</t>
  </si>
  <si>
    <t>GLOBE LAMP FIXTURE EXOR AAZ JL251-200WH+BK 200X95MM OUTDOOR</t>
  </si>
  <si>
    <t>GLOBE LAMP FIXTURE EXOR AAZ JL251-200CRP+BK 200X95MM OUTDOOR</t>
  </si>
  <si>
    <t>GLOBE LAMP FIXTURE EXOR AAZ JL251-250WH+BK 250X120MM OUTDOOR</t>
  </si>
  <si>
    <t>GLOBE LAMP FIXTURE EXOR AAZ JL251-250CRP+BK 250X120MM OUTDOOR</t>
  </si>
  <si>
    <t>RFID CARD FOR SMART LOCK SENTRY SSL-RFID</t>
  </si>
  <si>
    <t>KYK-INVERTYER BATTERY CHARGER KYK TOOLS KCBC1224V 12/24V</t>
  </si>
  <si>
    <t>TAPE BUTYL WATERPROOF PATCH &amp; SEALING DANJANGMIIN PET 500MMX10MX0.3T GREEN</t>
  </si>
  <si>
    <t>TAPE BUTYL WATERPROOF PATCH &amp; SEALING DANJANGMIIN NWF 500MMX10MX0.3T GRAY</t>
  </si>
  <si>
    <t>TAPE BUTYL WATERPROOF PATCH &amp; SEALING DANJANGMIIN TPO 500MMX5MX1.0T GRAY</t>
  </si>
  <si>
    <t>TAPE BUTYL WATERPROOF PATCH &amp; SEALING DANJANGMIIN MULTILAYER FILM 500MMX5MX1.0T ALUMINUM</t>
  </si>
  <si>
    <t>CIRCULAR LAMP AKARI ACL-MV15D 18.8X90 LED MINI SINGLE COLOR 15W</t>
  </si>
  <si>
    <t>CEILING FIXTURE AKARI ACF-MX101 2.3X8X2.3 2*E27 BASE</t>
  </si>
  <si>
    <t>ROUND BULKHEAD AKRI ABH-H002 18X10X17.7 FIXTURE W/METAL FRAME</t>
  </si>
  <si>
    <t>OVAL BULKHEAD AKARI ABH-H004 106X8.6X21 FIXTURE W/ METAL FRAME</t>
  </si>
  <si>
    <t>MINI CIRCUIT BREAKER AKARI ACBR2-GEP-2P15A 8.7X3.7X7.7 WEIGHT 0.19 RAIL TYPE 15A (2P)</t>
  </si>
  <si>
    <t>MINI CIRCUIT BREAKER AKARI ACBR2-GEP-2P20A 8.7X3.7X7.7 WEIGHT 0.19 RAIL TYPE 20A (2P)</t>
  </si>
  <si>
    <t>MINI CIRCUIT BREAKER AKARI ACBR2-GEP-2P30A 8.7X3.7X7.7 WEIGHT 0.2 RAIL TYPE 30A (2P)</t>
  </si>
  <si>
    <t>MINI CIRCUIT BREAKER AKARI ACBR2-GEP-2P40A 8.7X3.7X7.7 WEIGHT 0.2 RAIL TYPE 40A (2P)</t>
  </si>
  <si>
    <t>MINI CIRCUIT BREAKER AKARI ACBR2-GEP-2P60A 8.7X3.7X7.7 WEIGHT 0.2 RAIL TYPE 60A (2P)</t>
  </si>
  <si>
    <t>MINI CIRCUIT BREAKER AKARI ACBR2-GEP-2P100A 8.7X3.7X7.7 WEIGHT 0.2 RAIL TYPE 100A (2P)</t>
  </si>
  <si>
    <t>RECHARGEABLE FLASHLIGHT AKARI ARFL-K8903 7.6X21.5CM 1W 6500K 4V 400MAH LEAD ACID BATTERY</t>
  </si>
  <si>
    <t>FLASHLIGHT W/ SIDELIGHT AKARI ARFL-K1708 12.5X19.3X6CM  2 IN 1 LED BATTERY OPERATED</t>
  </si>
  <si>
    <t>PANEL LIGHT NXLED ANX-P33D24P 30X30X5.3CM 24W 6500K DAYLIGHT</t>
  </si>
  <si>
    <t>PANEL LIGHT NXLED ANX-P66D80P 60X60X5.3CM 80W 6500K DAYLIGHT</t>
  </si>
  <si>
    <t>PREMIERE BULB LED AKARI APLED3-15WW 7.3X7.3X12.5 WEIGHT 0.07 15W 3000K WARM WHITE</t>
  </si>
  <si>
    <t>PREMIERE BULB LED AKARI APLED3-20WW 9.6X9.5X16.8 WEIGHT 0.18 20W 3000K WARM WHITE</t>
  </si>
  <si>
    <t>DRIVER FOR ADWN-K3DL/3WW AKARI ADWN-KRDD3 9X4X4</t>
  </si>
  <si>
    <t>DRIVER FOR ADWN-K5DL/5WW AKARI ADWN-KRDD5 9X4X5</t>
  </si>
  <si>
    <t>DRIVER FOR ADWN-K7DL/7WW AKARI ADWN-KRDD7 9X4X6</t>
  </si>
  <si>
    <t>DRIVER FOR ADWN-K7DL/9WW AKARI ADWN-KRDD9 9X4X7</t>
  </si>
  <si>
    <t>DIY LENS MODULE ROUND CEILING LAMP AKARI ACL-DIYR12D 12W</t>
  </si>
  <si>
    <t>DIY LENS MODULE ROUND CEILING LAMP AKARI ACL-DIYR18D 16.5X3X16.5 18W</t>
  </si>
  <si>
    <t>DIY LENS MODULE ROUND CEILING LAMP AKARI ACL-DIYR24D 18X3X18 24W</t>
  </si>
  <si>
    <t>DIY LENS MODULE ROUND CEILING LAMP AKARI ACL-DIYR28D 24X3X24 28W</t>
  </si>
  <si>
    <t>PINLIGHT FIXTURE AKARI APNL-STS4B 14X14X16.5 4" SURFACE TYPE</t>
  </si>
  <si>
    <t>PINLIGHT FIXTURE AKARI APNL-STS4W 14X14X16.6 4" SURFACE TYPE</t>
  </si>
  <si>
    <t>PINLIGHT FIXTURE AKARI APNL-STR4B 14X14.3X16.3 4" SURFACE TYPE VERTICAL MOUNTED</t>
  </si>
  <si>
    <t>PINLIGHT FIXTURE AKARI APNL-STR4W 14X14.3X16.4 4" SURFACE TYPE VERTICAL MOUNTED</t>
  </si>
  <si>
    <t>ROUND RECESSED VERTICAL PINLIGHT FIXTURE AKARI APNL-227VG-CFK 11X10X10CM</t>
  </si>
  <si>
    <t>ROUND RECESSED VERTICAL PINLIGHT FIXTURE AKARI APNL-427VG-CFK 15X15X15CM</t>
  </si>
  <si>
    <t>WINDOW GRILL TUSCANY ART203C 1.20X.70M FARFALLA</t>
  </si>
  <si>
    <t>WINDOW GRILL TUSCANY ART203B .90X.70M FARFALLA</t>
  </si>
  <si>
    <t>+OEC-TEE MALE WASSERNISON TM3225 32MM</t>
  </si>
  <si>
    <t>+B-PUMP PARTS SPERONI 35UF</t>
  </si>
  <si>
    <t>DOORBELL DUMA FB-535P WIRELESS WHITE</t>
  </si>
  <si>
    <t>DOORBELL DUMA L-148 AC WIRELESS WHITE</t>
  </si>
  <si>
    <t>DOORBELL DUMA X-531P WIRELESS WHITE</t>
  </si>
  <si>
    <t>DOORBELL DUMA X-581P WIRELESS WHITE</t>
  </si>
  <si>
    <t>DOORBELL DUMA X-518P-2 WIRELESS WHITE</t>
  </si>
  <si>
    <t>DOORBELL DUMA X-591P WIRELESS BLACK</t>
  </si>
  <si>
    <t>PIR DOORBELL DUMA 005 MOTION CONTROLLED WHITE</t>
  </si>
  <si>
    <t>LED EXIT SIGNAGE DUMA AAZ CR-174</t>
  </si>
  <si>
    <t>LED EXIT SIGNAGE DUMA AAZ CR-7017</t>
  </si>
  <si>
    <t>DIY CCTV CAMERA DUMA AAZ X8100-MJ36</t>
  </si>
  <si>
    <t>LOW CEILING LAMP 23647(23647) 3L BLK BASE GRAY GLASS</t>
  </si>
  <si>
    <t>LOW CEILING LAMP 23648(23648) 3L BLK BASE CLEAR GLASS</t>
  </si>
  <si>
    <t>LOW CEILING LAMP 23650(23650) 3L BLK BASE SMOKE BRN GLASS</t>
  </si>
  <si>
    <t>REPAIR FEE</t>
  </si>
  <si>
    <t>DOOR PW 40MMX80CMX210CM PATRICIO GEMILINA</t>
  </si>
  <si>
    <t>DOOR PW 40MMX90CMX210CM PATRICIO GEMILINA</t>
  </si>
  <si>
    <t>DOOR PW 40MMX80CMX210CM HEXAGON GEMILINA</t>
  </si>
  <si>
    <t>DOOR PW 40MMX90CMX210CM HEXAGON GEMILINA</t>
  </si>
  <si>
    <t>DOOR PW 40MMX80CMX210CM PEACOCK GEMILINA</t>
  </si>
  <si>
    <t>DOOR PW 40MMX90CMX210CM PEACOCK GEMILINA</t>
  </si>
  <si>
    <t>DOOR PW 40MMX80CMX210CM SAMERAH GEMILINA</t>
  </si>
  <si>
    <t>DOOR PW 40MMX90CMX210CM SAMERAH GEMILINA</t>
  </si>
  <si>
    <t>DOOR PW 40MMX80CMX210CM THERESE GEMILINA</t>
  </si>
  <si>
    <t>DOOR PW 40MMX90CMX210CM THERESE GEMILINA</t>
  </si>
  <si>
    <t>DOOR PW 40MMX80CMX210CM CANDICE GEMILINA</t>
  </si>
  <si>
    <t>DOOR PW 40MMX90CMX210CM CANDICE GEMILINA</t>
  </si>
  <si>
    <t>DOOR PW 40MMX70CMX210CM CITI 101 ROUTER GEMILINA</t>
  </si>
  <si>
    <t>DOOR PW 40MMX80CMX210CM CITI 101 ROUTER GEMILINA</t>
  </si>
  <si>
    <t>DOOR PW 40MMX90CMX210CM CITI 101 ROUTER GEMILINA</t>
  </si>
  <si>
    <t>DOOR PW 40MMX70CMX210CM CITI 102 ROUTER GEMILINA</t>
  </si>
  <si>
    <t>DOOR PW 40MMX80CMX210CM CITI 102 ROUTER GEMILINA</t>
  </si>
  <si>
    <t>DOOR PW 40MMX90CMX210CM CITI 102 ROUTER GEMILINA</t>
  </si>
  <si>
    <t>DOOR PW 40MMX70CMX210CM CITI 103 ROUTER GEMILINA</t>
  </si>
  <si>
    <t>DOOR PW 40MMX80CMX210CM CITI 103 ROUTER GEMILINA</t>
  </si>
  <si>
    <t>DOOR PW 40MMX90CMX210CM CITI 103 ROUTER GEMILINA</t>
  </si>
  <si>
    <t>DOOR PW 40MMX70CMX210CM CITI 101 W/ ACCENT GEMILINA</t>
  </si>
  <si>
    <t>DOOR PW 40MMX80CMX210CM CITI 101 W/ ACCENT GEMILINA</t>
  </si>
  <si>
    <t>DOOR PW 40MMX90CMX210CM CITI 101 W/ ACCENT GEMILINA</t>
  </si>
  <si>
    <t>DOOR PW 40MMX70CMX210CM CITI 102 W/ ACCENT GEMILINA</t>
  </si>
  <si>
    <t>DOOR PW 40MMX80CMX210CM CITI 102 W/ ACCENT GEMILINA</t>
  </si>
  <si>
    <t>DOOR PW 40MMX90CMX210CM CITI 102 W/ ACCENT GEMILINA</t>
  </si>
  <si>
    <t>DOOR PW 40MMX70CMX210CM CITI 103 W/ ACCENT GEMILINA</t>
  </si>
  <si>
    <t>DOOR PW 40MMX80CMX210CM CITI 103 W/ ACCENT GEMILINA</t>
  </si>
  <si>
    <t>DOOR PW 40MMX90CMX210CM CITI 103 W/ ACCENT GEMILINA</t>
  </si>
  <si>
    <t>DOOR PW 40MMX70CMX210CM KATHLYN 8 SS</t>
  </si>
  <si>
    <t>DOOR PW 40MMX80CMX210CM KATHLYN 8 SS</t>
  </si>
  <si>
    <t>DOOR PW 40MMX90CMX210CM KATHLYN 8 SS</t>
  </si>
  <si>
    <t>DOOR PW 40MMX70CMX210CM KATHLYN 8 SC</t>
  </si>
  <si>
    <t>DOOR PW 40MMX80CMX210CM KATHLYN 8 SC</t>
  </si>
  <si>
    <t>DOOR PW 40MMX90CMX210CM KATHLYN 8 SC</t>
  </si>
  <si>
    <t>DOOR PW 40MMX70CMX210CM KATHLYN 8 SA</t>
  </si>
  <si>
    <t>DOOR PW 40MMX80CMX210CM KATHLYN 8 SA</t>
  </si>
  <si>
    <t>DOOR PW 40MMX90CMX210CM KATHLYN 8 SA</t>
  </si>
  <si>
    <t>S.O BESTANK OUTLET BUSHING #2</t>
  </si>
  <si>
    <t>DOOR PW 41X800X2100MM EDG1 PVC ELEGANT GLASS</t>
  </si>
  <si>
    <t>DOOR PW 41X900X2100MM EDG1 PVC ELEGANT GLASS</t>
  </si>
  <si>
    <t>DOOR PW 41X800X2100MM EDG2 PVC ELEGANT GLASS</t>
  </si>
  <si>
    <t>DOOR PW 41X900X2100MM EDG2 PVC ELEGANT GLASS</t>
  </si>
  <si>
    <t>DOOR PW 41X800X2100MM EDG7 PVC ELEGANT GLASS</t>
  </si>
  <si>
    <t>DOOR PW 41X900X2100MM EDG7 PVC ELEGANT GLASS</t>
  </si>
  <si>
    <t>DOOR PW 41X800X2100MM MGD1 METAL ELEGANT GLASS</t>
  </si>
  <si>
    <t>DOOR PW 41X900X2100MM MGD1 METAL ELEGANT GLASS</t>
  </si>
  <si>
    <t>DOOR PW 41X800X2100MM MGD2 METAL ELEGANT GLASS</t>
  </si>
  <si>
    <t>DOOR PW 41X900X2100MM MGD2 METAL ELEGANT GLASS</t>
  </si>
  <si>
    <t>DOOR PW 41X800X2100MM MGD3 METAL ELEGANT GLASS</t>
  </si>
  <si>
    <t>DOOR PW 41X900X2100MM MGD3 METAL ELEGANT GLASS</t>
  </si>
  <si>
    <t>SB MOP BUCKET SGL SPIN 3M 3M032583 32.5X32.5X27.5CM GREEN</t>
  </si>
  <si>
    <t>SB MOP REFILL SGL SPIN 3M 3M198722 27.94X27.94X2.54CM GREEN</t>
  </si>
  <si>
    <t>SCREWDRIVER KYK PKGSD-612- PROF GO-THRU 1/4X12" CRV</t>
  </si>
  <si>
    <t>DIGITAL TOUCHPAD LEVER L EZSET EZPT2S0S0 20X16.2X24.4CM SS BLK</t>
  </si>
  <si>
    <t>MAILBOX ETRURIA 451-S MM205X65X290 SILVER</t>
  </si>
  <si>
    <t>MAILBOX ETRURIA 451-G MM205X65X290 GOLD</t>
  </si>
  <si>
    <t>JC- LABOR CHARGES</t>
  </si>
  <si>
    <t>SKIMCOAT ISLAND SUPER KINIS PASTE 20KG</t>
  </si>
  <si>
    <t>CLAY POT ETRURIA FP99 DIAM.17 H12</t>
  </si>
  <si>
    <t>CLAY CACTUS POT ETRURIA FP 95 DIAM 10 H 7</t>
  </si>
  <si>
    <t>JC-REPAIR MAXSELL SPARE PARTS</t>
  </si>
  <si>
    <t>JC-CORDLESS HAMMER DRILL MCI 20V</t>
  </si>
  <si>
    <t>SOLAR FLAME LIGHT DUMA SLD-LS-FLM2W</t>
  </si>
  <si>
    <t>SOLAR FLOOD LIGHT DUMA SLD-LS-FLD5W</t>
  </si>
  <si>
    <t>SOLAR FLOOD LIGHT DUMA SLD-LS-FLD10W</t>
  </si>
  <si>
    <t>HANGING LAMP ALLADIN 2712 (23967) 1L E27 BROWN</t>
  </si>
  <si>
    <t>HANGING LAMP ALLADIN 2718 (23973) 1L E27 BROWN</t>
  </si>
  <si>
    <t>HANGING LAMP ALLADIN 2724 (23979) 1L E27 BROWN</t>
  </si>
  <si>
    <t>HANGING LAMP ALLADIN 3203 (23996) 1L E27 BROWN</t>
  </si>
  <si>
    <t>CEILING LAMP ALLADIN 24191 (24191) 3WAY LED BRN</t>
  </si>
  <si>
    <t>TEFLON TAPE HOMEAID 3/4</t>
  </si>
  <si>
    <t>CELLULOSE SPONGE HOMEAID W/ SCRUB BLUE</t>
  </si>
  <si>
    <t>WATER HEATER US CRAFT MASTER E1F6US020V 6 GALLONS STORAGE</t>
  </si>
  <si>
    <t>WATER HEATER US CRAFT MASTER E1F6US015V 12 GALLONS STORAGE</t>
  </si>
  <si>
    <t>JC-S.O WELDING MACHINE SHINSETSU MMA-200 ORANGE 200AMPS</t>
  </si>
  <si>
    <t>AIR CUT OFF TOOL LOTUS LT3CTX 3"</t>
  </si>
  <si>
    <t>AIR HAMMER LOTUS LT14DHX 1/4"</t>
  </si>
  <si>
    <t>AIR IMPACT WRENCH LOTUS LT12CX 1/2" (PRO)</t>
  </si>
  <si>
    <t>AIR IMPACT WRENCH LOTUS LT12RCX 1/2" W/KIT</t>
  </si>
  <si>
    <t>AIR MINI DIE GRINDER LOTUS LT14DGX 1/4" 6MM</t>
  </si>
  <si>
    <t>AIR MOVER LOTUS LT125ACX 124W</t>
  </si>
  <si>
    <t>AIR SANDER LOTUS LT65SSX 6" (SIDE EXHAUST)</t>
  </si>
  <si>
    <t>AIR STATION LOTUS LTCC18VLI X-LINE #TI225</t>
  </si>
  <si>
    <t>BATTERY LOTUS LTBP18G-1.5 18V 1.5AH X-LINE</t>
  </si>
  <si>
    <t>HVLP PAINT STATION LOTUS LTPT600PSX 600W</t>
  </si>
  <si>
    <t>JIGSAW LOTUS LTSJ110-710X 710W</t>
  </si>
  <si>
    <t>REVERSIBLE AIR DRILL LOTUS LT38RDX 3/8"</t>
  </si>
  <si>
    <t>ROTARY DRILL LOTUS LTDR400RE 10MM 400W</t>
  </si>
  <si>
    <t>ROTARY HAMMER LOTUS LTBH18VLI 2KG 18V X-LINE</t>
  </si>
  <si>
    <t>HSS-G BIT LOTUS LTHG0380-B10 9.5 | 3/8"</t>
  </si>
  <si>
    <t>LAMBSWOOL BONNET LOTUS LTPB18 180MM</t>
  </si>
  <si>
    <t>OPEN ENDCARVING LOTUS LTXT20R/OE BIT1/4X1X25.4</t>
  </si>
  <si>
    <t>POLISHING SPONGE LOTUS LTPS14 M14</t>
  </si>
  <si>
    <t>RABBETING BIT LOTUS LTXT32R/RB 1/4X1X1/2</t>
  </si>
  <si>
    <t>ROMAN OGEE BIT LOTUS LTXT15R/RO 1/4X25.4</t>
  </si>
  <si>
    <t>STRAIGHT BIT LOTUS LTXT30R/SB 1/4X1/2X25/32</t>
  </si>
  <si>
    <t>STRAIGHT BIT LOTUS LTXT27R/SB 1/4X1/4X5/8</t>
  </si>
  <si>
    <t>STRAIGHT BIT LOTUS LTXT25R/SB 1/4X1/8X5/16</t>
  </si>
  <si>
    <t>STRAIGHT BIT LOTUS LTXT26R/SB 1/4X3/16X1/2</t>
  </si>
  <si>
    <t>STRAIGHT BIT LOTUS LTXT31R/SB 1/4X3/4X25/32</t>
  </si>
  <si>
    <t>STRAIGHT BIT LOTUS LTXT29R/SB 1/4X3/8X25/32</t>
  </si>
  <si>
    <t>STRAIGHT BIT LOTUS LTXT28R/SB 1/4X5/16X25/32</t>
  </si>
  <si>
    <t>TCT SAW BLADE LOTUS LT10-80WSX 10" 80T (WOOD)</t>
  </si>
  <si>
    <t>TCT SAW BLADE LOTUS LT12-60WSX 12" 60T (WOOD)</t>
  </si>
  <si>
    <t>TCT SAW BLADE LOTUS LT7-60WSX 7" 60T (WOOD)</t>
  </si>
  <si>
    <t>TCT SAW BLADE LOTUS LT9-60WSX 9" 60T (WOOD)</t>
  </si>
  <si>
    <t>V-GROOVE BIT LOTUS LTXT24R/VG 1/4X1/2</t>
  </si>
  <si>
    <t>V-GROOVE BIT LOTUS LTXT22R/VG 1/4X1/4</t>
  </si>
  <si>
    <t>V-GROOVE BIT LOTUS LTXT23R/VG 1/4X3/8</t>
  </si>
  <si>
    <t>COMFORT GRIP GLOVES LOTUS LTSX13CG</t>
  </si>
  <si>
    <t>BALL POINT HEX KEY LOTUS LTHT120BHLS SET 12PC</t>
  </si>
  <si>
    <t>BALL POINT HEX KEY LOTUS LTHT90BHLM SET 9PC</t>
  </si>
  <si>
    <t>FACE MASK LOTUS LTSX100FM1 FFP1 N95</t>
  </si>
  <si>
    <t>FOLDING HEX KEY LOTUS LTHT80FHM SET 8PC (MET)</t>
  </si>
  <si>
    <t>FOLDING HEX KEY LOTUS LTHT90FHS SET 9PC (SAE)</t>
  </si>
  <si>
    <t>HEX KEY LOTUS LTHT90HSLM SET LONG 9PC (MET)</t>
  </si>
  <si>
    <t>FACE MASK LOTUS LTSX200FM2 FFP2 N95</t>
  </si>
  <si>
    <t>FACE MASK LOTUS LTSX300FM3 FFP3 N99</t>
  </si>
  <si>
    <t>HALF FACE RESPIRATOR LOTUS LTSX100HFR (PRO)</t>
  </si>
  <si>
    <t>PROJECT SAFETY KIT LOTUS LTSX3PSK</t>
  </si>
  <si>
    <t>REUSABLE CORDED EARPLUGS LOTUS LTSX6RCE</t>
  </si>
  <si>
    <t>ALUMINUM LEVEL LOTUS LTHT18ALX 18" #L018PM</t>
  </si>
  <si>
    <t>ALUMINUM LEVEL LOTUS LTHT24ALX 24" #L024PM</t>
  </si>
  <si>
    <t>ALUMINUM LEVEL LOTUS LTHT36ALX 36" #L036PM</t>
  </si>
  <si>
    <t>PIPE BENDER LOTUS LTHT1522PBX 15-22MM</t>
  </si>
  <si>
    <t>FOLDING TORX KEY LOTUS LTHT80FHT SET 8PC</t>
  </si>
  <si>
    <t>PIPE CLAMP LOTUS LTHT34PCX H-TYPE 3/4"</t>
  </si>
  <si>
    <t>SLEDGE HAMMER LOTUS LTHT1000SHX 10LBS</t>
  </si>
  <si>
    <t>SLEDGE HAMMER LOTUS LTHT1200SHX 12LBS</t>
  </si>
  <si>
    <t>SLEDGE HAMMER LOTUS LTHT600SHX 6LBS</t>
  </si>
  <si>
    <t>SLEDGE HAMMER LOTUS LTHT800SHX 8LBS</t>
  </si>
  <si>
    <t>SPEED SQUARE LOTUS LTSA700X 7"</t>
  </si>
  <si>
    <t>STAPLE GUN LOTUS LTHT5000SGX #TR33 | T50</t>
  </si>
  <si>
    <t>WIRE STRIPPING PLIERS LOTUS LTSW600X 6"</t>
  </si>
  <si>
    <t>BACKING PAD LOTUS LTBPM10 M10/15,300RPM</t>
  </si>
  <si>
    <t>BRAD NAIL LOTUS LTTA40BNX 18GA F40 #SNF40</t>
  </si>
  <si>
    <t>BRAD NAIL LOTUS LTTA50BNX 18GA F50 #SNF50</t>
  </si>
  <si>
    <t>BRAD/CONCRETE NAIL LOTUS LTTA32STX ST SERIES</t>
  </si>
  <si>
    <t>BRAD/CONCRETE NAIL LOTUS LTTA38STX ST SERIES</t>
  </si>
  <si>
    <t>BRAD/CONCRETE NAIL LOTUS LTTA50STX ST SERIES</t>
  </si>
  <si>
    <t>BRAD/CONCRETE NAIL LOTUS LTTA64STX ST SERIES</t>
  </si>
  <si>
    <t>CARBON BRUSH LOTUS LTBH2-26RE-44</t>
  </si>
  <si>
    <t>CARBON BRUSH LOTUS LTCS1500X-48</t>
  </si>
  <si>
    <t>CARBON BRUSH LOTUS LTCS190-45</t>
  </si>
  <si>
    <t>CARBON BRUSH LOTUS LTHD16RE-17</t>
  </si>
  <si>
    <t>CARBON BRUSH LOTUS LTLG2000P-37</t>
  </si>
  <si>
    <t>CARBON BRUSH LOTUS LTPL6500-18</t>
  </si>
  <si>
    <t>SKIMCOAT MONDO SK2 4L</t>
  </si>
  <si>
    <t>CARBON BRUSH LOTUS LTPR2200X-26</t>
  </si>
  <si>
    <t>CARBON BRUSH LOTUS LTPR550X-13</t>
  </si>
  <si>
    <t>CARBON BRUSH LOTUS LTRD1000-15</t>
  </si>
  <si>
    <t>CARBON BRUSH LOTUS LTRD6500-13</t>
  </si>
  <si>
    <t>CARBON BRUSH LOTUS LTRH2-26RE-18</t>
  </si>
  <si>
    <t>SKIMCOAT MONDO SK2 16L</t>
  </si>
  <si>
    <t>CARBON BRUSH LOTUS LTSJ110-710-17</t>
  </si>
  <si>
    <t>CARBON BRUSH LOTUS LTSJ60-550-17</t>
  </si>
  <si>
    <t>CARBON BRUSH LOTUS LTST110T-44</t>
  </si>
  <si>
    <t>CARBON BRUSH LOTUS LTST1800X-53</t>
  </si>
  <si>
    <t>CHAMFER BIT LOTUS LTXT21R/C45 45 1/4X7/16</t>
  </si>
  <si>
    <t>CHUCK KEY LOTUS LTTA13CK2X 13MM</t>
  </si>
  <si>
    <t>CHUCK KEY LOTUS LTTA16CK2X 16MM</t>
  </si>
  <si>
    <t>CHUCK KEY LOTUS LTTA20CK2X 20MM</t>
  </si>
  <si>
    <t>CORE BOX BIT LOTUS LTXT13R/CB 1/4X1</t>
  </si>
  <si>
    <t>CORE BOX BIT LOTUS LTXT10R/CB 1/4X1/2</t>
  </si>
  <si>
    <t>CORE BOX BIT LOTUS LTXT14R/CB 1/4X1/4</t>
  </si>
  <si>
    <t>CORE BOX BIT LOTUS LTXT11R/CB 1/4X3/8</t>
  </si>
  <si>
    <t>CORE BOX BIT LOTUS LTXT12R/CB 1/4X5/8</t>
  </si>
  <si>
    <t>COVE BIT LOTUS LTXT18R/CV 1/4X1/2X25.4</t>
  </si>
  <si>
    <t>COVE BIT LOTUS LTXT16R/CV 1/4X1/4X15.8</t>
  </si>
  <si>
    <t>COVE BIT LOTUS LTXT19R/CV 1/4X1X38.1</t>
  </si>
  <si>
    <t>COVE BIT LOTUS LTXT17R/CV 1/4X3/8X22.2</t>
  </si>
  <si>
    <t>CROWN STAPLE LOTUS LTTA1006CSX 20GA</t>
  </si>
  <si>
    <t>CROWN STAPLE LOTUS LTTA1008CSX 20GA</t>
  </si>
  <si>
    <t>CROWN STAPLE LOTUS LTTA1010CSX 20GA</t>
  </si>
  <si>
    <t>CROWN STAPLE LOTUS LTTA1013CSX 20GA</t>
  </si>
  <si>
    <t>CROWN STAPLE LOTUS LTTA1016CSX 20GA</t>
  </si>
  <si>
    <t>CROWN STAPLE LOTUS LTTA1022CSX 20GA</t>
  </si>
  <si>
    <t>DRILL CHUCK LOTUS LTTA160DPCX 16MM JT3</t>
  </si>
  <si>
    <t>DRILL CHUCK LOTUS LTTA20DPCX 20MM JT4</t>
  </si>
  <si>
    <t>DRILL CHUCK 25MM JT5 LTTA25DPCX</t>
  </si>
  <si>
    <t>DRILL CHUCK+KEY LOTUS LTTA1020DCX 10MM-20UNF</t>
  </si>
  <si>
    <t>DRILL CHUCK+KEY LOTUS LTTA1024DCX 10MM-24UNF</t>
  </si>
  <si>
    <t>DRILL CHUCK+KEY LOTUS LTTA1320DCX 13MM-20UNF</t>
  </si>
  <si>
    <t>DRILL CHUCK+KEY LOTUS LTTA624DCX 6MM-24UNF</t>
  </si>
  <si>
    <t>FLAP DISC LOTUS LT4-100F2DX (FLEX) 4" G100</t>
  </si>
  <si>
    <t>FLAP DISC LOTUS LT4-120F2DX (FLEX) 4" G120</t>
  </si>
  <si>
    <t>FLAP DISC LOTUS LT4-60F2DX (FLEX) 4" G60</t>
  </si>
  <si>
    <t>FLAP DISC LOTUS LT4-80F2DX (FLEX) 4" G80</t>
  </si>
  <si>
    <t>FLUSH TRIM BIT LOTUS LTXT35R/FT 1/4X1/2X1/2</t>
  </si>
  <si>
    <t>FLUSH TRIM BIT LOTUS LTXT33R/FT 1/4X1/4X1/2</t>
  </si>
  <si>
    <t>FLUSH TRIM BIT LOTUS LTXT34R/FT 1/4X3/8X9/16</t>
  </si>
  <si>
    <t>HEX HOLE SAW ADAPTER LOTUS LTHHA12 1/2"-20UNF</t>
  </si>
  <si>
    <t>HSS BI-METAL HOLESAW LOTUS LTBM25 25MM</t>
  </si>
  <si>
    <t>HSS-G BIT LOTUS LTHG0160-B10 1.5 | 1/16"</t>
  </si>
  <si>
    <t>HSS-G BIT LOTUS LTHG0564-B10 2.0 | 5/64"</t>
  </si>
  <si>
    <t>HSS-G BIT LOTUS LTHG0332-B10 2.5 | 3/32"</t>
  </si>
  <si>
    <t>HSS-G BIT LOTUS LTHG0764-B10 2.8 | 7/64"</t>
  </si>
  <si>
    <t>HSS-G BIT LOTUS LTHG010012-B1 25.4 | 1"</t>
  </si>
  <si>
    <t>HSS-G BIT LOTUS LTHG0180-B10 3.0 | 1/8"</t>
  </si>
  <si>
    <t>HSS-G BIT LOTUS LTHG0964-B10 3.2 | 9/64"</t>
  </si>
  <si>
    <t>HSS-G BIT LOTUS #HDB035 3.5 | 5/32"</t>
  </si>
  <si>
    <t>HSS-G BIT LOTUS LTHG0532-B10 3.5 | 5/32"</t>
  </si>
  <si>
    <t>HSS-G BIT LOTUS LTHG0140-B10 5.5 | 1/4"</t>
  </si>
  <si>
    <t>HSS-G BIT LOTUS LTHG0516-B10 7.5 | 5/16"</t>
  </si>
  <si>
    <t>MHD-MULTI-BOND ADHESIVE, 3.0 LITERS</t>
  </si>
  <si>
    <t>JC-JUSTINO REPAIR ONLY</t>
  </si>
  <si>
    <t>POST LAMP FIXTURE NEWTECH AAZ PL01-O-150-95 150MM OPAL PMMA OUTDOOR</t>
  </si>
  <si>
    <t>POST LAMP FIXTURE NEWTECH AAZ PL01-O-200-95 200MM OPAL PMMA OUTDOOR</t>
  </si>
  <si>
    <t>POST LAMP FIXTURE NEWTECH AAZ PL02-CP-200-95 200MM CLEAR PRISMATIC PMMA OUTDOOR</t>
  </si>
  <si>
    <t>POST LAMP FIXTURE NEWTECH AAZ PL03-WC-200-95 200MM WHITE+CLEAR PMMA OUTDOOR</t>
  </si>
  <si>
    <t>POST LAMP FIXTURE NEWTECH AAZ PL01-O-250-120 250MM OPAL PMMA OUTDOOR</t>
  </si>
  <si>
    <t>POST LAMP FIXTURE NEWTECH AAZ PL02-CP-250-120 250MM CLEAR PRISMATIC PMMA OUTDOOR</t>
  </si>
  <si>
    <t>POST LAMP FIXTURE NEWTECH AAZ PL03-WC-250-120 250MM WHITE+CLEAR PMMA OUTDOOR</t>
  </si>
  <si>
    <t>POST LAMP FIXTURE NEWTECH AAZ PL01-O-300-140 300MM OPAL PMMA OUTDOOR</t>
  </si>
  <si>
    <t>WALL LAMP FIXTURE NEWTECH AAZ WL01-O-200 200MM OPAL PMMA OUTDOOR</t>
  </si>
  <si>
    <t>WALL LAMP FIXTURE NEWTECH AAZ WL02-CP-200 200MM CLEAR PRISMATIC PMMA OUTDOOR</t>
  </si>
  <si>
    <t>POST LAMP FIXTURE NEWTECH AAZ 8131-200G BK OUTDOOR</t>
  </si>
  <si>
    <t>POST LAMP FIXTURE NEWTECH AAZ 8131-200G BG OUTDOOR</t>
  </si>
  <si>
    <t>POST LAMP FIXTURE NEWTECH AAZ 8131-250G BK OUTDOOR</t>
  </si>
  <si>
    <t>POST LAMP FIXTURE NEWTECH AAZ 8131-250G BG OUTDOOR</t>
  </si>
  <si>
    <t>CEILING LAMP FIXTURE NEWTECH AAZ CY300Y 300MM GLASS</t>
  </si>
  <si>
    <t>CEILING LAMP FIXTURE NEWTECH AAZ CY400Y 400MM GLASS</t>
  </si>
  <si>
    <t>WALL LAMP FIXTURE NEWTECH AAZ CY220 GLASS</t>
  </si>
  <si>
    <t>STRIP LIGHT DUMA AAZ SP2835H100.082.WW HIGH VOLTAGE WW</t>
  </si>
  <si>
    <t>STRIP LIGHT DUMA AAZ SP2835H100.082.CW HIGH VOLTAGE DL</t>
  </si>
  <si>
    <t>STRIP LIGHT DUMA AAZ SP5050H60C3.082 HIGH VOLTAGE RGB</t>
  </si>
  <si>
    <t>STRIP LIGHT DUMA AAZ SPH.CR.1K CONTROLLER 1-KEY</t>
  </si>
  <si>
    <t>STRIP LIGHT DUMA AAZ SPH.CR.RF24B CONTROLER 24-KEY</t>
  </si>
  <si>
    <t>STRIP LIGHT DUMA AAZ SPH.CON2 CONNECTOR 2-PIN</t>
  </si>
  <si>
    <t>STRIP LIGHT DUMA AAZ SPH.CON4 CONNECTOR 4-PIN</t>
  </si>
  <si>
    <t>STRIP LIGHT DUMA AAZ SPH.MC MOUNTING CLIP SET</t>
  </si>
  <si>
    <t>STRIP LIGHT DUMA AAZ SPH.PC POWER CORD</t>
  </si>
  <si>
    <t>STRIP LIGHT DUMA AAZ SPH.GB PVC GLUE</t>
  </si>
  <si>
    <t>WALL LAMP FIXTURE NEWTECH AAZ BT1010C SS</t>
  </si>
  <si>
    <t>WALL LAMP FIXTURE NEWTECH AAZ BT2603 BK</t>
  </si>
  <si>
    <t>WALL LAMP FIXTURE NEWTECH AAZ BT3109 BK</t>
  </si>
  <si>
    <t>WALL LAMP FIXTURE NEWTECH AAZ BT1052EUP BK</t>
  </si>
  <si>
    <t>WALL LAMP FIXTURE NEWTECH AAZ BT4001S BK</t>
  </si>
  <si>
    <t>WALL LAMP FIXTURE NEWTECH AAZ BT4001S BRONZE</t>
  </si>
  <si>
    <t>POST LAMP FIXTURE NEWTECH AAZ BT4004S BRONZE</t>
  </si>
  <si>
    <t>AIC-SHOVEL KYK KSL518S ROUND POINT</t>
  </si>
  <si>
    <t>AIC-SHOVEL KYK KSL519S SCOOP</t>
  </si>
  <si>
    <t>SO. JC REPAIR ONLY</t>
  </si>
  <si>
    <t>PLANTS PUENTESPINA POINSETTIA 15CM POT STANDARD B</t>
  </si>
  <si>
    <t>PLANTS PUENTESPINA POINSETTIA 21 CM POT STANDARD A</t>
  </si>
  <si>
    <t>AUTOMATIC VOLTAGE REGULATOR DUMA AVRDSA3000VA BLACK</t>
  </si>
  <si>
    <t>AUTOMATIC VOLTAGE REGULATOR DUMA AVRDSA5000VA BLACK</t>
  </si>
  <si>
    <t>CEILING LIGHT DUMA CL-FT-R3W WHITE</t>
  </si>
  <si>
    <t>CEILING LIGHT DUMA CL-FT-S3W WHITE</t>
  </si>
  <si>
    <t>WALL LAMP DUMA WL-FT-R01 BLACK</t>
  </si>
  <si>
    <t>WALL LAMP DUMA WL-FT-R02 BLACK</t>
  </si>
  <si>
    <t>WALL LAMP DUMA WL-FT-S03-BL BLACK</t>
  </si>
  <si>
    <t>WALL LAMP DUMA WL-FT-S04-WH WHITE</t>
  </si>
  <si>
    <t>SPOT LIGHT DUMA SL-FT-S12W BLACK</t>
  </si>
  <si>
    <t>SPOT LIGHT DUMA SL-FT-L18W BLACK</t>
  </si>
  <si>
    <t>GENERATOR GASOLINE NVNG2200 SINGLE PHASE</t>
  </si>
  <si>
    <t>SUS 304 BIDET BLACK</t>
  </si>
  <si>
    <t>DECK SCRUB BRUSH HD</t>
  </si>
  <si>
    <t>MULTI FUNCTION HOLDER HD</t>
  </si>
  <si>
    <t>INDUSTRIAL WET MOP</t>
  </si>
  <si>
    <t>INDUSTRIAL WET MOP REFILL</t>
  </si>
  <si>
    <t>WET MOP</t>
  </si>
  <si>
    <t>WET MOP REFILL</t>
  </si>
  <si>
    <t>CITY MOP</t>
  </si>
  <si>
    <t>CITY MOP REFILL</t>
  </si>
  <si>
    <t>MOCROFIBER MOP SET</t>
  </si>
  <si>
    <t>MOCROFIBER MOP HEAD</t>
  </si>
  <si>
    <t>HA UPRIGHT DUST PAN</t>
  </si>
  <si>
    <t>HA MINI/CITY BROOM</t>
  </si>
  <si>
    <t>S.O COUPLING  S/S WELDABLE 2"</t>
  </si>
  <si>
    <t>CELLULOSE SPONGE HOMEAID W/ SCRUB</t>
  </si>
  <si>
    <t>SINK RACK INEX DMS-6090CT 52-92X26X43CM CASERO SS204</t>
  </si>
  <si>
    <t>RACK INEX DMS-7091CT 55X13X70.5CM 3 TIER SLIM PULLOUT WHITE</t>
  </si>
  <si>
    <t>PAVER ZIGZAG ETRURIA 380 GREY CEMENT</t>
  </si>
  <si>
    <t>PAVER ZIGZAG ETRURIA 380 RED CEMENT</t>
  </si>
  <si>
    <t>PAVER Y SHAPE ETRURIA 383 GREY CEMENT</t>
  </si>
  <si>
    <t>PAVER Y SHAPE ETRURIA 383 RED CEMENT</t>
  </si>
  <si>
    <t>PAVER RECTANGLE ETRURIA 385 GREY CEMENT</t>
  </si>
  <si>
    <t>PAVER RECTANGLE ETRURIA 385 RED CEMENT</t>
  </si>
  <si>
    <t>PAVER FISH SCALE ETRURIA 388 GREY CEMENT</t>
  </si>
  <si>
    <t>PAVER FISH SCALE ETRURIA 388 RED CEMENT</t>
  </si>
  <si>
    <t>PAVER RAMP TILE ETRURIA 387 GREY CEMENT</t>
  </si>
  <si>
    <t>PAVER RAMP TILE ETRURIA 387 RED CEMENT</t>
  </si>
  <si>
    <t>STRIP LIGHT DUMA AAZ H80-3M DOUBLE BLISTER</t>
  </si>
  <si>
    <t>STRIP LIGHT DUMA AAZ H78-3M-WW DOUBLE BLISTER</t>
  </si>
  <si>
    <t>STRIP LIGHT DUMA AAZ H78-20M-WW DOUBLE BLISTER</t>
  </si>
  <si>
    <t>MUSIC STRIP LIGHT DUMA AAZ H90-5M DOUBLE BLISTER</t>
  </si>
  <si>
    <t>BLUETOOTH CEILING LAMP SET NEWTECH AAZ LDA02 COLOR BOX</t>
  </si>
  <si>
    <t>S.O S/S COUPLING EASYFLOW 4"  (WELDABLE)</t>
  </si>
  <si>
    <t>JC- FREIGHT CHARGE</t>
  </si>
  <si>
    <t>DAVIES MONDO FLEX-IT 6.5L</t>
  </si>
  <si>
    <t>DAVIES MONDO AQUA LOCK 4.5KG/4L</t>
  </si>
  <si>
    <t>DAVIES MONDO AQUA LOCK 20KG/SACK</t>
  </si>
  <si>
    <t>DAVIES MONDO LIQUID SEAL 1/4L LS-GRAY</t>
  </si>
  <si>
    <t>DAVIES MONDO LIQUID SEAL 1L LS-GRAY</t>
  </si>
  <si>
    <t>DAVIES MONDO LIQUID SEAL 4L LS-GRAY</t>
  </si>
  <si>
    <t>DAVIES MONDO LIQUID SEAL 1/4L LS-WHITE</t>
  </si>
  <si>
    <t>DAVIES MONDO LIQUID SEAL 1L LS-WHITE</t>
  </si>
  <si>
    <t>DAVIES MONDO LIQUID SEAL 4L LS-WHITE</t>
  </si>
  <si>
    <t>DAVIES MONDO LIQUID SEAL 1/4L LS-RED</t>
  </si>
  <si>
    <t>DAVIES MONDO LIQUID SEAL 1L LS-RED</t>
  </si>
  <si>
    <t>DAVIES MONDO LIQUID SEAL 4L LS-RED</t>
  </si>
  <si>
    <t>DAVIES MONDO LIQUID SEAL 1/4L LS-GREEN</t>
  </si>
  <si>
    <t>DAVIES MONDO LIQUID SEAL 1L LS-GREEN</t>
  </si>
  <si>
    <t>DAVIES MONDO LIQUID SEAL 4L LS-GREEN</t>
  </si>
  <si>
    <t>FLOODLIGHT(SMD) FOCUS DAYLIGHT 70W</t>
  </si>
  <si>
    <t>FLOODLIGHT(SMD) FOCUS DAYLIGHT 100W</t>
  </si>
  <si>
    <t>FLOODLIGHT(SMD) FOCUS DAYLIGHT 150W</t>
  </si>
  <si>
    <t>FLOODLIGHT(SMD) FOCUS DAYLIGHT 200W</t>
  </si>
  <si>
    <t>FLOODLIGHT(SMD) FOCUS WARMWHITE 70W</t>
  </si>
  <si>
    <t>FLOODLIGHT(SMD) FOCUS WARMWHITE 100W</t>
  </si>
  <si>
    <t>FLOODLIGHT(SMD) FOCUS WARMWHITE 150W</t>
  </si>
  <si>
    <t>FLOODLIGHT(SMD) FOCUS WARMWHITE 200W</t>
  </si>
  <si>
    <t>WIDE OUTLET FLAT PIN FOCUS 1 GANG WHITE PLASTIC</t>
  </si>
  <si>
    <t>WIDE OUTLET FLAT PIN FOCUS 2 GANG WHITE PLASTIC</t>
  </si>
  <si>
    <t>WIDE OUTLET FLAT PIN FOCUS 3 GANG WHITE PLASTIC</t>
  </si>
  <si>
    <t>OUTLET W/ GROUND FOCUS FOG502 3 1/2"X2" WHITE PLASTIC</t>
  </si>
  <si>
    <t>OUTLET W/ GROUND FOCUS FOG503 5"X2" WHITE PLASTIC</t>
  </si>
  <si>
    <t>SQUARE SWITCH FOCUS 2"X2" WHITE PLASTIC</t>
  </si>
  <si>
    <t>WH-GL TURBO SWIRL-GLASS COLORED FROSTED</t>
  </si>
  <si>
    <t>FAUCET WASSERNISON WN1049</t>
  </si>
  <si>
    <t>PVC GLUE SURETITE WHITE 125ML</t>
  </si>
  <si>
    <t>PVC GLUE SURETITE WHITE 50ML</t>
  </si>
  <si>
    <t>PVC GLUE SURETITE WHITE 250ML</t>
  </si>
  <si>
    <t>PVC GLUE SURETITE WHITE 500ML</t>
  </si>
  <si>
    <t>WELDING APOLLO 6013-3/32 GRAY METAL KL</t>
  </si>
  <si>
    <t>WELDING APOLLO 6013-3/32 GRAY METAL CASE</t>
  </si>
  <si>
    <t>AHL-HANGING LAMP 3L 2706 (23961) WOOD</t>
  </si>
  <si>
    <t>AHL-HANGING LAMP 1L 2706 (23961) WOOD</t>
  </si>
  <si>
    <t>AHL-HANGING LAMP 3L 2712 (23967) WOOD</t>
  </si>
  <si>
    <t>AHL-HANGING LAMP 1L 2717 (23972) WOOD</t>
  </si>
  <si>
    <t>AHL-HANGING LAMP 3L 2717 (23972) WOOD</t>
  </si>
  <si>
    <t>ACS-ORNAMENTAL PLANT VARIGATED PLANT LARGE</t>
  </si>
  <si>
    <t>ACS-ORNAMENTAL PLANT VARIGATED PLANT MEDIUM</t>
  </si>
  <si>
    <t>FORSTNER BIT SENTRY S-CHIK35 35MM STAINLESS STEEL</t>
  </si>
  <si>
    <t>ACS-PLANTS HANGER MACRAME SMALL</t>
  </si>
  <si>
    <t>ACS-PLANTS HANGER MACRAME MEDIUM</t>
  </si>
  <si>
    <t>ELBOW G.I TSP HGY 90DEG 1/2"</t>
  </si>
  <si>
    <t>ELBOW G.I TSP HGY 90DEG 3/4"</t>
  </si>
  <si>
    <t>ELBOW G.I TSP HGY 90DEG 1"</t>
  </si>
  <si>
    <t>ELBOW G.I TSP HGY 90DEG 1 1/2"</t>
  </si>
  <si>
    <t>ELBOW REDUCER G.I TSP HGY 90DEG 3/4X1/2"</t>
  </si>
  <si>
    <t>ELBOW REDUCER G.I TSP HGY 90DEG 1X1/2"</t>
  </si>
  <si>
    <t>ELBOW REDUCER G.I TSP HGY 90DEG 1X3/4"</t>
  </si>
  <si>
    <t>STREET ELBOW G.I TSP HGY 90DEG 1/2"</t>
  </si>
  <si>
    <t>STREET ELBOW G.I TSP HGY 90DEG 3/4"</t>
  </si>
  <si>
    <t>STREET ELBOW G.I TSP HGY 90DEG 1"</t>
  </si>
  <si>
    <t>STREET ELBOW REDUCER G.I TSP HGY 90DEG 3/4X1/2"</t>
  </si>
  <si>
    <t>TEE G.I TSP HGY 1/2"</t>
  </si>
  <si>
    <t>TEE G.I TSP HGY 3/4"</t>
  </si>
  <si>
    <t>TEE G.I TSP HGY 1"</t>
  </si>
  <si>
    <t>TEE G.I TSP HGY 1 1/2"</t>
  </si>
  <si>
    <t>REDUCING TEE G.I TSP HGY 3/4X1/2"</t>
  </si>
  <si>
    <t>REDUCING TEE G.I TSP HGY 1X1/2"</t>
  </si>
  <si>
    <t>REDUCING TEE G.I TSP HGY 1X3/4"</t>
  </si>
  <si>
    <t>CROSS TEE G.I TSP HGY 1/2"</t>
  </si>
  <si>
    <t>CROSS TEE G.I TSP HGY 3/4"</t>
  </si>
  <si>
    <t>CROSS TEE G.I TSP HGY 1"</t>
  </si>
  <si>
    <t>DIGITAL DOOR LOCK YALE YMG40-RB RED BRONZE</t>
  </si>
  <si>
    <t>CROSS TEE G.I TSP HGY 1 1/2"</t>
  </si>
  <si>
    <t>SOCKET REDUCER WITH RIBS G.I TSP HGY 3/4X1/2"</t>
  </si>
  <si>
    <t>SOCKET REDUCER WITH RIBS G.I TSP HGY 1X1/2"</t>
  </si>
  <si>
    <t>SOCKET REDUCER WITH RIBS G.I TSP HGY 1X3/4"</t>
  </si>
  <si>
    <t>BUSHING G.I TSP HGY 3/4X1/2"</t>
  </si>
  <si>
    <t>BALL VALVE VODA HGY DV LL1001 1/2" BRASS</t>
  </si>
  <si>
    <t>BUSHING G.I TSP HGY 1X1/2"</t>
  </si>
  <si>
    <t>BALL VALVE VODA HGY DV LL1001 3/4" BRASS</t>
  </si>
  <si>
    <t>BUSHING G.I TSP HGY 1X3/4"</t>
  </si>
  <si>
    <t>BALL VALVE VODA HGY DV LL1060 1/2" BRASS</t>
  </si>
  <si>
    <t>BALL VALVE VODA HGY DV LL1060 3/4" BRASS</t>
  </si>
  <si>
    <t>SOCKET TAPER THREAD W/ RIB G.I TSP HGY 1/2"</t>
  </si>
  <si>
    <t>GATE VALVE VODA HGY DV LL4030 1/2" BRASS</t>
  </si>
  <si>
    <t>SOCKET TAPER THREAD W/ RIB G.I TSP HGY 3/4"</t>
  </si>
  <si>
    <t>GATE VALVE VODA HGY DV LL4030 3/4" BRASS</t>
  </si>
  <si>
    <t>FAUCET VODA HGY DV LL2001 1/2" BRASS W/BIBCOCK</t>
  </si>
  <si>
    <t>SOCKET TAPER THREAD W/ RIB G.I TSP HGY 1"</t>
  </si>
  <si>
    <t>FAUCET VODA HGY DV LL2051 1/2" BRASS W/BIBCOCK</t>
  </si>
  <si>
    <t>FAUCET VODA HGY DV LL2053 1/2" BRASS</t>
  </si>
  <si>
    <t>FAUCET VODA HGY DV LL2063 1/2" BRASS W/BIBCOCK</t>
  </si>
  <si>
    <t>SOCKET TAPER THREAD W/ RIB G.I TSP HGY 1 1/2"</t>
  </si>
  <si>
    <t>BALL VALVE VODA HGY DV LL1136 20MM BRASS</t>
  </si>
  <si>
    <t>BALL VALVE VODA HGY DV LL1136 25MM BRASS</t>
  </si>
  <si>
    <t>NIPPLE G.I TSP HGY 1/2"</t>
  </si>
  <si>
    <t>BALL VALVE VODA HGY DV LL1136 32MM BRASS</t>
  </si>
  <si>
    <t>CHECK VALVE VODA HGY DV LL5007 1/2" BRASS</t>
  </si>
  <si>
    <t>NIPPLE G.I TSP HGY 3/4"</t>
  </si>
  <si>
    <t>CHECK VALVE VODA HGY DV LL5007 3/4" BRASS</t>
  </si>
  <si>
    <t>CHECK VALVE VODA HGY DV LL5001A 1/2" BRASS</t>
  </si>
  <si>
    <t>NIPPLE G.I TSP HGY 1"</t>
  </si>
  <si>
    <t>CHECK VALVE VODA HGY DV LL5001A 3/4" BRASS</t>
  </si>
  <si>
    <t>SPRING FOOT VALVE VODA HGY DV LL5018 1/2" BRASS</t>
  </si>
  <si>
    <t>NIPPLE G.I TSP HGY 1 1/2"</t>
  </si>
  <si>
    <t>SPRING FOOT VALVE VODA HGY DV LL5018 3/4" BRASS</t>
  </si>
  <si>
    <t>PLUG SQUARE HEAD G.I TSP HGY 1/2"</t>
  </si>
  <si>
    <t>SPRING FOOT VALVE VODA HGY DV LL5018 1" BRASS</t>
  </si>
  <si>
    <t>FLOATING VALVE VODA HGY DV LL5010B 1/2" BRASS</t>
  </si>
  <si>
    <t>PLUG SQUARE HEAD G.I TSP HGY 3/4"</t>
  </si>
  <si>
    <t>PLUG SQUARE HEAD G.I TSP HGY 1"</t>
  </si>
  <si>
    <t>FLOATING VALVE VODA HGY DV LL5010B 1" BRASS</t>
  </si>
  <si>
    <t>FLOATING VALVE VODA HGY DV LL5010B 3/4" BRASS</t>
  </si>
  <si>
    <t>ELBOW FXF VODA HGY DV LL6017 1/2"</t>
  </si>
  <si>
    <t>ROUND CAPS G.I TSP HGY 1/2"</t>
  </si>
  <si>
    <t>ELBOW FXF VODA HGY DV LL6017 3/4"</t>
  </si>
  <si>
    <t>UNION BRASS VODA HGY DV LL6023 1/2"</t>
  </si>
  <si>
    <t>ROUND CAPS G.I TSP HGY 3/4"</t>
  </si>
  <si>
    <t>UNION BRASS VODA HGY DV LL6023 3/4"</t>
  </si>
  <si>
    <t>UNION BRASS VODA HGY DV LL6023 1"</t>
  </si>
  <si>
    <t>T COUPLING VODA HGY DV LL6016 1/2"</t>
  </si>
  <si>
    <t>T COUPLING VODA HGY DV LL6016 3/4"</t>
  </si>
  <si>
    <t>T COUPLING VODA HGY DV LL6016 1"</t>
  </si>
  <si>
    <t>REDUCTION VODA HGY DV LL6033 1"X1/2"</t>
  </si>
  <si>
    <t>REDUCTION VODA HGY DV LL6033 1"X3/4"</t>
  </si>
  <si>
    <t>FAUCET VODA HGY DV LL2006 1/2" BRASS W/BIBCOCK W/OUT CONNECTOR</t>
  </si>
  <si>
    <t>ROUND CAPS G.I TSP HGY 1"</t>
  </si>
  <si>
    <t>BALL VALVE VODA HGY DV LL1291 1/2''  BRASS</t>
  </si>
  <si>
    <t>UNION FEMALE G.I TSP HGY 1/2"</t>
  </si>
  <si>
    <t>UNION FEMALE G.I TSP HGY 3/4"</t>
  </si>
  <si>
    <t>UNION FEMALE G.I TSP HGY 1"</t>
  </si>
  <si>
    <t>UNION FEMALE G.I TSP HGY 1 1/2"</t>
  </si>
  <si>
    <t>PIPE FOROXI PPRC AQUAPA HGY OFL-200025 PN25 WATER 3.4X20MM</t>
  </si>
  <si>
    <t>PIPE FOROXI PPRC AQUAPA HGY OFL-200025 PN25 WATER 4.2X25MM</t>
  </si>
  <si>
    <t>PIPE FOROXI PPRC AQUAPA HGY OFL-320025 PN25 WATER 5.4X32MM</t>
  </si>
  <si>
    <t>PIPE PPRC AQUAPA HGY DUZ-200020 PN20 WATER 3.4X20MM</t>
  </si>
  <si>
    <t>PIPE PPRC AQUAPA HGY DUZ-250020 PN20 WATER 4.2X25MM</t>
  </si>
  <si>
    <t>PIPE PPRC AQUAPA HGY DUZ-320020 PN20 WATER 5.4X32MM</t>
  </si>
  <si>
    <t>SOCKET PPRC AQUAPA HGY MAN-200000 PN25 20MM</t>
  </si>
  <si>
    <t>SOCKET PPRC AQUAPA HGY MAN-250000 PN25 25MM</t>
  </si>
  <si>
    <t>SOCKET PPRC AQUAPA HGY MAN-320000 PN25 32MM</t>
  </si>
  <si>
    <t>REDUCER PPRC AQUAPA HGY RDS-252000 PN25  20-25MM</t>
  </si>
  <si>
    <t>ELBOW90 PPRC AQUAPA HGY DIR200090 PN25 20MM</t>
  </si>
  <si>
    <t>ELBOW90 PPRC AQUAPA HGY DIR250090 PN25 25MM</t>
  </si>
  <si>
    <t>ELBOW90 PPRC AQUAPA HGY DIR320090 PN25 32MM</t>
  </si>
  <si>
    <t>ELBOW45 PPRC AQUAPA HGY DIR200045 PN25 20MM</t>
  </si>
  <si>
    <t>ELBOW45 PPRC AQUAPA HGY DIR250045 PN25 25MM</t>
  </si>
  <si>
    <t>ELBOW45 PPRC AQUAPA HGY DIR320045 PN25 32MM</t>
  </si>
  <si>
    <t>T-PIECE PPRC AQUAPA HGY TEE200000 PN25 20MM</t>
  </si>
  <si>
    <t>T-PIECE PPRC AQUAPA HGY TEE250000 PN25 25MM</t>
  </si>
  <si>
    <t>T-PIECE PPRC AQUAPA HGY TEE320000 PN25 32MM</t>
  </si>
  <si>
    <t>REDUCER-T PPRC AQUAPA HGY ITE322020 PN25 32-20-20MM</t>
  </si>
  <si>
    <t>STOPEND PPRC AQUAPA HGY KPB200000 PN25 20MM</t>
  </si>
  <si>
    <t>STOPEND PPRC AQUAPA HGY KPB320000 PN25 32MM</t>
  </si>
  <si>
    <t>CROSSOVER SHORT PPRC AQUAPA HGY MKK200000 PN25 20MM</t>
  </si>
  <si>
    <t>CROSSOVER SHORT PPRC AQUAPA HGY MKK250000 PN25 25MM</t>
  </si>
  <si>
    <t>CROSSOVER SHORT PPRC AQUAPA HGY MKK320000 PN25 32MM</t>
  </si>
  <si>
    <t>END PLUG PPRC AQUAPA HGY KTP200012 PN25 20 1/2"</t>
  </si>
  <si>
    <t>SINGLE CLAMP PPRC AQUAPA HGY TKP200000 PN25 20MM</t>
  </si>
  <si>
    <t>SINGLE CLAMP PPRC AQUAPA HGY TKP250000 PN25 25MM</t>
  </si>
  <si>
    <t>SINGLE CLAMP PPRC AQUAPA HGY TKP320000 PN25 32MM</t>
  </si>
  <si>
    <t>TAILED FEMALE NIPPLE PPRC  AQUAPA HGY DNK200012 PN25 20 1/2"</t>
  </si>
  <si>
    <t>TAILED FEMALE NIPPLE PPRC AQUAPA HGY DNK250012 PN25 25 1/2"</t>
  </si>
  <si>
    <t>ELBOW FEMALE PPRC AQUAPA HGY DDR200012 PN25 20 1/2"</t>
  </si>
  <si>
    <t>ELBOW FEMALE PPRC AQUAPA HGY DDR250012 PN25 25 1/2"</t>
  </si>
  <si>
    <t>ELBOW FEMALE PPRC AQUAPA HGY DDR320012 PN25 32 1/2"</t>
  </si>
  <si>
    <t>ELBOW FEMALE PPRC AQUAPA HGY DDR320034 PN25 32X3/4"</t>
  </si>
  <si>
    <t>FEMALE BATTERY PPRC AQUAPA HGY 2DB250034 PN25 25 3/4"</t>
  </si>
  <si>
    <t>DOUBLE BATT.CONNECTION FEMALE-SLAB PPRC AQUAPA HGY DBU200012 PN25 20 1/2"</t>
  </si>
  <si>
    <t>T-PIECE FEMALE PPRC AQUAPA HGY DTE200012 PN25 20 1/2"</t>
  </si>
  <si>
    <t>GIC-S.O TANK S/S FIRSTANK HORIZONTAL 775L</t>
  </si>
  <si>
    <t>GIC-S.O TANK S/S FIRSTANK 1500L HORIZONTAL</t>
  </si>
  <si>
    <t>METAL SCREW THALUS 3/8 X 5</t>
  </si>
  <si>
    <t>METAL SCREW THALUS 3/8 X 8</t>
  </si>
  <si>
    <t>METAL SCREW THALUS 3/8 X 10</t>
  </si>
  <si>
    <t>METAL SCREW THALUS 1/2 X 6</t>
  </si>
  <si>
    <t>METAL SCREW THALUS 1/2 X 7</t>
  </si>
  <si>
    <t>METAL SCREW THALUS 5/8 X 4</t>
  </si>
  <si>
    <t>METAL SCREW THALUS 5/8 X 5</t>
  </si>
  <si>
    <t>METAL SCREW THALUS 3/4 X 4</t>
  </si>
  <si>
    <t>METAL SCREW THALUS 1 X 6</t>
  </si>
  <si>
    <t>METAL SCREW THALUS 1 X 8</t>
  </si>
  <si>
    <t>METAL SCREW THALUS 1-1/2 X 10</t>
  </si>
  <si>
    <t>WOOD SCREW THALUS 1/2 X 5</t>
  </si>
  <si>
    <t>WOOD SCREW THALUS 5/8 X 6</t>
  </si>
  <si>
    <t>WOOD SCREW THALUS 3/4 X 8</t>
  </si>
  <si>
    <t>WOOD SCREW THALUS 3/8 X 3</t>
  </si>
  <si>
    <t>WOOD SCREW THALUS 1/2 X 4</t>
  </si>
  <si>
    <t>WOOD SCREW THALUS 5/8 X 4</t>
  </si>
  <si>
    <t>WOOD SCREW THALUS 3/4 X 6</t>
  </si>
  <si>
    <t>WOOD SCREW THALUS 3/4 X 7</t>
  </si>
  <si>
    <t>T-PIECE FEMALE PPRC AQUAPA HGY DTE250012 PN25 25 1/2"</t>
  </si>
  <si>
    <t>WOOD SCREW THALUS 1 X 6</t>
  </si>
  <si>
    <t>T-PIECE FEMALE PPRC AQUAPA HGY DTE320012 PN25 32 1/2"</t>
  </si>
  <si>
    <t>WOOD SCREW THALUS 1 X 7</t>
  </si>
  <si>
    <t>T-PIECE FEMALE PPRC AQUAPA HGY DTE320034 PN25 32 3/4"</t>
  </si>
  <si>
    <t>WOOD SCREW THALUS 1 X 10</t>
  </si>
  <si>
    <t>TOX THALUS 4 (20’S) W/O SCREW 1-1/4 X 8 FOUR</t>
  </si>
  <si>
    <t>TOX THALUS 5 (20’S) W/O SCREW 1-1/2 X 10 FIVE</t>
  </si>
  <si>
    <t>TOX THALUS 6 (20’S) W/O SCREW SIX</t>
  </si>
  <si>
    <t>TAILED MALE NIPPLE PPRC AQUAPA HGY ENK200012 PN25 20 1/2"</t>
  </si>
  <si>
    <t>TOX THALUS 8 (10’S) W/O SCREW EIGHT</t>
  </si>
  <si>
    <t>TOX THALUS 10 (8’S) W/O SCREW TEN</t>
  </si>
  <si>
    <t>TOX THALUS 12 (8’S) W/O SCREW TWELVE</t>
  </si>
  <si>
    <t>TOX THALUS W/METAL SCREW 5 (50'S) FIVE</t>
  </si>
  <si>
    <t>TAILED MALE NIPPLE PPRC AQUAPA HGY ENK250012 PN25 25 1/2"</t>
  </si>
  <si>
    <t>TOX THALUS W/METAL SCREW 6 (50'S) SIX</t>
  </si>
  <si>
    <t>ELBOW MALE  PPRC AQUAPA HGY EDR200012 PN25 20 1/2"</t>
  </si>
  <si>
    <t>TOX THALUS W/METAL SCREW 8 (50'S) EIGHT</t>
  </si>
  <si>
    <t>TOX THALUS W/METAL SCREW 10 (50'S)</t>
  </si>
  <si>
    <t>ELBOW MALE PPRC AQUAPA HGY EDR250012 PN25 25 1/2"</t>
  </si>
  <si>
    <t>TOX THALUS W/METAL SCREW 12 (50'S)</t>
  </si>
  <si>
    <t>TOX THALUS W/ METAL SCREW NO. 6 SIX</t>
  </si>
  <si>
    <t>ELBOW MALE PPRC AQUAPA HGY EDR250034 PN25 25 3/4"</t>
  </si>
  <si>
    <t>TOX THALUS W/ METAL SCREW NO. 8 EIGHT</t>
  </si>
  <si>
    <t>ELBOW MALE PPRC AQUAPA HGY EDR320012 PN25 32 1/2"</t>
  </si>
  <si>
    <t>TOX THALUS W/ METAL SCREW NO. 10  TEN</t>
  </si>
  <si>
    <t>ELBOW MALE PPRC AQUAPA HGY EDR320034 PN25 32 3/4"</t>
  </si>
  <si>
    <t>T-PIECE MALE PPRC AQUAPA HGY ETE200012 PN25 20 1/2"</t>
  </si>
  <si>
    <t>GYPSUM SCREW THALUS FOR STEEL 6 X 25</t>
  </si>
  <si>
    <t>T-PIECE MALE PPRC AQUAPA HGY ETE250012 PN25 25 1/2"</t>
  </si>
  <si>
    <t>T-PIECE MALE PPRC AQUAPA HGY ETE320012 PN25 32 1/2"</t>
  </si>
  <si>
    <t>T-PIECE MALE PPRC AQUAPA HGY ETE320034 PN25 32 3/4"</t>
  </si>
  <si>
    <t>BUTTERFLY VALVE PPRC AQUAPA HGY KBV200012 PN25 20MM</t>
  </si>
  <si>
    <t>BUTTERFLY VALVE PPRC AQUAPA HGY KBV250034 PN25 25MM</t>
  </si>
  <si>
    <t>BUTTERFLY VALVE PPRC AQUAPA HGY KBV320100 PN25 32MM</t>
  </si>
  <si>
    <t>BALL VALVE PPRC AQUAPA HGY KSV200012 PN25 20MM</t>
  </si>
  <si>
    <t>BALL VALVE PPRC AQUAPA HGY KSV250034 PN25 25MM</t>
  </si>
  <si>
    <t>BALL VALVE PPRC AQUAPA HGY KSV320100 PN25 32MM</t>
  </si>
  <si>
    <t>GYPSUM SCREW THALUS FOR STEEL 6 X 38</t>
  </si>
  <si>
    <t>TRANSITION UNION FEMALE PPRC AQUAPA HGY MOD200012 PN25 20 1/2"</t>
  </si>
  <si>
    <t>TRANSITION UNION FEMALE PPRC AQUAPA HGY MOD250012 PN25 25X1/2"</t>
  </si>
  <si>
    <t>TRANSITION UNION MALE PPRC AQUAPA HGY MOE200012 PN25 20 1/2"</t>
  </si>
  <si>
    <t>TRANSITION UNION MALE PPRC AQUAPA HGY MOE250012 PN25 25X1/2"</t>
  </si>
  <si>
    <t>FUSION MACHINE AQUAPA HGY KMS-0008A0 MILLENIUM</t>
  </si>
  <si>
    <t>GYPSUM SCREW THALUS FOR WOOD 6 X 25M</t>
  </si>
  <si>
    <t>GYPSUM SCREW THALUS FOR WOOD 6 X 38M</t>
  </si>
  <si>
    <t>GYPSUM STEEL THALUS 6X38 (100'S)</t>
  </si>
  <si>
    <t>PULL OUT BASKET PERFECT KITCHEN PK-XAS 240F STAINLESS</t>
  </si>
  <si>
    <t>PULL OUT BASKET PERFECT KITCHEN PK-XAS 250F STAINLESS</t>
  </si>
  <si>
    <t>PULL OUT BASKET PERFECT KITCHEN PK-XAS 260F STAINLESS</t>
  </si>
  <si>
    <t>TAILED FEMALE NIPPLE PPRC AQUAPA HGY DNP250034 PN25 25 3/4"</t>
  </si>
  <si>
    <t>PULL OUT BASKET PERFECT KITCHEN PK-XCS 250F STAINLESS</t>
  </si>
  <si>
    <t>PULL OUT BASKET PERFECT KITCHEN PK-XCS 260F STAINLESS</t>
  </si>
  <si>
    <t>PULL OUT BASKET PERFECT KITCHEN PK-XPS 240F STAINLESS</t>
  </si>
  <si>
    <t>PULL OUT BASKET PERFECT KITCHEN PK-XPS 250F STAINLESS</t>
  </si>
  <si>
    <t>PULL OUT BASKET PERFECT KITCHEN PK-XPS 260F STAINLESS</t>
  </si>
  <si>
    <t>GYPSUM STEEL THALUS 6X25 (100'S)</t>
  </si>
  <si>
    <t>PULL OUT BASKET PERFECT KITCHEN PK-XPS 280F STAINLESS</t>
  </si>
  <si>
    <t>GYPSUM WOOD THALUS 6X38 (100'S)</t>
  </si>
  <si>
    <t>PULL OUT BASKET ACCESSORIES PERFECT KITCHEN PK-XDP 040 STAINLESS</t>
  </si>
  <si>
    <t>GYPSUM WOOD THALUS 6X25 (100'S)</t>
  </si>
  <si>
    <t>PULL OUT BASKET ACCESSORIES PERFECT KITCHEN PK-XDP 050 STAINLESS</t>
  </si>
  <si>
    <t>TEKSCREW THALUS FOR STEEL 12 X 25</t>
  </si>
  <si>
    <t>TEKSCREW THALUS FOR STEEL 12 X45</t>
  </si>
  <si>
    <t>TEKSCREW THALUS FOR WOOD 12 X 25</t>
  </si>
  <si>
    <t>TEKSCREW THALUS FOR WOOD 12 X 50</t>
  </si>
  <si>
    <t>TEKSCREW STEEL THALUS 12X25 (50'S)</t>
  </si>
  <si>
    <t>(DO NOT USE) TEKSCREW STEEL THALUS 12X45 (50'S)</t>
  </si>
  <si>
    <t>TEKSCREW WOOD THALUS 12X25 (50'S)</t>
  </si>
  <si>
    <t>TEKSCREW WOOD THALUS 12X50 (50'S)</t>
  </si>
  <si>
    <t>METRIC CAP THALUS SCREW 5X12MM</t>
  </si>
  <si>
    <t>PULL OUT BASKET ACCESSORIES PERFECT KITCHEN PK-XDP 060 STAINLESS</t>
  </si>
  <si>
    <t>PULL OUT BASKET PERFECT KITCHEN PK-XAS 280F STAINLESS</t>
  </si>
  <si>
    <t>METRIC CAP THALUS SCREW 6X12MM</t>
  </si>
  <si>
    <t>PULL OUT BASKET ACCESSORIES PERFECT KITCHEN PK-XDP 080 STAINLESS</t>
  </si>
  <si>
    <t>PULL OUT BASKET ACCESSORIES PERFECT KITCHEN PK-PCT 040 STAINLESS</t>
  </si>
  <si>
    <t>PULL OUT BASKET ACCESSORIES PERFECT KITCHEN PK-PCT 050 STAINLESS</t>
  </si>
  <si>
    <t>METRIC CAP THALUS SCREW 6X20MM</t>
  </si>
  <si>
    <t>PULL OUT BASKET ACCESSORIES PERFECT KITCHEN PK-PCT 060 STAINLESS</t>
  </si>
  <si>
    <t>METRIC CAP THALUS SCREW 6X25MM</t>
  </si>
  <si>
    <t>KITCHEN ACCESSORIES PERFECT KITCHEN PK-GCE T0018F/SS STAINLESS</t>
  </si>
  <si>
    <t>METRIC CAP THALUS SCREW 8X12MM</t>
  </si>
  <si>
    <t>KITCHEN ACCESSORIES PERFECT KITCHEN PK-GGE T0026F 60/SS STAINLESS</t>
  </si>
  <si>
    <t>METRIC CAP THALUS SCREW 8X20MM</t>
  </si>
  <si>
    <t>KITCHEN ACCESSORIES PERFECT KITCHEN PK-GGE T0026F 100/SS STAINLESS</t>
  </si>
  <si>
    <t>METRIC CAP THALUS SCREW 8X25MM</t>
  </si>
  <si>
    <t>KITCHEN ACCESSORIES PERFECT KITCHEN PK-GGE T0027FF/SS STAINLESS</t>
  </si>
  <si>
    <t>METRIC CAP THALUS SCREW 10 X 25MM</t>
  </si>
  <si>
    <t>PULL OUT BASKET ACCESSORIES PERFECT KITCHEN AX-DFC 010 STAINLESS</t>
  </si>
  <si>
    <t>PULL OUT BASKET ACCESSORIES PERFECT KITCHEN AX-SPA 003 STAINLESS</t>
  </si>
  <si>
    <t>PULL OUT BASKET ACCESSORIES PERFECT KITCHEN ADD-XSF 101 STAINLESS</t>
  </si>
  <si>
    <t>PULL OUT BASKET ACCESSORIES PERFECT KITCHEN ADD-XSG 201 STAINLESS</t>
  </si>
  <si>
    <t>PULL OUT BASKET ACCESSORIES PERFECT KITCHEN ADD-XSP 301 STAINLESS</t>
  </si>
  <si>
    <t>PULL OUT BASKET ACCESSORIES PERFECT KITCHEN XBB 001 STAINLESS</t>
  </si>
  <si>
    <t>KITCHEN ACCESSORIES PERFECT KITCHEN PK-GGE T0005F/SS STAINLESS</t>
  </si>
  <si>
    <t>KITCHEN ACCESSORIES PERFECT KITCHEN PK-GGE T0015F/SS STAINLESS</t>
  </si>
  <si>
    <t>KITCHEN ACCESSORIES PERFECT KITCHEN PK-GGE T0019F/SS STAINLESS</t>
  </si>
  <si>
    <t>KITCHEN ACCESSORIES PERFECT KITCHEN PK-GGE T0020F/SS STAINLESS</t>
  </si>
  <si>
    <t>KITCHEN ACCESSORIES PERFECT KITCHEN PK-GGE T0022F/SS STAINLESS</t>
  </si>
  <si>
    <t>KITCHEN ACCESSORIES PERFECT KITCHEN PK-GGE T0025F/SS STAINLESS</t>
  </si>
  <si>
    <t>KITCHEN ACCESSORIES PERFECT KITCHEN PK-GGE C0001F/SS STAINLESS</t>
  </si>
  <si>
    <t>KITCHEN ACCESSORIES PERFECT KITCHEN PK-GGE C0002F/SS STAINLESS</t>
  </si>
  <si>
    <t>KITCHEN ACCESSORIES PERFECT KITCHEN PK-GGE C0011F/SS STAINLESS</t>
  </si>
  <si>
    <t>KITCHEN ACCESSORIES PERFECT KITCHEN PK-GGE C0012F/SS STAINLESS</t>
  </si>
  <si>
    <t>KITCHEN ACCESSORIES PERFECT KITCHEN PK-GGE C0013F/SS STAINLESS</t>
  </si>
  <si>
    <t>KITCHEN ACCESSORIES PERFECT KITCHEN PK-GGE C0006F/SS STAINLESS</t>
  </si>
  <si>
    <t>STAINLESS METRIC CAP THALUS SCREW 5X12MM</t>
  </si>
  <si>
    <t>KITCHEN ACCESSORIES PERFECT KITCHEN PK-GGE C0007F/SS STAINLESS</t>
  </si>
  <si>
    <t>STAINLESS METRIC CAP THALUS SCREW 6X12MM</t>
  </si>
  <si>
    <t>KITCHEN ACCESSORIES PERFECT KITCHEN PK-GGE-KH200F/SS STAINLESS</t>
  </si>
  <si>
    <t>KITCHEN ACCESSORIES PERFECT KITCHEN PK-GGE-KH350F/SS STAINLESS</t>
  </si>
  <si>
    <t>KITCHEN ACCESSORIES PERFECT KITCHEN XWH 003 STAINLESS</t>
  </si>
  <si>
    <t>KITCHEN ACCESSORIES PERFECT KITCHEN XWH 004 STAINLESS</t>
  </si>
  <si>
    <t>KITCHEN ACCESSORIES PERFECT KITCHEN KH 600 STAINLESS</t>
  </si>
  <si>
    <t>KITCHEN ACCESSORIES PERFECT KITCHEN XSB 113 STAINLESS</t>
  </si>
  <si>
    <t>BRACKET HOME AID XL 8'' STAINLESS STEEL PR</t>
  </si>
  <si>
    <t>KITCHEN ACCESSORIES PERFECT KITCHEN XFB 114 STAINLESS</t>
  </si>
  <si>
    <t>STAINLESS METRIC CAP THALUS SCREW 6X20MM</t>
  </si>
  <si>
    <t>KITCHEN ACCESSORIES PERFECT KITCHEN XCR 115 STAINLESS</t>
  </si>
  <si>
    <t>STAINLESS METRIC CAP THALUS SCREW 6X25MM</t>
  </si>
  <si>
    <t>STAINLESS METRIC CAP THALUS SCREW 8X12MM</t>
  </si>
  <si>
    <t>STAINLESS METRIC CAP THALUS SCREW 8X20MM</t>
  </si>
  <si>
    <t>STAINLESS METRIC CAP THALUS SCREW 8X25MM</t>
  </si>
  <si>
    <t>STAINLESS METRIC CAP THALUS SCREW 10X25MM</t>
  </si>
  <si>
    <t>GI STOVE BOLT THALUS FHD 5/32 X 3/4</t>
  </si>
  <si>
    <t>EXPANSION SHIELD THALUS 1/4 SHORT</t>
  </si>
  <si>
    <t>EXPANSION SHIELD THALUS 1/4 LONG</t>
  </si>
  <si>
    <t>GI STOVE BOLT THALUS FHD 5/32 X 1</t>
  </si>
  <si>
    <t>EXPANSION SHIELD THALUS 3/8 SHORT</t>
  </si>
  <si>
    <t>GI STOVE BOLT THALUS FHD 5/32 X 2</t>
  </si>
  <si>
    <t>GI STOVE BOLT THALUS FHD 3/16 X 3/8</t>
  </si>
  <si>
    <t>EXPANSION SHIELD THALUS 3/8 LONG</t>
  </si>
  <si>
    <t>GI STOVE BOLT THALUS FHD 3/16 X 1/2</t>
  </si>
  <si>
    <t>GI HEX LAG THALUS SCREW 1/4 X 1-1</t>
  </si>
  <si>
    <t>GI STOVE BOLT THALUS FHD 3/16 X 3/4</t>
  </si>
  <si>
    <t>BRACKET HOMEAID STAINLES STEEL XL 12''</t>
  </si>
  <si>
    <t>GI HEX LAG THALUS SCREW 1/4 X 2</t>
  </si>
  <si>
    <t>GI STOVE BOLT THALUS FHD 3/16 X 1</t>
  </si>
  <si>
    <t>GI HEX LAG THALUS SCREW 3/8 X 2</t>
  </si>
  <si>
    <t>GI STOVE BOLT THALUS FHD 3/16 X 1-1/2</t>
  </si>
  <si>
    <t>GI HEX LAG THALUS SCREW 3/8 X 3</t>
  </si>
  <si>
    <t>GI HEX CAP THALUS SCREW 1/4 X 1/2</t>
  </si>
  <si>
    <t>GI STOVE BOLT THALUS FHD 1/4 X 3</t>
  </si>
  <si>
    <t>GI HEX CAP THALUS SCREW 1/4 X 3/4</t>
  </si>
  <si>
    <t>GI STOVE BOLT THALUS FHD 1/4 X 2</t>
  </si>
  <si>
    <t>GI HEX CAP THALUS SCREW 1/4 X 1</t>
  </si>
  <si>
    <t>GI STOVE BOLT THALUS FHD 1/4 X 1</t>
  </si>
  <si>
    <t>LID SUPPORT HOMEAID SOFT CLOSE PR</t>
  </si>
  <si>
    <t>GI STOVE BOLT THALUS FHD 1/4 X 3/4</t>
  </si>
  <si>
    <t>GI HEX CAP THALUS SCREW 1/4 X 2</t>
  </si>
  <si>
    <t>GI STOVE BOLT THALUS FHD 1/4 X 1/2</t>
  </si>
  <si>
    <t>GI STOVE BOLT THALUS FHD 5/16 X 3/4</t>
  </si>
  <si>
    <t>GI HEX CAP THALUS SCREW 5/16 X 1</t>
  </si>
  <si>
    <t>GI STOVE BOLT THALUS FHD 5/16 X 1</t>
  </si>
  <si>
    <t>GI HEX CAP THALUS SCREW 5/16 X 2</t>
  </si>
  <si>
    <t>GI STOVE BOLT THALUS FHD 5/16 X 1-1/2</t>
  </si>
  <si>
    <t>GI STOVE BOLT THALUS FHD 5/16 X 2</t>
  </si>
  <si>
    <t>GI HEX CAP THALUS SCREW 3/8 X 1</t>
  </si>
  <si>
    <t>FLOOR DRAIN HOMEAID 120MMX120MM SUS304</t>
  </si>
  <si>
    <t>GI HEX CAP THALUS SCREW 3/8 X 2</t>
  </si>
  <si>
    <t>GI STOVE BOLT THALUS FHD 5/16 X 3</t>
  </si>
  <si>
    <t>GI HEX CAP THALUS SCREW 7/16 X 1</t>
  </si>
  <si>
    <t>GI STOVE BOLT THALUS FHD 3/8 X 3/4</t>
  </si>
  <si>
    <t>GI STOVE BOLT THALUS FHD 3/8 X 1</t>
  </si>
  <si>
    <t>GI HEX CAP THALUS SCREW 7/16 X 2</t>
  </si>
  <si>
    <t>GI STOVE BOLT THALUS FHD 3/8 X 1-1/2</t>
  </si>
  <si>
    <t>GI STOVE BOLT THALUS FHD 3/8 X 2</t>
  </si>
  <si>
    <t>FLOOR DRAIN HOMEAID 100MMX100MM SUS304</t>
  </si>
  <si>
    <t>GI HEX CAP THALUS SCREW 1/2 X 1</t>
  </si>
  <si>
    <t>GI STOVE BOLT THALUS FHD 3/8 X 3</t>
  </si>
  <si>
    <t>GI HEX CAP THALUS SCREW 1/2 X 2</t>
  </si>
  <si>
    <t>SOAP DISH HOMEAID GLASS SUS304</t>
  </si>
  <si>
    <t>STAINLESS STOVE BOLT THALUS WITH LOCK &amp; FLAT WASHER LF1/4*3/4</t>
  </si>
  <si>
    <t>STAINLESS HEX CAP THALUS SCREW 1/4X1/2 6'</t>
  </si>
  <si>
    <t>STAINLESS STOVE BOLT THALUS WITH LOCK &amp; FLAT WASHER LF1/4*1</t>
  </si>
  <si>
    <t>STAINLESS HEX CAP THALUS SCREW 1/4X3/4 6'</t>
  </si>
  <si>
    <t>STAINLESS STOVE BOLT THALUS WITH LOCK &amp; FLAT WASHER LF1/4*2</t>
  </si>
  <si>
    <t>STAINLESS HEX CAP THALUS SCREW 1/4X1 6'S</t>
  </si>
  <si>
    <t>STAINLESS STOVE BOLT THALUS WITH LOCK &amp; FLAT WASHER LF5/16*1</t>
  </si>
  <si>
    <t>TUMBLER HOLDER HOME AID DOUBLE GLASS SUS304</t>
  </si>
  <si>
    <t>STAINLESS STOVE BOLT THALUS WITH LOCK &amp; FLAT WASHER LF5/16*1-1/2</t>
  </si>
  <si>
    <t>STAINLESS HEX CAP THALUS SCREW 1/4X2 6'S</t>
  </si>
  <si>
    <t>STAINLESS STOVE BOLT THALUS WITH LOCK &amp; FLAT WASHER LF5/16*2</t>
  </si>
  <si>
    <t>STAINLESS HEX CAP THALUS SCREW 5/16X1 6'S</t>
  </si>
  <si>
    <t>STAINLESS STOVE BOLT THALUS WITH LOCK &amp; FLAT WASHER LF3/8*3/4</t>
  </si>
  <si>
    <t>STAINLESS HEX CAP THALUS SCREW 5/16X2 6'S</t>
  </si>
  <si>
    <t>STAINLESS STOVE BOLT THALUS WITH LOCK &amp; FLAT WASHER LF3/8*1</t>
  </si>
  <si>
    <t>STAINLESS STOVE BOLT THALUS WITH LOCK &amp; FLAT WASHER LF3/8*2</t>
  </si>
  <si>
    <t>STAINLESS HEX CAP THALUS SCREW 3/8X1 6'S</t>
  </si>
  <si>
    <t>STAINLESS STOVE BOLT THALUS WITH LOCK &amp; FLAT WASHER LF3/8*3</t>
  </si>
  <si>
    <t>STAINLESS STOVE BOLT THALUS WITH LOCK &amp; FLAT WASHER LF5/16*3/4</t>
  </si>
  <si>
    <t>STAINLESS HEX CAP THALUS SCREW 3/8X2 6'S</t>
  </si>
  <si>
    <t>KITCHEN ACCESSORIES PERFECT KITCHEN XDR 116 STAINLESS</t>
  </si>
  <si>
    <t>GI HEX NUT THALUS 1/8</t>
  </si>
  <si>
    <t>KITCHEN ACCESSORIES PERFECT KITCHEN PKL-LBO 240 STAINLESS</t>
  </si>
  <si>
    <t>COMMON NAIL THALUS CHROME PLATED CP 1-1/2 INCH 100 GRAMS</t>
  </si>
  <si>
    <t>TOWEL RING HOMEAID SUS304</t>
  </si>
  <si>
    <t>KITCHEN ACCESSORIES PERFECT KITCHEN PKL-LBO 250 STAINLESS</t>
  </si>
  <si>
    <t>KITCHEN ACCESSORIES PERFECT KITCHEN PKL-LBO 260 STAINLESS</t>
  </si>
  <si>
    <t>TISSUE HOLDER HOMEAID SS304</t>
  </si>
  <si>
    <t>GI HEX NUT THALUS 5/32</t>
  </si>
  <si>
    <t>KITCHEN ACCESSORIES PERFECT KITCHEN PKL-LBO 280 STAINLESS</t>
  </si>
  <si>
    <t>TOILET BRUSH HOLDER HOMEAID SUS304</t>
  </si>
  <si>
    <t>MULTIFUNCTIONAL BASE STAND PERFECT VIEW BSS 001 STAINLESS/ABS PLASTIC</t>
  </si>
  <si>
    <t>GI HEX NUT THALUS 3/16</t>
  </si>
  <si>
    <t>GI HEX NUT THALUS 1/4</t>
  </si>
  <si>
    <t>TOWEL BAR HOMEAID SUS304</t>
  </si>
  <si>
    <t>MULTIFUNCTIONAL BASE STAND PERFECT VIEW BSS 002 STAINLESS/ABS PLASTIC</t>
  </si>
  <si>
    <t>GI HEX NUT THALUS 5/16</t>
  </si>
  <si>
    <t>GI HEX NUT THALUS 3/8</t>
  </si>
  <si>
    <t>TOWEL BAR HOMEAID DOUBLE SUS304</t>
  </si>
  <si>
    <t>MULTIFUNCTIONAL BASE STAND PERFECT VIEW BSS 003 STAINLESS/ABS PLASTIC</t>
  </si>
  <si>
    <t>MULTIFUNCTIONAL BASE STAND PERFECT VIEW BSS 004 STAINLESS/ABS PLASTIC</t>
  </si>
  <si>
    <t>GI HEX NUT THALUS 7/16</t>
  </si>
  <si>
    <t>TOWEL RACK HOMEAID W/TOWEL BAR SUS304</t>
  </si>
  <si>
    <t>GI HEX NUT THALUS1/2</t>
  </si>
  <si>
    <t>MULTIFUNCTIONAL BASE STAND PERFECT VIEW BSS-005 STAINLESS/ABS PLASTIC</t>
  </si>
  <si>
    <t>CONCRETE NAIL 4 THALUS (1/2KILO)</t>
  </si>
  <si>
    <t>MULTIFUNCTIONAL BASE STAND PERFECT VIEW BSS-006 STAINLESS/ABS PLASTIC</t>
  </si>
  <si>
    <t>STAINLESS NUT THALUS 1/4</t>
  </si>
  <si>
    <t>MULTIFUNCTIONAL BASE STAND PERFECT VIEW BSS-007 STAINLESS/ABS PLASTIC</t>
  </si>
  <si>
    <t>MAILBOX PERFECT VIEW XMB 003 P.COATED</t>
  </si>
  <si>
    <t>STAINLESS NUT THALUS 5/16</t>
  </si>
  <si>
    <t>MAILBOX PERFECT VIEW XMB 024 P.COATED</t>
  </si>
  <si>
    <t>CONCRETE NAIL 1 THALUS (1/4KILO)</t>
  </si>
  <si>
    <t>MAILBOX PERFECT VIEW XMB 026 P.COATED</t>
  </si>
  <si>
    <t>CONCRETE NAIL 2 THALUS (1/4KILO)</t>
  </si>
  <si>
    <t>GUTTER TRAP HOMEAID BRASS 3''</t>
  </si>
  <si>
    <t>CONCRETE NAIL 3 THALUS (1/4KILO)</t>
  </si>
  <si>
    <t>MAILBOX PERFECT VIEW XMB 120 P.COATED</t>
  </si>
  <si>
    <t>GUTTER TRAP HOMEAID BRASS 4''</t>
  </si>
  <si>
    <t>BRACKE HOMEAID STAINLESS STEEL XL 8''</t>
  </si>
  <si>
    <t>COMMON NAIL THALUS CHROME PLATED CP 2 INCH 100 GRAMS</t>
  </si>
  <si>
    <t>BRUSH MIGO DSE 98302M DOUBLE WOODEN</t>
  </si>
  <si>
    <t>COMMON NAIL THALUS CHROME PLATED CP 2-1/2 INCH 100 GRAMS</t>
  </si>
  <si>
    <t>COMMON NAIL THALUS CHROME PLATED CP 3 INCH 100 GRAMS</t>
  </si>
  <si>
    <t>COMMON NAIL THALUS CHROME PLATED CP 4 INCH 100 GRAMS</t>
  </si>
  <si>
    <t>COMMON NAIL THALUS 1 (1/2KILO)</t>
  </si>
  <si>
    <t>COMB MIGO DSE 9652L DOUBLE SIDED WOODEN HANDLE</t>
  </si>
  <si>
    <t>COMMON NAIL THALUS 1-1/2 (1/2KILO)</t>
  </si>
  <si>
    <t>COMB MIGO DSE 9640 FINE TOOTHED WOODEN HANDLE</t>
  </si>
  <si>
    <t>SLICKER BRUSH MIGO DSE 9502M WOODEN</t>
  </si>
  <si>
    <t>COMMON NAIL THALUS 2 (1/2KILO)</t>
  </si>
  <si>
    <t>UNIVERSAL EXTENSION SET 6-GANG MEIJI MES-1306 30.5X24X47CM W/ INDIVIDUAL SWITCH (3M) (6A, 250V) WHITE</t>
  </si>
  <si>
    <t>NAIL CLIPPERS MIGO DSE 621S</t>
  </si>
  <si>
    <t>COMMON NAIL THALUS 2-1/2 (1/2KILO)</t>
  </si>
  <si>
    <t>COMMON NAIL THALUS 3 (1/2KILO)</t>
  </si>
  <si>
    <t>STAINLESS NUT THALUS 3/8</t>
  </si>
  <si>
    <t>COMMON NAIL THALUS 4 (1/2KILO)</t>
  </si>
  <si>
    <t>NAIL CLIPPERS MIGO DSE 621L</t>
  </si>
  <si>
    <t>COMMON NAIL THALUS 1 (1/4KILO)</t>
  </si>
  <si>
    <t>COMMON NAIL THALUS 1-1/2 (1/4KILO)</t>
  </si>
  <si>
    <t>DRINKING VESSELS MIGO DSE K540</t>
  </si>
  <si>
    <t>GI LOCK THALUS WASHER 1/8</t>
  </si>
  <si>
    <t>COMMON NAIL THALUS 2 (1/4KILO)</t>
  </si>
  <si>
    <t>GI LOCK THALUS WASHER 5/32</t>
  </si>
  <si>
    <t>PET FEEDER MIGO DSE XL2041</t>
  </si>
  <si>
    <t>COMMON NAIL THALUS 2-1/2 (1/4KILO)</t>
  </si>
  <si>
    <t>GI LOCK THALUS WASHER 3/16</t>
  </si>
  <si>
    <t>COMMON NAIL THALUS 3 (1/4KILO)</t>
  </si>
  <si>
    <t>COMMON NAIL THALUS 4 (1/4KILO)</t>
  </si>
  <si>
    <t>GI LOCK THALUS WASHER 1/4</t>
  </si>
  <si>
    <t>GI LOCK THALUS WASHER 5/16</t>
  </si>
  <si>
    <t>GI LOCK THALUS WASHER 3/8</t>
  </si>
  <si>
    <t>GI LOCK THALUS WASHER 7/16</t>
  </si>
  <si>
    <t>GI LOCK THALUS WASHER 1/2</t>
  </si>
  <si>
    <t>GI FLAT THALUS  WASHER 1/8</t>
  </si>
  <si>
    <t>CONCRETE NAIL THALUS 12 PCS 1 INCH</t>
  </si>
  <si>
    <t>CONCRETE NAIL 4 THALUS (1/4KILO)</t>
  </si>
  <si>
    <t>PET FEEDER MIGO DSE XL2042</t>
  </si>
  <si>
    <t>CONCRETE NAIL THALUS 8 PCS 1-1/2 INCHES</t>
  </si>
  <si>
    <t>CONCRETE NAIL THALUS 10 PCS 2 INCHES</t>
  </si>
  <si>
    <t>FINISHING NAIL THALUS 1''</t>
  </si>
  <si>
    <t>PET FEEDER MIGO DSE XL2043</t>
  </si>
  <si>
    <t>CONCRETE NAIL THALUS 10 PCS 2-1/2 INCHES</t>
  </si>
  <si>
    <t>CONCRETE NAIL THALUS 12 PCS 3 INCHES</t>
  </si>
  <si>
    <t>FINISHING NAIL THALUS 1-1/2''</t>
  </si>
  <si>
    <t>TOYS MIGO DSE V-1079 VINYL</t>
  </si>
  <si>
    <t>FINISHING NAIL THALUS 2''</t>
  </si>
  <si>
    <t>GI FLAT THALUS WASHER 5/32</t>
  </si>
  <si>
    <t>FINISHING NAIL THALUS 2-1/2''</t>
  </si>
  <si>
    <t>CONCRETE NAIL THALUS 6 PCS 4 INCHES</t>
  </si>
  <si>
    <t>GI FLAT THALUS WASHER 3/16</t>
  </si>
  <si>
    <t>FINISHING NAIL THALUS 3''</t>
  </si>
  <si>
    <t>CONCRETE NAIL THALUS 1 (1/2KILO)</t>
  </si>
  <si>
    <t>FINISHING NAIL THALUS 4''</t>
  </si>
  <si>
    <t>GI FLAT THALUS WASHER 1/4</t>
  </si>
  <si>
    <t>FINISHING NAIL 1 THALUS (1/2KILO)</t>
  </si>
  <si>
    <t>CONCRETE NAIL THALUS 2 (1/2KILO)</t>
  </si>
  <si>
    <t>TOYS MIGO DSE RT-1051 RUBBER</t>
  </si>
  <si>
    <t>FINISHING NAIL 1-1/2 THALUS (1/2KILO)</t>
  </si>
  <si>
    <t>GI FLAT THALUS WASHER 5/16</t>
  </si>
  <si>
    <t>CONCRETE NAIL THALUS 3 (1/2KILO)</t>
  </si>
  <si>
    <t>GI FLAT THALUS WASHER 3/8</t>
  </si>
  <si>
    <t>TOYS MIGO DSE RT-1021 RUBBER</t>
  </si>
  <si>
    <t>GI FLAT THALUS WASHER 7/16</t>
  </si>
  <si>
    <t>TOYS MIGO DSE RT-1072 TPR LARGE</t>
  </si>
  <si>
    <t>TOYS MIGO DSE RT-1067 TPR SMALL</t>
  </si>
  <si>
    <t>COMB MIGO DSE HE325S DOUBLE PIN BRUSH TPR+RUBBER 5.5X21.5CM</t>
  </si>
  <si>
    <t>FINISHING NAIL 2 THALUS (1/2KILO)</t>
  </si>
  <si>
    <t>GI FLAT THALUS WASHER 1/2</t>
  </si>
  <si>
    <t>COMB MIGO DSE  HE9640 FINE-TOOTHED TPR+RUBBER 2.9X23.3CM</t>
  </si>
  <si>
    <t>COMB MIGO DSE HE9652L DOUBLE SIDED COMB TPR+RUBBER 5.2X21CM</t>
  </si>
  <si>
    <t>GROOMING MITT MIGO DSE 513 RUBBER 9X13CM</t>
  </si>
  <si>
    <t>GROOMING MITT MIGO DSE 520 RUBBER+CANVA 16.5X23CM</t>
  </si>
  <si>
    <t>FINISHING NAIL 2-1/2 THALUS (1/2KILO)</t>
  </si>
  <si>
    <t>FINISHING NAIL 3 THALUS (1/2KILO)</t>
  </si>
  <si>
    <t>TOYS MIGO DSE  RT-1046 RUBBER</t>
  </si>
  <si>
    <t>STAINLESS FLAT THALUS WASHER 1/4</t>
  </si>
  <si>
    <t>STAINLESS FLAT THALUS WASHER 5/16</t>
  </si>
  <si>
    <t>DOG LEAD MIGO DSE PS SLSC 2.0X1220MM CHAIN</t>
  </si>
  <si>
    <t>STAINLESS FLAT THALUS WASHER 3/8</t>
  </si>
  <si>
    <t>STAINLESS LOCK THALUS WASHER 1/4</t>
  </si>
  <si>
    <t>DOG LEAD MIGO DSE PS SLSC 2.5X1220MM CHAIN</t>
  </si>
  <si>
    <t>STAINLESS LOCK THALUS WASHER 5/16</t>
  </si>
  <si>
    <t>DOG LEAD MIGO DSE PS SLSC 3.0X1220MM CHAIN</t>
  </si>
  <si>
    <t>STAINLESS LOCK THALUS WASHER 3/8</t>
  </si>
  <si>
    <t>STAINLESS SELF TAPPING THALUS SCREW 6X5/8</t>
  </si>
  <si>
    <t>DOG LEAD MIGO DSE PS SLSC 3.5X1220MM CHAIN</t>
  </si>
  <si>
    <t>STAINLESS SELF TAPPING THALUS SCREW 6X1</t>
  </si>
  <si>
    <t>STAINLESS SELF TAPPING THALUS SCREW 8X5/8</t>
  </si>
  <si>
    <t>DOG LEAD MIGO DSE PS SLSC 4.0X1220MM CHAIN</t>
  </si>
  <si>
    <t>STAINLESS SELF TAPPING THALUS SCREW 10X2</t>
  </si>
  <si>
    <t>CHOKE CHAIN MIGO DSE PS SLSE 2MMX40CM</t>
  </si>
  <si>
    <t>STAINLESS SELF TAPPING THALUS SCREW 12X5/8</t>
  </si>
  <si>
    <t>CHOKE CHAIN MIGO DSE PS SLSE 2.5MMX50CM</t>
  </si>
  <si>
    <t>STAINLESS SELF TAPPING THALUS SCREW 12X1-1/4</t>
  </si>
  <si>
    <t>STAINLESS SELF TAPPING THALUS SCREW 12X1-1/2</t>
  </si>
  <si>
    <t>CHOKE CHAIN MIGO DSE PS SLSE 3MMX55CM</t>
  </si>
  <si>
    <t>STAINLESS SELF TAPPING THALUS SCREW 12X2</t>
  </si>
  <si>
    <t>DYNA BOLT THALUS 1/4MM</t>
  </si>
  <si>
    <t>CHOKE CHAIN MIGO DSE PS SLSE 3MMX60CM</t>
  </si>
  <si>
    <t>DYNA BOLT THALUS 3/4MM</t>
  </si>
  <si>
    <t>CHOKE CHAIN MIGO DSE PS SLSE 3.5MMX60CM</t>
  </si>
  <si>
    <t>GI STOVE BOLT THALUS ROUND HEAD 1/8 X 3/8</t>
  </si>
  <si>
    <t>CHOKE CHAIN MIGO DSE PS SLSE 4MMX65CM</t>
  </si>
  <si>
    <t>DOG LEAD MIGO DSE PS SLS 1CMX120CM NYLON</t>
  </si>
  <si>
    <t>GI STOVE BOLT THALUS RHD 1/8 X 1/2</t>
  </si>
  <si>
    <t>GI STOVE BOLT THALUS RHD 1/8 X 3/4</t>
  </si>
  <si>
    <t>GI STOVE BOLT THALUS RHD 1/8 X 1</t>
  </si>
  <si>
    <t>GI STOVE BOLT THALUS RHD 1/8 X 2</t>
  </si>
  <si>
    <t>DOG LEAD MIGO DSE PS SLS 1.3CMX120CM NYLON</t>
  </si>
  <si>
    <t>GI STOVE BOLT THALUS RHD 5/32 X 3/8</t>
  </si>
  <si>
    <t>FINISHING NAIL 1-1/2 THALUS (1/4KILO)</t>
  </si>
  <si>
    <t>DOG MUZZLE MIGO DSE PS SL5 #4</t>
  </si>
  <si>
    <t>GI STOVE BOLT THALUS RHD 5/32 X 1/2</t>
  </si>
  <si>
    <t>DOG MUZZLE MIGO DSE PS SL5 #5</t>
  </si>
  <si>
    <t>GI STOVE BOLT THALUS RHD 5/32 X 3/4</t>
  </si>
  <si>
    <t>GI STOVE BOLT THALUS RHD 5/32 X 1</t>
  </si>
  <si>
    <t>GI STOVE BOLT THALUS RHD 5/32 X 2</t>
  </si>
  <si>
    <t>DOG MUZZLE MIGO DSE PS SL5 #6</t>
  </si>
  <si>
    <t>GI STOVE BOLT THALUS RHD 3/16 X 3/8</t>
  </si>
  <si>
    <t>DOG MUZZLE MIGO DSE PS SL5 #7</t>
  </si>
  <si>
    <t>FINISHING NAIL 1 THALUS (1/4KILO)</t>
  </si>
  <si>
    <t>GI STOVE BOLT THALUS RHD 3/16 X 1/2</t>
  </si>
  <si>
    <t>GI STOVE BOLT THALUS RHD 3/16 X 3/4</t>
  </si>
  <si>
    <t>DOG BED ECONOMY MIGO DSE SITA#3 82X60X25CM DARK GREY</t>
  </si>
  <si>
    <t>GI STOVE BOLT THALUS RHD 3/16 X 1</t>
  </si>
  <si>
    <t>GI STOVE BOLT THALUS RHD 3/16 X 1-1/2</t>
  </si>
  <si>
    <t>GI STOVE BOLT THALUS RHD 1/4 X 3</t>
  </si>
  <si>
    <t>GI STOVE BOLT THALUS RHD 1/4 X 2</t>
  </si>
  <si>
    <t>GI STOVE BOLT THALUS RHD 1/4 X 1</t>
  </si>
  <si>
    <t>GI STOVE BOLT THALUS RHD 1/4 X 3/4</t>
  </si>
  <si>
    <t>GI STOVE BOLT THALUS RHD 1/4 X 1/2</t>
  </si>
  <si>
    <t>GI STOVE BOLT THALUS RHD 5/16 X 3/4</t>
  </si>
  <si>
    <t>GI STOVE BOLT THALUS RHD 5/16 X 1</t>
  </si>
  <si>
    <t>DOG BED ECONOMY MIGO DSE SITA#4 94x68x28CM DARK GREY</t>
  </si>
  <si>
    <t>GI STOVE BOLT THALUS RHD 5/16 X 1-1/2</t>
  </si>
  <si>
    <t>GI STOVE BOLT THALUS RHD 5/16 X 2</t>
  </si>
  <si>
    <t>GI STOVE BOLT THALUS RHD 5/16 X 3</t>
  </si>
  <si>
    <t>GI STOVE BOLT THALUS RHD 3/8 X 3/4</t>
  </si>
  <si>
    <t>GI STOVE BOLT THALUS RHD 3/8 X 1</t>
  </si>
  <si>
    <t>GI STOVE BOLT THALUS RHD 3/8 X 1-1/2</t>
  </si>
  <si>
    <t>GI STOVE BOLT THALUS RHD 3/8 X 2</t>
  </si>
  <si>
    <t>GI STOVE BOLT THALUS RHD 3/8 X 3</t>
  </si>
  <si>
    <t>GI STOVE BOLT THALUS FHD 1/8 X 1/2</t>
  </si>
  <si>
    <t>GI STOVE BOLT THALUS FHD 1/8 X 3/4</t>
  </si>
  <si>
    <t>CAT LITTER TRAY WITH BASKET MIGO DSE CAT-L06 50X40X18.5CM DARK GREY</t>
  </si>
  <si>
    <t>GI STOVE BOLT THALUS FHD 1/8 X 1</t>
  </si>
  <si>
    <t>GI STOVE BOLT THALUS FHD 1/8 X 2</t>
  </si>
  <si>
    <t>CAT LITTER SCOOP MIGO DSE CAT-S4 27X10.3X2.3CM DARK GREY</t>
  </si>
  <si>
    <t>GI STOVE BOLT THALUS FHD 5/32 X 3/8</t>
  </si>
  <si>
    <t>DOG CAGE CARRIER DELUXE MIGO DSE CD#2-1 50X33X29CM DARK GREY</t>
  </si>
  <si>
    <t>GI STOVE BOLT THALUS FHD 5/32 X 1/2</t>
  </si>
  <si>
    <t>DOG CAGE CARRIER DELUXE MIGO DSE CD#4-1 63X41X40CM DARK GREY</t>
  </si>
  <si>
    <t>BRASS CUP THALUS HOOK 1/2 INCH</t>
  </si>
  <si>
    <t>FINISHING NAIL 2 THALUS (1/4KILO)</t>
  </si>
  <si>
    <t>BRASS CUP THALUS HOOK 5/8 INCH</t>
  </si>
  <si>
    <t>FINISHING NAIL 2-1/2 THALUS (1/4KILO)</t>
  </si>
  <si>
    <t>FINISHING NAIL 3 THALUS (1/4KILO)</t>
  </si>
  <si>
    <t>BRASS CUP THALUS HOOK 3/4 INCH</t>
  </si>
  <si>
    <t>BRASS CUP THALUS HOOK 7/8 INCH</t>
  </si>
  <si>
    <t>BRASS CUP THALUS HOOK 1 INCH</t>
  </si>
  <si>
    <t>DOG CAGE MIGO DSE WELDED MESH GY0702102 61X44.5X51.5 BLACK</t>
  </si>
  <si>
    <t>SHOE TACK THALUS NAILS 5/8 INCH</t>
  </si>
  <si>
    <t>DOG CAGE MIGO DSE WELDED MESH GY0702104 92X57.5X65 BLACK</t>
  </si>
  <si>
    <t>DOG CAGE MIGO DSE 6 PANELS EXERCISE PEN GY-R6060 60X60CM BLACK</t>
  </si>
  <si>
    <t>PLASTIC TRAY MIGO DSE PL-02 FOR GY0702102 BLACK</t>
  </si>
  <si>
    <t>PLASTIC TRAY MIGO DSE PL-04 FOR GY0702104 BLACK</t>
  </si>
  <si>
    <t>REFLECTIVE LEASH MIGO DSE SH301 10MMX120CM RED/BLUE</t>
  </si>
  <si>
    <t>REFLECTIVE LEASH MIGO DSE SH302 15MMX120CM RED/BLUE</t>
  </si>
  <si>
    <t>REFLECTIVE LEASH MIGO DSE SH303 20MMX120CM RED/BLUE</t>
  </si>
  <si>
    <t>NYLON ROPE LEASH MIGO DSE SH3516 A01 13MMX120CM</t>
  </si>
  <si>
    <t>NYLON ROPE LEASH MIGO DSE SH3516 A02 13MMX120CM</t>
  </si>
  <si>
    <t>REFLECTIVE LEASH MIGO DSE SH4665 6MMX120CM RED/BLUE</t>
  </si>
  <si>
    <t>SHOE TACK THALUS NAILS 7/16</t>
  </si>
  <si>
    <t>SHOE TACK THALUS NAILS 9/16</t>
  </si>
  <si>
    <t>REFLECTIVE LEASH MIGO DSE SH3457 10MMX120CM RED/BLUE</t>
  </si>
  <si>
    <t>REFLECTIVE LEASH MIGO DSE SH3459 15MMX120CM RED/BLUE</t>
  </si>
  <si>
    <t>SHOE TACK THALUS NAILS 3/4</t>
  </si>
  <si>
    <t>REFLECTIVE LEASH MIGO DSE SH3461 20MMX120CM RED/BLUE</t>
  </si>
  <si>
    <t>SNAP TITE BLIND THALUS RIVET 1/8 X 3/16</t>
  </si>
  <si>
    <t>SNAP TITE THALUS RIVET 1/8 X 1/4</t>
  </si>
  <si>
    <t>REFLECTIVE COLLAR MIGO DSE SH326-1 10MMX20/30CM RED/BLUE</t>
  </si>
  <si>
    <t>SNAP TITE THALUS RIVET 1/8 X 5/16</t>
  </si>
  <si>
    <t>SNAP TITE THALUS RIVET 1/8 X 3/8</t>
  </si>
  <si>
    <t>SNAP TITE THALUS RIVET 1/8 X 3/16</t>
  </si>
  <si>
    <t>SNAP TITE THALUS RIVET 1/8 X 1/2</t>
  </si>
  <si>
    <t>REFLECTIVE COLLAR MIGO DSE SH327 15MMX33/40CM RED/BLUE</t>
  </si>
  <si>
    <t>SNAP TITE THALUS RIVET 1/8 X 9/16</t>
  </si>
  <si>
    <t>SNAP TITE THALUS RIVET 1/8 X 5/8</t>
  </si>
  <si>
    <t>REFLECTIVE COLLAR MIGO DSE SH328 20MMX40/55CM RED/BLUE</t>
  </si>
  <si>
    <t>REFLECTIVE COLLAR MIGO DSE SH3466 10MMX20/30CM RED/BLUE</t>
  </si>
  <si>
    <t>REFLECTIVE COLLAR MIGO DSE SH3468 20MMX40/50CM RED/BLUE</t>
  </si>
  <si>
    <t>SNAP TITE THALUS RIVET 1/8 X 3/4</t>
  </si>
  <si>
    <t>SNAP TITE THALUS RIVET 1/8 X 1</t>
  </si>
  <si>
    <t>REFLECTIVE COLLAR MIGO DSE SH3467 15MMX33/40CM RED/BLUE</t>
  </si>
  <si>
    <t>SNAP TITE THALUS RIVET 5/32 X 1/4</t>
  </si>
  <si>
    <t>SNAP TITE THALUS RIVET 5/32 X 5/16</t>
  </si>
  <si>
    <t>SNAP TITE THALUS RIVET 5/32 X 3/8</t>
  </si>
  <si>
    <t>SNAP TITE THALUS RIVET 5/32 X 7/16</t>
  </si>
  <si>
    <t>REFLECTIVE HARNESS MIGO DSE SH334 10MMX20/40CM RED/BLUE</t>
  </si>
  <si>
    <t>REFLECTIVE HARNESS MIGO DSE SH335 15MMX30/50CM RED/BLUE</t>
  </si>
  <si>
    <t>REFLECTIVE HARNESS MIGO DSE SH336 20MMX40/70CM RED/BLUE</t>
  </si>
  <si>
    <t>SNAP TITE THALUS RIVET 5/32 X 1/2</t>
  </si>
  <si>
    <t>SNAP TITE THALUS RIVET 5/32 X 9/16</t>
  </si>
  <si>
    <t>REFLECTIVE HARNESS MIGO DSE SH3470 10MMX25/35CM RED/BLUE</t>
  </si>
  <si>
    <t>SNAP TITE THALUS RIVET 5/32 X 5/8</t>
  </si>
  <si>
    <t>SNAP TITE THALUS RIVET 5/32 X 3/4</t>
  </si>
  <si>
    <t>SNAP TITE THALUS RIVET 5/32 X 1</t>
  </si>
  <si>
    <t>SNAP TITE THALUS RIVET 3/16 X 1/4</t>
  </si>
  <si>
    <t>SNAP TITE THALUS RIVET 3/16 X 5/16</t>
  </si>
  <si>
    <t>SNAP TITE THALUS RIVET 3/16 X 3/8</t>
  </si>
  <si>
    <t>SNAP TITE THALUS RIVET 3/16 X 7/16</t>
  </si>
  <si>
    <t>SNAP TITE THALUS RIVET 3/16 X 1/2</t>
  </si>
  <si>
    <t>SNAP TITE THALUS RIVET 3/16 X 9/16</t>
  </si>
  <si>
    <t>PAINT NIPPON DUO CLASSIC MATTE 5L 1001 BRILLIANT WHITE</t>
  </si>
  <si>
    <t>REFLECTIVE HARNESS MIGO DSE SH3471 15MMX30/50CM RED/BLUE</t>
  </si>
  <si>
    <t>PAINT NIPPON DUO CLASSIC MATT 1001 BRILLIANT 15L WHITE</t>
  </si>
  <si>
    <t>PAINT NIPPON DUO CLASSIC MATT ACCENT BASE 0.86L WHITE</t>
  </si>
  <si>
    <t>PAINT NIPPON DUO CLASSIC MATT DEEP BASE 0.90L WHITE</t>
  </si>
  <si>
    <t>SNAP TITE THALUS RIVET 3/16 X 5/8</t>
  </si>
  <si>
    <t>PAINT NIPPON DUO CLASSIC MATT TINT BASE 0.92L WHITE</t>
  </si>
  <si>
    <t>PAINT NIPPON DUO CLASSIC MATT PASTEL BASE 0.94L WHITE</t>
  </si>
  <si>
    <t>PAINT NIPPON DUO CLASSIC MATT ACCENT BASE 4.30L WHITE</t>
  </si>
  <si>
    <t>PAINT NIPPON DUO CLASSIC MATT DEEP BASE 4.50L WHITE</t>
  </si>
  <si>
    <t>SNAP TITE THALUS RIVET 3/16 X 3/4</t>
  </si>
  <si>
    <t>SNAP TITE THALUS RIVET 3/16 X 7/8</t>
  </si>
  <si>
    <t>SNAP TITE THALUS RIVET 3/16 X 1</t>
  </si>
  <si>
    <t>PAINT NIPPON DUO CLASSIC MATT TINT BASE 4.60L WHITE</t>
  </si>
  <si>
    <t>PAINT NIPPON DUO CLASSIC MATT PASTEL BASE 4.70L WHITE</t>
  </si>
  <si>
    <t>PAINT NIPPON DUO CLASSIC MATT ACCENT BASE 12.90L WHITE</t>
  </si>
  <si>
    <t>REFLECTIVE HARNESS MIGO DSE SH3472 20MMX50/70CM RED/BLUE</t>
  </si>
  <si>
    <t>PAINT NIPPON DUO CLASSIC MATT DEEP BASE 13.50L WHITE</t>
  </si>
  <si>
    <t>PAINT NIPPON DUO CLASSIC MATT TINT BASE 13.80L WHITE</t>
  </si>
  <si>
    <t>PAINT NIPPON DUO CLASSIC MATT PASTEL BASE 14.10L WHITE</t>
  </si>
  <si>
    <t>PET BOTTLE MIGO DSE SH3674 500ML</t>
  </si>
  <si>
    <t>PVC MATTING DSE PE WHITE</t>
  </si>
  <si>
    <t>PVC MATTING DSE PE GREEN</t>
  </si>
  <si>
    <t>SOLAR STREET LIGHT DUMA LD-SSL-15W-PRO BLACK</t>
  </si>
  <si>
    <t>BRASS CUP THALUS HOOK 1-1/4 INCH</t>
  </si>
  <si>
    <t>BRASS CUP THALUS HOOK 1-1/2 INCH</t>
  </si>
  <si>
    <t>BRASS SQUARE THALUS HOOK 1/2 INCH</t>
  </si>
  <si>
    <t>BRASS SQUARE THALUS HOOK 5/8 INCH</t>
  </si>
  <si>
    <t>BRASS SQUARE THALUS HOOK 3/4 INCH</t>
  </si>
  <si>
    <t>BRASS SQUARE THALUS HOOK 7/8 INCH</t>
  </si>
  <si>
    <t>BRASS SQUARE THALUS HOOK 1 INCH</t>
  </si>
  <si>
    <t>BRASS SQUARE THALUS HOOK 1-1/4 INCH</t>
  </si>
  <si>
    <t>BRASS SQUARE THALUS HOOK 1-1/2 INCH</t>
  </si>
  <si>
    <t>CHROME CUP THALUS HOOK 5/8 16</t>
  </si>
  <si>
    <t>CHROME CUP THALUS HOOK 7/8 12</t>
  </si>
  <si>
    <t>CHROME CUP THALUS HOOK 1-1/2 6</t>
  </si>
  <si>
    <t>CHROME SQUARE THALUS HOOK 1-1/4 16</t>
  </si>
  <si>
    <t>CHROME SQUARE THALUS HOOK 3/4 12</t>
  </si>
  <si>
    <t>CHROME SQUARE THALUS HOOK 1-1/2 6</t>
  </si>
  <si>
    <t>COATED CUP THALUS HOOK 1/2 RED</t>
  </si>
  <si>
    <t>COATED CUP THALUS HOOK 1/2 BLU</t>
  </si>
  <si>
    <t>COATED CUP THALUS HOOK 1/2 WHT</t>
  </si>
  <si>
    <t>COATED CUP THALUS HOOK 5/8 RED</t>
  </si>
  <si>
    <t>COATED CUP THALUS HOOK 5/8 BLU</t>
  </si>
  <si>
    <t>COATED CUP THALUS HOOK 5/8 WHT</t>
  </si>
  <si>
    <t>COATED CUP THALUS HOOK 3/4 RED</t>
  </si>
  <si>
    <t>COATED CUP THALUS HOOK 3/4 BLU</t>
  </si>
  <si>
    <t>COATED CUP THALUS HOOK 3/4 WHT</t>
  </si>
  <si>
    <t>COATED CUP THALUS HOOK 7/8 RED</t>
  </si>
  <si>
    <t>COATED CUP THALUS HOOK 7/8 BLU</t>
  </si>
  <si>
    <t>COATED CUP THALUS HOOK 7/8 WHT</t>
  </si>
  <si>
    <t>COATED CUP THALUS HOOK 1 RED</t>
  </si>
  <si>
    <t>COATED CUP THALUS HOOK 1 BLU</t>
  </si>
  <si>
    <t>COATED CUP THALUS HOOK 1 WHT</t>
  </si>
  <si>
    <t>COATED CUP THALUS HOOK 1-1/4 RED</t>
  </si>
  <si>
    <t>COATED CUP THALUS HOOK 1-1/4 BLU</t>
  </si>
  <si>
    <t>COATED CUP THALUS HOOK 1-1/4 WHT</t>
  </si>
  <si>
    <t>COATED CUP THALUS HOOK 1-1/2 RED</t>
  </si>
  <si>
    <t>COATED CUP THALUS HOOK 1-1/2 BLU</t>
  </si>
  <si>
    <t>COATED CUP THALUS HOOK 1-1/2 WHT</t>
  </si>
  <si>
    <t>COATED CUP THALUS HOOK 2 RED</t>
  </si>
  <si>
    <t>COATED CUP THALUS HOOK 2 BLU</t>
  </si>
  <si>
    <t>COATED CUP THALUS HOOK 2 WHT</t>
  </si>
  <si>
    <t>COATED SQUARE THALUS HOOK 1/2 RED</t>
  </si>
  <si>
    <t>COATED SQUARE THALUS HOOK 1/2 BLU</t>
  </si>
  <si>
    <t>COATED SQUARE THALUS HOOK 1/2 WHT</t>
  </si>
  <si>
    <t>COATED SQUARE THALUS HOOK 5/8 RED</t>
  </si>
  <si>
    <t>COATED SQUARE THALUS HOOK 5/8 BLU</t>
  </si>
  <si>
    <t>COATED SQUARE THALUS HOOK 5/8 WHT</t>
  </si>
  <si>
    <t>COATED SQUARE THALUS HOOK 3/4 RED</t>
  </si>
  <si>
    <t>COATED SQUARE THALUS HOOK 3/4 BLU</t>
  </si>
  <si>
    <t>COATED SQUARE THALUS HOOK 3/4 WHT</t>
  </si>
  <si>
    <t>COATED SQUARE THALUS HOOK 7/8 RED</t>
  </si>
  <si>
    <t>COATED SQUARE THALUS HOOK 7/8 BLU</t>
  </si>
  <si>
    <t>COATED SQUARE THALUS HOOK 7/8 WHT</t>
  </si>
  <si>
    <t>COATED SQUARE THALUS HOOK 1 RED</t>
  </si>
  <si>
    <t>COATED SQUARE THALUS HOOK 1 BLU</t>
  </si>
  <si>
    <t>COATED SQUARE THALUS HOOK 1 WHT</t>
  </si>
  <si>
    <t>COATED SQUARE THALUS HOOK 1-1/4 RED</t>
  </si>
  <si>
    <t>COATED SQUARE THALUS HOOK 1-1/4 BLU</t>
  </si>
  <si>
    <t>COATED SQUARE THALUS HOOK 1-1/4 WHT</t>
  </si>
  <si>
    <t>COATED SQUARE THALUS HOOK 1-1/2 RED</t>
  </si>
  <si>
    <t>COATED SQUARE THALUS HOOK 1-1/2 BLU</t>
  </si>
  <si>
    <t>COATED SQUARE THALUS HOOK 1-1/2 WHT</t>
  </si>
  <si>
    <t>COATED SQUARE THALUS HOOK 2 RED</t>
  </si>
  <si>
    <t>COATED SQUARE THALUS HOOK 2 BLU</t>
  </si>
  <si>
    <t>COATED SQUARE THALUS HOOK 2 WHT</t>
  </si>
  <si>
    <t>BP HOOK &amp; EYE THALUS 1-1/2 INCH</t>
  </si>
  <si>
    <t>BP HOOK &amp; EYE THALUS 2 INCH</t>
  </si>
  <si>
    <t>BP HOOK &amp; EYE THALUS 3 INCH</t>
  </si>
  <si>
    <t>BP HOOK &amp; EYE THALUS 3-1/2 INCH</t>
  </si>
  <si>
    <t>BP HOOK &amp; EYE THALUS 4 INCH</t>
  </si>
  <si>
    <t>BP HOOK &amp; EYE THALUS 5 INCH</t>
  </si>
  <si>
    <t>BP HOOK &amp; EYE THALUS 6 INCH</t>
  </si>
  <si>
    <t>TURNBUCKLE THALUS HOOK &amp; EYE 7/32</t>
  </si>
  <si>
    <t>TURNBUCKLE THALUS HOOK &amp; EYE 1/4</t>
  </si>
  <si>
    <t>TURNBUCKLE THALUS HOOK &amp; EYE 5/16</t>
  </si>
  <si>
    <t>TURNBUCKLE THALUS HOOK &amp; HOOK 7/32</t>
  </si>
  <si>
    <t>TURNBUCKLE THALUS HOOK &amp; HOOK 1/4</t>
  </si>
  <si>
    <t>TURNBUCKLE THALUS HOOK &amp; HOOK 5/16</t>
  </si>
  <si>
    <t>WIRE ROPE THALUS CLAMP U BOLT 1/8</t>
  </si>
  <si>
    <t>SWIVEL PULLEY THALUS SINGLE 1/2 INCH</t>
  </si>
  <si>
    <t>WIRE ROPE THALUS CLAMP U BOLT 3/16</t>
  </si>
  <si>
    <t>WIRE ROPE THALUS CLAMP F TYPE 1/8</t>
  </si>
  <si>
    <t>WIRE ROPE THALUS CLAMP F TYPE 3/16</t>
  </si>
  <si>
    <t>SWIVEL PULLEY THALUS SINGLE 3/4 INCH</t>
  </si>
  <si>
    <t>SWIVEL PULLEY THALUS SINGLE 1 INCH</t>
  </si>
  <si>
    <t>SWIVEL PULLEY THALUS DOUBLE 1/2 INCH</t>
  </si>
  <si>
    <t>SHOWER RACK WASSERNISSON BA-711 34.5cm x 13cm SATIN FINISH</t>
  </si>
  <si>
    <t>CORNER SHELF WASSERNISSON BA-9812 39.3cm x 15.7cm SATIN FINISH</t>
  </si>
  <si>
    <t>SWIVEL PULLEY THALUS DOUBLE 3/4 INCH</t>
  </si>
  <si>
    <t>PPR  WASSERNISSON BC 20 1/2" ( 5 pcs) BUCKLE CLIP WHITE</t>
  </si>
  <si>
    <t>SWIVEL PULLEY THALUS DOUBLE 1 INCH</t>
  </si>
  <si>
    <t>MAGNETIC CATCHES THALUS BROWN/WHITE 43MM</t>
  </si>
  <si>
    <t>PPR  WASSERNISSON BC 25 3/4" ( 5 pcs) BUCKLE CLIP WHITE</t>
  </si>
  <si>
    <t>MAGNETIC CATCHES THALUS BROWN/WHITE 60MM</t>
  </si>
  <si>
    <t>PLASTIC ROCKER THALUS CATCH</t>
  </si>
  <si>
    <t>PPR	 WASSERNISSON	BC 32 1" ( 5 pcs) BUCKLE CLIP WHITE</t>
  </si>
  <si>
    <t>WASTE OVERFLOW WASSERNISSON GY 5810 64cm x 8cm CHROME</t>
  </si>
  <si>
    <t>JAPAN ROLLER THALUS CATCHES</t>
  </si>
  <si>
    <t>DOOR STOPPER THALUS SPRING TYPE</t>
  </si>
  <si>
    <t>PPR  WASSERNISSON PC 20 1/2" ( 5 pcs) BUCKLE CLIP WHITE</t>
  </si>
  <si>
    <t>DOOR STOPPER THALUS MAGNETIC-77MM</t>
  </si>
  <si>
    <t>CLEAR SHELF SUPPORT THALUS BIG</t>
  </si>
  <si>
    <t>PPR WASSERNISSON PC 25 3/4" ( 5 pcs) BUCKLE CLIP WHITE</t>
  </si>
  <si>
    <t>CLEAR SHELF SUPPORT THALUS SMALL</t>
  </si>
  <si>
    <t>PPR WASSERNISSON	PC 32 3/4" ( 5 pcs) BUCKLE CLIP WHITE</t>
  </si>
  <si>
    <t>SAWTOOTH HANGER THALUS V-TYPE FRAME HOOK BIG</t>
  </si>
  <si>
    <t>C-TYPE FRAME HOOK THALUS 5PCS/PK</t>
  </si>
  <si>
    <t>(DO NOT USE)V-TYPE FRAME HOOK THALUS 5PCS/PK SMAL</t>
  </si>
  <si>
    <t>HOSE WASSERNISSON MHW 200 24" WHITE</t>
  </si>
  <si>
    <t>V-TYPE FRAME HOOK THALUS 5PCS/PK BIG</t>
  </si>
  <si>
    <t>SAWTOOTH HANGER THALUS 5PCS/PK</t>
  </si>
  <si>
    <t>FLAT HANGER THALUS 5PCS/PK</t>
  </si>
  <si>
    <t>ANGLE VALVE WASSERNISSON NAV 75	1/2" x 1/2" x 1/2" SATIN FINISH</t>
  </si>
  <si>
    <t>ALUM BINER THALUS D SHAPE 7.0MM 2 YELLOW</t>
  </si>
  <si>
    <t>ALUM BINER THALUS D SHAPE 7.0MM 2 GOLD</t>
  </si>
  <si>
    <t>ALUM BINER THALUS D SHAPE 7.0MM 2 GREEN</t>
  </si>
  <si>
    <t>ALUM BINER THALUS D SHAPE 7.0MM 2 BLUE</t>
  </si>
  <si>
    <t>ALUM BINER THALUS D SHAPE 7.0MM 2 RED</t>
  </si>
  <si>
    <t>ANGLE VALVE WASSERNISSON NAV 80	1/2" x 1/2" SATIN FINISH</t>
  </si>
  <si>
    <t>ALUM BINER THALUS D SHAPE 7.0MM 2 PINK</t>
  </si>
  <si>
    <t>ALUM BINER THALUS D SHAPE 7.0MM 2 VIOLET</t>
  </si>
  <si>
    <t>COLOR BINER THALUS 6.0MM 2 YELLOW</t>
  </si>
  <si>
    <t>COLOR BINER THALUS 6.0MM 2 GOLD</t>
  </si>
  <si>
    <t>COLOR BINER THALUS 6.0MM 2 GREEN</t>
  </si>
  <si>
    <t>CASTER THALUS 1'' STEEL</t>
  </si>
  <si>
    <t>COLOR BINER THALUS 6.0MM 2 BLUE</t>
  </si>
  <si>
    <t>CASTER THALUS STEEL 1 1/2''</t>
  </si>
  <si>
    <t>CASTER THALUS STEEL 2''</t>
  </si>
  <si>
    <t>SWIVEL CASTER THALUS RUBBER 1''</t>
  </si>
  <si>
    <t>SWIVEL CASTER THALUS RUBBER 1- 1/2''</t>
  </si>
  <si>
    <t>SWIVEL CASTER THALUS RUBBER 2''</t>
  </si>
  <si>
    <t>CASTER THALUS RUBBER WHITE 2''</t>
  </si>
  <si>
    <t>CASTER THALUS RUBBER WHITE 1-1/2''</t>
  </si>
  <si>
    <t>COLOR BINER THALUS 6.0MM 2 RED</t>
  </si>
  <si>
    <t>CASTER THALUS RUBBER HEAVY DUTY 3''</t>
  </si>
  <si>
    <t>COLOR BINER THALUS 6.0MM 2 PINK</t>
  </si>
  <si>
    <t>CASTER THALUS RUBBER HEAVY DUTY 4''</t>
  </si>
  <si>
    <t>COLOR BINER THALUS 6.0MM 2 VIOLET</t>
  </si>
  <si>
    <t>COLORED BINER THALUS 8MM1 (ASSTD.COLOR)</t>
  </si>
  <si>
    <t>TWIN CASTER THALUS 40MM PLATE</t>
  </si>
  <si>
    <t>BINER THALUS 2460  HOOK W/ LOCK 1</t>
  </si>
  <si>
    <t>BALL CASTER THALUS 50MM PLATE</t>
  </si>
  <si>
    <t>BINER THALUS 2480 HOOK W/ LOCK 1</t>
  </si>
  <si>
    <t>BINER THALUS HOOK W/ LOCK 100MM</t>
  </si>
  <si>
    <t>STAINLESS STEEL QUICK THALUS  LINK 8.0MM X 8.0MM 1</t>
  </si>
  <si>
    <t>STAINLESS STEEL QUICK THALUS LINK 10.0MM X 10.0 1</t>
  </si>
  <si>
    <t>SNAPHOOK THALUS 017Z CP T1 1</t>
  </si>
  <si>
    <t>TWIN CASTER THALUS W/ STOPPER 50MM</t>
  </si>
  <si>
    <t>TRIGGER THALUS SNAP HOOK 4009 1</t>
  </si>
  <si>
    <t>SHELF BRACKET THALUS STAINLESS 4X6</t>
  </si>
  <si>
    <t>SNAPHOOK THALUS 717Z CP R1/2 1</t>
  </si>
  <si>
    <t>SNAPHOOK THALUS 1001M 1</t>
  </si>
  <si>
    <t>SHELF BRACKET THALUS STAINLESS 6X8</t>
  </si>
  <si>
    <t>NP SNAPHOOK THALUS  830B R5/8 1</t>
  </si>
  <si>
    <t>ANGLE VALVE WASSERNISSON NAV 81 1/2" x 1/2" SATIN FINISH</t>
  </si>
  <si>
    <t>SHELF BRACKET THALUS STAINLESS 8X10</t>
  </si>
  <si>
    <t>SWIVEL EYE THALUS 1</t>
  </si>
  <si>
    <t>WOOD HANDLE THALUS 7</t>
  </si>
  <si>
    <t>SHELF BRACKET THALUS STAINLESS 10X12</t>
  </si>
  <si>
    <t>WOOD LONG HANDLE THALUS 31</t>
  </si>
  <si>
    <t>SHELF BRACKET THALUS EXTENDABLE 7X7.5</t>
  </si>
  <si>
    <t>SHELF BRACKET THALUS HEAVY DUTY 4.5X8</t>
  </si>
  <si>
    <t>WOOD LONG HANDLE THALUS 11</t>
  </si>
  <si>
    <t>SHELF BRACKET THALUS HEAVY DUTY 6.5X10</t>
  </si>
  <si>
    <t>WOOD LONG HANDLE THALUS 302</t>
  </si>
  <si>
    <t>SHELF BRACKET THALUS HEAVY DUTY 8.5X11.5</t>
  </si>
  <si>
    <t>WOOD LONG HANDLE THALUS 3031</t>
  </si>
  <si>
    <t>WOOD LONG HANDLE THALUS 21</t>
  </si>
  <si>
    <t>TANK FITTINGS WASSERNISSON NFW 93 3" RED</t>
  </si>
  <si>
    <t>WOOD LONG HANDLE THALUS 23</t>
  </si>
  <si>
    <t>WOOD LONG HANDLE THALUS 4402</t>
  </si>
  <si>
    <t>WOOD LONG HANDLE THALUS 3028</t>
  </si>
  <si>
    <t>ANGLE BRACKET THALUS 2.5X3.5</t>
  </si>
  <si>
    <t>WOOD LONG HANDLE THALUS WLH-8 #8</t>
  </si>
  <si>
    <t>P-TRAPS WASSERNISSON	 NP 18 1 1/4" WHITE</t>
  </si>
  <si>
    <t>ANGLE BRACKET THALUS 3.5X4</t>
  </si>
  <si>
    <t>WOOD ROUND HANDLE THALUS 601</t>
  </si>
  <si>
    <t>WOOD ROUND HANDLE THALUS 707</t>
  </si>
  <si>
    <t>L ANGLE BRACKET THALUS 9.5X9.5</t>
  </si>
  <si>
    <t>P-TRAPS WASSERNISSON NP 19 1 1/4" WHITE</t>
  </si>
  <si>
    <t>WOOD ROUND HANDLE THALUS 102</t>
  </si>
  <si>
    <t>L ANGLE BRACKET THALUS 7.5X7.5</t>
  </si>
  <si>
    <t>WOOD ROUND HANDLE THALUS 705</t>
  </si>
  <si>
    <t>CLASSIC WOOD HANDLE THALUS 803</t>
  </si>
  <si>
    <t>SHELF BRACKET THALUS CHINA 4X5</t>
  </si>
  <si>
    <t>CLASSIC WOOD HANDLE THALUS 904</t>
  </si>
  <si>
    <t>BARREL BOLT THALUS CHROME  1-1/2 INCH</t>
  </si>
  <si>
    <t>P-TRAPS WASSERNISSON NP 20 1 1/2" WHITE</t>
  </si>
  <si>
    <t>SHELF BRACKET THALUS CHINA 6X8</t>
  </si>
  <si>
    <t>BARREL BOLT THALUS CHROME  2 INCH</t>
  </si>
  <si>
    <t>P-TRAPS WASSERNISSON NP 341 1 1/4" SATIN FINISH</t>
  </si>
  <si>
    <t>BOLT THALUS CHROME BARREL  2-1/2 INCH</t>
  </si>
  <si>
    <t>BARREL BOLT THALUS CHROME  3 INCH</t>
  </si>
  <si>
    <t>BARREL BOLT THALUS CHROME  4 INCH</t>
  </si>
  <si>
    <t>BARREL BOLT THALUS CHROME  5 INCH</t>
  </si>
  <si>
    <t>SPRING BOLT THALUS FLAT 3</t>
  </si>
  <si>
    <t>SPRING BOLT THALUS FLAT 4</t>
  </si>
  <si>
    <t>P-TRAPS WASSERNISSON NP 342 1 1/4" SATIN FINISH</t>
  </si>
  <si>
    <t>BARREL BOLT THALUS STANDARD 2</t>
  </si>
  <si>
    <t>CLASSIC WOOD HANDLE THALUS 808</t>
  </si>
  <si>
    <t>BARREL BOLT THALUS STANDARD  2-1/2</t>
  </si>
  <si>
    <t>BARREL BOLT THALUS STANDARD  3</t>
  </si>
  <si>
    <t>P-TRAPS WASSERNISSON	 NP 343 1 1/4" SATIN FINISH</t>
  </si>
  <si>
    <t>BARREL BOLT THALUS STANDARD 4</t>
  </si>
  <si>
    <t>CLASSIC WOOD HANDLE THALUS 603</t>
  </si>
  <si>
    <t>BARREL BOLT THALUS STANDARD 5</t>
  </si>
  <si>
    <t>CLASSIC WOOD HANDLE THALUS 802</t>
  </si>
  <si>
    <t>BARREL BOLT THALUS STANDARD  6</t>
  </si>
  <si>
    <t>BARREL BOLT THALUS STANDARD  8</t>
  </si>
  <si>
    <t>P-TRAPS WASSERNISSON NP 344 1 1/4" SATIN FINISH</t>
  </si>
  <si>
    <t>BARREL BOLT THALUS W/ LATCH STAINLESS  4</t>
  </si>
  <si>
    <t>BARREL BOLT THALUS W/ LATCH STAINLESS  6</t>
  </si>
  <si>
    <t>BARREL BOLT THALUS W/ LATCH STAINLESS 8</t>
  </si>
  <si>
    <t>SHELF BRACKET THALUS CHINA 8X10</t>
  </si>
  <si>
    <t>HASPLOCK THALUS HEAVY DUTY CYLINDER  3</t>
  </si>
  <si>
    <t>WOOD LONG HANDLE THALUS 22</t>
  </si>
  <si>
    <t>DECORATIVE HANDLE THALUS 203A</t>
  </si>
  <si>
    <t>HASPLOCK THALUS CYLINDER HEAVY DUTY 4</t>
  </si>
  <si>
    <t>DECORATIVE HANDLE THALUS - 203B</t>
  </si>
  <si>
    <t>DECORATIVE HANDLE  THALUS - 242A</t>
  </si>
  <si>
    <t>BARREL BOLT THALUSHD BRASS 2</t>
  </si>
  <si>
    <t>SHELF BRACKET THAALUS CHINA 10X12</t>
  </si>
  <si>
    <t>DECORATIVE HANDLE THALUS - 242B</t>
  </si>
  <si>
    <t>BARREL BOLT THALUS BRASS HD 2-1/2</t>
  </si>
  <si>
    <t>GLOVES THALUS YELLOW LINING</t>
  </si>
  <si>
    <t>DECORATIVE HANDLE THALUS  - 243A</t>
  </si>
  <si>
    <t>BARREL BOLT THALUS BRASS HD 3</t>
  </si>
  <si>
    <t>BARREL BOLT THALUS BRASS HD 4</t>
  </si>
  <si>
    <t>DECORATIVE HANDLE  THALUS - 243B</t>
  </si>
  <si>
    <t>DECORATIVE HANDLE THALUS - 204A</t>
  </si>
  <si>
    <t>BOLT THALUS SURFACE 3 AB</t>
  </si>
  <si>
    <t>P-TRAPS WASSERNISSON NP 345 1 1/4" SATIN FINISH</t>
  </si>
  <si>
    <t>DECORATIVE HANDLE THALUS - 204B</t>
  </si>
  <si>
    <t>BOLT THALUS SURFACE 3 AC</t>
  </si>
  <si>
    <t>DECORATIVE HANDLE THALUS - 221A</t>
  </si>
  <si>
    <t>BOLT THALUS SURFACE 3 CP</t>
  </si>
  <si>
    <t>DECORATIVE HANDLE THALUS  - 211B</t>
  </si>
  <si>
    <t>GLOVES THALUS RUBBER DOT PALM</t>
  </si>
  <si>
    <t>P-TRAPS WASSERNISSON NP 346 1 1/4" SATIN FINISH</t>
  </si>
  <si>
    <t>PVC HANDLE 3 THALUS WHITE</t>
  </si>
  <si>
    <t>PVC HANDLE 3 THALUS BLACK</t>
  </si>
  <si>
    <t>PVC HANDLE 3 THALUS BROWN</t>
  </si>
  <si>
    <t>DOOR GUARD THALUS TAIWAN  BRASS</t>
  </si>
  <si>
    <t>P-TRAPS WASSERNISSON NP 348 1 1/4" SATIN FINISH</t>
  </si>
  <si>
    <t>GLOVES THALUS MAONG</t>
  </si>
  <si>
    <t>CONCEALED HINGES THALUS FULL OVERLAY</t>
  </si>
  <si>
    <t>P-TRAPS WASSERNISSON NP 349 1 1/4" SATIN FINISH</t>
  </si>
  <si>
    <t>DOOR GUARD THALUS TAIWAN ANTIQUE</t>
  </si>
  <si>
    <t>DOOR GUARD THALUS TAIWAN CHROME</t>
  </si>
  <si>
    <t>P-TRAPS WASSERNISSON NP 350 1 1/2" SATIN FINISH</t>
  </si>
  <si>
    <t>CONCEALED HINGE THALUS HALF OVERLAY</t>
  </si>
  <si>
    <t>CONCEALED HINGE THALUS INSET</t>
  </si>
  <si>
    <t>DRAWER LOCK THALUS 204 CHINA</t>
  </si>
  <si>
    <t>GATE LOOSE HINGE THALUS HEAVY DUTY #4 PR</t>
  </si>
  <si>
    <t>PVC HANDLE 3 THALUS BEIGE</t>
  </si>
  <si>
    <t>DRAWER LOCK THALUS 202 CHINA</t>
  </si>
  <si>
    <t>GATE LOOSE HINGE THALUS HEAVY DUTY #5 PR</t>
  </si>
  <si>
    <t>PVC HANDLE 3 THALUS GRAY</t>
  </si>
  <si>
    <t>P-TRAPS WASSERNISSON NP 65 1 1/4"	WHITE</t>
  </si>
  <si>
    <t>PVC HANDLE 3 THALUS YELLOW</t>
  </si>
  <si>
    <t>GLASS LOCK LIGHT THALUS DUTY</t>
  </si>
  <si>
    <t>PVC HANDLE 3 THALUS BLUE</t>
  </si>
  <si>
    <t>GLASS LOCK THALUS HEAVY DUTY</t>
  </si>
  <si>
    <t>PVC HANDLE 3 THALUS GREEN</t>
  </si>
  <si>
    <t>PVC HANDLE 3 THALUS RED</t>
  </si>
  <si>
    <t>CONCEALED HINGES THALUS HALF OVERLAY</t>
  </si>
  <si>
    <t>PVC HANDLE 4 THALUS WHITE</t>
  </si>
  <si>
    <t>PVC HANDLE 4 THALUS BLACK</t>
  </si>
  <si>
    <t>CONCEALED HINGES THALUS INSERT OVERLAY</t>
  </si>
  <si>
    <t>PVC HANDLE 4 THALUS BROWN</t>
  </si>
  <si>
    <t>PVC HANDLE 4 THALUS GRAY</t>
  </si>
  <si>
    <t>TANK FITTINGS WASSERNISSON NRG 83 3" BLACK</t>
  </si>
  <si>
    <t>PVC HANDLE 4 THALUS BEIGE</t>
  </si>
  <si>
    <t>PVC HANDLE 4 THALUS YELLOW</t>
  </si>
  <si>
    <t>SAFETY HASP THALUS STAINLESS 2</t>
  </si>
  <si>
    <t>PVC HANDLE 4 THALUS BLUE</t>
  </si>
  <si>
    <t>PVC HANDLE 4 THALUS GREEN</t>
  </si>
  <si>
    <t>SAFETY HASP THALUS STAINLESS 2-1/2</t>
  </si>
  <si>
    <t>PVC HANDLE 4 THALUS RED</t>
  </si>
  <si>
    <t>SAFETY HASP THALUS STAINLESS 3</t>
  </si>
  <si>
    <t>PVC HANDLE 1 1/2 THALUS WHITE</t>
  </si>
  <si>
    <t>PVC HANDLE 1 1/2 THALUS BLACK</t>
  </si>
  <si>
    <t>BALL CATCHES THALUS 40MM</t>
  </si>
  <si>
    <t>PVC HANDLE 1 1/4 THALUS BROWN</t>
  </si>
  <si>
    <t>TANK FITTINGS WASSERNISSON NBW 603 WHITE</t>
  </si>
  <si>
    <t>DOUBLE BALL CATCHES THALUS 46MM</t>
  </si>
  <si>
    <t>PVC HANDLE 1 1/2 THALUS GRAY</t>
  </si>
  <si>
    <t>PVC HANDLE 1 1/2 THALUS BEIGE</t>
  </si>
  <si>
    <t>DOUBLE BALL CATCHES THALUS 50MM</t>
  </si>
  <si>
    <t>PVC HANDLE 1 1/2 THALUS YELLOW</t>
  </si>
  <si>
    <t>PVC HANDLE 1 1/2 THALUS BLUE</t>
  </si>
  <si>
    <t>TANK FITTINGS WASSERNISSON NBW 604 BLUE &amp; WHITE</t>
  </si>
  <si>
    <t>PVC HANDLE 1 1/2 THALUS GREEN</t>
  </si>
  <si>
    <t>PVC HANDLE 1 1/2 THALUS RED</t>
  </si>
  <si>
    <t>PVC HANDLE 1 1/4 THALUS WHITE</t>
  </si>
  <si>
    <t>MAGNETIC CATCHES THALUS 43MM BROWN/WHITE</t>
  </si>
  <si>
    <t>PVC HANDLE 1 1/4 THALUS BLACK</t>
  </si>
  <si>
    <t>PVC HANDLE 11/2 THALUS BROWN</t>
  </si>
  <si>
    <t>MAGNETIC CATCHES THALUS 50MM BROWN/WHITE</t>
  </si>
  <si>
    <t>MAGNETIC CATCHES THALUS 60MM BROWN/WHITE</t>
  </si>
  <si>
    <t>ROLLER CATCHES THALUS JAPAN</t>
  </si>
  <si>
    <t>SHELF SUPPORT THALUS CLEAR BIG</t>
  </si>
  <si>
    <t>NARROW HINGE THALUS BRASS HEAVY 1</t>
  </si>
  <si>
    <t>METAL HANDLE 516 THALUS SILVER</t>
  </si>
  <si>
    <t>SHELF SUPPORT THALUS CLEAR SMALL</t>
  </si>
  <si>
    <t>METAL HANDLE 530 THALUS SILVER</t>
  </si>
  <si>
    <t>SHELF SUPPORT THALUS BROWN 10'S</t>
  </si>
  <si>
    <t>METAL HANDLE 514 THALUS SILVER</t>
  </si>
  <si>
    <t>NARROW HINGE THALUS BRASS HEAVY 1-1/2''</t>
  </si>
  <si>
    <t>BASIN WASTE WITH OVERFLOW WASSERNISSON NP 36 1 1/4"	 WHITE</t>
  </si>
  <si>
    <t>BASIN WASTE WITH OVERFLOW WASSERNISSON NP 37 1 1/4" WHITE</t>
  </si>
  <si>
    <t>HANGING LAMP ALLADIN 2718 (23973) 3L E27 WOOD</t>
  </si>
  <si>
    <t>NARROW HINGE THALUS BRASS HEAVY 2''</t>
  </si>
  <si>
    <t>TAILPIECE WASSERNISSON NP 70 1 1/2" x 6" WHITE</t>
  </si>
  <si>
    <t>LOW CEILING LAMP ALLADIN 23652 (23652) 3L NATIVE</t>
  </si>
  <si>
    <t>SAFETY HASP THALUS BRASS W/PADLOCK 1-1/2 X 20MM</t>
  </si>
  <si>
    <t>TAILPIECE WASSERNISSON NP 71 1  1/2" x 8" WHITE</t>
  </si>
  <si>
    <t>METAL HANDLE 317NP THALUS</t>
  </si>
  <si>
    <t>METAL HANDLE 18383CP THALUS</t>
  </si>
  <si>
    <t>METAL HANDLE 8263CP THALUS</t>
  </si>
  <si>
    <t>METAL HANDLE 8262CP THALUS</t>
  </si>
  <si>
    <t>TAILPIECE WASSERNISSON NP 72 1 1/4" x 6" WHITE</t>
  </si>
  <si>
    <t>TAILPIECE WASSERNISSON NP 73	1  1/4" x 8" WHITE</t>
  </si>
  <si>
    <t>SAFETY HASP THALUS BRASS W/PADLOCK 2 X 25MM</t>
  </si>
  <si>
    <t>NARROW HINGE THALUS HEAVY 3''</t>
  </si>
  <si>
    <t>RAINSHOWER WASSERNISSON SB 225	84cm x 46cm	SATIN FINISH</t>
  </si>
  <si>
    <t>SHOWER VALVE	WASSERNISSON	SVC 1511 14.3cm x 12.5cm CLEAR COPPER</t>
  </si>
  <si>
    <t>SAFETY HASP THALUS BRASS W/PADLOCK 2-1/2 X 30MM</t>
  </si>
  <si>
    <t>CARTRIDGE WASSERNISSON UFC 10 10" WHITE</t>
  </si>
  <si>
    <t>NARROW HINGE THALUS HEAVY 2-1/2</t>
  </si>
  <si>
    <t>SAFETY HASP THALUS BRASS W/PADLOCK 3 X 35MM</t>
  </si>
  <si>
    <t>NARROW HINGE THALUS BRASS LIGHT DUTY 1-1/2</t>
  </si>
  <si>
    <t>WALL BRACKET WASSERNISSON WB 802 12.5cm x 8cm CHROME</t>
  </si>
  <si>
    <t>SAFETY HASP THALUS BRASS W/PADLOCK 3-1/2 X 40MM</t>
  </si>
  <si>
    <t>PADLOCK THALUS UNDERKEY BRASS 20MM</t>
  </si>
  <si>
    <t>PADLOCK THALUS UNDERKEY BRASS 25MM</t>
  </si>
  <si>
    <t>DRAIN CLEANER WASSERNISSON WDC 150	5m CHROME</t>
  </si>
  <si>
    <t>NARROW HINGE BRASS LIGHT DUTY 2''</t>
  </si>
  <si>
    <t>DRAIN CLEANER WASSERNISSON WDC 200	10m	CHROME</t>
  </si>
  <si>
    <t>PADLOCK THALUS UNDERKEY BRASS 35MM</t>
  </si>
  <si>
    <t>NARROW HINGE THALUS LIGHT DUTY 2-1/2''</t>
  </si>
  <si>
    <t>PADLOCK THALUS UNDERKEY BRASS 40MM</t>
  </si>
  <si>
    <t>NARROW HINGE THALUS BRASS LIGHT 3''</t>
  </si>
  <si>
    <t>LOOSE PIN HINGE THALUS HEAVY DUTY 3X3''</t>
  </si>
  <si>
    <t>LOOSE PIN HINGE THALUS HEAVY DUTY 3-1/2X3-1/2''</t>
  </si>
  <si>
    <t>PADLOCK THALUS UNDERKEY BRASS 45MM</t>
  </si>
  <si>
    <t>PADLOCK THALUS UNDERKEY BRASS 50MM</t>
  </si>
  <si>
    <t>LOOSE PIN HINGE THALUS HEAVY DUTY 4X3''</t>
  </si>
  <si>
    <t>PADLOCK THALUS UNDERKEY BRASS 60MM</t>
  </si>
  <si>
    <t>PADLOCK THALUS SIDEKEY BRASS 15MM</t>
  </si>
  <si>
    <t>LEAF GUARD  WASSERNISSON WLG 82	2" CHROME</t>
  </si>
  <si>
    <t>PADLOCK THALUS SIDEKEY BRASS 20MM</t>
  </si>
  <si>
    <t>LEAF GUARD	 WASSERNISSON WLG 83	3" CHROME</t>
  </si>
  <si>
    <t>PADLOCK THALUS SIDEKEY BRASS 25MM</t>
  </si>
  <si>
    <t>PADLOCK THALUS SIDEKEY BRASS 30MM</t>
  </si>
  <si>
    <t>PADLOCK THALUS SIDEKEY BRASS 35MM</t>
  </si>
  <si>
    <t>PADLOCK THALUS SIDEKEY BRASS 40MM</t>
  </si>
  <si>
    <t>PADLOCK THALUS UNDERKEY BLUE 25MM</t>
  </si>
  <si>
    <t>LEAF GUARD	 WASSERNISSON WLG 84	4" CHROME</t>
  </si>
  <si>
    <t>PADLOCK THALUS UNDERKEY RED 25MM</t>
  </si>
  <si>
    <t>PADLOCK THALUS UNDERKEY PINK 25MM</t>
  </si>
  <si>
    <t>FAUCET	WASSERNISSON	WN 8417	35cm x 26cm	CHROME</t>
  </si>
  <si>
    <t>PADLOCK THALUS UNDERKEY GREEN 25MM</t>
  </si>
  <si>
    <t>PADLOCK THALUS CABLE LUGGAGE LOCK T-SHIRT (ASSTD. COLOR)</t>
  </si>
  <si>
    <t>PADLOCK THALUS CABLE LUGGAGE LOCK CIRCLE (ASSTD. COLOR)</t>
  </si>
  <si>
    <t>FAUCET WASSERNISSON WSS 206 1/2" x 2" CHROME</t>
  </si>
  <si>
    <t>PADLOCK THALUS CABLE LUGGAGE LOCK SQUARE (ASSTD4. COLOR)</t>
  </si>
  <si>
    <t>PADLOCK THALUS HD CROSS KEY BRASS 30MM</t>
  </si>
  <si>
    <t>TWIN CASTER THALUS 50MM PLATE</t>
  </si>
  <si>
    <t>PADLOCK THALUS HD CROSS KEY BRASS 40MM</t>
  </si>
  <si>
    <t>LOOSE PIN HINGE THALUS HEAVY DUTY 4X3</t>
  </si>
  <si>
    <t>PADLOCK THALUS UNDERKEY-GOLD PLATED 25MM</t>
  </si>
  <si>
    <t>LOOSE PIN HINGE THALUS 4X4</t>
  </si>
  <si>
    <t>PADLOCK THALUS UNDERKEY-GOLD PLATED 35MM</t>
  </si>
  <si>
    <t>FAUCET	WASSERNISSON	WSS 207 1/2" x 4" CHROME</t>
  </si>
  <si>
    <t>SAFETY HASP THALUS BRASS 1-1/2</t>
  </si>
  <si>
    <t>PADLOCK THALUS UNDERKEY-GOLD PLATED 40MM</t>
  </si>
  <si>
    <t>PADLOCK THALUS UNDERKEY-GOLD PLATED 50MM</t>
  </si>
  <si>
    <t>FAUCET WASSERNISSON	WSS 208 1/2" x 6"	 CHROME</t>
  </si>
  <si>
    <t>PADLOCK THALUS UNDERKEY-SILVER PLATED 25MM</t>
  </si>
  <si>
    <t>SAFETY HASP THALUS BRASS 2</t>
  </si>
  <si>
    <t>SAFETY HASP THALUS BRASS 2-1/2</t>
  </si>
  <si>
    <t>PADLOCK THALUS UNDERKEY-SILVER PLATED 35MM</t>
  </si>
  <si>
    <t>SAFETY HASP THALUS BRASS 3</t>
  </si>
  <si>
    <t>PADLOCK THALUS UNDERKEY-SILVER PLATED 50MM</t>
  </si>
  <si>
    <t>SAFETY HASP THALUS BRASS 3-1/2</t>
  </si>
  <si>
    <t>SAFETY HASP THALUS BRASS 4</t>
  </si>
  <si>
    <t>SAFETY HASP THALUS BRASS 5</t>
  </si>
  <si>
    <t>SHELF SUPPORT THALUS WHITE 10'S</t>
  </si>
  <si>
    <t>FAUCET	WASSERNISSON	WSS 303 1/2" CHROME</t>
  </si>
  <si>
    <t>FAUCET	WASSERNISSON	WSS 503 1/2" CHROME</t>
  </si>
  <si>
    <t>RUBBER FOOTING THALUS 1</t>
  </si>
  <si>
    <t>FAUCET	WASSERNISSON	WSS 610 1/2" CHROME</t>
  </si>
  <si>
    <t>FAUCET	WASSERNISSON	WSS 611 1/2" CHROME</t>
  </si>
  <si>
    <t>FAUCET	WASSERNISSON	WSS 612 1/2" CHROME</t>
  </si>
  <si>
    <t>WATER METER WASSERNISSON WWM 15B	15mm BLUE</t>
  </si>
  <si>
    <t>WATER METER WASSERNISSON WWM 15P	15mm BLACK</t>
  </si>
  <si>
    <t>RUBBER FOOTING THALUS 3/4</t>
  </si>
  <si>
    <t>FLOAT VALVE WASSERNISSON WFV 20P 1/2" BROWN &amp; BLUE</t>
  </si>
  <si>
    <t>RUBBER FOOTING THALUS 5/8</t>
  </si>
  <si>
    <t>RUBBER FOOTING THALUS 1/2</t>
  </si>
  <si>
    <t>RUBBER FOOTING THALUS ROUND 2-1/2</t>
  </si>
  <si>
    <t>RUBBER FOOTING THALUS ROUND 2</t>
  </si>
  <si>
    <t>RUBBER FOOTING THALUS ROUND 1-1/2</t>
  </si>
  <si>
    <t>RUBBER FOOTING THALUS ROUND 1-1/4</t>
  </si>
  <si>
    <t>FLOAT VALVE WASSERNISSON WFV 25P 3/4" BROWN &amp; BLUE</t>
  </si>
  <si>
    <t>FLOAT VALVE WASSERNISSON WFV 32P 1"	BROWN &amp; BLUE</t>
  </si>
  <si>
    <t>FLOAT VALVE WASSERNISSON WFV 20S 1/2" GRAY</t>
  </si>
  <si>
    <t>FLOAT VALVE WASSERNISSON WFV 25S 3/4" GRAY</t>
  </si>
  <si>
    <t>FLOAT VALVE WASSERNISSON WFV 32S 1"	GRAY</t>
  </si>
  <si>
    <t>SHOWER CONNECTOR WASSERNISSON SA 113 SATIN FINISH</t>
  </si>
  <si>
    <t>SEAT COVER WASSERNISSON	 WSCH 13 WHITE</t>
  </si>
  <si>
    <t>FAUCET	WASSERNISSON	WN 8920	21cm</t>
  </si>
  <si>
    <t>PVC HANDLE 1 1/4 THALUS GRAY</t>
  </si>
  <si>
    <t>CUT-ABLE FLEXIBLE HOSE EASYFLOW  (J-1) 45CM</t>
  </si>
  <si>
    <t>HOSE EASYFLOW DK-001 1/2X1/2 60CM S/S</t>
  </si>
  <si>
    <t>HOSE EASYFLOW DK-001 1/2X3/8X45CM S/S</t>
  </si>
  <si>
    <t>HOSE EASYFLOW DK-001 1/2X3/8X60CM S/S (24")</t>
  </si>
  <si>
    <t>HOSE EASYFLOW EFSS-1046 1.5M S/S</t>
  </si>
  <si>
    <t>FLOOR DRAIN EASYFLOW ANTI BUG AND SMELL  EFSS-1040 S/S</t>
  </si>
  <si>
    <t>FLOOR DRAIN EASYFLOW EFSS-1025 SS</t>
  </si>
  <si>
    <t>FLOOR DRAIN EASYFLOW EFSS-1042 6 SS</t>
  </si>
  <si>
    <t>POST LAMP APOLLO PL-2043 BK MODERN BLACK</t>
  </si>
  <si>
    <t>POST LAMP APOLLO PL-2044 BK MODERN BLACK</t>
  </si>
  <si>
    <t>POST LAMP APOLLO PL-1823 BK MODERN BLACK</t>
  </si>
  <si>
    <t>POST LAMP APOLLO WL-19021 BK MODERN BLACK</t>
  </si>
  <si>
    <t>LOW CEILING LAMP APOLLO LC-5201-3 BK MODERN BLACK</t>
  </si>
  <si>
    <t>LOW CEILING LAMP APOLLO LC-5201-3 WH MODERN BLACK</t>
  </si>
  <si>
    <t>LOW CEILING LAMP APOLLO LC-0589-24W MODERN WHITE</t>
  </si>
  <si>
    <t>LOW CEILING LAMP APOLLO LC-0589-18W MODERN WHITE</t>
  </si>
  <si>
    <t>LOW CEILING LAMP APOLLO LC-0586 36W MODERN WHITE</t>
  </si>
  <si>
    <t>LOW CEILING LAMP APOLLO LC-0524A 24W MODERN WHITE</t>
  </si>
  <si>
    <t>LOW CEILING LAMP APOLLO LC-8709/400 24W MODERN WHITE</t>
  </si>
  <si>
    <t>LOW CEILING LAMP APOLLO LC-8710/400 MODERN WHITE</t>
  </si>
  <si>
    <t>LOW CEILING LAMP APOLLO LC-8711/400 MODERN WHITE</t>
  </si>
  <si>
    <t>LOW CEILING LAMP APOLLO LC-8712/400 MODERN WHITE</t>
  </si>
  <si>
    <t>LOW CEILING LAMP APOLLO LC-8713/400 MODERN WHITE</t>
  </si>
  <si>
    <t>LOW CEILING LAMP APOLLO LC-8715/400 MODERN WHITE</t>
  </si>
  <si>
    <t>LOW CEILING LAMP APOLLO LC-5202-5 MODERN BLACK</t>
  </si>
  <si>
    <t>LOW CEILING LAMP APOLLO LC-5203-5+1 MODERN BLACK</t>
  </si>
  <si>
    <t>LOW CEILING LAMP APOLLO LC-5203-3+1 MODERN BLACK</t>
  </si>
  <si>
    <t>WALL LAMP APOLLO WL-30002-1 MODERN BLACK</t>
  </si>
  <si>
    <t>WALL LAMP APOLLO WL-30003-1 MODERN BLACK</t>
  </si>
  <si>
    <t>WALL LAMP APOLLO WL-30004-1 MODERN BLACK</t>
  </si>
  <si>
    <t>WALL LAMP APOLLO WL-30005-1 MODERN BLACK</t>
  </si>
  <si>
    <t>POST LAMP APOLLO PL-C147/200 BK MODERN BLACK</t>
  </si>
  <si>
    <t>POST LAMP APOLLO PL-C148/200 BK MODERN BLACK</t>
  </si>
  <si>
    <t>POST LAMP APOLLO PL-C149/200 BK MODERN BLACK</t>
  </si>
  <si>
    <t>LAMINATES SPLENDOR 4X8 PLAIN MATTE</t>
  </si>
  <si>
    <t>ENTRANCE LOCKSET STANLEY SKCEB-32D CYLINDRICAL ZA SATIN CHROME CAROLINA</t>
  </si>
  <si>
    <t>ENTRANCE LOCKSET STANLEY SKCEB-5 CYLINDRICAL ZA ANTIQUE BRASS CAROLINA</t>
  </si>
  <si>
    <t>CYLINDER LOCKSET STANLEY SD101-32D DEADBOLT SINGLE ZA SATIN CHROME</t>
  </si>
  <si>
    <t>CYLINDER LOCKSET STANLEY SD101-5D DEADBOLT SINGLE ZA ANTIQUE BRASS</t>
  </si>
  <si>
    <t>ENTRANCE LOCKSET STANLEY SKTEB-32D TUBULAR ZA SATIN CHROME CAROLINA</t>
  </si>
  <si>
    <t>ENTRANCE LOCKSET STANLEY SKTEB-5 TUBULAR ZA ANTIQUE BRASS CAROLINA</t>
  </si>
  <si>
    <t>POST LAMP APOLLO PL-19005 BK MODERN GLASS, METAL BLACK</t>
  </si>
  <si>
    <t>POST LAMP APOLLO PL-19005 CF MODERN GLASS, METAL COFEE BROWN</t>
  </si>
  <si>
    <t>WALL LAMP APOLLO WL-19005 BLK MODERN GLASS, METAL BLACK</t>
  </si>
  <si>
    <t>WALL LAMP APOLLO WL-19005 CF MODERN GLASS, METAL COFEE BROWN</t>
  </si>
  <si>
    <t>POST LAMP APOLLO PL-19006 BK MODERN GLASS, METAL BLACK</t>
  </si>
  <si>
    <t>POST LAMP APOLLO PL-19006 CF MODERN GLASS, METAL COFEE BROWN</t>
  </si>
  <si>
    <t>WALL LAMP APOLLO WL-19006 BK MODERN GLASS, METAL BLACK</t>
  </si>
  <si>
    <t>WALL LAMP APOLLO WL-19006 CF MODERN GLASS, METAL COFEE BROWN</t>
  </si>
  <si>
    <t>DROPLIGHT APOLLO DL-1290-1 MODERN METAL BLACK</t>
  </si>
  <si>
    <t>DROPLIGHT APOLLO DL-1288-3 BRN MODERN METAL BROWN</t>
  </si>
  <si>
    <t>DROPLIGHT APOLLO DL-1289-3 BLK MODERN METAL BLACK</t>
  </si>
  <si>
    <t>LOW CEILING LAMP APOLLO LC-3003-6 MODERN CRYSTAL, METAL SILVER</t>
  </si>
  <si>
    <t>LOW CEILING LAMP APOLLO LC-3002-6 MODERN CRYSTAL, METAL SILVER</t>
  </si>
  <si>
    <t>GIC-S.O TANK S/S FIRSTANK 5000L VERTICAL</t>
  </si>
  <si>
    <t>LAMINATES SPLENDOR 4X8 PLAIN GLOSS</t>
  </si>
  <si>
    <t>LAMINATES SPLENDOR 4X8 WOOD MATTE</t>
  </si>
  <si>
    <t>LAMINATES SPLENDOR 4X8 WOOD GLOSS</t>
  </si>
  <si>
    <t>LAMINATES SPLENDOR 4X8 WOOD TEXTURED1</t>
  </si>
  <si>
    <t>LAMINATES SPLENDOR 4X8 WOOD TEXTURED2</t>
  </si>
  <si>
    <t>LAMINATES SPLENDOR 4X8 PATTERNS MATTE</t>
  </si>
  <si>
    <t>LAMINATES SPLENDOR 4X8 PATTERNS GLOSS</t>
  </si>
  <si>
    <t>LAMINATES SPLENDOR 4X8 PATTERNS TEXTURED1</t>
  </si>
  <si>
    <t>LAMINATES SPLENDOR 4X8 PATTERNS TEXTURED2</t>
  </si>
  <si>
    <t>SOCKET PVC PPRC UPLAST HGY 25MM WHITE</t>
  </si>
  <si>
    <t>ELBOW PVC PPRC UPLAST HGY 25MMX90DEG WHITE</t>
  </si>
  <si>
    <t>TEE PVC PPRC UPLAST HGY 25MM WHITE</t>
  </si>
  <si>
    <t>CEILING LAMP ALLADIN 24449 (24449) GRAY</t>
  </si>
  <si>
    <t>CEILING LAMP ALLADIN 312 (24460) BRN LED</t>
  </si>
  <si>
    <t>GROUND FAULT CIRCUIT INTERRUPTER MEIJI GFCI-110V 45X36X30CM WHITE</t>
  </si>
  <si>
    <t>BLANK PLATE MEIJI MCS-1927 45X36X30CM WHITE</t>
  </si>
  <si>
    <t>GROUND FAULT CIRCUIT INTERRUPTER MEIJI GFCI-220V 45X36X30CM WHITE</t>
  </si>
  <si>
    <t>GROUND FAULT CIRCUIT INTERRUPTER MEIJI MGF-250V 45X36X30CM WHITE</t>
  </si>
  <si>
    <t>GROUND FAULT CIRCUIT INTERRUPTER MEIJI MGU-250V 45X36X30CM WHITE</t>
  </si>
  <si>
    <t>SWITCH MEIJI MCS-0121 (15A, 300V) 45X36X30CM 1-GANG WHITE</t>
  </si>
  <si>
    <t>SWITCH MEIJI MCS-0122 (15A, 300V) 45X36X30CM 2-GANG WHITE</t>
  </si>
  <si>
    <t>SWITCH MEIJI MCS-0123 (15A, 300V) 45X36X30CM 3-GANG WHITE</t>
  </si>
  <si>
    <t>SWITCH MEIJI MCS-0221 (15A, 300V) 45X36X30CM 1-GANG 3-WAY WHITE</t>
  </si>
  <si>
    <t>SWITCH MEIJI MCS-0222 (15A, 300V) 45X36X30CM 2-GANG 3-WAY WHITE</t>
  </si>
  <si>
    <t>SWITCH MEIJI MCS-0223 (15A, 300V) 45X36X30CM 3-GANG 3-WAY WHITE</t>
  </si>
  <si>
    <t>PUSH BUTTON SWITCH MEIJI MCS-0720 (15A, 300V) 45X36X30CM WHITE</t>
  </si>
  <si>
    <t>OUTLET MEIJI MCS-0921 (15A, 300V) 45X36X30CM DUPLEX CONVENIENCE WHITE</t>
  </si>
  <si>
    <t>OUTLET W/ GROUND MEIJI MCS-0922 (15A, 300V) 45X36X30CM DUPLEX CONVENIENCE WHITE</t>
  </si>
  <si>
    <t>OUTLET MEIJI (15A, 300V) MCS-1021 (15A, 300V) 45X36X30CM SINGLE INTERNATIONAL WHITE</t>
  </si>
  <si>
    <t>OUTLET MEIJI MCS-1022 (15A, 300V) 45X36X30CM DUPLEX INTERNATIONAL WHITE</t>
  </si>
  <si>
    <t>UNIVERSAL OUTLET MEIJI MCS-1211 (15A, 300V) 45X36X30CM 1-GANG WHITE</t>
  </si>
  <si>
    <t>UNIVERSAL OUTLET MEIJI MCS-1212 (15A, 300V) 45X36X30CM 2-GANG WHITE</t>
  </si>
  <si>
    <t>UNIVERSAL OUTLET MEIJI MCS-1213 (15A, 300V) 45X36X30CM 3-GANG WHITE</t>
  </si>
  <si>
    <t>TELEPHONE MODULAR OUTLET (4-PIN) MCS-1423 45X36X30CM  WHITE</t>
  </si>
  <si>
    <t>COMPUTER OUTLET (8-PIN) MCS-1424 45X36X30CM WHITE</t>
  </si>
  <si>
    <t>AIRCON OUTLET MEIJI MCS-3521 (20A, 300V) 45X36X30CM WHITE</t>
  </si>
  <si>
    <t>CATV OUTLET MEIJI MCS-1325 (15A, 300V) 45X36X30CM WHITE END TYPE</t>
  </si>
  <si>
    <t>CATV OUTLET MEIJI MCS-1326 (15A, 300V) 45X36X30CM WHITE SERIES TYPE</t>
  </si>
  <si>
    <t>SWITCH MEIJI MCS-0121B 45X36X30CM 1 GANG 1 WAY BLACK</t>
  </si>
  <si>
    <t>SWITCH MEIJI MCS-0122B 45X36X30CM 2 GANG 1 WAY BLACK</t>
  </si>
  <si>
    <t>SWITCH MEIJI MCS-0123B 45X36X30CM 1 GANG 1 WAY BLACK</t>
  </si>
  <si>
    <t>DUPLEX C.O. W/ GROUND MEIJI MCS-0921B 45X36X30CM BLACK</t>
  </si>
  <si>
    <t>DUPLEX C.O W/ GROUND MEIJI MCS-0922B 45X36X30CM BLACK</t>
  </si>
  <si>
    <t>AIRCON OUTLET MEIJI MCS-3251B 45X36X30CM BLACK</t>
  </si>
  <si>
    <t>DUPLEX UNIVERSAL OUTLET MEIJI MCS-1022B 45X36X30CM BLACK</t>
  </si>
  <si>
    <t>CATV OUTLET MEIJI MCS-1325B 45X36X30CM BLACK</t>
  </si>
  <si>
    <t>TELEPHONE MODULAR OULET MEIJI MCS-1423B 45X36X30CM BLACK</t>
  </si>
  <si>
    <t>COMPUTER OUTLET MEIJI MCS-1424B 45X36x30CM BLACK</t>
  </si>
  <si>
    <t>PLATE MEIJI MCS-1921B 45X36x30CM 1 GANG BLACK</t>
  </si>
  <si>
    <t>BLANK PLATE MEIJI MCS-1972B 45X36X30CM BLACK</t>
  </si>
  <si>
    <t>INTERNATIONAL OUTLET MEIJI MCS-1522 45X36X30CM (15A, 300V) + 1-USB OUTLET (1A, 5V) WHITE 2-GANG</t>
  </si>
  <si>
    <t>INTERNATIONAL OUTLET MEIJI MCS-1524 45X36X30CM (15A,300V) + USB OUTLET (2.1A, 5V) WHITE</t>
  </si>
  <si>
    <t>DUAL PORT USB CHARGER MEIJI MCS-0766 45X36X30CM WHITE 5V 2.4A</t>
  </si>
  <si>
    <t>CATV OUTLET MEIJI MCS-1324 42X37X42CM (END TYPE) (15A, 300V) WHITE</t>
  </si>
  <si>
    <t>CATV OUTLET MEIJI MCS-1327 42X37X42CM (SERIES TYPE) (15A, 300V) WHITE</t>
  </si>
  <si>
    <t>TELEPHONE OUTLET MEIJI MCS-0521 42X37X42CM (4-PIN) WHITE</t>
  </si>
  <si>
    <t>COMPUTER OUTLET MEIJI MCS-0523 42X37X42CM (8-PIN) WHITE</t>
  </si>
  <si>
    <t>CONVENIENCE OUTLET WITHOUT GROUND MEIJI MCS-1223 42X37X42CM (15A, 300V) WHITE</t>
  </si>
  <si>
    <t>SINGLE C.O WITH GROUND MEIJI MCS-1214 42X37X42CM (15A, 300V) WHITE</t>
  </si>
  <si>
    <t>SWITCH MEIJI MCS-0923 42X37X42CM (15A, 300V) 1-WAY WHITE</t>
  </si>
  <si>
    <t>SWITCH MEIJI MCS-0924 42X37X42CM (15A, 300V) WHITE 3-WAY</t>
  </si>
  <si>
    <t>ILLUMINATED 1-WAY SWITCH MEIJI MCS-0925 42X37X42CM (15A, 300V) WHITE</t>
  </si>
  <si>
    <t>ILLUMINATED 3-WAY SWITCH MEIJI MCS-0926 42X37X42CM (15A, 300V) WHITE</t>
  </si>
  <si>
    <t>UNIVERSAL OUTLET MEIJI MCS-1218 42X37X42CM W/O GROUND (15A, 300V) WHITE</t>
  </si>
  <si>
    <t>DIMMER SWITCH MEIJI MCS-1825 42X37X42CM (600W) WHITE</t>
  </si>
  <si>
    <t>USB OUTLET MEIJI MCS-0522 42X37X42CM (1A, 5V) WHITE</t>
  </si>
  <si>
    <t>USB OUTLET MEIJI MCS-0524 42X37X42CM (2A, 5V) WHITE</t>
  </si>
  <si>
    <t>1-GANG PLATE ONLY MEIJI MCS-1921 45X36X30CM WHITE</t>
  </si>
  <si>
    <t>WEATHERPROOF COVER MEIJI MCS-2203 54.5X33X31.5CM</t>
  </si>
  <si>
    <t>2 GANG DUPLEX OUTLET MEIJI MCS-0212 (SURFACE TYPE) WHITE</t>
  </si>
  <si>
    <t>3 GANG OUTLET MEIJI MCS-0213 (SURFACE TYPE)</t>
  </si>
  <si>
    <t>WEATHERPROOF COVER MEIJI MCS-2204 71.5X42X47.5CM (IP65) WHITE</t>
  </si>
  <si>
    <t>1-GANG SWITCH MEIJI MCH-0121 45X36X30CM (15A, 300V) CHAMPAGNE</t>
  </si>
  <si>
    <t>2-GANG SWITCH MEIJI MCH-0122 45X36X30CM (15A, 300V) CHAMPAGNE</t>
  </si>
  <si>
    <t>3-GANG SWITCH MEIJI MCH-0123 45X36X30CM (15A, 300V) CHAMPAGNE</t>
  </si>
  <si>
    <t>PUSH BUTTON SWITCH MEIJI MCH-0720 45X36X30CM (15A, 300V) CHAMPAGNE</t>
  </si>
  <si>
    <t>DUPLEX CONVENIENCE OUTLET MEIJI MCH-0921 45X36X30CM (15A, 300V) CHAMPAGNE</t>
  </si>
  <si>
    <t>DUPLEX CONVENIENCE OUTLET MEIJI MCH-0922 45X36X30CM WITH GROUND  (15A, 300V) CHAMPAGNE</t>
  </si>
  <si>
    <t>SINGLE INTERNATIONAL OUTLET MEIJI MCH-1021 45X36X30CM (15A, 300V) CHAMPAGNE</t>
  </si>
  <si>
    <t>DUPLEX INTERNATIONAL OUTLET MEIJI MCH-1022 45X36X30CM (15A, 300V) CHAMPAGNE</t>
  </si>
  <si>
    <t>1-GANG UNIVERSAL OUTLET WITH PLATE MEIJI MCH-1211 45X36X30CM (15A, 300V) CHAMPAGNE</t>
  </si>
  <si>
    <t>2-GANG UNIVERSAL OUTLET WITH PLATE MEIJI MCH-1212 45X36X30CM (15A, 300V) CHAMPAGNE</t>
  </si>
  <si>
    <t>3-GANG UNIVERSAL OUTLET WITH PLATE MEIJI MCH-1213 45X36X30CM (15A, 300V) CHAMPAGNE</t>
  </si>
  <si>
    <t>TELEPHONE MODULAR OUTLET MEIJI MCH-1423 45X36X30CM (4-PIN) CHAMPAGNE</t>
  </si>
  <si>
    <t>COMPUTER OUTLET MEIJI MCH-1424 45X36X30CM (8-PIN) CHAMPAGNE</t>
  </si>
  <si>
    <t>AIRCON OUTLET MEIJI MCH-3521 45X36X30CM (20A, 300V) CHAMPAGNE</t>
  </si>
  <si>
    <t>CATV OULET- END TYPE MEIJI MCH-1325 45X36X30CM (15A, 300V) CHAMPAGNE</t>
  </si>
  <si>
    <t>CATV OULET- SERIES TYPE MEIJI MCH-1326 45X36X30CM (15A, 300V) CHAMPAGNE</t>
  </si>
  <si>
    <t>TELEPHONE OUTLET MEIJI MCH-0521 42X37X42CM (4-PIN) CHAMPAGNE</t>
  </si>
  <si>
    <t>COMPUTER OUTLET MEIJI MCH-0523 42X37X42CM (8-PIN) CHAMPAGNE</t>
  </si>
  <si>
    <t>1-WAY SWITCH MEIJI MCH-0923 42X37X42CM (15A, 300V) CHAMPAGNE</t>
  </si>
  <si>
    <t>UNIVERSAL OUTLET MEIJI MCH-1218 42X37X42CM (15A, 300V) CHAMPAGNE</t>
  </si>
  <si>
    <t>1-GANG PLATE MEIJI MCH-1921 45X36X30CM CHAMPAGNE</t>
  </si>
  <si>
    <t>BLANK PLATE MEIJI MCH-1927 45X36X30CM CHAMPAGNE</t>
  </si>
  <si>
    <t>STAINLESS STEEL DOG BOWL 15CM (S)</t>
  </si>
  <si>
    <t>STAINLESS STEEL DOG BOWL 18CM (M)</t>
  </si>
  <si>
    <t>STAINLESS STEEL DOG BOWL 22CM (L)</t>
  </si>
  <si>
    <t>STAINLESS STEEL DOG BOWL 26CM (XL)</t>
  </si>
  <si>
    <t>STAINLESS STEEL DOG BOWL 30CM (XXL)</t>
  </si>
  <si>
    <t>UNIVERSAL ADAPTOR MEIJI GS-5 (B,W,G) 3.5CMX4.5CM (BLACK, WHITE, GRAY) (10A, 250V)</t>
  </si>
  <si>
    <t>FLAT PIN ADAPTOR MEIJI MCS-0761 3.5CMX4.5CM  (B,W) (BLACK, WHITE) (10A, 250V)</t>
  </si>
  <si>
    <t>ROUND PIN ADAPTOR MEIJI MCS-0762 (B,W) 3.5CMX4.5CM  (BLACK, WHITE) (10A, 250V)</t>
  </si>
  <si>
    <t>SLIM FLAT PIN ADAPTOR MEIJI MCS-0763 (B,W) 3.5CMX4.5CM (BLACK, WHITE) (10A, 250V)</t>
  </si>
  <si>
    <t>SMART TRAVELLNG ADAPTOR MEIJI MCS-0765 3.5CMX4.5CM</t>
  </si>
  <si>
    <t>COLLAPSIBLE PLUG MEIJI MCS-3520 (B, W) 3.5CMX4.5CM (BLACK, WHITE)</t>
  </si>
  <si>
    <t>SURFACE TYPE CUBE TAP MEIJI MCS-0602(B,W)</t>
  </si>
  <si>
    <t>MOTION SENSOR WALL MOUNTED MEIJI MS-01 12CMX7 CM (1200W INCANDESCENT OR 300W FLUORESCENT) (3-6M)</t>
  </si>
  <si>
    <t>MOTION SENSOR CEILING MEIJI MS-02 12CMX5CM (1200W INCANDESCENT OR 300W FLUORESCENT) (3-6M)</t>
  </si>
  <si>
    <t>MOTION SENSOR STAND ALONE MEIJI MS-03 4CMX7CM (1200W INCANDESCENT OR 300W FLUORESCENT) (3-6M)</t>
  </si>
  <si>
    <t>INFRARED MOTION SENSOR OUTDOOR MEIJI MS-05 8CMX10CM</t>
  </si>
  <si>
    <t>LIGHT PHOTO SENSOR SWITCH MEIJI PS-01 WHITE/BLUE</t>
  </si>
  <si>
    <t>LIGHT PHOTO SENSOR HOLDER MEIJI PS-02 BLACK</t>
  </si>
  <si>
    <t>LIGHT PHOTO SENSOR OUTDOOR MEIJI PS-03 WHITE</t>
  </si>
  <si>
    <t>SMOKE DETECTOR WITH ALARM MEIJI MSD-01 (BATTERY OPERATED) WHITE</t>
  </si>
  <si>
    <t>SMOKE DETECTOR WITH ALARM MEIJI MSD-02 40.5X26X28.5CM (BATTERY OPERATED) WHITE</t>
  </si>
  <si>
    <t>PASSIVE INFRARED ALARM MEIJI MSD-04</t>
  </si>
  <si>
    <t>CAT LITTER CLUMPING OUR CAT 4KG</t>
  </si>
  <si>
    <t>3-GANG EXTENSION SET 3M MEIJI MES-2027AW (15A, 250V) WHITE</t>
  </si>
  <si>
    <t>3-GANG EXTENSION SET 3M MEIJI MES-2027AB (15A, 250V) BLACK</t>
  </si>
  <si>
    <t>3-GANG EXTENSION SET 5M MEIJI MES-2027BW (15A, 250V) WHITE</t>
  </si>
  <si>
    <t>3-GANG EXTENSION SET 5M MEIJI MES-2027BG (15A, 250V) GREEN</t>
  </si>
  <si>
    <t>3-OUTLET EXTENSION SET 3M MEIJI MES-3011AW 35X21X18CM (6A, 250V) WHITE</t>
  </si>
  <si>
    <t>3-OUTLET EXTENSION SET 5M MEIJI MES-3011BW 35X21X18CM (6A, 250V) WHITE</t>
  </si>
  <si>
    <t>3-OUTLET EXTENSION SET 5M MEIJI MES-3011BG 35X21X18CM (6A, 250V) GREEN</t>
  </si>
  <si>
    <t>3-OUTLET EXTENSION SET 10M MEIJI MES-2027CW 49X27.5X25CM (6A, 250V) WHITE</t>
  </si>
  <si>
    <t>4-GANG OUTLET EXTENSION SET MEIJI MES-1300 29X25X35.5CM W/ SWITCH (3M) (6A, 250V) WHITE</t>
  </si>
  <si>
    <t>3-GANG OUTLET EXTENSION SET MEIJI MES-1301 29X25.5X33.5CM W/ SWITCH (2M) (6A, 250V) WHITE</t>
  </si>
  <si>
    <t>4-GANG OUTLET EXTENSION SET MEIJI MES-1302 29.5X25.5X35CM W/ SWITCH (3M) (6A, 250V) WHITE</t>
  </si>
  <si>
    <t>UNIVERSAL EXTENSION SET 3-GANG MEIJI MES-1303 30.5X24X33CM W/ INDIVIDUAL SWITCH (3M) (6A, 250V) WHITE</t>
  </si>
  <si>
    <t>UNIVERSAL EXTENSION SET 4-GANG MEIJI MES-1304 30.5X24X27CM W/ INDIVIDUAL SWITCH (3M) (6A, 250V) WHITE</t>
  </si>
  <si>
    <t>UNIVERSAL EXTENSION SET 5-GANG MEIJI MES-1305 30.5X24X43CM W/ INDIVIDUAL SWITCH (3M) (6A, 250V) WHITE</t>
  </si>
  <si>
    <t>4-GANG EXTENSION SET UNIVERSAL OUTLET MEIJI MES-1304A W/ SWITCH (5M) (6A, 250V) WHITE</t>
  </si>
  <si>
    <t>6-GANG EXTENSION SET UNIVERSAL OUTLET MEIJI MES-1306A 33X27.5X48CM W/ SWITCH WHITE</t>
  </si>
  <si>
    <t>INTERNATIONAL EXT SET 2 GANG MEIJI MES-1402 W/ 2 USB OUTLET WHITE</t>
  </si>
  <si>
    <t>EXTENSION SET WITH 4-GANG USB MEIJI MES-1405 93X62X47CM OUTLET (2M) (2X2.1A, 5V) (2X1A, 5V) WHITE</t>
  </si>
  <si>
    <t>UTILITY BOX MEIJI MCS-0120 2"X 4" W/ METAL THREAD &amp; SCREW 2CMX4CM WHITE</t>
  </si>
  <si>
    <t>UNIVERSAL ADAPTOR 5GANG INTERNATIONAL OUTLET MEIJI MCS-0770</t>
  </si>
  <si>
    <t>WASHER THALUS FLAT 1/8</t>
  </si>
  <si>
    <t>TOX THALUS W/METAL SCREW 4</t>
  </si>
  <si>
    <t>3-WAY SWITCH MEIJI MCH-0924 42X37X42CM (15A, 300V) CHAMPAGNE</t>
  </si>
  <si>
    <t>TOX THALUS W/METAL SCREW 5</t>
  </si>
  <si>
    <t>UNIVERSAL ADAPTOR 5GANG INTERNATIONAL OUTLET MEIJI MCS-0771</t>
  </si>
  <si>
    <t>UNIVERSAL ADAPTOR 4GANG INTERNATIONAL OUTLET MEIJI MCS-0772 W/ 2USB OUTLET</t>
  </si>
  <si>
    <t>MEIJI MULTI ADAPTER MEIJI MCS-0773</t>
  </si>
  <si>
    <t>DUAL PORT USB CHARGER MEIJI MCS-0766</t>
  </si>
  <si>
    <t>MEIJI POP-UP INT'L OUTLET MEIJI MPU-1022 10A,250V</t>
  </si>
  <si>
    <t>MEIJI FLOOR INT'L OUTLET MEIJI MFO-1022 10A, 250V</t>
  </si>
  <si>
    <t>3 GANG, 2 GANG &amp; 1 USB OUTLET MEIJI MCS-5219</t>
  </si>
  <si>
    <t>VOLTAGE PROTECTOR MEIJI TC-V001 43X40X54CM ( PLUG &amp; PLAY) (20A, 220V) WHITE</t>
  </si>
  <si>
    <t>VOLTAGE PROTECTOR MEIJI TC-V003 65X40X54CM WITH AIRCON TO FAN TIMER (20A, 220V) WHITE/YELLOW</t>
  </si>
  <si>
    <t>25HRS ROTARY TIMER MEIJI TC-V004 49X38X20.5CM WITH MULTI RANGE TIME SETTING (16A, 220V) BLUE</t>
  </si>
  <si>
    <t>VOLTAGE PROTECTOR MEIJI TC-V005 W/ 2-USB OUTLET</t>
  </si>
  <si>
    <t>TRANSFORMER MEIJI TC-50D 50 WATTS 110VOLTS 44.5X26.5X17.5CM WHITE</t>
  </si>
  <si>
    <t>TRANSFORMER MEIJI TC-75D 75 WATTS  110VOLTS 44.5X26.5X17.5CM WHITE</t>
  </si>
  <si>
    <t>TRANSFORMER MEIJI TC-100D 100 WATTS 110VOLTS 44.5X26.5X17.5CM WHITE</t>
  </si>
  <si>
    <t>TRANSFORMER MEIJI TC-125D 125 WATTS 110VOLTS 44.5X27.5X17.5CM WHITE</t>
  </si>
  <si>
    <t>TRANSFORMER MEIJI TC-150D 150 WATTS 110VOLTS 44.5X27.5X17.5CM WHITE</t>
  </si>
  <si>
    <t>TRANSFORMER MEIJI TC-250DV 250 WATTS 100VOLTS 110VOLTS 48X32X20.5CM WHITE</t>
  </si>
  <si>
    <t>TRANSFORMER MEIJI TC-350DV 350 WATTS  100VOLTS 110VOLTS 32.5X26X20.5CM WHITE</t>
  </si>
  <si>
    <t>TRANSFORMER MEIJI TC-500DV 500 WATTS 100VOLTS 110VOLTS 33.5X26X20.5CM WHITE</t>
  </si>
  <si>
    <t>TRANSFORMER MEIJI TC-750DV 750 WATTS 100VOLTS 110VOLTS 39.5X21X20.5CM WHITE</t>
  </si>
  <si>
    <t>TRANSFORMER MEIJI ST-1000W 1000 WATTS 2X110VOLTS 1X100VOLTS 51X31.5X23CM WHITE</t>
  </si>
  <si>
    <t>TRANSFORMER MEIJI ST-1500W 1500 WATTS 2X110VOLTS 1X100VOLTS 51X31.5X23CM WHITE</t>
  </si>
  <si>
    <t>TRANSFORMER MEIJI ST-2000W 2000 WATTS 2X110VOLTS 1X100VOLTS 51X31.5X23CM WHITE</t>
  </si>
  <si>
    <t>TRANSFORMER MEIJI ST-3000W 3000 WATTS 2X110VOLTS 1X100VOLTS 51X31.5X23CM WHITE</t>
  </si>
  <si>
    <t>TRANSFORMER MEIJI ST-4000W VENTILLATING FAN &amp; 5 PAIRS TERMINAL BLOCK 39.5X28X23.5CM WHITE</t>
  </si>
  <si>
    <t>TRANSFORMER MEIJI ST-5000W OUTPUT VOLTAGE: 110V/100V 39.5X28X23.5CM WHITE</t>
  </si>
  <si>
    <t>TRANSFORMER MEIJI ST-10000W INPUT VOLTAGE: 220V 41.5X32.5X34.5CM WHITE</t>
  </si>
  <si>
    <t>TRANSFORMER MEIJI STU-500W 500 WATTS (1X110V &amp; 1X220V) (1A, 5V) 39.5X21X20.5CM CREAM WHITE</t>
  </si>
  <si>
    <t>TRANSFORMER MEIJI STU-1000W 1000 WATTS (1X110V &amp; 1X220V) (1A, 5V) 51X31.5X23CM CREAM WHITE</t>
  </si>
  <si>
    <t>AVR MEIJI SVC-500 500 WATTS (1X110V &amp; 3X220V) 23.5X24X17CM CREAM WHITE</t>
  </si>
  <si>
    <t>AVR MEIJI SVC-1000 1000 WATTS (1X110V &amp; 3X220V) 59.5X2X29CM CREAM WHITE</t>
  </si>
  <si>
    <t>AVR MEIJI SVC-1500 1500 WATTS (1X110V &amp; 3X220V) 58X33.5X22CM CREAM WHITE</t>
  </si>
  <si>
    <t>AVR MEIJI SVC-2000 2000 WATTS (2X110V &amp; 2X220V) 56X32X28.5CM CREAM WHITE</t>
  </si>
  <si>
    <t>AVR MEIJI SVC-3000 3000 WATTS (2X110V &amp; 2X220V) 56X32X28.5CM CREAM WHITE</t>
  </si>
  <si>
    <t>AVR MEIJI SVC-5000 5000 WATTS (2X110V &amp; 2X220V) 58.5X41.5X30.5CM CREAM WHITE</t>
  </si>
  <si>
    <t>AVR MEIJI SVC-10000 10000 WATTS TERMINAL TYPE OUTPUT AND INPUT 59.5X29X29CM CREAM WHITE</t>
  </si>
  <si>
    <t>PANEL BOX 2 WAYS MEIJI MHP-02P 60.5X30.5X46.5CM (FOR 1X2P OR 2X1P) WHITE</t>
  </si>
  <si>
    <t>PANEL BOX 4 WAYS MEIJI MHP-04P 49.3X32X34.5CM (FOR 1X2P, 1X3P OR 2X2P) WHITE</t>
  </si>
  <si>
    <t>PANEL BOX 6 WAYS MEIJI MHP-06P (FOR 3X2P OR 2X2P) 62.5X30.5X53CM WHITE</t>
  </si>
  <si>
    <t>PANEL BOX 8 WAYS MEIJI MHP-08P (FOR 4X2P OR 3X2P) 67.2X30.5X53CM WHITE</t>
  </si>
  <si>
    <t>PANEL BOX 10 WAYS MEIJI MHP-10P 61X34X45.5CM WHITE</t>
  </si>
  <si>
    <t>PANEL BOX MEIJI MHP-12P 12 WAYS (FOR 6X2P, 5X2P, 4X2P) WHITE</t>
  </si>
  <si>
    <t>PANEL BOX MEIJI MHP-16P 16 WAYS (FOR 8X2P, 7X2P OR6X2P) 60.5X26.7X42.3CM WHITE</t>
  </si>
  <si>
    <t>PANEL BOX MEIJI MHP-20P 20 WAYS (FOR 10X2P, 9X2P OR 8X2P) 66X26X49CM WHITE</t>
  </si>
  <si>
    <t>PANEL BOX MEIJI MHP-24P 24 WAYS (FOR 12X2P, 11X2P OR 10X2P) 67X34X40CM WHITE</t>
  </si>
  <si>
    <t>PANEL BOX MEIJI MHP-32P 32 WAYS (FOR 14X2P OR 12X2P) 47.5X41.5X51.5CM WHITEPANEL BOX MEIJI MHP-32P 32 WAYS (FOR 14X2P OR 12X2P) 47.5X41.5X51.5CM WHITE</t>
  </si>
  <si>
    <t>PANEL BOX MEIJI MHP-40P 40 WAYS (FOR 20X2P, 19X2P OR 18X2P) 51.5X36.5X49.8CM WHITE</t>
  </si>
  <si>
    <t>PANEL BOX MEIJI MHP-48P 48 WAYS (FOR 24X2P) WHITE</t>
  </si>
  <si>
    <t>TRANSFORMER UNINTERRUPTABLE POWER SUPPLY MEIJI MUPS-500W 500W 41X27X22.5CM SILVER</t>
  </si>
  <si>
    <t>TRANSFORMER UNINTERRUPTABLE POWER SUPPLY MEIJI MUPS-1000W 1000W 41X27X22.5CM SILVER</t>
  </si>
  <si>
    <t>PANEL BOARD MEIJI N3R-BF52/102 OUTDOOR TYPE 2 41X27X22.5CM GRAY</t>
  </si>
  <si>
    <t>PANEL BOX IP 54 ENCLOSURE MEIJI MHWP-03 41X27X22.5CM WHITE</t>
  </si>
  <si>
    <t>CIRCUIT BREAKER MEIJI C45N-16A 2P, 16A, 6KA 44 X24X18CM WHITE</t>
  </si>
  <si>
    <t>CIRCUIT BREAKER MEIJI C45N-20A 2P, 20A, 6KA 44X24X18CM WHITE</t>
  </si>
  <si>
    <t>CIRCUIT BREAKER MEIJI C45N-32A 2P, 32A, 6KA 44X24X18CM WHITE</t>
  </si>
  <si>
    <t>CIRCUIT BREAKER MEIJI C45N-40A 2P, 40A, 6KA 44X24X18CM WHITE</t>
  </si>
  <si>
    <t>CIRCUIT BREAKER MEIJI C45N-63A 2P, 63A, 6KA 44X24X18CM WHITE</t>
  </si>
  <si>
    <t>CIRCUIT BREAKER MEIJI NC-100H 2P, 100A , 10KA 45.5X34X18CM WHITE</t>
  </si>
  <si>
    <t>CIRCUIT BREAKER MEIJI NC-125H 2P,125A, 10KA 45.5X34X18CM WHITE</t>
  </si>
  <si>
    <t>UNIVERSAL OUTLET MEIJI MUB-2P, 20A 2P, 20A 50X31X40.5CM WHITE</t>
  </si>
  <si>
    <t>UNIVERSAL OUTLET MEIJI MUB-2P, 32A 2P, 32A 50X31X40.5CM WHITE</t>
  </si>
  <si>
    <t>MTS MEIJI MTS-2P/32A MANUAL TRANSFER SWITCH 2 X2P, 32A 49.3X32X34.5CM WHITE</t>
  </si>
  <si>
    <t>MTS &amp; PULL BOX MEIJI 44X24X18CM E4MTS-2P/32A 2X2P 32A WITH MHP-04P WHITE</t>
  </si>
  <si>
    <t>MTS &amp; PULL BOX MEIJI E4MTS-2P/63A 2X2P 63A WITH MHP-04P 44X24X18CM WHITE</t>
  </si>
  <si>
    <t>MTS &amp; PULL BOX MEIJI E8MTS- 2P/100A 2X2P 100A WITH MHP-08P WHITE</t>
  </si>
  <si>
    <t>PULL BOX MEIJI MPB 4X6X6 4X6X6CM GRAY</t>
  </si>
  <si>
    <t>PULL BOX MEIJI MPB 4X10X10 4X10X10CM GRAY</t>
  </si>
  <si>
    <t>CIRCUIT BREAKER MEIJI M202 200A 2P W NEMA 1</t>
  </si>
  <si>
    <t>CIRCUIT BREAKER MEIJI M103L80A,3P MOLDED CASE CB 80A, 3P 35KAIC</t>
  </si>
  <si>
    <t>CIRCUIT BREAKER MEIJI M103L100A,3P MOLDED CASE MEIJI CB 100A, 3P 35KAIC</t>
  </si>
  <si>
    <t>CIRCUIT BREAKER MEIJI M203H-125A,3P MOLDED CASE CB 125A,3P 85KAIC</t>
  </si>
  <si>
    <t>CIRCUIT BREAKER MEIJI M203H-160A,3P MOLDED CASE CB 160A,3P 85KAIC</t>
  </si>
  <si>
    <t>CIRCUIT BREAKER MEIJI C45N-16A 3P, 16A, 6KA 44X24X18CM</t>
  </si>
  <si>
    <t>CIRCUIT BREAKER MEIJI C45N-20A 3P, 20A, 6KA 44X24X18CM</t>
  </si>
  <si>
    <t>CIRCUIT BREAKER MEIJI C45N-32A 3P, 32A, 6KA 44X24X18CM</t>
  </si>
  <si>
    <t>CIRCUIT BREAKER MEIJI C45N-40A 3P, 40A, 6KA 44X24X18CM</t>
  </si>
  <si>
    <t>CIRCUIT BREAKER MEIJI C45N-63A 3P, 63A, 6KA 44X24X18CM</t>
  </si>
  <si>
    <t>CIRCUIT BREAKER MEIJI C45N-16A 1P, 16A, 6KA 44X24X18CM</t>
  </si>
  <si>
    <t>CIRCUIT BREAKER MEIJI C45N-20A 1P, 20A, 6KA 44X24X18CM</t>
  </si>
  <si>
    <t>CIRCUIT BREAKER MEIJI C45N-32A 1P, 32A, 6KA 44X24X18CM</t>
  </si>
  <si>
    <t>CIRCUIT BREAKER MEIJI C45N-40A 1P, 40A, 6KA 44X24X18CM</t>
  </si>
  <si>
    <t>CIRCUIT BREAKER MEIJI C45N-63A 1P, 63A, 6KA 44X24X18CM</t>
  </si>
  <si>
    <t>ELECTRIC PLUG COPPER MEIJI MCS-0501 10A 250W</t>
  </si>
  <si>
    <t>ELECTRIC PLUG EXTENTION MEIJI MCS-0502 COPPER 10A 250V</t>
  </si>
  <si>
    <t>SURFACE TYPE 3GANG OUTLET MEIJI MCS- 0203 W/ 1 UNIVERSAL OUTLET</t>
  </si>
  <si>
    <t>SURFACE TYPE 4 GANG MEIJI MCS-0214 UNIVERSAL</t>
  </si>
  <si>
    <t>UTILITY BOX MEIJI MCS-0119 SURFACE -TYPE 2X4</t>
  </si>
  <si>
    <t>EXTENTION SET MEIJI MES-1407 4GANG INTERNATIONAL OUTLET &amp; 4USB PORT (3.1A) W/ SW., 3MTRS.,10A 2500W.</t>
  </si>
  <si>
    <t>EXTENSION TOWER-5GANG MEIJI MES-1408 INTERNATIONAL OUTLET W/ 4USB PORT (3.1A), 3MTRS. W/ FUSE &amp; OVERLOAD PROTECTION10A2500W, PHOSPHOR BRONZE TERMINAL</t>
  </si>
  <si>
    <t>EXTENTION CUBE 4GANG MEIJI MES-1409 ASSORTED W/ 2USB PORT, 1.8MTRS. W/ FUSE, 10A 2500W, PHOSPHOR BRONZE TERMINAL</t>
  </si>
  <si>
    <t>CIRCULAR EXTENTION MEIJI MES-1410 W/ LIGHT, 3GANG INTERNATIONAL OUTLET &amp; 2USB PORT W/ SW. 1.8 MTRS., W/ FUSE, W/ LIGHT SW, 10A 2500W.</t>
  </si>
  <si>
    <t>EXTENTION REEL MEIJI MES-1000 W/ OVERLOAD PROTECTION, 10 MTRS.,ABS MATERIALS, PHOSPHOR BRONZE TERMINAL</t>
  </si>
  <si>
    <t>TRAVEL ADAPTER MEIJI MCS-0764 MULTI PLUG</t>
  </si>
  <si>
    <t>EXTENSION TOWER MEIJI MES-1411 WITH HANDLE, 3 GANG</t>
  </si>
  <si>
    <t>EXTENSION SET MEIJI MES-1205 3 GANG</t>
  </si>
  <si>
    <t>EXTENSION SET, 5 GANG MEIJI MES-1206</t>
  </si>
  <si>
    <t>SMOKE DETECTOR WITH 10 YEARSBATTERY MEIJI MSD-05</t>
  </si>
  <si>
    <t>4 USB PORTS EXT. CORD MEIJI MES- 1405</t>
  </si>
  <si>
    <t>AHL-HANGING LAMP ALLADIN 23978 (23978) 3L WOOD</t>
  </si>
  <si>
    <t>AHL-HANGING LAMP ALLADIN 23978 (23978) 1L WOOD</t>
  </si>
  <si>
    <t>SEALER FORTRESS MATTE FINISH DIAMOND SEALER 1L</t>
  </si>
  <si>
    <t>SEALER FORTRESS MATTE FINISH DIAMOND SEALER 4L</t>
  </si>
  <si>
    <t>CABINET SCIK H90 ETRURIA 7035 63X39X89 PVC GRAY</t>
  </si>
  <si>
    <t>CABINET SCIK H170 ETRURIA 7040 63X39X167.5 PVC GRAY</t>
  </si>
  <si>
    <t>AVANT WASHTUB 1 DOOR ETRURIA 1300 45X50X84 PVC WHITE</t>
  </si>
  <si>
    <t>AVANT WASHTUB 2 DOOR ETRURIA 1301 60X50X84 PVC WHITE</t>
  </si>
  <si>
    <t>WALL WASHBASIN 50 ETRURIA 800 50 PP WHITE</t>
  </si>
  <si>
    <t>WALL WASHBASIN 60 ETRURIA 801 60 PP WHITE</t>
  </si>
  <si>
    <t>SHOWER BOX SQUARE ETRURIA 1350 68-80 ACRILICO WHITE</t>
  </si>
  <si>
    <t>SHOWER BOX RECTANGULAR ETRURIA 1355 68-80/78-90 ACRILICO WHITE</t>
  </si>
  <si>
    <t>PAINT DAVIES 4L EZ PRO FLAT LATEX WHITE</t>
  </si>
  <si>
    <t>PAINT COAT SAVER DAVIES 16L ELASTOMERIC WHITE</t>
  </si>
  <si>
    <t>SKIMCOAT DAVIES MONDO SK3 READY TO USE 5KG</t>
  </si>
  <si>
    <t>SKIMCOAT DAVIES MONDO SK3 READY TO USE 25KG</t>
  </si>
  <si>
    <t>RECHARGEABLE TORCHLIGHT LED OMNI RFL-9128 2W+1W SMD</t>
  </si>
  <si>
    <t>OUTLET OMNI WGFCI-201-PK GFCI DUPLEX SAFETY 20A/250V</t>
  </si>
  <si>
    <t>PUSH BUTTON SWITCH OMNI WSB-100-PK SURFACE TYPE WALL MOUNTED</t>
  </si>
  <si>
    <t>WALL LIGHT OMNI LWL-3WS1-WW LED WEATHERPROOF 3W STEPLIGHT</t>
  </si>
  <si>
    <t>WALL LIGHT OMNI LWL-4WC1-WW LED WEATHERPROOF 4W CIRCULAR</t>
  </si>
  <si>
    <t>WALL LIGHT OMNI LWL-4WF1-WW LED WEATHERPROOF 4W FULL LIGHT</t>
  </si>
  <si>
    <t>WALL LIGHT OMNI LWL-4WF2-WW LED WEATHERPROOF 4W HALF LIGHT</t>
  </si>
  <si>
    <t>WALL LIGHT OMNI LWL-4WF3-WW LED WEATHERPROOF 4W DOUBLE</t>
  </si>
  <si>
    <t>CEILING LAMP OMNI LLSC-22W-DL LED PANEL SURFACE TYPE 22W DL</t>
  </si>
  <si>
    <t>CEILING LAMP OMNI LLSC-32W-DL LED PANEL SURFACE TYPE 32W DL</t>
  </si>
  <si>
    <t>CEILING LAMP OMNI LP170R-12WDL LED PANEL SURFACE TYPE 12W DL</t>
  </si>
  <si>
    <t>CEILING LAMP OMNI LP220R-18WDL LED PANEL SURFACE TYPE 18W DL</t>
  </si>
  <si>
    <t>CEILING LAMP OMNI LP300R-24WDL LED PANEL SURFACE TYPE 24W DL</t>
  </si>
  <si>
    <t>TEFLON TAPE WASSERNISON TF001 1/2"X10M GREEN</t>
  </si>
  <si>
    <t>TEFLON TAPE WASSERNISON TF002 3/4"X10M YELLOW</t>
  </si>
  <si>
    <t>TEFLON TAPE WASSERNISON TF003 1"X10M ORANGE</t>
  </si>
  <si>
    <t>SKIMCOAT NIPPON POWDER WHITE 20KG</t>
  </si>
  <si>
    <t>ORNAMENTAL PLANTS EXTRA BIG</t>
  </si>
  <si>
    <t>CEILING LAMP ALLADIN 23641(23641) 500 DIA PINK PEPPA PIG FAMILY</t>
  </si>
  <si>
    <t>STREET LIGHT DUMA AAZ LD-SSL-8W-PRO SOLAR ABS+PC BLACK</t>
  </si>
  <si>
    <t>EMERGENCY LIGHT DUMA AAZ CR-7012 ABS+PC WHITE</t>
  </si>
  <si>
    <t>EMERGENCY LIGHT DUMA AAZ CR-7032 ABS+PC BLACK</t>
  </si>
  <si>
    <t>EMERGENCY LIGHT DUMA AAZ CR-7069 ABS+PC WHITE</t>
  </si>
  <si>
    <t>INSULATION NAILS CTX AAZ 1/2"</t>
  </si>
  <si>
    <t>INSULATION NAILS CTX AAZ 3/4"</t>
  </si>
  <si>
    <t>INSULATION NAILS CTX AAZ 1"</t>
  </si>
  <si>
    <t>PENDANT LAMP 3C TC-90161-12/3P 130X250MM BLACK E27*3</t>
  </si>
  <si>
    <t>PENDANT LAMP 3C TC-90161-13/1P 130X250MM BLACK E27*1</t>
  </si>
  <si>
    <t>PENDANT LAMP 3C TC-90161-14/3P 130X250MM BLACK E27*3</t>
  </si>
  <si>
    <t>PENDANT LAMP 3C TC-90161-15/1P 130X250MM BLACK E27*1</t>
  </si>
  <si>
    <t>PENDANT LAMP 3C TC-90161-16/3P 150X140MM BLACK E27*3</t>
  </si>
  <si>
    <t>PENDANT LAMP 3C TC-90161-17/1P 150X140MM BLACK E27*1</t>
  </si>
  <si>
    <t>POST LAMP 3C TC-90395-1/200 BK 200X200X260MM BLACK E27*1</t>
  </si>
  <si>
    <t>POST LAMP 3C TC-90395-2/200 BK 200X200X260MM BLACK E27*1</t>
  </si>
  <si>
    <t>POST LAMP 3C TC-90395-3/200 BK 200X200X260MM BLACK E27*1</t>
  </si>
  <si>
    <t>POST LAMP 3C TC-90395-4/200 BK 200X200X260MM BLACK E27*1</t>
  </si>
  <si>
    <t>CEILING LAMP 3C TC-5015/400 BK 400X350MM BLACK E14*5</t>
  </si>
  <si>
    <t>CEILING LAMP 3C TC-5016/400 GD 400X400MM GOLD E14*6</t>
  </si>
  <si>
    <t>WALL LAMP 3C TC-90501-1/1W BK 90X190MM BLACK E27*1</t>
  </si>
  <si>
    <t>WALL LAMP 3C TC-90501-2/2 BK 90X260MM BLACK E27*2</t>
  </si>
  <si>
    <t>POST LAMP 3C TC-90501-3/1 W BK 90X200MM BLACK E27*1</t>
  </si>
  <si>
    <t>WALL LAMP 3C TC-90502-1/1W BK 90X190MM BLACK E27*1</t>
  </si>
  <si>
    <t>WALL LAMP 3C TC-90502-2/2 BK 90X260MM BLACK E27*2</t>
  </si>
  <si>
    <t>POST LAMP 3C TC-90502-3/1W BK 90X200MM BLACK E27*1</t>
  </si>
  <si>
    <t>WALL LAMP 3C TC-90503-1/1W BK 90X190MM BLACK E27*1</t>
  </si>
  <si>
    <t>WALL LAMP 3C TC-90503-2/2 BK 90X 260MM BLACK E27*2</t>
  </si>
  <si>
    <t>POST LAMP 3C TC-90503-3/1W BK 90X200MM BLACK E27*1</t>
  </si>
  <si>
    <t>WALL LAMP 3C TC-90504-1/1W BK 90X190MM BLACK E27*1</t>
  </si>
  <si>
    <t>WALL LAMP 3C TC-90504-2/2 BK 90X260MM BLACK E27*2</t>
  </si>
  <si>
    <t>POST LAMP 3C TC-90504-3/1W BK 90X200MM BLACK E27*1</t>
  </si>
  <si>
    <t>WALL LAMP 3C TC-90505-1/1W BK 145X200MM BLACK E27*1</t>
  </si>
  <si>
    <t>POST LAMP 3C TC-90505-3/1W BK 145X250MM BLACK E27*1</t>
  </si>
  <si>
    <t>CEILING LAMP 3C TC-90241-3/6 820X540-770MM BLACK E27*6</t>
  </si>
  <si>
    <t>CEILING LAMP 3C TC-90241-4/4 620X520-720MM BLACK E27*4</t>
  </si>
  <si>
    <t>CEILING LAMP 3C TC-90241-5/5 630X450-1200MM BLACK E27*5</t>
  </si>
  <si>
    <t>CEILING LAMP 3C TC-90241-6/3 530X450-1200MM BLACK E27*3</t>
  </si>
  <si>
    <t>CEILING LAMP 3C TC-90128-7/5 580X370MM BLACK E27*5</t>
  </si>
  <si>
    <t>CEILING LAMP 3C TC-SM005/3 450X380MM ANTIQUE E14*3</t>
  </si>
  <si>
    <t>CEILING LAMP 3C TC-SM005/5 510X380MM ANTIQUE E14*5</t>
  </si>
  <si>
    <t>CEILING LAMP 3C TC-SM015/3 380X300MM ANTIQUE E27*3</t>
  </si>
  <si>
    <t>CEILING LAMP 3C TC-SM015/5 500X300MM ANTIQUE E27*5</t>
  </si>
  <si>
    <t>CEILING LAMP 3C TC-SM016/3 360X300MM ANTIQUE E27*3</t>
  </si>
  <si>
    <t>CEILING LAMP 3C TC-SM016/5 500X300MM ANTIQUE E27*5</t>
  </si>
  <si>
    <t>B-S.O COUPLING EASYFLOW S/S 2"</t>
  </si>
  <si>
    <t>CONDUIT HP AAZ EMT-050P EMT 1/2"X17.93MMX1.07MMX3.05M PRE-GALVANIZED</t>
  </si>
  <si>
    <t>CONDUIT HP AAZ EMT-075P EMT 3/4"X23.42MMX1.24MMX3.05M PRE-GALVANIZED</t>
  </si>
  <si>
    <t>CONDUIT HP AAZ EMT-100P EMT 1"X29.54MMX1.45MMX3.05M PRE-GALVANIZED</t>
  </si>
  <si>
    <t>SET SCREW CONNECTOR HP AAZ SSCN-050 EMT 1/2" ZINC DIE CAST</t>
  </si>
  <si>
    <t>SET SCREW CONNECTOR HP AAZ SSCN-075 EMT 3/4" ZINC DIE CAST</t>
  </si>
  <si>
    <t>SET SCREW CONNECTOR HP AAZ SSCN-100 EMT 1" ZINC DIE CAST</t>
  </si>
  <si>
    <t>SET SCREW COUPLING HP AAZ SSCP-050 EMT 1/2" ZINC DIE CAST</t>
  </si>
  <si>
    <t>SET SCREW COUPLING HP AAZ SSCP-075 EMT 3/4" ZINC DIE CAST</t>
  </si>
  <si>
    <t>SET SCREW COUPLING HP AAZ SSCP-100 EMT 1" ZINC DIE CAST</t>
  </si>
  <si>
    <t>ELBOW HP AAZ 8300 EMT 1/2"X90DEG PRE-GALVANIZED</t>
  </si>
  <si>
    <t>ELBOW HP AAZ 8301 EMT 3/4"X90DEG PRE-GALVANIZED</t>
  </si>
  <si>
    <t>ELBOW HP AAZ 8302 EMT 1"X90DEG PRE-GALVANIZED</t>
  </si>
  <si>
    <t>LOCKNUT HP AAZ ZLN-050 1/2" ZINC</t>
  </si>
  <si>
    <t>LOCKNUT HP AAZ ZLN-075 3/4" ZINC</t>
  </si>
  <si>
    <t>LOCKNUT HP AAZ ZLN-100 1" ZINC</t>
  </si>
  <si>
    <t>ONE HOLE STRAP HP AAZ OSP-050 EMT 1/2"X1.8MM GALVANIZED STEEL</t>
  </si>
  <si>
    <t>ONE HOLE STRAP HP AAZ OSP-075 EMT 3/4"X1.8MM GALVANIZED STEEL</t>
  </si>
  <si>
    <t>ONE HOLE STRAP HP AAZ OSP-100 EMT 1"X1.8MM GALVANIZED STEEL</t>
  </si>
  <si>
    <t>TWO HOLE STRAP HP AAZ TSP-050 EMT 1/2"X1.0MM GALVANIZED STEEL</t>
  </si>
  <si>
    <t>TWO HOLE STRAP HP AAZ TSP-075 EMT 3/4"X1.0MM GALVANIZED STEEL</t>
  </si>
  <si>
    <t>TWO HOLE STRAP HP AAZ TSP-100 EMT 1"X1.0MM GALVANIZED STEEL</t>
  </si>
  <si>
    <t>OCTAGON DRAWN BOX HP AAZ 54151-1/2 4" W/ 1/2"K.O.</t>
  </si>
  <si>
    <t>OCTAGON DRAWN BOX HP AAZ 54151-3/4 4" W/ 3/4"K.O.</t>
  </si>
  <si>
    <t>OCTAGON DRAWN BOX HP AAZ 54151-1/2&amp;3/4 4" W/ 1/2"&amp;3/4"K.O.</t>
  </si>
  <si>
    <t>SQUARE DRAWN BOX HP AAZ 52171-1/2 4X4" W/1/2"K.O.</t>
  </si>
  <si>
    <t>SQUARE DRAWN BOX HP AAZ 52171-3/4 4X4" W/3/4"K.O.</t>
  </si>
  <si>
    <t>SQUARE DRAWN BOX HP AAZ 52171-1/2&amp;3/4 4X4" W/1/2"&amp;3/4"K.O.</t>
  </si>
  <si>
    <t>SERVICE ENTRANCE CAP HP AAZ CEC-050 EMT CLAMP-ON 1/2"</t>
  </si>
  <si>
    <t>SERVICE ENTRANCE CAP HP AAZ CEC-075 EMT CLAMP-ON 3/4"</t>
  </si>
  <si>
    <t>SERVICE ENTRANCE CAP HP AAZ CEC-100 EMT CLAMP-ON 1"</t>
  </si>
  <si>
    <t>SERVICE ENTRANCE CAP HP AAZ TEC-050 EMT RIGID THREADED 1/2"</t>
  </si>
  <si>
    <t>SERVICE ENTRANCE CAP HP AAZ TEC-075 EMT RIGID THREADED 3/4"</t>
  </si>
  <si>
    <t>SERVICE ENTRANCE CAP HP AAZ TEC-100 EMT RIGID THREADED 1"</t>
  </si>
  <si>
    <t>THREADED CONDUIT BODY AAZ LB-050CF LB TYPE 1/2"</t>
  </si>
  <si>
    <t>THREADED CONDUIT BODY AAZ LB-075CF LB TYPE 3/4"</t>
  </si>
  <si>
    <t>THREADED CONDUIT BODY AAZ LB-100CF LB TYPE 1"</t>
  </si>
  <si>
    <t>THREADED CONDUIT BODY AAZ LL-050CF LL TYPE 1/2"</t>
  </si>
  <si>
    <t>THREADED CONDUIT BODY AAZ LL-075CF LL TYPE 3/4"</t>
  </si>
  <si>
    <t>THREADED CONDUIT BODY AAZ LL-100CF LL TYPE 1"</t>
  </si>
  <si>
    <t>THREADED CONDUIT BODY AAZ LR-050CF LR TYPE 1/2"</t>
  </si>
  <si>
    <t>THREADED CONDUIT BODY AAZ LR-075CF LR TYPE 3/4"</t>
  </si>
  <si>
    <t>THREADED CONDUIT BODY AAZ LR-100CF LR TYPE 1"</t>
  </si>
  <si>
    <t>(DO NOT USE)S.O APOLLO LACQUER CLEAR GLOSS 200L</t>
  </si>
  <si>
    <t>ELBOW PVC SANITECH 2X90DEG</t>
  </si>
  <si>
    <t>ELBOW PVC SANITECH 3X90DEG</t>
  </si>
  <si>
    <t>ELBOW PVC SANITECH 4X90DEG</t>
  </si>
  <si>
    <t>ELBOW PVC SANITECH 2X45DEG</t>
  </si>
  <si>
    <t>ELBOW PVC SANITECH 3X45DEG</t>
  </si>
  <si>
    <t>ELBOW PVC SANITECH 4X45DEG</t>
  </si>
  <si>
    <t>COUPLING PVC SANITECH 2"</t>
  </si>
  <si>
    <t>COUPLING PVC SANITECH 3"</t>
  </si>
  <si>
    <t>TEE PVC SANITECH 2"</t>
  </si>
  <si>
    <t>COUPLING PVC SANITECH 4"</t>
  </si>
  <si>
    <t>TEE PVC SANITECH 3"</t>
  </si>
  <si>
    <t>TEE PVC SANITECH 4"</t>
  </si>
  <si>
    <t>WYE PVC SANITECH 2"</t>
  </si>
  <si>
    <t>WYE PVC SANITECH 3"</t>
  </si>
  <si>
    <t>WYE PVC SANITECH 4"</t>
  </si>
  <si>
    <t>PIPES PVC SANITECH 2" SANITARY S-1000</t>
  </si>
  <si>
    <t>PIPES PVC SANITECH 3" SANITARY S-1000</t>
  </si>
  <si>
    <t>PIPES PVC SANITECH 4" SANITARY S-1000</t>
  </si>
  <si>
    <t>PIPES PVC SANITECH 6" SANITARY S-1000</t>
  </si>
  <si>
    <t>PIPES PVC SANITECH 2" SANITARY S-600</t>
  </si>
  <si>
    <t>PIPES PVC SANITECH 3" SANITARY S-600</t>
  </si>
  <si>
    <t>PIPES PVC SANITECH 4" SANITARY S-600</t>
  </si>
  <si>
    <t>DECO ADMIXTURE FORTESS TILE ADHESIVE</t>
  </si>
  <si>
    <t>DECO PEBBLES SNOW WHITE 3-5MM STONES</t>
  </si>
  <si>
    <t>CEILING LAMP NEWTECH AAZ LS7D03-18-R TRI-COLOR 293X28.5MM ROUND</t>
  </si>
  <si>
    <t>CEILING LAMP NEWTECH AAZ LS7D03-18-S TRI-COLOR 293X293X28.5MM SQUARE</t>
  </si>
  <si>
    <t>CEILING LAMP NEWTECH AAZ LS7D03-22-R TRI-COLOR 420X28.5MM ROUND</t>
  </si>
  <si>
    <t>CEILING LAMP NEWTECH AAZ LS7D03-22-S TRI-COLOR 420X420X28.5MM SQUARE</t>
  </si>
  <si>
    <t>STRIP LIGHT DRIVER DUMA AAZ XY-1202000-24W</t>
  </si>
  <si>
    <t>STRIP LIGHT DRIVER DUMA AAZ XY-1204000-48W</t>
  </si>
  <si>
    <t>STRIP LIGHT CONTROLLER DUMA AAZ H80-RGB-C1</t>
  </si>
  <si>
    <t>STRIP LIGHT CONTROLLER DUMA AAZ W80-RGB-C1</t>
  </si>
  <si>
    <t>STRIP LIGHT CONTROLLER DUMA AAZ H80-RGB-C2</t>
  </si>
  <si>
    <t>STRIP LIGHT CONTROLLER DUMA AAZ H37-RGB-C1</t>
  </si>
  <si>
    <t>JUNCTION BOX DUMA AAZ WUB01P WHITE</t>
  </si>
  <si>
    <t>JUNCTION BOX COVER DUMA AAZ WUB01P-C WHITE</t>
  </si>
  <si>
    <t>UTILITY BOX DUMA AAZ WUB04P WHITE</t>
  </si>
  <si>
    <t>B-S.O BUSHING S/S 1 1/2</t>
  </si>
  <si>
    <t>B-S.O BUSHING NYLON S/S 1 1/2</t>
  </si>
  <si>
    <t>PAINT DAVIES MONDO WEATHER SEAL 300ML</t>
  </si>
  <si>
    <t>PAINT DAVIES MONDO SANITARY 270ML</t>
  </si>
  <si>
    <t>PAINT DAVIES MONDO GAPFREE 270ML</t>
  </si>
  <si>
    <t>SJG- TERMITE X-TERMINATOR 20G WHITE</t>
  </si>
  <si>
    <t>PLANTS LEKLEK FERN 1</t>
  </si>
  <si>
    <t>PLANTS LEKLEK FERN 2</t>
  </si>
  <si>
    <t>FLOURESCENT GLASS FOCUS 67X21X20CM 9W DAYLIGHT</t>
  </si>
  <si>
    <t>FLOURESCENT GLASS FOCUS 128X21X20CM 18W DAYLIGHT</t>
  </si>
  <si>
    <t>INSECT KILLER IRIS GC-30 55X43.7X33CM 30W</t>
  </si>
  <si>
    <t>INSECT KILLER IRIS GC-40 70X44X33CM 40W</t>
  </si>
  <si>
    <t>PAINT RAIN OR SHINE ROS-SR-778 4L SUN ROOF GLOSS AZURE BLUE</t>
  </si>
  <si>
    <t>PAINT RAIN OR SHINE ROS-SR-912 4L SUN ROOF GLOSS BAGUIO GREEN</t>
  </si>
  <si>
    <t>PAINT RAIN OR SHINE ROS-SR-183 4L SUN ROOF GLOSS BEIGE</t>
  </si>
  <si>
    <t>PAINT RAIN OR SHINE ROS-SR-188 4L SUN ROOF GLOSS CREAMY WHITE</t>
  </si>
  <si>
    <t>PAINT RAIN OR SHINE ROS-SR-334 4L SUN ROOF GLOSS RIVIERA ORANGE</t>
  </si>
  <si>
    <t>PAINT RAIN OR SHINE ROS-SR-234 4L SUN ROOF GLOSS SPANISH RED</t>
  </si>
  <si>
    <t>PAINT RAIN OR SHINE ROS-SR-338 4L SUN ROOF GLOSS TERRA COTTA</t>
  </si>
  <si>
    <t>PAINT RAIN OR SHINE ROS-SR-101 4L SUN ROOF GLOSS WHITE</t>
  </si>
  <si>
    <t>SB GLOVES 3M 072902 BATHROOM &amp; LAUNDRY 6-6.5INCH. SMALL YELLOW</t>
  </si>
  <si>
    <t>SB GLOVES 3M 072896 BATHROOM &amp; LAUNDRY 7-7.5INCH MEDIUM YELLOW</t>
  </si>
  <si>
    <t>SB GLOVES 3M 072889 BATHROOM &amp; LAUNDRY 8-7.5INCH LARGE YELLOW</t>
  </si>
  <si>
    <t>SB SCRUB SPONGE 3M 092205 EASY CLEAN 4X3X1 1/4INCH YELLOW/GREEN</t>
  </si>
  <si>
    <t>DOOR CLOSER SHERLOCK MI 161R 51.5X28.5X16.5CM SILVER</t>
  </si>
  <si>
    <t>DOOR CLOSER SHERLOCK MI 162R 34.5X32.5X21.5CM SILVER</t>
  </si>
  <si>
    <t>DOOR CLOSER SHERLOCK MI 161S 51.5X28.5X16.5CM SILVER</t>
  </si>
  <si>
    <t>DOOR CLOSER SHERLOCK MI 162S 34.5X32.5X21.5CM SILVER</t>
  </si>
  <si>
    <t>LAVATORY BRACKET 2'S AMERICAN CHOICE ALB10 HEAVY DUTY</t>
  </si>
  <si>
    <t>LAVATORY BRACKET 2'S AMERICAN CHOICE ALB20 POWDER COAT "BEIGE"</t>
  </si>
  <si>
    <t>LAVATORY BRACKET 2'S AMERICAN CHOICE ALB30 CHROME PLATING</t>
  </si>
  <si>
    <t>LAVATORY BRACKET 2'S AMERICAN CHOICE ALB40 BRASS PLATING</t>
  </si>
  <si>
    <t>LAVATORY BRACKET 2'S AMERICAN CHOICE ALB50 BRIGHT ZINC</t>
  </si>
  <si>
    <t>PENDANT LAMP NEWTECH AAZ PNKY004-600 D600 E27</t>
  </si>
  <si>
    <t>PENDANT LAMP NEWTECH AAZ PNKY004-800 D800 E27</t>
  </si>
  <si>
    <t>PENDANT LAMP NEWTECH AAZ PNKY005-400 D400 E27</t>
  </si>
  <si>
    <t>PENDANT LAMP NEWTECH AAZ PNKY005-600 D600 E27</t>
  </si>
  <si>
    <t>PENDANT LAMP NEWTECH AAZ PNKY005-800 D800 E27</t>
  </si>
  <si>
    <t>CEILING LAMP NEWTECH AAZ CNKY-006 ROTATABLE</t>
  </si>
  <si>
    <t>CEILING LAMP NEWTECH AAZ CNKY-008 ROTATABLE</t>
  </si>
  <si>
    <t>CEILING LAMP NEWTECH AAZ CNKY-007 ROTATABLE</t>
  </si>
  <si>
    <t>WALL LAMP NEWTECH AAZ 2150-1W OUTDOOR COFFEE</t>
  </si>
  <si>
    <t>WALL LAMP NEWTECH AAZ 2145-1W OUTDOOR COFFEE</t>
  </si>
  <si>
    <t>WALL LAMP NEWTECH AAZ 2416-1WS OUTDOOR BLACK</t>
  </si>
  <si>
    <t>WALL LAMP NEWTECH AAZ 2417-1WS OUTDOOR BLACK</t>
  </si>
  <si>
    <t>WALL LAMP NEWTECH AAZ 2414-1W OUTDOOR BLACK</t>
  </si>
  <si>
    <t>POST LAMP NEWTECH AAZ 2150-1G OUTDOOR COFFEE</t>
  </si>
  <si>
    <t>POST LAMP NEWTECH AAZ 2145-1G OUTDOOR COFFEE</t>
  </si>
  <si>
    <t>AIR PURIFIER CLAIR HC 280*280*330mm WHITE</t>
  </si>
  <si>
    <t>AIR PURIFIER FILTER CLAIR CEPA 218*218*138mm WHITE/BLACK</t>
  </si>
  <si>
    <t>AIR PURIFIER FILTER CLAIR E2F-C2BU1933 220*220*63mm WHITE/BLACK</t>
  </si>
  <si>
    <t>AIR PURIFIER FILTER CLAIR E2F-BF2025 225*225*65mm WHITE</t>
  </si>
  <si>
    <t>PIPE BLUETECH 1/2"X3M BLUE</t>
  </si>
  <si>
    <t>PIPE BLUETECH 3/4"X3M BLUE</t>
  </si>
  <si>
    <t>PIPE BLUETECH 1"X3M BLUE</t>
  </si>
  <si>
    <t>COUPLING BLUETECH 1/2"</t>
  </si>
  <si>
    <t>COUPLING BLUETECH 3/4"</t>
  </si>
  <si>
    <t>ELBOW BLUETECH 1/2"X90</t>
  </si>
  <si>
    <t>ELBOW BLUETECH 3/4"X90</t>
  </si>
  <si>
    <t>TEE BLUETECH 1/2"</t>
  </si>
  <si>
    <t>TEE BLUETECH 3/4"</t>
  </si>
  <si>
    <t>ADAPTOR BLUETECH 1/2" FEMALE</t>
  </si>
  <si>
    <t>ADAPTOR BLUETECH 1/2" MALE</t>
  </si>
  <si>
    <t>ELBOW BLUETECH 1/2" THREADED</t>
  </si>
  <si>
    <t>TEE BLUETECH 1/2" THREADED</t>
  </si>
  <si>
    <t>PLANTS SMALL @20 52120</t>
  </si>
  <si>
    <t>PIPE PE-TECH SDR11 HDPE 1/2''X90M</t>
  </si>
  <si>
    <t>PIPE PE-TECH SDR11 HDPE 3/4''X90M</t>
  </si>
  <si>
    <t>PIPE PE-TECH SDR11 HDPE 1''X60M</t>
  </si>
  <si>
    <t>PE COMPRESSION ACCS. PE-TECH STRAIGHT COUPLING 25MM*25MM</t>
  </si>
  <si>
    <t>PE COMPRESSION ACCS. PE-TECH STRAIGHT COUPLING 32MM*32MM</t>
  </si>
  <si>
    <t>PE COMPRESSION ACCS. PE-TECH END CAP 20MM</t>
  </si>
  <si>
    <t>DOG FOOD MIGO DSE 5KG</t>
  </si>
  <si>
    <t>PE COMPRESSION ACCS. PE-TECH END CAP 25MM</t>
  </si>
  <si>
    <t>PE COMPRESSION ACCS. PE-TECH END CAP 32MM</t>
  </si>
  <si>
    <t>PE COMPRESSION ACCS. PE-TECH EQUAL BEND 20MM*20MM</t>
  </si>
  <si>
    <t>PE COMPRESSION ACCS. PE-TECH EQUAL BEND 25MM*25MM</t>
  </si>
  <si>
    <t>PE COMPRESSION ACCS. PE-TECH EQUAL BEND 32MM*32MM</t>
  </si>
  <si>
    <t>PE COMPRESSION ACCS. PE-TECH MALE BEND 20MM*1/2"</t>
  </si>
  <si>
    <t>DOG FOOD MIGO DSE 20KG</t>
  </si>
  <si>
    <t>PE COMPRESSION ACCS. PE-TECH MALE BEND 25MM*3/4"</t>
  </si>
  <si>
    <t>HANGING LAMP EXOR AAZ STOCKBURY HL/1 49456</t>
  </si>
  <si>
    <t>HANGING LAMP EXOR AAZ STOCKBURY HL/2 49457</t>
  </si>
  <si>
    <t>HANGING LAMP EXOR AAZ RONDO HL/1 85263</t>
  </si>
  <si>
    <t>HANGING LAMP EXOR AAZ TROY3 HL/1 85977</t>
  </si>
  <si>
    <t>HANGING LAMP EXOR AAZ TROY3 HL/3 85978</t>
  </si>
  <si>
    <t>WALL LAMP EXOR AAZ TROY3 WL/1 85979</t>
  </si>
  <si>
    <t>CEILING LAMP EXOR AAZ OPTICA CL/2 86811</t>
  </si>
  <si>
    <t>HANGING LAMP EXOR AAZ OPTICA HL/2 86813</t>
  </si>
  <si>
    <t>HANGING LAMP EXOR AAZ LORD3 HL/1 88491</t>
  </si>
  <si>
    <t>HANGING LAMP EXOR AAZ MILEA HL/1 89822</t>
  </si>
  <si>
    <t>HANGING LAMP EXOR AAZ MILEA HL/5 89823</t>
  </si>
  <si>
    <t>HANGING LAMP EXOR AAZ MILAGRO HL/1 90009</t>
  </si>
  <si>
    <t>HANGING LAMP EXOR AAZ MURCIA HL/1 91002</t>
  </si>
  <si>
    <t>HANGING LAMP EXOR AAZ MURCIA HL/2 91004</t>
  </si>
  <si>
    <t>WALL LAMP EXOR AAZ MURCIA WL/1 91006</t>
  </si>
  <si>
    <t>HANGING LAMP EXOR AAZ CARMELIA HL/1 91414</t>
  </si>
  <si>
    <t>HANGING LAMP EXOR AAZ CARMELIA HL/3 91415</t>
  </si>
  <si>
    <t>WALL LAMP EXOR AAZ CARMELIA WL/1 91416</t>
  </si>
  <si>
    <t>CEILING LAMP EXOR AAZ RONDO CL/1 91589</t>
  </si>
  <si>
    <t>HANGING LAMP EXOR AAZ BAYMAN HL/1 92562</t>
  </si>
  <si>
    <t>HANGING LAMP EXOR AAZ BAYMAN HL/3 92563</t>
  </si>
  <si>
    <t>WALL LAMP EXOR AAZ BAYMAN WL/1 92564</t>
  </si>
  <si>
    <t>HANGING LAMP EXOR AAZ BOLSANO HL/1 92761</t>
  </si>
  <si>
    <t>HANGING LAMP EXOR AAZ BOLSANO HL/3 92762</t>
  </si>
  <si>
    <t>PENDANT LAMP EXOR AAZ RONDO DM250 85262</t>
  </si>
  <si>
    <t>HANGING LAMP EXOR AAZ BELUGA HL/1 89133</t>
  </si>
  <si>
    <t>HANGING LAMP EXOR AAZ BELUGA HL/2 89134</t>
  </si>
  <si>
    <t>HANGING LAMP EXOR AAZ VINOVO HL/1 91432</t>
  </si>
  <si>
    <t>HANGING LAMP EXOR AAZ VINOVO HL/2 91433</t>
  </si>
  <si>
    <t>HANGING LAMP EXOR AAZ TARBES HL/1 COPPER 175D 94193</t>
  </si>
  <si>
    <t>HANGING LAMP EXOR AAZ TARBES HL/1 COPPER 325D 94194</t>
  </si>
  <si>
    <t>HANGING LAMP EXOR AAZ TARBES HL/3 COPPER 94195</t>
  </si>
  <si>
    <t>WALL LAMP EXOR AAZ BELUGA WL/1 89135</t>
  </si>
  <si>
    <t>WALL LAMP EXOR AAZ MILEA WL/1 89824</t>
  </si>
  <si>
    <t>WALL LAMP EXOR AAZ VINOVO WL/1 91434</t>
  </si>
  <si>
    <t>HANGING LAMP EXOR AAZ MONEDA HL/1 95733</t>
  </si>
  <si>
    <t>HANGING LAMP EXOR AAZ MONEDA HL/1 95732</t>
  </si>
  <si>
    <t>HANGING LAMP EXOR AAZ BATISTA 3 HL/1 93188</t>
  </si>
  <si>
    <t>HANGING LAMP EXOR AAZ WESTBURRY HL/1 49482</t>
  </si>
  <si>
    <t>HANGING LAMP EXOR AAZ MASERLO HL/1 31598</t>
  </si>
  <si>
    <t>HANGING LAMP EXOR AAZ BATISTA 3 HL/3 93189</t>
  </si>
  <si>
    <t>HANGING LAMP EXOR AAZ PRIDDY HL/3 49465</t>
  </si>
  <si>
    <t>HANGING LAMP EXOR AAZ MASERLO HL/3 31604</t>
  </si>
  <si>
    <t>HANGING LAMP EXOR AAZ BATISTA 3 HL/4 93191</t>
  </si>
  <si>
    <t>HANGING LAMP EXOR AAZ VENCINO HL/1 94338</t>
  </si>
  <si>
    <t>HANGING LAMP EXOR AAZ VENCINO HL/3 94341</t>
  </si>
  <si>
    <t>TABLE LAMP EXOR AAZ PASTERI TL/1 95729</t>
  </si>
  <si>
    <t>WALL LAMP EXOR AAZ PRIDDY WL/1 49468</t>
  </si>
  <si>
    <t>TABLE LAMP EXOR AAZ BASIC TL/1 9228</t>
  </si>
  <si>
    <t>HANGING LAMP EGLO AAZ 49154 FRAMPTON 1 HL/1 E27 TRANSPARENT</t>
  </si>
  <si>
    <t>HANGING LAMP EGLO AAZ 49153 FRAMPTON HL/1 E27 BLK/COP</t>
  </si>
  <si>
    <t>HANGING LAMP EGLO AAZ 49738 STRAITON HL/1 E27 COPPER</t>
  </si>
  <si>
    <t>HANGING LAMP EGLO AAZ 49736 STRAITON HL/1 E27 BLACK</t>
  </si>
  <si>
    <t>HANGING LAMP EGLO AAZ 49494 PRIDDY 1 HL/7 E27 COPPER</t>
  </si>
  <si>
    <t>HANGING LAMP EGLO AAZ 49479 NEWTOWN HL/3 E27 BLACK</t>
  </si>
  <si>
    <t>HANGING LAMP EGLO AAZ 49142 CLEVEDON HL/3 E27 BLACK</t>
  </si>
  <si>
    <t>WALL LAMP EGLO AAZ 49468 PRIDDY WL/1 E27 BLACK</t>
  </si>
  <si>
    <t>PE COMPRESSION ACCS. PE-TECH MALE BEND 32MM*1"</t>
  </si>
  <si>
    <t>HANGING LAMP EGLO AAZ 49466 PRIDDY HL/4 E27 BLACK</t>
  </si>
  <si>
    <t>WALL LAMP EGLO AAZ 49394 CHARTERHOUSE WL/1 E27 BLACK</t>
  </si>
  <si>
    <t>HANGING LAMP EGLO AAZ 49393 CHARTERHOUSE HL/3 E27 BLACK</t>
  </si>
  <si>
    <t>HANGING LAMP EGLO AAZ 49158 IPSWICH HL/1 E27 BLACK</t>
  </si>
  <si>
    <t>HANGING LAMP EGLO AAZ 49159 IPSWICH HL/1 E27 BLACK</t>
  </si>
  <si>
    <t>HANGING LAMP EGLO AAZ 49496 LONCINO HL/3 E27 TRANSPARENT</t>
  </si>
  <si>
    <t>HANGING LAMP EGLO AAZ 49495 LONCINO HL/1 E27 TRANSPARENT</t>
  </si>
  <si>
    <t>HANGING LAMP EGLO AAZ 49243 AUCKLAND HL/1 E27 COPPER</t>
  </si>
  <si>
    <t>HANGING LAMP EGLO AAZ 49452 BRIDPORT HL/1 E27</t>
  </si>
  <si>
    <t>HANGING LAMP EGLO AAZ 94228 GAETANO W/LED HL/1</t>
  </si>
  <si>
    <t>HANGING LAMP EGLO AAZ 49672 CANNINGTON HL/1 E27 BLK/GLD</t>
  </si>
  <si>
    <t>HANGING LAMP EGLO AAZ 95499 TOWNSHEND HL/6 E27 BLACK</t>
  </si>
  <si>
    <t>HANGING LAMP EGLO AAZ 49685 OLDBURY HL/3 E27 BLK/BRWN</t>
  </si>
  <si>
    <t>CEILING LAMP EGLO AAZ 32915 TOWNSHEND CL/3 E27 BLACK</t>
  </si>
  <si>
    <t>TABLE LAMP EGLO AAZ 32918 TOWNSHEND TL/1 E27 BLACK</t>
  </si>
  <si>
    <t>WALL LAMP EGLO AAZ 32917 TOWNSHEND WL/1 E27 BLACK</t>
  </si>
  <si>
    <t>PE COMPRESSION ACCS. PE-TECH FEMALE BEND 20MM*1/2"</t>
  </si>
  <si>
    <t>HANGING LAMP EGLO AAZ 49706 CHEPSTOW HL/1 E27 SILVER</t>
  </si>
  <si>
    <t>PE COMPRESSION ACCS. PE-TECH FEMALE BEND 25MM*3/4"</t>
  </si>
  <si>
    <t>PE COMPRESSION ACCS. PE-TECH FEMALE BEND 32MM*1"</t>
  </si>
  <si>
    <t>PIPES CONDU-TECH PVC ELECTRICAL PNS 14 THICKWALL 1/2" RED ORANGE</t>
  </si>
  <si>
    <t>PIPES CONDU-TECH PVC ELECTRICAL PNS 14 THICKWALL 3/4" RED ORANGE</t>
  </si>
  <si>
    <t>PIPES CONDU-TECH PVC ELECTRICAL PNS 14 THICKWALL 1" RED ORANGE</t>
  </si>
  <si>
    <t>PIPE COUNDUIT ELBOW CONDU-TECH PVC ELECTRICAL 1/2" RED ORANGE</t>
  </si>
  <si>
    <t>PIPE CONDUIT ELBOW CONDU-TECH PVC ELECTRICAL 3/4" RED ORANGE</t>
  </si>
  <si>
    <t>PIPE CONDUIT ELBOW CONDU-TECH PVC ELECTRICAL 1" RED ORANGE</t>
  </si>
  <si>
    <t>JUNCTION BOX COVER CONDU-TECH PVC ELECTRICAL 4X4 RED ORANGE</t>
  </si>
  <si>
    <t>JUNCTION BOX CONDU-TECH PVC ELECTRICAL 4X4 RED ORANGE</t>
  </si>
  <si>
    <t>UTILITY BOX CONDU-TECH PVC ELECTRICAL 4X2 RED ORANGE</t>
  </si>
  <si>
    <t>PIPE FLEXIBLE COR-TECH PVC ELECTRICAL 1/2X100M RED ORANGE</t>
  </si>
  <si>
    <t>PIPE FLEXIBLE COR-TECH PVC ELECTRICAL 1/2X50M RED ORANGE</t>
  </si>
  <si>
    <t>PIPE FLEXIBLE COR-TECH PVC ELECTRICAL 3/4X100M RED ORANGE</t>
  </si>
  <si>
    <t>PIPE CONDUIT ELBOW CONDU-TECH PVC ELECTRICAL 1-1/2" RED ORANGE</t>
  </si>
  <si>
    <t>PIPE CONDUIT ELBOW CONDU-TECH PVC ELECTRICAL 2" RED ORANGE</t>
  </si>
  <si>
    <t>PIPE CONDUIT ELBOW CONDU-TECH PVC ELECTRICAL 3" RED ORANGE</t>
  </si>
  <si>
    <t>HANGING LAMP ALLADIN 3988 (24321) 1L WHITE</t>
  </si>
  <si>
    <t>HANGING LAMP ALLADIN 3988 (24321) 1L GRAY</t>
  </si>
  <si>
    <t>HANGING LAMP ALLADIN 3988 (24321) 1L BLACK</t>
  </si>
  <si>
    <t>LOW CEILING LAMP ALLADIN 23653 (23653) 3L DARK BROWN CATHEDRAL</t>
  </si>
  <si>
    <t>(DO NOT USE) POTTING MIX DR. BO'S 10KGS</t>
  </si>
  <si>
    <t>SUN FUEL SHER 12KG</t>
  </si>
  <si>
    <t>SUN FUEL SHER 200KG</t>
  </si>
  <si>
    <t>S.O COUPLING  S/S WELDABLE 1 1/4"</t>
  </si>
  <si>
    <t>FACE SHIELD WASSERNISON FS200</t>
  </si>
  <si>
    <t>CARTRIDGE OSMOSIS ALK 100 ALKALINE FILTER</t>
  </si>
  <si>
    <t>CARTRIDGE OSMOSIS ALK 101 ALKALINE FILTER W CERAMIC BALLS</t>
  </si>
  <si>
    <t>MOULDINGS CARVED PATWOODS BEC-20 1X4X8 EMBOSSED LINER</t>
  </si>
  <si>
    <t>MOULDINGS CARVED PATWOODS BEC-12 1X4X8 EMBOSSED LINER</t>
  </si>
  <si>
    <t>MOULDINGS CARVED PATWOODS BEC-07 1X4X8 EMBOSSED LINER</t>
  </si>
  <si>
    <t>MOULDINGS CARVED PATWOODS BEC-09 1X4X8 EMBOSSED LINER</t>
  </si>
  <si>
    <t>MOULDINGS CARVED PATWOODS BEC-10 1X3X8 EMBOSSED LINER</t>
  </si>
  <si>
    <t>MOULDINGS CARVED PATWOODS BEC-08 1X6X8 EMBOSSED LINER</t>
  </si>
  <si>
    <t>MOULDINGS CARVED PATWOODS BEC-09 1X6X8 EMBOSSED LINER</t>
  </si>
  <si>
    <t>MOULDINGS CARVED PATWOODS BEC-13 1X6X8 EMBOSSED LINER</t>
  </si>
  <si>
    <t>MOULDINGS CARVED PATWOODS EAVES-01 1X6X8</t>
  </si>
  <si>
    <t>MOULDINGS CARVED PATWOODS EAVES-02 1X6X8</t>
  </si>
  <si>
    <t>FLOWER IRON HOLDER 3 ETRURIA FP 209</t>
  </si>
  <si>
    <t>GIC-S.O TANK S/S FIRSTANK 4200L HORIZONTAL</t>
  </si>
  <si>
    <t>METAL CRAFT STAFFA ITALIA ART. ST29 TUSCANY IRON BRACKET 15CMX15CM BLACK</t>
  </si>
  <si>
    <t>METAL CRAFT STAFFA ITALIA ART. ST30 TUSCANY IRON BRACKET 20CMX20CM BLACK</t>
  </si>
  <si>
    <t>METAL CRAFT STAFFA ITALIA ART. ST31 TUSCANY IRON BRACKET 25CMX25CM BLACK</t>
  </si>
  <si>
    <t>FAUCET EASYFLOW EF-5301-323 PEDAL</t>
  </si>
  <si>
    <t>FAUCET EASYFLOW EF-5305-323 PEDAL</t>
  </si>
  <si>
    <t>FAUCET EASYFLOW EF-1602 AUTOMATIC</t>
  </si>
  <si>
    <t>SOAP DISPENSER EASYFLOW F1409SP AUTO SPRAY WHITE</t>
  </si>
  <si>
    <t>SOAP DISPENSER EASYFLOW F1409GL AUTO GEL WHITE</t>
  </si>
  <si>
    <t>FLUSH VALVE SENSOR  EASYFLOW L524  2"</t>
  </si>
  <si>
    <t>STRETCH FILM NTRIUM NIS-80 345MMX10M WHITE ANTIMICROBIAL</t>
  </si>
  <si>
    <t>STRETCH FILM NTRIUM NIS-70A 345MMX10M WHITE ANTIMICROBIAL</t>
  </si>
  <si>
    <t>STRETCH FILM NTRIUM NIS-100A 345MMX10M WHITE ANTIMICROBIAL</t>
  </si>
  <si>
    <t>DECO FOOT BATH MAT SUPER SCRAPER 560X390X32MM SET</t>
  </si>
  <si>
    <t>DECO FOOT BATH MAT SUPER SCRAPER 760X500X32MM SET</t>
  </si>
  <si>
    <t>LOCKSET YALE VCA5127 US5 PLUS 1PC. BUNDLE10-4PCS.</t>
  </si>
  <si>
    <t>LOCKSET YALE VCA5127 US32D PLUS 1PC. BUNDLE11-4PCS.</t>
  </si>
  <si>
    <t>LOCKSET YALE VBR5127 US5 PLUS 1PC. BUNDLE12-4PCS.</t>
  </si>
  <si>
    <t>LOCKSET YALE VBR5127 US32D PLUS 1PC. BUNDLE13-4PCS.</t>
  </si>
  <si>
    <t>LEVERSET YALE VL5317 US15 PLUS 1PC. BUNDLE14-4PCS.</t>
  </si>
  <si>
    <t>LEVERSET YALE VL5317 US5 PLUS 1PC. BUNDLE15-4PCS.</t>
  </si>
  <si>
    <t>LEVERSET YALE VL5327 US15 PLUS 1PC. BUNDLE16-4PCS.</t>
  </si>
  <si>
    <t>LEVERSET YALE VL5327 US5 PLUS 1PC. BUNDLE17-4PCS.</t>
  </si>
  <si>
    <t>KEYPOD LOCK YALE YDME50 PLUS 1PC. BUNDLE18-4PCS.</t>
  </si>
  <si>
    <t>TEKSCREW STEEL THALUS 12X45 (50'S)</t>
  </si>
  <si>
    <t>V-TYPE FRAME HOOK THALUS 5PCS/PK SMAL</t>
  </si>
  <si>
    <t>KEYPOD LOCK YALE YDME50 PLUS Y602BR BUNDLE1</t>
  </si>
  <si>
    <t>KEYPOD LOCK YALE YDR-333 PLUS Y603SL &amp; VCA5122US5 BUNDLE2</t>
  </si>
  <si>
    <t>KEYPOD LOCK YALE YDG-313 PLUS Y603SL &amp; 10 PCS. RF CARD KEY BUNDLE3</t>
  </si>
  <si>
    <t>KEYPOD LOCK YALE YDG-313 PLUS GLASS STRIKE BUNDLE4</t>
  </si>
  <si>
    <t>KEYPOD LOCK YALE YDME70L PLUS Y603SL &amp; 10 PCS. RF CARD KEY BUNDLE5</t>
  </si>
  <si>
    <t>MORTISE LOCK YALE YDM3109+ PLUS Y603SL &amp; 10 PCS. RF CARD KEY BUNDLE6</t>
  </si>
  <si>
    <t>MORTISE LOCK YALE YDM4109+ PLUS YDME50 BUNDLE7</t>
  </si>
  <si>
    <t>DIGITAL LOCK YALE YMG30-RB PLUS YDME50 BUNDLE8</t>
  </si>
  <si>
    <t>DIGITAL LOCK YALE YMG40SN PLUS YDME50 BUNDLE9</t>
  </si>
  <si>
    <t>EPOXY PRIMER NIPPON QRT WHITE(A) + HARDENER (B) 1L</t>
  </si>
  <si>
    <t>EPOXY PRIMER NIPPON QRT GRAY(A) + HARDENER (B) 1L</t>
  </si>
  <si>
    <t>EPOXY PRIMER NIPPON GAL WHITE(A) + HARDENER (B) 4L</t>
  </si>
  <si>
    <t>EPOXY PRIMER NIPPON GAL GRAY(A) + HARDENER (B) 4L</t>
  </si>
  <si>
    <t>B-S.O TANK COVER BLUE BIG</t>
  </si>
  <si>
    <t>S.O S/S BUSHING 1 1/2"</t>
  </si>
  <si>
    <t>B-S.O NYLON BUSHING 1 1/2''</t>
  </si>
  <si>
    <t>STREET LIGHT DUMA LD-SSL-40W-PRO SOLAR BLACK</t>
  </si>
  <si>
    <t>LED ROPE LIGHT DUMA RLD-5M-WW LED WARM WHITE</t>
  </si>
  <si>
    <t>LED ROPE LIGHT DUMA RLD-5M-DL LED DAY LIGHT</t>
  </si>
  <si>
    <t>LED ROPE LIGHT DUMA RLD-5M-RGB</t>
  </si>
  <si>
    <t>ELBOW PVC PPRC UPLAST HGY 3/4"</t>
  </si>
  <si>
    <t>SOCKET PVC PPRC UPLAST HGY 3/4"</t>
  </si>
  <si>
    <t>TEE PVC PPRC UPLAST HGY 3/4"</t>
  </si>
  <si>
    <t>PIPE PPR WASSERNISON PCC20 20MM BLUE &amp; WHITE</t>
  </si>
  <si>
    <t>PIPE PPR WASSERNISON PCC25 25MM BLUE &amp; WHITE</t>
  </si>
  <si>
    <t>PIPE PPR WASSERNISON PCC32 32MM BLUE &amp; WHITE</t>
  </si>
  <si>
    <t>PIPE PPR WASSERNISON PCCR2520 25MMX20MM BLUE &amp; WHITE</t>
  </si>
  <si>
    <t>PIPE PPR WASSERNISON PCE9020 20MM BLUE &amp; WHITE</t>
  </si>
  <si>
    <t>PIPE PPR WASSERNISON PCE9025 25MM BLUE &amp; WHITE</t>
  </si>
  <si>
    <t>PIPE PPR WASSERNISON PCE9032 32MM BLUE &amp; WHITE</t>
  </si>
  <si>
    <t>PIPE PPR WASSERNISON PCT20 20MM BLUE &amp; WHITE</t>
  </si>
  <si>
    <t>PIPE PPR WASSERNISON PCT25 25MM BLUE &amp; WHITE</t>
  </si>
  <si>
    <t>PIPE PPR WASSERNISON PCT32 32MM BLUE &amp; WHITE</t>
  </si>
  <si>
    <t>PIPE PPR WASSERNISON PCCF2020 20MMX1/2F BLUE &amp; WHITE</t>
  </si>
  <si>
    <t>PIPE PPR WASSERNISON PCCM2020 20MMX1/2M BLUE &amp; WHITE</t>
  </si>
  <si>
    <t>PIPE PPR WASSERNISON PCEF2020 20MMX1/2F BLUE &amp; WHITE</t>
  </si>
  <si>
    <t>PIPE PPR WASSERNISON PCEM2020 20MMX1/2M BLUE &amp; WHITE</t>
  </si>
  <si>
    <t>PIPE PPR WASSERNISON PCTF2020 20MMX1/2F BLUE &amp; WHITE</t>
  </si>
  <si>
    <t>PIPE PPR WASSERNISON PCSV20 20MM BLUE &amp; WHITE</t>
  </si>
  <si>
    <t>PIPE PPR WASSERNISON PCSV25 25MM BLUE &amp; WHITE</t>
  </si>
  <si>
    <t>PIPE PPR WASSERNISON PCSV32 32MM BLUE &amp; WHITE</t>
  </si>
  <si>
    <t>PIPE PPR WASSERNISON PCBV20 20MM BLUE &amp; WHITE</t>
  </si>
  <si>
    <t>PIPE PPR WASSERNISON PCBV25 25MM BLUE &amp; WHITE</t>
  </si>
  <si>
    <t>PIPE PPR WASSERNISON PCBV32 32MM BLUE &amp; WHITE</t>
  </si>
  <si>
    <t>FRONTLINE DIS INF WET &amp; DRY COMBO MAT SUPER SCRAPER 735X395X40MM SET</t>
  </si>
  <si>
    <t>FILTER PHILIPS AWP3703 MICRO PLASTIC WHITE</t>
  </si>
  <si>
    <t>FILTER CARTRIDGE PHILIPS AWP305 PLASTIC WHITE</t>
  </si>
  <si>
    <t>FILTER PHILIPS AWP3754 ULTRA PLASTIC WHITE</t>
  </si>
  <si>
    <t>FILTER CARTRIDGE PHILIPS AWP315 PLASTIC WHITE</t>
  </si>
  <si>
    <t>PITCHER FILTER PHILIPS AWP2940WH MICRO 2.6L PLASTIC WHITE</t>
  </si>
  <si>
    <t>FILTER CARTRIDGE PHILIPS AWP220 PLASTIC WHITE</t>
  </si>
  <si>
    <t>FILTER PHILIPS AWP3752 ULTRA PLASTIC WHITE</t>
  </si>
  <si>
    <t>FILTER CARTRIDGE PHILIPS AWP314 PLASTIC WHITE</t>
  </si>
  <si>
    <t>OUTLET AIRCON FOCUS WIDE 4.9"X3.1" WHITE</t>
  </si>
  <si>
    <t>SWITCH FOCUS KEY POWER W/ CARD 4.9"X3.1" WHITE</t>
  </si>
  <si>
    <t>EMERGENCY LIGHT FOCUS MODULAR W/ BASE 4.9"X3.1" WHITE</t>
  </si>
  <si>
    <t>PLANT DGS COCONUT BONSAI</t>
  </si>
  <si>
    <t>PLANT DGS SAN FRANCISCO</t>
  </si>
  <si>
    <t>DIGITAL LOCK YALE YDM7116 MB</t>
  </si>
  <si>
    <t>PIPE ARSF SANITARY PVC 2" SERIES 600 ORANGE</t>
  </si>
  <si>
    <t>PIPE ARSF SANITARY PVC 3" SERIES 600 ORANGE</t>
  </si>
  <si>
    <t>PIPE ARSF SANITARY PVC 4" SERIES 600 ORANGE</t>
  </si>
  <si>
    <t>PIPE ARSF SANITARY PVC 2" SERIES 1000 ORANGE</t>
  </si>
  <si>
    <t>PIPE ARSF SANITARY PVC 3" SERIES 1000 ORANGE</t>
  </si>
  <si>
    <t>PIPE ARSF SANITARY PVC 4" SERIES 1000 ORANGE</t>
  </si>
  <si>
    <t>ELBOW ARSF PVC  2X45 ORANGE</t>
  </si>
  <si>
    <t>ELBOW ARSF PVC 4X45 ORANGE</t>
  </si>
  <si>
    <t>ELBOW ARSF PVC 2X90 ORANGE</t>
  </si>
  <si>
    <t>ELBOW ARSF PVC 3X90 ORANGE</t>
  </si>
  <si>
    <t>ELBOW ARSF PVC 4X90 ORANGE</t>
  </si>
  <si>
    <t>COUPLING ARSF PVC 2" ORANGE</t>
  </si>
  <si>
    <t>COUPLING ARSF PVC 4" ORANGE</t>
  </si>
  <si>
    <t>TEE ARSF PVC 2" ORANGE</t>
  </si>
  <si>
    <t>TEE ARSF PVC 3" ORANGE</t>
  </si>
  <si>
    <t>TEE REDUCER ARSF PVC 3X2" ORANGE</t>
  </si>
  <si>
    <t>TEE REDUCER ARSF PVC 4X2" ORANGE</t>
  </si>
  <si>
    <t>TEE REDUCER ARSF PVC 4X3" ORANGE</t>
  </si>
  <si>
    <t>WYE REDUCER ARSF PVC 3X2" ORANGE</t>
  </si>
  <si>
    <t>WYE REDUCER ARSF PVC 4X2" ORANGE</t>
  </si>
  <si>
    <t>PLANT AU VILLE ROBUSTA LARGE</t>
  </si>
  <si>
    <t>PLANT AU VILLE ROBUSTA MEDIUM</t>
  </si>
  <si>
    <t>PLANT AU VILLE ROBUSTA SMALL</t>
  </si>
  <si>
    <t>PLANT AU VILLE HBIGONIA</t>
  </si>
  <si>
    <t>PLANT AU VILLE WHALE FIN LARGE</t>
  </si>
  <si>
    <t>PLANT AU VILLE WHALE FIN MEDIUM</t>
  </si>
  <si>
    <t>PLANT AU VILLE WHALE FIN SMALL</t>
  </si>
  <si>
    <t>PLANT AU VILLE TRI-COLOR</t>
  </si>
  <si>
    <t>PLANT AU VILLE T-SPIDER</t>
  </si>
  <si>
    <t>PLANT AU VILLE SLIM BLACK CORAL LARGE</t>
  </si>
  <si>
    <t>PLANT AU VILLE SLIM BLACK CORAL MEDIUM</t>
  </si>
  <si>
    <t>PLANT AU VILLE SLIM BLACK CORAL SMALL</t>
  </si>
  <si>
    <t>PLANT AU VILLE MINI BAMBOO</t>
  </si>
  <si>
    <t>UV LIGHT LANDLITE CZTD-ZW36WYKW PORTABLE STERILIZER LAMP 190X190X420MM BLACK 36W RECTANGLE</t>
  </si>
  <si>
    <t>UV LIGHT LANDLITE CZYD-ZW60WYKW GERMICIDAL CART 350X210X1050MM WHITE 60W RECTANGLE</t>
  </si>
  <si>
    <t>UV LIGHT LANDLITE UVC01-1.5W POCKET STERILIZER 180X38X20MM WHITE 1.5 RECTANGLE</t>
  </si>
  <si>
    <t>INTERCOM DUMA AAZ 80103-W WIRELESS WHITE</t>
  </si>
  <si>
    <t>INTERCOM DUMA AAZ 80103-B WIRELESS BLACK</t>
  </si>
  <si>
    <t>CAMERA IP DUMA AAZ X115W4 WIRELESS</t>
  </si>
  <si>
    <t>CAMERA IP DUMA AAZ SQ08W+C115*4 WIRELESS SET</t>
  </si>
  <si>
    <t>B-S.O S/S TANK BESTANK HBST-5300L</t>
  </si>
  <si>
    <t>DIAGONAL CUTTING PLIERS SENTRY SDP 8"</t>
  </si>
  <si>
    <t>HAND SAW SENTRY SHSAW 16"</t>
  </si>
  <si>
    <t>STAINLESS PADLOCK  YALE Y119DSS/40/124/1</t>
  </si>
  <si>
    <t>STAINLESS PADLOCK  YALE Y119DSS/45/127/1</t>
  </si>
  <si>
    <t>STAINLESS PADLOCK  YALE Y119DSS/50/127/1</t>
  </si>
  <si>
    <t>STAINLESS PADLOCK  YALE Y119DSS/40/150/1</t>
  </si>
  <si>
    <t>STAINLESS PADLOCK  YALE Y119DSS/45/153/1</t>
  </si>
  <si>
    <t>STAINLESS PADLOCK  YALE Y119DSS/50/162/1</t>
  </si>
  <si>
    <t>CYLINDRICAL KNOBSET ENTRANCE YALE YCK6501-BK</t>
  </si>
  <si>
    <t>CYLINDRICAL DEADBOLT SINGLE YALE YCD6801-BK</t>
  </si>
  <si>
    <t>CYLINDRICAL DEADBOLT DOUBLE YALE YCD6802-BK</t>
  </si>
  <si>
    <t>HINGE 2BALL BEARING YALE SS304 YH6101 -BK</t>
  </si>
  <si>
    <t>HINGE 2BALL BEARING YALE SS304 YH6102-BK</t>
  </si>
  <si>
    <t>HINGE 2BALL BEARING YALE SS304 YH6103 BK</t>
  </si>
  <si>
    <t>HALF MOON FLOOR DOOR STOP YALE YGH6401-BK</t>
  </si>
  <si>
    <t>ELITE FLOOR DOOR STOP YALE YGH6402-BK</t>
  </si>
  <si>
    <t>SECURITY DOOR CHAIN   YALE YGH6403-BK</t>
  </si>
  <si>
    <t>SMART LOCK 4-WAY ACCESS.</t>
  </si>
  <si>
    <t>PORTAFIORI ZAMPE DRITE/TUSCANY IRON/FLOWER STAND/90CMX39XCM/BLACK</t>
  </si>
  <si>
    <t>PORTAFIORI ZAMPE DRITE/TUSCANY IRON/FLOWER STAND/60CMX39XCM/BLACK</t>
  </si>
  <si>
    <t>PORTAFIORI ZAMPE DRITE/TUSCANY IRON/FLOWER STAND/40CMX39XCM/BLACK</t>
  </si>
  <si>
    <t>PORTAFIORI ZAMPE TORTE/TUSCANY IRON/FLOWER STAND/90CMX39XCM/BLACK</t>
  </si>
  <si>
    <t>PORTAFIORI ZAMPE TORTE/TUSCANY IRON/FLOWER STAND/60CMX39XCM/BLACK</t>
  </si>
  <si>
    <t>PORTAFIORI ZAMPE TORTE/TUSCANY IRON/FLOWER STAND/40CMX39XCM/BLACK</t>
  </si>
  <si>
    <t>CHUCK KEY KYK TOOLS KCK038 3/8"</t>
  </si>
  <si>
    <t>CHUCK KEY KYK TOOLS KCK012  1/2"</t>
  </si>
  <si>
    <t>SECURITY DOOR GUARD YALE YGH6404-BK</t>
  </si>
  <si>
    <t>180° DOOR VIEWER YALE YGH6405-BK</t>
  </si>
  <si>
    <t>GIC-S.O TANK S/S FIRSTANK 4000L HORIZONTAL</t>
  </si>
  <si>
    <t>FANTOM MAGNETIC DOOR STOP YALE YGH6409 BK</t>
  </si>
  <si>
    <t>R&amp;P CLOSER W/ STANDARD ARM, POWER YALE YDC6701-BK</t>
  </si>
  <si>
    <t>COMBO PACK - KNOBS, HINGES, BARREL BOLT YALE YM3in1-CA41</t>
  </si>
  <si>
    <t>COMBO PACK - HANDLES, HINGES MORTISE, STOPPER YALE YMS5in1-72/60</t>
  </si>
  <si>
    <t>COMBO PACK - LEVER, DEADBOLT YALE YM2in1-L44</t>
  </si>
  <si>
    <t>DOUBLE HANDLESET YALE W/DUMMY DH8051-H2D1 X US5</t>
  </si>
  <si>
    <t>DOUBLE HANDLESET YALE W/DUMMY DH8051-H2D1 X US26D</t>
  </si>
  <si>
    <t>DOUBLE HANDLESET YALE MATTEBLACK DH8051-H2D1 X MATTE BLACK</t>
  </si>
  <si>
    <t>DOUBLE HANDLESET YALE W/DUMMY DH2001-H2D1 X US26D</t>
  </si>
  <si>
    <t>HALF MOON DOORSTOP YALE ESSENTIAL YEDS 1001 US32D</t>
  </si>
  <si>
    <t>WALL MOUNT DOORSTOP YALE  YEDSH 1001 US32D</t>
  </si>
  <si>
    <t>DOOR CHAIN YALE  YEC-1001 US15</t>
  </si>
  <si>
    <t>PLANT AU VILLE CUTE</t>
  </si>
  <si>
    <t>PLANT AU VILLE AWESOME SMALL</t>
  </si>
  <si>
    <t>PLANT AU VILLE AWESOME MEDIUM</t>
  </si>
  <si>
    <t>PLANT AU VILLE AWESOME LARGE</t>
  </si>
  <si>
    <t>PLANT AU VILLE PRETTY SMALL</t>
  </si>
  <si>
    <t>PLANT AU VILLE PRETTY MEDIUM</t>
  </si>
  <si>
    <t>PLANT AU VILLE PRETTY LARGE</t>
  </si>
  <si>
    <t>PLANT AU VILLE FANTASTIC</t>
  </si>
  <si>
    <t>B-S.O. PE BUSHING 3"</t>
  </si>
  <si>
    <t>DOOR BUCKLE YALE  YEDB 1001  US32D</t>
  </si>
  <si>
    <t>DOOR VIEWER YALE  YEDV 1001  US15</t>
  </si>
  <si>
    <t>TOWER BOLT/BARREL BOLT YALE  YETB 1004 X US32D</t>
  </si>
  <si>
    <t>DOOR GUARD YALE  YEDG 1001  US32D</t>
  </si>
  <si>
    <t>FANTOM DOOR STOP YALE  CLAM-CLEAR-OM</t>
  </si>
  <si>
    <t>FANTOM DOOR STOP YALE  CLAM-BLACK-OM</t>
  </si>
  <si>
    <t>FANTOM DOOR STOP YALE  CLAM-CHROME-OM</t>
  </si>
  <si>
    <t>FANTOM DOOR STOP YALE  CLAM-WHITE-OM</t>
  </si>
  <si>
    <t>FANTOM DOOR STOP YALE  CLAM-BRUSHED-OM</t>
  </si>
  <si>
    <t>FANTOM DOOR STOP YALE  CLAM-BRASS-OM</t>
  </si>
  <si>
    <t>FANTOM DOOR STOP YALE  CLAM-CLEAR-BARN</t>
  </si>
  <si>
    <t>FANTOM DOOR STOP YALE  CLAM-BLACK-BARN</t>
  </si>
  <si>
    <t>FANTOM DOOR STOP YALE  CLAM-CHROME-BARN</t>
  </si>
  <si>
    <t>FANTOM DOOR STOP YALE  CLAM-WHITE-BARN</t>
  </si>
  <si>
    <t>FANTOM DOOR STOP YALE  CLAM-BRUSHED-BARN</t>
  </si>
  <si>
    <t>FANTOM DOOR STOP YALE  CLAM-BRASS-BARN</t>
  </si>
  <si>
    <t>FANTOM DEFENDER - YALE  CLAM-DEFENDER-CHROME</t>
  </si>
  <si>
    <t>FANTOM DEFENDER - YALE  CLAM-DEFENDER-SATIN</t>
  </si>
  <si>
    <t>EL LEVERSET (TUBULAR) ANSI G3 EL2800PB</t>
  </si>
  <si>
    <t>EL LEVERSET (TUBULAR) ANSI G3 EL4800PB</t>
  </si>
  <si>
    <t>EL SIGNAGE (DISABLED) AB EL107AB</t>
  </si>
  <si>
    <t>EL SIGNAGE (MALE/FEMALE) AB EL103AB</t>
  </si>
  <si>
    <t>EL SIGNAGE (NO SMOKING) SN EL107SN</t>
  </si>
  <si>
    <t>LOTUS SOL  2/PCK BC 1" LEC100B</t>
  </si>
  <si>
    <t>LOTUS BOTTLE JACK 10T LTMT-10HBX</t>
  </si>
  <si>
    <t>LOTUS BOTTLE JACK 3T LTMT-3HBX</t>
  </si>
  <si>
    <t>LOTUS BOTTLE JACK 5T LTMT-5HBX</t>
  </si>
  <si>
    <t>LOTUS DEEP SOCKET 1/2D 10 #1210 | LTMT1210DSX</t>
  </si>
  <si>
    <t>LOTUS DEEP SOCKET 1/2D 12 #1212 | LTMT1212DSX</t>
  </si>
  <si>
    <t>LOTUS DEEP SOCKET 1/2D 32 #1232 | LTMT1232DSX</t>
  </si>
  <si>
    <t>LOTUS DEEP SOCKET 1/4D 5 #1405 | LTMT145DSX</t>
  </si>
  <si>
    <t>LOTUS DEEP SOCKET 1/4D 6 #1406 | LTMT146DSX</t>
  </si>
  <si>
    <t>LOTUS DEEP SOCKET1/4D 4MM #1404 | LTMT144DSX</t>
  </si>
  <si>
    <t>LOTUS LOW PROFILE SERVICE JACK 3T LTMT-3HFX</t>
  </si>
  <si>
    <t>TV WALL MT BRACKET Westinghouse WHWATVW834L 32-60" 30KG CAP.</t>
  </si>
  <si>
    <t>FACE MASK KN95</t>
  </si>
  <si>
    <t>TV WALL MT BRACKET Westinghouse WHWATVW873 32-55" 40KG CAP.</t>
  </si>
  <si>
    <t>LOTUS AIR COMP (BELT) 1.5HP 65L LT15LK-BD65H</t>
  </si>
  <si>
    <t>LCD STAND WALL MT.  Westinghouse WHWATVW001 10-24" 25KG CAP.</t>
  </si>
  <si>
    <t>TV WALL MT BRACKET  Westinghouse WHWATVW718 17-42" 25KG CAP.</t>
  </si>
  <si>
    <t>LOTUS AIR COMP (BELT) 3HP 100L LT30LK-BD100H</t>
  </si>
  <si>
    <t>LOTUS AIR COMP (BELT) 3HP 120L LT30LK-BD120V</t>
  </si>
  <si>
    <t>LOTUS AIR COMP (BELT) 4HP 150L LT40LK-BD150V</t>
  </si>
  <si>
    <t>LOTUS AIR COMP OIL-FREE 3/4HP 30L LT34LK-OF30</t>
  </si>
  <si>
    <t>PLATFORM TRUCK  STANLEY STSXWTDPC527 150KG MAX</t>
  </si>
  <si>
    <t>PLATFORM TRUCK  STANLEY STSXWTDPC528 300KG MAX</t>
  </si>
  <si>
    <t>HANDTRUCK  STANLEY STSXWTCHT524 250KG MAX</t>
  </si>
  <si>
    <t>HANDTRUCK FOLDABLE  STANLEY STSXWTDFT501 60KG MAX</t>
  </si>
  <si>
    <t>PLATFORM TRUCK  STANLEY STSXWTDPC506 135KG MAX</t>
  </si>
  <si>
    <t>HEDGE SHEARS  Stanley STBDS6116</t>
  </si>
  <si>
    <t>LOTUS AIR COMP(BELT) 5.5HP 200L LT55LK-BD200V</t>
  </si>
  <si>
    <t>TROWEL EASY GRIP SERIES Stanley STBDS7194</t>
  </si>
  <si>
    <t>LOTUS ANGLE GRINDER 4" 710W LTSG7-100XT</t>
  </si>
  <si>
    <t>LOTUS ARC WELDER (PRO) 300A LT300SXT-VRD</t>
  </si>
  <si>
    <t>LOTUS ARC WELDER 200A LT200ESX</t>
  </si>
  <si>
    <t>LOTUS GARAGE FAN 18V X-LINE LTSL18VLI</t>
  </si>
  <si>
    <t>LOTUS HEAT GUN 1800W LTXH1800</t>
  </si>
  <si>
    <t>TRANSPLANTER EASY GRIP SERIES  Stanley STBDS7195</t>
  </si>
  <si>
    <t>LOTUS MIG WELDER (FLUX CORED) 200A LT200FCX</t>
  </si>
  <si>
    <t>CULTIVATOR EASY GRIP SERIES  Stanley STBDS7196</t>
  </si>
  <si>
    <t>LOTUS END CAP 2/PCK BC 1" LEC100B</t>
  </si>
  <si>
    <t>CULTI-HOE EASY GRIP SERIES  Stanley STBDS7198</t>
  </si>
  <si>
    <t>TROWEL CHURCHILL SERIES  Stanley STBDS7203</t>
  </si>
  <si>
    <t>WEEDER CHURCHILL SERIES  Stanley STBDS7205</t>
  </si>
  <si>
    <t>RAKE 5 TINE CHURCHILL SERIES  Stanley STBDS7206</t>
  </si>
  <si>
    <t>KNIFE L SHAPE CHURCHILL SERIES  Stanley STBDS7207</t>
  </si>
  <si>
    <t>TRANSPLANTER CHURCHILL SERIES  Stanley STBDS7208</t>
  </si>
  <si>
    <t>CULTI-HOE CHURCHILL SERIES  Stanley STBDS7209</t>
  </si>
  <si>
    <t>LOTUS MITER SAW 10" 1800W LTCM1800X</t>
  </si>
  <si>
    <t>TROWEL CHURCHILL SERIES  Stanley STBDS7210</t>
  </si>
  <si>
    <t>NOZZLE 8-PATTERN W/ ZINC BASE Stanley STBDS7408</t>
  </si>
  <si>
    <t>LOTUS TIG/ARC WELDER 200A #TW180D | LT200TD</t>
  </si>
  <si>
    <t>NOZZLE 3-WAY ADJ. W/ ZINC BASE Stanley STBDS7409</t>
  </si>
  <si>
    <t>LOTUS RATCHET TIE DOWNS 1.5T X 8M LTSX25-8RT</t>
  </si>
  <si>
    <t>TWIST SPRAY NOZZLE  Stanley STBDS7423</t>
  </si>
  <si>
    <t>TRIGGER FRONT THREAD  Stanley STBDS7412</t>
  </si>
  <si>
    <t>LOTUS RATCHET TIE DOWNS 10T X 12M LTSX76-12RT</t>
  </si>
  <si>
    <t>TWIST NOZZLE  Stanley STBDS7424</t>
  </si>
  <si>
    <t>LOTUS RATCHET TIE DOWNS 3T X 8M LTSX38-8RT</t>
  </si>
  <si>
    <t>LOTUS RATCHET TIE DOWNS 5T X 10M LTSX50-10RT</t>
  </si>
  <si>
    <t>LOTUS FACE MASK N95 LTSX100FM1-CP</t>
  </si>
  <si>
    <t>LOTUS FACE MASK N95 W/VALVE LTSX200FM2-CP</t>
  </si>
  <si>
    <t>LOTUS SAFETY BOOTS US10 LTSX10SB</t>
  </si>
  <si>
    <t>END QUICK CONNECTOR MALE &amp; FEMALE  Stanley STBDS7430</t>
  </si>
  <si>
    <t>SHUT OFF CONNECTOR PLASTIC  Stanley STBDS7433</t>
  </si>
  <si>
    <t>LOTUS SAFETY BOOTS US11 LTSX11SB</t>
  </si>
  <si>
    <t>SHUT OFF CONNECTOR PLASTIC  Stanley STBDS7435</t>
  </si>
  <si>
    <t>LOTUS SAFETY BOOTS US7 LTSX7SB</t>
  </si>
  <si>
    <t>GARDEN HOSE TITANIUM  PSI Stanley STBDS6623</t>
  </si>
  <si>
    <t>LOTUS SAFETY BOOTS US8 LTSX8SB</t>
  </si>
  <si>
    <t>LOTUS SAFETY BOOTS US9 LTSX9SB</t>
  </si>
  <si>
    <t>GARDEN HOSE H.D  400 PSI Stanley STBDS6685</t>
  </si>
  <si>
    <t>LOTUS CARBON BRUSH LTBH2-26RE-50</t>
  </si>
  <si>
    <t>GARDEN HOSE APURP.  250 PSI Stanley STBDS7308</t>
  </si>
  <si>
    <t>SOAKER HOSE FLAT  Stanley STBDS6693</t>
  </si>
  <si>
    <t>GARDEN HOSE M.D  300PSI Stanley STBDS7300</t>
  </si>
  <si>
    <t>GARDEN HOSE L.D  225PSI Stanley STBDS7305</t>
  </si>
  <si>
    <t>LOTUS CARBON BRUSH LTSH15X-62</t>
  </si>
  <si>
    <t>LOTUS CARBON BRUSH LTSH5X-50</t>
  </si>
  <si>
    <t>LOTUS CARBON BRUSH LTSS2600X-16</t>
  </si>
  <si>
    <t>LOTUS CUTTING STAND FOR 4" OR 5"SAG LTHT45CSX</t>
  </si>
  <si>
    <t>LOTUS DRILL STAND 60MM LTHT60DSX</t>
  </si>
  <si>
    <t>LOTUS GROUND CLAMP 300A LTGC300</t>
  </si>
  <si>
    <t>LOTUS MIG WIRE (FLUX CORED) 1KG LTXT100-8MWX</t>
  </si>
  <si>
    <t>LOTUS MINI NEEDLE NOSE PLIER LTHT100NNPX</t>
  </si>
  <si>
    <t>GARDEN HOSE L.D  225PSI Stanley STBDS7306</t>
  </si>
  <si>
    <t>LOTUS QUICK RELEASE BAR CLAMP 36" LTHT36BCX</t>
  </si>
  <si>
    <t>GARDEN HOSE L.D  225PSI Stanley STBDS7307</t>
  </si>
  <si>
    <t>LOTUS QUICK RELEASE BAR CLAMP 60" LTHT60BCX</t>
  </si>
  <si>
    <t>SPRINKLER HOSE 3-TUBE  Stanley STBDS6697</t>
  </si>
  <si>
    <t>LOTUS CIRCULAR BRUSH 8" #CB200 | LTXT200CBX</t>
  </si>
  <si>
    <t>LOTUS JIGSAW BLADE HSS (CURVED-CUT) LT227D</t>
  </si>
  <si>
    <t>TYROLIT STEEL</t>
  </si>
  <si>
    <t>TYROLIT STEEL GRINDING  4" 3427.4196</t>
  </si>
  <si>
    <t>WATER HOSE PROF GR.  500 PSI Stanley STBDS6650</t>
  </si>
  <si>
    <t>FAUCET EASYFLOW EF-213-AD WITH SENSOR</t>
  </si>
  <si>
    <t>OUTLET FOCUS AIRCON WIDE WHITE</t>
  </si>
  <si>
    <t>SWITCH FOCUS POWER KEY W/CARD WHITE</t>
  </si>
  <si>
    <t>EMERGENCY LIGHT FOCUS MODULAR W/BASE WHITE</t>
  </si>
  <si>
    <t>SWITCH FOCUS RECTANGULAR WHITE</t>
  </si>
  <si>
    <t>SWITCH FOCUS SQUARE WHITE</t>
  </si>
  <si>
    <t>CEILING LAMP NEWTECH AAZ LED LSTD01-12-R 190X28.5MM DL</t>
  </si>
  <si>
    <t>CEILING LAMP NEWTECH AAZ LED LSTD01-12-S 190X190X28.5MM DL</t>
  </si>
  <si>
    <t>CEILING LAMP NEWTECH AAZ LED LSTD01-18-R 293X28.5MM DL</t>
  </si>
  <si>
    <t>CEILING LAMP NEWTECH AAZ LED LSTD01-18-S 293X293X28.5MM DL</t>
  </si>
  <si>
    <t>CEILING LAMP NEWTECH AAZ LED LSTD01-22-R 420X28.5MM DL</t>
  </si>
  <si>
    <t>CEILING LAMP NEWTECH AAZ LED LSTD01-22-S 420X420X28.5MM DL</t>
  </si>
  <si>
    <t>DECO SEALER FORTRESS SUREGRIP 500ML SPRAY BOT</t>
  </si>
  <si>
    <t>CEILING LAMP NEWTECH AAZ LED LSTD01-22-REC 580X200X28.5MM DL</t>
  </si>
  <si>
    <t>DECO SEALER FORTRESS SUREGRIP 500ML SPRAY GAL</t>
  </si>
  <si>
    <t>FOOT VALVE BEGLER BFTV20 20MM COPPER</t>
  </si>
  <si>
    <t>FOOT VALVE BEGLER BFTV25 25MM COPPER</t>
  </si>
  <si>
    <t>FOOT VALVE BEGLER BFTV32 32MM COPPER</t>
  </si>
  <si>
    <t>THREAD SEALER WASSERNISON PLG20 20MM GREEN</t>
  </si>
  <si>
    <t>FLOOR DRAIN WASSERNISON NFD40 4X4 CHROME</t>
  </si>
  <si>
    <t>FLOOR DRAIN WASSERNISON NFD60 6X6 CHROME</t>
  </si>
  <si>
    <t>FLOOR DRAIN WASSERNISON NFD80 8X8 CHROME</t>
  </si>
  <si>
    <t>FLOOR DRAIN WASSERNISON NFD100 10X10 CHROME</t>
  </si>
  <si>
    <t>FLOOR DRAIN WASSERNISON NFD120 12X12 CHROME</t>
  </si>
  <si>
    <t>DISPOSABLE FACE MASK 3-PLY</t>
  </si>
  <si>
    <t>OUTLET OMNI STO-002 2 GANG 82X46X23MM SPRING TYPE</t>
  </si>
  <si>
    <t>RR-FM-ORNAMENTALS 400</t>
  </si>
  <si>
    <t>GIC-S.O TANK S/S FIRSTANK FTH-6000L HORIZONTAL</t>
  </si>
  <si>
    <t>EXHAUST FAN OMNI XFV-300 45W 12" INDUSTRIAL W/ GRILLE BLACK</t>
  </si>
  <si>
    <t>EXHAUST FAN OMNI XFV-350 55W 14" INDUSTRIAL W/ GRILLE BLACK</t>
  </si>
  <si>
    <t>EXHAUST FAN OMNI XFV-400 120W 16" INDUSTRIAL W/ GRILLE BLACK</t>
  </si>
  <si>
    <t>TILES</t>
  </si>
  <si>
    <t>AIC-PRUNING SHEAR KYK KPS701 STRAIGHT</t>
  </si>
  <si>
    <t>ROTARY DRILL LOTUS LTRD6500 6.5MM 380W</t>
  </si>
  <si>
    <t>CARON BRUSH LOTUS LTSG8500S-35</t>
  </si>
  <si>
    <t>(DO NOT USE) DOOR CLOSER SENTRY LY3 45-65 KG SILVER</t>
  </si>
  <si>
    <t>+POST LAMP APOLLO PL-D202/120MM CF</t>
  </si>
  <si>
    <t>(DO NOT USE) SPONGE HOMEAID CELLULOSE W/ SCOURING PAD</t>
  </si>
  <si>
    <t>ACCESSORIES BOMPANI BO943PB/L BURNERCAPS MEDIUM</t>
  </si>
  <si>
    <t>WIRELESS IP CAMERA KIT DUMA CVKDIS-M0719HN4 COLOR BOX A</t>
  </si>
  <si>
    <t>WIRELESS IP CAMERA  DUMA CVDIS-C2019AN4 COLOR BOX A</t>
  </si>
  <si>
    <t>BRISTOL100lbs .'51cmx16cm DESIGNCRAFT AngelicLabels</t>
  </si>
  <si>
    <t>Bristol100lbs '51cmX16cm DESIGNCRAFT EngineeredDoor2Panels</t>
  </si>
  <si>
    <t>BRISTOL100lbs '51cmX16cm DESIGNCRAFTEngineeredDoor6Panels</t>
  </si>
  <si>
    <t>BRISTOL100lbs.'51cmx16cm DESIGNCRAFT AcaciaLabels</t>
  </si>
  <si>
    <t>BRISTOL100lbs.'51cmx16cm DESIGNCRAFT AlaskaLabels</t>
  </si>
  <si>
    <t>BRISTOL100lbs.'51cmx16cm DESIGNCRAFT ANGELIC  LABELS</t>
  </si>
  <si>
    <t>BRISTOL100lbs.'53cmx15cm DESIGNCRAFT CabinetDoorLabels</t>
  </si>
  <si>
    <t>BRISTOL100lbs. '51cmx16cm DESIGNCRAFT CarolinaLabels</t>
  </si>
  <si>
    <t>BRISTOL100lbS. '51cmX16cm DESIGNCRAFT EngineeredDoor4Panels</t>
  </si>
  <si>
    <t>BRISTOL100lbs.'51cmx16cm  DESIGNCRAFT KentuckyLabels</t>
  </si>
  <si>
    <t>Bristol100lbs. '51cmx16cm DESIGNCRAFT Louisiana Labels</t>
  </si>
  <si>
    <t>PACKAGING FOR BUENAVISTA STEEL CASEMENT 29cmX140cm BOTTOM(120x120)</t>
  </si>
  <si>
    <t>BuenavistaSteelCasement 33cmX160cm BOTTOM(140x140)</t>
  </si>
  <si>
    <t>BuenavistaSteelCasement 29cmX180cm BOTTOM(160x160)</t>
  </si>
  <si>
    <t>BuenavistaSteelCasement '29cmX200cm BOTTOM(180x180)</t>
  </si>
  <si>
    <t>PACKAGING FOR BUENAVISTA STEEL CASEMENT 29cmX80cm BOTTOM(60x60)</t>
  </si>
  <si>
    <t>BuenavistaSteelCasement '29cmX100cm BOTTOM(80x80)</t>
  </si>
  <si>
    <t>PACKAGING FOR BUENAVISTA STEEL CASEMENT 33cmX140cm TOP(120x120)</t>
  </si>
  <si>
    <t>BuenavistaSteelCasement  '33cmX160cm TOP(140x140)</t>
  </si>
  <si>
    <t>BuenavistaSteelCasement '33cmX180cm TOP(160x160)</t>
  </si>
  <si>
    <t>BuenavistaSteelCasement '33cmX200cm TOP(180x180)</t>
  </si>
  <si>
    <t>PACKAGING FOR BUENAVISTA STEEL CASEMENT 33cmX80cm TOP(60x60)</t>
  </si>
  <si>
    <t>BuenavistaSteelCasement '33cmX100cm TOP(80x80)</t>
  </si>
  <si>
    <t>C2S120 18cm x 26cm  BOSTON BAY CoolingAppliancesBrochure (Back to back)</t>
  </si>
  <si>
    <t>C2S120 18cmX26cm BOSTON BAY KitchenAppliancesBrochure</t>
  </si>
  <si>
    <t>BROCHURE C2S120 6"X14" DESIGNCRAFT DOORS (BACK TO BACK)</t>
  </si>
  <si>
    <t>C2S120 '23.47cmx8.9cm HO CORPORATE FLYER</t>
  </si>
  <si>
    <t>C2S120  20.24cmX24cm Ravoni Brochure</t>
  </si>
  <si>
    <t>C2S120 7"x13.5" FAUCET BROCHURES</t>
  </si>
  <si>
    <t>BROCHURE C2S120 GLOSSY 21.59cmx11.43cm BREMEN KITCHEN SINK (back to back)</t>
  </si>
  <si>
    <t>BROCHURE C2S120 Glossy 22cmx30cm  WOODTEK MOULDING (back to back)</t>
  </si>
  <si>
    <t>FC#15 39.37cm x 80cm DESIGNCRAFT REAL WOOD ENGINEERED DOOR LABEL (TOP)</t>
  </si>
  <si>
    <t>LABEL C2S120 12cmx7cm DESIGNCRAFT BALUSTER</t>
  </si>
  <si>
    <t>FC#15 39.37cm x 80cm DESIGNCRAFT REAL WOOD ENGINEERED DOOR LABEL (BOTTOM)</t>
  </si>
  <si>
    <t>C2S140 '30cmX15cm DESIGNCRAFT FRENCH WINDOW LABELS</t>
  </si>
  <si>
    <t>C2S140 '27.94cmx7.62cm DESIGNCRAFT MOULDING LABELS</t>
  </si>
  <si>
    <t>LABEL C2S120 '30cmX15cm DESIGNCRAFT STEPBOARD</t>
  </si>
  <si>
    <t>C2S140 '35cmX17cm NZ WOOD SHELF BOARD LABELS</t>
  </si>
  <si>
    <t>C2S140 '20cmx10cm NZ WOOD STAIR TREAD LABELS</t>
  </si>
  <si>
    <t>C2S140 30cmX15cm DESIGNCRAFT AIRVENT</t>
  </si>
  <si>
    <t>C2S180 '8.6cmX5.41cm  MERCHANDISER ID</t>
  </si>
  <si>
    <t>LABEL C2S220 28cmX40cm DESIGNCRAFT DOOR JAMB (2x4)</t>
  </si>
  <si>
    <t>C2S220 34.5cmX3.28cm HAUSMANN ENDCAP C2S</t>
  </si>
  <si>
    <t>C2S220 '10.04cmx11cm HAUSMANN Equipment Packaging</t>
  </si>
  <si>
    <t>C2S220 '10.04cmx16.57cm HAUSMANN Equipment Packaging</t>
  </si>
  <si>
    <t>C2S220 '14cmx22cm HAUSMANNEquipmentPackaging</t>
  </si>
  <si>
    <t>C2S220 '34.5cmx100cm Love The Outdoors Endcap</t>
  </si>
  <si>
    <t>C2S220 30cmX36cm NZ WOOD LABELS 2X4</t>
  </si>
  <si>
    <t>C2S220 30cmX43.20cm NZ WOOD LABELS 2X5</t>
  </si>
  <si>
    <t>C2S220 30cmX44.20cm NZ WOOD LABELS 2X6</t>
  </si>
  <si>
    <t>C2S220 34.5cmx100cm BostonBaySummerEndcap</t>
  </si>
  <si>
    <t>LABEL C2S220 28cmX53cm DESIGNCRAFT DOOR JAMB (2x6)</t>
  </si>
  <si>
    <t>C2S80 '8"X4" OPEN DAILY FLYERS</t>
  </si>
  <si>
    <t>C2S80 '8"X4" OPENING SOON FLYERS</t>
  </si>
  <si>
    <t>CC#18 14cmx18cm LA FONZA P TRAP w/P.O PLUG LABEL</t>
  </si>
  <si>
    <t>CLEAR STICKER 8.5"x5.5"  SURVEILLANCE CAMERA</t>
  </si>
  <si>
    <t>CoatedPaper#100 '5"x12" LA FONZA BROCHURE</t>
  </si>
  <si>
    <t>CorrugatedBox '12cmX34.60cm DESIGNCRAFT  Door Jamb Cap 2x4TOP</t>
  </si>
  <si>
    <t>CorrugatedBox '12cmX53cm DESIGNCRAFT Door Jamb Cap 2x6Bottom</t>
  </si>
  <si>
    <t>CorrugatedBox '12cmX42.60cm DESIGNCRAFT Door JambCap 2x6 TOP</t>
  </si>
  <si>
    <t>CorrugatedBox '12cmX40cm DESIGNCRAFTDoo rJamb Cap 2x4Bottom</t>
  </si>
  <si>
    <t>CorrugatedBox '8cmX31.40cm NZWood Door Jamb Cap2X4Top</t>
  </si>
  <si>
    <t>CorrugatedBox '8cmX36.80cm NZWood Door Jamb Cap2X5Top</t>
  </si>
  <si>
    <t>CorrugatedBox '8cmX37.20cm NZWood Door JambCap2X4Bottom</t>
  </si>
  <si>
    <t>CorrugatedBox '8cmX43.20cm NZWoodDoorJambCap2X5Bottom</t>
  </si>
  <si>
    <t>CorrugatedBox '8cmX43.40cm NZWoodDoorJambCap2X6Top</t>
  </si>
  <si>
    <t>CorrugatedBox '8cmX49.40cm NZWoodDoorJambCap2X6Bottom</t>
  </si>
  <si>
    <t>CS2140 '27.94cmx7.62cm DESIGNCRAFT MOULDING LABELS</t>
  </si>
  <si>
    <t>FC#15 39.37cmX100cmDESIGNCRAFTSolidDoorLabels (Bottom)</t>
  </si>
  <si>
    <t>FC#15 39.37cmX100cmDESIGNCRAFTSolidDoorLabels (TOP)</t>
  </si>
  <si>
    <t>LABEL FC#15 39.37cmx100cm DESIGNCRAFT SOLID DOOR (BOTTOM)</t>
  </si>
  <si>
    <t>LABEL FC#15 39.37cmx100cm DESIGNCRAFT SOLID DOOR (TOP)</t>
  </si>
  <si>
    <t>FC#15 '39.37cmx90cm DESIGNCRAFT80x210SolidDoorsLabelsBOTTOM</t>
  </si>
  <si>
    <t>FC#15 39.37cmX90cm DESIGNCRAFT80x210SolidDoorsLabelsTOP</t>
  </si>
  <si>
    <t>LABEL FC#15 '39.37cmX80cm DESIGNCRAFT SOLID DOOR (BOTTOM)</t>
  </si>
  <si>
    <t>LABEL FC#15 '39.37cmX80cm DESIGNCRAFT SOLID DOOR (TOP)</t>
  </si>
  <si>
    <t>LABEL FC#15 '39.37cmX110cm DESIGNCRAFT SOLID DOOR (BOTTOM)</t>
  </si>
  <si>
    <t>LABEL FC#15 39.37cmX110cm DESIGNCRAFT SOLID DOOR (TOP)</t>
  </si>
  <si>
    <t>LABEL FC#15 39.37cmX90cm DESIGNCRAFT SOLID DOOR (Bottom)</t>
  </si>
  <si>
    <t>LABEL FC#15 39.37cmX90cm DESIGNCRAFT SOLID DOOR (TOP)</t>
  </si>
  <si>
    <t>LABEL FC#15 39.37cm X 100cm DESIGNCRAFT SOLID CORE DOOR (BOTTOM)</t>
  </si>
  <si>
    <t>LABEL FC#15 39.37cm X 80cm DESIGNCRAFT SOLID CORE DOOR (BOTTOM)</t>
  </si>
  <si>
    <t>LABEL FC#15 39.37cm X 80cm DESIGNCRAFT SOLID CORE DOOR (TOP)</t>
  </si>
  <si>
    <t>FC#15 8"x8" NOW OPEN FAN FLYERS</t>
  </si>
  <si>
    <t>FC#158"x8" VISIT US NOW FAN FLYERS</t>
  </si>
  <si>
    <t>LABEL FC#15 39.37cm X 90cm DESIGNCRAFT SOLID CORE DOOR (BOTTOM)</t>
  </si>
  <si>
    <t>LABEL FC#15 39.37cm X 90cm DESIGNCRAFT SOLID CORE DOOR (TOP)</t>
  </si>
  <si>
    <t>LABEL FC#15 39.37cm X 100cm DESIGNCRAFT SOLID CORE DOOR (TOP)</t>
  </si>
  <si>
    <t>CT UMBRELLA 2014</t>
  </si>
  <si>
    <t>CT DRAW STRING BAG 2014</t>
  </si>
  <si>
    <t>CT GVE POUCH BAG</t>
  </si>
  <si>
    <t>CT GYM BAG</t>
  </si>
  <si>
    <t>CT- NON WOVEN - Big</t>
  </si>
  <si>
    <t>CT- NON WOVEN - Small</t>
  </si>
  <si>
    <t>CT RED POUCH BAG</t>
  </si>
  <si>
    <t>CT SLING BAG GVE</t>
  </si>
  <si>
    <t>CT TOTE BAG</t>
  </si>
  <si>
    <t>CT UTILITY BAG</t>
  </si>
  <si>
    <t>CT VANITY KIT</t>
  </si>
  <si>
    <t>BOND PAPER 8.5X11"</t>
  </si>
  <si>
    <t>BOND PAPER 8.5X13"</t>
  </si>
  <si>
    <t>CITIHARDWARE COMMERCIAL CALENDAR (BIG)</t>
  </si>
  <si>
    <t>CITIHARDWARE COMMERCIAL CALENDAR (SMALL)</t>
  </si>
  <si>
    <t>2018 CITIHARDWARE 3-FOLD CALENDARS</t>
  </si>
  <si>
    <t>CT- CHINESE CALENDARS 2017</t>
  </si>
  <si>
    <t>GLOSSY STICKER  24"x36" (cut into 4 @ 12X18)</t>
  </si>
  <si>
    <t>STICKER SATIN WHITE 8.5"X11"</t>
  </si>
  <si>
    <t>STICKER WATERPROOF YUPO VINYL W/B 24x36 (CUT INTO 4 @ 12"x18")</t>
  </si>
  <si>
    <t>CT- BOTTLE OPENER</t>
  </si>
  <si>
    <t>BOSTON BAY COOLING APPLIANCE BROCHURE</t>
  </si>
  <si>
    <t>BOSTON BAY KITCHEN APPLIANCE BROCHURE</t>
  </si>
  <si>
    <t>CORPORATE BROCHURE ENGLISH VERSION</t>
  </si>
  <si>
    <t>CORPORATE BROCHURES</t>
  </si>
  <si>
    <t>(DO NOT USE) DESIGNCRAFT DOORS BROCHURE</t>
  </si>
  <si>
    <t>EZ ROCKS BROCHURE</t>
  </si>
  <si>
    <t>FAUCET BROCHURES</t>
  </si>
  <si>
    <t>KING CABINET BROCHURE</t>
  </si>
  <si>
    <t>KITCHEN SINK BROCHURE</t>
  </si>
  <si>
    <t>Coated Paper #100 15cmX34cm LA FONZA BROCHURES (2 Sides Print)</t>
  </si>
  <si>
    <t>RAVONI BROCHURE</t>
  </si>
  <si>
    <t>WOODTEK BROCHURE</t>
  </si>
  <si>
    <t>CD-R</t>
  </si>
  <si>
    <t>DVD</t>
  </si>
  <si>
    <t>FC#15 8"x8" HO GENERIC FIESTA FAN FLYERS (2sheets pasted)</t>
  </si>
  <si>
    <t>GENERIC FIESTA FAN FLYERS</t>
  </si>
  <si>
    <t>CT MUG 2014</t>
  </si>
  <si>
    <t>CT- MUG 2015</t>
  </si>
  <si>
    <t>CT NOTE PAD 2014</t>
  </si>
  <si>
    <t>PAPER C2S 120 25"x38" (cut into 4 @ 12x18)</t>
  </si>
  <si>
    <t>PAPER C2S 180 25"x38" (cut into 4 @ 12x18)</t>
  </si>
  <si>
    <t>PAPER C2S 80 25"x38" (cut into 4 @ 12X18)</t>
  </si>
  <si>
    <t>PAPER VELLUM 120 12.5"X19"</t>
  </si>
  <si>
    <t>PAPER VELLUM 120  22.5X28.5 CUT INTO 6 (8.5"X11")</t>
  </si>
  <si>
    <t>CITIHARDWARE T-SHIRT GIVEAWAYS (LARGE)</t>
  </si>
  <si>
    <t>CITIHARDWARE T-SHIRT GIVEAWAYS (MEDIUM)</t>
  </si>
  <si>
    <t>CT GVE T-SHIRT LARGE 2014</t>
  </si>
  <si>
    <t>CT GVE T-SHIRT MEDIUM 2014</t>
  </si>
  <si>
    <t>CT TUMBLER CURVE</t>
  </si>
  <si>
    <t>CT TUMBLER GRADIENT</t>
  </si>
  <si>
    <t>KATSA PILLOW GIVEAWAYS (Size: W=13"xH=18")</t>
  </si>
  <si>
    <t>FLYERS C2S 80 8" X 4" VISIT US NOW (back to back)</t>
  </si>
  <si>
    <t>DOOR LABELS BRISTOL 100 55cm X 15.5cm DAKOTA</t>
  </si>
  <si>
    <t>DOOR LABELS BRISTOL 100 55cm X 15.5cm DESIGNCRAFT</t>
  </si>
  <si>
    <t>DOOR LABELS BRISTOL 100 55cm X 15.5cm OREGON</t>
  </si>
  <si>
    <t>DOOR LABELS BRISTOL 100 55cm X 15.5cm MONTANA</t>
  </si>
  <si>
    <t>LABEL BRISTOL 100 51cm X 16cm DESIGNCRAFT TOKYO DOOR</t>
  </si>
  <si>
    <t>LABEL HIGH GLOSS STICKER 9cm X 17cm INOVAR</t>
  </si>
  <si>
    <t>(do not use) LABEL HIGH GLOSS STICKER 9cm X 17cm VANATUR</t>
  </si>
  <si>
    <t>LABEL HIGH GLOSS STICKER 9cm X 10cm SAFETY REMINDER</t>
  </si>
  <si>
    <t>ENDCAP SIGNAGE C2S 220 34.5cmX100cm, HAPPY HOME</t>
  </si>
  <si>
    <t>LABEL BRISTOL 100 51cmX16cm DESIGNCRAFT HAWAII DOOR</t>
  </si>
  <si>
    <t>LABEL C2S 120 30cmX15cm DESIGNCRAFT FRENCH WINDOW</t>
  </si>
  <si>
    <t>CATALOGUE C2S 80 10"x4.5" VODA INSTALLATION GUIDE (BACK TO BACK)</t>
  </si>
  <si>
    <t>LABEL C2S 120 30CMX15CM DESIGNCRAFT AIRVENT</t>
  </si>
  <si>
    <t>LABEL C2S 120 27.94CMX7.62CM DESIGNCRAFT MOULDING (MEDIUM)</t>
  </si>
  <si>
    <t>STICKER GLOSSY 12CM X 14.5CM MASTER WHITE CEMENT</t>
  </si>
  <si>
    <t>LABEL UV COATED STICKER 24CM X 8CM WOODTEK DOOR JAMB (2"X5")</t>
  </si>
  <si>
    <t>LABEL UV COATED  STICKER 24CM X 8CM WOODTEK DOOR JAMB (2"X6")</t>
  </si>
  <si>
    <t>T-SHIRT HAUSMANN</t>
  </si>
  <si>
    <t>T-SHIRTCITIHARDWARE BRANCHES</t>
  </si>
  <si>
    <t>MIX OLD T-SHIRT</t>
  </si>
  <si>
    <t>BAG SLING RED 2016</t>
  </si>
  <si>
    <t>CORPORATE BROCHURE</t>
  </si>
  <si>
    <t>BAG SLING BLACK</t>
  </si>
  <si>
    <t>T-SHIRT GVE 2014</t>
  </si>
  <si>
    <t>VODA INSTALLATION GUIDE</t>
  </si>
  <si>
    <t>T-SHIRT CITIHARDWARE 2015</t>
  </si>
  <si>
    <t>BAG TOTE</t>
  </si>
  <si>
    <t>FAN FLYERS GENERIC - FIESTA</t>
  </si>
  <si>
    <t>BAG SLING GRAY</t>
  </si>
  <si>
    <t>CT DESK CALENDAR</t>
  </si>
  <si>
    <t>NOTEBOOK 2016</t>
  </si>
  <si>
    <t>NOTEPAD 2016</t>
  </si>
  <si>
    <t>T-SHIRT CORPORATE 2016</t>
  </si>
  <si>
    <t>T-SHIRT DAVAO 2016</t>
  </si>
  <si>
    <t>T-SHIRT GVE (OLD)</t>
  </si>
  <si>
    <t>SATIN STICKER UV COATED 4.5" X 5" FOR INDOOR USE ONLY</t>
  </si>
  <si>
    <t>LABEL C2S 180 12cm x 10cm VODA PRESSURE GAUGE HANGCARD</t>
  </si>
  <si>
    <t>LABEL C2S 180 12cm x 10cm VODA FLEXIBLE HOSE (33cm) HANGCARD</t>
  </si>
  <si>
    <t>LABEL C2S 180 12cm x 10cm VODA FLEXIBLE HOSE (27cm) HANGCARD</t>
  </si>
  <si>
    <t>LABEL C2S 180 12cm x 12.7cm VODA FIVE WAY CONNECTOR HANGCARD</t>
  </si>
  <si>
    <t>LABEL C2S 220 10cm x 10cm BOSTON BAY WATER DISPENSER FAUCET</t>
  </si>
  <si>
    <t>LABEL FC#15 39.37cm x 110cm DESIGNCRAFT SOLID CORE DOOR (TOP)</t>
  </si>
  <si>
    <t>LABEL FC#15 39.37cm x 110cm DESIGNCRAFT SOLID CORE DOOR (BOTTOM)</t>
  </si>
  <si>
    <t>RAVONI BATHROOM COLLECTION BROCHURE</t>
  </si>
  <si>
    <t>CITIHARDWARE NOTEBOOK (Front &amp; Back Cover: C2S220 (12cmX8.5cm), Sheets:Book 60 (11.8cmX8.3cm), 50sheets/pad, Full Colors)</t>
  </si>
  <si>
    <t>(DO NOT USE) C2S 120 (GLOSSY) 8"x4.5" HAUSMANN GENERATOR FLYERS (Back to Back)</t>
  </si>
  <si>
    <t>C2S 120 21.08cm x 29.46cm BREMEN KITCHEN SINK BROCHURE 8PAGE (BACK TO BACK)</t>
  </si>
  <si>
    <t>POLLUX BULB ROUND 40w</t>
  </si>
  <si>
    <t>C2S 180 12"x18"</t>
  </si>
  <si>
    <t>C2S 120 12"x18"</t>
  </si>
  <si>
    <t>C2S 80 12"x18"</t>
  </si>
  <si>
    <t>Glossy Sticker 12"x18"</t>
  </si>
  <si>
    <t>Sticker Satin White 8.5"x11"</t>
  </si>
  <si>
    <t>Sticker Waterproof Yupo Vinyl 12"x18"</t>
  </si>
  <si>
    <t>Paper Vellum 120 12.5"x19"</t>
  </si>
  <si>
    <t>Paper Vellum 120 8.5"x11"</t>
  </si>
  <si>
    <t>Bond Paper Long 8.5"x13"</t>
  </si>
  <si>
    <t>Bond Paper Long 8.5"x11"</t>
  </si>
  <si>
    <t>C2S 120 17.67cm x 22.87cm CITIHARDWARE Corporate Brochure (back to back)</t>
  </si>
  <si>
    <t>ENDCAP SIGNAGE C2S 220 34.5cmX100cm, STACK</t>
  </si>
  <si>
    <t>CITIHARDWARE MUG 2016</t>
  </si>
  <si>
    <t>MEASURING TAPE 5G57E RED/BLACK</t>
  </si>
  <si>
    <t>1M GIFT TAPE L175S RED/BLUE WITH KEY CHAIN</t>
  </si>
  <si>
    <t>TRAVEL BAG 23cmX8cmX10cm DARKER RED POLYESTER</t>
  </si>
  <si>
    <t>NON-WOVEN (M)</t>
  </si>
  <si>
    <t>NON-WOVEN (3R)</t>
  </si>
  <si>
    <t>MUG 2014</t>
  </si>
  <si>
    <t>UMBRELLA 2014</t>
  </si>
  <si>
    <t>ADAPTER 2016</t>
  </si>
  <si>
    <t>DUFFLE BAG</t>
  </si>
  <si>
    <t>BAG MULTI-PURPOSE 2016</t>
  </si>
  <si>
    <t>LUGGAGE SCALE 2016</t>
  </si>
  <si>
    <t>MUG 2016</t>
  </si>
  <si>
    <t>STEEL TAPE 1M 2016</t>
  </si>
  <si>
    <t>STEEL TAPE 5M 2016</t>
  </si>
  <si>
    <t>TRITAN BOTTLE</t>
  </si>
  <si>
    <t>UMBRELLA 2016</t>
  </si>
  <si>
    <t>CT NON-WOVEN BAG</t>
  </si>
  <si>
    <t>CITIHARDWARE T-SHIRT 2014</t>
  </si>
  <si>
    <t>(DO NOT USE)+EMPTY BAG for MASTER TILE ADHESIVE(HEAVY DUTY)</t>
  </si>
  <si>
    <t>(DO NOT USE)+EMPTY BAG for MASTER TILE ADHESIVE(REGULAR)</t>
  </si>
  <si>
    <t>POWER PALLET 10121-145-2WD PP DARK GRAY</t>
  </si>
  <si>
    <t>SHRINKABLE FILM 19uX16"X1067m</t>
  </si>
  <si>
    <t>CITI SANDOBAG LARGE WITH LOGO PRINTING</t>
  </si>
  <si>
    <t>ID SLING (CITIHARDWARE)</t>
  </si>
  <si>
    <t>ID SLING (DECOARTS)</t>
  </si>
  <si>
    <t>EMERGENCY LIGHT HI- LUX EL-6V3L (FREE)</t>
  </si>
  <si>
    <t>ID JACKET WITH EYELET 9" X 4 3/8"</t>
  </si>
  <si>
    <t>TRIPLE TIGHT SEAL SP 10'' TTSP10 WHITE</t>
  </si>
  <si>
    <t>PLASTIC CLAMSHELL, PVC CLEAR</t>
  </si>
  <si>
    <t>CITIHARDWARE POLO SHIRT TL/ATL (FEMALE) SMALL</t>
  </si>
  <si>
    <t>CITIHARDWARE POLOSHIRT TL/ATL (MALE) MEDIUM</t>
  </si>
  <si>
    <t>DOLE TSHIRT W/PRINTING</t>
  </si>
  <si>
    <t>PAINT BOYSEN B 1961 TRAFFIC YELLOW</t>
  </si>
  <si>
    <t>PAINT QDE BOYSEN B 680 CHOCOLATE BROWN</t>
  </si>
  <si>
    <t>PAINT ROOFGARD BOYSEN B 2520 SAMAR BEIGE</t>
  </si>
  <si>
    <t>ALUMINUM MECHANICAL LUGS for 250mcm wire, L-TYPE</t>
  </si>
  <si>
    <t>P.E PLAIN TUBE CELLOPHANE 70cm X 0.0025</t>
  </si>
  <si>
    <t>PE PLAIN TUBE CELLOPHANE 8.5"x0.0025</t>
  </si>
  <si>
    <t>STRETCH FILM</t>
  </si>
  <si>
    <t>RED APRON with POCKET (SMALL)</t>
  </si>
  <si>
    <t>APRON with POCKET</t>
  </si>
  <si>
    <t>RED APRON without POCKET (MEDIUM)</t>
  </si>
  <si>
    <t>BLUE-YELLOW APRON wiith POCKET (MEDIUM)</t>
  </si>
  <si>
    <t>T-SHIRT W/PRINTING</t>
  </si>
  <si>
    <t>(DO NOT USE) TRASH BAG HDPE 37'' x 40'' XXL CLEAR 880'S</t>
  </si>
  <si>
    <t>PAINT ISLAND ELASTOMER BRIGHT RED</t>
  </si>
  <si>
    <t>PAINT ISLAND EPOXY PRIMER 110 ZINC CHROMATE YELLOW</t>
  </si>
  <si>
    <t>PAINT ISLAND PRIMA SG 30aSG IVIORE</t>
  </si>
  <si>
    <t>PAINT QDE ISLAND QDE BUNGLE HOUSE BLUE</t>
  </si>
  <si>
    <t>BULB ZIGMA WL CFL T6-FSP65W-E27 6500K 65W</t>
  </si>
  <si>
    <t>FLOODLIGHT ZIGMA TP6-TA048 6000K 50W</t>
  </si>
  <si>
    <t>ZIGMA T5 LED TUBE T5-XL 12C86JJ 16W DL</t>
  </si>
  <si>
    <t>FLOODLIGHT ZIGMA TP-G2/PAD-TA0100 6000K 100W</t>
  </si>
  <si>
    <t>EMERGENCY LIGHT HI-LUX EL-6V5L</t>
  </si>
  <si>
    <t>ISLAND PAINT - ALUMINUM SILVER</t>
  </si>
  <si>
    <t>ISLAND PAINT - BRIGHT RED</t>
  </si>
  <si>
    <t>ISLAND PAINT - CHROMATE YELLOW</t>
  </si>
  <si>
    <t>ISLAND PAINT - PRIMA IVIORE</t>
  </si>
  <si>
    <t>ISLAND PAINT - STAR ELASTOMER BRIGHT RED</t>
  </si>
  <si>
    <t>PAINT BOYSEN CHOCOLATE BROWN</t>
  </si>
  <si>
    <t>PAINT BOYSEN SAMAR BEIGE</t>
  </si>
  <si>
    <t>PAINT BOYSEN TRAFFIC YELLOW</t>
  </si>
  <si>
    <t>POLISHING PAD</t>
  </si>
  <si>
    <t>AIRCON BOSTON BAY  ME ACCS. BFA1-96CRN1 DIGITAL CONTROL DISPLAY</t>
  </si>
  <si>
    <t>AIRCON BOSTON BAY  ME ACCS. BFA1-96CRN1 EVAPORATOR TEMPERATURE SENSOR (COIL)</t>
  </si>
  <si>
    <t>AIRCON BOSTON BAY  ME ACCS. BFA1-96CRN1 INDOOR AMBIENT TEMPERATURE SENSOR</t>
  </si>
  <si>
    <t>AIRCON BOSTON BAY  ME ACCS. BFA1-96CRN1 INDOOR PCB (BOARD)</t>
  </si>
  <si>
    <t>AIRCON BOSTON BAY  ME ACCS. BFA1-96CRN1 MAGNETIC CONTACTOR</t>
  </si>
  <si>
    <t>AIRCON BOSTON BAY  ME ACCS. BFA1-96CRN1 OUTDOOR AMBIENT TEMPERATURE SENSOR</t>
  </si>
  <si>
    <t>AIRCON BOSTON BAY  ME ACCS. BFA1-96CRN1 OUTDOOR PCB (BOARD)</t>
  </si>
  <si>
    <t>GENERATOR ACCS. BATTERY CHARGER 4A</t>
  </si>
  <si>
    <t>GENERATOR ACCS. CONTROLLER-SMARTGEN HSM6120U</t>
  </si>
  <si>
    <t>GENERATOR ACCS. ESD5500E SPEED CONTROL</t>
  </si>
  <si>
    <t>PALLET JACK ACCS. 145 TOW BAR RETURN SPRING</t>
  </si>
  <si>
    <t>PALLET JACK ACCS. F1505+F1506+F1507+F1508+F1509 TANDEM ROLL</t>
  </si>
  <si>
    <t>PALLET JACK ACCS. F1510B POLY LOAD ROLLER TANDEM</t>
  </si>
  <si>
    <t>PALLET JACK ACCS. LOAD WHEEL</t>
  </si>
  <si>
    <t>PALLET JACK ACCS. PUMP PISTON ASSEMBLY</t>
  </si>
  <si>
    <t>PALLET JACK ACCS. SH SEAL KIT ASSEMBLY</t>
  </si>
  <si>
    <t>USB 2.0 AM TO AM CABLE 1.5M</t>
  </si>
  <si>
    <t>STRIPPING PAD</t>
  </si>
  <si>
    <t>CASTERS FOR WAREHOUSE TROLLEY WT-04 W/BRAKE</t>
  </si>
  <si>
    <t>CASTERS FOR WAREHOUSE TROLLEY WT-04 W/O BRAKE</t>
  </si>
  <si>
    <t>PALLET JACK DRIVE WHEEL POLYURETHANE</t>
  </si>
  <si>
    <t>PALLET JACK DRIVE WHEEL RUBBER</t>
  </si>
  <si>
    <t>PALLET JACK LOAD WHEEL</t>
  </si>
  <si>
    <t>CUP DISPENSER</t>
  </si>
  <si>
    <t>NAIL DISPENSER</t>
  </si>
  <si>
    <t>FIRE EXTINGUISHER HOLDER</t>
  </si>
  <si>
    <t>HANGSTRIP</t>
  </si>
  <si>
    <t>MOTION DETECTOR LUXA THEBEN 101-150 BLACK</t>
  </si>
  <si>
    <t>MOTORCYCLE COVER</t>
  </si>
  <si>
    <t>PEG HOOK - DOUBLE W/ PLASTIC TAG</t>
  </si>
  <si>
    <t>PEG HOOK - SINGLE</t>
  </si>
  <si>
    <t>PLASTIC STRAP YELLOW</t>
  </si>
  <si>
    <t>PALLET COFTA 1012-145-2WO PP BLACK</t>
  </si>
  <si>
    <t>ROUND BELL 10" 220 - CRONE</t>
  </si>
  <si>
    <t>WOODEN STANDEE</t>
  </si>
  <si>
    <t>CITI SANDOBAG MEDIUM WITH LOGO PRINTING</t>
  </si>
  <si>
    <t>CITI SANDOBAG SMALL WITH LOGO PRINTING</t>
  </si>
  <si>
    <t>(do not use) ACCOUNTABLE FORMS</t>
  </si>
  <si>
    <t>STRETCH FILM 500MM X 500M X 20 MICRONS  2'' CORE</t>
  </si>
  <si>
    <t>CLEARANCE FORM (50sheets/pad) SHORT</t>
  </si>
  <si>
    <t>RED APRON with POCKET (MEDIUM)</t>
  </si>
  <si>
    <t>RED APRON with POCKET (LARGE)</t>
  </si>
  <si>
    <t>CITIHARDWARE POLOSHIRT TL/ATL (FEMALE)  MEDIUM</t>
  </si>
  <si>
    <t>CITIHARDWARE POLO SHIRT TL/ATL (FEMALE) LARGE</t>
  </si>
  <si>
    <t>CITIHARDWARE POLO SHIRT (FEMALE) XXL</t>
  </si>
  <si>
    <t>CITIHARDWARE POLO SHIRT (FEMALE) XL</t>
  </si>
  <si>
    <t>CITIHARDWARE POLO SHIRT TL/ATL (MALE) SMALL</t>
  </si>
  <si>
    <t>CITIHARDWARE POLOSHIRT (TL/ATL) MALE LARGE</t>
  </si>
  <si>
    <t>CITIHARDWARE POLO SHIRT (MALE) XL</t>
  </si>
  <si>
    <t>CITIHARDWARE POLO SHIRT (MALE) XXL</t>
  </si>
  <si>
    <t>P.E PLAIN TUBE CELLOPHANE 80cm X 0.0025</t>
  </si>
  <si>
    <t>P.E PLAIN TUBE CELLOPHANE 90cm X 0.0025</t>
  </si>
  <si>
    <t>P.E PLAIN TUBE CELLOPHANE 100cm X 0.0025</t>
  </si>
  <si>
    <t>P.E PLAIN TUBE CELLOPHANE 7" X 0.0025</t>
  </si>
  <si>
    <t>P.E PLAIN TUBE CELLOPHANE 8" X 0.0025</t>
  </si>
  <si>
    <t>PAINT ISLAND COLORQUICK 990 ALUMINUM SILVER</t>
  </si>
  <si>
    <t>ID JACKET WITH EYELET 4 5/16" X 3 3/4"</t>
  </si>
  <si>
    <t>ID JACKET WITH EYELET 11 1/4" X 9 7/16"</t>
  </si>
  <si>
    <t>ID JACKET WITH EYELET 5 1/2" X 8 3/8"</t>
  </si>
  <si>
    <t>ID JACKET WITH EYELET 9" X 4 5/16"</t>
  </si>
  <si>
    <t>ID JACKET WITH EYELET 4 1/4" X 5 1/2"</t>
  </si>
  <si>
    <t>PAINT ISLAND COLORQUICK 931 BRIGHT RED</t>
  </si>
  <si>
    <t>WELDING ROD WIPWELD WIPSTAR 6013</t>
  </si>
  <si>
    <t>WELDING ROD WIPWELD WIPCORD 6013</t>
  </si>
  <si>
    <t>HACKSAW BLADE 18TPI 12" THOR</t>
  </si>
  <si>
    <t>OIL FILTER for 15KVA (C8432)</t>
  </si>
  <si>
    <t>BF1280 - FUEL AND WATER FILTER BALDWIN 60KVA</t>
  </si>
  <si>
    <t>BF988 - FUEL FILTER BALDWIN 60KVA</t>
  </si>
  <si>
    <t>PP PLAIN TUBE 2" X .003</t>
  </si>
  <si>
    <t>PP PLAIN TUBE 3" X .003</t>
  </si>
  <si>
    <t>PP PLAIN TUBE 4" X .003</t>
  </si>
  <si>
    <t>PP PLAIN TUBE 5" X .003</t>
  </si>
  <si>
    <t>PP PLAIN TUBE 6.5" X .0035</t>
  </si>
  <si>
    <t>PP PLAIN TUBE 6.5" X 10.5" X .0035</t>
  </si>
  <si>
    <t>PP PLAIN TUBE 9" X .0035</t>
  </si>
  <si>
    <t>PP PLAIN TUBE 9" X 15" X .0035</t>
  </si>
  <si>
    <t>CITIHARDWARE POLOSHIRT (SOT) MALE SMALL</t>
  </si>
  <si>
    <t>CITIHARDWARE POLOSHIRT (SOT) MALE MEDIUM</t>
  </si>
  <si>
    <t>CITIHARDWARE POLOSHIRT (SOT) MALE LARGE</t>
  </si>
  <si>
    <t>CITIHARDWARE POLOSHIRT (SOT) MALE XL</t>
  </si>
  <si>
    <t>CITIHARDWARE POLOSHIRT (SOT) MALE XXL</t>
  </si>
  <si>
    <t>CITIHARDWARE POLOSHIRT (SOT) FEMALE SMALL</t>
  </si>
  <si>
    <t>CITIHARDWARE POLOSHIRT (SOT) FEMALE MEDIUM</t>
  </si>
  <si>
    <t>CITIHARDWARE POLOSHIRT (SOT) FEMALE LARGE</t>
  </si>
  <si>
    <t>CITIHARDWARE POLOSHIRT (SOT) FEMALE XL</t>
  </si>
  <si>
    <t>CITIHARDWARE POLOSHIRT (SOT) FEMALE XXL</t>
  </si>
  <si>
    <t>C2S120 4.5cmX7.5cm HAUSMANN HEX BOLT FULL THREADED with HEX NUT &amp; WASHER</t>
  </si>
  <si>
    <t>LABEL GLOSSY STICKER 9CM X 5CM HAUSMANN CORNER FASTENER</t>
  </si>
  <si>
    <t>LABEL FC#15 46.99CM X 90CM DESIGNCRAFT PREMIUM DOORS (TOP)</t>
  </si>
  <si>
    <t>LABEL FC#15 46.99CM X 90CM DESIGNCRAFT PREMIUM DOORS (BOTTOM)</t>
  </si>
  <si>
    <t>LABEL FC#15 46.99CM X 100CM DESIGNCRAFT PREMIUM DOORS (TOP)</t>
  </si>
  <si>
    <t>LABEL FC#15 46.99CM X 100CM DESIGNCRAFT PREMIUM DOORS (BOTTOM)</t>
  </si>
  <si>
    <t>ID JACKET WITH EYELET MODEL#HH110  (9.4x11.8cm)</t>
  </si>
  <si>
    <t>SUN SCREEN PRINTING</t>
  </si>
  <si>
    <t>PP PLAIN TUBE 2.5" X .003</t>
  </si>
  <si>
    <t>SHRINKABLE FILM 19uX18"X1067m</t>
  </si>
  <si>
    <t>EDGE BANDING WOODTEK GH DM-657-2N 1X22MMX1M WENGUE  100'MTRS</t>
  </si>
  <si>
    <t>NAIL DISPENSER PBOX MEDIUM, BLUE</t>
  </si>
  <si>
    <t>ALARM BELL 10", 220V HALLUX</t>
  </si>
  <si>
    <t>PP PLAIN TUBE 7" X .003</t>
  </si>
  <si>
    <t>PP PLAIN TUBE 8" X 15"  X .0035</t>
  </si>
  <si>
    <t>BOOK #40 2" X 3.5" GUEST CARD TEAR PAD 100'S</t>
  </si>
  <si>
    <t>EMERGENCY LIGHT (HILUX)</t>
  </si>
  <si>
    <t>BT427 - OIL FILTER BALDWIN 60KVA</t>
  </si>
  <si>
    <t>ID CARD (DECOARTS)</t>
  </si>
  <si>
    <t>ID CARD (CITIHARDWARE)</t>
  </si>
  <si>
    <t>P.E PLAIN TUBE CELLOPHANE 22CM X 0.0025</t>
  </si>
  <si>
    <t>P.E PLAIN TUBE CELLOPHANE 25CM X 0.0025</t>
  </si>
  <si>
    <t>CARD LAMINATION</t>
  </si>
  <si>
    <t>WOODEN POLISHER BRUSH WILSON 13"</t>
  </si>
  <si>
    <t>PE PLAIN TUBE 9"W X 18"L X .0025</t>
  </si>
  <si>
    <t>BuenavistaSteelCasement 33cmX180cm (160x160) TOP</t>
  </si>
  <si>
    <t>BuenavistaSteelCasement 29cmX180cm (160x160) BOTTOM</t>
  </si>
  <si>
    <t>BuenavistaSteelCasement 33cmX80cm (60x60) TOP</t>
  </si>
  <si>
    <t>BuenavistaSteelCasement 29cmX80cm (60x60) BOTTOM</t>
  </si>
  <si>
    <t>BuenavistaSteelCasement 33cmX140cm (120x120) TOP</t>
  </si>
  <si>
    <t>BuenavistaSteelCasement 29cmX140cm (120x120) BOTTOM</t>
  </si>
  <si>
    <t>C2S 120 30cmx15cm DESIGNCRAFT FRENCH WINDOW LABEL</t>
  </si>
  <si>
    <t>CC#18 12.7cm X 10.16cm LA Fonza Connecting Bolts Labels (brass &amp; plastic)</t>
  </si>
  <si>
    <t>CC#18 14.48cm X 7.62cm LA Fonza Tank Lever Labels (brass)</t>
  </si>
  <si>
    <t>CC#18 14.48cm X 10.16cm LA Fonza Tank Lever Labels (plastic)</t>
  </si>
  <si>
    <t>CC#18 14.48cm X 17.78cm LA Fonza Fill Valve Labels</t>
  </si>
  <si>
    <t>CC#18 12.7cm X 12.7cm LA Fonza Bowl Gasket Label</t>
  </si>
  <si>
    <t>CC#18 17.78cm X 21.59cm LA Fonza Flush Valve Label</t>
  </si>
  <si>
    <t>CC#18 17.78cm X 22.86cm LA Fonza Flush Valve Label</t>
  </si>
  <si>
    <t>CIRCUIT BREAKER  70AMPS. , 3PHASE BOLT-ON  W/ NEMA 3R ENCLOSURE, GE</t>
  </si>
  <si>
    <t>C2S120 4cmX9.85cm Hausmann Wall Plug Labels</t>
  </si>
  <si>
    <t>C2S120 5cmX12.5cm Hausmann Screws w/Wall Plug Labels</t>
  </si>
  <si>
    <t>C2S120 6.04cmX12.64cm Hausmann Corner Fastener, Support Leg, Door Lock Labels</t>
  </si>
  <si>
    <t>C2S120 6.04cmX7.5cm Hausmann Door Knob Labels</t>
  </si>
  <si>
    <t>C2S120 4cmX9.85cm Hausmann Screws w/Wall Plugs Labels</t>
  </si>
  <si>
    <t>C2S120 35cmX17cm NZ WOOD SHELF BOARD LABELS</t>
  </si>
  <si>
    <t>C2S120 53cmX15cm DESIGNCRAFT CABINET DOOR LABELS</t>
  </si>
  <si>
    <t>UV COATED STICKER 24cmX8cm WOODTEK 2X5 DOOR JAMB LABEL</t>
  </si>
  <si>
    <t>UV COATED STICKER 24cmX8cm WOODTEK 2X6 DOOR JAMB LABEL</t>
  </si>
  <si>
    <t>BRISTOL 100lbs. 51cmX16cm DESIGNCRAFT HAWAII DOOR LABELS</t>
  </si>
  <si>
    <t>BRISTOL 100lbs. 51cmX16cm DESIGNCRAFT TOKYO DOOR LABELS</t>
  </si>
  <si>
    <t>COPPER TUBE 3/8" (SOFT DRAWN)</t>
  </si>
  <si>
    <t>COPPER TUBE 1/2" (SOFT DRAWN)</t>
  </si>
  <si>
    <t>COPPER PIPE 7/8" (HARD DRAWN)</t>
  </si>
  <si>
    <t>COPPER PIPE 1-1/8" (HARD DRAWN)</t>
  </si>
  <si>
    <t>COPPER ELBOW 7/8 X 90 DEG.</t>
  </si>
  <si>
    <t>COPPER ELBOW 1-1/8 X 90 DEG.</t>
  </si>
  <si>
    <t>CIRCUIT BREAKER 70AMPS, 3PHASE , BOLT-ON W/O ENCLOSURE G.E</t>
  </si>
  <si>
    <t>PE PLAIN TUBE CELLOPHANE 11"x 0.0025</t>
  </si>
  <si>
    <t>P.E PLAIN TUBE CELLOPHANE 9.5"x0.0025</t>
  </si>
  <si>
    <t>P.E PLAIN TUBE CELLOPHANE 8.5"x0.0025</t>
  </si>
  <si>
    <t>BRISTOL 100lbs. 51cmX16cm DESIGNCRAFT MDF ENGINEERED DOOR 2 PANELS LABEL</t>
  </si>
  <si>
    <t>BRISTOL 100lbs. 51cmX16cm DESIGNCRAFT MDF ENGINEERED DOOR 4 PANELS LABEL</t>
  </si>
  <si>
    <t>BRISTOL 100lbs. 51cmX16cm DESIGNCRAFT MDF ENGINEERED DOOR 6 PANELS LABEL</t>
  </si>
  <si>
    <t>C2S120 30cmX15cm DESIGNCRAFT STEP BOARD LABELS</t>
  </si>
  <si>
    <t>CORRUGATED BOX 8cmX31.4cm NZ WOOD DOOR JAMB CAP LABEL 2x4 TOP</t>
  </si>
  <si>
    <t>CORRUGATED BOX 8cmX37.4cm NZ WOOD DOOR JAMB CAP LABEL 2x4 BOTTOM</t>
  </si>
  <si>
    <t>CORRUGATED BOX 8cmX36.8cm NZ WOOD DOOR JAMB CAP LABEL 2x5 TOP</t>
  </si>
  <si>
    <t>CORRUGATED BOX 8cmX43.2cm NZ WOOD DOOR JAMB CAP LABEL 2x5 BOTTOM</t>
  </si>
  <si>
    <t>CORRUGATED BOX 8cmX43.4cm NZ WOOD DOOR JAMB CAP LABEL 2x6 TOP</t>
  </si>
  <si>
    <t>CORRUGATED BOX 8cmX49.4cm NZ WOOD DOOR JAMB CAP LABEL 2x6 BOTTOM</t>
  </si>
  <si>
    <t>C2S220 30cmX36cm NZ WOOD DOOR JAMB LABELS (2x4)</t>
  </si>
  <si>
    <t>C2S220 30cmX43.2cm NZ WOOD DOOR JAMB LABELS (2x5)</t>
  </si>
  <si>
    <t>C2S220 30cmX44.2cm NZ WOOD DOOR JAMB LABELS (2x6)</t>
  </si>
  <si>
    <t>FC#15 39.37cmX90cm DESIGNCRAFT REAL WOOD ENGINEERED DOOR LABELS (TOP)</t>
  </si>
  <si>
    <t>FC#15 39.37cmX90cm DESIGNCRAFT REAL WOOD ENGINEERED DOOR LABELS (BOTTOM)</t>
  </si>
  <si>
    <t>FC#15 39.37cmX100cm DESIGNCRAFT REAL WOOD ENGINEERED DOOR LABELS (TOP)</t>
  </si>
  <si>
    <t>FC#15 39.37cmX100cm DESIGNCRAFT REAL WOOD ENGINEERED DOOR LABELS (BOTTOM)</t>
  </si>
  <si>
    <t>BuenavistaSteelCasement 33cmX200cm (180x180) TOP</t>
  </si>
  <si>
    <t>BuenavistaSteelCasement 29cmX200cm (180x180) BOTTOM</t>
  </si>
  <si>
    <t>C2S120 30cmX15cm DESIGNCRAFT AIRVENT LABEL</t>
  </si>
  <si>
    <t>C2S120 27.94cmX7.62cm DESIGNCRAFT MOULDING (MEDIUM) LABEL</t>
  </si>
  <si>
    <t>C2S120 12cmX7cm DESIGNCRAFT BALUSTER LABEL</t>
  </si>
  <si>
    <t>C2S120 7.5"x7.14" CAB CITIHARDWARE CORPORATE BROCHURE (Back to Back)</t>
  </si>
  <si>
    <t>C2S120 8.5"x5.5" KAB CITIHARDWARE CORPORATE FLYERS (Back to Back)</t>
  </si>
  <si>
    <t>C2S120 8.5"x5.5" MAA CITIHARDWARE CORPORATE FLYERS (Back to Back)</t>
  </si>
  <si>
    <t>C2S120 8.5"x5.5" PLO CITIHARDWARE CORPORATE FLYERS (Back to Back)</t>
  </si>
  <si>
    <t>C2S120 8.5"x5.5" LIO CITIHARDWARE CORPORATE FLYERS (Back to Back)</t>
  </si>
  <si>
    <t>(DO NOT USE) C2S120 8.5"x5.5" CITIHARDWARE CORPORATE FLYERS (Back to Back)</t>
  </si>
  <si>
    <t>C2S120 7.5"x10.7" CITIHARDWARE CORPORATE BROCHURE (Back to Back)</t>
  </si>
  <si>
    <t>FC#15 8"x8" HO GENERIC FIESTA FAN FLYERS (2 Sheets Pasted)</t>
  </si>
  <si>
    <t>FC#15 39.37cmX110cm DESIGNCRAFT REAL WOOD ENGINEERED DOOR LABELS (TOP)</t>
  </si>
  <si>
    <t>FC#15 39.37cmX110cm DESIGNCRAFT REAL WOOD ENGINEERED DOOR LABELS (BOTTOM)</t>
  </si>
  <si>
    <t>HAND PRESS SEALER 12"</t>
  </si>
  <si>
    <t>C2S120 7.5"x7.14" CITIHARDWARE CORPORATE BROCHURE (Back to Back)</t>
  </si>
  <si>
    <t>BULB ZIGMA WL LED LAMP 45W 6500K DL T140 E27</t>
  </si>
  <si>
    <t>ZIGMA WL LED LAMP 45W</t>
  </si>
  <si>
    <t>MOTION DETECTOR LUXA THEBEN 101-180 BLACK</t>
  </si>
  <si>
    <t>C2S120 1.57"x3" HAUSMANN EXPANSION BOLT LABELS</t>
  </si>
  <si>
    <t>C2S120 1.57"x4" HAUSMANN EXPANSION BOLT LABELS</t>
  </si>
  <si>
    <t>BACK PACK</t>
  </si>
  <si>
    <t>Bristol 100lbs.51cmX16cm DESIGNCRAFT KENTUCKY DOOR LABELS</t>
  </si>
  <si>
    <t>Bristol 100lbs. 51cmX16cm DESIGNCRAFT ACACIA DOOR LABELS</t>
  </si>
  <si>
    <t>Bristol 100lbs. 51cmX16cm DESIGNCRAFT ALASKA DOOR LABELS</t>
  </si>
  <si>
    <t>Bristol 100lbs. 51cmX16cm DESIGNCRAFT ANGELIC DOOR LABELS</t>
  </si>
  <si>
    <t>Bristol 100lbs. 51cmX16cm DESIGNCRAFT CAROLINA DOOR LABELS</t>
  </si>
  <si>
    <t>UV COATED STICKER 24cmX8cm WOODTEK 2X4 DOOR JAMB LABEL</t>
  </si>
  <si>
    <t>GLOSSY STICKER 3"x3" WOODTEK PREMIUM MARINE 16mm LABELS</t>
  </si>
  <si>
    <t>TUBE ZIGMA RI LED T8 XF12C87JJ 18W 4000K CW ECONOMIC</t>
  </si>
  <si>
    <t>TUBE ZIGMA RI LED T5 XL12C86JJ 16W 4000K CW ECONOMIC</t>
  </si>
  <si>
    <t>FC#15 39.37CM X 90CM DESIGNCRAFT MDF ENGINEERED DOOR LABEL (TOP)</t>
  </si>
  <si>
    <t>FC#15 39.37CM X 90CM DESIGNCRAFT MDF ENGINEERED DOOR LABEL (BOTTOM)</t>
  </si>
  <si>
    <t>FC#15 39.37CM X 100CM DESIGNCRAFT MDF ENGINEERED DOOR LABEL (TOP)</t>
  </si>
  <si>
    <t>FC#15 39.37CM X 100CM DESIGNCRAFT MDF ENGINEERED DOOR LABEL (BOTTOM)</t>
  </si>
  <si>
    <t>FC#15 39.37CM X 110CM DESIGNCRAFT MDF ENGINEERED DOOR LABEL (TOP)</t>
  </si>
  <si>
    <t>(DO NOT USE)FC#15 39.37CM X 110CM DESIGNCRAFT MDF ENGINEERED DOOR LABEL (BOTTOM)</t>
  </si>
  <si>
    <t>FC#15 39.37CM X 110CM DESIGNCRAFT MDF ENGINEERED DOOR LABEL (BOTTOM)</t>
  </si>
  <si>
    <t>BuenavistaSteelCasement 33cmX160cm (140x140) TOP</t>
  </si>
  <si>
    <t>BuenavistaSteelCasement 29cmX160cm (140x140) BOTTOM</t>
  </si>
  <si>
    <t>C2S 120 18cm x26cm BOSTON BAY COOLING APPLIANCES BROCHURE (BACK TO BACK)</t>
  </si>
  <si>
    <t>C2S 120 12cm x 7cm DESIGNCRAFT BALUSTER LABEL</t>
  </si>
  <si>
    <t>C2S 120 21.08cm x 29.46cm BREMEN FAUCET BROCHURE 4 PAGE (BACK TO BACK)</t>
  </si>
  <si>
    <t>C2S 120 20cm x 10cm NZ WOOD STAIR TREAD INDOOR LABEL</t>
  </si>
  <si>
    <t>BRISTOL 100 51cm x 16cm DESIGNCRAFT SAPPORO DOOR LABEL</t>
  </si>
  <si>
    <t>BRISTOL 100 51cm x 16cm DESIGNCRAFT NAGOYA DOOR LABEL</t>
  </si>
  <si>
    <t>(DO NOT USE) TRASH BAG CTX TP BIO 27"X40"  2XLARGE TRANSPARENT</t>
  </si>
  <si>
    <t>CITIHARDWARE POLO BARONG UNIFORM (RED)</t>
  </si>
  <si>
    <t>PE PLAIN PRE CUT 9x18x0.003</t>
  </si>
  <si>
    <t>FIXCAB SEAL 1.8x300mm HEX LOCK HEAD 25x13.86mm</t>
  </si>
  <si>
    <t>BRISTOL 100lbs. 51cmX4cm DESIGNCRAFT SAPPORO DOOR LABELS</t>
  </si>
  <si>
    <t>BRISTOL 100lbs. 51cmX4cm DESIGNCRAFT NAGOYA DOOR LABELS</t>
  </si>
  <si>
    <t>BRISTOL 100lbs. 51cmX4cm DESIGNCRAFT ANGELIC DOOR LABELS</t>
  </si>
  <si>
    <t>BRISTOL 100lbs. 51cmX4cm DESIGNCRAFT KENTUCKY DOOR LABELS</t>
  </si>
  <si>
    <t>QDE ISLAND PAINT BUNGLE HOUSE</t>
  </si>
  <si>
    <t>CIRCUIT BREAKER  75AMPS. , 3PHASE W/OUT ENCLOSURE (MEC BRAND, ABE 103b, MCCB)</t>
  </si>
  <si>
    <t>BuenavistaSteelCasement 33cmX100cm (80x80) TOP</t>
  </si>
  <si>
    <t>BuenavistaSteelCasement 29cmX100cm (80x80) BOTTOM</t>
  </si>
  <si>
    <t>Bristol 100lbs.51cmX16cm DESIGNCRAFT CLARISSE (CARVED) DOOR LABELS</t>
  </si>
  <si>
    <t>PE PLAIN TUBE CELLOPHANE 8"x0.0025</t>
  </si>
  <si>
    <t>PE PLAIN TUBE CELLOPHANE 4"x0.0025</t>
  </si>
  <si>
    <t>BRISTOL 100lbs. 51cmX4cm DESIGNCRAFT OSAKA DOOR LABELS</t>
  </si>
  <si>
    <t>HI LUX LED EXIT SIGN EX-10YWS/W01 SINGLE SIDED (FREE)</t>
  </si>
  <si>
    <t>P.E PLAIN TUBE CELLOPHANE 11"x0.0025</t>
  </si>
  <si>
    <t>BRISTOL 100lbs 51cmx16cm DESIGNCRAFT MORROCO CNC DOOR LABEL</t>
  </si>
  <si>
    <t>BRISTOL 100lbs 51cmX16cm DESIGNCRAFT SEAHORSE CNC DOOR LABEL</t>
  </si>
  <si>
    <t>C2S 120 15.24cmx5cm NZ WOOD HANDRAIL LABEL</t>
  </si>
  <si>
    <t>WOODTEK EDGE BANDING WENGE</t>
  </si>
  <si>
    <t>BRISTOL 100lbs. 51cmX16cm ANGELIC DESIGNCRAFT SOLID WOOD PANEL DOOR SIDE LABELS</t>
  </si>
  <si>
    <t>BRISTOL 100lbs. 51cmX16cm KENTUCKY DESIGNCRAFT SOLID WOOD PANEL DOOR SIDE LABELS</t>
  </si>
  <si>
    <t>BRISTOL 100lbs. 51cmX16cm NAGOYA DESIGNCRAFT SOLID WOOD PANEL DOOR SIDE LABELS</t>
  </si>
  <si>
    <t>BRISTOL 100lbs. 51cmX16cm SAPPORO DESIGNCRAFT SOLID WOOD PANEL DOOR SIDE LABELS</t>
  </si>
  <si>
    <t>FC#15 20.5cm x 80cm DESIGNCRAFT SOLID WOOD PANEL DOOR LABEL (TOP)</t>
  </si>
  <si>
    <t>FC#15 20.5cm x 80cm DESIGNCRAFT SOLID WOOD PANEL DOOR LABEL (BOTTOM)</t>
  </si>
  <si>
    <t>FC#15 20.5cm x 90cm DESIGNCRAFT SOLID WOOD PANEL DOOR LABEL (TOP)</t>
  </si>
  <si>
    <t>FC#15 20.5cm x 90cm DESIGNCRAFT SOLID WOOD PANEL DOOR LABEL (BOTTOM)</t>
  </si>
  <si>
    <t>FC#15 20.5cm x 100cm DESIGNCRAFT SOLID WOOD PANEL DOOR LABEL (TOP)</t>
  </si>
  <si>
    <t>FC#15 20.5cm x 100cm DESIGNCRAFT SOLID WOOD PANEL DOOR LABEL (BOTTOM)</t>
  </si>
  <si>
    <t>FC#15 20.5cm x 80cm DESIGNCRAFT ENGINEERED WOOD PANEL DOOR LABEL (TOP)</t>
  </si>
  <si>
    <t>FC#15 20.5cm x 80cm DESIGNCRAFT ENGINEERED WOOD PANEL DOOR LABEL (BOTTOM)</t>
  </si>
  <si>
    <t>FC#15 20.5cm x 90cm DESIGNCRAFT ENGINEERED WOOD PANEL DOOR LABEL (TOP)</t>
  </si>
  <si>
    <t>FC#15 20.5cm x 90cm DESIGNCRAFT ENGINEERED WOOD PANEL DOOR LABEL (BOTTOM)</t>
  </si>
  <si>
    <t>FC#15 20.5cm x 100cm DESIGNCRAFT ENGINEERED WOOD PANEL DOOR LABEL (TOP)</t>
  </si>
  <si>
    <t>FC#15 20.5cm x 100cm DESIGNCRAFT ENGINEERED WOOD PANEL DOOR LABEL (BOTTOM)</t>
  </si>
  <si>
    <t>FC#15 20.5cm x 110cm DESIGNCRAFT ENGINEERED WOOD PANEL DOOR LABEL (TOP)</t>
  </si>
  <si>
    <t>FC#15 20.5cm x 110cm DESIGNCRAFT ENGINEERED WOOD PANEL DOOR LABEL (BOTTOM)</t>
  </si>
  <si>
    <t>2019 CITIHARDWARE 3 FOLD CALENDAR</t>
  </si>
  <si>
    <t>C2S 120 20cm x 12cm DESIGNCRAFT STEPBOARD LABELS</t>
  </si>
  <si>
    <t>POWER PALLET 1.0Mx1.2Mx145MM-2W Open (Color: RED; Raw Materials: PP 50/50)</t>
  </si>
  <si>
    <t>UV COATED STICKER 20cm x 7.5cm WOODTEK DOOR JAMB (SELECTED PLANTATION) LABEL</t>
  </si>
  <si>
    <t>C2S120 48cm x 10cm WOODTEK LAMINATED CABINET DOOR LABEL</t>
  </si>
  <si>
    <t>C2S120 30.5cm x 10cm WOODTEK LAMINATED SHELF BOARD</t>
  </si>
  <si>
    <t>BRISTOL 100lbs 51cm x 16cm DESIGNCRAFT ENGINEERED PANEL DOOR WITH VENEER ALBANY SIDE LABELS</t>
  </si>
  <si>
    <t>BRISTOL 100lbs 51cm x 16cm DESIGNCRAFT ENGINEERED PANEL DOOR WITH VENEER MILTON SIDE LABELS</t>
  </si>
  <si>
    <t>BRISTOL 100lbs 51cm x 16cm DESIGNCRAFT ENGINEERED PANEL DOOR WITH VENEER STRATFOLD SIDE LABELS</t>
  </si>
  <si>
    <t>PE POLYBAG CLEAR 12x18x0.002</t>
  </si>
  <si>
    <t>PE POLYBAG CLEAR 12x12x0.002</t>
  </si>
  <si>
    <t>PE POLYBAG CLEAR 6x12x0.002</t>
  </si>
  <si>
    <t>FC#15 20.5cm x 110cm DESIGNCRAFT SOLID WOOD PANEL DOOR LABEL (100x210) TOP</t>
  </si>
  <si>
    <t>FC#15 20.5cm x 110cm DESIGNCRAFT SOLID WOOD PANEL DOOR LABEL (100x210) BOTTOM</t>
  </si>
  <si>
    <t>C2S120 17.78cm x 34.29cm FAUCET BROCHURES (BACK TO BACK)</t>
  </si>
  <si>
    <t>C2S120 12.7cm x 38.1cm KITCHEN SINK BROCHURE (BACK TO BACK)</t>
  </si>
  <si>
    <t>CARTON CURROGATED 8cm x 32cm DESIGNCRAFT (2"x4") TOP</t>
  </si>
  <si>
    <t>CARTON CURROGATED 8cm x 39cm DESIGNCRAFT (2"x4") BOTTOM</t>
  </si>
  <si>
    <t>CARTON CURROGATED 8cm x 37.4cm DESIGNCRAFT (2"x5") TOP</t>
  </si>
  <si>
    <t>CARTON CURROGATED 8cm x 44.4cm DESIGNCRAFT (2"x5") BOTTOM</t>
  </si>
  <si>
    <t>CARTON CURROGATED 8cm x 41.6cm DESIGNCRAFT (2"x6") TOP</t>
  </si>
  <si>
    <t>CARTON CURROGATED 8cm x 48.8cm DESIGNCRAFT (2"x6") BOTTOM</t>
  </si>
  <si>
    <t>C2S 220 20cm x 39cm DESIGNCARFT (2x4) DOOR JAMB LABEL</t>
  </si>
  <si>
    <t>C2S 220 20cm x 44.4cm DESIGNCRAFT (2x5) DOOR JAMB LABEL</t>
  </si>
  <si>
    <t>C2S 220 20cm x 48.8cm DESIGNCARFT (2x6) DOOR JAMB LABEL</t>
  </si>
  <si>
    <t>BRISTOL 100 51cm x 15.5cm DESIGNCRAFT 35mm CAROLINA SOLID WOOD PANEL DOOR SIDE LABEL</t>
  </si>
  <si>
    <t>BRISTOL 100 51cm x 15.5cm DESIGNCRAFT 35mm ALASKA SOLID WOOD PANEL DOOR SIDE LABEL</t>
  </si>
  <si>
    <t>FC#15 20cm x 80cm DESIGNCRAFT 35mm SOLID WOOD PANEL DOOR LABEL (TOP)</t>
  </si>
  <si>
    <t>FC#15 20cm x 80cm DESIGNCRAFT 35mm SOLID WOOD PANEL DOOR LABEL (BOTTOM)</t>
  </si>
  <si>
    <t>FC#15 20cm x 90cm DESIGNCRAFT 35mm SOLID WOOD PANEL DOOR LABEL (TOP)</t>
  </si>
  <si>
    <t>FC#15 20cm x 90cm DESIGNCRAFT 35mm SOLID WOOD PANEL DOOR LABEL (BOTTOM)</t>
  </si>
  <si>
    <t>FC#15 20cm x 100cm DESIGNCRAFT 35mm SOLID WOOD PANEL DOOR LABEL (TOP)</t>
  </si>
  <si>
    <t>FC#15 20cm x 100cm DESIGNCRAFT 35mm SOLID WOOD PANEL DOOR LABEL (BOTTOM)</t>
  </si>
  <si>
    <t>BRISTOL 100 51cm x 15.5cm DESIGNCRAFT 35mm NAGOYA SOLID WOOD PANEL DOOR SIDE LABEL</t>
  </si>
  <si>
    <t>HIGH GLOSS STICKER 13.31cm x 7.24cm LA FONZA PADOVA BROCHURES STICKER</t>
  </si>
  <si>
    <t>BRISTOL 100 51cm x 16cm HUME LANSVALE DOOR SIDE LABEL</t>
  </si>
  <si>
    <t>ZIGMA LED TUBE T5 16w 6000K</t>
  </si>
  <si>
    <t>ELECTRICAL WIRE TF 1.25mm.sq STRANDED BLACK</t>
  </si>
  <si>
    <t>ELECTRICAL WIRE TF 16/7 STRANDED (1.25mm.sq) RED</t>
  </si>
  <si>
    <t>ELECTRICAL WIRE THW 100sq.m STRANDED</t>
  </si>
  <si>
    <t>ELECTRICAL WIRE  THW 150mm.sq. STRANDED</t>
  </si>
  <si>
    <t>ELECTRICAL WIRE THHN 3.5mm.sq. STRANDED</t>
  </si>
  <si>
    <t>ELECTRICAL WIRE COPPER 38mm</t>
  </si>
  <si>
    <t>ELECTRICAL WIRE 5.5mm STRANDED</t>
  </si>
  <si>
    <t>ELECTRICAL WIRE 50mm COPPER</t>
  </si>
  <si>
    <t>GENERATOR AIR FILTER</t>
  </si>
  <si>
    <t>G.I C PURLINS 4x2x6m</t>
  </si>
  <si>
    <t>LAMP POST CASE</t>
  </si>
  <si>
    <t>CYLINDRICAL LOCK</t>
  </si>
  <si>
    <t>OUTLET 3 GANG</t>
  </si>
  <si>
    <t>PVC UTILITY BOX, ORANGE</t>
  </si>
  <si>
    <t>ANGLE BAR 2x2x6m</t>
  </si>
  <si>
    <t>ANGLE BAR 3x3x6m</t>
  </si>
  <si>
    <t>PINLIGHT WHITE</t>
  </si>
  <si>
    <t>TOX WALL PLUG #6</t>
  </si>
  <si>
    <t>BALL VALVE PPR #1</t>
  </si>
  <si>
    <t>BALL VALVE PPR #1/2</t>
  </si>
  <si>
    <t>BARREL BOLT #6 CHROME</t>
  </si>
  <si>
    <t>ANGLE BEAM 3.8</t>
  </si>
  <si>
    <t>T5 ESSENTIAL BATTEN 28</t>
  </si>
  <si>
    <t>PIPE ADAPTER W/ LOCKNUT &amp; BUSHING 1-1/2</t>
  </si>
  <si>
    <t>PLAIN FLAT BAR 3x5mmx3m</t>
  </si>
  <si>
    <t>POLLUX 40w</t>
  </si>
  <si>
    <t>BLIND RIVETS 5x32mm</t>
  </si>
  <si>
    <t>C PURLINS 6x2x6m</t>
  </si>
  <si>
    <t>CANDLE BULB 5W</t>
  </si>
  <si>
    <t>CIRCUIT BREAKER 17AMP</t>
  </si>
  <si>
    <t>CIRCUIT BREAKER 6AMP</t>
  </si>
  <si>
    <t>POOD KASP CHINA</t>
  </si>
  <si>
    <t>PPR BUSHING REDUCER 1-3/4</t>
  </si>
  <si>
    <t>CIRCULAR LOOM 1/2"x60M</t>
  </si>
  <si>
    <t>PPR BUSHING RREDUCER 3/4-1/2</t>
  </si>
  <si>
    <t>CIRCUIT BREAKER 20AMP, 2P W/OUT ENCLOSURE</t>
  </si>
  <si>
    <t>CIRCUIT BREAKER 20AMP, 2P W/ ENCLOSURE</t>
  </si>
  <si>
    <t>PPR CLAMP 1/2</t>
  </si>
  <si>
    <t>PPR CLAMP 3/4</t>
  </si>
  <si>
    <t>PPR ELBOW 1/2</t>
  </si>
  <si>
    <t>PPR STRAIGHT COUPLING 1</t>
  </si>
  <si>
    <t>PPR STRAIGHT COUPLING 1/2</t>
  </si>
  <si>
    <t>PPR STRAIGHT COUPLING 3/4</t>
  </si>
  <si>
    <t>PPR TEE</t>
  </si>
  <si>
    <t>PULL BOX 12x12x16, METAL W/ COVER</t>
  </si>
  <si>
    <t>PCV ADAPTOR "1" 1/2</t>
  </si>
  <si>
    <t>DO NOT USE TILE DISCLAIMER (Material: NewsPrint, 100 sheets/pad, One Side Printing Only)</t>
  </si>
  <si>
    <t>PCV ADAPTOR 1/2</t>
  </si>
  <si>
    <t>PCV ADAPTOR 3/4</t>
  </si>
  <si>
    <t>PCV BUSHING "1" 1/2</t>
  </si>
  <si>
    <t>PCV CLAMP 1</t>
  </si>
  <si>
    <t>PCV CLAMP 1-1/2</t>
  </si>
  <si>
    <t>PCV CONNECTOR #1</t>
  </si>
  <si>
    <t>PCV COUPLING 1/2</t>
  </si>
  <si>
    <t>PCV FEMALE ADAPTOR 1/2</t>
  </si>
  <si>
    <t>PCV JUNCTION BOX 4x4</t>
  </si>
  <si>
    <t>PCV LOCKNUT "1"</t>
  </si>
  <si>
    <t>PCV LOCKNUT "1" 1/2</t>
  </si>
  <si>
    <t>PCV LONG ELBOW 90eg 1</t>
  </si>
  <si>
    <t>PCV LONG ELBOW 90eg 1-1/4</t>
  </si>
  <si>
    <t>PCV LONG ELBOW 90eg 3/4</t>
  </si>
  <si>
    <t>PCV MALE ADAPTOR 1/2</t>
  </si>
  <si>
    <t>PCV PIPE #2</t>
  </si>
  <si>
    <t>PCV PIPE #3</t>
  </si>
  <si>
    <t>PCV SQUARE BOX 4x4</t>
  </si>
  <si>
    <t>PCV LONG ELBOW 1-1/4</t>
  </si>
  <si>
    <t>PCV SQUARE BOX 5x5 W/COVER</t>
  </si>
  <si>
    <t>PCV SQUARE BOX 5x5 W/COVER (DAMAGED)</t>
  </si>
  <si>
    <t>PCV SQUARE BOX W/COVER</t>
  </si>
  <si>
    <t>PCV SQUARE BOX W/O COVER</t>
  </si>
  <si>
    <t>RECEPTACLE</t>
  </si>
  <si>
    <t>REFRIGERATEDTUBE DEHYDRATED "3/8" 0.028" WALL 50ft COIL</t>
  </si>
  <si>
    <t>RIDGE ROLL</t>
  </si>
  <si>
    <t>ROAD LAMP Sp157 1.4 watts</t>
  </si>
  <si>
    <t>ROUND BELL10"</t>
  </si>
  <si>
    <t>3-WAY SWITCH</t>
  </si>
  <si>
    <t>4-WAY SWITCH</t>
  </si>
  <si>
    <t>CIRCUIT BREAKER 30amp</t>
  </si>
  <si>
    <t>SINGLE SWITCH</t>
  </si>
  <si>
    <t>WD 912 UNIVERSAL RECEPTACLE</t>
  </si>
  <si>
    <t>WEATHER PROOF PLATE COVER</t>
  </si>
  <si>
    <t>RSC BUSHING 1/2</t>
  </si>
  <si>
    <t>RSC BUSHING 1</t>
  </si>
  <si>
    <t>RSC BUSHING 1 1/2</t>
  </si>
  <si>
    <t>RSC BUSHING 3"</t>
  </si>
  <si>
    <t>RSC BUSHING 3/4</t>
  </si>
  <si>
    <t>RSC FLEXIBLE HOSE 1/2</t>
  </si>
  <si>
    <t>RSC LOCKNUT 1</t>
  </si>
  <si>
    <t>RSC LOCKNUT 1/2</t>
  </si>
  <si>
    <t>RSC LOCKNUT 3"</t>
  </si>
  <si>
    <t>RSC LOCKNUT 3/4</t>
  </si>
  <si>
    <t>RSC NUT/LOCKNUT 1 1/2</t>
  </si>
  <si>
    <t>RSC PIPE 4</t>
  </si>
  <si>
    <t>SANITARY BUSHING REDUCER 4x3</t>
  </si>
  <si>
    <t>SANITARY PVC PIPE "2"</t>
  </si>
  <si>
    <t>SANITARY PVC PIPE 1/2</t>
  </si>
  <si>
    <t>SANITARY PVC PIPE 1 1/2</t>
  </si>
  <si>
    <t>SANITARY PVC PIPE 3/4</t>
  </si>
  <si>
    <t>SANITARY PVC PIPE 6</t>
  </si>
  <si>
    <t>SANITARY PVC TEE 4x2</t>
  </si>
  <si>
    <t>SOCKET</t>
  </si>
  <si>
    <t>SOFT WIRING DUCT</t>
  </si>
  <si>
    <t>SOLID WIRE #10</t>
  </si>
  <si>
    <t>SOLID WIRE #12</t>
  </si>
  <si>
    <t>SOLID WIRE #8</t>
  </si>
  <si>
    <t>SOLID WIRE 2.0</t>
  </si>
  <si>
    <t>SQUARE BAR 1/2x1/2x3m</t>
  </si>
  <si>
    <t>SQUARE BOX COVER ONLY</t>
  </si>
  <si>
    <t>SURFACE CONVENIENCE OUTLET-3GANG</t>
  </si>
  <si>
    <t>T SOCKET OUTLET MDE-19</t>
  </si>
  <si>
    <t>T5 LED TUBE 16w 4000k (ZIGMA) 30/bx</t>
  </si>
  <si>
    <t>T8 LED TUBE 18w 4000k (ZIGMA) 25/bx</t>
  </si>
  <si>
    <t>T8 LED TUBE 22w 4000k (ZIGMA)</t>
  </si>
  <si>
    <t>T8 LED TUBE 9w 6000k (ZIGMA)</t>
  </si>
  <si>
    <t>TACOMA PAINTS ROLLER #2</t>
  </si>
  <si>
    <t>TEE FEMALE ADAPTOR 1/2</t>
  </si>
  <si>
    <t>TEXSCREW 12x65(METAL)</t>
  </si>
  <si>
    <t>TEXSCREW 6.35x75mm</t>
  </si>
  <si>
    <t>TOSPO BULB 12w</t>
  </si>
  <si>
    <t>TOSPO BULD 2w</t>
  </si>
  <si>
    <t>TOSPO BULB 7w</t>
  </si>
  <si>
    <t>TOSPO BULB 9w</t>
  </si>
  <si>
    <t>TOSPO TP230-2U 11w</t>
  </si>
  <si>
    <t>TOSPO TP23O-2U 5w</t>
  </si>
  <si>
    <t>TOSPO TP230-2U 8w</t>
  </si>
  <si>
    <t>TOSPO TP230-3U 14w</t>
  </si>
  <si>
    <t>TOSPO TP230-3U 18w</t>
  </si>
  <si>
    <t>TOSPO TP23O-3U 23w</t>
  </si>
  <si>
    <t>TUBULAR 1x1x3M</t>
  </si>
  <si>
    <t>TUBULAR 2x3x3M(DAMAGE)</t>
  </si>
  <si>
    <t>TUBULAR 2x3x6</t>
  </si>
  <si>
    <t>TUBULAR BAR1x1x6m(DAMAGE)</t>
  </si>
  <si>
    <t>TUNGSRAM BULB 10w DAYLIGHT</t>
  </si>
  <si>
    <t>TUNGSRAM BULB 10w WARM LIGHT</t>
  </si>
  <si>
    <t>TUNGSRAMBULB 14w DAYLIGHT</t>
  </si>
  <si>
    <t>TUNGSRAM BULB 14w-WARM WHITE/ ww</t>
  </si>
  <si>
    <t>TUNGSRAM BULB 18w WARM WHITE</t>
  </si>
  <si>
    <t>TUNGSRAM BULB 40w WARM WHITE</t>
  </si>
  <si>
    <t>TUNGSRAM BULB 60w WARM WHITE</t>
  </si>
  <si>
    <t>TURNBUCKLE EYE/EYE "1/4"</t>
  </si>
  <si>
    <t>TURNBUCKLE EYE/HOOK "1/4"</t>
  </si>
  <si>
    <t>TW #8 mm SQUARED</t>
  </si>
  <si>
    <t>UPLAST 20deg ELBOW "1"</t>
  </si>
  <si>
    <t>UTILITY BOX,2"x4" ,PVC,WHITE,SURFACE TYPE</t>
  </si>
  <si>
    <t>U-VOLT</t>
  </si>
  <si>
    <t>VENTILATOR FAN(SAMPLE)</t>
  </si>
  <si>
    <t>WALL FLASHING</t>
  </si>
  <si>
    <t>WALL FLASHING (DAMAGE)</t>
  </si>
  <si>
    <t>WELDING ROD E6013 (KG)</t>
  </si>
  <si>
    <t>WIRE GRUODUILT EXTENSION CORD 12ft #3</t>
  </si>
  <si>
    <t>ZIGMA 1GANG PLATE</t>
  </si>
  <si>
    <t>ZIGMA 2GANG PLATE</t>
  </si>
  <si>
    <t>ZIGMA 2U BULB- 13w T4 WARM WHITE</t>
  </si>
  <si>
    <t>ZIGMA 2U BULB- 11w T4 WARM WHITE</t>
  </si>
  <si>
    <t>ZIGMA 2U BULB- 3w T3 WARM WHITE</t>
  </si>
  <si>
    <t>ZIGMA 2U BULB- 5w T3 WARM WHITE</t>
  </si>
  <si>
    <t>ZIGMA 2U BULB- 7w T4 WARM WHITE</t>
  </si>
  <si>
    <t>ZIGMA 2U BULB- 8w T4 WARM WHITE</t>
  </si>
  <si>
    <t>ZIGMA 3GANG PLATE</t>
  </si>
  <si>
    <t>ZIGMA 3U 18w DAYLIGHT</t>
  </si>
  <si>
    <t>ZIGMA BULB 13w WARM WHITE</t>
  </si>
  <si>
    <t>ZIGMA BULB 3w DAYLIGHT</t>
  </si>
  <si>
    <t>ZIGMA BULB 5w  WARM WHITE</t>
  </si>
  <si>
    <t>ZIGMA BULB 9w WARM WHITE</t>
  </si>
  <si>
    <t>ZIGMA LED BULB A70 9w E27</t>
  </si>
  <si>
    <t>ZIGMA LED TUBE T8 9w 6000k</t>
  </si>
  <si>
    <t>ZIGMA LUMINIAR 4x18 WATTS 6000x75mm</t>
  </si>
  <si>
    <t>ELECTRICAL PVC PIPE 1"</t>
  </si>
  <si>
    <t>ELECTRICAL PVC PIPE 1/2</t>
  </si>
  <si>
    <t>ELECTRICAL PVC PIPE 2</t>
  </si>
  <si>
    <t>ELECTICAL PVC PIPE 2-1/2</t>
  </si>
  <si>
    <t>ELECTRICAL PVC PIPE 3/4</t>
  </si>
  <si>
    <t>END FLASHING</t>
  </si>
  <si>
    <t>END FLASHING (DAMAGE)</t>
  </si>
  <si>
    <t>FEMALE ADAPTOR PPR 1/2X1/1</t>
  </si>
  <si>
    <t>FEMALE ADAPTOR PPR 3/4x3/4</t>
  </si>
  <si>
    <t>FEMALE ELBOW PPR 1/2</t>
  </si>
  <si>
    <t>FLEXIBLE CONDUITS 1/2</t>
  </si>
  <si>
    <t>FLEXIBLE HOSE 1/2</t>
  </si>
  <si>
    <t>FLEXIBLE HOSE 3/4</t>
  </si>
  <si>
    <t>G.I RIBTYPE 5m</t>
  </si>
  <si>
    <t>G.I RIBTYPE 6m</t>
  </si>
  <si>
    <t>GATE VALVE PPR 1</t>
  </si>
  <si>
    <t>GATE VALVE PPR 1/2</t>
  </si>
  <si>
    <t>GUTTER</t>
  </si>
  <si>
    <t>GUTTER (DAMAGE)</t>
  </si>
  <si>
    <t>HALLIDE BULB</t>
  </si>
  <si>
    <t>COPPER PIPE 22.23x80x6m</t>
  </si>
  <si>
    <t>COPPER PIPE 25.04x80x6m</t>
  </si>
  <si>
    <t>DEFORMED FLAT BAR 1x5mmx3m</t>
  </si>
  <si>
    <t>DEFORMED FLAT BAR 2x5mmx3m</t>
  </si>
  <si>
    <t>HILTI HIT - HY-200R 500ml/890g</t>
  </si>
  <si>
    <t>HOOK &amp; EYE TAIWAN</t>
  </si>
  <si>
    <t>INSULATION (W/ FOIL) 16kgs</t>
  </si>
  <si>
    <t>INSULATION (W/O FOIL 32kgs</t>
  </si>
  <si>
    <t>JUNCTION BOX COVER ONLY</t>
  </si>
  <si>
    <t>JUNCTION BOX,4"x,4", PVC,OCTAGON,W/COVER</t>
  </si>
  <si>
    <t>JUNCTION BOX W/ COVER</t>
  </si>
  <si>
    <t>LANDLITE SPOT LIGHT E27 230V</t>
  </si>
  <si>
    <t>LUMINAIRES ZIGMA</t>
  </si>
  <si>
    <t>LUMINARES FLOOR FIXTURE SURFACE TYPE</t>
  </si>
  <si>
    <t>MALE ADAPTOR 2</t>
  </si>
  <si>
    <t>MALE ADAPTOR PPR 1/2</t>
  </si>
  <si>
    <t>MALE ADAPTOR PPR 20x20(1/2X1/2)</t>
  </si>
  <si>
    <t>METAL SQUARE BOX 4x4 (DAMAGED)</t>
  </si>
  <si>
    <t>NAIL CABLE CLIPS</t>
  </si>
  <si>
    <t>NOVA FLOODLIGHT 1000w</t>
  </si>
  <si>
    <t>OMNI E-40 MONGUE ADAPTOR</t>
  </si>
  <si>
    <t>P.O PLUG LAV. FITTING 1</t>
  </si>
  <si>
    <t>PANASONIC WIDE SERIES 1GANG PLATE</t>
  </si>
  <si>
    <t>PANCAKE COPPER COIL FOR ACR 1/2"x0.028"x15M</t>
  </si>
  <si>
    <t>PANCAKE COPPER COIL FOR ACR 3/8"(9.53mm)"0.8mm*15M</t>
  </si>
  <si>
    <t>PDX 2.6mm</t>
  </si>
  <si>
    <t>PE FAMALE ADAPTOR 1/2</t>
  </si>
  <si>
    <t>PE TEE 1/2</t>
  </si>
  <si>
    <t>DOMELIGHT BULB</t>
  </si>
  <si>
    <t>ELBOW  11/2" PVC LONG</t>
  </si>
  <si>
    <t>ELBOW,3/4", PVC,LONG</t>
  </si>
  <si>
    <t>ELECTRICAL PVC CLAMPS 3/4"</t>
  </si>
  <si>
    <t>ELECTRICAL ADAPTOR "1"</t>
  </si>
  <si>
    <t>ELECTRICAL ADAPTOR 3/4</t>
  </si>
  <si>
    <t>ELECTRICAL ADAPTOR MALE 1" W/O LUCKNUT</t>
  </si>
  <si>
    <t>ELECTRICAL BUSHING REDUCER 4x3</t>
  </si>
  <si>
    <t>ELECTRICAL PVC CONNECTOR 1/2</t>
  </si>
  <si>
    <t>ELECTRICAL PVC COUPLING 1/2</t>
  </si>
  <si>
    <t>ELECTRICAL COUPLING 3/4</t>
  </si>
  <si>
    <t>ELECTRICAL MALE ADAPTOR #3</t>
  </si>
  <si>
    <t>ELECTRICAL PVC ADAPTOR 3/4</t>
  </si>
  <si>
    <t>ELECTRICAL PVC CLAMP "2" 1/2</t>
  </si>
  <si>
    <t>ELECTRICAL PVC CLAMP #2</t>
  </si>
  <si>
    <t>ELECTRICAL PVC CLAMP 1/2</t>
  </si>
  <si>
    <t>ELECTRICAL PVC CONNECTOR 1</t>
  </si>
  <si>
    <t>GI RIBTYPE 6m</t>
  </si>
  <si>
    <t>ELECTRICAL PVC CONNECTOR 3/4</t>
  </si>
  <si>
    <t>ZIGMA LUMINAIRE 4x36w</t>
  </si>
  <si>
    <t>ELECTRICAL PVC COUPLING 1"</t>
  </si>
  <si>
    <t>POLLUX BULB 40w</t>
  </si>
  <si>
    <t>ELECTRICAL PVC COUPLING 1-1/2</t>
  </si>
  <si>
    <t>ELECTRICAL PVC COUPLING 1-1/4</t>
  </si>
  <si>
    <t>ELECTRICAL PVC ELBOW 3/4-SHORT</t>
  </si>
  <si>
    <t>ELECTRICAL PVC ELBOW LONG 90DEG x 1</t>
  </si>
  <si>
    <t>SANITARY COUPLING PPR 1/2</t>
  </si>
  <si>
    <t>ELECTRICAL PVC ELBOW LONG 90DEG x 1/2</t>
  </si>
  <si>
    <t>ELECTRICAL PVC ELBOW  LONG 90DEG X 1-1/2</t>
  </si>
  <si>
    <t>ELECTRICAL PVC ELBOW 90DEG X 1-1/4</t>
  </si>
  <si>
    <t>ELECTRICAL PVC ELBOW LONG 90DEG X 2</t>
  </si>
  <si>
    <t>ELECTRICAL PVC ELBOW LONG 90DEG X 3</t>
  </si>
  <si>
    <t>ELECTRICAL PVC ELBOW LONG 90DEG X 3/4</t>
  </si>
  <si>
    <t>WELDED WIRE MESH 1/2x1/2x4x21m</t>
  </si>
  <si>
    <t>DO NOT USE GENERATOR DISCLAIMER (Material: NewsPrint, 100 sheets/pad, One Side Print Only)</t>
  </si>
  <si>
    <t>(DO NOT USE) TRASH BAG 37"x40"x.006 CLEAR</t>
  </si>
  <si>
    <t>HORING-LIH CONVENTIONAL PHOTOELECTRIC SMOKE DETECTOR</t>
  </si>
  <si>
    <t>HORING-LIH MANUAL CALL POINT BASE</t>
  </si>
  <si>
    <t>HORING-LIH ALARM BELL 6" 24vdc</t>
  </si>
  <si>
    <t>PVC TEE 2" BLUE</t>
  </si>
  <si>
    <t>P-TRAP 4"</t>
  </si>
  <si>
    <t>P-TRAP 2"</t>
  </si>
  <si>
    <t>C2S 120 (GLOSSY) 8"x4.5" HAUSMANN GENERATOR FLYERS (Back to Back)</t>
  </si>
  <si>
    <t>SAND PAPER #80</t>
  </si>
  <si>
    <t>SAND PAPER #58</t>
  </si>
  <si>
    <t>SAND PAPER #60</t>
  </si>
  <si>
    <t>SAND PAPER #100</t>
  </si>
  <si>
    <t>CLEAN OUT 3"</t>
  </si>
  <si>
    <t>CLEAN-OUT 6"</t>
  </si>
  <si>
    <t>PIPE SANITARY PVC PLAIN ELBOW 4" X 45 DEG.</t>
  </si>
  <si>
    <t>PVC ELECTRICAL CONDUIT ELBOW 45DEG</t>
  </si>
  <si>
    <t>REDIFIX</t>
  </si>
  <si>
    <t>PAINT DAVIES DV-500 FLAT LATEX WHITE</t>
  </si>
  <si>
    <t>NOVTEC ALL PURPOSE CONCRETE SEALER</t>
  </si>
  <si>
    <t>RUNISO REFRIGERATION OIL</t>
  </si>
  <si>
    <t>PAINT KONIG EXTERIOR POLYURETHANE GLOSS</t>
  </si>
  <si>
    <t>VINYT TILE GLUE STICKWALL HEAVY DUTY</t>
  </si>
  <si>
    <t>SUNSHINE CONCRETE PUTTY WHITE</t>
  </si>
  <si>
    <t>ISLAND HOUSE PAINT FLATWALL WHITE</t>
  </si>
  <si>
    <t>TORO RUST CONVERTER</t>
  </si>
  <si>
    <t>POWDER SKIMCOAT ELASTOMERIC PAINT #206</t>
  </si>
  <si>
    <t>CAR SHAMPOO</t>
  </si>
  <si>
    <t>FIBER GLASS BLANKET 32KG</t>
  </si>
  <si>
    <t>ZIGMA LED MR16 100W DAYLIGHT</t>
  </si>
  <si>
    <t>PVC SANITARY ELBOW #6</t>
  </si>
  <si>
    <t>PVC WYE 4"</t>
  </si>
  <si>
    <t>PVC WYE 2"</t>
  </si>
  <si>
    <t>ZIGMA RECEPTACLE #2</t>
  </si>
  <si>
    <t>ZIGMA SPIRAL 12W WARM WHITE</t>
  </si>
  <si>
    <t>ZIGMA SPIRAL 15W WARM WHITE</t>
  </si>
  <si>
    <t>ZIGMA SPIRAL 20W DAYLIGHT</t>
  </si>
  <si>
    <t>ZIGMA SPIRAL 25W DAYLIGHT</t>
  </si>
  <si>
    <t>ZIGMA SPIRAL 8W WARM WHITE</t>
  </si>
  <si>
    <t>ZIGMA SPIRAL 9W DAYLIGHT</t>
  </si>
  <si>
    <t>ZIGMA T8 18W LED TUBE WARM WHITE</t>
  </si>
  <si>
    <t>ZIGMA WIDE SERIES 1GANG PLATE ZWP</t>
  </si>
  <si>
    <t>ZIGMA WL LED LAMP 7W</t>
  </si>
  <si>
    <t>SOLID WIRE 150mm sq. 300MCM</t>
  </si>
  <si>
    <t>PAINT BRUSH 4"</t>
  </si>
  <si>
    <t>COOPER FIRE CONVENTIONAL PHOTOELECTRIC SMOKE DETECTOR (CPD-321)</t>
  </si>
  <si>
    <t>COOPER FIRE MOUNTING LOCKING BASE (CDBB-300)</t>
  </si>
  <si>
    <t>COOPER FIRE MANUAL CALL POINT WITH BLACK BOX CONVENTIONAL MANULA (CX-201)</t>
  </si>
  <si>
    <t>(DO NOT USE) TRASH BAG 37"x40"x.006 CLEAR (10's)</t>
  </si>
  <si>
    <t>COOPER FIRE MOUNTING LOCKING BASE UL (MODEL#:CB-2E)</t>
  </si>
  <si>
    <t>CONDENSER BFA-1-96CRNI (ODU) 208-230v 3N 60HZ</t>
  </si>
  <si>
    <t>CITIHARDWARE TOTE BAG (2018 GIVEAWAYS)</t>
  </si>
  <si>
    <t>THEBEN MOTION DETECTOR LUXA 102-150 150WATTS WITH HALOGEN</t>
  </si>
  <si>
    <t>DISPATCHING CHECKLIST FORM (1/2 short lengthwise;newsprint,100's/pad,pre-numbered)</t>
  </si>
  <si>
    <t>PP PLAIN CELLOPHANE 7x10x0.0035 (PRE-CUT)</t>
  </si>
  <si>
    <t>PP PLAIN CELLOPHANE 7x0.003</t>
  </si>
  <si>
    <t>GUEST CARD</t>
  </si>
  <si>
    <t>RED POLO BARONG FEMALE (SMALL)</t>
  </si>
  <si>
    <t>RED POLO BARONG FEMALE (MEDIUM)</t>
  </si>
  <si>
    <t>RED POLO BARONG FEMALE (LARGE)</t>
  </si>
  <si>
    <t>RED POLO BARONG FEMALE (XLARGE)</t>
  </si>
  <si>
    <t>RED POLO BARONG FEMALE (2XLARGE)</t>
  </si>
  <si>
    <t>RED POLO BARONG MALE (SMALL)</t>
  </si>
  <si>
    <t>RED POLO BARONG MALE (MEDIUM)</t>
  </si>
  <si>
    <t>RED POLO BARONG MALE (LARGE)</t>
  </si>
  <si>
    <t>COPPER END OF LINE MONITOR</t>
  </si>
  <si>
    <t>DECOARTS (SSC) FEMALE RED POLO SHIRT - SMALL</t>
  </si>
  <si>
    <t>DECOARTS (SSC) FEMALE RED POLO SHIRT - MEDIUM</t>
  </si>
  <si>
    <t>DECOARTS (SSC) FEMALE RED POLO SHIRT - LARGE</t>
  </si>
  <si>
    <t>DECOARTS (SSC) FEMALE RED POLO SHIRT - XLARGE</t>
  </si>
  <si>
    <t>DECOARTS (SSC) FEMALE RED POLO SHIRT - 2XLARGE</t>
  </si>
  <si>
    <t>DECOARTS (SSC) FEMALE RED POLO SHIRT - 3XLARGE</t>
  </si>
  <si>
    <t>DECOARTS (SSC) FEMALE BLUE POLO SHIRT - SMALL</t>
  </si>
  <si>
    <t>DECOARTS (SSC) FEMALE BLUE POLO SHIRT - MEDIUM</t>
  </si>
  <si>
    <t>DECOARTS (SSC) FEMALE BLUE POLO SHIRT - LARGE</t>
  </si>
  <si>
    <t>DECOARTS (SSC) FEMALE BLUE POLO SHIRT - XLARGE</t>
  </si>
  <si>
    <t>DECOARTS (SSC) FEMALE BLUE POLO SHIRT - 2XLARGE</t>
  </si>
  <si>
    <t>DECOARTS (SSC) FEMALE BLUE POLO SHIRT - 3XLARGE</t>
  </si>
  <si>
    <t>DECOARTS (SSC) MALE RED POLO SHIRT - SMALL</t>
  </si>
  <si>
    <t>DECOARTS (SSC) MALE RED POLO SHIRT - MEDIUM</t>
  </si>
  <si>
    <t>DECOARTS (SSC) MALE RED POLO SHIRT - LARGE</t>
  </si>
  <si>
    <t>DECOARTS (SSC) MALE RED POLO SHIRT - XLARGE</t>
  </si>
  <si>
    <t>DECOARTS (SSC) MALE RED POLO SHIRT - 2XLARGE</t>
  </si>
  <si>
    <t>DECOARTS (SSC) MALE RED POLO SHIRT - 3XLARGE</t>
  </si>
  <si>
    <t>DECOARTS (SSC) MALE BLUE POLO SHIRT - MEDIUM</t>
  </si>
  <si>
    <t>DECOARTS (SSC) MALE BLUE POLO SHIRT - LARGE</t>
  </si>
  <si>
    <t>DECOARTS (SSC) MALE BLUE POLO SHIRT - XLARGE</t>
  </si>
  <si>
    <t>DECOARTS (SSC) MALE BLUE POLO SHIRT - 2XLARGE</t>
  </si>
  <si>
    <t>DECOARTS (SSC) MALE BLUE POLO SHIRT - 3XLARGE</t>
  </si>
  <si>
    <t>ANGLE BAR 1x1</t>
  </si>
  <si>
    <t>BRISTOL 100 51cm x 16cm  WOODTEK FLUSH DOOR LABEL</t>
  </si>
  <si>
    <t>PREPARED ITEMS TAGGING</t>
  </si>
  <si>
    <t>DECOARTS (SSC) MALE BLUE POLO SHIRT - XSMALL</t>
  </si>
  <si>
    <t>DECOARTS (SSC) FEMALE BLUE POLO SHIRT - XSMALL</t>
  </si>
  <si>
    <t>SWIVEL CASTER HAUSMANN FC INDUSTRIAL RUBBER 6" 11160</t>
  </si>
  <si>
    <t>(DO NOT USE) CITIHARDWARE PLAIN RED POLO SHIRT MALE (SMALL)</t>
  </si>
  <si>
    <t>(DO NOT USE) CITIHARDWARE PLAIN RED POLO SHIRT MALE (MEDIUM)</t>
  </si>
  <si>
    <t>(DO NOT USE) CITIHARDWARE PLAIN RED POLO SHIRT MALE (LARGE)</t>
  </si>
  <si>
    <t>(DO NOT USE) CITIHARDWARE PLAIN RED POLO SHIRT MALE (XLARGE)</t>
  </si>
  <si>
    <t>(DO NOT USE) CITIHARDWARE PLAIN RED POLO SHIRT MALE (XXL)</t>
  </si>
  <si>
    <t>(DO NOT USE) CITIHARDWARE PLAIN RED POLO SHIRT FEMALE (SMALL)</t>
  </si>
  <si>
    <t>(DO NOT USE) CITIHARDWARE PLAIN RED POLO SHIRT FEMALE (MEDIUM)</t>
  </si>
  <si>
    <t>(DO NOT USE) CITIHARDWARE PLAIN RED POLO SHIRT FEMALE (LARGE)</t>
  </si>
  <si>
    <t>(DO NOT USE) CITIHARDWARE PLAIN RED POLO SHIRT FEMALE (XLARGE)</t>
  </si>
  <si>
    <t>(DO NOT USE) CITIHARDWARE PLAIN RED POLO SHIRT FEMALE (XXL)</t>
  </si>
  <si>
    <t>ID SLING (PLAIN RED)</t>
  </si>
  <si>
    <t>CLAYCOATED CC#24 8cm x 31.4cm NZ WOOD DOOR JAMB CAP LABEL (2x4) TOP</t>
  </si>
  <si>
    <t>CLAYCOATED CC#24 8cm x 37.4cm NZ WOOD DOOR JAMB CAP LABEL (2x4) BOTTOM</t>
  </si>
  <si>
    <t>CLAYCOATED CC#24 8cm x 36.8cm NZ WOOD DOOR JAMB CAP LABEL (2x5) TOP</t>
  </si>
  <si>
    <t>CLAYCOATED CC#24 8cm x 43.2cm NZ WOOD DOOR JAMB CAP LABEL (2x5) BOTTOM</t>
  </si>
  <si>
    <t>CLAYCOATED CC#24 8cm x 43.4cm NZ WOOD DOOR JAMB CAP LABEL (2x6) TOP</t>
  </si>
  <si>
    <t>CLAYCOATED CC#24 8cm x 49.4cm NZ WOOD DOOR JAMB CAP LABEL (2x6) BOTTOM</t>
  </si>
  <si>
    <t>TURN BUCKLE EYE/EYE 3/4 - M20</t>
  </si>
  <si>
    <t>SERVICE/REPAIR ORDER FORM (Newsprint short,duplicate(white &amp; yellow),100's/pad)</t>
  </si>
  <si>
    <t>PICK-UP SLIP (Newsprint,triplicate(white,yellow &amp; pink),50 sheets/pad &amp; pre-numbered)</t>
  </si>
  <si>
    <t>DECOARTS JOB COMPLETION REPORT (1/2 of short;Sub16;duplicate(white &amp; yellow)100's/pad;pre-numbered)</t>
  </si>
  <si>
    <t>TEMPORARY SLIP (1/4 short;newsprint -pink;100's/pad;20pad/ream)</t>
  </si>
  <si>
    <t>DECOARTS PURCHASE ORDER (Newsprint;triplicate(white,pink &amp; green);50sets/booklet;pre-numbered)</t>
  </si>
  <si>
    <t>CITIHARDWARE JOB COMPLETION REPORT (1/2 of short;Sub16;duplicate(white &amp; yellow)100's/pad;pre-numbered)</t>
  </si>
  <si>
    <t>STOCK CLAIM SLIP (1/4 long newsprint;100's/pad;20pad/ream)</t>
  </si>
  <si>
    <t>BARCODE REQUEST FORM (1/4 short newsprint;100's/pad;10pad/ream)</t>
  </si>
  <si>
    <t>DAMAGE SHEET (short;newsprint,100's/pad,5pad/ream)</t>
  </si>
  <si>
    <t>DAILY CASHIER'S REMITTANCE (1/2short,newsprint,100's/pad,10pad/ream)</t>
  </si>
  <si>
    <t>CITIHARDWARE APPROVAL REQUEST FORM (1/4 long newsprint,100's/pad,10pad/ream)</t>
  </si>
  <si>
    <t>TEMPORARY SLIP (1/4 short nesprint(pink),100'/pad,20pad/ream)</t>
  </si>
  <si>
    <t>CITIHARDWARE REQUEST FOR PAYMENT (1/2 short,newsprint,100's/pad,10pad/ream)</t>
  </si>
  <si>
    <t>CITIHARDWARE PETTY CASH VOUCHER (1/4 long newsprint,100's/pad,20pad/ream,pre-numbered)</t>
  </si>
  <si>
    <t>DECOARTS PETTY CASH VOUCHER (1/4 long newsprint,100's/pad,20pad/ream,pre-numbered)</t>
  </si>
  <si>
    <t>SALES RETURN SLIP (1/2 short,newsprint,duplicate (newsprint &amp; yellow),50sets/pad,10pad/ream) pre-numbered</t>
  </si>
  <si>
    <t>STOCK DISCREPANCY REPORT - DAMAGES (whole short,sub16,triplicate(yellow,white,blue),50's/pad) pre-numbered</t>
  </si>
  <si>
    <t>STOCK DISCREPANCY REPORT - LACKING (whole short,sub16,triplicate(pink,shite,blue,50's/pad) pre-numbered</t>
  </si>
  <si>
    <t>STOCK DISCREPANCY REPORT - EXCESS/UNDOCUMENTED (whole short,sub16,triplicate(pink,shite,blue,50's/pad) pre-numbered</t>
  </si>
  <si>
    <t>FOR DELIVERY SLIP (1/5 short newsprint,100's/pad,25pad/ream)</t>
  </si>
  <si>
    <t>JOB COMPLETION FORM (1/2 A4 sub16,duplicate (white &amp; yellow),50's/pad,pre-numbered)</t>
  </si>
  <si>
    <t>PROVISIONAL RECEIPT (1/2 long sub16,triplicate (white,pink,yellow),pre-numbered)</t>
  </si>
  <si>
    <t>MANUAL RECEIVING REPORT (1/2 short,triplicate(white,green,yellow)50's/bklet,pre-numbered)</t>
  </si>
  <si>
    <t>DAMAGE SLIP (1/6 long newsprint,100's/pad,30pad/ream,pre-numbered)</t>
  </si>
  <si>
    <t>DELIVERY INSTRUCTION (1/2 long,quadruplicate(white,pink,green &amp; yellow),50's/bklet,pre-numbered)</t>
  </si>
  <si>
    <t>DO NOT USE GENERATOR PAD</t>
  </si>
  <si>
    <t>DO NOT USE TILE DISCLAIMER</t>
  </si>
  <si>
    <t>RED POLO BARONG MALE (XLARGE)</t>
  </si>
  <si>
    <t>(do not use) Chinese Calendar</t>
  </si>
  <si>
    <t>UV COATED STICKER 20cm x 7.5cm WOODTEK DOOR JAMB (PINE/FIR) LABEL</t>
  </si>
  <si>
    <t>DAVAO CITIHARDWARE PROVISIONAL RECEIPT (1/2long,Sub16,triplicate(white,pink,yellow)pre-numbered,50sets/bklt)</t>
  </si>
  <si>
    <t>CITIHARDWARE BACOLOD INC. PROVISIONAL RECEIPT (1/2long,Sub16,triplicate(white,pink,yellow)pre-numbered,50sets/bklt)</t>
  </si>
  <si>
    <t>CITIHARDWARE GENSAN INC.PROVISIONAL RECEIPT (1/2long,Sub16,triplicate(white,pink,yellow)pre-numbered,50sets/bklt)</t>
  </si>
  <si>
    <t>CITIHARDWARE MINDANAO INC. PROVISIONAL RECEIPT (1/2long,Sub16,triplicate(white,pink,yellow)pre-numbered,50sets/bklt)</t>
  </si>
  <si>
    <t>PANGI LCY TRADING CORP. PROVISIONAL RECEIPT (1/2long,Sub16,triplicate(white,pink,yellow)pre-numbered,50sets/bklt)</t>
  </si>
  <si>
    <t>TORIL LCY TRADING CORP. PROVISIONAL RECEIPT (1/2long,sub.16,triplicate(white,pink,yellow)pre-numbered,50sets/bklt)</t>
  </si>
  <si>
    <t>UNDERTIME FORM</t>
  </si>
  <si>
    <t>OVERTIME FORM</t>
  </si>
  <si>
    <t>MANUAL ENTRY FORM</t>
  </si>
  <si>
    <t>LEAVE OF ABSENCE FORM</t>
  </si>
  <si>
    <t>CLEARANCE FORM</t>
  </si>
  <si>
    <t>DUTY REST DAY FORM</t>
  </si>
  <si>
    <t>MANUAL ENTRY FORM (1/4 short, newsprint, 100 sheets/pad, 20 pad/ream)</t>
  </si>
  <si>
    <t>APPLICATION FOR LEAVE OF ABSENCE FORM (1/4 long, newsprint, 100 sheets/pad, 20 pad/ream)</t>
  </si>
  <si>
    <t>CLEARANCE FORM (1/4 short, newsprint, 100 sheets/pad, 20 pad/ream)</t>
  </si>
  <si>
    <t>DUTY REST DAY FORM (1/4 short, newsprint, 100 sheets/pad, 20 pad/ream)</t>
  </si>
  <si>
    <t>UNDERTIME/LATE FORM (1/4 short, newsprint, 100 sheets/pad, 20 pad/ream)</t>
  </si>
  <si>
    <t>OVERTIME FORM (1/4 short, newsprint, 100 sheets/pad, 20 pad/ream)</t>
  </si>
  <si>
    <t>UV COATED STICKER 20cm x 8cm WOODTEK DOOR JAMB (PINE/FIR) LABEL</t>
  </si>
  <si>
    <t>CLAYCOATED CC#24 8cm x 30.8cm DESIGNCRAFT DOOR JAMB LABEL (2x4) TOP</t>
  </si>
  <si>
    <t>CLAYCOATED CC#24 8cm x 37.6cm DESIGNCRAFT DOOR JAMB LABEL (2x4) BOTTOM</t>
  </si>
  <si>
    <t>CLAYCOATED CC#24 8cm x 42.6cm DESIGNCRAFT DOOR JAMB LABEL (2x6) TOP</t>
  </si>
  <si>
    <t>CLAYCOATED CC#24 8cm x 50cm DESIGNCRAFT DOOR JAMB LABEL (2x6) BOTTOM</t>
  </si>
  <si>
    <t>C2S 220 20cm x 37.6cm DESIGNCRAFT (2x4) DOOR JAMB LABELS</t>
  </si>
  <si>
    <t>C2S 220 20cm x 50cm DESIGNCRAFT DOOR JAMB (2x6) LABEL</t>
  </si>
  <si>
    <t>C2S 220 10cm x 10cm BOSTON BAY WATER DISPENSER FAUCET (A3 BLUE) LABELS</t>
  </si>
  <si>
    <t>C2S 220 10cm x 10cm BOSTON BAY WATER DISPENSER FAUCET (A3 RED) LABELS</t>
  </si>
  <si>
    <t>C2S 220 10cm x 10cm BOSTON BAY WATER DISPENSER FAUCET (W9) LABEL</t>
  </si>
  <si>
    <t>C2S 220 10cm x 10cm BOSTON BAY WATER DISPENSER FAUCET (H3 BLUE) LABEL</t>
  </si>
  <si>
    <t>C2S 220 10cm x 10cm BOSTON BAY WATER DISPENSER FAUCET (H3 RED) LABEL</t>
  </si>
  <si>
    <t>SUPPLIES REQUISITION FORM (1/2 SHORT, NEWSPRINT, 100'S/PAD, 10PAD/REAM, WITHOUT SERIES NUMBER)</t>
  </si>
  <si>
    <t>DECOARTS REQUEST FOR PAYMENT (1/2 SHORT, NEWSPRINT, 100'S/PAD, 10PAD/REAM, WITHOUT SERIES NUMBER)</t>
  </si>
  <si>
    <t>DECOARTS (SSC) FEMALE RED POLO SHIRT - SPECIAL CUT</t>
  </si>
  <si>
    <t>DECOARTS (SSC) FEMALE BLUE POLO SHIRT - SPECIAL CUT</t>
  </si>
  <si>
    <t>CC# 14.48cmX10.16cm LA FONZA PUSH BUTTON Labels</t>
  </si>
  <si>
    <t>12V-7AH BATTERY FOR UPS</t>
  </si>
  <si>
    <t>PRINTER HEAD CABLE FOR EPSON LX310</t>
  </si>
  <si>
    <t>DAMAGE SHEET(1 WHOLE SHORT, NEWSPRINT, DUPLICATE (WHITE &amp; BLUE) 50 SETS/PAD W/ SERIES NUMBER)</t>
  </si>
  <si>
    <t>PANGI LCY CORP. CASH SALES INVOICE (1/4 LONG, QUADRUPLICATE (WHITE, PINK, GREEN &amp; YELLOW) PRE-NUMBERED, 50SETS/BKLT)</t>
  </si>
  <si>
    <t>TORIL LCY CORP. CASH SALES INVOICE (1/4 LONG, QUADRUPLICATE (WHITE, PINK, GREEN &amp; YELLOW) PRE-NUMBERED, 50SETS/BKLT)</t>
  </si>
  <si>
    <t>EPSON TMU220D PRINTER HEAD CABLE</t>
  </si>
  <si>
    <t>CITIHARDWARE APPROVAL REQUEST FORM (1/4 long,newsprint,single copy,100's/pad,20pad/ream)</t>
  </si>
  <si>
    <t>DECOARTS APPROVAL REQUEST FORM (1/4 long,newsprint,single copy,100's/pad,20pad/ream)</t>
  </si>
  <si>
    <t>PETTY CASH REPLENISHMENT SUMMARY (1 whole long,newsprint,100sets/pad)</t>
  </si>
  <si>
    <t>DECOARTS STATEMENT OF ACCOUNT (1/2 long,sub16,quadruplicate,(white,pink,yellow,green)pre-numbered,50sets/pad)</t>
  </si>
  <si>
    <t>DECO TRANSFER SLIP TO BRANCH (1/2 long,newsprint,triplicate(white,green,yellow) pre-numbered,50sets/bklt)</t>
  </si>
  <si>
    <t>CITI STOCK REQUISITION SLIP (1/4 long,newsprint,duplicate,(white,green)pre-numbered,50sets/bklt)</t>
  </si>
  <si>
    <t>DECOARTS PROVISIONAL RECEIPT(1/2 long,sub16,triplicate(white,pink,yellow)pre-numbered,50sets/bklt)</t>
  </si>
  <si>
    <t>MANUAL PURCHASE ORDER (1/2 long,sub16,triplicate,(white,pink,yellow)pre-numbered,50sets/bklt)</t>
  </si>
  <si>
    <t>LOSS ON BREAKAGE REPORT (1 whole short,sub16,duplicate(white,blue)pre-numbered,50sets/pad)</t>
  </si>
  <si>
    <t>CARGO ACKNOWLEDGEMENT SLIP (1/2 short,newsprint,quadruplicate(white,pink,blue,yellow)pre-numbered,50sets/bklt)</t>
  </si>
  <si>
    <t>ID JACKET (APPLIANCE TAG 9.5X10.8CM)</t>
  </si>
  <si>
    <t>ID JACKET (HORIZONTAL EYELET 24X28.6CM)</t>
  </si>
  <si>
    <t>ID JACKET (VERTICAL EYELET 28.6X24CM)</t>
  </si>
  <si>
    <t>THEBEN MOTION DETECTOR (THELUXA R180WH)</t>
  </si>
  <si>
    <t>COMPLETION/SERVICE REPORT (1 whole short, duplicate (newsprint white,yellow) 100's/pad, with series no.)</t>
  </si>
  <si>
    <t>PREPARED ITEM TAGGING (1/2 OF SHORT, NEWSPRINT, W/OUT SERIES NO., 100'S/PAD, 10 PADS/REAM)</t>
  </si>
  <si>
    <t>PREPARED ITEM TAGGING (1/2 OF SHORT, PINK,  W/OUT SERIES NO., 100'S/PAD, 10 PADS/REAM)</t>
  </si>
  <si>
    <t>PREPARED ITEM TAGGING (1/2 OF SHORT, BLUE, W/OUT SERIES NO., 100'S/PAD, 10 PADS/REAM)</t>
  </si>
  <si>
    <t>BARCODE RIBBON 55MMX300MM (FOR GODEX)</t>
  </si>
  <si>
    <t>IMPORTATION RECEIVING TAGGING (1/2 OF SHORT, NEWSPRINT, W/OUT SERIES NO.100'S/PAD, 10PADS/REAM</t>
  </si>
  <si>
    <t>DAMAGE ITEMS TAGGING (1/2 OF SHORT, NEWSPRINT, W/OUT SERIES NO.100'S/PAD, 10PADS/REAM</t>
  </si>
  <si>
    <t>MINDABUILD PURCHASE ORDER FORM (2 PLY CARBONLESS 9.5"x11" 1000 SET/BOX, PRE-NUMBERED)</t>
  </si>
  <si>
    <t>TORIL CITY MODEL PURCHASE ORDER FORM (2 PLY CARBONLESS 9.5"x11" 1000 SET/BOX, PRE-NUMBERED)</t>
  </si>
  <si>
    <t>LOCAL RECEIVING TAGGING (1/2 OF SHORT, NEWSPRINT, W/OU SERIES, 100'S/PAD, 10PADS/REAM)</t>
  </si>
  <si>
    <t>BACKLOAD/CROSSDOCK RECEIVING TAGGING (1/2 OF SHORT, NEWSPRINT, W/OU SERIES, 100'S/PAD, 10PADS/REAM)</t>
  </si>
  <si>
    <t>CONSIGNMENT RECEIVING TAGGING (1/2 OF SHORT, NEWSPRINT, W/OU SERIES, 100'S/PAD, 10PADS/REAM)</t>
  </si>
  <si>
    <t>ITEM W/ EXPIRATION RECEIVING TAGGING (1/2 OF SHORT, NEWSPRINT, W/OU SERIES, 100'S/PAD, 10PADS/REAM)</t>
  </si>
  <si>
    <t>CODE OF DISCIPLINE FORM (1 WHOLE LONG NEWSPRINT, 100's/PAD, 5PADS/REAM, BACK TO BACK)</t>
  </si>
  <si>
    <t>RECEIVING BLINDS (1 whole short, newsprint, 100sets/pad)</t>
  </si>
  <si>
    <t>RECEIVING CHECKLIST FORM (1/2 short lengthwise, newsprint, 100's/pad, pre-numbered)</t>
  </si>
  <si>
    <t>MELAMINE LAMINATED BOARD 2 SIDES NAIROBI WENGE COLOR (Code:VM 21810) 18X1220X2440MM</t>
  </si>
  <si>
    <t>AIRCON BOSTON BAY  ME ACCS. BFA1-96CRN1 CONDENSER TEMPERATURE SENSOR (COIL)</t>
  </si>
  <si>
    <t>AIRCON BOSTON BAY  ME ACCS. BFA1-96CRN1 HIGH PRESSURE PROTECTOR</t>
  </si>
  <si>
    <t>AIRCON BOSTON BAY  ME ACCS. BFA1-96CRN1 INDOOR FAN MOTOR</t>
  </si>
  <si>
    <t>AIRCON BOSTON BAY  ME ACCS. BFA1-96CRN1 LOW PRESSURE PROTECTOR</t>
  </si>
  <si>
    <t>(do not use) AIRCON BOSTON BAY  ME ACCS. BFA1-96CRN1 MOTOR COMPRESSOR</t>
  </si>
  <si>
    <t>AIRCON BOSTON BAY  ME ACCS. BFA1-96CRN1 OUTDOOR FAN MOTOR</t>
  </si>
  <si>
    <t>PEG HOOK SINGLE 6X400MM</t>
  </si>
  <si>
    <t>WHEELS RUBBER CASTER- FIXED 29200 8"</t>
  </si>
  <si>
    <t>WHEELS RUBBER CASTER- SWIVEL 29200 8"</t>
  </si>
  <si>
    <t>WHEELS RUBBER CASTER- SWIVEL W/ DOUBLE BRAKE 29200B2 8"</t>
  </si>
  <si>
    <t>PEG HOOK 300L X 6MM</t>
  </si>
  <si>
    <t>PLASTIC TAGS TRANSPARENT</t>
  </si>
  <si>
    <t>CHECKOUT NEW TYPE 0.8MM STAINLESS FOR TOP SURFACE</t>
  </si>
  <si>
    <t>UPRIGHT H=190cm 30*80* 2.5mm</t>
  </si>
  <si>
    <t>UPRIGHT H=120cm 30*80* 2.5mm</t>
  </si>
  <si>
    <t>TOP HOLDER</t>
  </si>
  <si>
    <t>BOTTOM HOLDER</t>
  </si>
  <si>
    <t>BRACKETS</t>
  </si>
  <si>
    <t>CARTON PACKAGING 530 X 200 X 535mm</t>
  </si>
  <si>
    <t>COPPER TUBE 3/8"</t>
  </si>
  <si>
    <t>COPPER TUBE 1/2"</t>
  </si>
  <si>
    <t>COPPER PIPE 7/8"</t>
  </si>
  <si>
    <t>COPPER PIPE 1"</t>
  </si>
  <si>
    <t>COPPER ELBOW 7/8" x 90degrees</t>
  </si>
  <si>
    <t>COPPER ELBOW 1" x 90degrees</t>
  </si>
  <si>
    <t>STEEL TRANSPORT CHAIR CA951E</t>
  </si>
  <si>
    <t>ALUMINUM TRANSPORT CHAIR CA966LEH</t>
  </si>
  <si>
    <t>SAMPLE- MT-201A</t>
  </si>
  <si>
    <t>SAMPLE- MT-201B</t>
  </si>
  <si>
    <t>SAMPLE- MT-129</t>
  </si>
  <si>
    <t>SAMPLE- MT-204</t>
  </si>
  <si>
    <t>SAMPLE- MT-207</t>
  </si>
  <si>
    <t>SAMPLE- MT-219</t>
  </si>
  <si>
    <t>SAMPLE- MT-220</t>
  </si>
  <si>
    <t>SAMPLE- MT-009</t>
  </si>
  <si>
    <t>SAMPLE- MT-021</t>
  </si>
  <si>
    <t>AIRCON BOSTON BAY ME ACCS. BFA1-96CRN1 AXIAL FAN (3 BLADES)</t>
  </si>
  <si>
    <t>AIRCON BOSTON BAY ME ACCS. BFA1-96CRN1 AXIAL FAN (4 BLADES)</t>
  </si>
  <si>
    <t>AIRCON BOSTON BAY ME ACCS. BFA1-96CRN1 MAGNETIC CONTACTOR</t>
  </si>
  <si>
    <t>AIRCON BOSTON BAY ME ACCS. BFA1-96CRN1 INDOOR PCB (BOARD)</t>
  </si>
  <si>
    <t>AIRCON BOSTON BAY ME ACCS. BFA1-96CRN1 OUTDOOR PCB (BOARD)</t>
  </si>
  <si>
    <t>AIRCON BOSTON BAY ME ACCS. BFA1-96CRN1 EVAPORATOR TEMPARATURE SENSOR (COIL)</t>
  </si>
  <si>
    <t>AIRCON BOSTON BAY ME ACCS. BFA1-96CRN1 INDOOR AMBIENT TEMPARATURE SENSOR</t>
  </si>
  <si>
    <t>AIRCON BOSTON BAY ME ACCS. BFA1-96CRN1 CONDENSOR TEMPARATURE SENSOR (COIL)</t>
  </si>
  <si>
    <t>AIRCON BOSTON BAY ME ACCS. BFA1-96CRN1 OUTDOOR AMBIENT TEMPARATURE SENSOR</t>
  </si>
  <si>
    <t>AIRCON BOSTON BAY ME ACCS. BFA1-96CRN1 OUTDOOR UNIT 220V 3N 60HZ R410A</t>
  </si>
  <si>
    <t>U BARRIER GUARD 2000X600X76DIA.</t>
  </si>
  <si>
    <t>U BARRIER GUARD 900X600X76DIA.</t>
  </si>
  <si>
    <t>RED LABEL STRIPS/TAPE TAG RED L-3000MM</t>
  </si>
  <si>
    <t>STEEL TRANSPORT WHEELCHAIR CA951E</t>
  </si>
  <si>
    <t>720P 16CH DVR XD-AHD6416F</t>
  </si>
  <si>
    <t>720P XD-CS75-1 ALUM. + VARY FOCUS LENSE + 1.0MP, BULLET TYPE CAMERA</t>
  </si>
  <si>
    <t>720P XD-DS30-1 ALUM. + 1.0MP + DOME TYPE CAMERA</t>
  </si>
  <si>
    <t>CCTV CENTRALIZED POWER SUPPLY</t>
  </si>
  <si>
    <t>DC PLUG BOLTED TYPE</t>
  </si>
  <si>
    <t>BOLT ON TYPE BNC CONNECTOR</t>
  </si>
  <si>
    <t>REFLECTOR LINE (25M/ROLL)</t>
  </si>
  <si>
    <t>4- WAYS GONDOLA w/ CASTERS AND RED PLATFORM UPRIGHT (RAL9001)</t>
  </si>
  <si>
    <t>LOCK-UP CAGE (DISPLAY CABINET)</t>
  </si>
  <si>
    <t>CIRCUIT BREAKER 70A, 3PHASE BOLT-ON W/OUT ENCLOSURE, GE</t>
  </si>
  <si>
    <t>AIRCON BOSTON BAY AXIAL FAN BLADE (3 BLADES)</t>
  </si>
  <si>
    <t>RED LABEL STRIP 3 METERS</t>
  </si>
  <si>
    <t>AIRCON BOSTON BAY ME ACCS. BFA1-96CRN1 RELAY</t>
  </si>
  <si>
    <t>GENERATOR ACCS. TURBO CHARGER</t>
  </si>
  <si>
    <t>GENERATOR ACCS. INJECTION NOZZOLE</t>
  </si>
  <si>
    <t>GENERATOR ACCS. ATS(AUTOMATIC TRANSFER SWITCH)</t>
  </si>
  <si>
    <t>CT SPORTY BOTTLE</t>
  </si>
  <si>
    <t>CT BACKPACK 2017</t>
  </si>
  <si>
    <t>CT STORAGE BAG 709712 2017 (W/ 2C PRINTING)</t>
  </si>
  <si>
    <t>CT NON WOVEN BAG 12X16 80GSM 2017</t>
  </si>
  <si>
    <t>CT NON WOVEN BAG 8X10 80GSM 2017</t>
  </si>
  <si>
    <t>CT WATER BOTTLE 2017</t>
  </si>
  <si>
    <t>CONTAINER RAMP SJDQ</t>
  </si>
  <si>
    <t>GENERATOR KIPOR KDE60SS3 WITH KP310 PANEL</t>
  </si>
  <si>
    <t>GENERATOR KIPOR ATS KPEC40100DQ62A</t>
  </si>
  <si>
    <t>CT COTTON BAG 140GSM 2017</t>
  </si>
  <si>
    <t>CT LED FLASHLIGHT YG-3849 2017</t>
  </si>
  <si>
    <t>ADJUSTABLE CAR RAMP</t>
  </si>
  <si>
    <t>TUBE ZIGMA RI LED T8 XF12C87JJ 4000K CW ECONOMIC</t>
  </si>
  <si>
    <t>ELASTIC REFLECTIVE BAND VEST Y-1045 GREEN</t>
  </si>
  <si>
    <t>ELASTIC REFLECTIVE BAND VEST Y-1045 ORANGE</t>
  </si>
  <si>
    <t>PALLET JACK SPARE PARTS H1B PU ROLLER WITH BEARING (TANDEM TYPE)</t>
  </si>
  <si>
    <t>FRONT WIRE STOPPER (990)</t>
  </si>
  <si>
    <t>UPPER SHELF 470*1000</t>
  </si>
  <si>
    <t>3 - HOOK BRACKET (470)</t>
  </si>
  <si>
    <t>COPPER COUPLING 7/8"</t>
  </si>
  <si>
    <t>COPPER COUPLING 1"</t>
  </si>
  <si>
    <t>COPPER COUPLING 3/8"</t>
  </si>
  <si>
    <t>COPPER COUPLING 1/2"</t>
  </si>
  <si>
    <t>RG6+2C*0.75 (A RG-6:1.02 CCS 24%+PEF 4.6+AL FOIL+BRAIDING 16/6/0.12 AL B 2C*0.75:7/0.37 CCA + LDPE1.8 JACKET: A+B BLACK 6.9+2.8X5.2</t>
  </si>
  <si>
    <t>CAT5E 4*2*0.5CCA NEW PVC</t>
  </si>
  <si>
    <t>STEEL LOCKER HDG-18 (18 DOOR LOCKER, COLOR: GRAY, 0.6MM, POWDER COATING, COLD ROLLED STEEL)</t>
  </si>
  <si>
    <t>CT MAGNETIC BOTTLE OPENER w/ PVC BOX</t>
  </si>
  <si>
    <t>(do not use) CHINESE CALENDARS 2018</t>
  </si>
  <si>
    <t>CT MUG HAMMERS SHAPED HANDLE PPXY560</t>
  </si>
  <si>
    <t>CT MUG ELECTRIC DRILL SHAPED HANDLE PPXY568</t>
  </si>
  <si>
    <t>CT MUG SCREW DRIVER SHAPED HANDLE PPXY566</t>
  </si>
  <si>
    <t>BEAM (L3000x50x110x2.3)</t>
  </si>
  <si>
    <t>FLOODLIGHT ZIGMA TP6-TA048 100-240VAC 50W 3500LM 6000K PF&gt;0.9 15,000HRS.</t>
  </si>
  <si>
    <t>LAWN MOWER  LSP 460 S8A (46cm, 135cc, PROPELLED)</t>
  </si>
  <si>
    <t>LAWN MOWER LS 400 S11H (40cm,99cc HAND PUSH)</t>
  </si>
  <si>
    <t>TUBE ZIGMA LED T8-XF12C87JJ 18W 4000K CW</t>
  </si>
  <si>
    <t>4 STROKE BRUSH CUTTER BC139</t>
  </si>
  <si>
    <t>AIRCON BOSTON BAY ME ACCS. DIGITAL CONTROL DISPLAY</t>
  </si>
  <si>
    <t>AIRCON BOSTON BAY ME ACCS. RELAY BOARD INDOOR</t>
  </si>
  <si>
    <t>AIRCON BOSTON BAY ME ACCS. FAN MOTOR CAPACITOR</t>
  </si>
  <si>
    <t>FLOODLIGHT ZIGMA TP6-TA100-VEDL (100-240VAC 100W 7000lm 6000k PF&gt;0.9 25,000hrs)</t>
  </si>
  <si>
    <t>CARTON PACKAGING 650 X 215 X 460mm</t>
  </si>
  <si>
    <t>CARTON PACKAGING 800 X 195 X 500mm</t>
  </si>
  <si>
    <t>(do not use) PORTABLE DATA COLLECTOR w/USB INTERFACE CRADLE, 2MB MEMORY, JOB GEN.UTILITY, DATA COMPARISON, TYSSO LOGO</t>
  </si>
  <si>
    <t>PACKAGING TAPE, 1 ROLL WITHOUT ROUND CARD 45micX48mmX100m (TRANSPARENT)</t>
  </si>
  <si>
    <t>WHITE COTTON BAG 38 X 42/2.5 X 65cm (8C2P)</t>
  </si>
  <si>
    <t>WAREHOUSE TROLLEY WT-4 (Specification: L1720*W520*H1020mm, Capacity:200kg., SurfaceHandling: Zinc+Powder, Castor:Rubber-2 Fixed, 2 Swivel, Color: YELLOW)</t>
  </si>
  <si>
    <t>6" RUBBER CASTOR/ WITHOUT BRAKE/ SWIVEL/ M12</t>
  </si>
  <si>
    <t>6" RUBBER CASTOR/ WITH BRAKE/ SWIVEL/ M12</t>
  </si>
  <si>
    <t>(DO NOT USE) PLASTIC SHOPPING TROLLEY 180 LITERS (ZINC PLUS POWDER)</t>
  </si>
  <si>
    <t>142 PARALLEL PIN (SPARE PARTS)</t>
  </si>
  <si>
    <t>F116B PU FRONT WHEEL WITH BEARINGS, TANDEM TYPE</t>
  </si>
  <si>
    <t>145 SPRING</t>
  </si>
  <si>
    <t>M ASSY (143+144)</t>
  </si>
  <si>
    <t>N ASSY (146+147+148+149+150+151+168+169)</t>
  </si>
  <si>
    <t>TRANSPARENT TAG FOR HOOK (ZINC PLUS POWDER)</t>
  </si>
  <si>
    <t>PEG HOOK DOUBLE WITH TAG (340Lx6mm)</t>
  </si>
  <si>
    <t>LANDING PLATFORM DCQY10T (Lift Capacity:10,000kg., Platform Height: 1.2-1.7m, Outer Width: 2.2m, Length: 10m)</t>
  </si>
  <si>
    <t>MAGNETIC HOOK LOCK SET PEG300</t>
  </si>
  <si>
    <t>PEG301 MAGNET FOR PEG300 HOOK LOCK KEY</t>
  </si>
  <si>
    <t>NON WOVEN BAG 9 X 12" (with ONE COLOR ONE SIDE SILKSCREEN PRINT)</t>
  </si>
  <si>
    <t>19" *6K 5 FOLDING UMBRELLA (Frame: ALU SHAFT + ALU WITH FIBERGLASS RIBS, Handle: PLASTIC HANDLE WITH MANUAL OPEN, Fabric: 190T POLYESTER WITH SILVER COATING)</t>
  </si>
  <si>
    <t>GLASS WATER BOTTLE with COLORED BOX DESIGN</t>
  </si>
  <si>
    <t>SPORTY WATER BOTTLE</t>
  </si>
  <si>
    <t>TRAVEL POUCH (230D TWIL WITH PVC BACKING: WITH LOGO PRINTING ON PANEL: FABRIC, WITH INSIDE POCKET) CT-01</t>
  </si>
  <si>
    <t>MEMO PAPER CUBE (7.5x7.5cm,500 sheets-non post it, 2 colors printing on 4 sides, with shrink film)</t>
  </si>
  <si>
    <t>FILM CHARGE</t>
  </si>
  <si>
    <t>XD-CS75-K ALUMINUM + VARY FOCUS LENSE + 1000TVL CMOS, BULLET TYPE</t>
  </si>
  <si>
    <t>XD-DS50-K ALUMINUM + 1000TVL CMOS + DOME TYPE</t>
  </si>
  <si>
    <t>PUSH CART FOR BASKET (SHOPPING CART SMALL)</t>
  </si>
  <si>
    <t>WIRE BASKET 99*50CM</t>
  </si>
  <si>
    <t>WIRE BASKET DIVIDER</t>
  </si>
  <si>
    <t>ACRYLIC DIVIDER 400 DEPTH</t>
  </si>
  <si>
    <t>TAPE TAG RED</t>
  </si>
  <si>
    <t>SINGLE JACK CHAIN SHORTY TYPE, 2.0mm ZINC 20x20x13 (J20100MZ1R2B)</t>
  </si>
  <si>
    <t>ELASTIC REFLECTIVE BAND VEST Y-1045 YELLOW</t>
  </si>
  <si>
    <t>FOLDABLE BACKPACK</t>
  </si>
  <si>
    <t>WATER DISPENSER LB-LBWB1.5-5X89</t>
  </si>
  <si>
    <t>WATER DISPENSER LB-LWB1.5-5X89</t>
  </si>
  <si>
    <t>WATER DISPENSER BT1162</t>
  </si>
  <si>
    <t>WATER DISPENSER BY601</t>
  </si>
  <si>
    <t>WATER DISPENSER BY520</t>
  </si>
  <si>
    <t>WATER DISPENSER BY531</t>
  </si>
  <si>
    <t>GLF #9.5 (1 PHASE) PROPELLER FAN</t>
  </si>
  <si>
    <t>FOLDED BACK PACK (Material: 420D Polyester, Size: 30.5*15.6*40cm-Spread, 23*17*3cm-Folded, Color: RED, With Logo)</t>
  </si>
  <si>
    <t>CTX TABLE DISPLAYER</t>
  </si>
  <si>
    <t>CLOCK (9104)</t>
  </si>
  <si>
    <t>GENERATOR SET KX65 (WITH 250A ATS)</t>
  </si>
  <si>
    <t>GONDOLA UPRIGHT (1210*60*30*2.5MM)</t>
  </si>
  <si>
    <t>UPPER SHELF (300*500L)</t>
  </si>
  <si>
    <t>2 HOOK BRACKET (300L, 2 HOOK)</t>
  </si>
  <si>
    <t>BASE SHELF (350D x 500L)</t>
  </si>
  <si>
    <t>BASE LEG (350L)</t>
  </si>
  <si>
    <t>PRICE TAG (490L)</t>
  </si>
  <si>
    <t>PERFORATED BACK PANEL (490L*400H* 1.2mmT)</t>
  </si>
  <si>
    <t>PLAIN BACK PANEL (490L*200H 0.8mmT)</t>
  </si>
  <si>
    <t>PLAIN BACK PANEL (490L*100H 0.8mmT)</t>
  </si>
  <si>
    <t>FRONT WIRE STOPPER (490*100mm)</t>
  </si>
  <si>
    <t>TOP COVER (490 to fit on 60*30 upright)</t>
  </si>
  <si>
    <t>OUTDOOR 8TR AXIAL FAN 4 BLADES</t>
  </si>
  <si>
    <t>OUTDOOR 8TR AXIAL FAN 3 BLADES</t>
  </si>
  <si>
    <t>DIAPER CHANGING STATION HSD-X1001 (Open:855*560*495mm, Closed:855*560*107mm, Material:HDPE)</t>
  </si>
  <si>
    <t>(DO NOT USE) PALLET JACK ACCESSORIES F2 PU STEERING WHEEL WITH BEARING</t>
  </si>
  <si>
    <t>INDOOR PCB BOARD</t>
  </si>
  <si>
    <t>OUTDOOR PCB BOARD</t>
  </si>
  <si>
    <t>CONTROL DISPLAY BOARD</t>
  </si>
  <si>
    <t>INDOOR FAN RELAY</t>
  </si>
  <si>
    <t>INDOOR TRANSFORMER (FOR MAIN BOARD)</t>
  </si>
  <si>
    <t>OUTDOOR TRANSFORMER (FOR MAIN BOARD)</t>
  </si>
  <si>
    <t>OUTDOOR HIGH TEMPERATURE PROTECTOR</t>
  </si>
  <si>
    <t>UPRIGHT FRAME 2600*850</t>
  </si>
  <si>
    <t>ANCHOR BOLT</t>
  </si>
  <si>
    <t>STEP BEAM 50*110*3000</t>
  </si>
  <si>
    <t>SAFETY KEYS</t>
  </si>
  <si>
    <t>SHELF-UPPER 470D*770L</t>
  </si>
  <si>
    <t>BACK PANEL-PERFORATED 770L*400H,1.2MM THICK</t>
  </si>
  <si>
    <t>DIGITAL CAMERA (CANON:IXUS 175)</t>
  </si>
  <si>
    <t>AIRCON BOSTON BAY ME MWF-18CR-NB9 (REMOTE) 2 HP</t>
  </si>
  <si>
    <t>AIRCON GE AEV07KB (MANUAL CONT.) 3/4 HP.</t>
  </si>
  <si>
    <t>BOSTON BAY AIRCON 8TONS</t>
  </si>
  <si>
    <t>COFTA STOOL JADE HIGH 332X507 WHITE</t>
  </si>
  <si>
    <t>GENERATOR</t>
  </si>
  <si>
    <t>FULL EXTENSION LADDER</t>
  </si>
  <si>
    <t>REPAIRED XIAMEN RACK (do not use)</t>
  </si>
  <si>
    <t>BOARD CART</t>
  </si>
  <si>
    <t>DIGITAL CAMERA</t>
  </si>
  <si>
    <t>LAVATORY DISPLAYER</t>
  </si>
  <si>
    <t>WIRE BASKET - DIVIDER</t>
  </si>
  <si>
    <t>LUMBER RACK</t>
  </si>
  <si>
    <t>PALLET JACK - POLYURETHANE</t>
  </si>
  <si>
    <t>PALLET JACK - RUBBER</t>
  </si>
  <si>
    <t>PALLET JACK REPAIRED (do not use)</t>
  </si>
  <si>
    <t>SHOPPING BASKET</t>
  </si>
  <si>
    <t>SHOPPING BASKET STAND</t>
  </si>
  <si>
    <t>(do not use)PLASTIC SHOPPING TROLLEY 180L</t>
  </si>
  <si>
    <t>SHOPPING CART</t>
  </si>
  <si>
    <t>STEEL LOCKER</t>
  </si>
  <si>
    <t>STRAPPING MACHINE SEMI AUTOMATIC HEAVY DUTY</t>
  </si>
  <si>
    <t>XIAMEN RACK</t>
  </si>
  <si>
    <t>SECURITY CAMERA VANGOLD VG-H7404LK 480TVL W/HDD 4</t>
  </si>
  <si>
    <t>SECURITY CAMERA VANGOLD VG-H7408LK 480TVL W/HDD 8-CH</t>
  </si>
  <si>
    <t>SECURITY CAMERA VANGOLD VG-H8016BK 700TVL W/ HDD 16</t>
  </si>
  <si>
    <t>SECURITY CAMERA SOTER STR-ST401A 700TVL 4-CHANNELS (4-OUTD.CAM)</t>
  </si>
  <si>
    <t>SECURITY CAMERA SOTER STR-ST801A 700TVL 8-CHANNELS (8-OUTD. CAM)</t>
  </si>
  <si>
    <t>SECURITY CAMERA XUNDAO XD-ST401A 700TVL 4-CAMERA(2</t>
  </si>
  <si>
    <t>SECURITY CAMERA XUNDAO XD-ST801A 700TVL 8-CAMERA(4</t>
  </si>
  <si>
    <t>STRAPPING MACHINE</t>
  </si>
  <si>
    <t>AIRCON BOSTON BAY ME BFA1-96CRN1 FLR MOUNT 8 TONER IN/OUT DOOR UNIT SET</t>
  </si>
  <si>
    <t>22TONS HYDRAULIC TYPE DOCKLEVER</t>
  </si>
  <si>
    <t>HAND PALLET TRUCK HP25L W/ RUBBER STEERING WHEEL</t>
  </si>
  <si>
    <t>(DO NOT USE) HAND PALLET TRUCK BST2568 W/ PU STEERING WHEEL</t>
  </si>
  <si>
    <t>PROPELLER FAN GLF12.5#</t>
  </si>
  <si>
    <t>HAND PALLET TRUCK (MODEL#: BST2568)</t>
  </si>
  <si>
    <t>HAND PALLET TRUCK (PWH30-II)</t>
  </si>
  <si>
    <t>(DO NOT USE) HAND PALLET TRUCK BST2568 W/ RUBBER STEERING WHEEL</t>
  </si>
  <si>
    <t>TROWEL BLADE JMT- 36.30</t>
  </si>
  <si>
    <t>POWER TROWEL JMT-36</t>
  </si>
  <si>
    <t>PLOTTING 20" X 30"</t>
  </si>
  <si>
    <t>BLUE PRINTING 20" X 30"</t>
  </si>
  <si>
    <t>RACKING SYSTEM</t>
  </si>
  <si>
    <t>INSULATION NOYA FIBERGLASS 1.2m X15mX50mmX16kg (1 side)</t>
  </si>
  <si>
    <t>WELDED WIRE GREAT OUTDOOR/SHIELD HA 1/2 X 1/2 X 4 X 21m MESH</t>
  </si>
  <si>
    <t>TUBE ZIGMA LED T5- XL12C86JJ 16W 6000K DL</t>
  </si>
  <si>
    <t>SURFACE GRID FIXTURE 4x36w TQST8436</t>
  </si>
  <si>
    <t>INSULATION NOYA FIBERGLASS 1.2MX15MX50MMX32KG PLAIN</t>
  </si>
  <si>
    <t>TURN BUCKLE DIN1480 BODY DROP FORGED EYE/EYE ZP 3/4" M20</t>
  </si>
  <si>
    <t>PRE-FABRICATED STORAGE SHELVING SYSTEM</t>
  </si>
  <si>
    <t>NT-TRAVEL POUCH</t>
  </si>
  <si>
    <t>NT-PAINT BOYSEN B 1961 TRAFFIC YELLOW</t>
  </si>
  <si>
    <t>NT-PAINT QDE ISLAND QDE BUNGLE HOUSE BLUE</t>
  </si>
  <si>
    <t>NT-NAIL DISPENSER</t>
  </si>
  <si>
    <t>NT-FIRE EXTINGUISHER HOLDER</t>
  </si>
  <si>
    <t>NT-BT427 OIL FILTER BALDWIN 60KVA</t>
  </si>
  <si>
    <t>NT-BF988 FUEL FILTER BALDWIN 60KVA</t>
  </si>
  <si>
    <t>NT-HORING-LIH MANUAL CALL POINT</t>
  </si>
  <si>
    <t>NT-WIRE BASKET - DIVIDER</t>
  </si>
  <si>
    <t>NT-Clock</t>
  </si>
  <si>
    <t>(DO NOT USE) NT-Sport Water Bottle</t>
  </si>
  <si>
    <t>NT-Glass Water Bottle</t>
  </si>
  <si>
    <t>NT-Coated Paper #100 15cmX34cm LA FONZA BROCHURES (2 Sides Print)</t>
  </si>
  <si>
    <t>NT-C2S120 8.5"x5.5" CITIHARDWARE CORPORATE FLYERS (Back to Back)</t>
  </si>
  <si>
    <t>NT-SWIVEL CASTER HAUSMANN FC INDUSTRIAL RUBBER 6" 11160</t>
  </si>
  <si>
    <t>NT-PAINT ISLAND ELASTOMER BRIGHT RED</t>
  </si>
  <si>
    <t>NT-COPPER ELBOW 7/8 X 90 DEG.</t>
  </si>
  <si>
    <t>NT-HI LUX LED EXIT SIGN EX-10YWS/W01 SINGLE SIDED (FREE)</t>
  </si>
  <si>
    <t>NT-BF1280 FUEL &amp; WATER FILTER BALDWIN 60KVA</t>
  </si>
  <si>
    <t>NT - EMERGENCY LIGHT HI-LUX EL-6V5L</t>
  </si>
  <si>
    <t>NT-RED POLO BARONG MALE (SMALL)</t>
  </si>
  <si>
    <t>NT-RED POLO BARONG MALE (MEDIUM)</t>
  </si>
  <si>
    <t>NT-RED POLO BARONG MALE (LARGE)</t>
  </si>
  <si>
    <t>NT-CITI SANDOBAG SMALL WITH LOGO PRINTING</t>
  </si>
  <si>
    <t>NT-CITI SANDOBAG MEDIUM WITH LOGO PRINTING</t>
  </si>
  <si>
    <t>NT-CITI SANDOBAG LARGE WITH LOGO PRINTING</t>
  </si>
  <si>
    <t>NT-RED POLO BARONG MALE (XLARGE)</t>
  </si>
  <si>
    <t>NT-RED POLO BARONG MALE (XXL)</t>
  </si>
  <si>
    <t>NT-RED POLO BARONG FEMALE (SMALL)</t>
  </si>
  <si>
    <t>NT-RED POLO BARONG FEMALE (MEDIUM)</t>
  </si>
  <si>
    <t>NT-RED POLO BARONG FEMALE (LARGE)</t>
  </si>
  <si>
    <t>NT-RED POLO BARONG FEMALE (XLARGE)</t>
  </si>
  <si>
    <t>NT-RED POLO BARONG FEMALE (XXL)</t>
  </si>
  <si>
    <t>NT-Citihardware Pouch Bag 7.5"x5.5"x2"(base)</t>
  </si>
  <si>
    <t>NT-TARPAULIN PE 2.44MX100M 2 SIDE LAMINATED BLUE/SILVER</t>
  </si>
  <si>
    <t>NT-PIPE INSULEX ELECTRICAL 1/2 X25M FLEXIBLE</t>
  </si>
  <si>
    <t>NT-PANCAKE COPPER COIL TUBE 1/2" 12.7MMX.8MMX15M</t>
  </si>
  <si>
    <t>NT-MEMO PAPER CUBE</t>
  </si>
  <si>
    <t>NT-COPPER COUPLING 1 1/8" HX410A W/ STOP</t>
  </si>
  <si>
    <t>NT-TURN BUCKLE DIN 1480 BODY 20MM</t>
  </si>
  <si>
    <t>NT-CITIHARDWARE PLAIN RED POLO SHIRT MALE (SMALL)</t>
  </si>
  <si>
    <t>NT-CITIHARDWARE PLAIN RED POLO SHIRT MALE (MEDIUM)</t>
  </si>
  <si>
    <t>NT-CITIHARDWARE PLAIN RED POLO SHIRT MALE (LARGE)</t>
  </si>
  <si>
    <t>NT-CITIHARDWARE PLAIN RED POLO SHIRT MALE (XLARGE)</t>
  </si>
  <si>
    <t>NT-CITIHARDWARE PLAIN RED POLO SHIRT MALE (XXL)</t>
  </si>
  <si>
    <t>NT-CITIHARDWARE PLAIN RED POLO SHIRT FEMALE (SMALL)</t>
  </si>
  <si>
    <t>NT-CITIHARDWARE PLAIN RED POLO SHIRT FEMALE (MEDIUM)</t>
  </si>
  <si>
    <t>NT-CITIHARDWARE PLAIN RED POLO SHIRT FEMALE (LARGE)</t>
  </si>
  <si>
    <t>NT-CITIHARDWARE PLAIN RED POLO SHIRT FEMALE (XLARGE)</t>
  </si>
  <si>
    <t>NT-CITIHARDWARE PLAIN RED POLO SHIRT FEMALE (XXL)</t>
  </si>
  <si>
    <t>NT-PADLOCK SOTER LS3250L LONG SHACKLE DISC MECHANISM IRON 50MM</t>
  </si>
  <si>
    <t>NT-BENCH IDEA #11525 PRESIDIO SLATES WHITE</t>
  </si>
  <si>
    <t>NT-MAGNETIC CONTACTOR 220 VOLTS WITH AUXILIARY</t>
  </si>
  <si>
    <t>NT-KING CABINET BROCHURE</t>
  </si>
  <si>
    <t>NT-BOSTON HANGTAG 40X15</t>
  </si>
  <si>
    <t>NT-ZIGMA HANGTAG</t>
  </si>
  <si>
    <t>NT-EXOR HANGTAG</t>
  </si>
  <si>
    <t>(DO NOT USE)KRAFT BAG #8 14.8cm x29cm 2000's/Bun. w/out logo</t>
  </si>
  <si>
    <t>(DO NOT USE) KRAFT BAG #25 21.1cm x 45cm 1000's/Bun. w/out logo</t>
  </si>
  <si>
    <t>(DO NOT USE) KRAFT BAG #45 27.6cm x 41.3cm 500's/Bun. w/out logo</t>
  </si>
  <si>
    <t>NT-CITIHARDWARE MALE SOT POLOSHIRT GRAY XLARGE</t>
  </si>
  <si>
    <t>NT-CITIHARDWARE MALE SOT POLOSHIRT GRAY LARGE</t>
  </si>
  <si>
    <t>NT-CITIHARDWARE MALE SOT POLOSHIRT GRAY MEDIUM</t>
  </si>
  <si>
    <t>NT-CITIHARDWARE MALE SOT POLOSHIRT GRAY SMALL</t>
  </si>
  <si>
    <t>NT-CUTTER PIPE HAUSMANN PC-211-N 6-35MM</t>
  </si>
  <si>
    <t>NT-BENCH VISE HAUSMANN 9836 6" SWIVEL W/ ANVIL</t>
  </si>
  <si>
    <t>NT-KRAFT BAG #8 14.8cm x29cm 2000's/Bun. w/out logo</t>
  </si>
  <si>
    <t>NT-KRAFT BAG #25 21.1cm x 45cm 1000's/Bun. w/out logo</t>
  </si>
  <si>
    <t>NT-KRAFT BAG #45 27.6cm x 41.3cm 500's/Bun. w/out logo</t>
  </si>
  <si>
    <t>NT-RED APRON WITH POCKET (MEDIUM)</t>
  </si>
  <si>
    <t>NT-RED APRON WITHOUT POCKET (FREE SIZE)</t>
  </si>
  <si>
    <t>NT-RED APRON WITH POCKET (SMALL)</t>
  </si>
  <si>
    <t>NT-WALL FAN BOSTON BAY ME FW40-6H 16"</t>
  </si>
  <si>
    <t>NT-BULB ZIGMA YR LED V3 60W 6500K E27 DL</t>
  </si>
  <si>
    <t>NT-RED APRON with POCKET (LARGE)</t>
  </si>
  <si>
    <t>NT-BENCH VISE HAUSMANN D21606 6" SWIVEL BASE</t>
  </si>
  <si>
    <t>NT-STRETCH FILM 500MM X 500M X 20 MICRONS  2'' CORE</t>
  </si>
  <si>
    <t>NT-C2S 120 17.67cm x 22.87cm CITIHARDWARE Corporate Brochure (back to back)</t>
  </si>
  <si>
    <t>NT-FC#15 8.5"x8" HO GENERIC FIESTA FAN FLYERS(2 SHEETS PASTED)</t>
  </si>
  <si>
    <t>NT-STREET LAMP ZIGMA HT TP7-LA072 60W 6300LM 5000K DL</t>
  </si>
  <si>
    <t>NT- GLOSSY STICKER 4cmX22cm FLUSH DOOR STICKER</t>
  </si>
  <si>
    <t>NT- 2020 CITIHARDWARE 2-FOLD CALENDAR</t>
  </si>
  <si>
    <t>NT- C2S120 11"x5" C-POWER FLYERS (BACK TO BACK)</t>
  </si>
  <si>
    <t>NT-C2S80 8"x3.6" VODA FLYERS</t>
  </si>
  <si>
    <t>NT- C2S120 8"x4.5" HAUSMANN GENERATOR FLYERS (BACK TO BACK)</t>
  </si>
  <si>
    <t xml:space="preserve">NT-ID JACKET (APPLIANCE TAG 9.5X10.8CM)						</t>
  </si>
  <si>
    <t>NT-ID JACKET (HORIZONTAL EYELET 24X28.6CM)</t>
  </si>
  <si>
    <t>NT-ID JACKET (VERTICAL EYELET 28.6X24CM)</t>
  </si>
  <si>
    <t>NT-CITIHARDWARE PLAIN RED POLO SHIRT MALE (XXXL)</t>
  </si>
  <si>
    <t>NT- CITIHARDWARE WHITE T-SHIRT</t>
  </si>
  <si>
    <t>NT- CITIHARDWARE T-SHIRT (FREE SIZE)</t>
  </si>
  <si>
    <t>NT- C2S120 12.7cmX38.1cm KITCHEN SINK BROCHURE (Back to Back)</t>
  </si>
  <si>
    <t>(do not use double barcode)NT- FC#15 8.5"x8" HO GENERIC FIESTA FAN FLYERS (BACK TO BACK)</t>
  </si>
  <si>
    <t>NT- C2S120 25cmX11cm AQUASTRONG FLYER</t>
  </si>
  <si>
    <t>NT- C2S120 17.67cmX22.87cm CITIHARDWARE CORPORATE BROCHURE (Back to Back)</t>
  </si>
  <si>
    <t>NT- FC#15 8"x8" GENERIC FIESTA FAN FLYERS (2 Sheets Pasted)</t>
  </si>
  <si>
    <t>NT- CITIHARDWARE 2020 COMMERCIAL CALENDAR BIG (21"x11.625")</t>
  </si>
  <si>
    <t>NT- CITIHARDWARE 2020 COMMERCIAL CALENDAR SMALL (16"x6.715")</t>
  </si>
  <si>
    <t>NT-KRAFT BAG #8 14.8cm x29cm 2000's/BUN. W/ LOGO</t>
  </si>
  <si>
    <t>NT-KRAFT BAG #25 21.1cm x 45cm 1000's/BUN. W/ LOGO</t>
  </si>
  <si>
    <t>NT-KRAFT BAG #45 27.6cm x 41.3cm 500's/BUN. W/ LOGO</t>
  </si>
  <si>
    <t>NT-RED POLO BARONG MALE (SPECIAL CUT) SHOULDER 24'', BUST/CHEST 50'', HIPS 52'', LENGTH 32'', SLEEVE 11'' CIRCUMFERENCE 20''</t>
  </si>
  <si>
    <t>NT-RED POLO BARONG FEMALE (SPECIAL CUT) SHOULDER 24'', BUST/CHEST 50'', HIPS 52'', LENGTH 32'', SLEEVE 11'' CIRCUMFERENCE 20''</t>
  </si>
  <si>
    <t>NT-UNINTERRUPTIBLE POWER SUPPLY SOTER SINE WAVE 1200VA</t>
  </si>
  <si>
    <t>NT-SWITCH ZIGMA CI ZWS1-B WIDE 1-WAY W/FLUORESCENT LINE</t>
  </si>
  <si>
    <t>NT-OUTLET ZIGMA CI ZWD101 WD 1-GANG SET</t>
  </si>
  <si>
    <t>NT-OUTLET ZIGMA CI ZWD104 WD FOR AIRCON SET</t>
  </si>
  <si>
    <t>NT-SWITCH ZIGMA ZMSS109 10AX 220V 60Hz 1-GANG 1-WAY</t>
  </si>
  <si>
    <t>NT-SWITCH ZIGMA ZMSS110 10AX 220V 60Hz 2-GANG 1-WAY</t>
  </si>
  <si>
    <t>NT-BULB RECEPTACLE ZIGMA SE SY106A</t>
  </si>
  <si>
    <t>NT-BULB RECEPTACLE ZIGMA SE SY108A</t>
  </si>
  <si>
    <t>NT-BULB RECEPTACLE ZIGMA SE SY109A</t>
  </si>
  <si>
    <t>NT-C2S 120 17.67cmX22.87cm CITIHARDWARE CORPORATE BROCHURE (CHINESE) BACK TO BACK</t>
  </si>
  <si>
    <t>NT-BARCODE RIBBON 55MMX300MM (FOR GODEX)</t>
  </si>
  <si>
    <t>NT-RED POLO BARONG FEMALE (SPECIAL CUT) FOR JANICE AGUILAR</t>
  </si>
  <si>
    <t>NT-RED POLO BARONG FEMALE (SPECIAL CUT) FOR MARBEE M. RUBITE</t>
  </si>
  <si>
    <t>NT-C2S 120 0.98' X 0.48' NZ WOOD SHELF BOARD LABELS</t>
  </si>
  <si>
    <t>NT-C2S 120/GLOSSY 18"x26" BOSTON BAY AIR CONDITIONERS BROCHURE 2 PAGE (1 FOLD BOOKLET TYPE)</t>
  </si>
  <si>
    <t>NT-HIGH GLOSS STICKER 0.43'X0.81' VANATUR STICKER LABEL</t>
  </si>
  <si>
    <t>NT-GLOSSY STICKER 8.75cm x 10cm PRODUCT DISCLAIMER STICKER</t>
  </si>
  <si>
    <t>NT-HIGH GLOSS STICKER 15cm x 15cm PORCELAIN TILES STICKER</t>
  </si>
  <si>
    <t>NT-C2S 120 0.71'x0.46' CITIHARDWARE GENERIC CORPORATE FLYERS (BACK TO BACK)</t>
  </si>
  <si>
    <t>NT-PLASTIC TWINE SE 1KG</t>
  </si>
  <si>
    <t>NT-C2S 120 21.59cm x 13.97cm CITIHARDWARE CORPORATE FLYER CHINESE VERSION (BACK TO BACK)</t>
  </si>
  <si>
    <t>NT-C2S 120 10.5"x4.1" HAUSMANN WELDING MACHINE FLYER (BACK TO BACK)</t>
  </si>
  <si>
    <t>NT-FLAT IRON BOSTON BAY NH HG-2015A 1200W STEAM/SPRAY</t>
  </si>
  <si>
    <t>NT-FLAT IRON BOSTON BAY NH DHG-1 1000W</t>
  </si>
  <si>
    <t>NT-GAS STOVE BOSTON BAY CH G201NR DOUBLE BURNER TEMPERED GLASS</t>
  </si>
  <si>
    <t>NT-GAS STOVE BOSTON BAY CH 1-03SBC SINGLE BURNER S/S</t>
  </si>
  <si>
    <t>NT-GAS STOVE BOSTON BAY CH G101NR 1-BURNER TEMPERED GLASS</t>
  </si>
  <si>
    <t>NT-STAND FAN BOSTON BAY KM BS1625 16" WINTER GREY</t>
  </si>
  <si>
    <t>NT-STAND FAN BOSTON BAY BSLF 1621 16'' WINTER GREY</t>
  </si>
  <si>
    <t>NT-STAND FAN BOSTON BAY ME FS40-11DE 16"</t>
  </si>
  <si>
    <t>NT-WALL FAN BOSTON BAY DE 45T-WP 18"</t>
  </si>
  <si>
    <t>NT-GAS STOVE BOSTON BAY CH 2-01SNC DOUBLE BURNER S/S</t>
  </si>
  <si>
    <t>NT-AIRCON BOSTON BAY ME MWF-05CM-NB7 (MANUAL) 1/2 HP</t>
  </si>
  <si>
    <t>NT-WATER DISPENSER BOSTON BAY AW HC98L S/S BLACK</t>
  </si>
  <si>
    <t>NT-WATER DISPENSER BOSTON BAY ME YL1631S-W TOP LOAD.BLACK</t>
  </si>
  <si>
    <t>NT-WATER DISPENSER BOSTON BAY CL LB-LWB1.5-5X7 WHITE</t>
  </si>
  <si>
    <t>NT-WATER DISPENSER BOSTON BAY HARBOR TOP LOADING PUSH BUTTON</t>
  </si>
  <si>
    <t>NT-WALL FAN BOSTON BAY KM BSW1611 16"</t>
  </si>
  <si>
    <t>NT-C2S 180 35.56"x35.56" BOSTON BAY SUMMER BREEZE TENT CARD</t>
  </si>
  <si>
    <t>NT-C2S 180 55.74"x15.25" BOSTON BAY SUMMER BREEZE PALLET STANDEE</t>
  </si>
  <si>
    <t>NT-C2S120/GLOSSY 17.78"x30.48" DESIGNCRAFT DOORS BROCHURE (2 FOLD BOOKLET TYPE) BAK TO BACK</t>
  </si>
  <si>
    <t>NT-C2S120 20cmx13cm HR MANAGEMENT TRAINEE HIRING FLYER</t>
  </si>
  <si>
    <t>NT-PAINT ISLAND EPOXY PRIMER 110 ZINC CHROMATE YELLOW</t>
  </si>
  <si>
    <t>NT- MANUAL TRANSFER SWITCH CUSTOMIZED BOLTED TYPE PANEL MTS,NMAR3R METAL ENCLOSURE WITH HOT DIPPED GI POWDER COATED PAINT,CORROSION RESISTANT. 2-20AT,2P,MCCB,ABN 52C MODEL LS BRAND</t>
  </si>
  <si>
    <t>NT- C-POWER PRODUCT DISCLAIMER TEAR PAD 13.97CM X 10.8CM (1/4 OF LONG, NEWSPRINT. 100'S/PAD)</t>
  </si>
  <si>
    <t>NT-FACE SHIELD</t>
  </si>
  <si>
    <t>NT-VSAIL ALARM BELL 6" 24VDS</t>
  </si>
  <si>
    <t>NT-VSAIL MANUAL CALL POINT BASE</t>
  </si>
  <si>
    <t>NT-GST MANUAL CALL POINT BASE</t>
  </si>
  <si>
    <t>NT-WHEELS RUBBER CASTER- SWIVEL 29200 8"</t>
  </si>
  <si>
    <t>NT-WHEELS RUBBER CASTER- SWIVEL W/ DOUBLE BRAKE 29200B2 8"</t>
  </si>
  <si>
    <t>NT-WHEELS RUBBER CASTER- FIXED 29200 8"</t>
  </si>
  <si>
    <t>NT-U BARRIER GUARD 2000X600X76DIA.</t>
  </si>
  <si>
    <t>NT-TRANSPARENT TAG FOR HOOK (ZINC PLUS POWDER)</t>
  </si>
  <si>
    <t>NT-AIRCON BOSTON BAY  ME ACCS. BFA1-96CRN1 MOTOR COMPRESSOR</t>
  </si>
  <si>
    <t>NT- TUBE ZIGMA RI LED T5-XL12C86JJ 16W 4000K CW ECONOMIC</t>
  </si>
  <si>
    <t>NT-PEGHOOK DOUBLE</t>
  </si>
  <si>
    <t>NT-BNC CONNECTOR</t>
  </si>
  <si>
    <t>NT-DC PLUG MALE</t>
  </si>
  <si>
    <t>NT-145 SPRING</t>
  </si>
  <si>
    <t>NT-3 - HOOK BRACKET (470)</t>
  </si>
  <si>
    <t>NT-4- WAYS GONDOLA w/ CASTERS AND RED PLATFORM UPRIGHT (RAL9001)</t>
  </si>
  <si>
    <t>NT-ACRYLIC DIVIDER 400 DEPTH</t>
  </si>
  <si>
    <t>NT-BOTTOM HOLDER</t>
  </si>
  <si>
    <t>NT-CCTV CENTRALIZED POWER SUPPLY</t>
  </si>
  <si>
    <t>NT-CHECKOUT NEW TYPE 0.8MM STAINLESS FOR TOP SURFACE</t>
  </si>
  <si>
    <t>NT-F116B PU FRONT WHEEL WITH BEARINGS, TANDEM TYPE</t>
  </si>
  <si>
    <t>NT-FRONT WIRE STOPPER (990)</t>
  </si>
  <si>
    <t>NT-GLF #9.5 (1 PHASE) PROPELLER FAN</t>
  </si>
  <si>
    <t>NT-LANDING PLATFORM DCQY10T (Lift Capacity:10,000kg., Platform Height: 1.2-1.7m, Outer Width: 2.2m, Lengthgth: 10m)</t>
  </si>
  <si>
    <t>NT-POLISHED STAINLESS STEEL 304 HANDRAIL 2000mm(L)x(900+700mmH)Tube dia.38mm;thickness 1.2mm K/D package</t>
  </si>
  <si>
    <t>NT-N PUMP PISTON ASSY (146+147+148+149+150+151+168+169)</t>
  </si>
  <si>
    <t>NT-TAPE TAG RED</t>
  </si>
  <si>
    <t>NT-TOP HOLDER</t>
  </si>
  <si>
    <t>NT-UPPER SHELF 470*1000</t>
  </si>
  <si>
    <t>NT-UPRIGHT H=190cm 30*80* 2.5mm</t>
  </si>
  <si>
    <t>NT-WIRE BASKET 99*50CM</t>
  </si>
  <si>
    <t>NT-CLOCK (9104)</t>
  </si>
  <si>
    <t>NT-HANDPALLET TRUCK BST 2568 W/ RUBBER STEERING WHEEL</t>
  </si>
  <si>
    <t>NT-HAND PALLET TRUCK BST 2568 W/ PU STEERING WHEEL</t>
  </si>
  <si>
    <t>NT-22TONS HYDRAULIC TYPE DOCKLEVER</t>
  </si>
  <si>
    <t>NT-MELAMINE LAMINATED BOARD 2 SIDES NAIROBI WENGE COLOR (Code:VM 21810) 18X1220X2440MM</t>
  </si>
  <si>
    <t>NT-PUSH CART FOR BASKET (SHOPPING CART SMALL)</t>
  </si>
  <si>
    <t>NT-FOLDED BACKPACK</t>
  </si>
  <si>
    <t>NT-TRASH BAG CTX TP BIO 30"X37" X-LARGE TRANSPARENT</t>
  </si>
  <si>
    <t>NT-AIRCON BOSTON BAY ME MWF1-07CMNI-NC2 0.7HP</t>
  </si>
  <si>
    <t>NT-INDUSTRIAL FLOOR FAN BOSTON BAY DE FE2-40 16"</t>
  </si>
  <si>
    <t>NT-INDUSTRIAL FLOOR FAN BOSTON BAY DE FE2-45 18"</t>
  </si>
  <si>
    <t>NT-CEILING FAN BOSTON BAY KM BS1801 18"</t>
  </si>
  <si>
    <t>NT-WALL FAN BOSTON BAY KM BSW1611 16</t>
  </si>
  <si>
    <t>NT-INDUSTRIAL FLOOR FAN BOSTON BAY DE FE2-30 12"</t>
  </si>
  <si>
    <t>NT-STAND FAN BOSTON BAY KM BS1625 16  WINTER GREY</t>
  </si>
  <si>
    <t>NT-+INDUSTRIAL FLOOR FAN BOSTON BAY OI HV-14S WITH SHROUD</t>
  </si>
  <si>
    <t>NT-PORTABLE VENTILATING FAN BOSTON BAY PVT-30 12"</t>
  </si>
  <si>
    <t>NT-STAND FAN BOSTON BAY DE 45T-S 18''</t>
  </si>
  <si>
    <t>NT-CEILING FAN BOSTON BAY FF 4JA52CB+PALM BLADE FARGO 52  ABS</t>
  </si>
  <si>
    <t>NT-TOWER FAN BOSTON BAY CH X01B INCLINED GLIDING GRILLE</t>
  </si>
  <si>
    <t>NT-+RANGE HOOD BOSTON BAY AE HSM102 (C-600MM) WHITE DB. MOTOR</t>
  </si>
  <si>
    <t>NT-RANGE HOOD BOSTON BAY CB F1060SS SGL. MOTOR</t>
  </si>
  <si>
    <t>NT-+TOWER FAN BOSTON BAY SC RX-36A 36"</t>
  </si>
  <si>
    <t>NT-RANGE HOOD BOSTON BAY AE HSM102 (C-900MM) WHITE DB. MOTOR</t>
  </si>
  <si>
    <t>NT-CEILING FAN BOSTON BAY KM BS1601 16"</t>
  </si>
  <si>
    <t>NT-EXHAUST FAN BOSTON BAY BPT15-23-1S1D 12" CEILING MOUNTED 230V/60HZ</t>
  </si>
  <si>
    <t>NT-EXHAUST FAN BOSTON BAY DE LAD35-4 14" BLACK</t>
  </si>
  <si>
    <t>NT-EXHAUST FAN BOSTON BAY DE LAD30-4 12" BLACK</t>
  </si>
  <si>
    <t>NT-ROPE LINK PE 10MMX200MM BROWN</t>
  </si>
  <si>
    <t>NT-CEILING FAN BOSTON BAY FF ACCS. MOTOR 3AC52BN/BK 52" PLYWOOD</t>
  </si>
  <si>
    <t>NT-CEILING FAN BOSTON BAY FF ACCS. MOTOR 4JA52CB+PALM BLADE 52" ABS</t>
  </si>
  <si>
    <t>NT-CEILING FAN BOSTON BAY FF ACCS. MOTOR 3MT18RB-2M+LK811C TWIN FAN</t>
  </si>
  <si>
    <t>NT-TURNBUCKLE EYE/EYE "1/2"</t>
  </si>
  <si>
    <t>NT-TURN BUCKLE DIN 1480 BODY DROP FORGE EYE/EYE ZP 120MM</t>
  </si>
  <si>
    <t>NT-GENERATOR SET KX65 (WITH 250A ATS)</t>
  </si>
  <si>
    <t>NT-BOSTON BAY WINDOW TYPE AIR CONDITIONER/MWF-07CM-NB8 (0.7HP)</t>
  </si>
  <si>
    <t>NT-BOSTON BAY WALL MOUNTED SPLIT TYPE AIR CONDITIONER MSAB-09CR INDOOR UNIT R410A/5506</t>
  </si>
  <si>
    <t>NT-BOSTON BAY 52"DECORATIVE CEILING FAN 5BD52RB RUBBED BRONZE</t>
  </si>
  <si>
    <t>NT-GALVANIZED WELDED WIREMESH BWG19X1X48X30 YARDS</t>
  </si>
  <si>
    <t>NT-INDUSTRIAL STAND FAN ACCS. DF500-T MOTOR</t>
  </si>
  <si>
    <t>NT-INDUSTRIALSTAND FAN BOSTON BAYN DE ACCS. DFP500-TW GUARD AND BLADE</t>
  </si>
  <si>
    <t>NT-RACK BEAM</t>
  </si>
  <si>
    <t>RG6+2C*0.75 (A RG-6:1.02 CCS (24%)+PEF 4.6+Al foil+braiding 16/6/0.12 AL B 2C*0.75: 7/0.37 CCA+LDPE1.8 Jacket:A+B Black 6.9+2.8x5.2)</t>
  </si>
  <si>
    <t>XD-XDVR006416 16CH DVR</t>
  </si>
  <si>
    <t>XD-CS75-I ALUMINUM+VARY FOCUS LENSE+1.0MP,BULLET TYPE</t>
  </si>
  <si>
    <t>XD-DS30-I ALUMINUM+1.0MP+DOME TYPE</t>
  </si>
  <si>
    <t>NT-CAT5E 4*2*0.5CCA NEW PVC</t>
  </si>
  <si>
    <t>NT-INSULATION NOYA FIBERGLASS 1.2m X15mX50mmX16kg (1 side)</t>
  </si>
  <si>
    <t>NT-INSULATION NOYA FIBERGLASS 1.2MX15MX50MMX32KG PLAIN</t>
  </si>
  <si>
    <t>NT-6" RUBBER CASTOR/ WITHOUT BRAKE/ SWIVEL/ M12</t>
  </si>
  <si>
    <t>NT-6" RUBBER CASTOR/ WITH BRAKE/ SWIVEL/ M12</t>
  </si>
  <si>
    <t>NT-FLOOR STANDING INDOOR UNIT 220V 1N 60Hz R410a (BFA1-96CRN1)</t>
  </si>
  <si>
    <t>NT- OUTDOOR UNIT 220V 3N 60Hz R410a (BFA1-96CRN1)</t>
  </si>
  <si>
    <t>NT- CITIHARDWARE V-SHAPE MUG with DECAL LOGO PRINT (Size: Top diameter 9.0 x Bottom 6.5 x H 11.6cm, 15oz)</t>
  </si>
  <si>
    <t>NT- LED STREET LIGHT 60W IP65 (TPF9-LA072)</t>
  </si>
  <si>
    <t>NT- LAVATORY DISPLAYER LIZHI LZ-I1 (800x1200x600)</t>
  </si>
  <si>
    <t>NT- SAFETY SHOES MIDDLE CUT G9951 (SBP Standard,WithCESteel,ToeCap,&amp;CESteelPlate-CE Standard) Lining:OrangeMesh StitchingColor:Orange Lace:Black&amp;Orange,RoundType OutSole:PU/PU Injection,DoubleDensity,G-Sole,AllBlackColor</t>
  </si>
  <si>
    <t>NT- NON WOVEN BAG 28cm(W)x33cm(H)x8cm(D) (Body:100gsm NonWovenWithoutLamination,Handles:NonWoven,2.5cmX50cm, Print:1 ColorSilkScreenPrintingOnBothSidesOfTheBag)</t>
  </si>
  <si>
    <t>NT- RED BASEBALL CAP (10*10 HEAVY COTTON WITH LOGO EMBROIDERED)</t>
  </si>
  <si>
    <t>NT- YNS69C STANDBY POWER 55kw/69kva ENGINE MODEL CUMMINS 4BTA3.9-G2, ALTERNATOR MODEL SLG224D</t>
  </si>
  <si>
    <t>NT- BROWN KRAFT PAPER BAG with TWISTED HANDLE 22Wx10Gx30H CM IC LOGO</t>
  </si>
  <si>
    <t>NT- YNS97C STANDBY POWER 77kw/97kva, ENGINE MODEL CUMMINS 4BTA3.9-G11, ALTERNATOR MODEL SLG224F</t>
  </si>
  <si>
    <t>NT- SPRING SUPERGRIP WITH TAPE (SUP66-75MM)</t>
  </si>
  <si>
    <t>NT- WHITE COLORED CERAMIC MUG 11oz. (GC2019S)</t>
  </si>
  <si>
    <t>NT- RED COLORED CERAMIC MUG 11oz. (GC2019S)</t>
  </si>
  <si>
    <t>NT- SPARE PARTS (F1505x2, F1506x2, F1507x2, F1508x2, F1509x2)</t>
  </si>
  <si>
    <t>NT- SEAL KIT FOR BST SH</t>
  </si>
  <si>
    <t>NT-ROOFING RAVAK PVC RIB 2.0X1360X5490MM BEIGE</t>
  </si>
  <si>
    <t>NT-ROOFING RAVAK PVC RIB 2.0X1360X5800MM BEIGE</t>
  </si>
  <si>
    <t>NT- SURFACE GRID FIXTURE 4x36w TQST8436</t>
  </si>
  <si>
    <t>NT- RED COOLER BAG</t>
  </si>
  <si>
    <t>NT- RED USB HUB WITH LOGO (YC1072T)</t>
  </si>
  <si>
    <t>NT- RED PEN HOLDER WITH LOGO (YC225)</t>
  </si>
  <si>
    <t>NT- RED TOOL SET WITH LOGO (YC011)</t>
  </si>
  <si>
    <t>NT- TRAVEL MUG 16oz. (JKX637) with PRINT</t>
  </si>
  <si>
    <t>NT-ROOFING RAVAK PVC RIB 2.0X1360X6090MM BEIGE</t>
  </si>
  <si>
    <t>NT-ROOFING RAVAK PVC RIB 2.0X1360X6700MM BEIGE</t>
  </si>
  <si>
    <t>NT-ROOFING RAVAK PVC RIB 2.0X1360X7320MM BEIGE</t>
  </si>
  <si>
    <t>NT-TUBE ZIGMA RI LED T8-XF12C87JJ 18W 4000K CW ECONOMIC</t>
  </si>
  <si>
    <t>NT- GLASS TILE RACK 1000L*800H</t>
  </si>
  <si>
    <t>NT- SEPARATOR 500L*20*30 (20*30 TUBE)</t>
  </si>
  <si>
    <t>NT- FRAME FOR FLOURESCENT TUBE 1000*670</t>
  </si>
  <si>
    <t>NT- SINK HOLDER RACK 1000L*380*600H</t>
  </si>
  <si>
    <t>NT- FAUCET HOLE 1000L</t>
  </si>
  <si>
    <t>NT- BASKET 1000L*470D*350H (Include 2 Dividers)</t>
  </si>
  <si>
    <t>NT- CABLE REEL HOLDER 1000L*370D (Reel,250D*80L,3pcs)</t>
  </si>
  <si>
    <t>NT- EXTENSION FOR RACKING FRAME 850D*800H (Accessory Parts And Bolts Included)</t>
  </si>
  <si>
    <t>NT- OVERSTOCKING COVER 1500L*800H (Right &amp; Left)</t>
  </si>
  <si>
    <t>NT- REAR SUPPORT BAR AND BOARD HOLDER 1000L (Upper and Bottom)</t>
  </si>
  <si>
    <t>NT- RED PU NOTEBOOK (3309AH) (250g White Paper, 14*21cm, 80g, 80 sheets, with Four Color Printing, 6mm White Elastic Band, Without Ribbon, Without Pocket)</t>
  </si>
  <si>
    <t>NT-AIRCON BOSTON BAY ME ACCS. BFA1-96CRN1 INDOOR TRANSFORMER (FOR MAIN BOARD)</t>
  </si>
  <si>
    <t>NT-AIRCON BOSTON BAY ME ACCS. BFA1-96CRN1 OUTDOOR TRANSFORMER (FOR MAIN BOARD)</t>
  </si>
  <si>
    <t>NT-ALUMINUM COMBINATION LADDER CE 3X10</t>
  </si>
  <si>
    <t>NT-PLASTIC SHOPPING BASKET XJL-16 W/ TWO HANDLE 485*335*275MM RED &amp; CHROME METAL DOUBLE HANDLE BARS W/ COVER HANDLE &amp; LOGO ON BOTH SIDES</t>
  </si>
  <si>
    <t>NT-WAREHOUSE TROLLEY WT-4 (Specification: L1720*W520*H1020mm, Capacity:200kg., SurfaceHandling: Zinc+Powder, Castor:Rubber-2 Fixed, 2 Swivel, Color: YELLOW)</t>
  </si>
  <si>
    <t>NT-STEEL LOCKER HDG-18 (18 DOOR LOCKER, COLOR: GRAY, 0.6MM, POWDER COATING, COLD ROLLED STEEL)</t>
  </si>
  <si>
    <t>NT-MFM PREMIUM LBR E2 18MMX1220X2440 (2 SIDES) BLACK WOODGRAIN</t>
  </si>
  <si>
    <t>NT-ROLL CONTAINER 400x600x1600mm 5" WHEELS SURFACE TREATMENT:ZINK PLATED +POWDER COATED</t>
  </si>
  <si>
    <t>JOVEN INSTANT DUMMY SET MODEL : SA8e (WHITE)</t>
  </si>
  <si>
    <t>JOVEN INSTANT DUMMY SET MODEL : SB11P (WHITE)</t>
  </si>
  <si>
    <t>JOVEN INSTANT DUMMY SET MODEL : AMP660</t>
  </si>
  <si>
    <t>NT SCALE SPAREPART TEST UNIT WEIGHTS 2KG CAST IRON</t>
  </si>
  <si>
    <t>NT SPAREPARTS F2 PU STEERING WHEEL WITH BEARINGS</t>
  </si>
  <si>
    <t>NT- F4 RUBBER STEERING WHEEL WITH BEARINGS</t>
  </si>
  <si>
    <t>(DO NOT USE) NT-F4 RUBBER STEERING WHEEL WITH BEARINGS</t>
  </si>
  <si>
    <t>(DO NOT USE) NT-F116B PU FRONT WHEEL WITH BEARINGS ,TANDEM TYPE</t>
  </si>
  <si>
    <t>NT-LED STREET LIGHT LD307 50W 100-240V 6000K,INSTALLATION PIPE 50MM</t>
  </si>
  <si>
    <t>NT-PORTABLE DATA COLLECTOR w/USB INTERFACE CRADLE, 2MB MEMORY, JOB GEN.UTILITY, DATA COMPARISON, TYSSO LOGO</t>
  </si>
  <si>
    <t>NT-SHELF-UPPER 470D*770L</t>
  </si>
  <si>
    <t>NT- BACK PANEL- PERFORATED 770L*400H,1.2MM THICK</t>
  </si>
  <si>
    <t>NT- BRACKETS</t>
  </si>
  <si>
    <t>NT-AIRCON BOSTON BAY  ME ACCS. BFA1-96CRN1 MAGNETIC CONTACTOR</t>
  </si>
  <si>
    <t>NT-PLASTIC SHOPPING TROLLEY 180 LITERS (ZINC PLUS POWDER)</t>
  </si>
  <si>
    <t>NT-HAND PALLET TRUCK BST2568 W/ PU STEERING WHEEL</t>
  </si>
  <si>
    <t>NT-HAND PALLET TRUCK BST2568 W/ RUBBER STEERING WHEEL</t>
  </si>
  <si>
    <t>CABLE SEAL BC-C102 RED, HOT STAMP PRINTING, LETTER: CITIHARDWARE WITH SERIAL NUMBER</t>
  </si>
  <si>
    <t>CIRCULAR LOOM</t>
  </si>
  <si>
    <t>TELEPHONE TERMNINAL BLOCK</t>
  </si>
  <si>
    <t>CONCRETE READY MIX</t>
  </si>
  <si>
    <t>BAG</t>
  </si>
  <si>
    <t>MAINTENANCE-ROLL-UP DOOR</t>
  </si>
  <si>
    <t>MAINTENANCE-ROOFING</t>
  </si>
  <si>
    <t>TILE ADHESIVE MASTER</t>
  </si>
  <si>
    <t>ALCOHOL</t>
  </si>
  <si>
    <t>BAND-AID</t>
  </si>
  <si>
    <t>MEDICINE</t>
  </si>
  <si>
    <t>NYLON ROPE</t>
  </si>
  <si>
    <t>MAINTENANCE-SEPTIC TANK</t>
  </si>
  <si>
    <t>CONNECTOR-IT</t>
  </si>
  <si>
    <t>BRUSH</t>
  </si>
  <si>
    <t>HARD DISK</t>
  </si>
  <si>
    <t>WINDOWS LICENSE</t>
  </si>
  <si>
    <t>REMOVAL AND DISPOSAL OF GARBAGE (18CUM./TL)</t>
  </si>
  <si>
    <t>OFFICE CHAIR (do not use)</t>
  </si>
  <si>
    <t>RUBBER BOOTS</t>
  </si>
  <si>
    <t>SCANNER CONSUMABLES</t>
  </si>
  <si>
    <t>MULTI-TESTER</t>
  </si>
  <si>
    <t>WIDE FLANGE</t>
  </si>
  <si>
    <t>G.I TIE WIRE</t>
  </si>
  <si>
    <t>TWINE</t>
  </si>
  <si>
    <t>ACCOUNTABLE FORM</t>
  </si>
  <si>
    <t>HANDHELD RADIO (DO NOT USE)</t>
  </si>
  <si>
    <t>PENCIL</t>
  </si>
  <si>
    <t>INDUSTRIAL OXYGEN</t>
  </si>
  <si>
    <t>SAFETY HARNESS</t>
  </si>
  <si>
    <t>FILER</t>
  </si>
  <si>
    <t>ICC STICKER</t>
  </si>
  <si>
    <t>MAINTENANCE-TOOLS</t>
  </si>
  <si>
    <t>MAINTENANCE-WALL</t>
  </si>
  <si>
    <t>MAINTENANCE-WELDING WORKS</t>
  </si>
  <si>
    <t>CLADDING METAL</t>
  </si>
  <si>
    <t>ROOFING METAL</t>
  </si>
  <si>
    <t>ROOFING PLASTIC</t>
  </si>
  <si>
    <t>BARCODE STICKER WITH RIBBON</t>
  </si>
  <si>
    <t>PLYWOOD</t>
  </si>
  <si>
    <t>MAINTENANCE-AIRCON</t>
  </si>
  <si>
    <t>MAINTENANCE-DOOR</t>
  </si>
  <si>
    <t>MAINTENANCE-ELECTRICAL</t>
  </si>
  <si>
    <t>MAINTENANCE-FAÇADE</t>
  </si>
  <si>
    <t>MAINTENANCE-FENCE</t>
  </si>
  <si>
    <t>CONCRETE HOLLOW BLOCK</t>
  </si>
  <si>
    <t>GLUE</t>
  </si>
  <si>
    <t>BALLPEN</t>
  </si>
  <si>
    <t>BOND PAPER</t>
  </si>
  <si>
    <t>CALCULATOR</t>
  </si>
  <si>
    <t>CARBON PAPER</t>
  </si>
  <si>
    <t>COLUMNAR BOOK</t>
  </si>
  <si>
    <t>COMPUTER RIBBON</t>
  </si>
  <si>
    <t>CONTINUOUS FORM</t>
  </si>
  <si>
    <t>CUTTER BLADE</t>
  </si>
  <si>
    <t>ENVELOPE</t>
  </si>
  <si>
    <t>FASTENER</t>
  </si>
  <si>
    <t>FAX PAPER</t>
  </si>
  <si>
    <t>FOLDER</t>
  </si>
  <si>
    <t>INK</t>
  </si>
  <si>
    <t>LAMINATING FILM</t>
  </si>
  <si>
    <t>MARKER</t>
  </si>
  <si>
    <t>POS RIBBON</t>
  </si>
  <si>
    <t>SIGNPEN</t>
  </si>
  <si>
    <t>KVM SWITCH</t>
  </si>
  <si>
    <t>CHAIN DISPENSER</t>
  </si>
  <si>
    <t>L-STAND  (DO NOT USE)</t>
  </si>
  <si>
    <t>LUMBER CART  (DO NOT USE)</t>
  </si>
  <si>
    <t>BOLT</t>
  </si>
  <si>
    <t>PORTLAND CEMENT</t>
  </si>
  <si>
    <t>METAL CLIP</t>
  </si>
  <si>
    <t>ICE TEA RESTO-BLEND</t>
  </si>
  <si>
    <t>(do not use) CLAMP AMMETER</t>
  </si>
  <si>
    <t>ENGINE OIL (DO NOT USE)</t>
  </si>
  <si>
    <t>PURIFIED WATER</t>
  </si>
  <si>
    <t>WHEEL</t>
  </si>
  <si>
    <t>CHAIN</t>
  </si>
  <si>
    <t>CALENDAR</t>
  </si>
  <si>
    <t>CLIP</t>
  </si>
  <si>
    <t>AIRCON INSTALLATION</t>
  </si>
  <si>
    <t>ASPHALT</t>
  </si>
  <si>
    <t>EARTHFILL</t>
  </si>
  <si>
    <t>FIRE EXTINGUISHER REFILL</t>
  </si>
  <si>
    <t>CABLE-IT</t>
  </si>
  <si>
    <t>MOBILIZATION/DEMOBILIZATION</t>
  </si>
  <si>
    <t>MAINTENANCE-GENERATOR</t>
  </si>
  <si>
    <t>MAINTENANCE-GUTTER</t>
  </si>
  <si>
    <t>MAINTENANCE-MASONRY</t>
  </si>
  <si>
    <t>MAINTENANCE-PAINTWORKS</t>
  </si>
  <si>
    <t>CONCRETE SURFACE GRINDING &amp; POLISHING SERVICES</t>
  </si>
  <si>
    <t>EMERGENCY LIGHT BATTERY</t>
  </si>
  <si>
    <t>TURNBUCKLE</t>
  </si>
  <si>
    <t>AIRCON GENERAL CLEANING</t>
  </si>
  <si>
    <t>JACKET</t>
  </si>
  <si>
    <t>BLUE PRINTING</t>
  </si>
  <si>
    <t>PLOTTING</t>
  </si>
  <si>
    <t>GRAVEL</t>
  </si>
  <si>
    <t>HARDWARE CLOTH</t>
  </si>
  <si>
    <t>CEE-PURLINS</t>
  </si>
  <si>
    <t>LPG</t>
  </si>
  <si>
    <t>STAINLESS PLATE</t>
  </si>
  <si>
    <t>STAINLESS RAILING</t>
  </si>
  <si>
    <t>PRINTER CONSUMABLES/ACCESORIES</t>
  </si>
  <si>
    <t>SAND</t>
  </si>
  <si>
    <t>NETWORK SWITCH</t>
  </si>
  <si>
    <t>POS JOURNAL</t>
  </si>
  <si>
    <t>COCO LUMBER</t>
  </si>
  <si>
    <t>DIESEL</t>
  </si>
  <si>
    <t>SHARPENER</t>
  </si>
  <si>
    <t>FAX MACHINE  (DO NOT USE)</t>
  </si>
  <si>
    <t>CASH DRAWER</t>
  </si>
  <si>
    <t>PAGING SYSTEM</t>
  </si>
  <si>
    <t>ELECTRICAL WIRE</t>
  </si>
  <si>
    <t>CABLE DUCT</t>
  </si>
  <si>
    <t>COAXIAL CABLE</t>
  </si>
  <si>
    <t>C2S</t>
  </si>
  <si>
    <t>CUTTING CHARGE</t>
  </si>
  <si>
    <t>STICKER</t>
  </si>
  <si>
    <t>BATTERY</t>
  </si>
  <si>
    <t>PVC DOOR</t>
  </si>
  <si>
    <t>LAMINATED SACK</t>
  </si>
  <si>
    <t>BOARD</t>
  </si>
  <si>
    <t>TELEPHONE MODULAR</t>
  </si>
  <si>
    <t>STEEL DOOR</t>
  </si>
  <si>
    <t>OVERSTOCKING/LOCK-UP CAGE(DO NOT USE)</t>
  </si>
  <si>
    <t>PARKING HOLDER  (DO NOT USE)</t>
  </si>
  <si>
    <t>UMBRELLA RACK  (DO NOT USE)</t>
  </si>
  <si>
    <t>UMBRELLA STAND</t>
  </si>
  <si>
    <t>MILD STEEL PLATE</t>
  </si>
  <si>
    <t>FILTER</t>
  </si>
  <si>
    <t>PLAIN ROUND BAR</t>
  </si>
  <si>
    <t>MAINTENANCE-SLIDING DOOR</t>
  </si>
  <si>
    <t>RECAPPING</t>
  </si>
  <si>
    <t>CHLORINE</t>
  </si>
  <si>
    <t>DRY ACID SODIUM BISULFATE</t>
  </si>
  <si>
    <t>GLOVES</t>
  </si>
  <si>
    <t>NAIL (COMMON/FINISHING)</t>
  </si>
  <si>
    <t>MAINTENANCE  GLASS</t>
  </si>
  <si>
    <t>MAINTENANCE-FLOORING</t>
  </si>
  <si>
    <t>GASKET</t>
  </si>
  <si>
    <t>SCANNER (DO NOT USE)</t>
  </si>
  <si>
    <t>NOTEBOOK</t>
  </si>
  <si>
    <t>ANGLE BAR</t>
  </si>
  <si>
    <t>FLASH DRIVE</t>
  </si>
  <si>
    <t>PRINTER  (DO NOT USE)</t>
  </si>
  <si>
    <t>FLUSH DOOR</t>
  </si>
  <si>
    <t>SOLDERLESS CONNECTOR</t>
  </si>
  <si>
    <t>PAINT</t>
  </si>
  <si>
    <t>CHALK STONE</t>
  </si>
  <si>
    <t>(DO NOT USE)FIRE EXTINGUISHER 10LBS, DRY CHEM,ABC TYPE,PORTABLE,2A</t>
  </si>
  <si>
    <t>MAINTENANCE-SPRINKLER SYSTEM</t>
  </si>
  <si>
    <t>RCP-CULVERT</t>
  </si>
  <si>
    <t>DELIVERY CHARGE</t>
  </si>
  <si>
    <t>END FLASHING w/ GUTTER</t>
  </si>
  <si>
    <t>PANEL RIB</t>
  </si>
  <si>
    <t>CAPACITOR</t>
  </si>
  <si>
    <t>CIRCUIT BREAKER</t>
  </si>
  <si>
    <t>TAPE DISPENSER</t>
  </si>
  <si>
    <t>TRAY</t>
  </si>
  <si>
    <t>CLAMP</t>
  </si>
  <si>
    <t>CALL BELL</t>
  </si>
  <si>
    <t>CLEAR BOOK</t>
  </si>
  <si>
    <t>CLIP BOARD</t>
  </si>
  <si>
    <t>CORRECTION TAPE</t>
  </si>
  <si>
    <t>HIGHLIGHTER</t>
  </si>
  <si>
    <t>LOGBOOK</t>
  </si>
  <si>
    <t>MONEY VERIFIER (DO NOT USE)</t>
  </si>
  <si>
    <t>PIN</t>
  </si>
  <si>
    <t>PRINTER INK</t>
  </si>
  <si>
    <t>PRINTER TONER</t>
  </si>
  <si>
    <t>PUNCHER</t>
  </si>
  <si>
    <t>REMOVER</t>
  </si>
  <si>
    <t>RUBBER BAND</t>
  </si>
  <si>
    <t>RULER</t>
  </si>
  <si>
    <t>SCISSOR</t>
  </si>
  <si>
    <t>STAMP</t>
  </si>
  <si>
    <t>STAMP PAD</t>
  </si>
  <si>
    <t>STAPLE WIRE</t>
  </si>
  <si>
    <t>STAPLER</t>
  </si>
  <si>
    <t>TAG</t>
  </si>
  <si>
    <t>TIME CARD</t>
  </si>
  <si>
    <t>PENCIL LEAD</t>
  </si>
  <si>
    <t>DEFORMED ROUND BAR</t>
  </si>
  <si>
    <t>MAINTENANCE-PALLET JACK</t>
  </si>
  <si>
    <t>MAINTENANCE-PLUMBING</t>
  </si>
  <si>
    <t>MAINTENANCE-PUMP ROOM</t>
  </si>
  <si>
    <t>MAINTENANCE-PYLON</t>
  </si>
  <si>
    <t>MAINTENANCE CHECK-UP</t>
  </si>
  <si>
    <t>MAINTENANCE- CAR</t>
  </si>
  <si>
    <t>SPARE PARTS</t>
  </si>
  <si>
    <t>METAL PULL BOX</t>
  </si>
  <si>
    <t>PVC ADAPTOR WITH LOCKNUT &amp; BUSHING</t>
  </si>
  <si>
    <t>SQUARE BOX</t>
  </si>
  <si>
    <t>COMPUTER ACCS.</t>
  </si>
  <si>
    <t>MAINTENANCE- FORKLIFT</t>
  </si>
  <si>
    <t>LED MONITOR</t>
  </si>
  <si>
    <t>SPARE PART KIT FOR HAND PRESSING SEALER FS-300</t>
  </si>
  <si>
    <t>ENGINE OIL</t>
  </si>
  <si>
    <t>G.I PIPE</t>
  </si>
  <si>
    <t>REPRESENTATION</t>
  </si>
  <si>
    <t>FLAT BAR</t>
  </si>
  <si>
    <t>RECTANGULAR TUBE</t>
  </si>
  <si>
    <t>TANK DEPOSIT (REFUNDABLE)</t>
  </si>
  <si>
    <t>I.D CARD</t>
  </si>
  <si>
    <t>OFFICE UNIFORM (DECOM)</t>
  </si>
  <si>
    <t>MAINTENANCE- RADIO</t>
  </si>
  <si>
    <t>FIRE EXTINGUISHER ACCESSORIES</t>
  </si>
  <si>
    <t>TOOLS</t>
  </si>
  <si>
    <t>EQUIPMENT RENTAL</t>
  </si>
  <si>
    <t>ALUMINUM COMPOSIT PANEL 4.00mm X 1.220m X 2.440m</t>
  </si>
  <si>
    <t>WIRE THHN PACIFLEX STRANDED 10/7 mtr</t>
  </si>
  <si>
    <t>PIPE</t>
  </si>
  <si>
    <t>SAKURA AMPLIFIER 502</t>
  </si>
  <si>
    <t>SAND PAPER</t>
  </si>
  <si>
    <t>CONSIGNMENT ITEMS (EXPENSE) (DO NOT USE)</t>
  </si>
  <si>
    <t>PLUMBING ITEMS (EXPENSE)</t>
  </si>
  <si>
    <t>ELECTRICAL ITEMS (EXPENSE)</t>
  </si>
  <si>
    <t>OFFICE/STORE/WAREHOUSE SUPPLIES (EXPENSE)</t>
  </si>
  <si>
    <t>MODULE EXPENSE</t>
  </si>
  <si>
    <t>DOG FOOD</t>
  </si>
  <si>
    <t>STEP OFF</t>
  </si>
  <si>
    <t>TANK ACCESSORIES</t>
  </si>
  <si>
    <t>MAINTENANCE - STRAPPING MACHINE</t>
  </si>
  <si>
    <t>MAINTENANCE - BUILDING MATERIAL</t>
  </si>
  <si>
    <t>MOVEMENT BEAD</t>
  </si>
  <si>
    <t>STAFFHOUSE EXPENSE</t>
  </si>
  <si>
    <t>CHARGEABLE</t>
  </si>
  <si>
    <t>ARGON GAS</t>
  </si>
  <si>
    <t>RADIO ACCS.</t>
  </si>
  <si>
    <t>SQUARE TUBE</t>
  </si>
  <si>
    <t>CARABAO GRASS 15CM X 15CM</t>
  </si>
  <si>
    <t>LABOR CHARGE</t>
  </si>
  <si>
    <t>L-STAND SHORT</t>
  </si>
  <si>
    <t>L-STAND LONG</t>
  </si>
  <si>
    <t>SCREW</t>
  </si>
  <si>
    <t>PADLOCK  (DO NOT USE)</t>
  </si>
  <si>
    <t>ID JACKET</t>
  </si>
  <si>
    <t>ELBOW</t>
  </si>
  <si>
    <t>ELECTRICAL PANEL BOARD</t>
  </si>
  <si>
    <t>HARD HAT</t>
  </si>
  <si>
    <t>LABEL FC#15</t>
  </si>
  <si>
    <t>LABEL BRISTOL 100</t>
  </si>
  <si>
    <t>LABEL C2S 120</t>
  </si>
  <si>
    <t>LABEL C2S 220</t>
  </si>
  <si>
    <t>LABEL C2S 140</t>
  </si>
  <si>
    <t>LABEL C2S 180</t>
  </si>
  <si>
    <t>LABEL HIGH GLOSS STICKER</t>
  </si>
  <si>
    <t>STICKER/ADVERTISING (EXPENSE)</t>
  </si>
  <si>
    <t>CORRUGATED BOX</t>
  </si>
  <si>
    <t>COPPER TUBE</t>
  </si>
  <si>
    <t>TIE WIRE FASTENER</t>
  </si>
  <si>
    <t>ANGLE BRACKET</t>
  </si>
  <si>
    <t>EXPENSE (REPAIRS &amp; MAINTENANCE for BUILDING &amp; EQUIPMENT)</t>
  </si>
  <si>
    <t>REALTY (EXPENSE)</t>
  </si>
  <si>
    <t>CONCRETE NAIL</t>
  </si>
  <si>
    <t>KRAFT BAG</t>
  </si>
  <si>
    <t>STRAPPING MACHINE CONSUMABLE</t>
  </si>
  <si>
    <t>CAR ACCESSORIES</t>
  </si>
  <si>
    <t>CCTV CAMERA SOTER</t>
  </si>
  <si>
    <t>TRAVEL BAG 23 X 8 X 10cm DARKER RED POLYESTER</t>
  </si>
  <si>
    <t>1M GIFT TAPE L175S RED/BLUE w/ KEY CHAIN</t>
  </si>
  <si>
    <t>(DO NOT USE) BLOCK OUT PHOTOTARP '17.39'x17.39'- CITI LOGO FRONT SIGN</t>
  </si>
  <si>
    <t>BLOCK OUT PHOTOTARP '3.97'x50.69'- THE HOME IMPROVEMENT WAREHOUSE PARAPET</t>
  </si>
  <si>
    <t>BLOCK OUT PHOTOTARP '15.09'x15.09'- CITI LOGO PYLON</t>
  </si>
  <si>
    <t>BLOCK OUT PHOTOTARP '3.94'x59.88'- THE HOME IMPROVEMENT PARAPET</t>
  </si>
  <si>
    <t>BLOCK OUT PHOTOTARP '4.10'x58.07'- THE HOME IMPROVEMENT WAREHOUSE PARAPET</t>
  </si>
  <si>
    <t>BLOCK OUT PHOTOTARP '16.74'x2.79'- ENDCAP SIGN</t>
  </si>
  <si>
    <t>BLOCKOUT PHOTOTARP 18oz</t>
  </si>
  <si>
    <t>BLOCK OUT PHOTO TARP '4.27'x47.90'-THE HOME IMPROVEMENT WAREHOUSEPARAPET</t>
  </si>
  <si>
    <t>BLOCK OUT PHOTOTARP '4.27'x69.43'- THE HOME IMPROVEMENT WAREHOUSE PARAPET</t>
  </si>
  <si>
    <t>BLOCK OUT PHOTOTARP '4.33'x69.29'- THE HOME IMPROVEMENT WAREHOUSE PARAPET</t>
  </si>
  <si>
    <t>BLOCK OUT PHOTOTARP '7.66'x7.66'- AEG STORE BILLBOARD</t>
  </si>
  <si>
    <t>BLOCK OUT PHOTOTARP '8.66'x6.66'- BOSTON BAY GENERIC BILLBOARD</t>
  </si>
  <si>
    <t>BLOCK OUT PHOTOTARP '14.12'x14.12'- CITI LOGO FRONT SIGN</t>
  </si>
  <si>
    <t>BLOCK OUT PHOTOTARP '14.76'x14.76'- CITI LOGO PYLON</t>
  </si>
  <si>
    <t>BLOCK OUT PHOTOTARP '9.19'x10.17'- CITI LOGO PYLON</t>
  </si>
  <si>
    <t>BLOCK OUT PHOTOTARP '5.58'x4.43'- DIRECTIONAL ENDCAP</t>
  </si>
  <si>
    <t>BLOCK OUT PHOTOTARP '8.39'x8.39'- DIRECTIONAL SIGNAGE</t>
  </si>
  <si>
    <t>BLOCK OUT PHOTOTARP '14.44'x2.79'- ENDCAP SIGN</t>
  </si>
  <si>
    <t>BLOCK OUT PHOTOTARP '14.77'x4.43'- ENDCAP SIGN</t>
  </si>
  <si>
    <t>BLOCK OUT PHOTOTARP '9.52'x4.43'- ENDCAP SIGN</t>
  </si>
  <si>
    <t>BLOCK OUT PHOTOTARP '9.52'x6.56'-  ENDCAP SIGN</t>
  </si>
  <si>
    <t>BLOCK OUT PHOTOTARP '9.52'x7.19'- ENDCAP SIGN</t>
  </si>
  <si>
    <t>BLOCK OUT PHOTOTARP  10.83'x13.62'- ENDCAP SIGN (BACK TO BACK)</t>
  </si>
  <si>
    <t>BLOCK OUT PHOTOTARP 11.16'x6.56'ENDCAP SIGN (BACK TO BACK)</t>
  </si>
  <si>
    <t>BLOCK OUT PHOTOTARP '5.32'x7.45'- ENDCAP SIGNAGES</t>
  </si>
  <si>
    <t>BLOCK OUT PHOTOTARP '5.91'x7.22'- ENDCAP SIGNAGES</t>
  </si>
  <si>
    <t>BLOCK OUT PHOTOTARP '5.91'x8.53'- ENDCAP SIGNAGES</t>
  </si>
  <si>
    <t>BLOCK OUT PHOTOTARP '6.24'x2.79'- ENDCAP SIGNAGES</t>
  </si>
  <si>
    <t>BLOCK OUT PHOTOTARP '8.14'x2.82'- ENDCAP SIGNAGES</t>
  </si>
  <si>
    <t>BLOCK OUT PHOTOTARP '13.76'x27.47- HAUSMANN PYLON</t>
  </si>
  <si>
    <t>BLOCK OUT PHOTOTARP '6.8'x8.3'- HAUSMANN STORE BILLBOARD</t>
  </si>
  <si>
    <t>BLOCK OUT PHOTOTARP 14.93'x7.38'- LADDER ENDCAP</t>
  </si>
  <si>
    <t>BLOCK OUT PHOTOTARP '7.83'x8.20'- LOTUS STORE BILLBOARD</t>
  </si>
  <si>
    <t>BLOCK OUT PHOTOTARP '9.52'x2.79'- LUZON NETWORK ENDCAP</t>
  </si>
  <si>
    <t>BLOCK OUT PHOTOTARP'3.78'x10.34'  -OBLIQUE MOULDING SECTION</t>
  </si>
  <si>
    <t>BLOCK OUT PHOTOTARP '9.03'x4.43'- PLAIN RED ENDCAP</t>
  </si>
  <si>
    <t>BLOCK OUT PHOTOTARP '9.03'x6.56'- PLAIN RED ENDCAP</t>
  </si>
  <si>
    <t>BLOCK OUT PHOTOTARP '5.25'x4.43'- PLAIN RED ENDCAP SIGN</t>
  </si>
  <si>
    <t>BLOCK OUT PHOTOTARP '7.16'x7.16'- PRIMERO STORE BILLBOARD</t>
  </si>
  <si>
    <t>BLOCK OUT PHOTOTARP '10.18'x4.27'- SHADING DROP BANNER</t>
  </si>
  <si>
    <t>BLOCK OUT PHOTOTARP '10.18'x6.23'- SHADING DROP BANNER</t>
  </si>
  <si>
    <t>BLOCK OUT PHOTOTARP '6.90'x19.03'- SHADING DROP BANNER</t>
  </si>
  <si>
    <t>BLOCK OUT PHOTOTARP '6.9'x13.12'- SHADING DROP BANNER</t>
  </si>
  <si>
    <t>BLOCK OUT PHOTOTARP '7.88'x15.75'- SHADING DROP BANNER</t>
  </si>
  <si>
    <t>BLOCK OUT PHOTOTARP '7.88'x8.86'- SHADING DROP BANNER</t>
  </si>
  <si>
    <t>BLOCK OUT PHOTOTARP '9.91'x9.84'- SHADING DROP BANNER</t>
  </si>
  <si>
    <t>BLOCK OUT PHOTOTARP '8.33'x8'- VISIT US NOW BILLBOARD</t>
  </si>
  <si>
    <t>BLOCK OUT PHOTOTARP '10.83'x13.62'- YALE PYLON</t>
  </si>
  <si>
    <t>BLOCK OUT PHOTOTARP '11.16'x4.43'-ENDCAP SIGN</t>
  </si>
  <si>
    <t>BLOCK OUT PHOTOTARP '8.04'x10.17'-GENERIC &amp; STORE HOURS BILLBOARD</t>
  </si>
  <si>
    <t>BLOCK OUT PHOTOTARP '12.86'x37.07-VISIT US NOW BILLBOARD</t>
  </si>
  <si>
    <t>BLOCK OUT POTOTARP '6.90'x15.68'- SHADING DROP BANNER</t>
  </si>
  <si>
    <t>BLOCK OUT  PHOTOTARP  10.83'x13.62' - CITI LOGO PYLON</t>
  </si>
  <si>
    <t>BLOCK OUT PHOTOTARP 10.83'x13.62' CITI LOGO PYLON</t>
  </si>
  <si>
    <t>BLOCKOUT PHOTOTARP (18OZ)</t>
  </si>
  <si>
    <t>BLOCK-OUT PHOTOTARP 7.66'X7.66'-MASTER STORE BILLBOARD</t>
  </si>
  <si>
    <t>BLOCK OUT PHOTOTARP 14.77'x2.79' CAB.RedApronEndcap</t>
  </si>
  <si>
    <t>FrostedCutOutSticker  .49'x4.82' WebsiteGlassSign</t>
  </si>
  <si>
    <t>FrostedCutOutSticker .49'x1.21' WebsiteGlassSign</t>
  </si>
  <si>
    <t>FrostedCutOutSticker .49'x1.71'WebsiteGlassSign .</t>
  </si>
  <si>
    <t>FrostedCutOutSticker .49'x1.77' WebsiteGlassSign</t>
  </si>
  <si>
    <t>FrostedCutOutSticker .49'x2.10' WebsiteGlassSign</t>
  </si>
  <si>
    <t>FrostedCutOutSticker .49'x2.20' WebsiteGlassSign</t>
  </si>
  <si>
    <t>FrostedCutOutSticker .49'x2.26' WebsiteGlassSign</t>
  </si>
  <si>
    <t>FrostedCutOutSticker .49'x2.40' WebsiteGlassSign</t>
  </si>
  <si>
    <t>FrostedCutOutSticker .49'x2.43' WebsiteGlassSign</t>
  </si>
  <si>
    <t>FrostedCutOutSticker .49'x2.49' WebsiteGlassSign</t>
  </si>
  <si>
    <t>FrostedCutOutSticker .49'x2.56' WebsiteGlassSign</t>
  </si>
  <si>
    <t>FrostedCutOutSticker .49'x2.66' WebsiteGlassSign</t>
  </si>
  <si>
    <t>FrostedCutOutSticker .49'x3.02' WebsiteGlassSign</t>
  </si>
  <si>
    <t>FrostedCutOutSticker .49'x3.48'  WebsiteGlassSign</t>
  </si>
  <si>
    <t>FROSTED CUT OUT STICKER</t>
  </si>
  <si>
    <t>FrostedCutOutSticker .49'x3.97' WebsiteGlassSign</t>
  </si>
  <si>
    <t>FrostedCutOutSticker .49'x4' WebsiteGlassSign</t>
  </si>
  <si>
    <t>FrostedCutOutSticker .49'x4.10' WebsiteGlassSign</t>
  </si>
  <si>
    <t>FrostedCutOutSticker .49'x4.20' WebsiteGlassSign</t>
  </si>
  <si>
    <t>FrostedCutOutSticker .49'x4.40' WebsiteGlassSign</t>
  </si>
  <si>
    <t>FrostedCutOutSticker .49'x4.43' WebsiteGlassSign</t>
  </si>
  <si>
    <t>FrostedCutOutSticker .49'x4.53' WebsiteGlassSign</t>
  </si>
  <si>
    <t>FrostedCutOutSticker .49'x4.59' WebsiteGlassSign</t>
  </si>
  <si>
    <t>FrostedCutOutSticker .49'x4.72' WebsiteGlassSign</t>
  </si>
  <si>
    <t>FrostedCutOutSticker .49'x5.09' WebsiteGlassSign</t>
  </si>
  <si>
    <t>FrostedCutOutSticker .49'x5.38' WebsiteGlassSign</t>
  </si>
  <si>
    <t>FrostedCutOutSticker .49'x5.71' WebsiteGlassSign</t>
  </si>
  <si>
    <t>FrostedCutOutSticker .49'x5.74' WebsiteGlassSign</t>
  </si>
  <si>
    <t>FrostedCutOutSticker .49'x5.77'WebsiteGlassSign</t>
  </si>
  <si>
    <t>FrostedCutOutSticker .49'x5.84' WebsiteGlassSign</t>
  </si>
  <si>
    <t>FrostedCutOutSticker .49'x5.87' WebsiteGlassSign</t>
  </si>
  <si>
    <t>FrostedCutOutSticker .49'x6.17'  WebsiteGlassSign</t>
  </si>
  <si>
    <t>FrostedCutOutSticker .49'x6.59' WebsiteGlassSign</t>
  </si>
  <si>
    <t>FrostedCutOutSticker .49'x7.09' WebsiteGlassSign</t>
  </si>
  <si>
    <t>FrostedCutOutSticker .49'x8.10' WebsiteGlassSign</t>
  </si>
  <si>
    <t>FrostedCutOutSticker .49'x8.86' WebsiteGlassSign</t>
  </si>
  <si>
    <t>FrostedCutOutSticker .49'x9.74' WebsiteGlassSign</t>
  </si>
  <si>
    <t>FrostedCutOutSticker 49'x7.12' WebsiteGlassSign</t>
  </si>
  <si>
    <t>GLOSSY STICKER</t>
  </si>
  <si>
    <t>GlossySticker 9.96cmX3.84cm 11wattsT4-2U ZIGMA WarmWhite</t>
  </si>
  <si>
    <t>GlossySticker 10.43cmX4.02cm 12wattsT2-HFS ZIGMA DAYLIGHT</t>
  </si>
  <si>
    <t>GlossySticker 9.96cmX3.84cm 14wattsT4-3U ZIGMA DAYLIGHT</t>
  </si>
  <si>
    <t>GlossySticker 9.96cmX3.84cm 14wattsT4-3U ZIGMA WarmWhite</t>
  </si>
  <si>
    <t>GlossySticker 10.43cmX4.02cm 15wattsT2-HFS ZIGMA WarmWhite</t>
  </si>
  <si>
    <t>GlossySticker 12.02cmX4.63cm 18wattsT4-3U ZIGMA DAYLIGHT</t>
  </si>
  <si>
    <t>GlossySticker 12.02cmX4.63cm  18wattsT4-3U ZIGMA WarmWhite</t>
  </si>
  <si>
    <t>GlossySticker 11.43cmX4.39cm 20wattsT2-HFS ZIGMA DAYLIGHT</t>
  </si>
  <si>
    <t>GlossySticker 11.43cmX4.39cm 20wattsT2-HFS ZIGMA WarmWhite</t>
  </si>
  <si>
    <t>GlossySticker12.02cmX4.63cm  23wattsT4-3U ZIGMA DAYLIGHT</t>
  </si>
  <si>
    <t>GlossySticker 12.02cmX4.63cm 23wattsT4-3U ZIGMA WarmWhite</t>
  </si>
  <si>
    <t>GlossySticker 11.43cmX4.39cm 24wattsT2-HFS ZIGMA DAYLIGHT</t>
  </si>
  <si>
    <t>GlossySticker 11.43cmX4.39c 24wattsT2-HFS ZIGMA WarmWhite</t>
  </si>
  <si>
    <t>GlossySticker 11.43cmX4.39cm 5wattsT3-2U ZIGMA DAYLIGHT</t>
  </si>
  <si>
    <t>GlossySticker 9.18cmX3.54cm 5wattsT3-2U ZIGMA DAYLIGHT</t>
  </si>
  <si>
    <t>GlossySticker 9.18cmX3.54cm  5wattsT3-2U ZIGMA WarmWhite</t>
  </si>
  <si>
    <t>GlossySticker 9.18cmX3.54cm  8watts,T2-HFS ZIGMA DAYLIGHT</t>
  </si>
  <si>
    <t>GlossySticker 9.18cmX3.54cm 8wattsT2-HFS ZIGMA WarmWhite</t>
  </si>
  <si>
    <t>GlossySticker 9.96cmX3.84cm 8wattsT4-2U ZIGMA DAYLIGHT</t>
  </si>
  <si>
    <t>GlossySticker 9.96cmX3.84cm 8wattsT4-2U ZIGMA WarmWhite</t>
  </si>
  <si>
    <t>GlossySticker 10.43cmX4.02cm 15wattsT2-HFS ZIGMA DAYLIGHT</t>
  </si>
  <si>
    <t>MattePhototarp 12.47'x10.34WERNER MOD</t>
  </si>
  <si>
    <t>MattePhototarp 12.47'x3.45'WERNER MOD</t>
  </si>
  <si>
    <t>MattePhotoTarp 3.45'x10.34' WERNER MOD</t>
  </si>
  <si>
    <t>(DO NOT USE) MatteStickerOnSintra .66'x3.23'1MMasterBoardSign</t>
  </si>
  <si>
    <t>(DO NOT USE) MatteStickerOnSintra .85'x2.13'1MMasterBoardSign</t>
  </si>
  <si>
    <t>(DO NOT USE) MatteStickerOnSintra .98'x3.23' 1MMasterBoardSign</t>
  </si>
  <si>
    <t>(DO NOT USE) MatteStickerOnSintra .66'x6.46'2MMasterBoardSign</t>
  </si>
  <si>
    <t>(DO NOT USE) MatteStickerOnSintra .98'x6.46' 2MMasterBoardSign</t>
  </si>
  <si>
    <t>(DO NOT USE) MatteStickerOnSintra .66'x9.68'3MMasterBoardSign</t>
  </si>
  <si>
    <t>MatteStickerOnSintra .98'x9.68' 3MMasterBoardSign</t>
  </si>
  <si>
    <t>MatteStickerOnSintra 1.05'x2.13'3MMasterBoardSign</t>
  </si>
  <si>
    <t>MatteStickerOnSintra 1.31'x3.23'3MMasterBoardSign</t>
  </si>
  <si>
    <t>MatteStickerOnSintra 3.94'x15.10' AboveEntrance&amp;ExitSign</t>
  </si>
  <si>
    <t>MatteStickerOnSintra 3.94'x16.31'  AboveEntrance&amp;ExitSign</t>
  </si>
  <si>
    <t>MatteStickerOnSintra 2.23'x3.2'AQUAPA PPR MOD</t>
  </si>
  <si>
    <t>MatteStickerOnSintra 2.23'x3.2'AQUAPA PPR Module</t>
  </si>
  <si>
    <t>MatteStickerOnSintra 1.26'x1'ARKO TENT CARD</t>
  </si>
  <si>
    <t>MatteStickerOnSintra .75'x1.18'AUTHORIZED PERSONNEL SIGN</t>
  </si>
  <si>
    <t>MatteStickerOnSintra .46'x.71'AuthorizedPersonnelSign</t>
  </si>
  <si>
    <t>MatteStickerOnSintra .98'x.98' BaggageCounterSign</t>
  </si>
  <si>
    <t>MatteStickerOnSintra .98'x1.48' BaggageCounterSign</t>
  </si>
  <si>
    <t>MatteStickerOnSintra 1.31'x1.31'BaggageCounterSign</t>
  </si>
  <si>
    <t>MatteStickerOnSintra 1.31'x1.38'BaggageCounterSign</t>
  </si>
  <si>
    <t>MatteStickerOnSintra 1.31'x1.71'BaggageCounterSign</t>
  </si>
  <si>
    <t>MatteStickerOnSintra 1.31'x1.97'BaggageCounterSign</t>
  </si>
  <si>
    <t>MatteStickerOnSintra .49'x9.55'BOSTON BAY COOKWARE MOD</t>
  </si>
  <si>
    <t>MatteStickerOnSintra .66'x3.28'BOSTON BAY COOKWARE MOD</t>
  </si>
  <si>
    <t>MatteStickerOnSintra 1.97'x2.95'BOSTON BAY COOKWARE MOD</t>
  </si>
  <si>
    <t>MatteStickerOnSintra .52'x3.02'BostonBayCeilingFanDisplayer</t>
  </si>
  <si>
    <t>MatteStickerOnSintra .66'x2.95' BostonBayCeilingFanDisplayer</t>
  </si>
  <si>
    <t>MatteStickerOnSintra .76'x3.28'BostonBayCookwareMOD</t>
  </si>
  <si>
    <t>MatteStickerOnSintra .53'x3.01'BostonBayDisplayer</t>
  </si>
  <si>
    <t>MatteStickerOnSintra 2.62'x3.25'BostonBayGasRangeMOD</t>
  </si>
  <si>
    <t>MatteStickerOnSintra 2.63'x3.25'BostonBayGasRangeMOD</t>
  </si>
  <si>
    <t>MatteStickerOnSintra 3.28'x3.25'BostonBayGasRangeMOD</t>
  </si>
  <si>
    <t>MatteStickerOnSintra .98'x5.91'BostonBayModule</t>
  </si>
  <si>
    <t>MatteStickerOnSintra .98'x6.56'BostonBayModule</t>
  </si>
  <si>
    <t>MatteStickerOnSintra .98'x7.45'BostonBayModule</t>
  </si>
  <si>
    <t>MatteStickerOnSintra .98'x8.14'BostonBayModule</t>
  </si>
  <si>
    <t>MatteStickerOnSintra .98'x8.12'BostonBaySign</t>
  </si>
  <si>
    <t>MatteStickerOnSintra 1.21'x4.43'BrickTextureMOD</t>
  </si>
  <si>
    <t>MatteStickerOnSintra .66'x1.51'BrochureStandHeaderSign</t>
  </si>
  <si>
    <t>MatteStickerOnSintra .82'x3.28'Cashier Directional</t>
  </si>
  <si>
    <t>MatteStickerOnSintra .66'x1.48'CEILING BOARD MOD</t>
  </si>
  <si>
    <t>MatteStickerOnSintra 1.31'x9.19'CEILING BOARD MOD</t>
  </si>
  <si>
    <t>MatteStickerOnSintra 4'x1.64' CeilingBoardMOD</t>
  </si>
  <si>
    <t>MatteStickerOnSintra .49'x2.95'CeilingFanDisplayer</t>
  </si>
  <si>
    <t>MatteStickerOnSintra .98'x.66'ColumbiaWireModule</t>
  </si>
  <si>
    <t>MatteStickerOnSintra .89'x2.7'CorporateNetworkWallSign</t>
  </si>
  <si>
    <t>MatteStickerOnSintra .66'x.33' CR ICON SIGN</t>
  </si>
  <si>
    <t>MatteStickerOnSintra .66'x1.31'CR NOTICE SIGN</t>
  </si>
  <si>
    <t>MatteStickerOnSintra 2.13'x4.27'CS CITI LOGO SIGN</t>
  </si>
  <si>
    <t>MatteStickerOnSintra 1.08'x1.08'CS CitiLogoSign</t>
  </si>
  <si>
    <t>MatteStickerOnSintra 2.13'x2.30'CS CitiLogoSign</t>
  </si>
  <si>
    <t>MatteStickerOnSintra 2.13'x2.63'CS CitiLogoSign</t>
  </si>
  <si>
    <t>MatteStickerOnSintra 2.13'x2.95'CS CitiLogoSign</t>
  </si>
  <si>
    <t>MatteStickerOnSintra 2.13'x3.28'CS CitiLogoSign</t>
  </si>
  <si>
    <t>MatteStickerOnSintra 1.97'x13.03'CS SIGN</t>
  </si>
  <si>
    <t>MatteStickerOnSintra 1.97'x14.11'CS SIGN</t>
  </si>
  <si>
    <t>MatteStickerOnSintra 1.97'x14.27'CS SIGN</t>
  </si>
  <si>
    <t>MatteStickerOnSintra 1.97'x15.26'CS SIGN</t>
  </si>
  <si>
    <t>MatteStickerOnSintra 1.97'x15.58'CS SIGN</t>
  </si>
  <si>
    <t>MatteStickerOnSintra 1.97'x4.82'CS SIGN</t>
  </si>
  <si>
    <t>MatteStickerOnSintra 1.97'x7.87'CS SIGN</t>
  </si>
  <si>
    <t>MatteStickerOnSintra 1.97'x8.01'CS SIGN</t>
  </si>
  <si>
    <t>MatteStickerOnSintra 1.97'x9.19'CS SIGN</t>
  </si>
  <si>
    <t>MatteStickerOnSintra 1.13'x3.28'CTX ENDCAP</t>
  </si>
  <si>
    <t>MatteStickerOnSintra .49'x9.68' Designcraft&amp;WoodtekMOD</t>
  </si>
  <si>
    <t>MatteStickerOnSintra 5.77'x1.64'DesigncraftTypesOfMouldingSign</t>
  </si>
  <si>
    <t>MatteStickerOnSintra .66'x9.51'DIAMOND MOD</t>
  </si>
  <si>
    <t>MatteStickerOnSintra .59'x8.27'DigitalHDTileDisplayer</t>
  </si>
  <si>
    <t>MatteStickerOnSintra 1.64'x5.94'Directional</t>
  </si>
  <si>
    <t>MatteStickerOnSintra 2'x7.87'DIRECTIONAL</t>
  </si>
  <si>
    <t>MatteStickerOnSintra .45'x.45'DirectionSignForPegHook</t>
  </si>
  <si>
    <t>MatteStickerOnSintra 1.36'x.36'DirectionSignForPegHook</t>
  </si>
  <si>
    <t>MatteStickerOnSintra 1.48'x.36' DirectionSignForPegHookExc.</t>
  </si>
  <si>
    <t>MatteStickerOnSintra 2.62'x3.25'DIVO MOD</t>
  </si>
  <si>
    <t>MatteStickerOnSintra .66'x.66'ElectricalHazardSign</t>
  </si>
  <si>
    <t>MatteStickerOnSintra .98'x8.53' EntranceSignage</t>
  </si>
  <si>
    <t>MatteStickerOnSintra .23'x3.12'- EZ SET HEADER MODULE</t>
  </si>
  <si>
    <t>MatteStickerOnSintra .98'x2.18' FION MOD</t>
  </si>
  <si>
    <t>MatteStickerOnSintra .98'x3.22' FIREFLY HEADER MODULE</t>
  </si>
  <si>
    <t>MatteStickerOnSintra .49'x1.97'FreeRefreshmentsSign</t>
  </si>
  <si>
    <t>MatteStickerOnSintra 1.48'x1.48'GlassBlockMod</t>
  </si>
  <si>
    <t>MatteStickerOnSintra .49'x1.48'GOLDEA KDL 105 MOD</t>
  </si>
  <si>
    <t>MatteStickerOnSintra .49'x.33'GOLDEA MOD</t>
  </si>
  <si>
    <t>MatteStickerOnSintra .82'x.82' GrassCarpetMOD</t>
  </si>
  <si>
    <t>MatteStickerOnSintra 1.13'x3.28'GVE ENDCAP</t>
  </si>
  <si>
    <t>MatteStickerOnSintra 1.67'x3.90'GVE SIGN</t>
  </si>
  <si>
    <t>MattestickerOnSintra 1.67'x4.10'GVE SIGN</t>
  </si>
  <si>
    <t>MatteStickerOnSintra 1.67'x4.27'GVE SIGN</t>
  </si>
  <si>
    <t>MatteStickerOnSintra 1.67'x4.27' GVEWalkThrough</t>
  </si>
  <si>
    <t>MatteStickerOnSintra .82'x2.95'HAPPY HOME MOD</t>
  </si>
  <si>
    <t>MatteStickerOnSintra 1.97'x9.35'HappyHomeMOD</t>
  </si>
  <si>
    <t>MatteStickerOnSintra 4.92'x3.12'HappyHomeMOD</t>
  </si>
  <si>
    <t>MatteStickerOnSintra .98'x9.84' HAUSMANN MOD</t>
  </si>
  <si>
    <t>MatteStickerOnSintra 1.31'x4.10' HAUSMANN SIGN</t>
  </si>
  <si>
    <t>MatteStickerOnSintra 1.67'x3.90' HAUSMANN SIGN</t>
  </si>
  <si>
    <t>MatteStickerOnSintra 1.67'x4.27'- HAUSMANN SIGN</t>
  </si>
  <si>
    <t>MatteStickerOnSintra 1.67'x4.10'HAUSMANN SIGNAGES</t>
  </si>
  <si>
    <t>MatteStickerOnSintra 1.97'x4.10'HAUSMANN WALKTHROUGH</t>
  </si>
  <si>
    <t>MatteStickerOnSintra .49'x.30'HausmannDrawerSlideMOD</t>
  </si>
  <si>
    <t>MatteStickerOnSintra .59'x.59'HausmannDrawerSlideMOD</t>
  </si>
  <si>
    <t>MatteStickerOnSintra 1.31'x4.43' HausmannWalkThrough</t>
  </si>
  <si>
    <t>MatteStickerOnSintra .33'x2.30'- InfoBoardSign</t>
  </si>
  <si>
    <t>MatteStickerOnSintra .66'x9.84'KingCabinetLogoMOD</t>
  </si>
  <si>
    <t>MatteStickerOnSintra .98'x9.61'KITCHEN SINK MOD</t>
  </si>
  <si>
    <t>MatteStickerOnSintra 1.97'x1.64'  KITCHEN SINK MOD</t>
  </si>
  <si>
    <t>MatteStickerOnSintra 1.97'x2.13'KITCHEN SINK MOD</t>
  </si>
  <si>
    <t>MatteStickerOnSintra 1.97'x3.28'KITCHEN SINK MOD</t>
  </si>
  <si>
    <t>MatteStickerOnSintra 1.97'x3.94'KITCHEN SINK MOD</t>
  </si>
  <si>
    <t>MatteStickerOnSintra .98'x2.21' LA FONZA MOD</t>
  </si>
  <si>
    <t>MatteStickerOnSintra .98'x9.51' LA FONZA MOD</t>
  </si>
  <si>
    <t>MatteStickerOnSintra  2.30'x3.28'LA FONZA TENT CARD</t>
  </si>
  <si>
    <t>MatteStickerOnSintra .49'x3.28'LaFonzaArezzoMOD</t>
  </si>
  <si>
    <t>MatteStickerOnSintra 5.25'x3.12'LaFonzaGrabBarMOD</t>
  </si>
  <si>
    <t>MatteStickerOnSintra .66'x3.12'LaFonzaShowerMOD</t>
  </si>
  <si>
    <t>MatteStickerOnSintra 1.31'x3.28'LaFonzaToiletMOD</t>
  </si>
  <si>
    <t>MatteStickerOnSintra 2.13'x8.53'MainEntrance-ExitSign</t>
  </si>
  <si>
    <t>MatteStickerOnSintra .66'x5.71'MASTER BAY SIGN</t>
  </si>
  <si>
    <t>MatteStickerOnSintra .66'x6.89'MASTER BAY SIGN</t>
  </si>
  <si>
    <t>MatteStickerOnSintra .66'x5.74'MasterBaySign</t>
  </si>
  <si>
    <t>MatteStickerOnSintra .66'x6.56'MasterBaySign</t>
  </si>
  <si>
    <t>MatteStickerOnSintra 4.69'x3.28' SAFETY SIGN</t>
  </si>
  <si>
    <t>MatteStickerOnSintra 4.69'x3.28' NZ WOOD MOD</t>
  </si>
  <si>
    <t>MatteStickerOnSintra  2.46'x1.31' NZ WOOD MOD</t>
  </si>
  <si>
    <t>MatteStickerOnSintra  2.46'x1.48'NZ WOOD MOD</t>
  </si>
  <si>
    <t>MatteStickerOnSintra  2.46'x2.26'NZ WOOD MOD</t>
  </si>
  <si>
    <t>MatteStickerOnSintra .49'x3.28'NZ WOOD MOD</t>
  </si>
  <si>
    <t>MatteStickerOnSintra 1.31'x1.64'NZ WOOD MOD</t>
  </si>
  <si>
    <t>MatteStickerOnSintra 1.48'x2.63'NZ WOOD MOD</t>
  </si>
  <si>
    <t>MatteStickerOnSintra 1.97'x6.56'NZ WOOD MOD</t>
  </si>
  <si>
    <t>MatteStickerOnSintra 1.97'x6.78'NZ WOOD MOD</t>
  </si>
  <si>
    <t>MatteStickerOnSintra 1.97'x7.05'NZ WOOD MOD</t>
  </si>
  <si>
    <t>MatteStickerOnSintra 2.79'x1.31'NZ WOOD MOD</t>
  </si>
  <si>
    <t>MatteStickerOnSintra 2.95'x1.48'NZ WOOD MOD</t>
  </si>
  <si>
    <t>MatteStickerOnSintra 2.95'x1.80'NZ WOOD MOD</t>
  </si>
  <si>
    <t>MatteStickerOnSintra 3.61'x1.97' NZ WOOD MOD</t>
  </si>
  <si>
    <t>MatteStickerOnSintra 6.56'x.98' NZ WOOD MOD</t>
  </si>
  <si>
    <t>MatteStickerOnSintra .33'x1.64'- NZ WOOD MOD</t>
  </si>
  <si>
    <t>MatteStickerOnSintra.33'x1.64' NZ WOOD MOD</t>
  </si>
  <si>
    <t>MatteStickerOnSintra 1.64'x3.28' NZWoodMOD</t>
  </si>
  <si>
    <t>MatteStickerOnSintra 5.77'x1.64'NZWoodTypesOfMouldingSign</t>
  </si>
  <si>
    <t>MatteStickerOnSintra 5.91'x2.95'Photographic,SKU MOD</t>
  </si>
  <si>
    <t>MatteStickerOnSintra .33'x9.68' PLYBOARD SIGN</t>
  </si>
  <si>
    <t>MatteStickerOnSintra .52'x6.69'PLYBOARD SIGN</t>
  </si>
  <si>
    <t>MatteStickerOnSintra 7.09'x3.12'PostCoverSign</t>
  </si>
  <si>
    <t>MatteStickerOnSintra 1.48'x.23'PROHIBITED SIGN</t>
  </si>
  <si>
    <t>MatteStickerOnSintra 1'x2'ProhibitedHorizontal</t>
  </si>
  <si>
    <t>MatteStickerOnSintra 1.48'x.73'PVC FloorMatsDisplayBoard</t>
  </si>
  <si>
    <t>MatteStickerOnSintra 1.64'x3.94'RavakCanopyModule</t>
  </si>
  <si>
    <t>MatteStickerOnSintra .98'x9.55'RAVONI BATHTUB MOD</t>
  </si>
  <si>
    <t>MatteStickerOnSintra 1.97'x6.40'RavoniBathtubSign</t>
  </si>
  <si>
    <t>MatteStickerOnSintra 1.97'x9.51'RavoniBathtubSign</t>
  </si>
  <si>
    <t>MatteStickerOnSintra 5.91'x2.30' RavoniPhotographicMOD</t>
  </si>
  <si>
    <t>MatteStickerOnSintra 4.10'x.82' RavoniShowerMOD</t>
  </si>
  <si>
    <t>MatteStickerOnSintra 2.63'x5.25'RavoniSKU&amp;BathTubMOD</t>
  </si>
  <si>
    <t>MatteStickerOnSintra 3.28'x3.94'RavonniBathTubModule</t>
  </si>
  <si>
    <t>MatteStickerOnSintra 2.23'x3.2'RELN Module</t>
  </si>
  <si>
    <t>MatteStickerOnSintra 1.12'x4.59' RESTROOM SIGN</t>
  </si>
  <si>
    <t>MatteStickerOnSintra 1.15'x1.80'RESTROOM SIGN</t>
  </si>
  <si>
    <t>MatteStickerOnSintra 1.25'x3.02' RESTROOM SIGN</t>
  </si>
  <si>
    <t>MatteStickerOnSintra 1.97'x5.94'RESTROOM SIGN</t>
  </si>
  <si>
    <t>MatteStickerOnSintra 1.97'x7.71'Restroom Sign</t>
  </si>
  <si>
    <t>MatteStickerOnSintra 1.97'x5.25'RestroomSign</t>
  </si>
  <si>
    <t>MatteStickerOnSintra .66'x2.13'RomanoTileMOD</t>
  </si>
  <si>
    <t>MatteStickerOnSintra .66'x3.48'RubiTileCutterMOD</t>
  </si>
  <si>
    <t>MatteStickerOnSintra 1.95'x2.28'RubiTileCutterMOD</t>
  </si>
  <si>
    <t>MatteStickerOnSintra 1.12'x3.61'SAFETY SIGN</t>
  </si>
  <si>
    <t>MatteStickerOnSintra 1.31'x3.94'SAFETY SIGN</t>
  </si>
  <si>
    <t>MatteStickerOnSintra 1.31'x4.27'SAFETY SIGN</t>
  </si>
  <si>
    <t>MatteStickerOnSintra 2.63'x4.92'SAFETY SIGN</t>
  </si>
  <si>
    <t>MatteStickerOnSintra 2.63'x7.87' SAFETY SIGN</t>
  </si>
  <si>
    <t>MatteStickerOnSintra 3.94'x2.63' SAFETY SIGN</t>
  </si>
  <si>
    <t>MatteStickerOnSintra 4.92'x3.28' SAFETY SIGN</t>
  </si>
  <si>
    <t>MatteStickerOnSintra 4.92'x6.56'SAFETY SIGN</t>
  </si>
  <si>
    <t>MatteStickerOnSintra 6.56'x4.59'SAFETY SIGN</t>
  </si>
  <si>
    <t>MatteStickerOnSintra 4.92'x6.56SafetySignage</t>
  </si>
  <si>
    <t>MatteStickerOnSintra 3.45'x5.77' SERVICE CENTER SIGN</t>
  </si>
  <si>
    <t>MatteStickerOnSintra 3.51'x.98'SERVICE CENTER SIGNAGE</t>
  </si>
  <si>
    <t>MatteStickerOnSintra  .82'x.98'SERVICE TESTER SIGN</t>
  </si>
  <si>
    <t>MatteStickerOnSintra 1.97'x9.84'ServiceCenterSign</t>
  </si>
  <si>
    <t>MatteStickerOnSintra 3.28'x2.95'ServiceCenterSign</t>
  </si>
  <si>
    <t>MatteStickerOnSintra 3.45'x.98'ServiceCenterSign</t>
  </si>
  <si>
    <t>MatteStickerOnSintra 3.51'x5.58'ServiceCenterSign</t>
  </si>
  <si>
    <t>MatteStickerOnSintra 3.51'x9.51' ServiceCenterSign</t>
  </si>
  <si>
    <t>MatteStickerOnSintra 1.67'x4.27'ServiceCenterSignage</t>
  </si>
  <si>
    <t>MatteStickerOnSintra 3.28'x2.95' ServiceCenterSignage</t>
  </si>
  <si>
    <t>MatteStickerOnSintra 3.45'x.98'ServiceCenterSignage</t>
  </si>
  <si>
    <t>MatteStickerOnSintra 3.51'x5.77' ServiceCenterSignage</t>
  </si>
  <si>
    <t>MatteStickerOnSintra 2.62'x6.56'ServiceCenterWallSign</t>
  </si>
  <si>
    <t>MatteStickerOnSintra 4.10'x3.28'ServiceCenterWallSign</t>
  </si>
  <si>
    <t>MatteStickerOnSintra .52'x1.18'ShoppingBasketSign</t>
  </si>
  <si>
    <t>MatteStickerOnSintra .52'x3.02'ShoppingBasketSign</t>
  </si>
  <si>
    <t>MatteStickerOnSintra .59'x1.31'ShoppingBasketSign</t>
  </si>
  <si>
    <t>MatteStickerOnSintra 3.28'x3.94'ShowerEnclosureModule</t>
  </si>
  <si>
    <t>MatteStickerOnSintra 3.28'x6.69'SimexMirrorMOD</t>
  </si>
  <si>
    <t>MatteStickerOnSintra 1.18'x1.44'SLICK BLIND MOD</t>
  </si>
  <si>
    <t>MatteStickerOnSintra .82'x3.12'SLICK BLINDS MOD</t>
  </si>
  <si>
    <t>MatteStickerOnSintra .66'x1.97'SLICK MOD</t>
  </si>
  <si>
    <t>MatteStickerOnSintra 1.97'x.98'SlickBlindsMOD</t>
  </si>
  <si>
    <t>MatteStickerOnSintra .82'x3.2'SOTER MOD</t>
  </si>
  <si>
    <t>MatteStickerOnSintra 1.13'x3.28'STACK ENDCAP</t>
  </si>
  <si>
    <t>MatteStickerOnSintra 1.15'x1.05'StainlessPipesModules</t>
  </si>
  <si>
    <t>MatteStickerOnSintra 1.15'x4.43'-SteelGratingMOD</t>
  </si>
  <si>
    <t>MatteStickerOnSintra 1.64'x3.94'- SteelGratingMOD</t>
  </si>
  <si>
    <t>MatteStickerOnSintra 2.63'x3.28'SteelGratingTentCard</t>
  </si>
  <si>
    <t>MatteStickerOnSintra 1.41'x1.90'StoreHoursSignage</t>
  </si>
  <si>
    <t>MatteStickerOnSintra 1.64'x3.2'TATAY MOD</t>
  </si>
  <si>
    <t>MatteStickerOnSintra 3.94'x3.28'Techwood&amp;NZWoodMOD</t>
  </si>
  <si>
    <t>MatteStickerOnSintra 1.64'x3.28'TechwoodMOD</t>
  </si>
  <si>
    <t>MatteStickerOnSintra .39'x1.90'ThankYouForNotSmoking</t>
  </si>
  <si>
    <t>MatteStickerOnSintra .85'x1.80'TileMultiplierTentCard</t>
  </si>
  <si>
    <t>MatteStickerOnSintra .49'x1.62'ToiletPartitionMOD</t>
  </si>
  <si>
    <t>MatteStickerOnSintra 2.23'x3.2'UPLAST RAIN GUTTER MOD</t>
  </si>
  <si>
    <t>MatteStickerOnSintra 2.23'x3.2'UplastGutterModule</t>
  </si>
  <si>
    <t>MatteStickerOnSintra 4'x1.64'VIVALDI MOD</t>
  </si>
  <si>
    <t>MatteStickerOnSintra 4.92'x3.12'VODA ELECTRIC WATER HEATER MOD</t>
  </si>
  <si>
    <t>MatteStickerOnSintra 2.03'x3.22'WallCladding&amp;PanelingMOD</t>
  </si>
  <si>
    <t>MatteStickerOnSintra 2.03'x2.07'WallCladdingMOD</t>
  </si>
  <si>
    <t>MatteStickerOnSintra .43'x3.22'WallPanelingMOD</t>
  </si>
  <si>
    <t>MatteStickerOnSintra 1.97'x9.51'WATER CLOSET MOD</t>
  </si>
  <si>
    <t>MatteStickerOnSintra 1.97'x9.51'WaterClosetMOD</t>
  </si>
  <si>
    <t>MatteStickerOnSintra 2.95'x9.68'WERNER MOD Header</t>
  </si>
  <si>
    <t>MatteStickerOnSintra 4'x1.64'WernerPopSign</t>
  </si>
  <si>
    <t>MatteStickerOnSintra .52'x6.69'WoodtekPremiumMarinePlywoodSign</t>
  </si>
  <si>
    <t>MatteStickerOnSintra .98'x3.02'WORLDBEX EXHIBIT SIGN</t>
  </si>
  <si>
    <t>MatteStickerOnSintra 1.64'x3.02'WORLDBEX EXHIBIT SIGN</t>
  </si>
  <si>
    <t>MatteStickerOnSintra 6.56'x1.97'WORLDBEX EXHIBIT SIGN</t>
  </si>
  <si>
    <t>MatteStickerOnSintra 6.56'x3.28'WORLDBEX EXHIBIT SIGN</t>
  </si>
  <si>
    <t>MatteStickerOnSintra 6.56'x6.56'WORLDBEX EXHIBIT SIGN</t>
  </si>
  <si>
    <t>MatteStickerOnSintra .66'x3.22' ZIGMA BOARD SIGN</t>
  </si>
  <si>
    <t>MatteStickerOnSintra 1.32'x.62'ZIGMA BOARD SIGN</t>
  </si>
  <si>
    <t>MatteStickerOnSintra 1.97'x1.64'ZIGMA BOARD SIGN</t>
  </si>
  <si>
    <t>MatteStickerOnSintra 2.23'x3.22' ZIGMA BOARD SIGN</t>
  </si>
  <si>
    <t>MatteStickerOnSintra 3.77'x3.22'ZigmaBoardSign</t>
  </si>
  <si>
    <t>MatteStickerOnSintra .33'x3.94'BathroomFixtureMOD</t>
  </si>
  <si>
    <t>MatteStickerOnSintra.33'x3.94'-BathroomFixtureMOD</t>
  </si>
  <si>
    <t>MatteStickerOnSintra 1.97'x2.99'BostonBayCookwareMOD</t>
  </si>
  <si>
    <t>DIRECT PRINT ON SINTRA</t>
  </si>
  <si>
    <t>MatteStickerOnSintra .33'x1.48'-BrochureStandHeader</t>
  </si>
  <si>
    <t>MatteStickerOnSintra .33'x.82'-Designcraft&amp;WoodtekLabels</t>
  </si>
  <si>
    <t>MatteStickerOnSintra .33'x1.31'-DossoMosaicTileDisplayer</t>
  </si>
  <si>
    <t>MatteStickerOnSintra .23'x3.12' EZ SET HEADER MOD</t>
  </si>
  <si>
    <t>MatteStickerOnSintra .30'x.30' -HausmannConcealedHingesMOD</t>
  </si>
  <si>
    <t>MatteStickerOnSintra.33'x3.28'-HausmannHandlesMOD</t>
  </si>
  <si>
    <t>MatteStickerOnSintra.33'x3.15'-HausmannHandlessMOD</t>
  </si>
  <si>
    <t>(DO NOT USE) MATTE STICKER ON SINTRA (3MM)</t>
  </si>
  <si>
    <t>SOLIDUS BOARD</t>
  </si>
  <si>
    <t>MATTE STICKER ON SINTRA 3mm</t>
  </si>
  <si>
    <t>PhotoStickerOnly 4'x1.64' VivaldiSticker</t>
  </si>
  <si>
    <t>Phototarp 4.00'x1.64'AIRCONPVCDUCTLSTAND</t>
  </si>
  <si>
    <t>Phototarp 4'x1.64'AmericanLumberRedGuardL-Stand</t>
  </si>
  <si>
    <t>Phototarp 2.31'x3.29'ANNUAL PHYSICAL COUNT SIGNAGE</t>
  </si>
  <si>
    <t>Phototarp 3.12' X 13.12' ANNUAL PHYSICAL COUNT SIGNAGES</t>
  </si>
  <si>
    <t>Phototarp 3.28'x13.12'ANNUAL PHYSICAL COUNT SIGNAGES</t>
  </si>
  <si>
    <t>Phototarp 4'x1.64'ANTICA CERAMICA L-STAND</t>
  </si>
  <si>
    <t>Phototarp 4'x1.64'AquastrongL-Stand</t>
  </si>
  <si>
    <t>Phototarp 4.92'x16.40'ARAW NG DABAW DROP BANNER</t>
  </si>
  <si>
    <t>Phototarp 4.92'x3.25' BACK PANEL COVER-WATERCLOSET</t>
  </si>
  <si>
    <t>Phototarp 3'x2'BangkoSentralCurrencySign</t>
  </si>
  <si>
    <t>Phototarp 3.94'x13.12' BusAsUsualDropBanner</t>
  </si>
  <si>
    <t>Phototarp 4'x1.64'CanadianLumberW/BarcodeL-STAND</t>
  </si>
  <si>
    <t>Phototarp 4'x1.64' CHINAGRES LSTAND</t>
  </si>
  <si>
    <t>Phototarp 4.92'x16.40'CHINESE NEW YEAR DROP BANNER</t>
  </si>
  <si>
    <t>Phototarp 5.17'x2'ChineseNewYearSpiderStand</t>
  </si>
  <si>
    <t>Phototarp 4'x1.64'CITI LOGO L-STAND</t>
  </si>
  <si>
    <t>Phototarp 4.27'x6.56'CLEAN AS YOU GO SIGN</t>
  </si>
  <si>
    <t>Phototarp 4.93'x6.56'CLEAN AS YOU GO SIGN</t>
  </si>
  <si>
    <t>Phototarp 2.20'x6.50'CleanAsYouGoSign</t>
  </si>
  <si>
    <t>Phototarp 1.97'x3.94' CONSTRUCTION SIGNAGE</t>
  </si>
  <si>
    <t>Phototarp 10.24'x5.84'CORPORATE NETWORK DBS</t>
  </si>
  <si>
    <t>Phototarp 2.5'x1.67'CURRENCY DEMONETIZATION SIGN</t>
  </si>
  <si>
    <t>Phototarp 2.30'x11.82'CUSTOMER SERVICE SIGN</t>
  </si>
  <si>
    <t>Phototarp 4.00'x1.64' DESIGNCRAFTSOLIDDOORLSTAND</t>
  </si>
  <si>
    <t>Phototarp 4.92'x16.40'DINAGYANG FESTIVAL DROP BANNERS</t>
  </si>
  <si>
    <t>Phototarp 3.9'x7.94'DIRECTIONAL SIGNAGE</t>
  </si>
  <si>
    <t>Phototarp 7'x3' DIRECTIONAL STREET BANNERS</t>
  </si>
  <si>
    <t>Phototarp  6.90'x9.84'DONUT BACKGROUND SIGN</t>
  </si>
  <si>
    <t>Phototarp 6.73'x9.68'ElectricalRackingBackSign</t>
  </si>
  <si>
    <t>Phototarp 2.30x9.84' EMPLOYEES ONLY SIGN</t>
  </si>
  <si>
    <t>Phototarp 2.30'x9.84' EMPLOYEES ONLY SIGN</t>
  </si>
  <si>
    <t>Phototarp 2.46'x10.34'EMPLOYEES ONLY SIGN</t>
  </si>
  <si>
    <t>Phototarp 2.80'x10.34'EMPLOYEES ONLY SIGN</t>
  </si>
  <si>
    <t>Phototarp 2.30'x10.07'EMPLOYEES ONLY SIGNAGE</t>
  </si>
  <si>
    <t>Phototarp 3.28'x9.19'EmployeesOnlySign</t>
  </si>
  <si>
    <t>Phototarp 6.24'x4.43'ENDCAP SIGN</t>
  </si>
  <si>
    <t>Phototarp 4'x1.64'ENGINEERED DOOR L-STAND</t>
  </si>
  <si>
    <t>Phototarp 2.31'x3.29'ENTRANCE SIGN</t>
  </si>
  <si>
    <t>Phototarp 7.33'x3'EntranceExitDirectionParkingBanner</t>
  </si>
  <si>
    <t>Phototarp 4.92'x2.95'EXHIBIT SIGNAGES</t>
  </si>
  <si>
    <t>Phototarp 8.53'x7.22'EXHIBIT SIGNAGES</t>
  </si>
  <si>
    <t>Phototarp 2.31'x3.29'EXIT SIGN</t>
  </si>
  <si>
    <t>Phototarp 4'x8'FirePreventionMonthDropBanner</t>
  </si>
  <si>
    <t>Phototarp 4'x1.64'FLUSH DOOR  L-STAND</t>
  </si>
  <si>
    <t>Phototarp 3.28'x13.12'FOUNDATION ANNIV. DROP BANNER</t>
  </si>
  <si>
    <t>Phototarp 4'x1.64'GOOD BOY L-STAND</t>
  </si>
  <si>
    <t>Phototarp  5.97'x6.73'GVE DROP BANNER</t>
  </si>
  <si>
    <t>Phototarp 4'x1.64'GVE L-STAND</t>
  </si>
  <si>
    <t>Phototarp 6.89'x7.68'HAUSMANN &amp; OUTDOOR LIVING DBS</t>
  </si>
  <si>
    <t>Phototarp 5.97'x6.73'HAUSMANN BANNER</t>
  </si>
  <si>
    <t>Phototarp 5.91'x4.43'HAUSMANN DROP BANNER</t>
  </si>
  <si>
    <t>Phototarp 6.56'x6.56'HAUSMANN DROP BANNER</t>
  </si>
  <si>
    <t>Phototarp 4'x1.64' HeavyDutyConstructionPail L-STAND</t>
  </si>
  <si>
    <t>Phototarp  6'x5'HIRING SIGNAGE</t>
  </si>
  <si>
    <t>Phototarp 3'x2'HIRING SIGNAGE</t>
  </si>
  <si>
    <t>Phototarp 5'x2' HIRING TARP SIGN</t>
  </si>
  <si>
    <t>Phototarp 6'X4' HIRING TARP SIGNAGE</t>
  </si>
  <si>
    <t>Phototarp 10'x5'HiringSignage</t>
  </si>
  <si>
    <t>Phototarp 2.62'x8.2' VIETNAM TRIP</t>
  </si>
  <si>
    <t>Phototarp 4.92'x16.40' ImprovedEnhancedUpgradedDropBanner</t>
  </si>
  <si>
    <t>Phototarp 7.5'x3'ImprovedEnhancedUpgradedStreetBanners</t>
  </si>
  <si>
    <t>Phototarp 5.91'x4.43'INDOOR LUMBERYARD DBS</t>
  </si>
  <si>
    <t>Phototarp 8.20'x7.22'INDOOR LUMBERYARD DROP BANNER</t>
  </si>
  <si>
    <t>Phototarp 4'x1.64'KINDS OF TILES L-STAND</t>
  </si>
  <si>
    <t>Phototarp 4'x1.64' KindsOfWoodFlooringL-STAND</t>
  </si>
  <si>
    <t>Phototarp 4'x1.64'KindsOfWoodFlooringL-STAND</t>
  </si>
  <si>
    <t>Phototarp 8.20'x6.56'Lumber&amp;WoodWorksDropBanner</t>
  </si>
  <si>
    <t>Phototarp 8.20'x7.22'Lumber&amp;WoodworksDropBanner</t>
  </si>
  <si>
    <t>Phototarp 5.91'x4.43'LUMBERYARD DROP BANNER</t>
  </si>
  <si>
    <t>Phototarp 2.31'x3.29' MotorcycleSignage</t>
  </si>
  <si>
    <t>Phototarp 4'x1.64'MOULDED DOOR L-STAND</t>
  </si>
  <si>
    <t>Phototarp 4'x1.64'NEW ARRIVAL L-STAND</t>
  </si>
  <si>
    <t>Phototarp 7.5'x3'NOW OPEN STREET BANNERS</t>
  </si>
  <si>
    <t>Phototarp  4'x1.64' NUVOGRES LSTAND</t>
  </si>
  <si>
    <t>Phototarp 4'x1.64'NUVOGRES L-STAND</t>
  </si>
  <si>
    <t>Phototarp 4'x1.64'NZWood&amp;AquaStrongW/OBarcodeL-Stand</t>
  </si>
  <si>
    <t>Phototarp 4'x1.64'NZWoodW/BarcodeL-Stand</t>
  </si>
  <si>
    <t>Phototarp 7'x3'OPEN DAILY STREET BANNERS</t>
  </si>
  <si>
    <t>Phototarp 7.5'x3OpenDailyStreetBanners</t>
  </si>
  <si>
    <t>Phototarp 7.5'x3'OpenDailyStreetBanners</t>
  </si>
  <si>
    <t>Phototarp 4.92'x16.40'OPENING SOON DROP BANNER</t>
  </si>
  <si>
    <t>Phototarp 7.5'x3'OPENING SOON STREET BANNERS</t>
  </si>
  <si>
    <t>Phototarp 4.43'x3.25'ORGANIZER BACK PANEL</t>
  </si>
  <si>
    <t>Phototarp 5.05'x3.25' ORGANIZER BACK PANEL</t>
  </si>
  <si>
    <t>Phototarp 6.23'x2.92' ORGANIZER BACK PANEL</t>
  </si>
  <si>
    <t>Phototarp 6.23'x5.38'ORGANIZER BACK PANEL</t>
  </si>
  <si>
    <t>Phototarp 5.97'x6.73'OUTDOOR LIVING BANNER</t>
  </si>
  <si>
    <t>Phototarp 5.91'x4.43'OUTDOOR LIVING DBS</t>
  </si>
  <si>
    <t>Phototarp 7.23'x13.79'OutdoorLivingWallSign</t>
  </si>
  <si>
    <t>Phototarp 4'x1.64'PaintMixingStationLStand</t>
  </si>
  <si>
    <t>Phototarp 7.5'x3.33'PARKING BANNERS</t>
  </si>
  <si>
    <t>Phototarp 7'x3' PARKING BANNERS</t>
  </si>
  <si>
    <t>Phototarp 2.31'x3.29'PARKING EXCLUSIVE SIGNAGES</t>
  </si>
  <si>
    <t>PhotoTarp 7'x3'ParkingBanners</t>
  </si>
  <si>
    <t>Phototarp 1.91'x2.40' ParkingExc.DisclaimerSign</t>
  </si>
  <si>
    <t>Phototarp 4'x1.64' PIPES LSTAND</t>
  </si>
  <si>
    <t>Phototarp  4'x1.64'  PLATINUM LSTAND</t>
  </si>
  <si>
    <t>Phototarp 4'x1.64' PLATINUM L-STAND</t>
  </si>
  <si>
    <t>Phototarp .13'x3.23'PowerHausmannLabelStrips</t>
  </si>
  <si>
    <t>Phototarp .13'x4.12'PowerHausmannLabelStrips</t>
  </si>
  <si>
    <t>Phototarp 1.64'x2.79'PRIVATE PROPERTY SIGN</t>
  </si>
  <si>
    <t>Phototarp 4.92'x6.56'PRIVATE PROPERTY SIGN</t>
  </si>
  <si>
    <t>Phototarp 4'x1.64'PVC DOOR L-STAND</t>
  </si>
  <si>
    <t>Phototarp 4'x1.64'RECEIVING AREA SIGNAGE</t>
  </si>
  <si>
    <t>Phototarp 4'x1.64'ReceivingAreaPoliciesSign</t>
  </si>
  <si>
    <t>Phototarp 4'x1.64'RELN L-STAND</t>
  </si>
  <si>
    <t>Phototarp 2.31'x3.29' RESERVED FOR DELIVERY SIGN</t>
  </si>
  <si>
    <t>Phototarp 2.31'x3.29'RESERVED FOR PWD SIGN</t>
  </si>
  <si>
    <t>Phototarp 1.90'x1.35'RETURN POLICY SIGN</t>
  </si>
  <si>
    <t>Phototarp  4.27'x6.56'SAFETY FIRST SIGN</t>
  </si>
  <si>
    <t>Phototarp 4.27'x6.56' SAFETY FIRST SIGN</t>
  </si>
  <si>
    <t>Phototarp  4'x1.64' SAHARA LSTAND</t>
  </si>
  <si>
    <t>Phototarp 4'x1.64'SAHARA L-STAND</t>
  </si>
  <si>
    <t>Phototarp 4.92'x13.12'SaluteToOurPartnersEventStreamer</t>
  </si>
  <si>
    <t>Phototarp 6.71'x2.61' SaluteToOurPartnersPull-upBanner</t>
  </si>
  <si>
    <t>Phototarp 5.17'x2'SaluteToOurPartnersSpiderStand</t>
  </si>
  <si>
    <t>Phototarp 4.92'x16.40'SINULOG FESTIVAL DROP BANNER</t>
  </si>
  <si>
    <t>Phototarp 3.28'x13.12'SOFT OPENING DROP BANNER</t>
  </si>
  <si>
    <t>Phototarp 4.92'x16.40'SOFT OPENING DROP BANNER</t>
  </si>
  <si>
    <t>Phototarp 4.00'x1.64'SOLARLAND LSTAND</t>
  </si>
  <si>
    <t>Phototarp 3.61'x16.84' SOLARLAND SIGN</t>
  </si>
  <si>
    <t>Phototarp 4'x1.64'SOLID DOORS  L-STAND</t>
  </si>
  <si>
    <t>Phototarp 4'x1.64'SOLID DOORS L-STAND</t>
  </si>
  <si>
    <t>Phototarp 3.94'x9.84'SorryForInconvenienceDBS</t>
  </si>
  <si>
    <t>Phototarp 4.92'x16.40'SorryForTheInconvenienceDropBanner</t>
  </si>
  <si>
    <t>T-SHIRT</t>
  </si>
  <si>
    <t>Phototarp 4'x1.64' SorryForTheInconvenienceL-Stand</t>
  </si>
  <si>
    <t>Phototarp 4'x1.64'SorryForTheInconvenienceL-Stand</t>
  </si>
  <si>
    <t>Phototarp  4'x1.64' STEEL GRATINGS LSTAND</t>
  </si>
  <si>
    <t>Phototarp 7.5'x9.33' STORE ENTRANCE-EXIT SIGN</t>
  </si>
  <si>
    <t>Phototarp 2.62'x13.12' STORE HOURS DROP BANNER</t>
  </si>
  <si>
    <t>Phototarp 3.35'x7.02'STORE HOURS DROP BANNER</t>
  </si>
  <si>
    <t>Phototarp3.28'x13.12' STORE HOURS DROP BANNER</t>
  </si>
  <si>
    <t>Phototarp 10.98'x47.38'ThankYouforShoppingSign</t>
  </si>
  <si>
    <t>Phototarp 11.16'x33.79'ThankYouForShoppingSign</t>
  </si>
  <si>
    <t>Phototarp 8.20'x24.62'ThankYouForShoppingSign</t>
  </si>
  <si>
    <t>PHOTOTARP 12'oz</t>
  </si>
  <si>
    <t>Phototarp 3.94'x13.12' TheHomeImprovementParapet</t>
  </si>
  <si>
    <t>Phototarp 4.33'x49.21'TheHomeImprovementParapet</t>
  </si>
  <si>
    <t>Phototarp 3.94'x67.59' TheHomeImprovementWarehouseParapet</t>
  </si>
  <si>
    <t>Phototarp 4.30'x47.11'TheHomeImprovementWarehouseParapet</t>
  </si>
  <si>
    <t>Phototarp 4.00'x1.64'TYPESOFDOORSLSTAND</t>
  </si>
  <si>
    <t>Phototarp 4.00'x1.64'UPLAST RAIN GUTTER L-STAND</t>
  </si>
  <si>
    <t>Phototarp 4.00'x1.64'UPLASTRAINGUTTERLSTAND</t>
  </si>
  <si>
    <t>Phototarp 12.5'x18.5'VisitUsNowOutdoorBillboard</t>
  </si>
  <si>
    <t>Phototarp 8.66'x8.66'VisitUsNowStoreBillboard</t>
  </si>
  <si>
    <t>Phototarp  7.5'x3'VisitUsNowStreetBanners</t>
  </si>
  <si>
    <t>Phototarp 7.5'x3'VisitUsNowStreetBanners</t>
  </si>
  <si>
    <t>Phototarp 5'x6'VisitUsNowStreetSignage</t>
  </si>
  <si>
    <t>Phototarp 2.30'x1.44' VisitUsNowTricycleBanners</t>
  </si>
  <si>
    <t>Phototarp 4'x1.64' Vivaldi L-Stand</t>
  </si>
  <si>
    <t>Phototarp 4'x1.64'WarehouseGuidelinesSign</t>
  </si>
  <si>
    <t>Phototarp 4'x8'FIRE EVACUATION ROUTE</t>
  </si>
  <si>
    <t>Phototarp 8'x10'MASS DISPLAY DROP BANNERS</t>
  </si>
  <si>
    <t>Phototarp 4'x1.64'TYPES OF DOORS L-STAND</t>
  </si>
  <si>
    <t>Phototarp 7'x3' VisitUsNowStreetBanners</t>
  </si>
  <si>
    <t>Phottarp 2.46'x6.56'SaluteToOurPartnerEventStreamer</t>
  </si>
  <si>
    <t>WhiteReflectorizeSticker 1.64'x.82' FIRE EX SIGN</t>
  </si>
  <si>
    <t>WhiteReflectorizeSticker .83'x2.5' FireExitArrowLeftSign</t>
  </si>
  <si>
    <t>WHITE REFLECTORIZE STICKER ON SINTRA</t>
  </si>
  <si>
    <t>WhiteReflectorizeSticker .83'x2.5'  FireExitSign</t>
  </si>
  <si>
    <t>WhiteReflectorizeSticker .83'x2.5' FireHoseCabinetSign</t>
  </si>
  <si>
    <t>BLOCK OUT PHOTOTARP '3.78'x10.34'- OBLIQUE (MOULDING SECTION)</t>
  </si>
  <si>
    <t>BLOCK OUT PHOTOTARP '3.61'x6.56'- BOTTOM OF ENDCAP SIGNAGE</t>
  </si>
  <si>
    <t>BLOCK OUT PHOTOTARP '38.94'x8.97'- HAUSMANN PYLON</t>
  </si>
  <si>
    <t>BLOCK OUT PHOTOTARP 4.10'x42.65'- THE HOME IMPROVEMENT WAREHOUSE PARAPET</t>
  </si>
  <si>
    <t>BLOCK OUT PHOTOTARP '18.37'x18.37'- CITI LOGO FRONT SIGN</t>
  </si>
  <si>
    <t>BLOCK OUT PHOTOTARP '17.06'x17.06'- CITI LOGO FRONT SIGNAGE</t>
  </si>
  <si>
    <t>FLYERS</t>
  </si>
  <si>
    <t>PHOTO STICKER</t>
  </si>
  <si>
    <t>GI SHEET ROAD SIGNAGE</t>
  </si>
  <si>
    <t>LABELS</t>
  </si>
  <si>
    <t>DURATRANS</t>
  </si>
  <si>
    <t>ACRYLIC</t>
  </si>
  <si>
    <t>PULL-UP TYPE BANNER STAND 2.75'x6.5' (Material: ALUMINUM, with CARRYING BAG)</t>
  </si>
  <si>
    <t>BUNTINGS RED W/ LOGO</t>
  </si>
  <si>
    <t>BUNTINGS YELLOW W/OUT LOGO</t>
  </si>
  <si>
    <t>STANCHION</t>
  </si>
  <si>
    <t>HANDTRUCK</t>
  </si>
  <si>
    <t>ROLLED ITEMS HOLDER</t>
  </si>
  <si>
    <t>FLAT BED 60cm X 80cm</t>
  </si>
  <si>
    <t>STAND FAN BOSTON BAY 45T-S</t>
  </si>
  <si>
    <t>CLAMP AMMETER</t>
  </si>
  <si>
    <t>PRINTER</t>
  </si>
  <si>
    <t>(AFFF) AQUEOUS FILM FORMING FOAM 20LBS</t>
  </si>
  <si>
    <t>WATER DISPENSER</t>
  </si>
  <si>
    <t>FILTER BOTTLE BOSTON BAY ME MC-3 (1067CB)</t>
  </si>
  <si>
    <t>OTHER ASSET (DO NOT USE)</t>
  </si>
  <si>
    <t>FAUCET DISPLAYER DOUBLE 990mm</t>
  </si>
  <si>
    <t>AMPLIFIER</t>
  </si>
  <si>
    <t>SOAP DISPENSER</t>
  </si>
  <si>
    <t>CHAIR</t>
  </si>
  <si>
    <t>L-STAND</t>
  </si>
  <si>
    <t>LUMBER CART</t>
  </si>
  <si>
    <t>OVERSTOCKING CAGE</t>
  </si>
  <si>
    <t>PARKING SIGNAGE HOLDER</t>
  </si>
  <si>
    <t>UMBRELLA RACK</t>
  </si>
  <si>
    <t>FIRE EXTINGUISHER 10LBS</t>
  </si>
  <si>
    <t>LOCK-UP CAGE</t>
  </si>
  <si>
    <t>HAND PRESS SEALER</t>
  </si>
  <si>
    <t>PADLOCK</t>
  </si>
  <si>
    <t>HANDHELD RADIO</t>
  </si>
  <si>
    <t>FAX MACHINE</t>
  </si>
  <si>
    <t>TELEPHONE</t>
  </si>
  <si>
    <t>GRINDER</t>
  </si>
  <si>
    <t>STAFFHOUSE (DO NOT USE)</t>
  </si>
  <si>
    <t>SCAFFOLDING W1524XH1930 SET</t>
  </si>
  <si>
    <t>EMERGENCY LIGHTS</t>
  </si>
  <si>
    <t>STAFFHOUSE</t>
  </si>
  <si>
    <t>SAFETY GEAR</t>
  </si>
  <si>
    <t>ROUTER</t>
  </si>
  <si>
    <t>FIRE ALARM SYSTEM</t>
  </si>
  <si>
    <t>WOOD PALLET</t>
  </si>
  <si>
    <t>SCANNER</t>
  </si>
  <si>
    <t>POWER PALLET 1.0Mx1.2Mx145MM-2W Open (Color: RED) with EMBOSED CITIHARDWARE LOGO (Raw Materials: PP 50/50)</t>
  </si>
  <si>
    <t>SPEAKER</t>
  </si>
  <si>
    <t>HARD DRIVE ENCLOSURE</t>
  </si>
  <si>
    <t>OTHER ASSET (5000 BELOW)</t>
  </si>
  <si>
    <t>BARCODE SCANNER USB TYPE</t>
  </si>
  <si>
    <t>SERVER SYSTEM X3100 54571AA (DO NOT USE)</t>
  </si>
  <si>
    <t>FIRE EXTINGUISHER 50LBS, DRY CHEM,ABC TYPE,WHEEL-TYPE,2A</t>
  </si>
  <si>
    <t>SERVER (DO NOT USE)</t>
  </si>
  <si>
    <t>FAX MACHINE AUTO-CUT</t>
  </si>
  <si>
    <t>BARCODE PRINTER USB TYPE</t>
  </si>
  <si>
    <t>DISTRIBUTION TRANSFORMER 75KVA</t>
  </si>
  <si>
    <t>LCD MONITOR</t>
  </si>
  <si>
    <t>BIOMETRIC</t>
  </si>
  <si>
    <t>RECEIPT PRINTER USB TYPE</t>
  </si>
  <si>
    <t>LADDER</t>
  </si>
  <si>
    <t>4 METERS INDUSTRIAL YELLOW LADDER</t>
  </si>
  <si>
    <t>FORKLIFT</t>
  </si>
  <si>
    <t>ACU INSTALLATION 8TR FLOOR MOUNTED FIRST 10FT</t>
  </si>
  <si>
    <t>CURRENT TRANSFORMER,15KV RATIO 10/20:5</t>
  </si>
  <si>
    <t>POTENTIAL TRANSFORMER,15KV ARTECHE RATION 70:1</t>
  </si>
  <si>
    <t>COMPUTER SET</t>
  </si>
  <si>
    <t>STEEL CABINET-4 DRAWERS WITH LOCK</t>
  </si>
  <si>
    <t>LAPTOP</t>
  </si>
  <si>
    <t>STAINLESS COUNTER TOP</t>
  </si>
  <si>
    <t>SERVER SYSTEM</t>
  </si>
  <si>
    <t>SYSTEM UNIT</t>
  </si>
  <si>
    <t>VACUUM PUMP 1/4 HP, 220V</t>
  </si>
  <si>
    <t>AMPLIFIER SAKURA PA500</t>
  </si>
  <si>
    <t>BATTERY (EQUIPMENT)</t>
  </si>
  <si>
    <t>MEMORY</t>
  </si>
  <si>
    <t>BRUSH CUTTER RYKER CG430A/ GC-438 4-STROKE w/ GX35 ENGINE</t>
  </si>
  <si>
    <t>LOAD WHEEL</t>
  </si>
  <si>
    <t>DRIVE WHEEL</t>
  </si>
  <si>
    <t>TANK</t>
  </si>
  <si>
    <t>DSLR CAMERA D3400 NIKON WITH 18.55mm KIT LENS</t>
  </si>
  <si>
    <t>REACH TRUCK</t>
  </si>
  <si>
    <t>5 METERS INDUSTRIAL YELLOW LADDER</t>
  </si>
  <si>
    <t>PLATE COMPACTOR HP-C90R W/ ROBIN EY20</t>
  </si>
  <si>
    <t>POWER TROWEL HP-S100 W/ ROBIN EY20 AND BLADES</t>
  </si>
  <si>
    <t>SAMSUNG UA-55K5300 (55" LED BACKLIGHT FULL HD DIGITAL SMART TV)</t>
  </si>
  <si>
    <t>PROJECTOR</t>
  </si>
  <si>
    <t>4 METERS INDUSTRIAL (DO NOT USE)</t>
  </si>
  <si>
    <t>CASH VAULT</t>
  </si>
  <si>
    <t>STEEL FILLING CABINET 4-DRAWERS w/LOCK</t>
  </si>
  <si>
    <t>MOBILE PEDESTAL CABINET</t>
  </si>
  <si>
    <t>WELDING MACHINE HAUSMANN BXI-6 300AMP COPPER</t>
  </si>
  <si>
    <t>PBE-M5-400 NANOBEAM M-SERIES 5GHZ 25DBI DUAL POL</t>
  </si>
  <si>
    <t>REFRIGERATOR</t>
  </si>
  <si>
    <t>ELECTRIC PAPER CUTTER</t>
  </si>
  <si>
    <t>RAILING</t>
  </si>
  <si>
    <t>FIRE EXTINGUISHER</t>
  </si>
  <si>
    <t>AIRCON</t>
  </si>
  <si>
    <t>FUSION MACHINE FOR PIPE &amp; ACCS.</t>
  </si>
  <si>
    <t>CCTV CAMERA</t>
  </si>
  <si>
    <t>APPLIANCE</t>
  </si>
  <si>
    <t>PRESURE TANK / PUMP</t>
  </si>
  <si>
    <t>STAFFHOUSE ASSET</t>
  </si>
  <si>
    <t>TOOLS (ASSET)</t>
  </si>
  <si>
    <t>ASSET (FURNITURE and FIXTURE)</t>
  </si>
  <si>
    <t>ASSET (EQUIPMENT)</t>
  </si>
  <si>
    <t>(DO NOT USE)ROUTER</t>
  </si>
  <si>
    <t>TOYOTA FORTUNER G 2.4L D-4D 4x2 A/T (2,393cc, 4-Cylinder,DOHC,16-Valve,DirectInjection4-StrokeCommonRail,VariableNozzleTurbo(VNT),IntercooledDieselEngine(D-4D),147PS@3,400rpm,400Nm@1,600-2,000rpm,Euro4Compliant</t>
  </si>
  <si>
    <t>STREET LAMP ZIGMA HT TP7-LA072 60W 6300LM 5000K DL</t>
  </si>
  <si>
    <t>CELLULAR MOBILE</t>
  </si>
  <si>
    <t>MONITOR CALIBRATION DEVICE</t>
  </si>
  <si>
    <t>MANUAL STRAPPING MACHINE W/ TENSION &amp; PEELER</t>
  </si>
  <si>
    <t>AUTOMATIC TRANSFER SWITCH</t>
  </si>
  <si>
    <t>GENERATOR SET 60KVA</t>
  </si>
  <si>
    <t>ASSET (IT)</t>
  </si>
  <si>
    <t>MILD STEEL PLATE  12mmx4x8</t>
  </si>
  <si>
    <t>RCP-CULVERT  #18</t>
  </si>
  <si>
    <t>ELECTRICAL WIRE COLUMBIA THW 150mm.sq. STRANDED</t>
  </si>
  <si>
    <t>FINE SAND</t>
  </si>
  <si>
    <t>INDUSTRIAL OXYGEN DEPOSIT (REFUNDABLE)</t>
  </si>
  <si>
    <t>ANGLE BAR 3x3x3/16</t>
  </si>
  <si>
    <t>COMMON WIRE NAIL #4 (25kgs)</t>
  </si>
  <si>
    <t>(DO NOT USE) PORTLAND CEMENT-REPUBLIC</t>
  </si>
  <si>
    <t>FIXED GLASS/MIRROR</t>
  </si>
  <si>
    <t>CIRCIUT BREAKER,100A,3P,BOLT-ON, G.E W/NEMA 3R ENCLOSURE</t>
  </si>
  <si>
    <t>CONCRETE HOLLOW BLOCK #4 (MACHINE MADE)</t>
  </si>
  <si>
    <t>G.I TIE WIRE #16</t>
  </si>
  <si>
    <t>CHIPPING WORKS and RESTORATION</t>
  </si>
  <si>
    <t>TF WIRE, COPPER, STRANDED (DO NOT USE</t>
  </si>
  <si>
    <t>DEFORMED ROUND BAR 12mmx6m GR.40</t>
  </si>
  <si>
    <t>PLAIN ROUND BAR 12mm</t>
  </si>
  <si>
    <t>RCP-CULVERT #24</t>
  </si>
  <si>
    <t>LUMBER</t>
  </si>
  <si>
    <t>LPG PRYCE REFILL</t>
  </si>
  <si>
    <t>PAINT EPOXY REDUCER DAVIES DV-95 GARY</t>
  </si>
  <si>
    <t>PAINT QDE DAVIES DV-470 ALUMINUM SILVER</t>
  </si>
  <si>
    <t>RCP-CULVERT #48</t>
  </si>
  <si>
    <t>CHAIN 1/8"</t>
  </si>
  <si>
    <t>ORDINARY GRAVEL 3/4</t>
  </si>
  <si>
    <t>CLADDING METAL HI-RIB 1030 0.40mmx1.090mxL.S WHITE</t>
  </si>
  <si>
    <t>END FLASHING w/ GUTTER 0.60mmx1.219mx2.440m IVORY</t>
  </si>
  <si>
    <t>GUTTER 1 0.60mmx1.219mx2.440m IVORY</t>
  </si>
  <si>
    <t>GUTTER 2 0.60mmx0.813mx2.440m IVORY</t>
  </si>
  <si>
    <t>ROOFING METAL HI-RIB 1030 0.40mmx1.090mxL.S WHITE</t>
  </si>
  <si>
    <t>ROOFING PLASTIC IMAC RIB 2.0mmx0.800mxL.S SKYLIGHT-WHITE</t>
  </si>
  <si>
    <t>CLADDING STEEL RIB 0.40mmx1.150mxL.S BEIGE</t>
  </si>
  <si>
    <t>END FLASHING 0.60mmx0.610mx2.440m BEIGE</t>
  </si>
  <si>
    <t>END FLASHING w/ GUTTER 0.60mmx1.220mx2.440m BEIGE</t>
  </si>
  <si>
    <t>GUTTER 1 0.60mmx0.915mx2.440m BEIGE</t>
  </si>
  <si>
    <t>GUTTER 3 0.60mmx1.220mx2.440m BEIGE</t>
  </si>
  <si>
    <t>RIDGE ROLL (DO NOT USE)</t>
  </si>
  <si>
    <t>ROOFING STEEL RIB 0.40mmx1.150mxL.S WHITE</t>
  </si>
  <si>
    <t>SPANDREL 0.60mmx1.150mxL.S RED</t>
  </si>
  <si>
    <t>FUSE CUTOUT,15KC,100AMPS</t>
  </si>
  <si>
    <t>ANGLE BAR 1-1/2x1-1/2x3/16</t>
  </si>
  <si>
    <t>G.I. CEE-PURLINS</t>
  </si>
  <si>
    <t>MILD STEEL PLATE  16mmx4x8</t>
  </si>
  <si>
    <t>CAPACITOR 10Microfarad</t>
  </si>
  <si>
    <t>CAPACITOR 7.5Microfarad</t>
  </si>
  <si>
    <t>EARTHWORKS(CUT&amp;FILL) with EQUIPMENT RENTAL</t>
  </si>
  <si>
    <t>NAIL (COMMON) 1-1/2</t>
  </si>
  <si>
    <t>PLYBOARD/PHENOLIC BOARD</t>
  </si>
  <si>
    <t>CONCRETE HOLLOW BLOCK #4 (MANUAL)</t>
  </si>
  <si>
    <t>ORDINARY GRAVEL G1</t>
  </si>
  <si>
    <t>WIDE FLANGE W14x48x6m</t>
  </si>
  <si>
    <t>WIDE FLANGE W10x33x6m</t>
  </si>
  <si>
    <t>COARSE SAND</t>
  </si>
  <si>
    <t>WIDE FLANGE W6x15x6m</t>
  </si>
  <si>
    <t>UNITIZED PANEL BOARD W/ DIGITAL POWER METER</t>
  </si>
  <si>
    <t>ANGLE BAR 1x1x3/16</t>
  </si>
  <si>
    <t>(DO NOT USE) PORTLAND CEMENT-APO</t>
  </si>
  <si>
    <t>PLAIN ROUND BAR 10mm</t>
  </si>
  <si>
    <t>DEFORMED ROUND BAR 12mmx6m GR.33</t>
  </si>
  <si>
    <t>LPG PRYCE TANK</t>
  </si>
  <si>
    <t>ANGLE BAR 1-1/2x1-1/2x1/8</t>
  </si>
  <si>
    <t>G.I TIE WIRE #14</t>
  </si>
  <si>
    <t>ORDINARY PLYWOOD 10mmx4x8</t>
  </si>
  <si>
    <t>RCP-CULVERT #36</t>
  </si>
  <si>
    <t>NYLON ROPE 16mmx200M</t>
  </si>
  <si>
    <t>COMMON WIRE NAIL #2-1/2 (25kgs)</t>
  </si>
  <si>
    <t>PAINT EPOXY PRIMER DAVIES DV-9261 GRAY</t>
  </si>
  <si>
    <t>CONCRETE READY MIX 3000PSI 28DAYS</t>
  </si>
  <si>
    <t>(DO NOT USE) PORTLAND CEMENT-HOLCIM</t>
  </si>
  <si>
    <t>NAIL (COMMON) 2</t>
  </si>
  <si>
    <t>WELDING GLOVES 16" EAGLE</t>
  </si>
  <si>
    <t>ANGLE BAR 2x2</t>
  </si>
  <si>
    <t>SUPPLY&amp;INSTALLATION OF SLIDING DOOR &amp; FIXED GLASS</t>
  </si>
  <si>
    <t>CONCRETE HOLLOW BLOCK #6 (MACHINE MADE)</t>
  </si>
  <si>
    <t>COAXIAL / UTP CABLE</t>
  </si>
  <si>
    <t>SPEAKER WIRE #16</t>
  </si>
  <si>
    <t>TF WIRE, COPPER, STRANDED (DO NOT USE)</t>
  </si>
  <si>
    <t>MARINE FLUSH DOOR 900x2100</t>
  </si>
  <si>
    <t>PVC DOOR  W/JAMB W/O LOUVER 600x1700 PLAIN WHITE</t>
  </si>
  <si>
    <t>INDUSTRIAL OXYGEN REFILL</t>
  </si>
  <si>
    <t>TURNBUCKLE M20</t>
  </si>
  <si>
    <t>ANGLE BAR 1-1/2x1-1/2x1/4</t>
  </si>
  <si>
    <t>PLAIN STEEL DOOR-LH D3SP-DB2282200 (EMPLOYEE'S LOUNGE) 800x2100</t>
  </si>
  <si>
    <t>PLAIN STEEL DOOR-LHD3SP-DB2280200 (SERVER ROOM) 800x2100</t>
  </si>
  <si>
    <t>PLAIN STEEL DOOR-LH D3SP-DB2280600(VAULT ROOM) 800x2100</t>
  </si>
  <si>
    <t>PLAIN STEEL DOOR-LHR D3SP-DB2282400 (EMPLOYEE'S LOUNGE) 800x2100</t>
  </si>
  <si>
    <t>PLAIN STEEL DOOR-LHR D3SP-DB2282000 (FIRE EXIT) 900x2100</t>
  </si>
  <si>
    <t>PLAIN STEEL DOOR-LHR D3SP-DB2280400 (SERVER ROOM) 800x2100</t>
  </si>
  <si>
    <t>PLAIN STEEL DOOR-LHR D3SP-DB2280800(VAULT ROOM) 800x2100</t>
  </si>
  <si>
    <t>PLAIN STEEL DOOR-RH D3SP-DB2282100(EMPLOYEE'S LOUNGE) 800x2100</t>
  </si>
  <si>
    <t>PLAIN STEEL DOOR-RH D3SP-DB2280100(SERVER ROOM) 800x2100</t>
  </si>
  <si>
    <t>PLAIN STEEL DOOR-RH D3SP-DB2280500 (VAULT ROOM) 800x2100</t>
  </si>
  <si>
    <t>PLAIN STEEL DOOR-RHR D3SP-DB2282300 (EMPLOYEE'S LOUNGE) 800x2100</t>
  </si>
  <si>
    <t>PLAIN STEEL DOOR-RHR D3SP-DB2281900 (FIRE EXIT) 900x2100</t>
  </si>
  <si>
    <t>PLAIN STEEL DOOR-RHR D3SP-DB2280300 (SERVER ROOM) 800x2100</t>
  </si>
  <si>
    <t>PLAIN STEEL DOOR-RHR D3SP-DB2280700(VAULT ROOM) 800x2100</t>
  </si>
  <si>
    <t>DEFORMED ROUND BAR 10mmx6m GR.33</t>
  </si>
  <si>
    <t>ACU EXCESS PIPE (EXCL. COPPER TUBE)</t>
  </si>
  <si>
    <t>COCO LUMBER (DO NOT USE)</t>
  </si>
  <si>
    <t>WIDE FLANGE W14x61x6m</t>
  </si>
  <si>
    <t>CRUSHED GRAVEL 3/4</t>
  </si>
  <si>
    <t>ACU INDOOR/OUTDOOR BRACKET</t>
  </si>
  <si>
    <t>EARTHFILL with  SPREADING &amp; COMPACTION</t>
  </si>
  <si>
    <t>PLAIN ROUND BAR 16mm</t>
  </si>
  <si>
    <t>LAMINATED SACK 8x100m</t>
  </si>
  <si>
    <t>DEFORMED ROUND BAR 16mmx6m GR.40</t>
  </si>
  <si>
    <t>(DO NOT USE) PORTLAND CEMENT</t>
  </si>
  <si>
    <t>SUPPLY &amp; INSTALLATION OF MANUALLY OPERATED ROLL-UP DOOR</t>
  </si>
  <si>
    <t>MARINE FLUSH DOOR 800x2100</t>
  </si>
  <si>
    <t>PAINT EPOXY PRIMER ISLAND 160 GRAY</t>
  </si>
  <si>
    <t>PAINT EPOXY REDUCER ISLAND 102 GRAY</t>
  </si>
  <si>
    <t>PAINT QDE ISLAND 990 ALUMINUM</t>
  </si>
  <si>
    <t>EARTHFILL with  SPREADING</t>
  </si>
  <si>
    <t>SUPPLY &amp; INSTALLATION OF AUTOMATIC SPRINKLER SYSTEM</t>
  </si>
  <si>
    <t>CONCRETE HOLLOW BLOCK #6 (MANUAL)</t>
  </si>
  <si>
    <t>B.I. CEE-PURLINS</t>
  </si>
  <si>
    <t>CLADDING STEEL RIB22 0.40mmx1.060mxL.S C.BEIGE</t>
  </si>
  <si>
    <t>END FLASHING 0.60mmx0.610mx2.440m C.BEIGE</t>
  </si>
  <si>
    <t>GUTTER 1 0.60mmx1.220mx2.440m C.BEIGE</t>
  </si>
  <si>
    <t>GUTTER 2 0.60mmx0.720mx2.440m C.BEIGE</t>
  </si>
  <si>
    <t>ROOFING STEEL RIB22 0.40mmx1.060mxL.S S.FROST</t>
  </si>
  <si>
    <t>WALL FLASHING 0.60mmx0.406mx2.440m C.BEIGE</t>
  </si>
  <si>
    <t>CIRCUIT BREAKER 225A,3P,MCCB-TYPE IN NEMA 3R ENCLOSURE</t>
  </si>
  <si>
    <t>4ZONE PANEL with LPCB KITEMARK</t>
  </si>
  <si>
    <t>LISTED PHOTOELECTRIC SMOKE DETECTOR with BASE</t>
  </si>
  <si>
    <t>MOTORIZE ALARM BELL RED 6" 24V</t>
  </si>
  <si>
    <t>RESETTABLE CALL POINT</t>
  </si>
  <si>
    <t>DEFORMED ROUND BAR 10mmx6m GR.40</t>
  </si>
  <si>
    <t>G.I. TIE WIRE #16 (DO NOT USE)</t>
  </si>
  <si>
    <t>(DO NOT USE) G.I. TIE WIRE #16</t>
  </si>
  <si>
    <t>WELDING ROD E6013</t>
  </si>
  <si>
    <t>WELDING ROD E6011</t>
  </si>
  <si>
    <t>EXCAVATION &amp; INSTALLATION OF RCC PIPE 48" &amp; 24"</t>
  </si>
  <si>
    <t>WALL FLASHING 0.60mm X 0.406m X 2.44m BEIGE</t>
  </si>
  <si>
    <t>POWER TROWEL BLADE JMT-36.30 (4pcs)</t>
  </si>
  <si>
    <t>CHAIN BLOCK</t>
  </si>
  <si>
    <t>SOLDERLESS CONNECTOR 500 MCM 2-BOLT TYPE</t>
  </si>
  <si>
    <t>SOLDERLESS CONNECTOR 600 MCM 2-BOLT TYPE</t>
  </si>
  <si>
    <t>FW- SS TANK, 5000L CAP, VERTICAL, CUSTOM ATTACHMENTS</t>
  </si>
  <si>
    <t>PROCESS AND FACILITATE THE INSTALLATION OF TRANSFORMER</t>
  </si>
  <si>
    <t>THINNER PAINT MAYON</t>
  </si>
  <si>
    <t>EARTHFILL ITEM 201</t>
  </si>
  <si>
    <t>WIDE FLANGE W12x58x6m</t>
  </si>
  <si>
    <t>WIDE FLANGE W10x49x6m</t>
  </si>
  <si>
    <t>SITE CLEARING</t>
  </si>
  <si>
    <t>DIESEL ENGINE FUEL</t>
  </si>
  <si>
    <t>DIESEL ENGINE OIL</t>
  </si>
  <si>
    <t>WALL CAPPING 0.60mm X 0.610m X 2.440m IVORY</t>
  </si>
  <si>
    <t>OUTSIDE GUTTER 1 0.60mm X 1.22m X 2.440m</t>
  </si>
  <si>
    <t>OUTSIDE GUTTER 2 0.60mm X 0.610m X 2.440m</t>
  </si>
  <si>
    <t>VALLEY GUTTER 0.60mm X 1.22m X 2.440m</t>
  </si>
  <si>
    <t>WATER CLOSET</t>
  </si>
  <si>
    <t>WALL CAPPING 0.60mm X 0.610m X 2.44m BIEGE</t>
  </si>
  <si>
    <t>PIPE SANITARY PVC 4" X 3M SERIES 1000</t>
  </si>
  <si>
    <t>PIPE SANITARY PVC 2" X 3M SERIES 1000</t>
  </si>
  <si>
    <t>PIPE SANITARY PVC PLAIN WYE 4" X 4"</t>
  </si>
  <si>
    <t>CLEAN OUT 4"</t>
  </si>
  <si>
    <t>PVC SANITARY PLAIN TEE 4" X 2"</t>
  </si>
  <si>
    <t>PVC SANITARY PLAIN TEE 2" X 2"</t>
  </si>
  <si>
    <t>PVC ELBOW 2" X 90</t>
  </si>
  <si>
    <t>PVC P. TRAP 4"</t>
  </si>
  <si>
    <t>PVC ELBOW 4" X 90</t>
  </si>
  <si>
    <t>PVC BUSHING REDUCER 4" X 2"</t>
  </si>
  <si>
    <t>PIPE SANITARY PVC PLAIN WYE 2" X 2"</t>
  </si>
  <si>
    <t>PVC ELBOW 2" X 45</t>
  </si>
  <si>
    <t>PIPE SANITARY PVC PLAIN WYE 4" X 2"</t>
  </si>
  <si>
    <t>PIPE PPRC ACS UPLAST PVC FEMALE TEE 20MM</t>
  </si>
  <si>
    <t>PIPE PPRC UPLAST PVC PN20 WATER IN-HOSE 20MM X 4M</t>
  </si>
  <si>
    <t>PIPE PPRC ACS UPLAST PVC RED TOP VALVE 20MM</t>
  </si>
  <si>
    <t>PIPE PPRC ACS UPLAST PVC ELBOW 20MM X 90</t>
  </si>
  <si>
    <t>PIPE PPRC ACS UPLAST PVC FEMALE ELBOW 20MM X 1/2</t>
  </si>
  <si>
    <t>PIPE PPRC ACS UPLAST PVC SOCKET 20MM</t>
  </si>
  <si>
    <t>PIPE PPRC ACS UPLAST PVC TEE 20MM</t>
  </si>
  <si>
    <t>PIPE PPRC ACS UPLAST PVC FEMALE UNION 20MM X 1/2</t>
  </si>
  <si>
    <t>TEFLON 3/4"</t>
  </si>
  <si>
    <t>PVC SOLVENT 400CC</t>
  </si>
  <si>
    <t>BASKET HAPPY HOME JU S/S JJ304-2B 14X18 GLASS</t>
  </si>
  <si>
    <t>BASKET HAPPY HOME JU S/S JJ304-4B 14X18 CUP&amp;SAUCER</t>
  </si>
  <si>
    <t>SHOWER COLUMN LA FONZA F-7208 SQUARE 35MM SET</t>
  </si>
  <si>
    <t>SHOWER COLUMN LA FONZA TS JBL824-2 IN-WALL SGL.LEVER SQUARE SET</t>
  </si>
  <si>
    <t>FAUCET LA FONZA F-34017 WALL</t>
  </si>
  <si>
    <t>FAUCET LA FONZA F-34010 WALL</t>
  </si>
  <si>
    <t>BATH-SHOWER MIXER LA FONZA F-17001 SGL.LEVER 40MM SET</t>
  </si>
  <si>
    <t>BATH-SHOWER MIXER LA FONZA F-7201 SGL.LEVER 35MM SET</t>
  </si>
  <si>
    <t>SHOWER HEAD LA FONZA F-61016 6" 1-SETTING</t>
  </si>
  <si>
    <t>SHOWER HEAD LA FONZA F-61018 3-SETTING</t>
  </si>
  <si>
    <t>CONCEALED SHOWER MIXER LA FONZA F-8106 SGL.LEVER 35MM SET</t>
  </si>
  <si>
    <t>BIDET FION HY-I1017 ABS SPRAY CHROME HOSE W/HOLDER SET</t>
  </si>
  <si>
    <t>FAUCET LA FONZA 5120C25 ZINC ALLOY WALL</t>
  </si>
  <si>
    <t>FAUCET LA FONZA 5880A104 ZINC ALLOY WALL</t>
  </si>
  <si>
    <t>FAUCET 4040C25 ZINC ALLOY WALL</t>
  </si>
  <si>
    <t>FAUCET BREMEN 4180A104 ZINC ALLOY SINK</t>
  </si>
  <si>
    <t>FAUCET BREMEN SA-8101 SUS304 SINK</t>
  </si>
  <si>
    <t>FAUCET BREMEN SA-8104 SUS304 SINK</t>
  </si>
  <si>
    <t>FAUCET F-217 SGL.LEVER SINK MIXER 35MM</t>
  </si>
  <si>
    <t>FAUCET LA FONZA F-216 SGL.LEVER SINK MIXER 35MM</t>
  </si>
  <si>
    <t>FAUCET BREMEN T1006 SS304 SINK</t>
  </si>
  <si>
    <t>FAUCET LA FONZA F-8803 SGL.LEVER LAVATORY MIXER</t>
  </si>
  <si>
    <t>FAUCET LA FONZA F-8103 SGL.LEVER LAVATORY MIXER</t>
  </si>
  <si>
    <t>FAUCET FION 2600A104 ZINC ALLOY LAV</t>
  </si>
  <si>
    <t>TOWEL RAIL LA FONZA L0012824A26-08-DEC 24" ALUM.</t>
  </si>
  <si>
    <t>TOWEL RAIL LA FONZA L0012824B26-08-DEC 24" DOUBLE ALUM.</t>
  </si>
  <si>
    <t>ROBE HOOK LA FONZA L0012853B26-08-DEC DOUBLE STEEL</t>
  </si>
  <si>
    <t>PAPER HOLDER LA FONZA L0012855B26-08-DEC STEEL</t>
  </si>
  <si>
    <t>TUMBLER HOLDER LA FONZA L0012858-26-08-DEC W/CLEAR GLASS</t>
  </si>
  <si>
    <t>SOAP HOLDER LA FONZA L0012859B26-08-DEC W/CLEAR GLASS</t>
  </si>
  <si>
    <t>TOWEL RING LA FONZA L0012860B26-08-DEC ALUMINUM</t>
  </si>
  <si>
    <t>TOWEL RAIL LA FONZA L0003724B26-08-DEC 24" ALUM.</t>
  </si>
  <si>
    <t>TOWEL RAIL LA FONZA L0003724C26-08-DEC 24" DOUBLE ALUM.</t>
  </si>
  <si>
    <t>TUMBLER HOLDER LA FONZA L0003758-26-08-DEC W/CLEAR GLASS</t>
  </si>
  <si>
    <t>SOAP HOLDER LA FONZA L0003759-26-08-DEC</t>
  </si>
  <si>
    <t>PAPER HOLDER LA FONZA L0004555B26-08-DEC CHROME</t>
  </si>
  <si>
    <t>TOWEL RING LA FONZA L0004560E26-08-DEC CHROME</t>
  </si>
  <si>
    <t>PIPE ACCS. AQUAPA SOCKET MAN-320000 PN25 32MM</t>
  </si>
  <si>
    <t>TOWEL RAIL LA FONZA L0004524E26-08-DEC 24" DOUBLE CHROME</t>
  </si>
  <si>
    <t>TOWEL RAIL LA FONZA L0004524F26-08-DEC 24" CHROME</t>
  </si>
  <si>
    <t>PIPE PPRC ACCS. AQUAPA ELBOW FEMALE DDR200012 PN25 20 1/2"</t>
  </si>
  <si>
    <t>SINK KARENO XI XT-8650L 860X500X200MM SATIN W/ STRAINER</t>
  </si>
  <si>
    <t>SINK KARENO XI XT-8650R 860X500X200MM SATIN W/ STRAINER</t>
  </si>
  <si>
    <t>SINK KARENO XI XT-3322A 838X558X230MM DBL.SATIN W/ STRAINER</t>
  </si>
  <si>
    <t>SINK KARENO NW KL811-34B LD W/ STRAINER</t>
  </si>
  <si>
    <t>SINK BREMEN NW KL811-34B RD W/ STRAINER</t>
  </si>
  <si>
    <t>RSC PIPE 2X3M</t>
  </si>
  <si>
    <t>SINK BREMEN NW KL605-30A W/ STRAINER</t>
  </si>
  <si>
    <t>SINK BREMEN XR 7848 SB/LD 78X48X18MM S/S #201 W/ST</t>
  </si>
  <si>
    <t>SINK BREMEN XR 7848 SB/RD 78X48X18MM S/S #201 W/ST</t>
  </si>
  <si>
    <t>SINK BREMEN XR ST6642L 66X42X18CM S/S #201 W/STRAINER</t>
  </si>
  <si>
    <t>SINK BREMEN XR ST6642R 66X42X18CM S/S #201 W/STRAINER</t>
  </si>
  <si>
    <t>SINK BREMEN XR ST6045 60X45X20CM S/S #201 W/STRAINER</t>
  </si>
  <si>
    <t>SINK BREMEN XR ST5238 52X38X19CM S/S #201 W/STRAINER</t>
  </si>
  <si>
    <t>SINK BREMEN XR ST4835 47X36X19CM S/S #201 W/STRAINER</t>
  </si>
  <si>
    <t>SINK BREMEN XR 5642 SB 560X420X200MM S/S#201 W/STR</t>
  </si>
  <si>
    <t>SINK BREMEN XR CJL7145 SB 710X450X230MM S/S#201 W/</t>
  </si>
  <si>
    <t>SINK KARENO XR ST5944 59X44X21CM S/S #201 MATTE W/STRAINER</t>
  </si>
  <si>
    <t>SINK CM PIZZICA 011343DNLSX 86X50CM S/S SGL.BOWL LEFT DRAIN</t>
  </si>
  <si>
    <t>SINK CM PIZZICA 011343SNLSX 86X50CM S/S SGL.BOWL RIGHT DRAIN</t>
  </si>
  <si>
    <t>SINK CM PIZZICA 011344XNLSX 86X50CM S/S DOUBLE BOWL</t>
  </si>
  <si>
    <t>SINK CM PIZZICA 011347DNLSX 116X50CM S/S DBL.BOWL LEFT DRAIN</t>
  </si>
  <si>
    <t>SINK CM PIZZICA 011347SNLSX 116X50CM S/S DBL.BOWL RIGHT DRAIN</t>
  </si>
  <si>
    <t>SINK CM PIZZICA 011345DNLSP 100X50CM S/S DBL.BOWL LEFT DRAIN</t>
  </si>
  <si>
    <t>SINK CM PIZZICA 011345SNLSP 100X50CM S/S DBL.BOWL RIGHT DRAIN</t>
  </si>
  <si>
    <t>SINK CM MONDIAL 11504 86X50CM STAINLESS DOUBLE</t>
  </si>
  <si>
    <t>SINK CM MONDIAL 11507 116X50CM STAINLESS DBL. LEFT</t>
  </si>
  <si>
    <t>SINK CM MONDIAL 11507 116X50CM STAINLESS DBL.RIGHT</t>
  </si>
  <si>
    <t>SINK CM MONDIAL 11503 86X50CM STAINLESS SGL. LEFT</t>
  </si>
  <si>
    <t>SINK CM MONDIAL 11503 86X50CM STAINLESS SGL. RIGHT</t>
  </si>
  <si>
    <t>CONCRETE DENSIFIER FLOOR TREATMENT</t>
  </si>
  <si>
    <t>MDF BOARD VP VM2044 1068 18X1220X2440MM 2SIDES OXFORD CHERRY</t>
  </si>
  <si>
    <t>MDF BOARD VP VM20413 1068 18X1220X2440MM 2SIDES SCANDIC CHERRY</t>
  </si>
  <si>
    <t>MDF BOARD VP VM1012 2610 18X1220X2440MM HMR 2SIDES LAM.WHT</t>
  </si>
  <si>
    <t>PLYWOOD ORDINARY 5MMX4X8</t>
  </si>
  <si>
    <t>PLYWOOD ORDINARY 4MMX4X8</t>
  </si>
  <si>
    <t>WOOD SCREW HAUSMANN #8X1-1/4" 100'S</t>
  </si>
  <si>
    <t>GYPSUM SCREW HAUSMANN #6X38MM FOR WOOD 100'S</t>
  </si>
  <si>
    <t>GYPSUM SCREW HAUSMANN #6X25MM FOR WOOD 100'S</t>
  </si>
  <si>
    <t>CABINET DOOR DESIGNCRAFT CDW #01 12X24 GEM.</t>
  </si>
  <si>
    <t>CABINET DOOR DESIGNCRAFT CDW #07 12X24 GEM.</t>
  </si>
  <si>
    <t>CABINET DOOR DESIGNCRAFT CDG #01 12X24 GEM.</t>
  </si>
  <si>
    <t>CABINET DOOR WOODTEK CDW #1 305X610MM (12X24) DA0601-8 CHERRY</t>
  </si>
  <si>
    <t>CABINET DOOR WOODTEK CDW #7 305X610MM (12X24) DA0601-8 CHERRY</t>
  </si>
  <si>
    <t>CABINET DOOR WOODTEK CDG #1 305X610MM (12X24) DA0601-8 CHERRY</t>
  </si>
  <si>
    <t>CABINET DOOR WOODTEK CDW #1 305X610MM (12X24) DK0205-3D RED OAK</t>
  </si>
  <si>
    <t>CABINET DOOR WOODTEK CDW #7 305X610MM (12X24) DK0205-3D RED OAK</t>
  </si>
  <si>
    <t>CABINET DOOR WOODTEK CDG #1 305X610MM (12X24) DK0205-3D RED OAK</t>
  </si>
  <si>
    <t>CUTTING DISC 350X3.0X25MM FOR METAL</t>
  </si>
  <si>
    <t>ELECTRODE HOLDER 300 AMPS.</t>
  </si>
  <si>
    <t>MDF BOARD WOODTEK 600x2400 (24"x96") LAMINATED WHITE</t>
  </si>
  <si>
    <t>MDF BOARD VP VM2053 1068 18x1220x2440mm 2SIDES THANSAU MAPLE</t>
  </si>
  <si>
    <t>HANDLE HAUSMANN W2105L 96mm BSN ZINC ALLOY</t>
  </si>
  <si>
    <t>HANDLE HAUSMANN W3307 30mm BSN ZINC ALLOY</t>
  </si>
  <si>
    <t>HANDLE HAUSMANN W1601 128mm BSN ZINC ALLOY</t>
  </si>
  <si>
    <t>DRAWER SLIDE HAUSMANN AN QA45123/QA45103- 16 BALL BEARING 400mm FULL EXT.</t>
  </si>
  <si>
    <t>DRAWER SLIDE HAUSMANN AN QA45123/QA45103- 18 BALL BEARING 450mm FULL EXT.</t>
  </si>
  <si>
    <t>DRAWER SLIDE HAUSMANN TO SL-1211 400mm WHITE</t>
  </si>
  <si>
    <t>HANDLE HAUSMANN 8096-128 128mm PLASTIC</t>
  </si>
  <si>
    <t>TUBE ZIGMA RI LED T5 XL06C44JJ 8W 3000K WW</t>
  </si>
  <si>
    <t>NAIL (FINISHING) 2</t>
  </si>
  <si>
    <t>NAIL (FINISHING) 1-1/2</t>
  </si>
  <si>
    <t>NAIL (FINISHING) 1</t>
  </si>
  <si>
    <t>GLUE MASTER 196H1 CONTACT CEMENT GAL.</t>
  </si>
  <si>
    <t>GLUE MASTER POWDER LIQUID NAILS TUBE 300cc/ml</t>
  </si>
  <si>
    <t>EDGE BANDING WOODTEK GH DM-657-2N 1x22MMx1M WENGUE</t>
  </si>
  <si>
    <t>EDGE BANDING WOODTEK GH DM-2902-911 1x22MMx1M WHITE</t>
  </si>
  <si>
    <t>EDGE BANDING WOODTEK DM-301-911 RED</t>
  </si>
  <si>
    <t>EDGE BANDING WOODTEK GH DM-AE02 1x22MMx1M MAPLE</t>
  </si>
  <si>
    <t>MASTER WOOD PARQUET</t>
  </si>
  <si>
    <t>PAINT SPHERO GAL POLITUFF W/ HARDENER</t>
  </si>
  <si>
    <t>SANDPAPER TACOMA #100 WATERPROOF (5pcs/pack)</t>
  </si>
  <si>
    <t>SANDPAPER TACOMA #120 WATERPROOF (5pcs/pack)</t>
  </si>
  <si>
    <t>PAINT ROLLER</t>
  </si>
  <si>
    <t>ROLLER COVER KING ORIGIN PRK-039R 4" POLYESTER</t>
  </si>
  <si>
    <t>PUTTY KNIFE w/o HANDLE</t>
  </si>
  <si>
    <t>BRUSH PAINT TACOMA #628 2" FINE (BRUSH PAINT KING ORIGIN 2130 2")</t>
  </si>
  <si>
    <t>BRUSH PAINT KING ORIGIN 2130 1"  (BRUSH PAINT TACOMA $603 1" SUPER FINE))</t>
  </si>
  <si>
    <t>MLDG WOODTEK PCW M-02 14.50x38x2440mm (1X2)</t>
  </si>
  <si>
    <t>HANDLESET HAUSMANN 082611AB SGL. CYLINDER G3 ANTIQUE BRASS</t>
  </si>
  <si>
    <t>HANDLESET HAUSMANN 083611SN SGL. CYLINDER G3 SATIN NICKEL</t>
  </si>
  <si>
    <t>DEADBOLT NEO 7301AB SGL. CYLINDER ANTIQUES BRASS</t>
  </si>
  <si>
    <t>DEADBOLT HAUSMANN 7312SS DBL. CYLINDER G3 STAINLESS STEEL</t>
  </si>
  <si>
    <t>LOCKSET HAUSMANN 6871AB GRADE 3 ANTIQUES BRASS</t>
  </si>
  <si>
    <t>SHOWER COLUMN LA FONZA TS 104C-B IN-WALL SGL. LEVER SQUARE SET</t>
  </si>
  <si>
    <t>SHOWER COLUMN LA FONZA TS 7968 IN-WALL SGL. LEVER ROUND SET</t>
  </si>
  <si>
    <t>FAUCET RAVONI SA-8201 SUS304 LAV</t>
  </si>
  <si>
    <t>SHOWER COLUMN LA FONZA TS 7938C IN-WALL SGL. LEVER ROUND SET</t>
  </si>
  <si>
    <t>PIPE PPRC ACCS. AQUAPA T-PIECE TEE320000 PN25 32MM</t>
  </si>
  <si>
    <t>PIPE PPRC ACCS. AQUAPA T-PIECE FEMALE DTE320034 PN25 32 3/4"</t>
  </si>
  <si>
    <t>SOAP DISH LA FONZA L0004559G26-08-DEC CHROME</t>
  </si>
  <si>
    <t>ROBE HOOK LA FONZA L0004553-26-08-DEC DOUBLE CHROME</t>
  </si>
  <si>
    <t>SINK BREMEN NW KL604-40A W/ STRAINER</t>
  </si>
  <si>
    <t>SINK DIAMOND W/O STAND DM0904/C W/ STRAINER</t>
  </si>
  <si>
    <t>ENTRANCE CAP 2"</t>
  </si>
  <si>
    <t>SINK JOMOLA JS4835 480MMX350MM</t>
  </si>
  <si>
    <t>SINK JOMOLA JS5238 520MMX380MM</t>
  </si>
  <si>
    <t>SINK JOMOLA JS6045 600MMX450MM</t>
  </si>
  <si>
    <t>PIPE PPRC ACCS. AQUAPA BALL VALVE KSV320100 PN25 32MM</t>
  </si>
  <si>
    <t>DECKING TECHWOOD YU YT-003 25X140X2200MM BOARD CHOCOLATE</t>
  </si>
  <si>
    <t>DECKING TECHWOOD YU YT-A03 45X45X2200MM EDGE CHOCOLATE</t>
  </si>
  <si>
    <t>DECKING TECHWOOD YU YT-A04 30X50X2200MM HOLLOW KEEL CHOCOLATE/BROWN</t>
  </si>
  <si>
    <t>TILES WALL CLADDING YO 60X240X6.8XMM 64268/6407 RED</t>
  </si>
  <si>
    <t>TILES WALL CLADDING YO 60X240X6.8XMM 64266/6409 BURGUNDY</t>
  </si>
  <si>
    <t>TILES WALL CLADDING YO 60X240X6.8XMM 6422/6410 IVORY</t>
  </si>
  <si>
    <t>+TILES WALL CLADDING NUVOGRES YO 150X500X6.8MM ES5140/E5281 WHITE</t>
  </si>
  <si>
    <t>+TILES WALL CLADDING NUVOGRES YO 150X500X6.8MM ES5120/E5120/4120 BEIGE</t>
  </si>
  <si>
    <t>+TILES WALL CLADDING NUVOGRES YO 150X500X6.8MM ES5150/E5150 GREEN</t>
  </si>
  <si>
    <t>TILES ARKO 3.0MMx18x18 ANTI SLIP CCL-001 RED</t>
  </si>
  <si>
    <t>PARTITION ACCS. HAUSMANN</t>
  </si>
  <si>
    <t>BASKET HAPPY HOME JU S/S JJ304-3B 14x18 SPOON&amp;FORK</t>
  </si>
  <si>
    <t>BASKET HAPPY HOME GG SL006 TURNABLE</t>
  </si>
  <si>
    <t>BASKET HAPPY HOME JU S/S JJ304-1B 14x18 MULTIFUNCTION</t>
  </si>
  <si>
    <t>BASKET HAPPY HOME JU S/S JJ304-5B 14x18 PLATE</t>
  </si>
  <si>
    <t>FAUCET RAVONI T1003 SUS304 WALL</t>
  </si>
  <si>
    <t>FAUCET RAVONI T1008 SS304 WALL</t>
  </si>
  <si>
    <t>FAUCET RAVONI T1004 SS304 WALL</t>
  </si>
  <si>
    <t>FAUCET RAVONI T1005 SS304 WALL</t>
  </si>
  <si>
    <t>FLOOR GRINDING ONLY</t>
  </si>
  <si>
    <t>PVC ELBOW 3"</t>
  </si>
  <si>
    <t>PVC PIPE 3"</t>
  </si>
  <si>
    <t>STRIPPING FEE</t>
  </si>
  <si>
    <t>PIPE EMERALD ELECTRICAL CONDUIT ELBOW 1-1/2'' RED</t>
  </si>
  <si>
    <t>PIPE EMERALD ELECTRICAL CONDUIT 1/2'' RED</t>
  </si>
  <si>
    <t>PIPE EMERALD ELECTRICAL CONDUIT 3/4'' RED</t>
  </si>
  <si>
    <t>PIPE UNIDEX PVC ELECTRICAL CONNECTOR 1/2"</t>
  </si>
  <si>
    <t>PIPE UNIDEX PVC ELECTRICAL CONNECTOR 3/4"</t>
  </si>
  <si>
    <t>ELECTRICAL WIRE TF 16/7 STRANDED (1.25mm.sq) BLACK</t>
  </si>
  <si>
    <t>ELECTRICAL WIRE THHN 12/7 STRANDED (3.5mm.sq)</t>
  </si>
  <si>
    <t>ELECTRICAL WIRE THHN 14mm.sq. STRANDED</t>
  </si>
  <si>
    <t>ELECTRICAL WIRE THHN 5.5mm.sq STRANDED</t>
  </si>
  <si>
    <t>ELECTRICAL WIRE COLUMBIA THHN 80mm.sq. STRANDED (BLACK)</t>
  </si>
  <si>
    <t>ELECTRICAL WIRE COLUMBIA THHN 80mm.sq. STRANDED (GREEN)</t>
  </si>
  <si>
    <t>EMERGENCY LIGHT HI-LUX EL-6V5L (DO NOT USE)</t>
  </si>
  <si>
    <t>EMERGENCY LIGHT HI-LUX EL-6V3L (FREE)</t>
  </si>
  <si>
    <t>PIPE EMERALD ELECTRICAL CONDUIT 1" RED</t>
  </si>
  <si>
    <t>PIPE EMERALD ELECTRICAL CONDUIT 1-1/2" RED</t>
  </si>
  <si>
    <t>PIPE EMERALD ELECTRICAL CONDUIT 1/2" RED</t>
  </si>
  <si>
    <t>PIPE EMERALD ELECTRICAL CONDUIT 1'' RED</t>
  </si>
  <si>
    <t>PIPE UNIDEX PVC ELECTRICAL CONNECTOR 1</t>
  </si>
  <si>
    <t>PIPE INSULEX ELECTRICAL 1/2''X100M FLEXIBLE</t>
  </si>
  <si>
    <t>ELECTRICAL TAPE ZIGMA ST IE7KT .17MMX19MMX16M BLACK</t>
  </si>
  <si>
    <t>BULB RECEPTACLE ZIGMA SE SY109A</t>
  </si>
  <si>
    <t>BULB ZIGMA WL LED LAMP 5W 6500K DL A60 E27</t>
  </si>
  <si>
    <t>BULB ZIGMA WL CFL LAMP 9W 6500K DL T4-2U13W-E27</t>
  </si>
  <si>
    <t>CABLE TIE LINK NF NYLON 4.8X300MM WHITE 100'S</t>
  </si>
  <si>
    <t>CONCEALED HINGE HAUSMANN AN RA35034 2's CLIP INSET</t>
  </si>
  <si>
    <t>SHOWER COLUMN LA FONZA TS 7968B IN-WALL SGL.LEVER ROUND SET</t>
  </si>
  <si>
    <t>FAUCET FION 5100C25 ZINC ALLOY WALL</t>
  </si>
  <si>
    <t>FAUCET F-9302 SGL.LEVER SINK MIXER</t>
  </si>
  <si>
    <t>WELDING CABLE 2/0 (500ft)</t>
  </si>
  <si>
    <t>DIAMOND BLADE IRWIN #4</t>
  </si>
  <si>
    <t>FLAT CORD WIRE #14</t>
  </si>
  <si>
    <t>BULB 26 WATTS</t>
  </si>
  <si>
    <t>BULB SOCKET</t>
  </si>
  <si>
    <t>DOOR JAMB STEEL</t>
  </si>
  <si>
    <t>(DO NOT USE) DOOR JAMB STEEL SUPERIGID 80X210 880X2165X47X130MM RIGHT</t>
  </si>
  <si>
    <t>(DO NOT USE) DOOR JAMB STEEL SUPERIGID 90X210 980X2165X47X130MM RIGHT</t>
  </si>
  <si>
    <t>+LA FONZA K29 VERONA WHITE #1 PACKAGE</t>
  </si>
  <si>
    <t>URINAL LA FONZA D22 NEW LAZIO WHITE</t>
  </si>
  <si>
    <t>ANGLE VALVE LA FONZA 810273A 2-WAY BRASS (BLISTER)</t>
  </si>
  <si>
    <t>BIDET LAFONZA PH010-T ABS SPRAY 1.2M HOSE W/HOLDER SET</t>
  </si>
  <si>
    <t>ANGLE VALVE LA FONZA 3-WAY BRASS (BLISTER) 1/2" X 1/2" X1/2"</t>
  </si>
  <si>
    <t>FLEXIBLE HOSE LA FONZA 1/2X1/2X16" 810277H STAINLESS W/HANGER CARD</t>
  </si>
  <si>
    <t>FAUCET FION 5270C25 ZINC ALLOY WALL</t>
  </si>
  <si>
    <t>PARTITION ACCS. HAUSMANN TP SUPPORT LEG  S/S 304 BRUSHED FINISH</t>
  </si>
  <si>
    <t>PARTITION ACCS. HAUSMANN TP HINGE S/S 304  LEFT 2's BRUSHED FINISH  AUTO RETURN</t>
  </si>
  <si>
    <t>PARTITION ACCS. HAUSMANN TP HINGE S/S 304  RIGHT 2's BRUSHED FINISH  AUTO RETURN</t>
  </si>
  <si>
    <t>WOOD PALLET 90mm x 1000mm UNASSEMBLE</t>
  </si>
  <si>
    <t>PARTITION ACCS. HAUSMANN TP CORNER FASTENER  S/S 304 BRUSHED FINISH</t>
  </si>
  <si>
    <t>PARTITION ACCS. HAUSMANN TP DOOR LOCK  S/S 304 BRUSHED FINISH</t>
  </si>
  <si>
    <t>LAV LA FONZA LFD23/P23 CARRARA UNDER COUNTER WHITE</t>
  </si>
  <si>
    <t>SINK DRAIN KARENO JP-03 W/JPE STRAINER FOR SGL.BOWL GRY</t>
  </si>
  <si>
    <t>VENTILATING FAN BOSTON BAY VS VENTS150D</t>
  </si>
  <si>
    <t>P/TRAP PO PLUG NEPDON 1-1/4</t>
  </si>
  <si>
    <t>TANK PHILIPPINE STANDARD 819 PANGLAO WHITE</t>
  </si>
  <si>
    <t>BOWL PHILIPPINE STANDARD 819 PANGLAO WHITE</t>
  </si>
  <si>
    <t>TRAY PAINT KING ORIGIN PS-1114-9 WHITE 12'S</t>
  </si>
  <si>
    <t>PAINT ROLLER AND HANDLE</t>
  </si>
  <si>
    <t>PAINTS ISLAND</t>
  </si>
  <si>
    <t>LAV LA FONZA PL30 WHITE</t>
  </si>
  <si>
    <t>CUTTING OUTFIT</t>
  </si>
  <si>
    <t>PAINT DAVIES DV-5-700 GAL LIQ.TILE PRIMER</t>
  </si>
  <si>
    <t>PAINT DAVIES DV-4460 GAL QDE BLACK</t>
  </si>
  <si>
    <t>PAINT DAVIES DV-4494 GAL QDE WHISPER BEIGE</t>
  </si>
  <si>
    <t>PAINT DAVIES</t>
  </si>
  <si>
    <t>PAINT BOYSEN</t>
  </si>
  <si>
    <t>OUTDOOR LUMBER NZ WOOD TREATED 90X45X2400MM (2X4X8) RGH</t>
  </si>
  <si>
    <t>OUTDOOR LUMBER NZ WOOD TREATED 70X45X2400MM (2X3X8) RGH</t>
  </si>
  <si>
    <t>PICKETS NZ WOOD TREATED G4S 19X68X1200MM (1X3X4) COLONIAL</t>
  </si>
  <si>
    <t>PICKETS NZ WOOD TREATED G4S 19X68X1200MM (1X3X4) GOTHIC</t>
  </si>
  <si>
    <t>PICKETS NZ WOOD TREATED G4S 19X68X1200MM (1X3X4) ROUND</t>
  </si>
  <si>
    <t>OUTDOOR LUMBER NZ WOOD TREATED 190X45X3000MM (2X8X10) RGH</t>
  </si>
  <si>
    <t>PANELLING NZ WOOD T&amp;G 135X18X2440MM(1X6X8) FLOOR RAD.PINE</t>
  </si>
  <si>
    <t>PANELLING NZ WOOD T&amp;G 135X18X2440MM(1X6X8) V-WALL RAD.PINE</t>
  </si>
  <si>
    <t>CONCEALED HINGE HAUSMANN AN FULL OVERLAY REGULAR RA165R-014  165 DEG.</t>
  </si>
  <si>
    <t>PAINT ISLAND GA  COLORQUICK 960 SILVER GRAY</t>
  </si>
  <si>
    <t>BRUSH PAINT KING ORIGIN  #1</t>
  </si>
  <si>
    <t>BRUSH PAINT</t>
  </si>
  <si>
    <t>SANDPAPER TACOMA #36 WATERPROOF</t>
  </si>
  <si>
    <t>SILICONE TUBE SEALANT MASTER N33 NEUTRAL CLEARSILICONE TUBE SEALANT MASTER N33 NEUTRAL CLEAR</t>
  </si>
  <si>
    <t>PAINT ISLAND GAL COLORQUICK 960 SILVER GRAY</t>
  </si>
  <si>
    <t>TILES 30x30</t>
  </si>
  <si>
    <t>TILES 30x60</t>
  </si>
  <si>
    <t>MAGNETIC CATCHES BIG</t>
  </si>
  <si>
    <t>BULB RECEPTACLE ZIGMA SE SY106A</t>
  </si>
  <si>
    <t>SWITCH ZIGMA CI ZWD201 WD 1-GANG 1-WAY SET</t>
  </si>
  <si>
    <t>FAUCET FION HY-C290 ABS WALL CHROME</t>
  </si>
  <si>
    <t>ANGLE BAR 1X1X1/4</t>
  </si>
  <si>
    <t>TOOL BLADE BOSCH CIRCULAR SAW 7'' 60T.</t>
  </si>
  <si>
    <t>FAUCET RAVONI T1006 SS304 SINK</t>
  </si>
  <si>
    <t>BLINDS SLICK ZE PVC 50X24 606RT GREEN</t>
  </si>
  <si>
    <t>BLINDS SLICK WH ALUMINUM 50X24 HM211 BLUE</t>
  </si>
  <si>
    <t>BLINDS SLICK ZE WOODEN 50X24 ZETA-24/HY-19 MAPLE</t>
  </si>
  <si>
    <t>BULB ZIGMA LED, 5W, 220V, DL</t>
  </si>
  <si>
    <t>BULB ZIGMA LED, 9W, 220V, DL</t>
  </si>
  <si>
    <t>TUBE ZIGMA LED, T5-XL12C86JJ, 16W 6000K, DL</t>
  </si>
  <si>
    <t>PAINT THINNER DAVIES DV-40</t>
  </si>
  <si>
    <t>CIRCUIT BREAKER, 60A, 2P, NEMA 3R ENCLOSURE (G.E)</t>
  </si>
  <si>
    <t>RSC PIPE 3"X3M</t>
  </si>
  <si>
    <t>RSC COUPLING 3"</t>
  </si>
  <si>
    <t>RSC LOCKNUT &amp; BUSHING 3"</t>
  </si>
  <si>
    <t>ENTRANCE CAP 3"</t>
  </si>
  <si>
    <t>SECONDARY RACK, 4 POLES, HEAVY-DUTY, w/4 PIECES CERAMIC SPOOL INSULATORS</t>
  </si>
  <si>
    <t>PULL BOX, 8"X8"X6', METAL WITH COVER</t>
  </si>
  <si>
    <t>PULL BOX</t>
  </si>
  <si>
    <t>GROUNDING ROD, 1/2"X8' WITH CLAMP</t>
  </si>
  <si>
    <t>CLAMP FOR GROUNDING ROD 1/2"X8'</t>
  </si>
  <si>
    <t>PIPE EMERALD ELECTRICAL CONDUIT ELBOW 1/2"</t>
  </si>
  <si>
    <t>PIPE EMERALD ELECTRICAL CONDUIT ELBOW 3/4"</t>
  </si>
  <si>
    <t>PIPE EMERALD ELECTRICAL CONDUIT ELBOW 1"</t>
  </si>
  <si>
    <t>PVC OCTAGON JUNCTION BOX OMEGA 4"X4", WITH COVER</t>
  </si>
  <si>
    <t>SINK</t>
  </si>
  <si>
    <t>PARTITION ACCS. HAUSMANN TP OVAL DRAW BAR  ALUM.0.9MMX3M BLACK</t>
  </si>
  <si>
    <t>PIPE (B.I &amp; G.I))</t>
  </si>
  <si>
    <t>PIPE EMERALD SANITARY PVC PLAIN TEE 4"X4"</t>
  </si>
  <si>
    <t>ROYU SAFETY BREAKER, 30A, RCB30</t>
  </si>
  <si>
    <t>BRUSH PAINT KING ORIGIN 2130 2.5</t>
  </si>
  <si>
    <t>G.I PLAIN SHEET, GAUGE 24</t>
  </si>
  <si>
    <t>CEMENT BOARD</t>
  </si>
  <si>
    <t>BRUSH ROLLER KING ORIGIN PRK-041 SET 9"</t>
  </si>
  <si>
    <t>ROLLER COVER KING ORIGIN PRK-039R 9" POLYESTER</t>
  </si>
  <si>
    <t>PAINT ISLAND COLORQUICK 980 BLACK</t>
  </si>
  <si>
    <t>PAINT ISLAND PRIMA FLAT 300FL WHITE</t>
  </si>
  <si>
    <t>PAINT ISLAND PRIMA SG 300SG WHITE</t>
  </si>
  <si>
    <t>PVC PIPE ADAPTER with LOCKNUT &amp; BUSHING 1-1/2"</t>
  </si>
  <si>
    <t>STEEL PULLEY HD DOUBLE 10"diameter</t>
  </si>
  <si>
    <t>STEEL PULLEY HD SINGLE 10"diameter</t>
  </si>
  <si>
    <t>ELECTRICAL WIRE PHILFLEX THW 150mm.sq. STRANDED, BLACK</t>
  </si>
  <si>
    <t>BLINDS SLICK ZE FABRIC PLEATED 50X24 C1006 GREY</t>
  </si>
  <si>
    <t>OUTDOOR LUMBER NZ WOOD TREATED 140X45X3000MM (2X6X10) RGH</t>
  </si>
  <si>
    <t>HIGH PRESURE BOARD 1530X1830X12MM 906 BEIGE</t>
  </si>
  <si>
    <t>ORDINARY PLYWOOD ROUND CORE 16mmX1220X2440</t>
  </si>
  <si>
    <t>SOLVENT CEMENT</t>
  </si>
  <si>
    <t>CUTTING DISC</t>
  </si>
  <si>
    <t>GRINDING DISC</t>
  </si>
  <si>
    <t>WELDING GOGGLES</t>
  </si>
  <si>
    <t>ELECTRICAL WIRE COLUMBIA TW, 3.5mm.sq. STRANDED</t>
  </si>
  <si>
    <t>ELECTRICAL WIRE THW, 80mm.sq. STRANDED</t>
  </si>
  <si>
    <t>LAMINATES</t>
  </si>
  <si>
    <t>ELECTRICAL WIRE  THHN, 2.0mm.sq. STRANDED, BLACK</t>
  </si>
  <si>
    <t>ELECTRICAL WIRE THHN 2.0mm.sq. STRANDED, RED</t>
  </si>
  <si>
    <t>kWh METER  (DO NOT USE)</t>
  </si>
  <si>
    <t>SCREW / TEXSCREW</t>
  </si>
  <si>
    <t>WALL PLUG HAUSMANN M8 8x40mm GREY 100's</t>
  </si>
  <si>
    <t>PINLIGHT FIXTURE ZIGMA SI XM2284 (NM) 140mm ROUND NICKEL MATTE</t>
  </si>
  <si>
    <t>PIPE UNIDEX PVC WATER IN-HOUSE 1"x3.0m BLUE</t>
  </si>
  <si>
    <t>PIPE UNIDEX PVC BLUE IN-HOUSE PLAIN ELBOW 1"x90degrees</t>
  </si>
  <si>
    <t>PIPE UNIDEX PVC BLUE IN-HOUSE PLAIN COUPLING 1"</t>
  </si>
  <si>
    <t>S/S CARTWELL RAILING (DO NOT USE)</t>
  </si>
  <si>
    <t>TILES CHINAGRES IC 60X60 SOLOGOSO I6926D HI-SHINE BLACK</t>
  </si>
  <si>
    <t>SOAP DISH LA FONZA L0022059B26-08-DEC FROSTED GLASS</t>
  </si>
  <si>
    <t>PAPER HOLDER LA FONZA L0022055-26-08-DEC ZINC W/O LID</t>
  </si>
  <si>
    <t>ROBE HOOK LA FONZA L0022054-26-08-DEC SINGLE</t>
  </si>
  <si>
    <t>TOWEL RAIL LA FONZA L0022024B26-08-DEC 24" W/ S/ST</t>
  </si>
  <si>
    <t>(DO NOT USE) ELECTRICAL ITEMS (CIP)</t>
  </si>
  <si>
    <t>ELECTRICAL ITEMS (CIP)</t>
  </si>
  <si>
    <t>LUMBER CONNECTOR HAUSMANN TI JH-KF-6610 STEEL</t>
  </si>
  <si>
    <t>HA-HINGE SEMI SHELF CLOSING HOMEAID</t>
  </si>
  <si>
    <t>ROOFING RAVAK POLYCAR.SOLID 3X1220X2440MM CLEAR</t>
  </si>
  <si>
    <t>HACKSAW BLADE 18T</t>
  </si>
  <si>
    <t>STEEL BRUSH</t>
  </si>
  <si>
    <t>BLADE HAUSMANN WT DIAMOND SUPER THIN 105X1.0/1.4X7.5X20MM</t>
  </si>
  <si>
    <t>CT-OUTLET AKARI AWD 1711 16A</t>
  </si>
  <si>
    <t>BRACKET HAUSMANN KA22 CORNER 210X85.5MM ZINC PLATE</t>
  </si>
  <si>
    <t>FAUCET LA FONZA KF5301L-CH</t>
  </si>
  <si>
    <t>FAUCET LA FONZA KF3301-CH</t>
  </si>
  <si>
    <t>FAUCET LA FONZA KF4901L-CH</t>
  </si>
  <si>
    <t>FAUCET LA FONZA LF0401-CH SGL.LEVER</t>
  </si>
  <si>
    <t>WIREMESH</t>
  </si>
  <si>
    <t>MODULE ITEMS (CIP)</t>
  </si>
  <si>
    <t>PLASTERING MASTER SKIMCOAT 25KL</t>
  </si>
  <si>
    <t>BOULDERS STONE</t>
  </si>
  <si>
    <t>HIGH PRESSURE BOARD</t>
  </si>
  <si>
    <t>PLUMBING ITEMS (CIP)</t>
  </si>
  <si>
    <t>CIP MATERIALS (STRUCTURAL STEELWORKS)</t>
  </si>
  <si>
    <t>FLOODLIGHT ZIGMA HT-LED TP6-TA048D 50W 6000K DL</t>
  </si>
  <si>
    <t>IT (CIP)</t>
  </si>
  <si>
    <t>SOLUTION FILA</t>
  </si>
  <si>
    <t>(DO NOT USE )STRAPPING MACHINE</t>
  </si>
  <si>
    <t>ELECTRICAL WIRE THHN 8.0mm.sq. STRANDED</t>
  </si>
  <si>
    <t>ELECTRICAL WIRE TW 2.0mm.sq. STRANDED</t>
  </si>
  <si>
    <t>WATER TANK</t>
  </si>
  <si>
    <t>ACOUSTIC BOARD</t>
  </si>
  <si>
    <t>CEILING MATERIALS (CIP)</t>
  </si>
  <si>
    <t>DOOR</t>
  </si>
  <si>
    <t>ROOFING MATERIALS (CIP)</t>
  </si>
  <si>
    <t>PAINT BOYSEN GAL B57151A PASTEL BASE</t>
  </si>
  <si>
    <t>PAINT BOYSEN GAL B57151B PASTEL BASE</t>
  </si>
  <si>
    <t>PAINT BOYSEN GAL B57151C PASTEL BASE</t>
  </si>
  <si>
    <t>PAINT BOYSEN GAL B57151D PASTEL BASE</t>
  </si>
  <si>
    <t>PAINT BOYSEN GAL B57151E PASTEL BASE</t>
  </si>
  <si>
    <t>PAINT BOYSEN GAL B57151F PASTEL BASE</t>
  </si>
  <si>
    <t>PAINT BOYSEN GAL B57151G PASTEL BASE</t>
  </si>
  <si>
    <t>PAINT BOYSEN GAL B57151H PASTEL BASE</t>
  </si>
  <si>
    <t>PAINT BOYSEN GAL B57151I PASTEL BASE</t>
  </si>
  <si>
    <t>PAINT BOYSEN GAL B57151J PASTEL BASE</t>
  </si>
  <si>
    <t>PAINT BOYSEN GAL B57151K PASTEL BASE</t>
  </si>
  <si>
    <t>PAINT BOYSEN GAL B57151L PASTEL BASE</t>
  </si>
  <si>
    <t>PAINT BOYSEN GAL B57151M PASTEL BASE</t>
  </si>
  <si>
    <t>PAINT BOYSEN GAL B57151N PASTEL BASE</t>
  </si>
  <si>
    <t>PAINT BOYSEN GAL B57151O PASTEL BASE</t>
  </si>
  <si>
    <t>PAINT BOYSEN GAL B57151P PASTEL BASE</t>
  </si>
  <si>
    <t>PAINT BOYSEN GAL B57151Q PASTEL BASE</t>
  </si>
  <si>
    <t>PAINT BOYSEN GAL B57151R PASTEL BASE</t>
  </si>
  <si>
    <t>PAINT BOYSEN GAL B57151S PASTEL BASE</t>
  </si>
  <si>
    <t>PAINT BOYSEN GAL B57151T PASTEL BASE</t>
  </si>
  <si>
    <t>PAINT BOYSEN GAL B57151U PASTEL BASE</t>
  </si>
  <si>
    <t>PAINT BOYSEN GAL B57151V PASTEL BASE</t>
  </si>
  <si>
    <t>PAINT BOYSEN GAL B57151W PASTEL BASE</t>
  </si>
  <si>
    <t>PAINT BOYSEN GAL B57151X PASTEL BASE</t>
  </si>
  <si>
    <t>PAINT BOYSEN GAL B57151Y PASTEL BASE</t>
  </si>
  <si>
    <t>PAINT BOYSEN GAL B57151Z PASTEL BASE</t>
  </si>
  <si>
    <t>PAINT BOYSEN GAL B57152A MEDIUM BASE</t>
  </si>
  <si>
    <t>PAINT BOYSEN GAL B57152B MEDIUM BASE</t>
  </si>
  <si>
    <t>PAINT BOYSEN GAL B57152C MEDIUM BASE</t>
  </si>
  <si>
    <t>PAINT BOYSEN GAL B57152D MEDIUM BASE</t>
  </si>
  <si>
    <t>PAINT BOYSEN GAL B57152E MEDIUM BASE</t>
  </si>
  <si>
    <t>PAINT BOYSEN GAL B57152F MEDIUM BASE</t>
  </si>
  <si>
    <t>PAINT BOYSEN GAL B57152G MEDIUM BASE</t>
  </si>
  <si>
    <t>PAINT BOYSEN GAL B57152H MEDIUM BASE</t>
  </si>
  <si>
    <t>PAINT BOYSEN GAL B57152I MEDIUM BASE</t>
  </si>
  <si>
    <t>PAINT BOYSEN GAL B57152J MEDIUM BASE</t>
  </si>
  <si>
    <t>PAINT BOYSEN GAL B57152K MEDIUM BASE</t>
  </si>
  <si>
    <t>PAINT BOYSEN GAL B57152L MEDIUM BASE</t>
  </si>
  <si>
    <t>PAINT BOYSEN GAL B57152M MEDIUM BASE</t>
  </si>
  <si>
    <t>PAINT BOYSEN GAL B57152N MEDIUM BASE</t>
  </si>
  <si>
    <t>PAINT BOYSEN GAL B57152O MEDIUM BASE</t>
  </si>
  <si>
    <t>PAINT BOYSEN GAL B57152P MEDIUM BASE</t>
  </si>
  <si>
    <t>PAINT BOYSEN GAL B57152Q MEDIUM BASE</t>
  </si>
  <si>
    <t>PAINT BOYSEN GAL B57152R MEDIUM BASE</t>
  </si>
  <si>
    <t>PAINT BOYSEN GAL B57152S MEDIUM BASE</t>
  </si>
  <si>
    <t>PAINT BOYSEN GAL B57152T MEDIUM BASE</t>
  </si>
  <si>
    <t>PAINT BOYSEN GAL B57152U MEDIUM BASE</t>
  </si>
  <si>
    <t>PAINT BOYSEN GAL B57152V MEDIUM BASE</t>
  </si>
  <si>
    <t>PAINT BOYSEN GAL B57152W MEDIUM BASE</t>
  </si>
  <si>
    <t>PAINT BOYSEN GAL B57152X MEDIUM BASE</t>
  </si>
  <si>
    <t>PAINT BOYSEN GAL B57152Y MEDIUM BASE</t>
  </si>
  <si>
    <t>PAINT BOYSEN GAL B57152Z MEDIUM BASE</t>
  </si>
  <si>
    <t>PAINT BOYSEN GAL B57153A DEEP BASE</t>
  </si>
  <si>
    <t>PAINT BOYSEN GAL B57153B DEEP BASE</t>
  </si>
  <si>
    <t>PAINT BOYSEN GAL B57153C DEEP BASE</t>
  </si>
  <si>
    <t>PAINT BOYSEN GAL B57153D DEEP BASE</t>
  </si>
  <si>
    <t>PAINT BOYSEN GAL B57153E DEEP BASE</t>
  </si>
  <si>
    <t>PAINT BOYSEN GAL B57153F DEEP BASE</t>
  </si>
  <si>
    <t>PAINT BOYSEN GAL B57153G DEEP BASE</t>
  </si>
  <si>
    <t>PAINT BOYSEN GAL B57153H DEEP BASE</t>
  </si>
  <si>
    <t>PAINT BOYSEN GAL B57153I DEEP BASE</t>
  </si>
  <si>
    <t>PAINT BOYSEN GAL B57153J DEEP BASE</t>
  </si>
  <si>
    <t>PAINT BOYSEN GAL B57153K DEEP BASE</t>
  </si>
  <si>
    <t>PAINT BOYSEN GAL B57153L DEEP BASE</t>
  </si>
  <si>
    <t>PAINT BOYSEN GAL B57153M DEEP BASE</t>
  </si>
  <si>
    <t>PAINT BOYSEN GAL B57153N DEEP BASE</t>
  </si>
  <si>
    <t>PAINT BOYSEN GAL B57153O DEEP BASE</t>
  </si>
  <si>
    <t>PAINT BOYSEN GAL B57153P DEEP BASE</t>
  </si>
  <si>
    <t>PAINT BOYSEN GAL B57153Q DEEP BASE</t>
  </si>
  <si>
    <t>PAINT BOYSEN GAL B57153R DEEP BASE</t>
  </si>
  <si>
    <t>PAINT BOYSEN GAL B57153S DEEP BASE</t>
  </si>
  <si>
    <t>PAINT BOYSEN GAL B57153T DEEP BASE</t>
  </si>
  <si>
    <t>PAINT BOYSEN GAL B57153U DEEP BASE</t>
  </si>
  <si>
    <t>PAINT BOYSEN GAL B57153V DEEP BASE</t>
  </si>
  <si>
    <t>PAINT BOYSEN GAL B57153W DEEP BASE</t>
  </si>
  <si>
    <t>PAINT BOYSEN GAL B57153X DEEP BASE</t>
  </si>
  <si>
    <t>PAINT BOYSEN GAL B57153Y DEEP BASE</t>
  </si>
  <si>
    <t>PAINT BOYSEN GAL B57153Z DEEP BASE</t>
  </si>
  <si>
    <t>PAINT BOYSEN GAL B7011A FLAT LATEX PASTEL BASE</t>
  </si>
  <si>
    <t>PAINT BOYSEN GAL B7011B FLAT LATEX PASTEL BASE</t>
  </si>
  <si>
    <t>PAINT BOYSEN GAL B7011C FLAT LATEX PASTEL BASE</t>
  </si>
  <si>
    <t>PAINT BOYSEN GAL B7011D FLAT LATEX PASTEL BASE</t>
  </si>
  <si>
    <t>PAINT BOYSEN GAL B7011E FLAT LATEX PASTEL BASE</t>
  </si>
  <si>
    <t>PAINT BOYSEN GAL B7011F FLAT LATEX PASTEL BASE</t>
  </si>
  <si>
    <t>PAINT BOYSEN GAL B7011G FLAT LATEX PASTEL BASE</t>
  </si>
  <si>
    <t>PAINT BOYSEN GAL B7011H FLAT LATEX PASTEL BASE</t>
  </si>
  <si>
    <t>PAINT BOYSEN GAL B7011I FLAT LATEX PASTEL BASE</t>
  </si>
  <si>
    <t>PAINT BOYSEN GAL B7011J FLAT LATEX PASTEL BASE</t>
  </si>
  <si>
    <t>PAINT BOYSEN GAL B7011K FLAT LATEX PASTEL BASE</t>
  </si>
  <si>
    <t>PAINT BOYSEN GAL B7011L FLAT LATEX PASTEL BASE</t>
  </si>
  <si>
    <t>PAINT BOYSEN GAL B7011M FLAT LATEX PASTEL BASE</t>
  </si>
  <si>
    <t>PAINT BOYSEN GAL B7011N FLAT LATEX PASTEL BASE</t>
  </si>
  <si>
    <t>PAINT BOYSEN GAL B7011O FLAT LATEX PASTEL BASE</t>
  </si>
  <si>
    <t>PAINT BOYSEN GAL B7011P FLAT LATEX PASTEL BASE</t>
  </si>
  <si>
    <t>PAINT BOYSEN GAL B7011Q FLAT LATEX PASTEL BASE</t>
  </si>
  <si>
    <t>PAINT BOYSEN GAL B7011R FLAT LATEX PASTEL BASE</t>
  </si>
  <si>
    <t>PAINT BOYSEN GAL B7011S FLAT LATEX PASTEL BASE</t>
  </si>
  <si>
    <t>PAINT BOYSEN GAL B7011T FLAT LATEX PASTEL BASE</t>
  </si>
  <si>
    <t>PAINT BOYSEN GAL B7011U FLAT LATEX PASTEL BASE</t>
  </si>
  <si>
    <t>PAINT BOYSEN GAL B7011V FLAT LATEX PASTEL BASE</t>
  </si>
  <si>
    <t>PAINT BOYSEN GAL B7011W FLAT LATEX PASTEL BASE</t>
  </si>
  <si>
    <t>PAINT BOYSEN GAL B7011X FLAT LATEX PASTEL BASE</t>
  </si>
  <si>
    <t>PAINT BOYSEN GAL B7011Y FLAT LATEX PASTEL BASE</t>
  </si>
  <si>
    <t>PAINT BOYSEN GAL B7011Z FLAT LATEX PASTEL BASE</t>
  </si>
  <si>
    <t>PAINT BOYSEN GAL B7151A SEMI GLOSS PASTEL BASE</t>
  </si>
  <si>
    <t>PAINT BOYSEN GAL B7151B SEMI GLOSS PASTEL BASE</t>
  </si>
  <si>
    <t>PAINT BOYSEN GAL B7151C SEMI GLOSS PASTEL BASE</t>
  </si>
  <si>
    <t>PAINT BOYSEN GAL B7151D SEMI GLOSS PASTEL BASE</t>
  </si>
  <si>
    <t>PAINT BOYSEN GAL B7151E SEMI GLOSS PASTEL BASE</t>
  </si>
  <si>
    <t>PAINT BOYSEN GAL B7151F SEMI GLOSS PASTEL BASE</t>
  </si>
  <si>
    <t>PAINT BOYSEN GAL B7151G SEMI GLOSS PASTEL BASE</t>
  </si>
  <si>
    <t>PAINT BOYSEN GAL B7151H SEMI GLOSS PASTEL BASE</t>
  </si>
  <si>
    <t>PAINT BOYSEN GAL B7151I SEMI GLOSS PASTEL BASE</t>
  </si>
  <si>
    <t>PAINT BOYSEN GAL B7151J SEMI GLOSS PASTEL BASE</t>
  </si>
  <si>
    <t>PAINT BOYSEN GAL B7151K SEMI GLOSS PASTEL BASE</t>
  </si>
  <si>
    <t>PAINT BOYSEN GAL B7151L SEMI GLOSS PASTEL BASE</t>
  </si>
  <si>
    <t>PAINT BOYSEN GAL B7151M SEMI GLOSS PASTEL BASE</t>
  </si>
  <si>
    <t>PAINT BOYSEN GAL B7151N SEMI GLOSS PASTEL BASE</t>
  </si>
  <si>
    <t>PAINT BOYSEN GAL B7151O SEMI GLOSS PASTEL BASE</t>
  </si>
  <si>
    <t>PAINT BOYSEN GAL B7151P SEMI GLOSS PASTEL BASE</t>
  </si>
  <si>
    <t>PAINT BOYSEN GAL B7151Q SEMI GLOSS PASTEL BASE</t>
  </si>
  <si>
    <t>PAINT BOYSEN GAL B7151R SEMI GLOSS PASTEL BASE</t>
  </si>
  <si>
    <t>PAINT BOYSEN GAL B7151S SEMI GLOSS PASTEL BASE</t>
  </si>
  <si>
    <t>PAINT BOYSEN GAL B7151T SEMI GLOSS PASTEL BASE</t>
  </si>
  <si>
    <t>PAINT BOYSEN GAL B7151U SEMI GLOSS PASTEL BASE</t>
  </si>
  <si>
    <t>PAINT BOYSEN GAL B7151V SEMI GLOSS PASTEL BASE</t>
  </si>
  <si>
    <t>PAINT BOYSEN GAL B7151W SEMI GLOSS PASTEL BASE</t>
  </si>
  <si>
    <t>PAINT BOYSEN GAL B7151X SEMI GLOSS PASTEL BASE</t>
  </si>
  <si>
    <t>PAINT BOYSEN GAL B7151Y SEMI GLOSS PASTEL BASE</t>
  </si>
  <si>
    <t>PAINT BOYSEN GAL B7151Z SEMI GLOSS PASTEL BASE</t>
  </si>
  <si>
    <t>PAINT BOYSEN GAL B7152A SEMI GLOSS MEDIUM BASE</t>
  </si>
  <si>
    <t>PAINT BOYSEN GAL B7152B SEMI GLOSS MEDIUM BASE</t>
  </si>
  <si>
    <t>PAINT BOYSEN GAL B7152C SEMI GLOSS MEDIUM BASE</t>
  </si>
  <si>
    <t>PAINT BOYSEN GAL B7152D SEMI GLOSS MEDIUM BASE</t>
  </si>
  <si>
    <t>PAINT BOYSEN GAL B7152E SEMI GLOSS MEDIUM BASE</t>
  </si>
  <si>
    <t>PAINT BOYSEN GAL B7152F SEMI GLOSS MEDIUM BASE</t>
  </si>
  <si>
    <t>PAINT BOYSEN GAL B7152G SEMI GLOSS MEDIUM BASE</t>
  </si>
  <si>
    <t>PAINT BOYSEN GAL B7152H SEMI GLOSS MEDIUM BASE</t>
  </si>
  <si>
    <t>PAINT BOYSEN GAL B7152I SEMI GLOSS MEDIUM BASE</t>
  </si>
  <si>
    <t>PAINT BOYSEN GAL B7152J SEMI GLOSS MEDIUM BASE</t>
  </si>
  <si>
    <t>PAINT BOYSEN GAL B7152K SEMI GLOSS MEDIUM BASE</t>
  </si>
  <si>
    <t>PAINT BOYSEN GAL B7152L SEMI GLOSS MEDIUM BASE</t>
  </si>
  <si>
    <t>PAINT BOYSEN GAL B7152M SEMI GLOSS MEDIUM BASE</t>
  </si>
  <si>
    <t>PAINT BOYSEN GAL B7152N SEMI GLOSS MEDIUM BASE</t>
  </si>
  <si>
    <t>PAINT BOYSEN GAL B7152O SEMI GLOSS MEDIUM BASE</t>
  </si>
  <si>
    <t>PAINT BOYSEN GAL B7152P SEMI GLOSS MEDIUM BASE</t>
  </si>
  <si>
    <t>PAINT BOYSEN GAL B7152Q SEMI GLOSS MEDIUM BASE</t>
  </si>
  <si>
    <t>PAINT BOYSEN GAL B7152R SEMI GLOSS MEDIUM BASE</t>
  </si>
  <si>
    <t>PAINT BOYSEN GAL B7152S SEMI GLOSS MEDIUM BASE</t>
  </si>
  <si>
    <t>PAINT BOYSEN GAL B7152T SEMI GLOSS MEDIUM BASE</t>
  </si>
  <si>
    <t>PAINT BOYSEN GAL B7152U SEMI GLOSS MEDIUM BASE</t>
  </si>
  <si>
    <t>PAINT BOYSEN GAL B7152V SEMI GLOSS MEDIUM BASE</t>
  </si>
  <si>
    <t>PAINT BOYSEN GAL B7152W SEMI GLOSS MEDIUM BASE</t>
  </si>
  <si>
    <t>PAINT BOYSEN GAL B7152X SEMI GLOSS MEDIUM BASE</t>
  </si>
  <si>
    <t>PAINT BOYSEN GAL B7152Y SEMI GLOSS MEDIUM BASE</t>
  </si>
  <si>
    <t>PAINT BOYSEN GAL B7152Z SEMI GLOSS MEDIUM BASE</t>
  </si>
  <si>
    <t>PAINT BOYSEN GAL B7153A SEMI GLOSS DEEP BASE</t>
  </si>
  <si>
    <t>PAINT BOYSEN GAL B7153B SEMI GLOSS DEEP BASE</t>
  </si>
  <si>
    <t>PAINT BOYSEN GAL B7153C SEMI GLOSS DEEP BASE</t>
  </si>
  <si>
    <t>PAINT BOYSEN GAL B7153D SEMI GLOSS DEEP BASE</t>
  </si>
  <si>
    <t>PAINT BOYSEN GAL B7153E SEMI GLOSS DEEP BASE</t>
  </si>
  <si>
    <t>PAINT BOYSEN GAL B7153F SEMI GLOSS DEEP BASE</t>
  </si>
  <si>
    <t>PAINT BOYSEN GAL B7153G SEMI GLOSS DEEP BASE</t>
  </si>
  <si>
    <t>PAINT BOYSEN GAL B7153H SEMI GLOSS DEEP BASE</t>
  </si>
  <si>
    <t>PAINT BOYSEN GAL B7153I SEMI GLOSS DEEP BASE</t>
  </si>
  <si>
    <t>PAINT BOYSEN GAL B7153J SEMI GLOSS DEEP BASE</t>
  </si>
  <si>
    <t>PAINT BOYSEN GAL B7153K SEMI GLOSS DEEP BASE</t>
  </si>
  <si>
    <t>PAINT BOYSEN GAL B7153L SEMI GLOSS DEEP BASE</t>
  </si>
  <si>
    <t>PAINT BOYSEN GAL B7153M SEMI GLOSS DEEP BASE</t>
  </si>
  <si>
    <t>PAINT BOYSEN GAL B7153N SEMI GLOSS DEEP BASE</t>
  </si>
  <si>
    <t>PAINT BOYSEN GAL B7153O SEMI GLOSS DEEP BASE</t>
  </si>
  <si>
    <t>PAINT BOYSEN GAL B7153P SEMI GLOSS DEEP BASE</t>
  </si>
  <si>
    <t>PAINT BOYSEN GAL B7153Q SEMI GLOSS DEEP BASE</t>
  </si>
  <si>
    <t>PAINT BOYSEN GAL B7153R SEMI GLOSS DEEP BASE</t>
  </si>
  <si>
    <t>PAINT BOYSEN GAL B7153S SEMI GLOSS DEEP BASE</t>
  </si>
  <si>
    <t>PAINT BOYSEN GAL B7153T SEMI GLOSS DEEP BASE</t>
  </si>
  <si>
    <t>PAINT BOYSEN GAL B7153U SEMI GLOSS DEEP BASE</t>
  </si>
  <si>
    <t>PAINT BOYSEN GAL B7153V SEMI GLOSS DEEP BASE</t>
  </si>
  <si>
    <t>PAINT BOYSEN GAL B7153W SEMI GLOSS DEEP BASE</t>
  </si>
  <si>
    <t>PAINT BOYSEN GAL B7153X SEMI GLOSS DEEP BASE</t>
  </si>
  <si>
    <t>PAINT BOYSEN GAL B7153Y SEMI GLOSS DEEP BASE</t>
  </si>
  <si>
    <t>PAINT BOYSEN GAL B7153Z SEMI GLOSS DEEP BASE</t>
  </si>
  <si>
    <t>PAINT BOYSEN GAL B7154A SEMI GLOSS CLEAR BASE</t>
  </si>
  <si>
    <t>PAINT BOYSEN GAL B7154B SEMI GLOSS CLEAR BASE</t>
  </si>
  <si>
    <t>PAINT BOYSEN GAL B7154C SEMI GLOSS CLEAR BASE</t>
  </si>
  <si>
    <t>PAINT BOYSEN GAL B7154D SEMI GLOSS CLEAR BASE</t>
  </si>
  <si>
    <t>PAINT BOYSEN GAL B7154E SEMI GLOSS CLEAR BASE</t>
  </si>
  <si>
    <t>PAINT BOYSEN GAL B7154F SEMI GLOSS CLEAR BASE</t>
  </si>
  <si>
    <t>PAINT BOYSEN GAL B7154G SEMI GLOSS CLEAR BASE</t>
  </si>
  <si>
    <t>PAINT BOYSEN GAL B7154H SEMI GLOSS CLEAR BASE</t>
  </si>
  <si>
    <t>PAINT BOYSEN GAL B7154I SEMI GLOSS CLEAR BASE</t>
  </si>
  <si>
    <t>PAINT BOYSEN GAL B7154J SEMI GLOSS CLEAR BASE</t>
  </si>
  <si>
    <t>PAINT BOYSEN GAL B7154K SEMI GLOSS CLEAR BASE</t>
  </si>
  <si>
    <t>PAINT BOYSEN GAL B7154L SEMI GLOSS CLEAR BASE</t>
  </si>
  <si>
    <t>PAINT BOYSEN GAL B7154M SEMI GLOSS CLEAR BASE</t>
  </si>
  <si>
    <t>PAINT BOYSEN GAL B7154N SEMI GLOSS CLEAR BASE</t>
  </si>
  <si>
    <t>PAINT BOYSEN GAL B7154O SEMI GLOSS CLEAR BASE</t>
  </si>
  <si>
    <t>PAINT BOYSEN GAL B7154P SEMI GLOSS CLEAR BASE</t>
  </si>
  <si>
    <t>PAINT BOYSEN GAL B7154Q SEMI GLOSS CLEAR BASE</t>
  </si>
  <si>
    <t>PAINT BOYSEN GAL B7154R SEMI GLOSS CLEAR BASE</t>
  </si>
  <si>
    <t>PAINT BOYSEN GAL B7154S SEMI GLOSS CLEAR BASE</t>
  </si>
  <si>
    <t>PAINT BOYSEN GAL B7154T SEMI GLOSS CLEAR BASE</t>
  </si>
  <si>
    <t>PAINT BOYSEN GAL B7154U SEMI GLOSS CLEAR BASE</t>
  </si>
  <si>
    <t>PAINT BOYSEN GAL B7154V SEMI GLOSS CLEAR BASE</t>
  </si>
  <si>
    <t>PAINT BOYSEN GAL B7154W SEMI GLOSS CLEAR BASE</t>
  </si>
  <si>
    <t>PAINT BOYSEN GAL B7154X SEMI GLOSS CLEAR BASE</t>
  </si>
  <si>
    <t>PAINT BOYSEN GAL B7154Y SEMI GLOSS CLEAR BASE</t>
  </si>
  <si>
    <t>PAINT BOYSEN GAL B7154Z SEMI GLOSS CLEAR BASE</t>
  </si>
  <si>
    <t>PAINT BOYSEN GAL B7410A SATIN PASTEL BASE</t>
  </si>
  <si>
    <t>PAINT BOYSEN GAL B7410B SATIN PASTEL BASE</t>
  </si>
  <si>
    <t>PAINT BOYSEN GAL B7410C SATIN PASTEL BASE</t>
  </si>
  <si>
    <t>PAINT BOYSEN GAL B7410D SATIN PASTEL BASE</t>
  </si>
  <si>
    <t>PAINT BOYSEN GAL B7410E SATIN PASTEL BASE</t>
  </si>
  <si>
    <t>PAINT BOYSEN GAL B7410F SATIN PASTEL BASE</t>
  </si>
  <si>
    <t>PAINT BOYSEN GAL B7410G SATIN PASTEL BASE</t>
  </si>
  <si>
    <t>PAINT BOYSEN GAL B7410H SATIN PASTEL BASE</t>
  </si>
  <si>
    <t>PAINT BOYSEN GAL B7410I SATIN PASTEL BASE</t>
  </si>
  <si>
    <t>PAINT BOYSEN GAL B7410J SATIN PASTEL BASE</t>
  </si>
  <si>
    <t>PAINT BOYSEN GAL B7410K SATIN PASTEL BASE</t>
  </si>
  <si>
    <t>PAINT BOYSEN GAL B7410L SATIN PASTEL BASE</t>
  </si>
  <si>
    <t>PAINT BOYSEN GAL B7410M SATIN PASTEL BASE</t>
  </si>
  <si>
    <t>PAINT BOYSEN GAL B7410N SATIN PASTEL BASE</t>
  </si>
  <si>
    <t>PAINT BOYSEN GAL B7410O SATIN PASTEL BASE</t>
  </si>
  <si>
    <t>PAINT BOYSEN GAL B7410P SATIN PASTEL BASE</t>
  </si>
  <si>
    <t>PAINT BOYSEN GAL B7410Q SATIN PASTEL BASE</t>
  </si>
  <si>
    <t>PAINT BOYSEN GAL B7410R SATIN PASTEL BASE</t>
  </si>
  <si>
    <t>PAINT BOYSEN GAL B7410S SATIN PASTEL BASE</t>
  </si>
  <si>
    <t>PAINT BOYSEN GAL B7410T SATIN PASTEL BASE</t>
  </si>
  <si>
    <t>PAINT BOYSEN GAL B7410U SATIN PASTEL BASE</t>
  </si>
  <si>
    <t>PAINT BOYSEN GAL B7410V SATIN PASTEL BASE</t>
  </si>
  <si>
    <t>PAINT BOYSEN GAL B7410W SATIN PASTEL BASE</t>
  </si>
  <si>
    <t>PAINT BOYSEN GAL B7410X SATIN PASTEL BASE</t>
  </si>
  <si>
    <t>PAINT BOYSEN GAL B7410Y SATIN PASTEL BASE</t>
  </si>
  <si>
    <t>PAINT BOYSEN GAL B7410Z SATIN PASTEL BASE</t>
  </si>
  <si>
    <t>PAINT BOYSEN GAL B7412A SATIN MEDIUM BASE</t>
  </si>
  <si>
    <t>PAINT BOYSEN GAL B7412B SATIN MEDIUM BASE</t>
  </si>
  <si>
    <t>PAINT BOYSEN GAL B7412C SATIN MEDIUM BASE</t>
  </si>
  <si>
    <t>PAINT BOYSEN GAL B7412D SATIN MEDIUM BASE</t>
  </si>
  <si>
    <t>PAINT BOYSEN GAL B7412E SATIN MEDIUM BASE</t>
  </si>
  <si>
    <t>PAINT BOYSEN GAL B7412F SATIN MEDIUM BASE</t>
  </si>
  <si>
    <t>PAINT BOYSEN GAL B7412G SATIN MEDIUM BASE</t>
  </si>
  <si>
    <t>PAINT BOYSEN GAL B7412H SATIN MEDIUM BASE</t>
  </si>
  <si>
    <t>PAINT BOYSEN GAL B7412I SATIN MEDIUM BASE</t>
  </si>
  <si>
    <t>PAINT BOYSEN GAL B7412J SATIN MEDIUM BASE</t>
  </si>
  <si>
    <t>PAINT BOYSEN GAL B7412K SATIN MEDIUM BASE</t>
  </si>
  <si>
    <t>PAINT BOYSEN GAL B7412L SATIN MEDIUM BASE</t>
  </si>
  <si>
    <t>PAINT BOYSEN GAL B7412M SATIN MEDIUM BASE</t>
  </si>
  <si>
    <t>PAINT BOYSEN GAL B7412N SATIN MEDIUM BASE</t>
  </si>
  <si>
    <t>PAINT BOYSEN GAL B7412O SATIN MEDIUM BASE</t>
  </si>
  <si>
    <t>PAINT BOYSEN GAL B7412P SATIN MEDIUM BASE</t>
  </si>
  <si>
    <t>PAINT BOYSEN GAL B7412Q SATIN MEDIUM BASE</t>
  </si>
  <si>
    <t>PAINT BOYSEN GAL B7412R SATIN MEDIUM BASE</t>
  </si>
  <si>
    <t>PAINT BOYSEN GAL B7412S SATIN MEDIUM BASE</t>
  </si>
  <si>
    <t>PAINT BOYSEN GAL B7412T SATIN MEDIUM BASE</t>
  </si>
  <si>
    <t>PAINT BOYSEN GAL B7412U SATIN MEDIUM BASE</t>
  </si>
  <si>
    <t>PAINT BOYSEN GAL B7412V SATIN MEDIUM BASE</t>
  </si>
  <si>
    <t>PAINT BOYSEN GAL B7412W SATIN MEDIUM BASE</t>
  </si>
  <si>
    <t>PAINT BOYSEN GAL B7412X SATIN MEDIUM BASE</t>
  </si>
  <si>
    <t>PAINT BOYSEN GAL B7412Y SATIN MEDIUM BASE</t>
  </si>
  <si>
    <t>PAINT BOYSEN GAL B7412Z SATIN MEDIUM BASE</t>
  </si>
  <si>
    <t>PAINT BOYSEN GAL V9000A SILK PASTEL BASE</t>
  </si>
  <si>
    <t>PAINT BOYSEN GAL V9000B SILK PASTEL BASE</t>
  </si>
  <si>
    <t>PAINT BOYSEN GAL V9000C SILK PASTEL BASE</t>
  </si>
  <si>
    <t>PAINT BOYSEN GAL V9000D SILK PASTEL BASE</t>
  </si>
  <si>
    <t>PAINT BOYSEN GAL V9000E SILK PASTEL BASE</t>
  </si>
  <si>
    <t>PAINT BOYSEN GAL V9000F SILK PASTEL BASE</t>
  </si>
  <si>
    <t>PAINT BOYSEN GAL V9000G SILK PASTEL BASE</t>
  </si>
  <si>
    <t>PAINT BOYSEN GAL V9000H SILK PASTEL BASE</t>
  </si>
  <si>
    <t>PAINT BOYSEN GAL V9000I SILK PASTEL BASE</t>
  </si>
  <si>
    <t>PAINT BOYSEN GAL V9000J SILK PASTEL BASE</t>
  </si>
  <si>
    <t>PAINT BOYSEN GAL V9000K SILK PASTEL BASE</t>
  </si>
  <si>
    <t>PAINT BOYSEN GAL V9000L SILK PASTEL BASE</t>
  </si>
  <si>
    <t>PAINT BOYSEN GAL V9000M SILK PASTEL BASE</t>
  </si>
  <si>
    <t>PAINT BOYSEN GAL V9000N SILK PASTEL BASE</t>
  </si>
  <si>
    <t>PAINT BOYSEN GAL V9000O SILK PASTEL BASE</t>
  </si>
  <si>
    <t>PAINT BOYSEN GAL V9000P SILK PASTEL BASE</t>
  </si>
  <si>
    <t>PAINT BOYSEN GAL V9000Q SILK PASTEL BASE</t>
  </si>
  <si>
    <t>PAINT BOYSEN GAL V9000R SILK PASTEL BASE</t>
  </si>
  <si>
    <t>PAINT BOYSEN GAL V9000S SILK PASTEL BASE</t>
  </si>
  <si>
    <t>PAINT BOYSEN GAL V9000T SILK PASTEL BASE</t>
  </si>
  <si>
    <t>PAINT BOYSEN GAL V9000U SILK PASTEL BASE</t>
  </si>
  <si>
    <t>PAINT BOYSEN GAL V9000V SILK PASTEL BASE</t>
  </si>
  <si>
    <t>PAINT BOYSEN GAL V9000W SILK PASTEL BASE</t>
  </si>
  <si>
    <t>PAINT BOYSEN GAL V9000X SILK PASTEL BASE</t>
  </si>
  <si>
    <t>PAINT BOYSEN GAL V9000Y SILK PASTEL BASE</t>
  </si>
  <si>
    <t>PAINT BOYSEN GAL V9000Z SILK PASTEL BASE</t>
  </si>
  <si>
    <t>PAINT BOYSEN GAL V9004A SILK CLEAR BASE</t>
  </si>
  <si>
    <t>PAINT BOYSEN GAL V9004B SILK CLEAR BASE</t>
  </si>
  <si>
    <t>PAINT BOYSEN GAL V9004C SILK CLEAR BASE</t>
  </si>
  <si>
    <t>PAINT BOYSEN GAL V9004D SILK CLEAR BASE</t>
  </si>
  <si>
    <t>PAINT BOYSEN GAL V9004E SILK CLEAR BASE</t>
  </si>
  <si>
    <t>PAINT BOYSEN GAL V9004F SILK CLEAR BASE</t>
  </si>
  <si>
    <t>PAINT BOYSEN GAL V9004G SILK CLEAR BASE</t>
  </si>
  <si>
    <t>PAINT BOYSEN GAL V9004H SILK CLEAR BASE</t>
  </si>
  <si>
    <t>PAINT BOYSEN GAL V9004I SILK CLEAR BASE</t>
  </si>
  <si>
    <t>PAINT BOYSEN GAL V9004J SILK CLEAR BASE</t>
  </si>
  <si>
    <t>PAINT BOYSEN GAL V9004K SILK CLEAR BASE</t>
  </si>
  <si>
    <t>PAINT BOYSEN GAL V9004L SILK CLEAR BASE</t>
  </si>
  <si>
    <t>PAINT BOYSEN GAL V9004M SILK CLEAR BASE</t>
  </si>
  <si>
    <t>PAINT BOYSEN GAL V9004N SILK CLEAR BASE</t>
  </si>
  <si>
    <t>PAINT BOYSEN GAL V9004O SILK CLEAR BASE</t>
  </si>
  <si>
    <t>PAINT BOYSEN GAL V9004P SILK CLEAR BASE</t>
  </si>
  <si>
    <t>PAINT BOYSEN GAL V9004Q SILK CLEAR BASE</t>
  </si>
  <si>
    <t>PAINT BOYSEN GAL V9004R SILK CLEAR BASE</t>
  </si>
  <si>
    <t>PAINT BOYSEN GAL V9004S SILK CLEAR BASE</t>
  </si>
  <si>
    <t>PAINT BOYSEN GAL V9004T SILK CLEAR BASE</t>
  </si>
  <si>
    <t>PAINT BOYSEN GAL V9004U SILK CLEAR BASE</t>
  </si>
  <si>
    <t>PAINT BOYSEN GAL V9004V SILK CLEAR BASE</t>
  </si>
  <si>
    <t>PAINT BOYSEN GAL V9004W SILK CLEAR BASE</t>
  </si>
  <si>
    <t>PAINT BOYSEN GAL V9004X SILK CLEAR BASE</t>
  </si>
  <si>
    <t>PAINT BOYSEN GAL V9004Y SILK CLEAR BASE</t>
  </si>
  <si>
    <t>PAINT BOYSEN GAL V9004Z SILK CLEAR BASE</t>
  </si>
  <si>
    <t>PAINT BOYSEN PAIL B7154PV SEMI GLOSS CLEAR BASE</t>
  </si>
  <si>
    <t>PAINT BOYSEN PAIL B7011PO FLAT LATEX PASTEL BASE</t>
  </si>
  <si>
    <t>PAINT BOYSEN PAIL B7014PI FLAT LATEX CLEAR BASE</t>
  </si>
  <si>
    <t>PAINT BOYSEN PAIL B7151PA SEMI GLOSS PASTEL BASE</t>
  </si>
  <si>
    <t>PAINT BOYSEN PAIL B7151PB SEMI GLOSS PASTEL BASE</t>
  </si>
  <si>
    <t>PAINT BOYSEN PAIL B7151PC SEMI GLOSS PASTEL BASE</t>
  </si>
  <si>
    <t>PAINT BOYSEN PAIL B7151PD SEMI GLOSS PASTEL BASE</t>
  </si>
  <si>
    <t>PAINT BOYSEN PAIL B7151PE SEMI GLOSS PASTEL BASE</t>
  </si>
  <si>
    <t>PAINT BOYSEN PAIL B7151PF SEMI GLOSS PASTEL BASE</t>
  </si>
  <si>
    <t>PAINT BOYSEN PAIL B7151PG SEMI GLOSS PASTEL BASE</t>
  </si>
  <si>
    <t>PAINT BOYSEN PAIL B7151PH SEMI GLOSS PASTEL BASE</t>
  </si>
  <si>
    <t>PAINT BOYSEN PAIL B7151PI SEMI GLOSS PASTEL BASE</t>
  </si>
  <si>
    <t>PAINT BOYSEN PAIL B7151PJ SEMI GLOSS PASTEL BASE</t>
  </si>
  <si>
    <t>PAINT BOYSEN PAIL B7151PK SEMI GLOSS PASTEL BASE</t>
  </si>
  <si>
    <t>PAINT BOYSEN PAIL B7151PL SEMI GLOSS PASTEL BASE</t>
  </si>
  <si>
    <t>PAINT BOYSEN PAIL B7151PM SEMI GLOSS PASTEL BASE</t>
  </si>
  <si>
    <t>PAINT BOYSEN PAIL B7151PN SEMI GLOSS PASTEL BASE</t>
  </si>
  <si>
    <t>PAINT BOYSEN PAIL B7151PO SEMI GLOSS PASTEL BASE</t>
  </si>
  <si>
    <t>PAINT BOYSEN PAIL B7151PP SEMI GLOSS PASTEL BASE</t>
  </si>
  <si>
    <t>PAINT BOYSEN PAIL B7151PQ SEMI GLOSS PASTEL BASE</t>
  </si>
  <si>
    <t>PAINT BOYSEN PAIL B7151PR SEMI GLOSS PASTEL BASE</t>
  </si>
  <si>
    <t>PAINT BOYSEN PAIL B7151PS SEMI GLOSS PASTEL BASE</t>
  </si>
  <si>
    <t>PAINT BOYSEN PAIL B7151PT SEMI GLOSS PASTEL BASE</t>
  </si>
  <si>
    <t>PAINT BOYSEN PAIL B7151PU SEMI GLOSS PASTEL BASE</t>
  </si>
  <si>
    <t>PAINT BOYSEN PAIL B7151PV SEMI GLOSS PASTEL BASE</t>
  </si>
  <si>
    <t>PAINT BOYSEN PAIL B7151PW SEMI GLOSS PASTEL BASE</t>
  </si>
  <si>
    <t>PAINT BOYSEN PAIL B7151PX SEMI GLOSS PASTEL BASE</t>
  </si>
  <si>
    <t>PAINT BOYSEN PAIL B7151PY SEMI GLOSS PASTEL BASE</t>
  </si>
  <si>
    <t>PAINT BOYSEN PAIL B7151PZ SEMI GLOSS PASTEL BASE</t>
  </si>
  <si>
    <t>PAINT BOYSEN PAIL B7154PA SEMI GLOSS CLEAR BASE</t>
  </si>
  <si>
    <t>PAINT BOYSEN PAIL B7154PB SEMI GLOSS CLEAR BASE</t>
  </si>
  <si>
    <t>PAINT BOYSEN PAIL B7154PC SEMI GLOSS CLEAR BASE</t>
  </si>
  <si>
    <t>PAINT BOYSEN PAIL B7154PD SEMI GLOSS CLEAR BASE</t>
  </si>
  <si>
    <t>PAINT BOYSEN PAIL B7154PE SEMI GLOSS CLEAR BASE</t>
  </si>
  <si>
    <t>PAINT BOYSEN PAIL B7154PF SEMI GLOSS CLEAR BASE</t>
  </si>
  <si>
    <t>PAINT BOYSEN PAIL B7154PG SEMI GLOSS CLEAR BASE</t>
  </si>
  <si>
    <t>PAINT BOYSEN PAIL B7154PH SEMI GLOSS CLEAR BASE</t>
  </si>
  <si>
    <t>PAINT BOYSEN PAIL B7154PI SEMI GLOSS CLEAR BASE</t>
  </si>
  <si>
    <t>PAINT BOYSEN PAIL B7154PJ SEMI GLOSS CLEAR BASE</t>
  </si>
  <si>
    <t>PAINT BOYSEN PAIL B7154PK SEMI GLOSS CLEAR BASE</t>
  </si>
  <si>
    <t>PAINT BOYSEN PAIL B7154PL SEMI GLOSS CLEAR BASE</t>
  </si>
  <si>
    <t>PAINT BOYSEN PAIL B7154PM SEMI GLOSS CLEAR BASE</t>
  </si>
  <si>
    <t>PAINT BOYSEN PAIL B7154PN SEMI GLOSS CLEAR BASE</t>
  </si>
  <si>
    <t>PAINT BOYSEN PAIL B7154PO SEMI GLOSS CLEAR BASE</t>
  </si>
  <si>
    <t>PAINT BOYSEN PAIL B7154PP SEMI GLOSS CLEAR BASE</t>
  </si>
  <si>
    <t>PAINT BOYSEN PAIL B7154PR SEMI GLOSS CLEAR BASE</t>
  </si>
  <si>
    <t>(DO NOT USE)PAINT BOYSEN PAIL B7154PR SEMI GLOSS CLEAR BASE</t>
  </si>
  <si>
    <t>PAINT BOYSEN PAIL B7154PS SEMI GLOSS CLEAR BASE</t>
  </si>
  <si>
    <t>PAINT BOYSEN PAIL B7154PT SEMI GLOSS CLEAR BASE</t>
  </si>
  <si>
    <t>PAINT BOYSEN PAIL B7154PU SEMI GLOSS CLEAR BASE</t>
  </si>
  <si>
    <t>PAINT BOYSEN PAIL B7154PW SEMI GLOSS CLEAR BASE</t>
  </si>
  <si>
    <t>PAINT BOYSEN PAIL B7154PX SEMI GLOSS CLEAR BASE</t>
  </si>
  <si>
    <t>PAINT BOYSEN PAIL B7154PY SEMI GLOSS CLEAR BASE</t>
  </si>
  <si>
    <t>PAINT BOYSEN PAIL B7154PZ SEMI GLOSS CLEAR BASE</t>
  </si>
  <si>
    <t>PAINT BOYSEN GAL B7414B CLEAR BASE</t>
  </si>
  <si>
    <t>PAINT BOYSEN GAL B7414A CLEAR BASE</t>
  </si>
  <si>
    <t>PAINT BOYSEN GAL B7414C CLEAR BASE</t>
  </si>
  <si>
    <t>PAINT BOYSEN GAL B7414D CLEAR BASE</t>
  </si>
  <si>
    <t>PAINT BOYSEN GAL B7414E CLEAR BASE</t>
  </si>
  <si>
    <t>PAINT BOYSEN GAL B7414F CLEAR BASE</t>
  </si>
  <si>
    <t>PAINT BOYSEN GAL B7414G CLEAR BASE</t>
  </si>
  <si>
    <t>PAINT BOYSEN GAL B7414H CLEAR BASE</t>
  </si>
  <si>
    <t>PAINT BOYSEN GAL B7414I CLEAR BASE</t>
  </si>
  <si>
    <t>PAINT BOYSEN GAL B7414J CLEAR BASE</t>
  </si>
  <si>
    <t>PAINT BOYSEN GAL B7414K CLEAR BASE</t>
  </si>
  <si>
    <t>PAINT BOYSEN GAL B7414L CLEAR BASE</t>
  </si>
  <si>
    <t>PAINT BOYSEN GAL B7414M CLEAR BASE</t>
  </si>
  <si>
    <t>PAINT BOYSEN GAL B7414O CLEAR BASE</t>
  </si>
  <si>
    <t>PAINT BOYSEN GAL B7414P CLEAR BASE</t>
  </si>
  <si>
    <t>PAINT BOYSEN GAL B7414Q CLEAR BASE</t>
  </si>
  <si>
    <t>PAINT BOYSEN GAL B7414R CLEAR BASE</t>
  </si>
  <si>
    <t>PAINT BOYSEN GAL B7414S CLEAR BASE</t>
  </si>
  <si>
    <t>PAINT BOYSEN GAL B7414T CLEAR BASE</t>
  </si>
  <si>
    <t>PAINT BOYSEN GAL B7414U CLEAR BASE</t>
  </si>
  <si>
    <t>PAINT BOYSEN GAL B7414V CLEAR BASE</t>
  </si>
  <si>
    <t>PAINT BOYSEN GAL B7414W CLEAR BASE</t>
  </si>
  <si>
    <t>PAINT BOYSEN GAL B7414X CLEAR BASE</t>
  </si>
  <si>
    <t>PAINT BOYSEN GAL B7414Y CLEAR BASE</t>
  </si>
  <si>
    <t>PAINT BOYSEN GAL B7414Z CLEAR BASE</t>
  </si>
  <si>
    <t>PAINT BOYSEN GAL B710A PERMACOAT GLOSS LATEX BASE</t>
  </si>
  <si>
    <t>PAINT BOYSEN GAL B710B PERMACOAT GLOSS LATEX BASE</t>
  </si>
  <si>
    <t>PAINT BOYSEN GAL B7413A DEEP BASE</t>
  </si>
  <si>
    <t>PAINT BOYSEN GAL B7413B DEEP BASE</t>
  </si>
  <si>
    <t>PAINT BOYSEN GAL B7413C DEEP BASE</t>
  </si>
  <si>
    <t>PAINT BOYSEN GAL B7413D DEEP BASE</t>
  </si>
  <si>
    <t>PAINT BOYSEN GAL B7413E DEEP BASE</t>
  </si>
  <si>
    <t>PAINT BOYSEN GAL B7413F DEEP BASE</t>
  </si>
  <si>
    <t>PAINT BOYSEN GAL B7413G DEEP BASE</t>
  </si>
  <si>
    <t>PAINT BOYSEN GAL B7413H DEEP BASE</t>
  </si>
  <si>
    <t>PAINT BOYSEN GAL B7413I DEEP BASE</t>
  </si>
  <si>
    <t>PAINT BOYSEN GAL B7413J DEEP BASE</t>
  </si>
  <si>
    <t>PAINT BOYSEN GAL B7413K DEEP BASE</t>
  </si>
  <si>
    <t>PAINT BOYSEN GAL B7413L DEEP BASE</t>
  </si>
  <si>
    <t>PAINT BOYSEN GAL B7413M DEEP BASE</t>
  </si>
  <si>
    <t>PAINT BOYSEN GAL B710C PERMACOAT GLOSS LATEX BASE</t>
  </si>
  <si>
    <t>PAINT BOYSEN GAL B7413N DEEP BASE</t>
  </si>
  <si>
    <t>PAINT BOYSEN GAL B710D PERMACOAT GLOSS LATEX BASE</t>
  </si>
  <si>
    <t>PAINT BOYSEN GAL B710E PERMACOAT GLOSS LATEX BASE</t>
  </si>
  <si>
    <t>PAINT BOYSEN GAL B710F PERMACOAT GLOSS LATEX BASE</t>
  </si>
  <si>
    <t>PAINT BOYSEN GAL B7413O DEEP BASE</t>
  </si>
  <si>
    <t>PAINT BOYSEN GAL B710G PERMACOAT GLOSS LATEX BASE</t>
  </si>
  <si>
    <t>PAINT BOYSEN GAL B7413P DEEP BASE</t>
  </si>
  <si>
    <t>PAINT BOYSEN GAL B710H PERMACOAT GLOSS LATEX BASE</t>
  </si>
  <si>
    <t>PAINT BOYSEN GAL B7413Q DEEP BASE</t>
  </si>
  <si>
    <t>PAINT BOYSEN GAL B710I PERMACOAT GLOSS LATEX BASE</t>
  </si>
  <si>
    <t>PAINT BOYSEN GAL B7413R DEEP BASE</t>
  </si>
  <si>
    <t>PAINT BOYSEN GAL B7413S DEEP BASE</t>
  </si>
  <si>
    <t>PAINT BOYSEN GAL B710J PERMACOAT GLOSS LATEX BASE</t>
  </si>
  <si>
    <t>PAINT BOYSEN GAL B710K PERMACOAT GLOSS LATEX BASE</t>
  </si>
  <si>
    <t>PAINT BOYSEN GAL B7413T DEEP BASE</t>
  </si>
  <si>
    <t>PAINT BOYSEN GAL B7413U DEEP BASE</t>
  </si>
  <si>
    <t>PAINT BOYSEN GAL B7413V DEEP BASE</t>
  </si>
  <si>
    <t>PAINT BOYSEN GAL B7413W DEEP BASE</t>
  </si>
  <si>
    <t>PAINT BOYSEN GAL B710L PERMACOAT GLOSS LATEX BASE</t>
  </si>
  <si>
    <t>PAINT BOYSEN GAL B7413X DEEP BASE</t>
  </si>
  <si>
    <t>PAINT BOYSEN GAL B710M PERMACOAT GLOSS LATEX BASE</t>
  </si>
  <si>
    <t>PAINT BOYSEN GAL B7413Y DEEP BASE</t>
  </si>
  <si>
    <t>PAINT BOYSEN GAL B710N PERMACOAT GLOSS LATEX BASE</t>
  </si>
  <si>
    <t>PAINT BOYSEN GAL B7413Z DEEP BASE</t>
  </si>
  <si>
    <t>PAINT BOYSEN GAL B710O PERMACOAT GLOSS LATEX BASE</t>
  </si>
  <si>
    <t>PAINT BOYSEN GAL B710P PERMACOAT GLOSS LATEX BASE</t>
  </si>
  <si>
    <t>PAINT BOYSEN GAL B710Q PERMACOAT GLOSS LATEX BASE</t>
  </si>
  <si>
    <t>PAINT BOYSEN GAL B710R PERMACOAT GLOSS LATEX BASE</t>
  </si>
  <si>
    <t>PAINT BOYSEN GAL B710S PERMACOAT GLOSS LATEX BASE</t>
  </si>
  <si>
    <t>PAINT BOYSEN GAL B710T PERMACOAT GLOSS LATEX BASE</t>
  </si>
  <si>
    <t>PAINT BOYSEN GAL B710U PERMACOAT GLOSS LATEX BASE</t>
  </si>
  <si>
    <t>PAINT BOYSEN GAL B710V PERMACOAT GLOSS LATEX BASE</t>
  </si>
  <si>
    <t>PAINT BOYSEN GAL B710W PERMACOAT GLOSS LATEX BASE</t>
  </si>
  <si>
    <t>PAINT BOYSEN GAL B710X PERMACOAT GLOSS LATEX BASE</t>
  </si>
  <si>
    <t>PAINT BOYSEN GAL B710Y PERMACOAT GLOSS LATEX BASE</t>
  </si>
  <si>
    <t>PAINT BOYSEN GAL B710Z PERMACOAT GLOSS LATEX BASE</t>
  </si>
  <si>
    <t>PAINT BOYSEN GAL B715A PERMA.SEMI-GLOSS LATEX BASE</t>
  </si>
  <si>
    <t>PAINT BOYSEN GAL B715B PERMA.SEMI-GLOSS LATEX BASE</t>
  </si>
  <si>
    <t>PAINT BOYSEN GAL B715C PERMA.SEMI-GLOSS LATEX BASE</t>
  </si>
  <si>
    <t>PAINT BOYSEN GAL B715D PERMA.SEMI-GLOSS LATEX BASE</t>
  </si>
  <si>
    <t>PAINT BOYSEN GAL B715E PERMA.SEMI-GLOSS LATEX BASE</t>
  </si>
  <si>
    <t>PAINT BOYSEN GAL B715F PERMA.SEMI-GLOSS LATEX BASE</t>
  </si>
  <si>
    <t>PAINT BOYSEN GAL B715G PERMA.SEMI-GLOSS LATEX BASE</t>
  </si>
  <si>
    <t>PAINT BOYSEN GAL B715H PERMA.SEMI-GLOSS LATEX BASE</t>
  </si>
  <si>
    <t>PAINT BOYSEN GAL B715I PERMA.SEMI-GLOSS LATEX BASE</t>
  </si>
  <si>
    <t>PAINT BOYSEN GAL B715J PERMA.SEMI-GLOSS LATEX BASE</t>
  </si>
  <si>
    <t>PAINT BOYSEN GAL B715K PERMA.SEMI-GLOSS LATEX BASE</t>
  </si>
  <si>
    <t>PAINT BOYSEN GAL B715L PERMA.SEMI-GLOSS LATEX BASE</t>
  </si>
  <si>
    <t>PAINT BOYSEN GAL B715M PERMA.SEMI-GLOSS LATEX BASE</t>
  </si>
  <si>
    <t>PAINT BOYSEN GAL B715N PERMA.SEMI-GLOSS LATEX BASE</t>
  </si>
  <si>
    <t>PAINT BOYSEN GAL B715O PERMA.SEMI-GLOSS LATEX BASE</t>
  </si>
  <si>
    <t>PAINT BOYSEN GAL B715P PERMA.SEMI-GLOSS LATEX BASE</t>
  </si>
  <si>
    <t>PAINT BOYSEN GAL B715Q PERMA.SEMI-GLOSS LATEX BASE</t>
  </si>
  <si>
    <t>PAINT BOYSEN GAL B715R PERMA.SEMI-GLOSS LATEX BASE</t>
  </si>
  <si>
    <t>PAINT BOYSEN GAL B715S PERMA.SEMI-GLOSS LATEX BASE</t>
  </si>
  <si>
    <t>PAINT BOYSEN GAL B715T PERMA.SEMI-GLOSS LATEX BASE</t>
  </si>
  <si>
    <t>PAINT BOYSEN GAL B715U PERMA.SEMI-GLOSS LATEX BASE</t>
  </si>
  <si>
    <t>PAINT BOYSEN GAL B715V PERMA.SEMI-GLOSS LATEX BASE</t>
  </si>
  <si>
    <t>PAINT BOYSEN GAL B715W PERMA.SEMI-GLOSS LATEX BASE</t>
  </si>
  <si>
    <t>PAINT BOYSEN GAL B715X PERMA.SEMI-GLOSS LATEX BASE</t>
  </si>
  <si>
    <t>PAINT BOYSEN GAL B715Y PERMA.SEMI-GLOSS LATEX BASE</t>
  </si>
  <si>
    <t>PAINT BOYSEN GAL B715Z PERMA.SEMI-GLOSS LATEX BASE</t>
  </si>
  <si>
    <t>PAINT BOYSEN GAL B7414N CLEAR BASE</t>
  </si>
  <si>
    <t>PAINT BOYSEN GAL B701A PERMACOAT FLAT LATEX BASE</t>
  </si>
  <si>
    <t>PAINT BOYSEN GAL B701B PERMACOAT FLAT LATEX BASE</t>
  </si>
  <si>
    <t>PAINT BOYSEN GAL B701C PERMACOAT FLAT LATEX BASE</t>
  </si>
  <si>
    <t>PAINT BOYSEN GAL B701D PERMACOAT FLAT LATEX BASE</t>
  </si>
  <si>
    <t>PAINT BOYSEN GAL B701E PERMACOAT FLAT LATEX BASE</t>
  </si>
  <si>
    <t>PAINT BOYSEN GAL B701F PERMACOAT FLAT LATEX BASE</t>
  </si>
  <si>
    <t>PAINT BOYSEN GAL B701G PERMACOAT FLAT LATEX BASE</t>
  </si>
  <si>
    <t>PAINT BOYSEN GAL B701H PERMACOAT FLAT LATEX BASE</t>
  </si>
  <si>
    <t>PAINT BOYSEN GAL B701I PERMACOAT FLAT LATEX BASE</t>
  </si>
  <si>
    <t>PAINT BOYSEN GAL B701J PERMACOAT FLAT LATEX BASE</t>
  </si>
  <si>
    <t>PAINT BOYSEN GAL B701K PERMACOAT FLAT LATEX BASE</t>
  </si>
  <si>
    <t>PAINT BOYSEN GAL B701L PERMACOAT FLAT LATEX BASE</t>
  </si>
  <si>
    <t>PAINT BOYSEN GAL B701M PERMACOAT FLAT LATEX BASE</t>
  </si>
  <si>
    <t>PAINT BOYSEN GAL B701N PERMACOAT FLAT LATEX BASE</t>
  </si>
  <si>
    <t>PAINT BOYSEN GAL B701O PERMACOAT FLAT LATEX BASE</t>
  </si>
  <si>
    <t>PAINT BOYSEN GAL B701P PERMACOAT FLAT LATEX BASE</t>
  </si>
  <si>
    <t>PAINT BOYSEN GAL B701Q PERMACOAT FLAT LATEX BASE</t>
  </si>
  <si>
    <t>PAINT BOYSEN GAL B701R PERMACOAT FLAT LATEX BASE</t>
  </si>
  <si>
    <t>PAINT BOYSEN GAL B701S PERMACOAT FLAT LATEX BASE</t>
  </si>
  <si>
    <t>PAINT BOYSEN GAL B701T PERMACOAT FLAT LATEX BASE</t>
  </si>
  <si>
    <t>PAINT BOYSEN GAL B701U PERMACOAT FLAT LATEX BASE</t>
  </si>
  <si>
    <t>PAINT BOYSEN GAL B701V PERMACOAT FLAT LATEX BASE</t>
  </si>
  <si>
    <t>PAINT BOYSEN GAL B701W PERMACOAT FLAT LATEX BASE</t>
  </si>
  <si>
    <t>PAINT BOYSEN GAL B701X PERMACOAT FLAT LATEX BASE</t>
  </si>
  <si>
    <t>PAINT BOYSEN GAL B701Y PERMACOAT FLAT LATEX BASE</t>
  </si>
  <si>
    <t>PAINT BOYSEN GAL B701Z PERMACOAT FLAT LATEX BASE</t>
  </si>
  <si>
    <t>PAINT BOYSEN GAL B7012A FLAT LATEX MEDIUM BASE</t>
  </si>
  <si>
    <t>PAINT BOYSEN GAL B7012B FLAT LATEX MEDIUM BASE</t>
  </si>
  <si>
    <t>PAINT BOYSEN GAL B7012C FLAT LATEX MEDIUM BASE</t>
  </si>
  <si>
    <t>PAINT BOYSEN GAL B7012D FLAT LATEX MEDIUM BASE</t>
  </si>
  <si>
    <t>PAINT BOYSEN GAL B7012E FLAT LATEX MEDIUM BASE</t>
  </si>
  <si>
    <t>PAINT BOYSEN GAL B7012F FLAT LATEX MEDIUM BASE</t>
  </si>
  <si>
    <t>PAINT BOYSEN GAL B7012G FLAT LATEX MEDIUM BASE</t>
  </si>
  <si>
    <t>PAINT BOYSEN GAL B7012H FLAT LATEX MEDIUM BASE</t>
  </si>
  <si>
    <t>PAINT BOYSEN GAL B7012I FLAT LATEX MEDIUM BASE</t>
  </si>
  <si>
    <t>PAINT BOYSEN GAL B7012J FLAT LATEX MEDIUM BASE</t>
  </si>
  <si>
    <t>PAINT BOYSEN GAL B7012K FLAT LATEX MEDIUM BASE</t>
  </si>
  <si>
    <t>PAINT BOYSEN GAL B7012L FLAT LATEX MEDIUM BASE</t>
  </si>
  <si>
    <t>PAINT BOYSEN GAL B7012M FLAT LATEX MEDIUM BASE</t>
  </si>
  <si>
    <t>PAINT BOYSEN GAL B7012N FLAT LATEX MEDIUM BASE</t>
  </si>
  <si>
    <t>PAINT BOYSEN GAL B7012O FLAT LATEX MEDIUM BASE</t>
  </si>
  <si>
    <t>PAINT BOYSEN GAL B7012P FLAT LATEX MEDIUM BASE</t>
  </si>
  <si>
    <t>PAINT BOYSEN GAL B7012Q FLAT LATEX MEDIUM BASE</t>
  </si>
  <si>
    <t>PAINT BOYSEN GAL B7012R FLAT LATEX MEDIUM BASE</t>
  </si>
  <si>
    <t>PAINT BOYSEN GAL B7012S FLAT LATEX MEDIUM BASE</t>
  </si>
  <si>
    <t>PAINT BOYSEN GAL B7012T FLAT LATEX MEDIUM BASE</t>
  </si>
  <si>
    <t>PAINT BOYSEN GAL B7012U FLAT LATEX MEDIUM BASE</t>
  </si>
  <si>
    <t>PAINT BOYSEN GAL B7012V FLAT LATEX MEDIUM BASE</t>
  </si>
  <si>
    <t>PAINT BOYSEN GAL B7012W FLAT LATEX MEDIUM BASE</t>
  </si>
  <si>
    <t>PAINT BOYSEN GAL B7012X FLAT LATEX MEDIUM BASE</t>
  </si>
  <si>
    <t>PAINT BOYSEN GAL B7012Y FLAT LATEX MEDIUM BASE</t>
  </si>
  <si>
    <t>PAINT BOYSEN GAL B7012Z FLAT LATEX MEDIUM BASE</t>
  </si>
  <si>
    <t>PAINT BOYSEN GAL B7013A FLAT LATEX DEEP BASE</t>
  </si>
  <si>
    <t>PAINT BOYSEN GAL B7013B FLAT LATEX DEEP BASE</t>
  </si>
  <si>
    <t>PAINT BOYSEN GAL B7013C FLAT LATEX DEEP BASE</t>
  </si>
  <si>
    <t>PAINT BOYSEN GAL B7013D FLAT LATEX DEEP BASE</t>
  </si>
  <si>
    <t>PAINT BOYSEN GAL B7013E FLAT LATEX DEEP BASE</t>
  </si>
  <si>
    <t>PAINT BOYSEN GAL B7013F FLAT LATEX DEEP BASE</t>
  </si>
  <si>
    <t>PAINT BOYSEN GAL B7013G FLAT LATEX DEEP BASE</t>
  </si>
  <si>
    <t>PAINT BOYSEN GAL B7013H FLAT LATEX DEEP BASE</t>
  </si>
  <si>
    <t>PAINT BOYSEN GAL B7013I FLAT LATEX DEEP BASE</t>
  </si>
  <si>
    <t>PAINT BOYSEN GAL B7013J FLAT LATEX DEEP BASE</t>
  </si>
  <si>
    <t>PAINT BOYSEN GAL B7013K FLAT LATEX DEEP BASE</t>
  </si>
  <si>
    <t>PAINT BOYSEN GAL B7013L FLAT LATEX DEEP BASE</t>
  </si>
  <si>
    <t>PAINT BOYSEN GAL B7013M FLAT LATEX DEEP BASE</t>
  </si>
  <si>
    <t>PAINT BOYSEN GAL B7013N FLAT LATEX DEEP BASE</t>
  </si>
  <si>
    <t>PAINT BOYSEN GAL B7013O FLAT LATEX DEEP BASE</t>
  </si>
  <si>
    <t>PAINT BOYSEN GAL B7013P FLAT LATEX DEEP BASE</t>
  </si>
  <si>
    <t>PAINT BOYSEN GAL B7013Q FLAT LATEX DEEP BASE</t>
  </si>
  <si>
    <t>PAINT BOYSEN GAL B7013R FLAT LATEX DEEP BASE</t>
  </si>
  <si>
    <t>PAINT BOYSEN GAL B7013S FLAT LATEX DEEP BASE</t>
  </si>
  <si>
    <t>PAINT BOYSEN GAL B7013T FLAT LATEX DEEP BASE</t>
  </si>
  <si>
    <t>PAINT BOYSEN GAL B7013U FLAT LATEX DEEP BASE</t>
  </si>
  <si>
    <t>PAINT BOYSEN GAL B7013V FLAT LATEX DEEP BASE</t>
  </si>
  <si>
    <t>PAINT BOYSEN GAL B7013W FLAT LATEX DEEP BASE</t>
  </si>
  <si>
    <t>PAINT BOYSEN GAL B7013X FLAT LATEX DEEP BASE</t>
  </si>
  <si>
    <t>PAINT BOYSEN GAL B7013Y FLAT LATEX DEEP BASE</t>
  </si>
  <si>
    <t>PAINT BOYSEN GAL B7013Z FLAT LATEX DEEP BASE</t>
  </si>
  <si>
    <t>PAINT BOYSEN GAL B7014A FLAT LATEX CLEAR BASE</t>
  </si>
  <si>
    <t>PAINT BOYSEN GAL B7014B FLAT LATEX CLEAR BASE</t>
  </si>
  <si>
    <t>PAINT BOYSEN GAL B7014C FLAT LATEX CLEAR BASE</t>
  </si>
  <si>
    <t>PAINT BOYSEN GAL B7014D FLAT LATEX CLEAR BASE</t>
  </si>
  <si>
    <t>PAINT BOYSEN GAL B7014E FLAT LATEX CLEAR BASE</t>
  </si>
  <si>
    <t>PAINT BOYSEN GAL B7014F FLAT LATEX CLEAR BASE</t>
  </si>
  <si>
    <t>PAINT BOYSEN GAL B7014G FLAT LATEX CLEAR BASE</t>
  </si>
  <si>
    <t>PAINT BOYSEN GAL B7014H FLAT LATEX CLEAR BASE</t>
  </si>
  <si>
    <t>PAINT BOYSEN GAL B7014I FLAT LATEX CLEAR BASE</t>
  </si>
  <si>
    <t>PAINT BOYSEN GAL B7014J FLAT LATEX CLEAR BASE</t>
  </si>
  <si>
    <t>PAINT BOYSEN GAL B7014K FLAT LATEX CLEAR BASE</t>
  </si>
  <si>
    <t>PAINT BOYSEN GAL B7014L FLAT LATEX CLEAR BASE</t>
  </si>
  <si>
    <t>PAINT BOYSEN GAL B7014M FLAT LATEX CLEAR BASE</t>
  </si>
  <si>
    <t>PAINT BOYSEN GAL B7014N FLAT LATEX CLEAR BASE</t>
  </si>
  <si>
    <t>PAINT BOYSEN GAL B7014O FLAT LATEX CLEAR BASE</t>
  </si>
  <si>
    <t>PAINT BOYSEN GAL B7014P FLAT LATEX CLEAR BASE</t>
  </si>
  <si>
    <t>PAINT BOYSEN GAL B7014Q FLAT LATEX CLEAR BASE</t>
  </si>
  <si>
    <t>PAINT BOYSEN GAL B7014R FLAT LATEX CLEAR BASE</t>
  </si>
  <si>
    <t>PAINT BOYSEN GAL B7014S FLAT LATEX CLEAR BASE</t>
  </si>
  <si>
    <t>PAINT BOYSEN GAL B7014T FLAT LATEX CLEAR BASE</t>
  </si>
  <si>
    <t>PAINT BOYSEN GAL B7014U FLAT LATEX CLEAR BASE</t>
  </si>
  <si>
    <t>PAINT BOYSEN GAL B7014V FLAT LATEX CLEAR BASE</t>
  </si>
  <si>
    <t>PAINT BOYSEN GAL B7014W FLAT LATEX CLEAR BASE</t>
  </si>
  <si>
    <t>PAINT BOYSEN GAL B7014X FLAT LATEX CLEAR BASE</t>
  </si>
  <si>
    <t>PAINT BOYSEN GAL B7014Y FLAT LATEX CLEAR BASE</t>
  </si>
  <si>
    <t>PAINT BOYSEN GAL B7014Z FLAT LATEX CLEAR BASE</t>
  </si>
  <si>
    <t>PAINT BOYSEN GAL V9002A SILK MEDIUM BASE</t>
  </si>
  <si>
    <t>PAINT BOYSEN GAL V9002B SILK MEDIUM BASE</t>
  </si>
  <si>
    <t>PAINT BOYSEN GAL V9002C SILK MEDIUM BASE</t>
  </si>
  <si>
    <t>PAINT BOYSEN GAL V9002D SILK MEDIUM BASE</t>
  </si>
  <si>
    <t>PAINT BOYSEN GAL V9002E SILK MEDIUM BASE</t>
  </si>
  <si>
    <t>PAINT BOYSEN GAL V9002F SILK MEDIUM BASE</t>
  </si>
  <si>
    <t>PAINT BOYSEN GAL V9002G SILK MEDIUM BASE</t>
  </si>
  <si>
    <t>PAINT BOYSEN GAL V9002H SILK MEDIUM BASE</t>
  </si>
  <si>
    <t>PAINT BOYSEN GAL V9002I SILK MEDIUM BASE</t>
  </si>
  <si>
    <t>PAINT BOYSEN GAL V9002J SILK MEDIUM BASE</t>
  </si>
  <si>
    <t>PAINT BOYSEN GAL V9002K SILK MEDIUM BASE</t>
  </si>
  <si>
    <t>PAINT BOYSEN GAL V9002L SILK MEDIUM BASE</t>
  </si>
  <si>
    <t>PAINT BOYSEN GAL V9002M SILK MEDIUM BASE</t>
  </si>
  <si>
    <t>PAINT BOYSEN GAL V9002N SILK MEDIUM BASE</t>
  </si>
  <si>
    <t>PAINT BOYSEN GAL V9002O SILK MEDIUM BASE</t>
  </si>
  <si>
    <t>PAINT BOYSEN GAL V9002P SILK MEDIUM BASE</t>
  </si>
  <si>
    <t>PAINT BOYSEN GAL V9002Q SILK MEDIUM BASE</t>
  </si>
  <si>
    <t>PAINT BOYSEN GAL V9002R SILK MEDIUM BASE</t>
  </si>
  <si>
    <t>PAINT BOYSEN GAL V9002S SILK MEDIUM BASE</t>
  </si>
  <si>
    <t>PAINT BOYSEN GAL V9002T SILK MEDIUM BASE</t>
  </si>
  <si>
    <t>PAINT BOYSEN GAL V9002U SILK MEDIUM BASE</t>
  </si>
  <si>
    <t>PAINT BOYSEN GAL V9002V SILK MEDIUM BASE</t>
  </si>
  <si>
    <t>PAINT BOYSEN GAL V9002W SILK MEDIUM BASE</t>
  </si>
  <si>
    <t>PAINT BOYSEN GAL V9002X SILK MEDIUM BASE</t>
  </si>
  <si>
    <t>PAINT BOYSEN GAL V9002Y SILK MEDIUM BASE</t>
  </si>
  <si>
    <t>PAINT BOYSEN GAL V9002Z SILK MEDIUM BASE</t>
  </si>
  <si>
    <t>PAINT BOYSEN GAL V9003A SILK DEEP BASE</t>
  </si>
  <si>
    <t>PAINT BOYSEN GAL V9003B SILK DEEP BASE</t>
  </si>
  <si>
    <t>PAINT BOYSEN GAL V9003C SILK DEEP BASE</t>
  </si>
  <si>
    <t>PAINT BOYSEN GAL V9003D SILK DEEP BASE</t>
  </si>
  <si>
    <t>PAINT BOYSEN GAL V9003E SILK DEEP BASE</t>
  </si>
  <si>
    <t>PAINT BOYSEN GAL V9003F SILK DEEP BASE</t>
  </si>
  <si>
    <t>PAINT BOYSEN GAL V9003G SILK DEEP BASE</t>
  </si>
  <si>
    <t>PAINT BOYSEN GAL V9003H SILK DEEP BASE</t>
  </si>
  <si>
    <t>PAINT BOYSEN GAL V9003I SILK DEEP BASE</t>
  </si>
  <si>
    <t>PAINT BOYSEN GAL V9003J SILK DEEP BASE</t>
  </si>
  <si>
    <t>PAINT BOYSEN GAL V9003K SILK DEEP BASE</t>
  </si>
  <si>
    <t>PAINT BOYSEN GAL V9003L SILK DEEP BASE</t>
  </si>
  <si>
    <t>PAINT BOYSEN GAL V9003M SILK DEEP BASE</t>
  </si>
  <si>
    <t>PAINT BOYSEN GAL V9003N SILK DEEP BASE</t>
  </si>
  <si>
    <t>PAINT BOYSEN GAL V9003P SILK DEEP BASE</t>
  </si>
  <si>
    <t>PAINT BOYSEN GAL V9003Q SILK DEEP BASE</t>
  </si>
  <si>
    <t>PAINT BOYSEN GAL V9003R SILK DEEP BASE</t>
  </si>
  <si>
    <t>PAINT BOYSEN GAL V9003S SILK DEEP BASE</t>
  </si>
  <si>
    <t>PAINT BOYSEN GAL V9003T SILK DEEP BASE</t>
  </si>
  <si>
    <t>PAINT BOYSEN GAL V9003U SILK DEEP BASE</t>
  </si>
  <si>
    <t>PAINT BOYSEN GAL V9003V SILK DEEP BASE</t>
  </si>
  <si>
    <t>PAINT BOYSEN GAL V9003W SILK DEEP BASE</t>
  </si>
  <si>
    <t>PAINT BOYSEN GAL V9003X SILK DEEP BASE</t>
  </si>
  <si>
    <t>PAINT BOYSEN GAL V9003Y SILK DEEP BASE</t>
  </si>
  <si>
    <t>PAINT BOYSEN GAL V9003Z SILK DEEP BASE</t>
  </si>
  <si>
    <t>PAINT BOYSEN PAIL B7011PA FLAT LATEX PASTEL BASE</t>
  </si>
  <si>
    <t>PAINT BOYSEN PAIL B7011PB FLAT LATEX PASTEL BASE</t>
  </si>
  <si>
    <t>PAINT BOYSEN PAIL B7011PC FLAT LATEX PASTEL BASE</t>
  </si>
  <si>
    <t>PAINT BOYSEN PAIL B7011PD FLAT LATEX PASTEL BASE</t>
  </si>
  <si>
    <t>PAINT BOYSEN PAIL B7011PE FLAT LATEX PASTEL BASE</t>
  </si>
  <si>
    <t>PAINT BOYSEN PAIL B7011PF FLAT LATEX PASTEL BASE</t>
  </si>
  <si>
    <t>PAINT BOYSEN PAIL B7011PG FLAT LATEX PASTEL BASE</t>
  </si>
  <si>
    <t>PAINT BOYSEN PAIL B7011PH FLAT LATEX PASTEL BASE</t>
  </si>
  <si>
    <t>PAINT BOYSEN PAIL B7011PI FLAT LATEX PASTEL BASE</t>
  </si>
  <si>
    <t>PAINT BOYSEN PAIL B7011PJ FLAT LATEX PASTEL BASE</t>
  </si>
  <si>
    <t>PAINT BOYSEN PAIL B7011PK FLAT LATEX PASTEL BASE</t>
  </si>
  <si>
    <t>PAINT BOYSEN PAIL B7011PL FLAT LATEX PASTEL BASE</t>
  </si>
  <si>
    <t>PAINT BOYSEN PAIL B7011PM FLAT LATEX PASTEL BASE</t>
  </si>
  <si>
    <t>PAINT BOYSEN PAIL B7011PN FLAT LATEX PASTEL BASE</t>
  </si>
  <si>
    <t>PAINT BOYSEN PAIL B7011PP FLAT LATEX PASTEL BASE</t>
  </si>
  <si>
    <t>PAINT BOYSEN PAIL B7011PQ FLAT LATEX PASTEL BASE</t>
  </si>
  <si>
    <t>PAINT BOYSEN PAIL B7011PR FLAT LATEX PASTEL BASE</t>
  </si>
  <si>
    <t>PAINT BOYSEN PAIL B7011PS FLAT LATEX PASTEL BASE</t>
  </si>
  <si>
    <t>PAINT BOYSEN PAIL B7011PT FLAT LATEX PASTEL BASE</t>
  </si>
  <si>
    <t>PAINT BOYSEN PAIL B7011PU FLAT LATEX PASTEL BASE</t>
  </si>
  <si>
    <t>PAINT BOYSEN PAIL B7011PV FLAT LATEX PASTEL BASE</t>
  </si>
  <si>
    <t>PAINT BOYSEN PAIL B7011PW FLAT LATEX PASTEL BASE</t>
  </si>
  <si>
    <t>PAINT BOYSEN PAIL B7011PX FLAT LATEX PASTEL BASE</t>
  </si>
  <si>
    <t>PAINT BOYSEN PAIL B7011PY FLAT LATEX PASTEL BASE</t>
  </si>
  <si>
    <t>PAINT BOYSEN PAIL B7011PZ FLAT LATEX PASTEL BASE</t>
  </si>
  <si>
    <t>PAINT BOYSEN PAIL B7012PA FLAT LATEX MEDIUM BASE</t>
  </si>
  <si>
    <t>PAINT BOYSEN PAIL B7012PB FLAT LATEX MEDIUM BASE</t>
  </si>
  <si>
    <t>PAINT BOYSEN PAIL B7012PC FLAT LATEX MEDIUM BASE</t>
  </si>
  <si>
    <t>PAINT BOYSEN PAIL B7012PD FLAT LATEX MEDIUM BASE</t>
  </si>
  <si>
    <t>PAINT BOYSEN PAIL B7012PE FLAT LATEX MEDIUM BASE</t>
  </si>
  <si>
    <t>PAINT BOYSEN PAIL B7012PF FLAT LATEX MEDIUM BASE</t>
  </si>
  <si>
    <t>PAINT BOYSEN PAIL B7012PG FLAT LATEX MEDIUM BASE</t>
  </si>
  <si>
    <t>PAINT BOYSEN PAIL B7012PH FLAT LATEX MEDIUM BASE</t>
  </si>
  <si>
    <t>PAINT BOYSEN PAIL B7012PI FLAT LATEX MEDIUM BASE</t>
  </si>
  <si>
    <t>PAINT BOYSEN PAIL B7012PJ FLAT LATEX MEDIUM BASE</t>
  </si>
  <si>
    <t>PAINT BOYSEN PAIL B7012PK FLAT LATEX MEDIUM BASE</t>
  </si>
  <si>
    <t>PAINT BOYSEN PAIL B7012PL FLAT LATEX MEDIUM BASE</t>
  </si>
  <si>
    <t>PAINT BOYSEN PAIL B7012PM FLAT LATEX MEDIUM BASE</t>
  </si>
  <si>
    <t>PAINT BOYSEN PAIL B7012PN FLAT LATEX MEDIUM BASE</t>
  </si>
  <si>
    <t>PAINT BOYSEN PAIL B7012PO FLAT LATEX MEDIUM BASE</t>
  </si>
  <si>
    <t>PAINT BOYSEN PAIL B7012PP FLAT LATEX MEDIUM BASE</t>
  </si>
  <si>
    <t>PAINT BOYSEN PAIL B7012PQ FLAT LATEX MEDIUM BASE</t>
  </si>
  <si>
    <t>PAINT BOYSEN PAIL B7012PR FLAT LATEX MEDIUM BASE</t>
  </si>
  <si>
    <t>PAINT BOYSEN PAIL B7012PS FLAT LATEX MEDIUM BASE</t>
  </si>
  <si>
    <t>PAINT BOYSEN PAIL B7012PT FLAT LATEX MEDIUM BASE</t>
  </si>
  <si>
    <t>PAINT BOYSEN PAIL B7012PU FLAT LATEX MEDIUM BASE</t>
  </si>
  <si>
    <t>PAINT BOYSEN PAIL B7012PV FLAT LATEX MEDIUM BASE</t>
  </si>
  <si>
    <t>PAINT BOYSEN PAIL B7012PW FLAT LATEX MEDIUM BASE</t>
  </si>
  <si>
    <t>PAINT BOYSEN PAIL B7012PX FLAT LATEX MEDIUM BASE</t>
  </si>
  <si>
    <t>PAINT BOYSEN PAIL B7012PY FLAT LATEX MEDIUM BASE</t>
  </si>
  <si>
    <t>PAINT BOYSEN PAIL B7012PZ FLAT LATEX MEDIUM BASE</t>
  </si>
  <si>
    <t>PAINT BOYSEN PAIL B7013PA FLAT LATEX DEEP BASE</t>
  </si>
  <si>
    <t>PAINT BOYSEN PAIL B7013PB FLAT LATEX DEEP BASE</t>
  </si>
  <si>
    <t>PAINT BOYSEN PAIL B7013PC FLAT LATEX DEEP BASE</t>
  </si>
  <si>
    <t>PAINT BOYSEN PAIL B7013PD FLAT LATEX DEEP BASE</t>
  </si>
  <si>
    <t>PAINT BOYSEN PAIL B7013PE FLAT LATEX DEEP BASE</t>
  </si>
  <si>
    <t>PAINT BOYSEN PAIL B7013PF FLAT LATEX DEEP BASE</t>
  </si>
  <si>
    <t>PAINT BOYSEN PAIL B7013PG FLAT LATEX DEEP BASE</t>
  </si>
  <si>
    <t>PAINT BOYSEN PAIL B7013PH FLAT LATEX DEEP BASE</t>
  </si>
  <si>
    <t>PAINT BOYSEN PAIL B7013PI FLAT LATEX DEEP BASE</t>
  </si>
  <si>
    <t>PAINT BOYSEN PAIL B7013PJ FLAT LATEX DEEP BASE</t>
  </si>
  <si>
    <t>PAINT BOYSEN PAIL B7013PK FLAT LATEX DEEP BASE</t>
  </si>
  <si>
    <t>PAINT BOYSEN PAIL B7013PL FLAT LATEX DEEP BASE</t>
  </si>
  <si>
    <t>PAINT BOYSEN PAIL B7013PM FLAT LATEX DEEP BASE</t>
  </si>
  <si>
    <t>PAINT BOYSEN PAIL B7013PN FLAT LATEX DEEP BASE</t>
  </si>
  <si>
    <t>PAINT BOYSEN PAIL B7013PO FLAT LATEX DEEP BASE</t>
  </si>
  <si>
    <t>PAINT BOYSEN PAIL B7013PP FLAT LATEX DEEP BASE</t>
  </si>
  <si>
    <t>PAINT BOYSEN PAIL B7013PQ FLAT LATEX DEEP BASE</t>
  </si>
  <si>
    <t>PAINT BOYSEN PAIL B7013PR FLAT LATEX DEEP BASE</t>
  </si>
  <si>
    <t>PAINT BOYSEN PAIL B7013PS FLAT LATEX DEEP BASE</t>
  </si>
  <si>
    <t>PAINT BOYSEN PAIL B7013PT FLAT LATEX DEEP BASE</t>
  </si>
  <si>
    <t>PAINT BOYSEN PAIL B7013PU FLAT LATEX DEEP BASE</t>
  </si>
  <si>
    <t>PAINT BOYSEN PAIL B7013PV FLAT LATEX DEEP BASE</t>
  </si>
  <si>
    <t>PAINT BOYSEN PAIL B7013PW FLAT LATEX DEEP BASE</t>
  </si>
  <si>
    <t>PAINT BOYSEN PAIL B7013PX FLAT LATEX DEEP BASE</t>
  </si>
  <si>
    <t>PAINT BOYSEN PAIL B7013PY FLAT LATEX DEEP BASE</t>
  </si>
  <si>
    <t>PAINT BOYSEN PAIL B7013PZ FLAT LATEX DEEP BASE</t>
  </si>
  <si>
    <t>PAINT BOYSEN PAIL B7014PA FLAT LATEX CLEAR BASE</t>
  </si>
  <si>
    <t>PAINT BOYSEN PAIL B7014PB FLAT LATEX CLEAR BASE</t>
  </si>
  <si>
    <t>PAINT BOYSEN PAIL B7014PC FLAT LATEX CLEAR BASE</t>
  </si>
  <si>
    <t>PAINT BOYSEN PAIL B7014PD FLAT LATEX CLEAR BASE</t>
  </si>
  <si>
    <t>PAINT BOYSEN PAIL B7014PE FLAT LATEX CLEAR BASE</t>
  </si>
  <si>
    <t>PAINT BOYSEN PAIL B7014PF FLAT LATEX CLEAR BASE</t>
  </si>
  <si>
    <t>PAINT BOYSEN PAIL B7014PG FLAT LATEX CLEAR BASE</t>
  </si>
  <si>
    <t>PAINT BOYSEN PAIL B7014PH FLAT LATEX CLEAR BASE</t>
  </si>
  <si>
    <t>PAINT BOYSEN PAIL B7014PJ FLAT LATEX CLEAR BASE</t>
  </si>
  <si>
    <t>PAINT BOYSEN PAIL B7014PK FLAT LATEX CLEAR BASE</t>
  </si>
  <si>
    <t>PAINT BOYSEN PAIL B7014PL FLAT LATEX CLEAR BASE</t>
  </si>
  <si>
    <t>PAINT BOYSEN PAIL B7014PM FLAT LATEX CLEAR BASE</t>
  </si>
  <si>
    <t>PAINT BOYSEN PAIL B7014PN FLAT LATEX CLEAR BASE</t>
  </si>
  <si>
    <t>PAINT BOYSEN PAIL B7014PO FLAT LATEX CLEAR BASE</t>
  </si>
  <si>
    <t>PAINT BOYSEN PAIL B7014PP FLAT LATEX CLEAR BASE</t>
  </si>
  <si>
    <t>PAINT BOYSEN PAIL B7014PQ FLAT LATEX CLEAR BASE</t>
  </si>
  <si>
    <t>PAINT BOYSEN PAIL B7014PR FLAT LATEX CLEAR BASE</t>
  </si>
  <si>
    <t>PAINT BOYSEN PAIL B7014PS FLAT LATEX CLEAR BASE</t>
  </si>
  <si>
    <t>PAINT BOYSEN PAIL B7014PT FLAT LATEX CLEAR BASE</t>
  </si>
  <si>
    <t>PAINT BOYSEN PAIL B7014PU FLAT LATEX CLEAR BASE</t>
  </si>
  <si>
    <t>PAINT BOYSEN PAIL B7014PV FLAT LATEX CLEAR BASE</t>
  </si>
  <si>
    <t>PAINT BOYSEN PAIL B7014PW FLAT LATEX CLEAR BASE</t>
  </si>
  <si>
    <t>PAINT BOYSEN PAIL B7014PX FLAT LATEX CLEAR BASE</t>
  </si>
  <si>
    <t>PAINT BOYSEN PAIL B7014PY FLAT LATEX CLEAR BASE</t>
  </si>
  <si>
    <t>PAINT BOYSEN PAIL B7014PZ FLAT LATEX CLEAR BASE</t>
  </si>
  <si>
    <t>(DO NOT USE)+ROYAL TERN CS-1316-15TL CARDINAL RTP3 TL BLUE PACKAGE</t>
  </si>
  <si>
    <t>(DO NOT USE)+ROYAL TERN CS-1316-15TL CARDINAL RTP3 TL GREEN PACKAGE</t>
  </si>
  <si>
    <t>(DO NOT USE)+ROYAL TERN CS-1316-15TL CARDINAL RTP3 TL PINK PACKAGE</t>
  </si>
  <si>
    <t>PAINT BOYSEN PAIL B7152PA SEMI GLOSS MEDIUM BASE</t>
  </si>
  <si>
    <t>PAINT BOYSEN PAIL B7152PB SEMI GLOSS MEDIUM BASE</t>
  </si>
  <si>
    <t>PAINT BOYSEN PAIL B7152PC SEMI GLOSS MEDIUM BASE</t>
  </si>
  <si>
    <t>PAINT BOYSEN PAIL B7152PD SEMI GLOSS MEDIUM BASE</t>
  </si>
  <si>
    <t>PAINT BOYSEN PAIL B7152PE SEMI GLOSS MEDIUM BASE</t>
  </si>
  <si>
    <t>PAINT BOYSEN PAIL B7152PF SEMI GLOSS MEDIUM BASE</t>
  </si>
  <si>
    <t>PAINT BOYSEN PAIL B7152PG SEMI GLOSS MEDIUM BASE</t>
  </si>
  <si>
    <t>PAINT BOYSEN PAIL B7152PH SEMI GLOSS MEDIUM BASE</t>
  </si>
  <si>
    <t>PAINT BOYSEN PAIL B7152PI SEMI GLOSS MEDIUM BASE</t>
  </si>
  <si>
    <t>PAINT BOYSEN PAIL B7152PJ SEMI GLOSS MEDIUM BASE</t>
  </si>
  <si>
    <t>PAINT BOYSEN PAIL B7152PK SEMI GLOSS MEDIUM BASE</t>
  </si>
  <si>
    <t>PAINT BOYSEN PAIL B7152PL SEMI GLOSS MEDIUM BASE</t>
  </si>
  <si>
    <t>PAINT BOYSEN PAIL B7152PM SEMI GLOSS MEDIUM BASE</t>
  </si>
  <si>
    <t>PAINT BOYSEN PAIL B7152PN SEMI GLOSS MEDIUM BASE</t>
  </si>
  <si>
    <t>PAINT BOYSEN PAIL B7152PO SEMI GLOSS MEDIUM BASE</t>
  </si>
  <si>
    <t>PAINT BOYSEN PAIL B7152PP SEMI GLOSS MEDIUM BASE</t>
  </si>
  <si>
    <t>PAINT BOYSEN PAIL B7152PQ SEMI GLOSS MEDIUM BASE</t>
  </si>
  <si>
    <t>PAINT BOYSEN PAIL B7152PR SEMI GLOSS MEDIUM BASE</t>
  </si>
  <si>
    <t>PAINT BOYSEN PAIL B7152PS SEMI GLOSS MEDIUM BASE</t>
  </si>
  <si>
    <t>PAINT BOYSEN PAIL B7152PT SEMI GLOSS MEDIUM BASE</t>
  </si>
  <si>
    <t>PAINT BOYSEN PAIL B7152PU SEMI GLOSS MEDIUM BASE</t>
  </si>
  <si>
    <t>PAINT BOYSEN PAIL B7152PV SEMI GLOSS MEDIUM BASE</t>
  </si>
  <si>
    <t>PAINT BOYSEN PAIL B7152PW SEMI GLOSS MEDIUM BASE</t>
  </si>
  <si>
    <t>PAINT BOYSEN PAIL B7152PX SEMI GLOSS MEDIUM BASE</t>
  </si>
  <si>
    <t>PAINT BOYSEN PAIL B7152PY SEMI GLOSS MEDIUM BASE</t>
  </si>
  <si>
    <t>PAINT BOYSEN PAIL B7152PZ SEMI GLOSS MEDIUM BASE</t>
  </si>
  <si>
    <t>PAINT BOYSEN PAIL B7153PA SEMI GLOSS DEEP BASE</t>
  </si>
  <si>
    <t>PAINT BOYSEN PAIL B7153PB SEMI GLOSS DEEP BASE</t>
  </si>
  <si>
    <t>PAINT BOYSEN PAIL B7153PC SEMI GLOSS DEEP BASE</t>
  </si>
  <si>
    <t>PAINT BOYSEN PAIL B7153PD SEMI GLOSS DEEP BASE</t>
  </si>
  <si>
    <t>PAINT BOYSEN PAIL B7153PE SEMI GLOSS DEEP BASE</t>
  </si>
  <si>
    <t>PAINT BOYSEN PAIL B7153PF SEMI GLOSS DEEP BASE</t>
  </si>
  <si>
    <t>PAINT BOYSEN PAIL B7153PG SEMI GLOSS DEEP BASE</t>
  </si>
  <si>
    <t>PAINT BOYSEN PAIL B7153PH SEMI GLOSS DEEP BASE</t>
  </si>
  <si>
    <t>PAINT BOYSEN PAIL B7153PI SEMI GLOSS DEEP BASE</t>
  </si>
  <si>
    <t>PAINT BOYSEN PAIL B7153PJ SEMI GLOSS DEEP BASE</t>
  </si>
  <si>
    <t>PAINT BOYSEN PAIL B7153PK SEMI GLOSS DEEP BASE</t>
  </si>
  <si>
    <t>PAINT BOYSEN PAIL B7153PL SEMI GLOSS DEEP BASE</t>
  </si>
  <si>
    <t>PAINT BOYSEN PAIL B7153PM SEMI GLOSS DEEP BASE</t>
  </si>
  <si>
    <t>PAINT BOYSEN PAIL B7153PN SEMI GLOSS DEEP BASE</t>
  </si>
  <si>
    <t>PAINT BOYSEN PAIL B7153PO SEMI GLOSS DEEP BASE</t>
  </si>
  <si>
    <t>PAINT BOYSEN PAIL B7153PP SEMI GLOSS DEEP BASE</t>
  </si>
  <si>
    <t>PAINT BOYSEN PAIL B7153PQ SEMI GLOSS DEEP BASE</t>
  </si>
  <si>
    <t>PAINT BOYSEN PAIL B7153PR SEMI GLOSS DEEP BASE</t>
  </si>
  <si>
    <t>PAINT BOYSEN PAIL B7153PS SEMI GLOSS DEEP BASE</t>
  </si>
  <si>
    <t>PAINT BOYSEN PAIL B7153PT SEMI GLOSS DEEP BASE</t>
  </si>
  <si>
    <t>PAINT BOYSEN PAIL B7153PU SEMI GLOSS DEEP BASE</t>
  </si>
  <si>
    <t>PAINT BOYSEN PAIL B7153PV SEMI GLOSS DEEP BASE</t>
  </si>
  <si>
    <t>PAINT BOYSEN PAIL B7153PW SEMI GLOSS DEEP BASE</t>
  </si>
  <si>
    <t>PAINT BOYSEN PAIL B7153PX SEMI GLOSS DEEP BASE</t>
  </si>
  <si>
    <t>PAINT BOYSEN PAIL B7153PY SEMI GLOSS DEEP BASE</t>
  </si>
  <si>
    <t>PAINT BOYSEN PAIL B7153PZ SEMI GLOSS DEEP BASE</t>
  </si>
  <si>
    <t>PAINT BOYSEN GAL V9003O SILK DEEP BASE</t>
  </si>
  <si>
    <t>+SOHO 8013 (PUSH BUTTON) IVORY</t>
  </si>
  <si>
    <t>+SOHO 8013 (PUSH BUTTON) LT.GREEN</t>
  </si>
  <si>
    <t>+SOHO 8013 (PUSH BUTTON) LT.BLUE</t>
  </si>
  <si>
    <t>+SOHO 8013 (PUSH BUTTON) PINK</t>
  </si>
  <si>
    <t>PAINT BOYSEN PAIL B57151PA PASTEL BASE</t>
  </si>
  <si>
    <t>PAINT BOYSEN PAIL B57151PB PASTEL BASE</t>
  </si>
  <si>
    <t>PAINT BOYSEN PAIL B57151PC PASTEL BASE</t>
  </si>
  <si>
    <t>PAINT BOYSEN PAIL B57151PD PASTEL BASE</t>
  </si>
  <si>
    <t>PAINT BOYSEN PAIL B57151PE PASTEL BASE</t>
  </si>
  <si>
    <t>PAINT BOYSEN PAIL B57151PF PASTEL BASE</t>
  </si>
  <si>
    <t>PAINT BOYSEN PAIL B57151PG PASTEL BASE</t>
  </si>
  <si>
    <t>PAINT BOYSEN PAIL B57151PH PASTEL BASE</t>
  </si>
  <si>
    <t>PAINT BOYSEN PAIL B57151PI PASTEL BASE</t>
  </si>
  <si>
    <t>PAINT BOYSEN PAIL B57151PJ PASTEL BASE</t>
  </si>
  <si>
    <t>PAINT BOYSEN PAIL B57151PK PASTEL BASE</t>
  </si>
  <si>
    <t>PAINT BOYSEN PAIL B57151PL PASTEL BASE</t>
  </si>
  <si>
    <t>PAINT BOYSEN PAIL B57151PM PASTEL BASE</t>
  </si>
  <si>
    <t>PAINT BOYSEN PAIL B57151PN PASTEL BASE</t>
  </si>
  <si>
    <t>PAINT BOYSEN PAIL B57151PO PASTEL BASE</t>
  </si>
  <si>
    <t>PAINT BOYSEN PAIL B57151PP PASTEL BASE</t>
  </si>
  <si>
    <t>PAINT BOYSEN PAIL B57151PQ PASTEL BASE</t>
  </si>
  <si>
    <t>PAINT BOYSEN PAIL B57151PR PASTEL BASE</t>
  </si>
  <si>
    <t>PAINT BOYSEN PAIL B57151PS PASTEL BASE</t>
  </si>
  <si>
    <t>PAINT BOYSEN PAIL B57151PT PASTEL BASE</t>
  </si>
  <si>
    <t>PAINT BOYSEN PAIL B57151PU PASTEL BASE</t>
  </si>
  <si>
    <t>PAINT BOYSEN PAIL B57151PV PASTEL BASE</t>
  </si>
  <si>
    <t>PAINT BOYSEN PAIL B57151PW PASTEL BASE</t>
  </si>
  <si>
    <t>PAINT BOYSEN PAIL B57151PX PASTEL BASE</t>
  </si>
  <si>
    <t>PAINT BOYSEN PAIL B57151PY PASTEL BASE</t>
  </si>
  <si>
    <t>PAINT BOYSEN PAIL B57151PZ PASTEL BASE</t>
  </si>
  <si>
    <t>PAINT BOYSEN PAIL B57152PA MEDIUM BASE</t>
  </si>
  <si>
    <t>PAINT BOYSEN PAIL B57152PB MEDIUM BASE</t>
  </si>
  <si>
    <t>PAINT BOYSEN PAIL B57152PC MEDIUM BASE</t>
  </si>
  <si>
    <t>PAINT BOYSEN PAIL B57152PD MEDIUM BASE</t>
  </si>
  <si>
    <t>PAINT BOYSEN PAIL B57152PE MEDIUM BASE</t>
  </si>
  <si>
    <t>PAINT BOYSEN PAIL B57152PF MEDIUM BASE</t>
  </si>
  <si>
    <t>PAINT BOYSEN PAIL B57152PG MEDIUM BASE</t>
  </si>
  <si>
    <t>PAINT BOYSEN PAIL B57152PH MEDIUM BASE</t>
  </si>
  <si>
    <t>PAINT BOYSEN PAIL B57152PI MEDIUM BASE</t>
  </si>
  <si>
    <t>PAINT BOYSEN PAIL B57152PJ MEDIUM BASE</t>
  </si>
  <si>
    <t>PAINT BOYSEN PAIL B57152PK MEDIUM BASE</t>
  </si>
  <si>
    <t>PAINT BOYSEN PAIL B57152PL MEDIUM BASE</t>
  </si>
  <si>
    <t>PAINT BOYSEN PAIL B57152PM MEDIUM BASE</t>
  </si>
  <si>
    <t>PAINT BOYSEN PAIL B57152PN MEDIUM BASE</t>
  </si>
  <si>
    <t>PAINT BOYSEN PAIL B57152PO MEDIUM BASE</t>
  </si>
  <si>
    <t>PAINT BOYSEN PAIL B57152PP MEDIUM BASE</t>
  </si>
  <si>
    <t>PAINT BOYSEN PAIL B57152PQ MEDIUM BASE</t>
  </si>
  <si>
    <t>PAINT BOYSEN PAIL B57152PR MEDIUM BASE</t>
  </si>
  <si>
    <t>PAINT BOYSEN PAIL B57152PS MEDIUM BASE</t>
  </si>
  <si>
    <t>PAINT BOYSEN PAIL B57152PT MEDIUM BASE</t>
  </si>
  <si>
    <t>PAINT BOYSEN PAIL B57152PU MEDIUM BASE</t>
  </si>
  <si>
    <t>PAINT BOYSEN PAIL B57152PV MEDIUM BASE</t>
  </si>
  <si>
    <t>PAINT BOYSEN PAIL B57152PW MEDIUM BASE</t>
  </si>
  <si>
    <t>PAINT BOYSEN PAIL B57152PX MEDIUM BASE</t>
  </si>
  <si>
    <t>PAINT BOYSEN PAIL B57152PY MEDIUM BASE</t>
  </si>
  <si>
    <t>PAINT BOYSEN PAIL B57152PZ MEDIUM BASE</t>
  </si>
  <si>
    <t>PAINT BOYSEN PAIL B57153PA DEEP BASE</t>
  </si>
  <si>
    <t>PAINT BOYSEN PAIL B57153PB DEEP BASE</t>
  </si>
  <si>
    <t>PAINT BOYSEN PAIL B57153PC DEEP BASE</t>
  </si>
  <si>
    <t>PAINT BOYSEN PAIL B57153PD DEEP BASE</t>
  </si>
  <si>
    <t>PAINT BOYSEN PAIL B57153PE DEEP BASE</t>
  </si>
  <si>
    <t>PAINT BOYSEN PAIL B57153PF DEEP BASE</t>
  </si>
  <si>
    <t>PAINT BOYSEN PAIL B57153PG DEEP BASE</t>
  </si>
  <si>
    <t>PAINT BOYSEN PAIL B57153PH DEEP BASE</t>
  </si>
  <si>
    <t>PAINT BOYSEN PAIL B57153PI DEEP BASE</t>
  </si>
  <si>
    <t>PAINT BOYSEN PAIL B57153PJ DEEP BASE</t>
  </si>
  <si>
    <t>PAINT BOYSEN PAIL B57153PK DEEP BASE</t>
  </si>
  <si>
    <t>PAINT BOYSEN PAIL B57153PL DEEP BASE</t>
  </si>
  <si>
    <t>PAINT BOYSEN PAIL B57153PM DEEP BASE</t>
  </si>
  <si>
    <t>PAINT BOYSEN PAIL B57153PN DEEP BASE</t>
  </si>
  <si>
    <t>PAINT BOYSEN PAIL B57153PO DEEP BASE</t>
  </si>
  <si>
    <t>PAINT BOYSEN PAIL B57153PP DEEP BASE</t>
  </si>
  <si>
    <t>PAINT BOYSEN PAIL B57153PQ DEEP BASE</t>
  </si>
  <si>
    <t>PAINT BOYSEN PAIL B57153PR DEEP BASE</t>
  </si>
  <si>
    <t>PAINT BOYSEN PAIL B57153PS DEEP BASE</t>
  </si>
  <si>
    <t>PAINT BOYSEN PAIL B57153PT DEEP BASE</t>
  </si>
  <si>
    <t>PAINT BOYSEN PAIL B57153PU DEEP BASE</t>
  </si>
  <si>
    <t>PAINT BOYSEN PAIL B57153PV DEEP BASE</t>
  </si>
  <si>
    <t>PAINT BOYSEN PAIL B57153PW DEEP BASE</t>
  </si>
  <si>
    <t>PAINT BOYSEN PAIL B57153PX DEEP BASE</t>
  </si>
  <si>
    <t>PAINT BOYSEN PAIL B57153PY DEEP BASE</t>
  </si>
  <si>
    <t>PAINT BOYSEN PAIL B57153PZ DEEP BASE</t>
  </si>
  <si>
    <t>PAINT BOYSEN GAL T53001A1 PASTEL BASE</t>
  </si>
  <si>
    <t>PAINT BOYSEN GAL T53001A2 PASTEL BASE</t>
  </si>
  <si>
    <t>PAINT BOYSEN GAL T53001A3 PASTEL BASE</t>
  </si>
  <si>
    <t>PAINT BOYSEN GAL T53001B1 PASTEL BASE</t>
  </si>
  <si>
    <t>PAINT BOYSEN GAL T53001B2 PASTEL BASE</t>
  </si>
  <si>
    <t>PAINT BOYSEN GAL T53001B3 PASTEL BASE</t>
  </si>
  <si>
    <t>PAINT BOYSEN GAL T53001B4 PASTEL BASE</t>
  </si>
  <si>
    <t>PAINT BOYSEN GAL T53001B5 PASTEL BASE</t>
  </si>
  <si>
    <t>PAINT BOYSEN GAL T53001C1 PASTEL BASE</t>
  </si>
  <si>
    <t>PAINT BOYSEN GAL T53001C2 PASTEL BASE</t>
  </si>
  <si>
    <t>PAINT BOYSEN GAL T53001C3 PASTEL BASE</t>
  </si>
  <si>
    <t>PAINT BOYSEN GAL T53001C4 PASTEL BASE</t>
  </si>
  <si>
    <t>PAINT BOYSEN GAL T53001D1 PASTEL BASE</t>
  </si>
  <si>
    <t>PAINT BOYSEN GAL T53001D2 PASTEL BASE</t>
  </si>
  <si>
    <t>PAINT BOYSEN GAL T53001D3 PASTEL BASE</t>
  </si>
  <si>
    <t>PAINT BOYSEN GAL T53001D4 PASTEL BASE</t>
  </si>
  <si>
    <t>PAINT BOYSEN GAL T53001D5 PASTEL BASE</t>
  </si>
  <si>
    <t>PAINT BOYSEN GAL T53001D6 PASTEL BASE</t>
  </si>
  <si>
    <t>PAINT BOYSEN GAL T53001D7 PASTEL BASE</t>
  </si>
  <si>
    <t>PAINT BOYSEN GAL T53001D8 PASTEL BASE</t>
  </si>
  <si>
    <t>PAINT BOYSEN GAL T53001D9 PASTEL BASE</t>
  </si>
  <si>
    <t>PAINT BOYSEN GAL T53001D10 PASTEL BASE</t>
  </si>
  <si>
    <t>PAINT BOYSEN GAL T53005AA1 MED-DEEP BASE</t>
  </si>
  <si>
    <t>PAINT BOYSEN GAL T53005AA2 MED-DEEP BASE</t>
  </si>
  <si>
    <t>PAINT BOYSEN GAL T53005AA3 MED-DEEP BASE</t>
  </si>
  <si>
    <t>PAINT BOYSEN GAL T53005BB1 MED-DEEP BASE</t>
  </si>
  <si>
    <t>PAINT BOYSEN GAL T53005BB2 MED-DEEP BASE</t>
  </si>
  <si>
    <t>PAINT BOYSEN GAL T53005BB3 MED-DEEP BASE</t>
  </si>
  <si>
    <t>PAINT BOYSEN GAL T53005BB4 MED-DEEP BASE</t>
  </si>
  <si>
    <t>PAINT BOYSEN GAL T53005BB5 MED-DEEP BASE</t>
  </si>
  <si>
    <t>PAINT BOYSEN GAL T53005CC1 MED-DEEP BASE</t>
  </si>
  <si>
    <t>PAINT BOYSEN GAL T53005CC2 MED-DEEP BASE</t>
  </si>
  <si>
    <t>PAINT BOYSEN GAL T53005CC3 MED-DEEP BASE</t>
  </si>
  <si>
    <t>PAINT BOYSEN GAL T53005CC4 MED-DEEP BASE</t>
  </si>
  <si>
    <t>PAINT BOYSEN GAL T53005DD1 MED-DEEP BASE</t>
  </si>
  <si>
    <t>PAINT BOYSEN GAL T53005DD2 MED-DEEP BASE</t>
  </si>
  <si>
    <t>PAINT BOYSEN GAL T53005DD3 MED-DEEP BASE</t>
  </si>
  <si>
    <t>PAINT BOYSEN GAL T53005DD4 MED-DEEP BASE</t>
  </si>
  <si>
    <t>PAINT BOYSEN GAL T53005DD5 MED-DEEP BASE</t>
  </si>
  <si>
    <t>PAINT BOYSEN GAL T53005DD6 MED-DEEP BASE</t>
  </si>
  <si>
    <t>PAINT BOYSEN GAL T53005DD7 MED-DEEP BASE</t>
  </si>
  <si>
    <t>PAINT BOYSEN GAL T53005DD8 MED-DEEP BASE</t>
  </si>
  <si>
    <t>PAINT BOYSEN GAL T53005DD9 MED-DEEP BASE</t>
  </si>
  <si>
    <t>PAINT BOYSEN GAL T53005DD10 MED-DEEP BASE</t>
  </si>
  <si>
    <t>PAINT BOYSEN PAIL T53001PA1 PASTEL BASE</t>
  </si>
  <si>
    <t>PAINT BOYSEN PAIL T53001PA2 PASTEL BASE</t>
  </si>
  <si>
    <t>PAINT BOYSEN PAIL T53001PA3 PASTEL BASE</t>
  </si>
  <si>
    <t>PAINT BOYSEN PAIL T53001PB1 PASTEL BASE</t>
  </si>
  <si>
    <t>PAINT BOYSEN PAIL T53001PB2 PASTEL BASE</t>
  </si>
  <si>
    <t>PAINT BOYSEN PAIL T53001PB3 PASTEL BASE</t>
  </si>
  <si>
    <t>PAINT BOYSEN PAIL T53001PB4 PASTEL BASE</t>
  </si>
  <si>
    <t>PAINT BOYSEN PAIL T53001PB5 PASTEL BASE</t>
  </si>
  <si>
    <t>PAINT BOYSEN PAIL T53001PC1 PASTEL BASE</t>
  </si>
  <si>
    <t>PAINT BOYSEN PAIL T53001PC2 PASTEL BASE</t>
  </si>
  <si>
    <t>PAINT BOYSEN PAIL T53001PC3 PASTEL BASE</t>
  </si>
  <si>
    <t>PAINT BOYSEN PAIL T53001PC4 PASTEL BASE</t>
  </si>
  <si>
    <t>PAINT BOYSEN PAIL T53001PD1 PASTEL BASE</t>
  </si>
  <si>
    <t>PAINT BOYSEN PAIL T53001PD2 PASTEL BASE</t>
  </si>
  <si>
    <t>PAINT BOYSEN PAIL T53001PD3 PASTEL BASE</t>
  </si>
  <si>
    <t>PAINT BOYSEN PAIL T53001PD4 PASTEL BASE</t>
  </si>
  <si>
    <t>PAINT BOYSEN PAIL T53001PD5 PASTEL BASE</t>
  </si>
  <si>
    <t>PAINT BOYSEN PAIL T53001PD6 PASTEL BASE</t>
  </si>
  <si>
    <t>PAINT BOYSEN PAIL T53001PD7 PASTEL BASE</t>
  </si>
  <si>
    <t>PAINT BOYSEN PAIL T53001PD8 PASTEL BASE</t>
  </si>
  <si>
    <t>PAINT BOYSEN PAIL T53001PD9 PASTEL BASE</t>
  </si>
  <si>
    <t>PAINT BOYSEN PAIL T53001PD10 PASTEL BASE</t>
  </si>
  <si>
    <t>PAINT BOYSEN PAIL T53005PAA1 MED-DEEP BASE</t>
  </si>
  <si>
    <t>PAINT BOYSEN PAIL T53005PAA2 MED-DEEP BASE</t>
  </si>
  <si>
    <t>PAINT BOYSEN PAIL T53005PAA3 MED-DEEP BASE</t>
  </si>
  <si>
    <t>PAINT BOYSEN PAIL T53005PBB1 MED-DEEP BASE</t>
  </si>
  <si>
    <t>PAINT BOYSEN PAIL T53005PBB2 MED-DEEP BASE</t>
  </si>
  <si>
    <t>PAINT BOYSEN PAIL T53005PBB3 MED-DEEP BASE</t>
  </si>
  <si>
    <t>PAINT BOYSEN PAIL T53005PBB4 MED-DEEP BASE</t>
  </si>
  <si>
    <t>PAINT BOYSEN PAIL T53005PBB5 MED-DEEP BASE</t>
  </si>
  <si>
    <t>PAINT BOYSEN PAIL T53005PCC1 MED-DEEP BASE</t>
  </si>
  <si>
    <t>PAINT BOYSEN PAIL T53005PDD1 MED-DEEP BASE</t>
  </si>
  <si>
    <t>PAINT BOYSEN PAIL T53005PCC2 MED-DEEP BASE</t>
  </si>
  <si>
    <t>PAINT BOYSEN PAIL T53005PCC3 MED-DEEP BASE</t>
  </si>
  <si>
    <t>PAINT BOYSEN PAIL T53005PCC4 MED-DEEP BASE</t>
  </si>
  <si>
    <t>PAINT BOYSEN PAIL T53005PDD2 MED-DEEP BASE</t>
  </si>
  <si>
    <t>PAINT BOYSEN PAIL T53005PDD3 MED-DEEP BASE</t>
  </si>
  <si>
    <t>PAINT BOYSEN PAIL T53005PDD4 MED-DEEP BASE</t>
  </si>
  <si>
    <t>PAINT BOYSEN PAIL T53005PDD5 MED-DEEP BASE</t>
  </si>
  <si>
    <t>PAINT BOYSEN PAIL T53005PDD6 MED-DEEP BASE</t>
  </si>
  <si>
    <t>PAINT BOYSEN PAIL T53005PDD7 MED-DEEP BASE</t>
  </si>
  <si>
    <t>PAINT BOYSEN PAIL T53005PDD8 MED-DEEP BASE</t>
  </si>
  <si>
    <t>PAINT BOYSEN PAIL T53005PDD9 MED-DEEP BASE</t>
  </si>
  <si>
    <t>PAINT BOYSEN PAIL T53005PDD10 MED-DEEP BASE</t>
  </si>
  <si>
    <t>+AVIVA/SOHO 8013SP (PUSH BUTTON) WHITE</t>
  </si>
  <si>
    <t>MESH NET DOUBLE 394x90M ROLL</t>
  </si>
  <si>
    <t>MESH NET SINGLE 197x90M ROLL</t>
  </si>
  <si>
    <t>MESH NET SINGLE 50x100M ROLL</t>
  </si>
  <si>
    <t>ROYAL TERN CS-1302-15TLS SPARROW WHITE (PACKAGE)</t>
  </si>
  <si>
    <t>ROYAL TERN CS-1302-15TLS SPARROW BEIGE (PACKAGE)</t>
  </si>
  <si>
    <t>ROYAL TERN CS-1302-15TLS SPARROW BLUE (PACKAGE)</t>
  </si>
  <si>
    <t>ROYAL TERN CS-1302-15TLS SPARROW PINK (PACKAGE)</t>
  </si>
  <si>
    <t>ROYAL TERN CS-1302-15TLS SPARROW GREEN (PACKAGE)</t>
  </si>
  <si>
    <t>NAIL (COMMON) 1 (BOX)</t>
  </si>
  <si>
    <t>NAIL (COMMON) 1-1/2 (BOX)</t>
  </si>
  <si>
    <t>NAIL (COMMON) 2 (BOX)</t>
  </si>
  <si>
    <t>NAIL (COMMON) 2-1/2 (BOX)</t>
  </si>
  <si>
    <t>NAIL (COMMON) 3 (BOX)</t>
  </si>
  <si>
    <t>NAIL (COMMON) 4 (BOX)</t>
  </si>
  <si>
    <t>NAIL (CONCRETE) 1 (BOX)</t>
  </si>
  <si>
    <t>NAIL (CONCRETE) 1-1/2 (BOX)</t>
  </si>
  <si>
    <t>NAIL (CONCRETE) 2 (BOX)</t>
  </si>
  <si>
    <t>NAIL (CONCRETE) 2-1/2 (BOX)</t>
  </si>
  <si>
    <t>NAIL (CONCRETE) 3 (BOX)</t>
  </si>
  <si>
    <t>NAIL (CONCRETE) 4 (BOX)</t>
  </si>
  <si>
    <t>NAIL (FINISHING) 1 (BOX)</t>
  </si>
  <si>
    <t>NAIL (FINISHING) 1-1/2 (BOX)</t>
  </si>
  <si>
    <t>NAIL (FINISHING) 2 (BOX)</t>
  </si>
  <si>
    <t>NAIL (FINISHING) 2-1/2 (BOX)</t>
  </si>
  <si>
    <t>NAIL (FINISHING) 3 (BOX)</t>
  </si>
  <si>
    <t>WELDING ROD WIPWELD WIPSTAR 6013 1/8 BOX(20)</t>
  </si>
  <si>
    <t>WELDING ROD WIPWELD 6011 1/8 BOX(20)</t>
  </si>
  <si>
    <t>WELDING ROD WIPWELD WIPCORD 6013 1/8 BOX(20)</t>
  </si>
  <si>
    <t>WELDING ROD WIPWELD STAINARC 308 1/8 BOX(10)</t>
  </si>
  <si>
    <t>PIPE INSULEX ELECTRICAL 1/2" (20MM) FLEXIBLE -100M (ROLL)</t>
  </si>
  <si>
    <t>PIPE INSULEX ELECTRICAL 3/4" (25MM) FLEXIBLE - 100M (ROLL)</t>
  </si>
  <si>
    <t>INSULATION SF 10MMX50 2SIDE PE FOAM ROLL</t>
  </si>
  <si>
    <t>INSULATION SF 10MMX50 1SIDE PE FOAM ROLL</t>
  </si>
  <si>
    <t>INSULATION SF 5MMX50 2SIDE PE FAOM ROLL</t>
  </si>
  <si>
    <t>INSULATION SF 5MMX50 1SIDE PE FOAM ROLL</t>
  </si>
  <si>
    <t>(DO NOT USE)BUBBLE INSULATION SINGLE FOIL 1MX50M (ALUMINIZED) ROLL</t>
  </si>
  <si>
    <t>(DO NOT USE)BUBBLE INSULATION DOUBLE FOIL 1MX50M (ALUMINIZED) ROLL</t>
  </si>
  <si>
    <t>WELDING ROD NIHON N-6011 2.5MM BOX (1OKG)</t>
  </si>
  <si>
    <t>WELDING ROD NIHON N-6011 3.2MM BOX (20KG)</t>
  </si>
  <si>
    <t>WELDING ROD NIHON N-6013 2.5MM BOX (10KG)</t>
  </si>
  <si>
    <t>WELDING ROD NIHON N-6013 3.2MM BOX (20KG)</t>
  </si>
  <si>
    <t>CEMENT BOARD NAIL 1 1/4X6.30X38MM (25KG)</t>
  </si>
  <si>
    <t>NAIL (UMBRELLA) # 2-1/2 (25KG)</t>
  </si>
  <si>
    <t>(DON NOT USE)</t>
  </si>
  <si>
    <t>(DO NOT USE)ELECTRICAL WIRE COLUMBIA NM 14/2 1.6MM 150M (ROLL)</t>
  </si>
  <si>
    <t>(DO NOT USE)ELECTRICAL WIRE COLUMBIA NM 12/2 2.0MM 150M (ROLL)</t>
  </si>
  <si>
    <t>(DO NOT USE)ELECTRICAL WIRE COLUMBIA NM 10/2 STRANDED 150M (ROLL)</t>
  </si>
  <si>
    <t>+ELECTRICAL WIRE COLUMBIA FLATCORD 18/2 0.75SQ.MM 150M (ROLL)</t>
  </si>
  <si>
    <t>+ELECTRICAL WIRE COLUMBIA FLATCORD 16/2 1.25SQ.MM 150M (ROLL)</t>
  </si>
  <si>
    <t>+ELECTRICAL WIRE COLUMBIA FLATCORD STRANDED 14/2 150M (ROLL)</t>
  </si>
  <si>
    <t>+ELECTRICAL WIRE COLUMBIA ROYAL CORD 16/3C STRANDED 75M (ROLL)</t>
  </si>
  <si>
    <t>+ELECTRICAL WIRE COLUMBIA ROYAL CORD 14/3C STRANDED 75M (ROLL)</t>
  </si>
  <si>
    <t>+ELECTRICAL WIRE COLUMBIA NM 14/2 1.6MM 75M (ROLL)</t>
  </si>
  <si>
    <t>+ELECTRICAL WIRE COLUMBIA NM 12/2 2.0MM 75M (ROLL)</t>
  </si>
  <si>
    <t>+ELECTRICAL WIRE COLUMBIA NM 10/2 STRANDED 75M (ROLL)</t>
  </si>
  <si>
    <t>SANDPAPER 3M P36 451U 305MMX45.7M BLACK (ROLL)</t>
  </si>
  <si>
    <t>SANDPAPER 3M P60 451U 305MMX45.7M BLACK (ROLL)</t>
  </si>
  <si>
    <t>SANDPAPER 3M P80 451U 305MMX45.7M BLACK (ROLL)</t>
  </si>
  <si>
    <t>SANDPAPER 3M P100 T451U 305MMX45.7M BLACK (ROLL)</t>
  </si>
  <si>
    <t>SANDPAPER 3M P60 251U 305MMX45.7M MAROON (ROLL)</t>
  </si>
  <si>
    <t>SANDPAPER 3M P80 251U 305MMX45.7M MAROON (ROLL)</t>
  </si>
  <si>
    <t>SANDPAPER 3M P100 251U 305MMX45.7M MAROON (ROLL)</t>
  </si>
  <si>
    <t>SANDPAPER 3M P120 251U 305MMX45.7M MAROON (ROLL)</t>
  </si>
  <si>
    <t>CIRCULAR LOOM MICATUBE 3/8X60M ROLL</t>
  </si>
  <si>
    <t>CIRCULAR LOOM MICATUBE 3/4X60M ROLL</t>
  </si>
  <si>
    <t>CIRCULAR LOOM MICATUBE 1/2X60M ROLL</t>
  </si>
  <si>
    <t>WELDING ROD NIHON N-7018 3.2MM BOX OF 20KG</t>
  </si>
  <si>
    <t>WELDING ROD NIHON NSS-308 2.0MM BOX OF 20KG</t>
  </si>
  <si>
    <t>WELDING ROD NIHON NSS-308 2.5MM BOX OF 20KG</t>
  </si>
  <si>
    <t>WELDING ROD WIPWELD WIPSTAR 6013 1/8 BOX OF 20KG</t>
  </si>
  <si>
    <t>(DO NOT USE)SANDPAPER 3M P36 251U 305MMX45.7M MAROON (ROLL)</t>
  </si>
  <si>
    <t>WELDING ROD WIPWELD18 1/8" BOX OF 20KG</t>
  </si>
  <si>
    <t>(DO NOT USE)+LA FONZA K368/K18 SICILY WHITE PACKAGE #1 STAINLESS</t>
  </si>
  <si>
    <t>(DO NOT USE)+LA FONZA K050B SIENA WHITE PACKAGE #1 STAINLESS</t>
  </si>
  <si>
    <t>(DO NOT USE)+LA FONZA K368C/K18 SICILY WHITE PACKAGE</t>
  </si>
  <si>
    <t>+BATHTUB LA FONZA XU 1.5 1035 (TS003) WHITE W/DRAIN</t>
  </si>
  <si>
    <t>+BATHTUB LA FONZA XU 1.7 1035 (TS003) WHITE W/DRAIN</t>
  </si>
  <si>
    <t>I-LA FONZA K11 MONZA WHITE PACKAGE</t>
  </si>
  <si>
    <t>+LA FONZA K1/K7 LIVORNO WHITE #1 PACKAGE</t>
  </si>
  <si>
    <t>(DO NOT USE)LA FONZA K14 NEW VENEZIA WHITE #1 PACKAGE</t>
  </si>
  <si>
    <t>+SOHO 8013 (PUSH BUTTON) WHITE</t>
  </si>
  <si>
    <t>(DO NOT USE)+LA FONZA K27 PISA WHITE PACKAGE</t>
  </si>
  <si>
    <t>(DO NOT USE)+LA FONZA 065 NEW MILANO WHITE PACKAGE</t>
  </si>
  <si>
    <t>(DO NOT USE)+LA FONZA 065 NEW MILANO RED DECOR PACKAGE</t>
  </si>
  <si>
    <t>(DO NOT USE)+LA FONZA 065 NEW MILANO BLUE DECOR PACKAGE</t>
  </si>
  <si>
    <t>+LA FONZA 063 BASSANO WHITE PACKAGE</t>
  </si>
  <si>
    <t>I-LA FONZA BT01 ALBA KIDS WHITE STNLSS-CERAMIC</t>
  </si>
  <si>
    <t>(DO NOT USE)+LA FONZA K14 NEW VENEZIA WHITE WC ONLY SET</t>
  </si>
  <si>
    <t>(DO NOT USE)+LA FONZA K27 PISA WHITE WC ONLY SET</t>
  </si>
  <si>
    <t>(DO NOT USE)+LA FONZA K050B SIENA WHITE WC ONLY SET</t>
  </si>
  <si>
    <t>+LA FONZA K1/K7 LIVORNO WHITE #2 PACKAGE</t>
  </si>
  <si>
    <t>(DO NOT USE)+LA FONZA K368/K18 SICILY WHITE PACKAGE #2 STAINLESS</t>
  </si>
  <si>
    <t>+LA FONZA K29 VERONA WHITE #2 PACKAGE</t>
  </si>
  <si>
    <t>(DO NOT USE)+LA FONZA K14 NEW VENEZIA WHITE #2 PACKAGE</t>
  </si>
  <si>
    <t>(DO NOT USE)+LA FONZA K050B SIENA WHITE PACKAGE #2 STAINLESS</t>
  </si>
  <si>
    <t>(DO NOT USE)+LA FONZA K106D NEW FIRENZE WHITE PACKAGE CERAMIC</t>
  </si>
  <si>
    <t>(DO NOT USE)+LA FONZA K106D NEW FIRENZE WHITE PACKAGE CHROME</t>
  </si>
  <si>
    <t>(DO NOT USE)+LA FONZA K14 NEW VENEZIA WHITE #3 PACKAGE</t>
  </si>
  <si>
    <t>(DO NOT USE)+LA FONZA K21 MILANO WHITE PACKAGE</t>
  </si>
  <si>
    <t>+BATHTUB LA FONZA SA 1500X700X400MM S1506 WHITE W/GRAB W/DRAIN</t>
  </si>
  <si>
    <t>+BATHTUB LA FONZA 1700X700X420MM S1709 WHITE W/GRAB W/DRAIN</t>
  </si>
  <si>
    <t>+WATER HEATER BOSTON BAY ME DSK45P3 4500W INSTANT ELEC.W/SHOWER/FLEX.HOSE</t>
  </si>
  <si>
    <t>WATER HEATER BOSTON BAY ME DSK45P5 4500W INSTANT ELEC.W/SHOWER/FLEX.HOSE</t>
  </si>
  <si>
    <t>+WATER HEATER BOSTON BAY ME DSF65B 6500W MULTI.INSTANT ELEC.W/SHOWER/FLEX.HOSE</t>
  </si>
  <si>
    <t>+WATER HEATER BOSTON BAY ME DSK38Q-28 3800W INSTANT ELEC.W/SHOWER/FLEX.HOSE</t>
  </si>
  <si>
    <t>WATER HEATER VODA ME DSK68035-J 3500W INSTANT ELEC.W/SHOWER/FLEX.HOSE</t>
  </si>
  <si>
    <t>WATER HEATER VODA ME DSF65B 6500W MULTI.INSTANT ELEC.W/SHOWER/FLEX.HOSE</t>
  </si>
  <si>
    <t>WATER HEATER VODA ME DSK45P3 4500W INSTANT ELEC.W/SHOWER/FLEX.HOSE</t>
  </si>
  <si>
    <t>WATER HEATER VODA ME DSK45P5 4500W INSTANT ELEC.W/SHOWER/FLEX.HOSE</t>
  </si>
  <si>
    <t>WATER HEATER VODA ME DSK45Q 4500W INSTANT ELEC.W/SHOWER/FLEX.HOSE</t>
  </si>
  <si>
    <t>+WATER HEATER BOSTON BAY ME DSK45Q 4500W INSTANT ELEC.W/SHOWER/FLEX.HOSE</t>
  </si>
  <si>
    <t>+SHELF BRACKET HAUSMANN/TE 75X100MM 40KG WHITE W/SCREWS</t>
  </si>
  <si>
    <t>+SHELF BRACKET HAUSMANN/TE 75X100MM 40KG BLACK W/SCREWS</t>
  </si>
  <si>
    <t>+SHELF BRACKET HAUSMANN/TE 100X125MM 40KG WHITE W/SCREWS</t>
  </si>
  <si>
    <t>+SHELF BRACKET HAUSMANN/TE 100X125MM 40KG BLACK W/SCREWS</t>
  </si>
  <si>
    <t>+SHELF BRACKET HAUSMANN/TE 125X150MM 50KG WHITE W/SCREWS</t>
  </si>
  <si>
    <t>+SHELF BRACKET HAUSMANN/TE 125X150MM 50KG BLACK W/SCREWS</t>
  </si>
  <si>
    <t>+SHELF BRACKET HAUSMANN/TE 150X200MM 50KG WHITE W/SCREWS</t>
  </si>
  <si>
    <t>+SHELF BRACKET HAUSMANN/TE 150X200MM 50KG BLACK W/SCREWS</t>
  </si>
  <si>
    <t>+SHELF BRACKET HAUSMANN/TE 200X250MM 60KG WHITE W/SCREWS</t>
  </si>
  <si>
    <t>+SHELF BRACKET HAUSMANN/TE 200X250MM 60KG BLACK W/SCREWS</t>
  </si>
  <si>
    <t>+SHELF BRACKET HAUSMANN/TE 250X300MM 80KG WHITE W/SCREWS</t>
  </si>
  <si>
    <t>+SHELF BRACKET HAUSMANN/TE 250X300MM 80KG BLACK W/SCREWS</t>
  </si>
  <si>
    <t>+SHELF BRACKET HAUSMANN/TE 300X350MM 80KG WHITE W/SCREWS</t>
  </si>
  <si>
    <t>+SHELF BRACKET HAUSMANN/TE 300X350MM 80KG BLACK W/SCREWS</t>
  </si>
  <si>
    <t>+LA FONZA LT-125 TORINO WHITE PACKAGE</t>
  </si>
  <si>
    <t>+BATHTUB LA FONZA XU 1.7 1035 WHITE (TS003) PACKAGE</t>
  </si>
  <si>
    <t>+BATHTUB LA FONZA XU 1.5 1035 WHITE (TS003) PACKAGE</t>
  </si>
  <si>
    <t>FURNITURE SET GREAT OUTDOOR IV YOUK HALF RECTANGULAR IVNX6153(T-1)+IVNX5945(C-2)</t>
  </si>
  <si>
    <t>FURNITURE SET GREAT OUTDOOR IV YOUK RECTANGULAR SET IVNX6020(T-1)+IVNX5945 (C-4)</t>
  </si>
  <si>
    <t>FURNITURE SET GREAT OUTDOOR IV YOUK II SQUARE SET IVNX6067 (T-1)+IVNX5945(C-2)</t>
  </si>
  <si>
    <t>+FENCE QYM 2X2.5MX4MM WELDED MESH DK.GRN W/POST SET</t>
  </si>
  <si>
    <t>+FENCE QYM 1.8X9MX2.5MM CHAIN LINK W/POST SET</t>
  </si>
  <si>
    <t>+FENCE QYM 1.5X9MX3MM CHAIN LINK W/POST SET</t>
  </si>
  <si>
    <t>+FENCE QYM 1.63X2.5MX4MM WELDED MESH DK.GRN W/POST SET</t>
  </si>
  <si>
    <t>+FENCE QYM 1.25X2M TEMPORARY SET</t>
  </si>
  <si>
    <t>HANGING RAIL ACCS. HAUSMANN CONNECTOR CLAMPS &amp; SCREWS W/BOLTS &amp; NUTS</t>
  </si>
  <si>
    <t>(DO NOT USE)+PHILIPPINE STANDARD 825 SIARGAO WHITE PACKAGE CHROME</t>
  </si>
  <si>
    <t>PHILIPPINE STANDARD H414 CORON PASTEL BLUE LEVER</t>
  </si>
  <si>
    <t>+PHILIPPINE STANDARD 2082 AURORA WHITE PACKAGE CERAMIC</t>
  </si>
  <si>
    <t>(DO NOT USE)+PHILIPPINE STANDARD 2082 AURORA WHITE PACKAGE CHROME</t>
  </si>
  <si>
    <t>I-PHILIPPINE STANDARD 825 SIARGAO S&amp;P WHITE PACKAGE F2 CERAMIC</t>
  </si>
  <si>
    <t>(DO NOT USE)+PHILIPPINE STANDARD 819 PANGLAO WHITE PACKAGE CERAMIC</t>
  </si>
  <si>
    <t>(DO NOT USE)+PHILIPPINE STANDARD 819 PANGLAO WHITE PACKAGE CHROME</t>
  </si>
  <si>
    <t>(DO NOT USE)+PHILIPPINE STANDARD 660 CORON WHITE PACKAGE CHROME</t>
  </si>
  <si>
    <t>(DO NOT USE)+PHILIPPINE STANDARD 660 CORON WHITE PACKAGE CERAMIC</t>
  </si>
  <si>
    <t>(DO NOT USE)+PHILIPPINE STANDARD 660 CORON IVORY PACKAGE CERAMIC</t>
  </si>
  <si>
    <t>(DO NOT USE)+PHILIPPINE STANDARD 660 CORON IVORY PACKAGE CHROME</t>
  </si>
  <si>
    <t>(DO NOT USE)+PHILIPPINE STANDARD 660 CORON PASTEL GREEN PACKAGE CHROME</t>
  </si>
  <si>
    <t>(DO NOT USE)+PHILIPPINE STANDARD 660 CORON PASTEL GREEN PACKAGE CERAMIC</t>
  </si>
  <si>
    <t>(DO NOT USE)+PHILIPPINE STANDARD 660 CORON PASTEL BLUE PACKAGE CHROME</t>
  </si>
  <si>
    <t>(DO NOT USE)+PHILIPPINE STANDARD 660 CORON PASTEL BLUE PACKAGE CERAMIC</t>
  </si>
  <si>
    <t>GLUE MASTER PR-5007H WOOD PARQUET GAL. (01.2019 Expiry) B1-T1</t>
  </si>
  <si>
    <t>PU FOAM MASTER 500ML (09.2016 Expiry) B1-T1</t>
  </si>
  <si>
    <t>WELDED WIRE MESH/HARDWARE CLOTH SHIELD HY 1MX30MX.9MM</t>
  </si>
  <si>
    <t>+BATHTUB LA FONZA SA 1500X700X400MM S1506 IVORY W/GRAB PACKAGE</t>
  </si>
  <si>
    <t>+BATHTUB LA FONZA SA 1700X700X420MM S1709 WHITE W/GRAB PACKAGE</t>
  </si>
  <si>
    <t>+BATHTUB LA FONZA XU 1.7 1035 (LH55) IVORY W/DRAIN</t>
  </si>
  <si>
    <t>GOLDEA (SLOMN) SALSA WHITE (PACKAGE)</t>
  </si>
  <si>
    <t>+GOLDEA (SLOMN) SUNNY-55 W/MIRROR &amp; CAB. PACKAGE</t>
  </si>
  <si>
    <t>+GOLDEA LAV &amp; CABINET SM HB-410-626 WHITE PACKAGE</t>
  </si>
  <si>
    <t>+GOLDEA LAV &amp; CABINET SM HB-530-626 WHITE PACKAGE</t>
  </si>
  <si>
    <t>+GOLDEA LAV &amp; CABINET SM HB-530-695 WOOD PACKAGE</t>
  </si>
  <si>
    <t>I-LAV LA FONZA LFD23/P23 CARRARA OVER COUNTER SET</t>
  </si>
  <si>
    <t>I-LAV LA FONZA LFD23/P23 CARRARA UNDER COUNTER SET</t>
  </si>
  <si>
    <t>+POT IDEL PVC  SQUARE POT &amp; SAUCER 45CM</t>
  </si>
  <si>
    <t>+POT IDEL PVC SQUARE POT &amp; SAUCER 37CM</t>
  </si>
  <si>
    <t>(DO NOT USE)+URINAL LA FONZA D1 PESARO WHITE PACKAGE</t>
  </si>
  <si>
    <t>(DO NOT USE) +URINAL LA FONZA D22 NEW LAZIO WHITE PACKAGE</t>
  </si>
  <si>
    <t>(DO NOT USE)URINAL LA FONZA LFD05 VASTO WHITE PACKAGE</t>
  </si>
  <si>
    <t>(DO NOT USE)URINAL LA FONZA U02S SEVERO-S WHITE PACKAGE</t>
  </si>
  <si>
    <t>+AVIVA 8013 (PUSH BUTTON) WHITE</t>
  </si>
  <si>
    <t>PHILIPPINE STANDARD H414 CORON IVORY LEVER</t>
  </si>
  <si>
    <t>PHILIPPINE STANDARD H414 CORON PASTEL GREEN LEVER</t>
  </si>
  <si>
    <t>PHILIPPINE STANDARD A-6806 ROMBLON WHITE</t>
  </si>
  <si>
    <t>(DO NOT USE)+PHILIPPINE STANDARD A-6803 CAMIGUIN WHITE</t>
  </si>
  <si>
    <t>(DO NOT USE)+LA FONZA 075 BOLOGNA WHITE PACKAGE</t>
  </si>
  <si>
    <t>+BATHTUB LA FONZA SA 1500X700X400MM S1506 WHITE W/GRAB PACKAGE</t>
  </si>
  <si>
    <t>+BATHTUB LA FONZA SZ 1.7 H104A WHITE W/GRAB W/DRAIN</t>
  </si>
  <si>
    <t>+BATHTUB LA FONZA XU 1.5 1035 (LH55) IVORY W/DRAIN</t>
  </si>
  <si>
    <t>+BATHTUB LA FONZA XU 1.5 1035 IVORY (LH55) PACKAGE</t>
  </si>
  <si>
    <t>GOLDEA (SLOMN) RUMBA BLACK (PACKAGE)</t>
  </si>
  <si>
    <t>+GOLDEA LAV &amp; CABINET SM HB-410-695 WOOD PACKAGE</t>
  </si>
  <si>
    <t>GOLDEA SM HB6107-75 LAV W/MIRROR &amp; CAB. PACKAGE</t>
  </si>
  <si>
    <t>(DO NOT USE)+PHILIPPINE STANDARD 817 MACTAN/LUCCA WHITE PACKAGE CHROME</t>
  </si>
  <si>
    <t>+SOHO/AVIVA 8530 (LEVER TYPE) WHITE</t>
  </si>
  <si>
    <t>(DO NOT USE)SCREEN PE GREAT OUTDOOR/SHIELD HY 1/4"X3'X30M</t>
  </si>
  <si>
    <t>(DO NOT USE)SCREEN PE GREAT OUTDOOR/SHIELD HY 1/8"X3'X30M</t>
  </si>
  <si>
    <t>+LA FONZA TZ-0420 DAVENPORT ROUND TOILET</t>
  </si>
  <si>
    <t>(DO NOT USE)+LA FONZA HCT-8300 VERMONT WHITE PACKAGE</t>
  </si>
  <si>
    <t>(DO NOT USE)+PHILIPPINE STANDARD 816 TOSCANA WHITE PACKAGE CERAMIC</t>
  </si>
  <si>
    <t>(DO NOT USE)+PHILIPPINE STANDARD 816 TOSCANA WHITE PACKAGE CHROME</t>
  </si>
  <si>
    <t>(DO NOT USE)+LA FONZA 816 TOSCANA WHITE PCKG STNLSS-CERAMIC</t>
  </si>
  <si>
    <t>RAVONI LAV &amp; CABINET SM HB-530-626 WHITE PACKAGE</t>
  </si>
  <si>
    <t>RAVONI LAV &amp; CABINET SM HB-530-695 WOOD PACKAGE</t>
  </si>
  <si>
    <t>RAVONI LAV &amp; CABINET SM HB-410-626 WHITE PACKAGE</t>
  </si>
  <si>
    <t>RAVONI LAV &amp; CABINET SM HB-410-695 WOOD PACKAGE</t>
  </si>
  <si>
    <t>+RAVONI (SLOMN) SUNNY-100 W/MIRROR &amp; CAB. PACKAGE</t>
  </si>
  <si>
    <t>RAVONI SM HB6107-75 LAV W/MIRROR &amp; CAB. PACKAGE</t>
  </si>
  <si>
    <t>RAVONI SM HB6107-90 LAV W/MIRROR &amp; CAB. PACKAGE</t>
  </si>
  <si>
    <t>RAVONI SM HB2106A-60 LAV W/MIRROR &amp; CAB. PACKAGE</t>
  </si>
  <si>
    <t>RAVONI SM HB2106A-75 LAV W/MIRROR &amp; CAB. PACKAGE</t>
  </si>
  <si>
    <t>RAVONI SM HB2106A-90 LAV W/MIRROR &amp; CAB. PACKAGE</t>
  </si>
  <si>
    <t>+RAVONI (SLOMN) SUNNY-80 W/MIRROR &amp; CAB. PACKAGE</t>
  </si>
  <si>
    <t>+RAVONI (SLOMN) SUNNY-8088 W/MIRROR &amp; CAB. PACKAGE</t>
  </si>
  <si>
    <t>+RAVONI (SLOMN) SUNNY-55 W/MIRROR &amp; CAB. PACKAGE</t>
  </si>
  <si>
    <t>+RAVONI (SLOMN) SUNNY-60 W/MIRROR &amp; CAB. PACKAGE</t>
  </si>
  <si>
    <t>RAVONI (SLOMN) RUMBA BLACK (PACKAGE)</t>
  </si>
  <si>
    <t>RAVONI SM HB6107-60 LAV W/MIRROR &amp; CAB. PACKAGE</t>
  </si>
  <si>
    <t>RAVONI (SLOMN) SALSA WHITE (PACKAGE)</t>
  </si>
  <si>
    <t>+I-PHILIPPINE STANDARD 660 CORON S&amp;P WHITE PACKAGE F1 CHROME</t>
  </si>
  <si>
    <t>I-PHILIPPINE STANDARD 660 CORON S&amp;P WHITE PACKAGE F1 CERAMIC</t>
  </si>
  <si>
    <t>I-PHILIPPINE STANDARD 660 CORON S&amp;P IVORY PACKAGE F1 CHROME</t>
  </si>
  <si>
    <t>I-PHILIPPINE STANDARD 660 CORON S&amp;P IVORY PACKAGE F1 CERAMIC</t>
  </si>
  <si>
    <t>I-PHILIPPINE STANDARD 660 CORON S&amp;P PASTEL BLUE PACKAGE F1 CHROME</t>
  </si>
  <si>
    <t>I-PHILIPPINE STANDARD 660 CORON S&amp;P PASTEL BLUE PACKAGE F1 CERAMIC</t>
  </si>
  <si>
    <t>I-PHILIPPINE STANDARD 660 CORON S&amp;P PASTEL GREEN PACKAGE F1 CHROME</t>
  </si>
  <si>
    <t>I-PHILIPPINE STANDARD 660 CORON S&amp;P PASTEL GREEN PACKAGE F1 CERAMIC</t>
  </si>
  <si>
    <t>+PHILIPPINE STANDARD 2082 AURORA WHITE PACKAGE F1 CHROME</t>
  </si>
  <si>
    <t>+PHILIPPINE STANDARD 2082 AURORA WHITE PACKAGE F1 CERAMIC</t>
  </si>
  <si>
    <t>(DO NOT USE)+PHILIPPINE STANDARD 825 SIARGAO WHITE PACKAGE F2 CHROME</t>
  </si>
  <si>
    <t>I-PHILIPPINE STANDARD 825 SIARGAO WC+LAV WHITE PACKAGE F2 CERAMIC</t>
  </si>
  <si>
    <t>(DO NOT USE)+PHILIPPINE STANDARD 819 PANGLAO S&amp;P WHITE PACKAGE F2 CHROME</t>
  </si>
  <si>
    <t>I-PHILIPPINE STANDARD 819 PANGLAO S&amp;P WHITE PACKAGE F2 CERAMIC</t>
  </si>
  <si>
    <t>PHILIPPINE STANDARD A-6806 ROMBLON S&amp;P WHITE PACKAGE F2</t>
  </si>
  <si>
    <t>(DO NOT USE)+PHILIPPINE STANDARD A-6803 CAMIGUIN S&amp;P WHITE PACKAGE F2</t>
  </si>
  <si>
    <t>+PHILIPPINE STANDARD A-6803C DAKAK DECORATIVE RED</t>
  </si>
  <si>
    <t>+PHILIPPINE STANDARD A-6806C DAKAK DECORATIVE BLUE</t>
  </si>
  <si>
    <t>+PHILLIPINE STANDARD A-6803C DAKAK S&amp;P DECORATIVE RED PACKAGE F2</t>
  </si>
  <si>
    <t>PHILIPPINE STANDARD A-6806C DAKAK S&amp;P DECORATIVE BLUE PACKAGE F2</t>
  </si>
  <si>
    <t>+PHILIPPINE STANDARD 817 MACTAN/LUCCA WHITE PACKAGE F2 CHROME</t>
  </si>
  <si>
    <t>+PHILIPPINE STANDARD 817 MACTAN/LUCCA WHITE PACKAGE F2 CERAMIC</t>
  </si>
  <si>
    <t>I-LA FONZA K106D NEW FIRENZE BATH SET WHITE PACKAGE F3 CERAMIC</t>
  </si>
  <si>
    <t>+LA FONZA 817 LUCCA WHITE PACKAGE F3 CHROME</t>
  </si>
  <si>
    <t>+LA FONZA 817 LUCCA WHITE PACKAGE F3 CERAMIC</t>
  </si>
  <si>
    <t>(DO NOT USE)+LA FONZA 817 LUCCA WHITE PACKAGE CHROME</t>
  </si>
  <si>
    <t>+LA FONZA 817 LUCCA WHITE PACKAGE CERAMIC</t>
  </si>
  <si>
    <t>I-LA FONZA K050B SIENA BATH SET WHITE PACKAGE F2 #1 STAINLESS</t>
  </si>
  <si>
    <t>(DO NOT USE)I-LA FONZA K050B SIENA BATH SET WHITE PACKAGE F2 #2 STAINLESS</t>
  </si>
  <si>
    <t>I-LA FONZA BT01 ALBA KIDS WHITE F3 STNLSS-CERAMIC</t>
  </si>
  <si>
    <t>I-LA FONZA K27 PISA BATH SET WHITE PACKAGE F2</t>
  </si>
  <si>
    <t>I-LA FONZA K368/K18 SICILY BATH SET WHITE PACKAGE F1 #1 STAINLESS</t>
  </si>
  <si>
    <t>+LA FONZA K29 VERONA WHITE #1 PACKAGE F1</t>
  </si>
  <si>
    <t>+LA FONZA K29 VERONA WHITE #2 PACKAGE F1</t>
  </si>
  <si>
    <t>I-LA FONZA K368/K18 SICILY BATH SET WHITE PACKAGE F1 #2 STAINLESS</t>
  </si>
  <si>
    <t>I-LA FONZA 065 NEW MILANO BATH SET WHITE PACKAGE F1</t>
  </si>
  <si>
    <t>I-LA FONZA 065 NEW MILANO BATH SET RED DECOR PACKAGE F1</t>
  </si>
  <si>
    <t>I-LA FONZA 065 NEW MILANO BATH SET BLUE DECOR PACKAGE F1</t>
  </si>
  <si>
    <t>+LA FONZA 063 BASSANO WHITE PACKAGE F1</t>
  </si>
  <si>
    <t>I-LA FONZA K11 MONZA BATH SET WHITE PACKAGE F1</t>
  </si>
  <si>
    <t>I-LA FONZA 075 BOLOGNA BATH SET WHITE PACKAGE F1</t>
  </si>
  <si>
    <t>(DO NOT USE)+LA FONZA K14 NEW VENEZIA WHITE #1 PACKAGE F1</t>
  </si>
  <si>
    <t>(DO NOT USE)+LA FONZA K14 NEW VENEZIA WHITE #2 PACKAGE F1</t>
  </si>
  <si>
    <t>+LA FONZA LT-125 TORINO WHITE PACKAGE F1</t>
  </si>
  <si>
    <t>(DO NOT USE)+LA FONZA K21 MILANO WHITE PACKAGE F1</t>
  </si>
  <si>
    <t>+LA FONZA K1/K7 LIVORNO WHITE #1 PACKAGE F1</t>
  </si>
  <si>
    <t>+LA FONZA K1/K7 LIVORNO WHITE #2 PACKAGE F1</t>
  </si>
  <si>
    <t>I-LA FONZA HCT-8300 VERMONT BATH SET WHITE PACKAGE F2</t>
  </si>
  <si>
    <t>+LA FONZA TZ-0420 DAVENPORT BATH SET WHITE PACKAGE F2</t>
  </si>
  <si>
    <t>TOOL DRILL HAUSMANN SK DZ131 WITH 6-BIT SET</t>
  </si>
  <si>
    <t>TOOL DRILL HAUSMANN SK 1201 420W CROSS ROTARY HAMMER WITH 6-BIT SET</t>
  </si>
  <si>
    <t>+TOOL DRILL HAUSMANN AN IMPACT AS105 WITH 6-BIT SET</t>
  </si>
  <si>
    <t>ANGLE GRINDER HAUSMANN SK JM1002 100MM 720W WITH CUTTING AND GRINDING DISC</t>
  </si>
  <si>
    <t>I-PHILIPPINE STANDARD K052 MINDORO S&amp;P WHITE PACKAGE F2</t>
  </si>
  <si>
    <t>I-LA FONZA 2082 PADOVA BATH SET WHITE PACKAGE F4</t>
  </si>
  <si>
    <t>(DO NOT USE) +URINAL LA FONZA D32 TERAMO 300X320X635MM WHITE (PACKAGE)</t>
  </si>
  <si>
    <t>(DO NOT USE)+URINAL LA FONZA K918 BARI WHITE PACKAGE</t>
  </si>
  <si>
    <t>(DO NOT USE)+LA FONZA 2418 SALERNO BATHSET WHITE PACKAGE F1</t>
  </si>
  <si>
    <t>(DO NOT USE)+LA FONZA 3007 MODENA BATH SET WHITE PACKAGE F2</t>
  </si>
  <si>
    <t>(DO NOT USE)+LA FONZA 2419 NAPOLI BATHSET WHITE PACKAGE F1</t>
  </si>
  <si>
    <t>I-LA FONZA K368/K18 SICILY S&amp;P WHITE PACKAGE F1 #1 STAINLESS</t>
  </si>
  <si>
    <t>I-LA FONZA K11 MONZA S&amp;P WHITE PACKAGE F1</t>
  </si>
  <si>
    <t>I-LA FONZA 065 NEW MILANO S&amp;P WHITE PACKAGE F1</t>
  </si>
  <si>
    <t>I-LA FONZA K368/K18 SICILY S&amp;P WHITE PACKAGE F1 #2 STAINLESS</t>
  </si>
  <si>
    <t>I-LA FONZA K11 MONZA WC+LAV&amp;PED WHITE PACKAGE F1</t>
  </si>
  <si>
    <t>I-LA FONZA K368/K18 SICILY WC+LAV&amp;PED WHITE PACKAGE F1 #1 STAINLESS</t>
  </si>
  <si>
    <t>I-LA FONZA 065 NEW MILANO WC+LAV&amp;PED WHITE PACKAGE F1</t>
  </si>
  <si>
    <t>I-LA FONZA K368/K18 SICILY WC+LAV&amp;PED WHITE PACKAGE F1 #2 STAINLESS</t>
  </si>
  <si>
    <t>I-LA FONZA 065 NEW MILANO RED DECOR S&amp;P PACKAGE F1</t>
  </si>
  <si>
    <t>I-LA FONZA 065 NEW MILANO RED DECOR WC+LAV&amp;PED PACKAGE F1</t>
  </si>
  <si>
    <t>I-LA FONZA 065 NEW MILANO BLUE DECOR S&amp;P PACKAGE F1</t>
  </si>
  <si>
    <t>I-LA FONZA 065 NEW MILANO BLUE DECOR WC+LAV&amp;PED PACKAGE F1</t>
  </si>
  <si>
    <t>I-LA FONZA 075 BOLOGNA S&amp;P WHITE PACKAGE F1</t>
  </si>
  <si>
    <t>I-LA FONZA 075 BOLOGNA WC+LAV&amp;PED WHITE PACKAGE F1</t>
  </si>
  <si>
    <t>I-LA FONZA K27 PISA S&amp;P WHITE PACKAGE F2</t>
  </si>
  <si>
    <t>I-LA FONZA K27 PISA WC+LAV WHITE PACKAGE F2</t>
  </si>
  <si>
    <t>I-LA FONZA K050B SIENA S&amp;P WHITE PACKAGE F2 #1 STIANLESS</t>
  </si>
  <si>
    <t>I-LA FONZA K050B SIENA WC+LAV&amp;PED WHITE PACKAGE F2 #1 STAINLESS</t>
  </si>
  <si>
    <t>I-LA FONZA K106D NEW FIRENZE S&amp;P WHITE PACKAGE F3 CERAMIC</t>
  </si>
  <si>
    <t>I-LA FONZA K106D NEW FIRENZE S&amp;P WHITE PACKAGE F3 CHROME</t>
  </si>
  <si>
    <t>I-LA FONZA K106D NEW FIRENZE WC+LAV WHITE PACKAGE F3</t>
  </si>
  <si>
    <t>I-LA FONZA 2082 PADOVA S&amp;P WHITE PACKAGE F4</t>
  </si>
  <si>
    <t>I-LA FONZA 2082 PADOVA WC+LAV WHITE PACKAGE F4</t>
  </si>
  <si>
    <t>+LA FONZA TZ-0420 DAVENPORT S&amp;P WHITE PACKAGE F2</t>
  </si>
  <si>
    <t>+LA FONZA TZ-0420 DAVENPORT WC+LAV&amp;PED WHITE PACKAGE F2</t>
  </si>
  <si>
    <t>I-LA FONZA HCT-8300 VERMONT S&amp;P WHITE PACKAGE F2</t>
  </si>
  <si>
    <t>I-LA FONZA HCT-8300 VERMONT WC+LAV WHITE PACKAGE F2</t>
  </si>
  <si>
    <t>PHILIPPINE STANDARD A-6806 ROMBLON WC+LAV WHITE PACKAGE F2</t>
  </si>
  <si>
    <t>(DO NOT USE)+PHILIPPINE STANDARD A-6803 CAMIGUIN WC+LAV WHITE PACKAGE F2</t>
  </si>
  <si>
    <t>+PHILIPPINE STANDARD A-6803C DAKAK WC+LAV&amp;PED DECORATIVE RED PACKAGE F2</t>
  </si>
  <si>
    <t>+PHILIPPINE STANDARD A-6806C DAKAK WC+LAV&amp;PED DECORATIVE BLUE  PACKAGE F2</t>
  </si>
  <si>
    <t>I-PHILIPPINE STANDARD K052 MINDORO WC+LAV WHITE PACKAGE F2</t>
  </si>
  <si>
    <t>I-PHILIPPINE STANDARD 819 PANGLAO WC+LAV  WHITE PACKAGE F2</t>
  </si>
  <si>
    <t>I-PHILIPPINE STANDARD 660 CORON WC+LAV WHITE PACKAGE F1</t>
  </si>
  <si>
    <t>I-PHILIPPINE STANDARD 660 CORON WC+LAV IVORY PACKAGE F1</t>
  </si>
  <si>
    <t>I-PHILIPPINE STANDARD 660 CORON WC+LAV PASTEL BLUE PACKAGE F1</t>
  </si>
  <si>
    <t>I-PHILIPPINE STANDARD 660 CORON WC+LAV PASTEL GREEN PACKAGE F1</t>
  </si>
  <si>
    <t>RAVONI (SLOMN) SUNNY-60 W/MIRROR &amp; CAB. PACKAGE F1</t>
  </si>
  <si>
    <t>RAVONI (SLOMN) SUNNY-80 W/MIRROR &amp; CAB. PACKAGE F1</t>
  </si>
  <si>
    <t>+RAVONI (SLOMN) SUNNY-8088 W/MIRROR &amp; CAB. PACKAGE F1</t>
  </si>
  <si>
    <t>RAVONI (SLOMN) SUNNY-100 W/MIRROR &amp; CAB. PACKAGE F1</t>
  </si>
  <si>
    <t>+RAVONI (SLOMN) SUNNY-55 W/MIRROR &amp; CAB. PACKAGE F1</t>
  </si>
  <si>
    <t>RAVONI (SLOMN) RUMBA BLACK (PACKAGE) F1</t>
  </si>
  <si>
    <t>RAVONI (SLOMN) SALSA WHITE (PACKAGE) F1</t>
  </si>
  <si>
    <t>RAVONI SM HB6107-60 LAV W/MIRROR &amp;CAB. PACKAGE F2</t>
  </si>
  <si>
    <t>RAVONI SM HB6107-75 LAV W/MIRROR &amp; CAB. PACKAGE F2</t>
  </si>
  <si>
    <t>RAVONI SM HB6107-90 LAV W/MIRROR &amp; CAB. PACKAGE F2</t>
  </si>
  <si>
    <t>RAVONI SM HB2106A-60 LAV W/MIRROR &amp; CAB. PACKAGE F2</t>
  </si>
  <si>
    <t>RAVONI SM HB2106A-75 LAV W/MIRROR &amp; CAB. PACKAGE F2</t>
  </si>
  <si>
    <t>RAVONI SM HB2106A-90 LAV W/MIRROR &amp; CAB. PACKAGE F2</t>
  </si>
  <si>
    <t>RAVONI LAV &amp; CABINET SM HB-530-626 WHITE PACKAGE F2</t>
  </si>
  <si>
    <t>RAVONI LAV &amp; CABINET SM HB-410-626 WHITE PACKAGE F2</t>
  </si>
  <si>
    <t>RAVONI LAV &amp; CABINET SM HB-530-695 WOOD PACKAGE F2</t>
  </si>
  <si>
    <t>RAVONI LAV &amp; CABINET SM HB-410-695 WOOD PACKAGE F2</t>
  </si>
  <si>
    <t>CABINET PVC RAVONI CB6050 W/LAVATORY PLAIN WHITE F1</t>
  </si>
  <si>
    <t>CABINET PVC RAVONI CB6050 W/LAVATORY WOOD F1</t>
  </si>
  <si>
    <t>BATHTUB RAVONI SA 1700X700X420MM S1709 WHITE W/GRAB W/DRAIN</t>
  </si>
  <si>
    <t>BATHUB RAVONI SA 1500X700X400MM S1506 WHITE W/GRAB PACKAGE</t>
  </si>
  <si>
    <t>I-LA FONZA 3007 MODENA S&amp;P WHITE PACKAGE F2</t>
  </si>
  <si>
    <t>I-LA FONZA 3007 MODENA WC+LAV&amp;PED WHITE PACKAGE F2</t>
  </si>
  <si>
    <t>I-LA FONZA 2418 SALERNO S&amp;P WHITE PACKAGE F1</t>
  </si>
  <si>
    <t>I-LA FONZA 2418 SALERNO WC+LAV&amp;PED WHITE PACKAGE F1</t>
  </si>
  <si>
    <t>I-LA FONZA 2419 NAPOLI S&amp;P WHITE PACKAGE F1</t>
  </si>
  <si>
    <t>I-LA FONZA 2419 NAPOLI WC+LAV&amp;PED WHITE PACKAGE F1</t>
  </si>
  <si>
    <t>I-LA FONZA 2418 SALERNO W/BS+HALF-PED WHITE PACKAGE F1</t>
  </si>
  <si>
    <t>I-LA FONZA 2418 SALERNO W/S&amp;P+HALF-PED WHITE PACKAGE F1</t>
  </si>
  <si>
    <t>I-LA FONZA 2419 NAPOLI W/BS+HALF-PED WHITE PACKAGE F1</t>
  </si>
  <si>
    <t>I-LA FONZA 2419 NAPOLI W/S&amp;P+HALF-PED WHITE PACKAGE F1</t>
  </si>
  <si>
    <t>I-LA FONZA 2417 VENETO BATHSET WHITE PACKAGE F1</t>
  </si>
  <si>
    <t>I-LA FONZA 2417 VENETO S&amp;P WHITE PACKAGE F1</t>
  </si>
  <si>
    <t>I-LA FONZA 2417 VENETO WC+LAV&amp;PED WHITE PACKAGE F1</t>
  </si>
  <si>
    <t>I-LA FONZA 2417 VENETO W/BS+HALF-PED WHITE PACKAGE F1</t>
  </si>
  <si>
    <t>I-LA FONZA 2417 VENETO W/S&amp;P+HALF-PED WHITE PACKAGE F1</t>
  </si>
  <si>
    <t>I-PHILIPPINE STANDARD 074 CAMIGUIN WC+LAV WHITE  PACKAGE F2</t>
  </si>
  <si>
    <t>I-URINAL LA FONZA D01 PESARO WHITE PACKAGE</t>
  </si>
  <si>
    <t>(DO NOT USE)+URINAL LA FONZA D22 NEW LAZIO WHITE PACKAGE</t>
  </si>
  <si>
    <t>(DO NOT USE)+URINAL LA FONZA D32 TERAMO 300X320X635MM WHITE (PACKAGE)</t>
  </si>
  <si>
    <t>(DO NOT USE)+URINAL LA FONZA LFD05 VASTO WHITE PACKAGE</t>
  </si>
  <si>
    <t>(DO NOT USE)+URINAL LA FONZA U02S SEVERO-S WHITE PACKAGE</t>
  </si>
  <si>
    <t>+WATER HEATER VODA ME DSF85F 8500W MULTI.INSTANT ELEC.W/SHOWER&amp;FLEX HOSE PACK</t>
  </si>
  <si>
    <t>(DO NOT USE)BATHTUB LA FONZA XU 1.7 1035 WHITE (TS003) PACKAGE</t>
  </si>
  <si>
    <t>(DO NOT USE)+GOLDEA (SLOMN) SUNNY-60 W/MIRROR &amp; CAB. PACKAGE</t>
  </si>
  <si>
    <t>SEALANT MASTER W88 FLEXIBLE GAP FILLER (Expiry date: AUGUST 2020) B1-T1</t>
  </si>
  <si>
    <t>SILICONE TUBE SEALANT MASTER A11 ACETIC CLEAR (Expiry date: JULY 2020) B1-T1</t>
  </si>
  <si>
    <t>SILICONE TUBE SEALANT MASTER N33 NEUTRAL CLEAR (Expiry date: Dec.Jan.Feb.2020) B1-T1</t>
  </si>
  <si>
    <t>GLUE MASTER 196NH1 CONTACT CEMENT GAL. (Expiry date: August 2020) B1-T1</t>
  </si>
  <si>
    <t>(DO NOT USE)GLUE MASTER POWER LIQUID NAILS TUBE 300CC/ML (10.2017 Expiry) B1-T1</t>
  </si>
  <si>
    <t>(DO NOT USE)GLUE MASTER T-NP2012 VINYL GAL. (10.2017 Expiry) B1-T1</t>
  </si>
  <si>
    <t>GOLDEA SM HB6107-60 LAV W/MIRROR &amp; CAB. PACKAGE</t>
  </si>
  <si>
    <t>GOLDEA SM HB2106A-60 LAV W/MIRROR &amp; CAB. PACKAGE</t>
  </si>
  <si>
    <t>GOLDEA SM HB2106A-75 LAV W/MIRROR &amp; CAB. PACKAGE</t>
  </si>
  <si>
    <t>BATHTUB RAVONI SA 1700X700X420MM S1709 WHITE W/GRAB PACKAGE</t>
  </si>
  <si>
    <t>BATHTUB RAVONI SA 1500X700X400MM S1506 WHITE W/GRAB W/DRAIN</t>
  </si>
  <si>
    <t>CHAIN LINK CABLE WIRE ROPE PVC COATED 2MMX250M</t>
  </si>
  <si>
    <t>CHAIN LINK CABLE WIRE ROPE PVC COATED 3MMX250M</t>
  </si>
  <si>
    <t>CHAIN LINK DOUBLE LINK 1.6MMX100M BRASS</t>
  </si>
  <si>
    <t>CHAIN LINK DOUBLE LINK 1.6MMX100M NICKEL</t>
  </si>
  <si>
    <t>CHAIN LINK GALVANIZED DIN5686 KNITTED 2.5MMX50M</t>
  </si>
  <si>
    <t>CHAIN LINK GALVANIZED DIN5686 KNITTED 4.2MMX25M</t>
  </si>
  <si>
    <t>CHAIN LINK GALVANIZED WIRE ROPE 3MMX200M</t>
  </si>
  <si>
    <t>CHAIN LINK OVAL LINK DECORATION 3.5MMX50M BRASS</t>
  </si>
  <si>
    <t>CHAIN LINK OVAL LINK DECORATION 3.5MMX50M RED ANTIQUE</t>
  </si>
  <si>
    <t>CHAIN LINK PLASTIC 6MMX30M YELLOW</t>
  </si>
  <si>
    <t>CHAIN LINK PLASTIC 8MMX30M YELLOW</t>
  </si>
  <si>
    <t>CHAIN LINK SINGLE JACK SHORT TYPE 2MMX100M BLACK</t>
  </si>
  <si>
    <t>CHAIN LINK SINGLE JACK SHORT TYPE 2MMX100M ZINC</t>
  </si>
  <si>
    <t>CHAIN LINK TWISTED 2MMX100M BRASS</t>
  </si>
  <si>
    <t>CHAIN LINK TWISTED 2MMX100M NICKEL</t>
  </si>
  <si>
    <t>CHAIN LINK GALVANIZED WIRE ROPE 2MMX200M</t>
  </si>
  <si>
    <t>FLOORMAT PVC EMB#9 YP-20503 1830X27430X0.40MM ROLL</t>
  </si>
  <si>
    <t>FLOORMAT PVC EMB#9 YP-6607 1830X27430X0.40MM ROLL</t>
  </si>
  <si>
    <t>FLOORMAT PVC EMB#9 YP21602 1830X27430X0.40MM ROLL</t>
  </si>
  <si>
    <t>FLOORMAT PVC EMB#9 YP22301 1830X27430X0.40MM ROLL</t>
  </si>
  <si>
    <t>GARDEN HOSE RYKER 15MMX19MMX100M 5/8"x100m</t>
  </si>
  <si>
    <t>GRASS CARPET CG 2MX1M AMPLE PX2-2801G078-BL DTEX P</t>
  </si>
  <si>
    <t>GRASS CARPET CG 2MX1M CYP-1006H022-BL-24 DTEX PP22</t>
  </si>
  <si>
    <t>GRASS CARPET CG 2MX1M FINE DUO PX2-2501D088-BL  DT</t>
  </si>
  <si>
    <t>+GRASS CARPET CG 2MX1M STEMGRASS-4004B120-BL DTEX P</t>
  </si>
  <si>
    <t>GRASS CARPET CG 2MX1M VIDAR PX2-3501D083-RBL DTEX</t>
  </si>
  <si>
    <t>IMPACT DRILL HAUSMANN SK CZ131 13MM 600W WITH 6-BIT SET</t>
  </si>
  <si>
    <t>ROPE LINK PE 10MMX1M GOLDEN BROWN ROLL</t>
  </si>
  <si>
    <t>ROPE LINK PE 12MMX1M GOLDEN BROWN ROLL</t>
  </si>
  <si>
    <t>ROPE LINK PE 14MMX1M GOLDEN BROWN ROLL</t>
  </si>
  <si>
    <t>ROPE LINK PE 4MMX1M GOLDEN BROWN ROLL</t>
  </si>
  <si>
    <t>ROPE LINK PE 6MMX1M GOLDEN BROWN ROLL</t>
  </si>
  <si>
    <t>ROPE LINK PE 8MMX1M GOLDEN BROWN ROLL</t>
  </si>
  <si>
    <t>ROTARY HAMMER HAUSMANN SK RH1807 18MM 750W WITH 6-BIT SET</t>
  </si>
  <si>
    <t>SAFETY FENCE SHIELD AH 1MX50M HDPE ORANGE ROLL</t>
  </si>
  <si>
    <t>SAFETY NET SHIELD AH 2MX50M HDPE DARK GREEN ROLL</t>
  </si>
  <si>
    <t>SAFETY NET SHIELD AH 108"(2.74)X90M HDPE BLACK ROLL</t>
  </si>
  <si>
    <t>NFS-SAFETY NET SHIELD AH 54"(1.37)X90M HDPE BLACK ROLL</t>
  </si>
  <si>
    <t>MASON FRAME XTEND GS 1219X1524 MF-02 SET</t>
  </si>
  <si>
    <t>MASON FRAME XTEND GS 1219X914 .MF-03 SET</t>
  </si>
  <si>
    <t>MASON FRAME XTEND GS 1524X1930 MF-01 SET</t>
  </si>
  <si>
    <t>SHADE NET SHIELD AH 3MX50M DARK GREEN ROLL HDPE</t>
  </si>
  <si>
    <t>TARPAULIN HDPE 2.44MX100M 2SIDE LAMINATED RED/BLUE/WHITE ROLL</t>
  </si>
  <si>
    <t>TARPAULIN PE 2.44MX100M 2SIDE LAMINATED BLUE/ORANGE ROLL</t>
  </si>
  <si>
    <t>TARPAULIN PE 2.44MX100M 2SIDE LAMINATED BLUE/SILVER ROLL</t>
  </si>
  <si>
    <t>WELDING CHAIN LINK WL10Z112MP12L 10MM GALVANIZED PAIL</t>
  </si>
  <si>
    <t>WELDING CHAIN LINK WL40Z185MP12L 4MM GALVANIZED PAIL</t>
  </si>
  <si>
    <t>WELDING CHAIN LINK WL50Z150MP12L 5MM GALVANIZED PAIL</t>
  </si>
  <si>
    <t>WELDING CHAIN LINK WL60Z135MP12L 6MM GALVANIZED PAIL</t>
  </si>
  <si>
    <t>WELDING CHAIN LINK WL80Z120MP12L 8MM GALVANIZED PAIL</t>
  </si>
  <si>
    <t>CHAIN LINK PLASTIC 6MMX30M BLUE</t>
  </si>
  <si>
    <t>CHAIN LINK PLASTIC 8MMX30M BLUE</t>
  </si>
  <si>
    <t>CHAIN LINK PLASTIC 6MMX30M RED</t>
  </si>
  <si>
    <t>CHAIN LINK PLASTIC 8MMX30M RED</t>
  </si>
  <si>
    <t>CHAIN LINK PLASTIC 6MMX30M WHITE</t>
  </si>
  <si>
    <t>CHAIN LINK PLASTIC 8MMX30M WHITE</t>
  </si>
  <si>
    <t>CHAIN LINK PLASTIC 6MMX30M GREEN</t>
  </si>
  <si>
    <t>CHAIN LINK PLASTIC 8MMX30M GREEN</t>
  </si>
  <si>
    <t>(DO NOT USE)WELDING ROD WIPWELD STAINARC 308 1/8 BOX(20)</t>
  </si>
  <si>
    <t>(DO NOT USE) HARDWARE PACKAGE KIT 3</t>
  </si>
  <si>
    <t>(DO NOT USE) HARDWARE PACKAGE KIT 4</t>
  </si>
  <si>
    <t>(DO NOT USE) HARDWARE PACKAGE KIT 5</t>
  </si>
  <si>
    <t>(DO NOT USE) HARDWARE PACKAGE KIT 6</t>
  </si>
  <si>
    <t>(DO NOT USE) HARDWARE PACKAGE KIT 7</t>
  </si>
  <si>
    <t>HOSE VODA PVC WASTE DISCHARGE 2"X30M BLUE ROLL</t>
  </si>
  <si>
    <t>HOSE VODA PVC WASTE DISCHARGE 3"X15M BLUE ROLL</t>
  </si>
  <si>
    <t>HOSE VODA PVC HVP1119-12 3/8" 10X12MMX100M CLEAR (ROLL)</t>
  </si>
  <si>
    <t>HOSE VODA PVC HVP111-14 1/2" 10X14MMX100M CLEAR (ROLL)</t>
  </si>
  <si>
    <t>+HOSE PVC 1/2 12X15MM GREEN ROLL</t>
  </si>
  <si>
    <t>TARPAULIN PE 2.44MX100M 2SIDE LAMINATED BLUE/SILVER</t>
  </si>
  <si>
    <t>EDGE BANDING WOODTEK GH DM-903-911 1X22MMX100M BLACK ROLL</t>
  </si>
  <si>
    <t>EDGE BANDING WOODTEK GH DM-3328 1X22MMX100M BLUE ROLL</t>
  </si>
  <si>
    <t>(DO NOT USE)EDGE BANDING WOODTEK GH DM-301-911 1X22MMX100M RED ROLL</t>
  </si>
  <si>
    <t>EDGE BANDING WOODTEK GH DM-301-911 1X22MMX100M RED ROLL</t>
  </si>
  <si>
    <t>EDGE BANDING WOODTEK GH DM-2902-911 1X22MMX100M WHITE ROLL</t>
  </si>
  <si>
    <t>EDGE BANDING WOODTEK GH DM-806-911 1X22MMX100M GRAY ROLL</t>
  </si>
  <si>
    <t>EDGE BANDING WOODTEK GH DM-PA02 1X22MMX100M OAK ROLL</t>
  </si>
  <si>
    <t>EDGE BANDING WOODTEK GH DM-AE02 1X22MMX100M MAPLE ROLL</t>
  </si>
  <si>
    <t>EDGE BANDING WOODTEK GH DM-2378S 1X22MX100M TEAK ROLL</t>
  </si>
  <si>
    <t>EDGE BANDING WOODTEK GH DM-C30P 1X22MMX100M CHERRY  ROLL</t>
  </si>
  <si>
    <t>EDGE BANDING WOODTEK GH DM-657-2N 1X22MMX100M WENGUE ROLL</t>
  </si>
  <si>
    <t>EDGE BANDING WOODTEK GH DM-TD12N 1X22MMX100M WALNUT ROLL</t>
  </si>
  <si>
    <t>EDGE BANDING WOODTEK GH DM-3870P 1X22MMX100M BEECH ROLL</t>
  </si>
  <si>
    <t>WELDED WIRE SHIELD HC 1/2X1/2X3X21M MESH GLV (R)</t>
  </si>
  <si>
    <t>WELDED WIRE SHIELD HC 1/2X1/2X4X21M MESH GLV (R)</t>
  </si>
  <si>
    <t>WELDED WIRE SHIELD HC 1X1X3X21M MESH GLV (R)</t>
  </si>
  <si>
    <t>WELDED WIRE SHIELD HC 1X1X4X21M MESH GLV (R)</t>
  </si>
  <si>
    <t>WELDED WIRE SHIELD HC 1/2X1/2X3X21M MESH PVC GRN (R)</t>
  </si>
  <si>
    <t>WELDED WIRE SHIELD HC 1/2X1/2X4X21M MESH PVC GRN  (R)</t>
  </si>
  <si>
    <t>WELDED WIRE SHIELD HC 1X1X3X21M MESH PVC GRN  (R)</t>
  </si>
  <si>
    <t>WELDED WIRE SHIELD HC 1X1X4X21M MESH PVC GRN  (R)</t>
  </si>
  <si>
    <t>WINDOW SCREEN SHIELD HC .23MMX1MX30M ALUM. ALOY ROLL</t>
  </si>
  <si>
    <t>WIRE MESH SHIELD HC .22MMX1MX30M SS ROLL</t>
  </si>
  <si>
    <t>WIRE MESH SHIELD HC 1MX1MX30M FIBERGLASS ROLL</t>
  </si>
  <si>
    <t>SCREEN PE SHIELD HY 1/8"X3'X30M ROLL</t>
  </si>
  <si>
    <t>SCREEN PE SHIELD HY 1/4"X3'X30M ROLL</t>
  </si>
  <si>
    <t>SCREEN PE SHIELD HY 3/8"X3'X30M ROLL</t>
  </si>
  <si>
    <t>SCREEN PE SHIELD HY 1/2"X3'X30M ROLL</t>
  </si>
  <si>
    <t>SCREEN PE SHIELD HY 3/4"X3'X30M ROLL</t>
  </si>
  <si>
    <t>CHICKEN WIRE MESH SHIELD HC .74X1/2''X3X10M EG ROLL</t>
  </si>
  <si>
    <t>CHICKEN WIRE MESH SHIELD HC .74X3/4''X3X10M EG ROLL</t>
  </si>
  <si>
    <t>CHICKEN WIRE MESH SHIELD HC .74X1''X3X10M EG ROLL</t>
  </si>
  <si>
    <t>CHICKEN WIRE MESH SHIELD HC .74X1/2''X4X10M EG ROLL</t>
  </si>
  <si>
    <t>CHICKEN WIRE MESH SHIELD HC .74X3/4''X4X10M EG ROLL</t>
  </si>
  <si>
    <t>CHICKEN WIRE MESH SHIELD HC .74X1''X4X10M EG MTR.</t>
  </si>
  <si>
    <t>(DO NOT USE)+LA FONZA K11 MONZA WC+HALF-PED WHITE PACKAGE F1</t>
  </si>
  <si>
    <t>I-LA FONZA K11 MONZA S&amp;P+HALF-PED WHITE PACKAGE F1</t>
  </si>
  <si>
    <t>I-LA FONZA K11 MONZA WC+HALF-PED WHITE PACKAGE F1</t>
  </si>
  <si>
    <t>I-LA FONZA K11 MONZA BATH SET+HALF-PED WHITE PACKAGE F1</t>
  </si>
  <si>
    <t>I-LA FONZA K368/K18 SICILY WC+HALF-PED WHITE PACKAGE F1 #1 SS</t>
  </si>
  <si>
    <t>I-LA FONZA K368/K18 SICILY S&amp;P+HALF-PED WHITE PACKAGE F1 #1 SS</t>
  </si>
  <si>
    <t>I-LA FONZA K368/K18 SICILY BATH SET+HALF-PED WHITE PACKAGE F1 #1 SS</t>
  </si>
  <si>
    <t>I-LA FONZA 065 NEW MILANO WC+HALF-PED WHITE PACKAGE F1</t>
  </si>
  <si>
    <t>I-LA FONZA 065 NEW MILANO S&amp;P+HALF-PED WHITE PACKAGE F1</t>
  </si>
  <si>
    <t>I-LA FONZA 065 NEW MILANO BATH SET+HALF-PED WHITE PACKAGE F1</t>
  </si>
  <si>
    <t>I-LA FONZA 075 BOLOGNA WC+HALF-PED WHITE PACKAGE F1</t>
  </si>
  <si>
    <t>I-LA FONZA 075 BOLOGNA S&amp;P+HALF-PED WHITE PACKAGE F1</t>
  </si>
  <si>
    <t>I-LA FONZA 075 BOLOGNA BATH SET+HALF-PED WHITE PACKAGE F1</t>
  </si>
  <si>
    <t>(DO NOT USE) HARDWARE PACKAGE KIT 8</t>
  </si>
  <si>
    <t>I-LA FONZA 075 BOLOGNA GREEN DECOR S&amp;P PACKAGE F1</t>
  </si>
  <si>
    <t>I-LA FONZA 075 BOLOGNA GREEN DECOR WC+LAV&amp;PED PACKAGE F1</t>
  </si>
  <si>
    <t>I-LA FONZA 077 PISA WC+LAV WHITE PACKAGE F2</t>
  </si>
  <si>
    <t>I-LA FONZA 077 PISA S&amp;P WHITE PACKAGE F2</t>
  </si>
  <si>
    <t>I-LA FONZA 077 PISA BATHSET WHITE PACKAGE F2</t>
  </si>
  <si>
    <t>I-LA FONZA 075 BOLOGNA BLUE WC+LAV&amp;PED PACKAGE F1</t>
  </si>
  <si>
    <t>I-LA FONZA 075 BOLOGNA BLUE S&amp;P PACKAGE F1</t>
  </si>
  <si>
    <t>I-LA FONZA 075 BOLOGNA RED WC+LAV&amp;PED PACKAGE F1</t>
  </si>
  <si>
    <t>I-LA FONZA 075 BOLOGNA RED S&amp;P PACKAGE F1</t>
  </si>
  <si>
    <t>ROPE LINK PE 4MMX200M GOLDEN YELLOW COIL</t>
  </si>
  <si>
    <t>ROPE LINK PE 6MMX200M GOLDEN YELLOW COIL</t>
  </si>
  <si>
    <t>ROPE LINK PE 8MMX200M GOLDEN YELLOW COIL</t>
  </si>
  <si>
    <t>ROPE LINK PE 10MMX200M GOLDEN YELLOW COIL</t>
  </si>
  <si>
    <t>ROPE LINK PE 12MMX200M GOLDEN YELLOW COIL</t>
  </si>
  <si>
    <t>SAFETY NET HDPE 2MX50M GREEN ROLL</t>
  </si>
  <si>
    <t>BULB OSRAM LED LVCLA40 4.5W 3000K WW E27 (BUY 3, GET 1 FREE)</t>
  </si>
  <si>
    <t>BULB OSRAM LED LVCLA40 4.5W 6500K DL E27 (BUY 3, GET 1 FREE)</t>
  </si>
  <si>
    <t>I-PHILIPPINE STANDARD 074 CAMIGUIN S&amp;P WHITE PACKAGE F2</t>
  </si>
  <si>
    <t>TEFLON TAPE VODA PTFE (1/2") 0.075MMX12MMX10M 10's</t>
  </si>
  <si>
    <t>TEFLON TAPE VODA PTFE (3/4") 0.075MMX19MMX10M 10's</t>
  </si>
  <si>
    <t>TEFLON TAPE VODA PTFE (1") 0.075MMX24MMX10M 10's</t>
  </si>
  <si>
    <t>I-LA FONZA A1853 TORINO WC+LAV WHITE PACKAGE F1</t>
  </si>
  <si>
    <t>I-LA FONZA A1853 TORINO BATHSET WHITE PACKAGE F1</t>
  </si>
  <si>
    <t>I-PHILIPPINE STANDARD 819 PANGLAO WC+LAV IVORY PACKAGE</t>
  </si>
  <si>
    <t>I-PHILIPPINE STANDARD 819 PANGLAO S&amp;P IVORY PACKAGE</t>
  </si>
  <si>
    <t>I-PHILIPPINE STANDARD 819 PANGLAO WC+LAV SKY BLUE PACKAGE</t>
  </si>
  <si>
    <t>I-PHILIPPINE STANDARD 819 PANGLAO S&amp;P SKY BLUE PACKAGE</t>
  </si>
  <si>
    <t>I-PHILIPPINE STANDARD 819 PANGLAO WC+LAV APPLE GREEN PACKAGE</t>
  </si>
  <si>
    <t>I-PHILIPPINE STANDARD 819 PANGLAO S&amp;P APPLE GREEN PACKAGE</t>
  </si>
  <si>
    <t>SPRAY PAINT TACOMA WHITE 400ML (expiry date August 2020) B1-T1</t>
  </si>
  <si>
    <t>SPRAY PAINT TACOMA MATTE BLACK 400ML (Expiry date: December 2019) B1-T1</t>
  </si>
  <si>
    <t>SPRAY PAINT TACOMA PRIMER GREY 400ML (Expiry date: December 2019) B1-T1</t>
  </si>
  <si>
    <t>SPRAY PAINT TACOMA SILVER 400ML (Expiry date: December 2019) B1-T1</t>
  </si>
  <si>
    <t>SPRAY PAINT TACOMA BRIGHT CHROME 400ML (expiry date August 2020) B1-T1</t>
  </si>
  <si>
    <t>SPRAY PAINT TACOMA BRIGHT GOLD 400ML (expiry date January 2019) B1-T1</t>
  </si>
  <si>
    <t>SPRAY PAINT TACOMA HEAT RESISTANT (600 DEGREE) SILVER  400ML (Expiry date: August 2020) B1-T1</t>
  </si>
  <si>
    <t>SPRAY PAINT TACOMA HEAT RESISTANT (600 DEGREE) BLACK 400ML (Expiry date: August 2020) B1-T1</t>
  </si>
  <si>
    <t>SPRAY PAINT TACOMA 1005 FLOURESCENT YELLOW  (Expiry date: August 2020) B1-T1</t>
  </si>
  <si>
    <t>SPRAY PAINT TACOMA 1006 FLOURESCENT ORANGE  (Expiry date: August 2020) B1-T1</t>
  </si>
  <si>
    <t>SPRAY PAINT TACOMA 1003 FLOURESCENT GREEN (Expiry date: August 2020) B1-T1</t>
  </si>
  <si>
    <t>SPRAY PAINT TACOMA RED  400ML (expiry date August 2020) B1-T1</t>
  </si>
  <si>
    <t>SPRAY PAINT TACOMA GREEN 400ML (Expiry date: August 2020) B1-T1</t>
  </si>
  <si>
    <t>SPRAY PAINT TACOMA BLUE 400ML (Expiry date: August 2020) B1-T1</t>
  </si>
  <si>
    <t>SPRAY PAINT TACOMA YELLOW 400ML (Expiry date: August 2020) B1-T1</t>
  </si>
  <si>
    <t>SPRAY PAINT TACOMA LACQUER CLEAR 400ML (Expiry date: December 2019) B1-T1</t>
  </si>
  <si>
    <t>TIE WIRE TS #16X35KG GI (ROLL)</t>
  </si>
  <si>
    <t>SANDPAPER TACOMA #80 12"X1M WATERPROOF - 50M (ROLL)</t>
  </si>
  <si>
    <t>I-LA FONZA 075 BOLOGNA GREEN DECOR BATH SET PACKAGE F1</t>
  </si>
  <si>
    <t>SANDPAPER TACOMA #100 12"X50M WATERPROOF</t>
  </si>
  <si>
    <t>SANDPAPER TACOMA #36 12"X50M WATERPROOF (ROLL)</t>
  </si>
  <si>
    <t>I-LA FONZA 2417 VENETO WC+HALF-PED WHITE PACKAGE F1</t>
  </si>
  <si>
    <t>I-LA FONZA 2419 NAPOLI WC+HALF-PED WHITE PACKAGE F1</t>
  </si>
  <si>
    <t>I-LA FONZA 2418 SALERNO WC+HALF-PED WHITE PACKAGE F1</t>
  </si>
  <si>
    <t>I-LA FONZA 075 BOLOGNA RED DECOR BATH SET PACKAGE F1</t>
  </si>
  <si>
    <t>I-LA FONZA 075 BOLOGNA BLUE DECOR BATH SET PACKAGE F1</t>
  </si>
  <si>
    <t>GARDEN HOSE RYKER 25MMX30MMX50M 1''x50m</t>
  </si>
  <si>
    <t>GARDEN HOSE RYKER 19MMX24MMX100M 3/4''x100m</t>
  </si>
  <si>
    <t>GLUE MASTER T-NP2012 VINYL GAL. (Expiry date: August 2020) B1-T1</t>
  </si>
  <si>
    <t>GLUE MASTER POWER LIQUID NAILS TUBE 300CC/ML (August 2020 Expiry) B1-T1</t>
  </si>
  <si>
    <t>GLUE MASTER B72 WOOD PARQUET 250G (Jan.Feb.2020 Expiry) B1-T1</t>
  </si>
  <si>
    <t>GLUE MASTER B2 WOOD PARQUET 4L (Expiry date: Dec.Jan.Feb.2020) B1-T1</t>
  </si>
  <si>
    <t>GLUE MASTER B10 WOOD PARQUET 1L (Expiry date: Dec.Jan.Feb.2020) B1-T1</t>
  </si>
  <si>
    <t>RAVONI (SLOMN) SUNNY-60 CABINET &amp; LAV PACKAGE F1</t>
  </si>
  <si>
    <t>RAVONI (SLOMN) SUNNY-80 CABINET &amp; LAV PACKAGE 1</t>
  </si>
  <si>
    <t>RAVONI (SLOMN) SUNNY-100 CABINET &amp; LAV PACKAGE F</t>
  </si>
  <si>
    <t>RAVONI (SLOMN) RUMBA BLACK CABINET &amp; LAV PACKAGE F1</t>
  </si>
  <si>
    <t>RAVONI (SLOMN) SALSA CABINET &amp; LAV PACKAGE F1</t>
  </si>
  <si>
    <t>FLOORMAT PVC EKONOR 1830X27430X0.40MM 338-14 GRAY ROLL</t>
  </si>
  <si>
    <t>FLOORMAT PVC EKONOR 1830X27430X0.40MM 382-03 GREEN ROLL</t>
  </si>
  <si>
    <t>FLOORMAT PVC EKONOR 1830X27430X0.40MM 382-06 VIOLET ROLL</t>
  </si>
  <si>
    <t>FLOORMAT PVC EKONOR 1830X27430X0.40MM 382-13 BROWN ROLL</t>
  </si>
  <si>
    <t>FLOORMAT PVC EKONOR 1830X27430X0.40MM 436-02 BLUE ROLL</t>
  </si>
  <si>
    <t>FLOORMAT PVC EKONOR 1830X27430X0.40MM 076-03 MARBLE ROLL</t>
  </si>
  <si>
    <t>FLOORMAT PVC EKONOR 1830X27430X0.40MM 099-32 WOOD PARQUET ROLL</t>
  </si>
  <si>
    <t>FLOORMAT PVC EKONOR 1830X27430X0.40MM 100-34 WOOD ROLL</t>
  </si>
  <si>
    <t>FLOORMAT PVC EKONOR 1830X27430X0.40MM 103-27 WOOD ROLL</t>
  </si>
  <si>
    <t>FLOORMAT PVC EKONOR 1830X27430X0.40MM 220-07 DIAMOND GREEN ROLL</t>
  </si>
  <si>
    <t>FLOORMAT PVC EKONOR 1830X27430X0.40MM 260-02 SQUARE BLUE ROLL</t>
  </si>
  <si>
    <t>FLOORMAT PVC EKONOR 1830X27430X0.40MM 308-08 WOOD OAK ROLL</t>
  </si>
  <si>
    <t>FLOORMAT PVC EKONOR 1830X27430X0.40MM 321-16 WOOD DIAMOND ROLL</t>
  </si>
  <si>
    <t>FLOORMAT PVC EKONOR 1830X27430X0.40MM 364-13 WOOD CHERRY ROLL</t>
  </si>
  <si>
    <t>+PHILIPPINE STANDARD 816 TOSCANA WHITE PACKAGE CERAMIC</t>
  </si>
  <si>
    <t>I-LA FONZA 2085 AUSTIN WC+LAV&amp;PED WHITE PACKAGE F2</t>
  </si>
  <si>
    <t>I-LA FONZA 2085 AUSTIN BATH SET WHITE PACKAGE F2</t>
  </si>
  <si>
    <t>+LA FONZA 816 TOSCANA WHITE PCKG STNLSS-CERAMIC</t>
  </si>
  <si>
    <t>I-LA FONZA 2418 SALERNO BATH SET WHITE PACKAGE F1</t>
  </si>
  <si>
    <t>I-LA FONZA 3007 MODENA BATH SET WHITE PACKAGE F2</t>
  </si>
  <si>
    <t>+LA FONZA 2419 NAPOLI BATH SET WHITE PACKAGE F1</t>
  </si>
  <si>
    <t>I-URINAL LA FONZA D22 NEW LAZIO WHITE PACKAGE</t>
  </si>
  <si>
    <t>I-URINAL LA FONZA D32 TERAMO 300X320X635MM WHITE (PACKAGE)</t>
  </si>
  <si>
    <t>I-URINAL LA FONZA LFD05 VASTO WHITE PACKAGE</t>
  </si>
  <si>
    <t>+GOLDEA (SLOMN) SUNNY-60 W/MIRROR &amp; CAB. PACKAGE</t>
  </si>
  <si>
    <t>+GOLDEA (SLOMN) SUNNY-80 W/MIRROR &amp; CAB. PACKAGE</t>
  </si>
  <si>
    <t>+GOLDEA (SLOMN) SUNNY-8088 W/MIRROR &amp; CAB. PACKAGE</t>
  </si>
  <si>
    <t>+GOLDEA (SLOMN) SUNNY-100 W/MIRROR &amp; CAB. PACKAGE</t>
  </si>
  <si>
    <t>+DOORMAT HAPPY HOME NP 1.2MX15M PMR DHN-619101B (ROLL)</t>
  </si>
  <si>
    <t>+DOORMAT HAPPY HOME NP 1.2MX15M PMR DHN-619108S (ROLL)</t>
  </si>
  <si>
    <t>I-URINAL LA FONZA D31 SEVERO WHITE PACKAGE</t>
  </si>
  <si>
    <t>ROPE LINK PEBLUE 4MMX200M SPOOL</t>
  </si>
  <si>
    <t>ROPE LINK PEBLUE 6MMX200M SPOOL</t>
  </si>
  <si>
    <t>ROPE LINK PEBLUE 8MMX200M SPOOL</t>
  </si>
  <si>
    <t>ROPE LINK PEBLUE 10MMX200M SPOOL</t>
  </si>
  <si>
    <t>ROPE LINK PEBLUE 12MMX200M SPOOL</t>
  </si>
  <si>
    <t>ROPE LINK PEGY 3MMX1M GOLDEN YELLOW SPOOL</t>
  </si>
  <si>
    <t>I-AMERICAN CLASSIC 2081 ROCKFORD WC+LAV WHITE PACKAGE F2</t>
  </si>
  <si>
    <t>I-AMERICAN CLASSIC 2081 ROCKFORD BATH SET WHITE PACKAGE F2</t>
  </si>
  <si>
    <t>I-PHILIPPINE STANDARD 815 CORON WC+LAV WHITE PACKAGE F1</t>
  </si>
  <si>
    <t>(DO NOT USE)PHILIPPINE STANDARD 815 CORON S&amp;P WHITE PACKAGE F1</t>
  </si>
  <si>
    <t>I-PHILIPPINE STANDARD 815 CORON S&amp;P WHITE PACKAGE F1</t>
  </si>
  <si>
    <t>SOLVENT CEMENT B24 MASTER 400ML (Expiry date: August 2020) B1-T1</t>
  </si>
  <si>
    <t>I-WC AMERICAN CLASSIC 2085 AUSTIN WHITE</t>
  </si>
  <si>
    <t>I-WC AMERICAN CLASSIC 2081 ROCKFORD WHITE</t>
  </si>
  <si>
    <t>SPRAY PAINT TACOMA BLACK 400ML (Expiry date: August 2020) B1-T1</t>
  </si>
  <si>
    <t>FLOORMAT PVC EKONOR 1830X27430X0.40MM 021-10 BLACK &amp; WHITE ROLL</t>
  </si>
  <si>
    <t>DOORMAT KERALA NP CUSHION MAT 1.22X12M CMB-10 RED (ROLL)</t>
  </si>
  <si>
    <t xml:space="preserve">DOORMAT KERALA NP CUSHION  MAT 1.22X12M CMB-10 GREEN (ROLL)				</t>
  </si>
  <si>
    <t>DOORMAT KERALA NP CUSHION MAT 1.22X12M CMB-10 GREY (ROLL)</t>
  </si>
  <si>
    <t>DOORMAT KERALA NP CUSHION MAT 1.22X12M CMB-10 BLACK (ROLL)</t>
  </si>
  <si>
    <t>CLEAR SHEET EKONOR 0.07MMX1.37MX200 METERS/ROLL 34 PHR</t>
  </si>
  <si>
    <t>CLEAR SHEET EKONOR 0.20MMX1.37MX100 METERS/ROLL 36 PHR</t>
  </si>
  <si>
    <t>(DO NOT USE)SOLVENT CEMENT B24 MASTER 100ML (Expiry date: Jan.Feb.2020) B1-T1</t>
  </si>
  <si>
    <t>SUPER GLUE 288 MASTER 3G (Expiry date: August 2020) B1-T1</t>
  </si>
  <si>
    <t>SOLVENT CEMENT B24 MASTER 100ML (Expiry date: August 2020) B1-T1</t>
  </si>
  <si>
    <t>FLOORMAT PVC EKONOR 1830X27430X0.40MM 076-02 MARBLE PINK ROLL</t>
  </si>
  <si>
    <t>FLOORMAT PVC EKONOR 1830X27430X0.40MM 260-01 SQUARE PINK ROLL</t>
  </si>
  <si>
    <t>+FLOORMAT PVC EMB#9 YP-6606 1830X27430X0.40MM ROLL</t>
  </si>
  <si>
    <t>EDGE BANDING WOODTEK GH DM-818 1X22MMX100M ORANGE ROLL</t>
  </si>
  <si>
    <t>BATHUB RAVONI SA 1500X700X400MM S1506 WHITE W/O FAUCET</t>
  </si>
  <si>
    <t>I-URINAL LA FONZA D30 COSENZA WHITE (PACKAGE)</t>
  </si>
  <si>
    <t>I-URINAL LA FONZA D18 TURIN WHITE (PACKAGE)</t>
  </si>
  <si>
    <t>WATER HEATER JOVEN SA8e 3.8KW WHITE INSTANT (PACKAGE)</t>
  </si>
  <si>
    <t>WATER HEATER JOVEN SB11P-W 3.8KW WHITE INSTANT (PACKAGE)</t>
  </si>
  <si>
    <t>WATER HEATER JOVEN AMP660 6.6KW WHITE MULTI-POINT (PACKAGE)</t>
  </si>
  <si>
    <t>(DO NOT USE)HOSE VODA  3/8" 10X12MMX1M CLEAR</t>
  </si>
  <si>
    <t>ROPE LINK PEBLUE 4MMX200M COIL</t>
  </si>
  <si>
    <t>ROPE LINK PEBLUE 6MMX200M COIL</t>
  </si>
  <si>
    <t>ROPE LINK PEBLUE 12MMX200M COIL</t>
  </si>
  <si>
    <t>ROPE LINK PEBLUE 8MMX200M COIL</t>
  </si>
  <si>
    <t>(DO NOT USE)10X12MMX100M CLEAR</t>
  </si>
  <si>
    <t>(DO NOT USE) 10X14MMX100M CLEAR</t>
  </si>
  <si>
    <t>DOORMAT KERALA NP S-MAT 1.20MX15M FMS7000 GREEN (ROLL)</t>
  </si>
  <si>
    <t>DOORMAT KERALA NP S-MAT 1.20MX15M FMS7000 GREY (ROLL)</t>
  </si>
  <si>
    <t>DOORMAT KERALA NP S-MAT 1.20MX15M FMS7000 RED (ROLL)</t>
  </si>
  <si>
    <t>DOORMAT KERALA NP GRASS MAT 90CMX8M PGM9100 GREY (ROLL)</t>
  </si>
  <si>
    <t>DOORMAT KERALA NP GRASS MAT 90CMX8M PGM9100 RED (ROLL)</t>
  </si>
  <si>
    <t>DOORMAT KERALA NP GRASS MAT 90CMX8M PGM9100 GREEN (ROLL)</t>
  </si>
  <si>
    <t xml:space="preserve">DOORMAT KERALA NP PMR DHN-619101B 1.2MX15M PVC ANTI-SLIP MAT (ROLL)				</t>
  </si>
  <si>
    <t xml:space="preserve">DOORMAT KERALA NP PMR DHN-619108S 1.2MX15M PVC ANTI-SLIP MAT (ROLL)	</t>
  </si>
  <si>
    <t>PLASTIC CHAIN SOTER CSR1219 81006 6MMX25 DIA B&amp;Y ROLL</t>
  </si>
  <si>
    <t>ROPE LINK PEGY 4MMX200M  GOLDEN YELLOW SPOOL</t>
  </si>
  <si>
    <t>ROPE LINK PEGY 6MMX200M  GOLDEN YELLOW SPOOL</t>
  </si>
  <si>
    <t>ROPE LINK PEGY 8MMX200M  GOLDEN YELLOW SPOOL</t>
  </si>
  <si>
    <t>ROPE LINK PEGY 10MMX200M  GOLDEN YELLOW SPOOL</t>
  </si>
  <si>
    <t>ROPE LINK PEGY 12MMX200M  GOLDEN YELLOW SPOOL</t>
  </si>
  <si>
    <t>I-RAVONI TWIST R CAB+LAV+MIRROR (PACKAGE) F1</t>
  </si>
  <si>
    <t>I-RAVONI TWIST R CAB+LAV (PACKAGE) F1</t>
  </si>
  <si>
    <t>I-RAVONI TWIST WH CAB+LAV+MIRROR (PACKAGE) F1</t>
  </si>
  <si>
    <t>I-RAVONI TWIST WH CAB+LAV (PACKAGE) F1</t>
  </si>
  <si>
    <t>I-RAVONI TWIST B CAB+LAV+MIRROR (PACKAGE) F1</t>
  </si>
  <si>
    <t>I-RAVONI TWIST B CAB+LAV (PACKAGE) F1</t>
  </si>
  <si>
    <t>I-RAVONI TWIST W CAB+LAV+MIRROR (PACKAGE) F1</t>
  </si>
  <si>
    <t>I-RAVONI TWIST W CAB+LAV (PACKAGE) F1</t>
  </si>
  <si>
    <t>I-RAVONI MAMBO-80  CAB+LAV+MIRROR (PACKAGE) F1</t>
  </si>
  <si>
    <t>I-RAVONI MAMBO-80  CAB+LAV (PACKAGE) F1</t>
  </si>
  <si>
    <t>I-RAVONI SAMBA-90  CAB+LAV+MIRROR (PACKAGE) F1</t>
  </si>
  <si>
    <t>I-RAVONI SAMBA-90  CAB+LAV (PACKAGE) F1</t>
  </si>
  <si>
    <t>AMERICAN CLASSIC 2085 AUSTIN WC+LAV&amp;PED WHITE PACKAGE</t>
  </si>
  <si>
    <t>AMERICAN CLASSIC 2085 AUSTIN BATH SET WHITE PACKAGE</t>
  </si>
  <si>
    <t>I-AMERICAN CLASSIC A016S NEWPORT WC+LAV WHITE PACKAGE</t>
  </si>
  <si>
    <t>I-AMERICAN CLASSIC A016S NEWPORT BATH SET WHITE PACKAGE</t>
  </si>
  <si>
    <t>I-AMERICAN CLASSIC A018 CLARK WC+LAV WHITE PACKAGE</t>
  </si>
  <si>
    <t>I-AMERICAN CLASSIC A018 CLARK BATH SET WHITE PACKAGE</t>
  </si>
  <si>
    <t>I-AMERICAN CLASSIC T0205S MERRIT WC+LAV WHITE PACKAGE</t>
  </si>
  <si>
    <t>I-AMERICAN CLASSIC T0205S MERRIT BATH SET WHITE PACKAGE</t>
  </si>
  <si>
    <t>I-AMERICAN CLASSIC T0205S MERRIT WHITE WC ONLY</t>
  </si>
  <si>
    <t>ANTI-SLIP MAT KERALA ASM00520-V540B 0.65X15M PVC PRINTED BROWN (ROLL)</t>
  </si>
  <si>
    <t>ANTI-SLIP MAT KERALA ASM0520-V75400 0.65X15M PVC PRINTED GREY (ROLL)</t>
  </si>
  <si>
    <t>ANTI-SLIP MAT KERALA ASM0520-V7559B 0.65X15M PVC PRINTED SHELL (ROLL)</t>
  </si>
  <si>
    <t>ANTI-SLIP MAT KERALA ASM0520-BLUE 0.65X15M PVC SOLID COLOR (ROLL)</t>
  </si>
  <si>
    <t>ANTI-SLIP MAT KERALA ASM0520-GREY 0.65X15M PVC SOLID COLOR (ROLL)</t>
  </si>
  <si>
    <t>ANTI-SLIP MAT KERALA ASM0520-BEIGE 0.65X15M PVC SOLID COLOR (ROLL)</t>
  </si>
  <si>
    <t>NFS-TABLE LEG HAUSMANN AN LA29 60X0.90X710MM CHROME (4S) SET</t>
  </si>
  <si>
    <t>NFS- TABLE LEG HAUSMANN AN LA29 60X0.90X710MM BLACK (4S) SET</t>
  </si>
  <si>
    <t>NFS-TABLE LEG HAUSMANN AN LA29 60X0.90X710MM WHITE (4S) SET</t>
  </si>
  <si>
    <t>ROOFING FK0420 RAVAK EMBOSSED SHEET L-50MXW-1.26M T-1.2MM BROWN (R)</t>
  </si>
  <si>
    <t>ROOFING FK0420 RAVAK EMBOSSED SHEET L-50MXW-1.26M T-1.2MM CLEAR (R)</t>
  </si>
  <si>
    <t>SPRAY PAINT TACOMA SILVER MATTE 400ML (Expiry date: August 2020) B1-T1</t>
  </si>
  <si>
    <t>I-WC AMERICAN CLASSIC T0205S MERRITT WHITE</t>
  </si>
  <si>
    <t>I-AMERICAN CLASSIC T0205S MERRITT WC+LAV WHITE PACKAGE F2</t>
  </si>
  <si>
    <t>I-AMERICAN CLASSIC T0205S MERRITT BATH SET WHITE PACKAGE F2</t>
  </si>
  <si>
    <t>ARKO SAPPHIRE PVC FLOORMAT ER323SA 2.0MMX79"20M/R (ROLL)</t>
  </si>
  <si>
    <t>ARKO SAPPHIRE PVC FLOORMAT ET316-1 2.0MMX79"20M/R (ROLL)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</si>
</sst>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2668"/>
  <sheetViews>
    <sheetView tabSelected="1" workbookViewId="0">
      <selection activeCell="F6" sqref="F6"/>
    </sheetView>
  </sheetViews>
  <sheetFormatPr defaultRowHeight="15"/>
  <cols>
    <col min="1" max="1" width="24.5703125" style="1" customWidth="1"/>
    <col min="2" max="2" width="24.5703125" customWidth="1"/>
  </cols>
  <sheetData>
    <row r="1" spans="1:2">
      <c r="A1" s="1" t="s">
        <v>0</v>
      </c>
      <c r="B1" t="s">
        <v>1</v>
      </c>
    </row>
    <row r="2" spans="1:2">
      <c r="A2" s="1">
        <v>1080100000277</v>
      </c>
      <c r="B2" t="s">
        <v>2</v>
      </c>
    </row>
    <row r="3" spans="1:2">
      <c r="A3" s="1">
        <v>1080100000284</v>
      </c>
      <c r="B3" t="s">
        <v>3</v>
      </c>
    </row>
    <row r="4" spans="1:2">
      <c r="A4" s="1">
        <v>1080100000291</v>
      </c>
      <c r="B4" t="s">
        <v>4</v>
      </c>
    </row>
    <row r="5" spans="1:2">
      <c r="A5" s="1">
        <v>1080100000307</v>
      </c>
      <c r="B5" t="s">
        <v>5</v>
      </c>
    </row>
    <row r="6" spans="1:2">
      <c r="A6" s="1">
        <v>1080100000314</v>
      </c>
      <c r="B6" t="s">
        <v>6</v>
      </c>
    </row>
    <row r="7" spans="1:2">
      <c r="A7" s="1">
        <v>1080100000338</v>
      </c>
      <c r="B7" t="s">
        <v>7</v>
      </c>
    </row>
    <row r="8" spans="1:2">
      <c r="A8" s="1">
        <v>1080100000352</v>
      </c>
      <c r="B8" t="e">
        <f>+MOP CLEANS-UP SUPER ABSORBENT REFILL</f>
        <v>#NAME?</v>
      </c>
    </row>
    <row r="9" spans="1:2">
      <c r="A9" s="1">
        <v>1080100000369</v>
      </c>
      <c r="B9" t="e">
        <f>+MOP CLEANS-UP SUPER ABSORBENT</f>
        <v>#NAME?</v>
      </c>
    </row>
    <row r="10" spans="1:2">
      <c r="A10" s="1">
        <v>1080100000475</v>
      </c>
      <c r="B10" t="s">
        <v>8</v>
      </c>
    </row>
    <row r="11" spans="1:2">
      <c r="A11" s="1">
        <v>1080100000505</v>
      </c>
      <c r="B11" t="s">
        <v>9</v>
      </c>
    </row>
    <row r="12" spans="1:2">
      <c r="A12" s="1">
        <v>1080100000758</v>
      </c>
      <c r="B12" t="s">
        <v>10</v>
      </c>
    </row>
    <row r="13" spans="1:2">
      <c r="A13" s="1">
        <v>1080100000765</v>
      </c>
      <c r="B13" t="s">
        <v>11</v>
      </c>
    </row>
    <row r="14" spans="1:2">
      <c r="A14" s="1">
        <v>1080100000772</v>
      </c>
      <c r="B14" t="s">
        <v>12</v>
      </c>
    </row>
    <row r="15" spans="1:2">
      <c r="A15" s="1">
        <v>1080100000789</v>
      </c>
      <c r="B15" t="s">
        <v>13</v>
      </c>
    </row>
    <row r="16" spans="1:2">
      <c r="A16" s="1">
        <v>1080100000796</v>
      </c>
      <c r="B16" t="s">
        <v>14</v>
      </c>
    </row>
    <row r="17" spans="1:2">
      <c r="A17" s="1">
        <v>1080100000802</v>
      </c>
      <c r="B17" t="s">
        <v>15</v>
      </c>
    </row>
    <row r="18" spans="1:2">
      <c r="A18" s="1">
        <v>1080100000819</v>
      </c>
      <c r="B18" t="s">
        <v>16</v>
      </c>
    </row>
    <row r="19" spans="1:2">
      <c r="A19" s="1">
        <v>1080100000826</v>
      </c>
      <c r="B19" t="s">
        <v>17</v>
      </c>
    </row>
    <row r="20" spans="1:2">
      <c r="A20" s="1">
        <v>1080100000833</v>
      </c>
      <c r="B20" t="s">
        <v>18</v>
      </c>
    </row>
    <row r="21" spans="1:2">
      <c r="A21" s="1">
        <v>1080100000840</v>
      </c>
      <c r="B21" t="s">
        <v>19</v>
      </c>
    </row>
    <row r="22" spans="1:2">
      <c r="A22" s="1">
        <v>1080100000857</v>
      </c>
      <c r="B22" t="s">
        <v>20</v>
      </c>
    </row>
    <row r="23" spans="1:2">
      <c r="A23" s="1">
        <v>1080100000864</v>
      </c>
      <c r="B23" t="s">
        <v>21</v>
      </c>
    </row>
    <row r="24" spans="1:2">
      <c r="A24" s="1">
        <v>1080100000871</v>
      </c>
      <c r="B24" t="s">
        <v>22</v>
      </c>
    </row>
    <row r="25" spans="1:2">
      <c r="A25" s="1">
        <v>1080100000888</v>
      </c>
      <c r="B25" t="s">
        <v>23</v>
      </c>
    </row>
    <row r="26" spans="1:2">
      <c r="A26" s="1">
        <v>1080100000895</v>
      </c>
      <c r="B26" t="s">
        <v>24</v>
      </c>
    </row>
    <row r="27" spans="1:2">
      <c r="A27" s="1">
        <v>1080100000901</v>
      </c>
      <c r="B27" t="s">
        <v>25</v>
      </c>
    </row>
    <row r="28" spans="1:2">
      <c r="A28" s="1">
        <v>1080100000918</v>
      </c>
      <c r="B28" t="s">
        <v>26</v>
      </c>
    </row>
    <row r="29" spans="1:2">
      <c r="A29" s="1">
        <v>1080100000925</v>
      </c>
      <c r="B29" t="s">
        <v>27</v>
      </c>
    </row>
    <row r="30" spans="1:2">
      <c r="A30" s="1">
        <v>1080100000932</v>
      </c>
      <c r="B30" t="s">
        <v>28</v>
      </c>
    </row>
    <row r="31" spans="1:2">
      <c r="A31" s="1">
        <v>1080100000949</v>
      </c>
      <c r="B31" t="s">
        <v>29</v>
      </c>
    </row>
    <row r="32" spans="1:2">
      <c r="A32" s="1">
        <v>1080100000956</v>
      </c>
      <c r="B32" t="s">
        <v>30</v>
      </c>
    </row>
    <row r="33" spans="1:2">
      <c r="A33" s="1">
        <v>1080100000963</v>
      </c>
      <c r="B33" t="s">
        <v>31</v>
      </c>
    </row>
    <row r="34" spans="1:2">
      <c r="A34" s="1">
        <v>1080100000970</v>
      </c>
      <c r="B34" t="s">
        <v>32</v>
      </c>
    </row>
    <row r="35" spans="1:2">
      <c r="A35" s="1">
        <v>1080100000987</v>
      </c>
      <c r="B35" t="s">
        <v>33</v>
      </c>
    </row>
    <row r="36" spans="1:2">
      <c r="A36" s="1">
        <v>1080100000994</v>
      </c>
      <c r="B36" t="s">
        <v>34</v>
      </c>
    </row>
    <row r="37" spans="1:2">
      <c r="A37" s="1">
        <v>1080100001007</v>
      </c>
      <c r="B37" t="s">
        <v>35</v>
      </c>
    </row>
    <row r="38" spans="1:2">
      <c r="A38" s="1">
        <v>1080100001014</v>
      </c>
      <c r="B38" t="s">
        <v>36</v>
      </c>
    </row>
    <row r="39" spans="1:2">
      <c r="A39" s="1">
        <v>1080100001021</v>
      </c>
      <c r="B39" t="s">
        <v>37</v>
      </c>
    </row>
    <row r="40" spans="1:2">
      <c r="A40" s="1">
        <v>1080100001038</v>
      </c>
      <c r="B40" t="s">
        <v>38</v>
      </c>
    </row>
    <row r="41" spans="1:2">
      <c r="A41" s="1">
        <v>1080100001045</v>
      </c>
      <c r="B41" t="s">
        <v>39</v>
      </c>
    </row>
    <row r="42" spans="1:2">
      <c r="A42" s="1">
        <v>1080100001052</v>
      </c>
      <c r="B42" t="s">
        <v>40</v>
      </c>
    </row>
    <row r="43" spans="1:2">
      <c r="A43" s="1">
        <v>1080100001069</v>
      </c>
      <c r="B43" t="s">
        <v>41</v>
      </c>
    </row>
    <row r="44" spans="1:2">
      <c r="A44" s="1">
        <v>1080100001076</v>
      </c>
      <c r="B44" t="s">
        <v>42</v>
      </c>
    </row>
    <row r="45" spans="1:2">
      <c r="A45" s="1">
        <v>1080100001083</v>
      </c>
      <c r="B45" t="s">
        <v>43</v>
      </c>
    </row>
    <row r="46" spans="1:2">
      <c r="A46" s="1">
        <v>1080100001090</v>
      </c>
      <c r="B46" t="s">
        <v>44</v>
      </c>
    </row>
    <row r="47" spans="1:2">
      <c r="A47" s="1">
        <v>1080100001106</v>
      </c>
      <c r="B47" t="s">
        <v>45</v>
      </c>
    </row>
    <row r="48" spans="1:2">
      <c r="A48" s="1">
        <v>1080100001113</v>
      </c>
      <c r="B48" t="s">
        <v>46</v>
      </c>
    </row>
    <row r="49" spans="1:2">
      <c r="A49" s="1">
        <v>1080100001120</v>
      </c>
      <c r="B49" t="s">
        <v>47</v>
      </c>
    </row>
    <row r="50" spans="1:2">
      <c r="A50" s="1">
        <v>1080100001137</v>
      </c>
      <c r="B50" t="s">
        <v>48</v>
      </c>
    </row>
    <row r="51" spans="1:2">
      <c r="A51" s="1">
        <v>1080100001144</v>
      </c>
      <c r="B51" t="s">
        <v>49</v>
      </c>
    </row>
    <row r="52" spans="1:2">
      <c r="A52" s="1">
        <v>1080100001151</v>
      </c>
      <c r="B52" t="s">
        <v>50</v>
      </c>
    </row>
    <row r="53" spans="1:2">
      <c r="A53" s="1">
        <v>1080100001168</v>
      </c>
      <c r="B53" t="s">
        <v>51</v>
      </c>
    </row>
    <row r="54" spans="1:2">
      <c r="A54" s="1">
        <v>1080100001175</v>
      </c>
      <c r="B54" t="s">
        <v>52</v>
      </c>
    </row>
    <row r="55" spans="1:2">
      <c r="A55" s="1">
        <v>1080100001182</v>
      </c>
      <c r="B55" t="s">
        <v>53</v>
      </c>
    </row>
    <row r="56" spans="1:2">
      <c r="A56" s="1">
        <v>1080100001199</v>
      </c>
      <c r="B56" t="s">
        <v>54</v>
      </c>
    </row>
    <row r="57" spans="1:2">
      <c r="A57" s="1">
        <v>1080100001236</v>
      </c>
      <c r="B57" t="s">
        <v>55</v>
      </c>
    </row>
    <row r="58" spans="1:2">
      <c r="A58" s="1">
        <v>1080100001243</v>
      </c>
      <c r="B58" t="s">
        <v>56</v>
      </c>
    </row>
    <row r="59" spans="1:2">
      <c r="A59" s="1">
        <v>1080100001250</v>
      </c>
      <c r="B59" t="s">
        <v>57</v>
      </c>
    </row>
    <row r="60" spans="1:2">
      <c r="A60" s="1">
        <v>1080100001267</v>
      </c>
      <c r="B60" t="s">
        <v>58</v>
      </c>
    </row>
    <row r="61" spans="1:2">
      <c r="A61" s="1">
        <v>1080100001274</v>
      </c>
      <c r="B61" t="s">
        <v>59</v>
      </c>
    </row>
    <row r="62" spans="1:2">
      <c r="A62" s="1">
        <v>1080100001281</v>
      </c>
      <c r="B62" t="s">
        <v>60</v>
      </c>
    </row>
    <row r="63" spans="1:2">
      <c r="A63" s="1">
        <v>1080100001298</v>
      </c>
      <c r="B63" t="s">
        <v>61</v>
      </c>
    </row>
    <row r="64" spans="1:2">
      <c r="A64" s="1">
        <v>1080100001304</v>
      </c>
      <c r="B64" t="s">
        <v>62</v>
      </c>
    </row>
    <row r="65" spans="1:2">
      <c r="A65" s="1">
        <v>1080100001311</v>
      </c>
      <c r="B65" t="s">
        <v>63</v>
      </c>
    </row>
    <row r="66" spans="1:2">
      <c r="A66" s="1">
        <v>1080100001328</v>
      </c>
      <c r="B66" t="s">
        <v>64</v>
      </c>
    </row>
    <row r="67" spans="1:2">
      <c r="A67" s="1">
        <v>1080100001335</v>
      </c>
      <c r="B67" t="s">
        <v>65</v>
      </c>
    </row>
    <row r="68" spans="1:2">
      <c r="A68" s="1">
        <v>1080100001342</v>
      </c>
      <c r="B68" t="s">
        <v>66</v>
      </c>
    </row>
    <row r="69" spans="1:2">
      <c r="A69" s="1">
        <v>1080100001359</v>
      </c>
      <c r="B69" t="s">
        <v>67</v>
      </c>
    </row>
    <row r="70" spans="1:2">
      <c r="A70" s="1">
        <v>1080100001366</v>
      </c>
      <c r="B70" t="s">
        <v>68</v>
      </c>
    </row>
    <row r="71" spans="1:2">
      <c r="A71" s="1">
        <v>1080100001373</v>
      </c>
      <c r="B71" t="s">
        <v>69</v>
      </c>
    </row>
    <row r="72" spans="1:2">
      <c r="A72" s="1">
        <v>1080100001380</v>
      </c>
      <c r="B72" t="s">
        <v>70</v>
      </c>
    </row>
    <row r="73" spans="1:2">
      <c r="A73" s="1">
        <v>1080100001397</v>
      </c>
      <c r="B73" t="s">
        <v>71</v>
      </c>
    </row>
    <row r="74" spans="1:2">
      <c r="A74" s="1">
        <v>1080100001403</v>
      </c>
      <c r="B74" t="s">
        <v>72</v>
      </c>
    </row>
    <row r="75" spans="1:2">
      <c r="A75" s="1">
        <v>1080100001410</v>
      </c>
      <c r="B75" t="s">
        <v>73</v>
      </c>
    </row>
    <row r="76" spans="1:2">
      <c r="A76" s="1">
        <v>1080100001427</v>
      </c>
      <c r="B76" t="s">
        <v>74</v>
      </c>
    </row>
    <row r="77" spans="1:2">
      <c r="A77" s="1">
        <v>1080100001434</v>
      </c>
      <c r="B77" t="s">
        <v>75</v>
      </c>
    </row>
    <row r="78" spans="1:2">
      <c r="A78" s="1">
        <v>1080100001441</v>
      </c>
      <c r="B78" t="s">
        <v>76</v>
      </c>
    </row>
    <row r="79" spans="1:2">
      <c r="A79" s="1">
        <v>1080100001458</v>
      </c>
      <c r="B79" t="s">
        <v>77</v>
      </c>
    </row>
    <row r="80" spans="1:2">
      <c r="A80" s="1">
        <v>1080100001465</v>
      </c>
      <c r="B80" t="s">
        <v>78</v>
      </c>
    </row>
    <row r="81" spans="1:2">
      <c r="A81" s="1">
        <v>1080100001472</v>
      </c>
      <c r="B81" t="s">
        <v>79</v>
      </c>
    </row>
    <row r="82" spans="1:2">
      <c r="A82" s="1">
        <v>1080100001489</v>
      </c>
      <c r="B82" t="s">
        <v>80</v>
      </c>
    </row>
    <row r="83" spans="1:2">
      <c r="A83" s="1">
        <v>1080100001496</v>
      </c>
      <c r="B83" t="s">
        <v>81</v>
      </c>
    </row>
    <row r="84" spans="1:2">
      <c r="A84" s="1">
        <v>1080100001502</v>
      </c>
      <c r="B84" t="s">
        <v>82</v>
      </c>
    </row>
    <row r="85" spans="1:2">
      <c r="A85" s="1">
        <v>1080100001519</v>
      </c>
      <c r="B85" t="s">
        <v>83</v>
      </c>
    </row>
    <row r="86" spans="1:2">
      <c r="A86" s="1">
        <v>1080100001526</v>
      </c>
      <c r="B86" t="s">
        <v>84</v>
      </c>
    </row>
    <row r="87" spans="1:2">
      <c r="A87" s="1">
        <v>1080100001533</v>
      </c>
      <c r="B87" t="s">
        <v>85</v>
      </c>
    </row>
    <row r="88" spans="1:2">
      <c r="A88" s="1">
        <v>1080100001540</v>
      </c>
      <c r="B88" t="s">
        <v>86</v>
      </c>
    </row>
    <row r="89" spans="1:2">
      <c r="A89" s="1">
        <v>1080100001557</v>
      </c>
      <c r="B89" t="s">
        <v>87</v>
      </c>
    </row>
    <row r="90" spans="1:2">
      <c r="A90" s="1">
        <v>1080100001564</v>
      </c>
      <c r="B90" t="s">
        <v>88</v>
      </c>
    </row>
    <row r="91" spans="1:2">
      <c r="A91" s="1">
        <v>1080100001571</v>
      </c>
      <c r="B91" t="s">
        <v>89</v>
      </c>
    </row>
    <row r="92" spans="1:2">
      <c r="A92" s="1">
        <v>1080100001588</v>
      </c>
      <c r="B92" t="s">
        <v>90</v>
      </c>
    </row>
    <row r="93" spans="1:2">
      <c r="A93" s="1">
        <v>1080100001595</v>
      </c>
      <c r="B93" t="s">
        <v>91</v>
      </c>
    </row>
    <row r="94" spans="1:2">
      <c r="A94" s="1">
        <v>1080100001601</v>
      </c>
      <c r="B94" t="s">
        <v>92</v>
      </c>
    </row>
    <row r="95" spans="1:2">
      <c r="A95" s="1">
        <v>1080100001618</v>
      </c>
      <c r="B95" t="s">
        <v>93</v>
      </c>
    </row>
    <row r="96" spans="1:2">
      <c r="A96" s="1">
        <v>1080100001649</v>
      </c>
      <c r="B96" t="s">
        <v>94</v>
      </c>
    </row>
    <row r="97" spans="1:2">
      <c r="A97" s="1">
        <v>1080100001670</v>
      </c>
      <c r="B97" t="s">
        <v>95</v>
      </c>
    </row>
    <row r="98" spans="1:2">
      <c r="A98" s="1">
        <v>1080100001687</v>
      </c>
      <c r="B98" t="s">
        <v>96</v>
      </c>
    </row>
    <row r="99" spans="1:2">
      <c r="A99" s="1">
        <v>1080100001694</v>
      </c>
      <c r="B99" t="s">
        <v>97</v>
      </c>
    </row>
    <row r="100" spans="1:2">
      <c r="A100" s="1">
        <v>1080100001700</v>
      </c>
      <c r="B100" t="s">
        <v>98</v>
      </c>
    </row>
    <row r="101" spans="1:2">
      <c r="A101" s="1">
        <v>1080100001717</v>
      </c>
      <c r="B101" t="s">
        <v>99</v>
      </c>
    </row>
    <row r="102" spans="1:2">
      <c r="A102" s="1">
        <v>1080100001762</v>
      </c>
      <c r="B102" t="s">
        <v>100</v>
      </c>
    </row>
    <row r="103" spans="1:2">
      <c r="A103" s="1">
        <v>1080100001779</v>
      </c>
      <c r="B103" t="s">
        <v>101</v>
      </c>
    </row>
    <row r="104" spans="1:2">
      <c r="A104" s="1">
        <v>1080100001786</v>
      </c>
      <c r="B104" t="s">
        <v>102</v>
      </c>
    </row>
    <row r="105" spans="1:2">
      <c r="A105" s="1">
        <v>1080100001793</v>
      </c>
      <c r="B105" t="s">
        <v>103</v>
      </c>
    </row>
    <row r="106" spans="1:2">
      <c r="A106" s="1">
        <v>1080100001939</v>
      </c>
      <c r="B106" t="s">
        <v>104</v>
      </c>
    </row>
    <row r="107" spans="1:2">
      <c r="A107" s="1">
        <v>1080100001946</v>
      </c>
      <c r="B107" t="s">
        <v>105</v>
      </c>
    </row>
    <row r="108" spans="1:2">
      <c r="A108" s="1">
        <v>1080100001953</v>
      </c>
      <c r="B108" t="s">
        <v>106</v>
      </c>
    </row>
    <row r="109" spans="1:2">
      <c r="A109" s="1">
        <v>1080100001960</v>
      </c>
      <c r="B109" t="s">
        <v>107</v>
      </c>
    </row>
    <row r="110" spans="1:2">
      <c r="A110" s="1">
        <v>1080100001977</v>
      </c>
      <c r="B110" t="s">
        <v>108</v>
      </c>
    </row>
    <row r="111" spans="1:2">
      <c r="A111" s="1">
        <v>1080100001984</v>
      </c>
      <c r="B111" t="s">
        <v>109</v>
      </c>
    </row>
    <row r="112" spans="1:2">
      <c r="A112" s="1">
        <v>1080100001991</v>
      </c>
      <c r="B112" t="s">
        <v>110</v>
      </c>
    </row>
    <row r="113" spans="1:2">
      <c r="A113" s="1">
        <v>1080100002004</v>
      </c>
      <c r="B113" t="s">
        <v>111</v>
      </c>
    </row>
    <row r="114" spans="1:2">
      <c r="A114" s="1">
        <v>1080100002011</v>
      </c>
      <c r="B114" t="s">
        <v>112</v>
      </c>
    </row>
    <row r="115" spans="1:2">
      <c r="A115" s="1">
        <v>1080100002219</v>
      </c>
      <c r="B115" t="s">
        <v>113</v>
      </c>
    </row>
    <row r="116" spans="1:2">
      <c r="A116" s="1">
        <v>1080100002271</v>
      </c>
      <c r="B116" t="s">
        <v>114</v>
      </c>
    </row>
    <row r="117" spans="1:2">
      <c r="A117" s="1">
        <v>1080100002288</v>
      </c>
      <c r="B117" t="s">
        <v>115</v>
      </c>
    </row>
    <row r="118" spans="1:2">
      <c r="A118" s="1">
        <v>1080100002295</v>
      </c>
      <c r="B118" t="s">
        <v>116</v>
      </c>
    </row>
    <row r="119" spans="1:2">
      <c r="A119" s="1">
        <v>1080100002301</v>
      </c>
      <c r="B119" t="s">
        <v>117</v>
      </c>
    </row>
    <row r="120" spans="1:2">
      <c r="A120" s="1">
        <v>1080100002318</v>
      </c>
      <c r="B120" t="s">
        <v>118</v>
      </c>
    </row>
    <row r="121" spans="1:2">
      <c r="A121" s="1">
        <v>1080100002325</v>
      </c>
      <c r="B121" t="s">
        <v>119</v>
      </c>
    </row>
    <row r="122" spans="1:2">
      <c r="A122" s="1">
        <v>1080100002332</v>
      </c>
      <c r="B122" t="s">
        <v>120</v>
      </c>
    </row>
    <row r="123" spans="1:2">
      <c r="A123" s="1">
        <v>1080100002349</v>
      </c>
      <c r="B123" t="s">
        <v>121</v>
      </c>
    </row>
    <row r="124" spans="1:2">
      <c r="A124" s="1">
        <v>1080100002356</v>
      </c>
      <c r="B124" t="s">
        <v>122</v>
      </c>
    </row>
    <row r="125" spans="1:2">
      <c r="A125" s="1">
        <v>1080100002370</v>
      </c>
      <c r="B125" t="s">
        <v>123</v>
      </c>
    </row>
    <row r="126" spans="1:2">
      <c r="A126" s="1">
        <v>1080100002387</v>
      </c>
      <c r="B126" t="s">
        <v>124</v>
      </c>
    </row>
    <row r="127" spans="1:2">
      <c r="A127" s="1">
        <v>1080100002394</v>
      </c>
      <c r="B127" t="s">
        <v>125</v>
      </c>
    </row>
    <row r="128" spans="1:2">
      <c r="A128" s="1">
        <v>1080100002400</v>
      </c>
      <c r="B128" t="s">
        <v>126</v>
      </c>
    </row>
    <row r="129" spans="1:2">
      <c r="A129" s="1">
        <v>1080100002417</v>
      </c>
      <c r="B129" t="s">
        <v>127</v>
      </c>
    </row>
    <row r="130" spans="1:2">
      <c r="A130" s="1">
        <v>1080100002424</v>
      </c>
      <c r="B130" t="s">
        <v>128</v>
      </c>
    </row>
    <row r="131" spans="1:2">
      <c r="A131" s="1">
        <v>1080100002431</v>
      </c>
      <c r="B131" t="s">
        <v>129</v>
      </c>
    </row>
    <row r="132" spans="1:2">
      <c r="A132" s="1">
        <v>1080100002448</v>
      </c>
      <c r="B132" t="s">
        <v>130</v>
      </c>
    </row>
    <row r="133" spans="1:2">
      <c r="A133" s="1">
        <v>1080100002455</v>
      </c>
      <c r="B133" t="s">
        <v>131</v>
      </c>
    </row>
    <row r="134" spans="1:2">
      <c r="A134" s="1">
        <v>1080100002462</v>
      </c>
      <c r="B134" t="s">
        <v>132</v>
      </c>
    </row>
    <row r="135" spans="1:2">
      <c r="A135" s="1">
        <v>1080100002479</v>
      </c>
      <c r="B135" t="s">
        <v>133</v>
      </c>
    </row>
    <row r="136" spans="1:2">
      <c r="A136" s="1">
        <v>1080100002639</v>
      </c>
      <c r="B136" t="s">
        <v>134</v>
      </c>
    </row>
    <row r="137" spans="1:2">
      <c r="A137" s="1">
        <v>1080100003278</v>
      </c>
      <c r="B137" t="s">
        <v>135</v>
      </c>
    </row>
    <row r="138" spans="1:2">
      <c r="A138" s="1">
        <v>1080100003285</v>
      </c>
      <c r="B138" t="s">
        <v>136</v>
      </c>
    </row>
    <row r="139" spans="1:2">
      <c r="A139" s="1">
        <v>1080100003308</v>
      </c>
      <c r="B139" t="s">
        <v>137</v>
      </c>
    </row>
    <row r="140" spans="1:2">
      <c r="A140" s="1">
        <v>1080100003315</v>
      </c>
      <c r="B140" t="s">
        <v>138</v>
      </c>
    </row>
    <row r="141" spans="1:2">
      <c r="A141" s="1">
        <v>1080100003322</v>
      </c>
      <c r="B141" t="s">
        <v>139</v>
      </c>
    </row>
    <row r="142" spans="1:2">
      <c r="A142" s="1">
        <v>1080100003346</v>
      </c>
      <c r="B142" t="s">
        <v>140</v>
      </c>
    </row>
    <row r="143" spans="1:2">
      <c r="A143" s="1">
        <v>1080100003353</v>
      </c>
      <c r="B143" t="s">
        <v>141</v>
      </c>
    </row>
    <row r="144" spans="1:2">
      <c r="A144" s="1">
        <v>1080100003421</v>
      </c>
      <c r="B144" t="s">
        <v>142</v>
      </c>
    </row>
    <row r="145" spans="1:2">
      <c r="A145" s="1">
        <v>1080100003438</v>
      </c>
      <c r="B145" t="s">
        <v>143</v>
      </c>
    </row>
    <row r="146" spans="1:2">
      <c r="A146" s="1">
        <v>1080100003452</v>
      </c>
      <c r="B146" t="s">
        <v>144</v>
      </c>
    </row>
    <row r="147" spans="1:2">
      <c r="A147" s="1">
        <v>1080100003490</v>
      </c>
      <c r="B147" t="s">
        <v>145</v>
      </c>
    </row>
    <row r="148" spans="1:2">
      <c r="A148" s="1">
        <v>1080100003506</v>
      </c>
      <c r="B148" t="s">
        <v>146</v>
      </c>
    </row>
    <row r="149" spans="1:2">
      <c r="A149" s="1">
        <v>1080100003513</v>
      </c>
      <c r="B149" t="s">
        <v>147</v>
      </c>
    </row>
    <row r="150" spans="1:2">
      <c r="A150" s="1">
        <v>1080100003551</v>
      </c>
      <c r="B150" t="s">
        <v>148</v>
      </c>
    </row>
    <row r="151" spans="1:2">
      <c r="A151" s="1">
        <v>1080100003568</v>
      </c>
      <c r="B151" t="s">
        <v>149</v>
      </c>
    </row>
    <row r="152" spans="1:2">
      <c r="A152" s="1">
        <v>1080100003599</v>
      </c>
      <c r="B152" t="s">
        <v>150</v>
      </c>
    </row>
    <row r="153" spans="1:2">
      <c r="A153" s="1">
        <v>1080100003629</v>
      </c>
      <c r="B153" t="s">
        <v>151</v>
      </c>
    </row>
    <row r="154" spans="1:2">
      <c r="A154" s="1">
        <v>1080100003636</v>
      </c>
      <c r="B154" t="s">
        <v>152</v>
      </c>
    </row>
    <row r="155" spans="1:2">
      <c r="A155" s="1">
        <v>1080100003643</v>
      </c>
      <c r="B155" t="s">
        <v>153</v>
      </c>
    </row>
    <row r="156" spans="1:2">
      <c r="A156" s="1">
        <v>1080100003650</v>
      </c>
      <c r="B156" t="s">
        <v>154</v>
      </c>
    </row>
    <row r="157" spans="1:2">
      <c r="A157" s="1">
        <v>1080100003667</v>
      </c>
      <c r="B157" t="s">
        <v>155</v>
      </c>
    </row>
    <row r="158" spans="1:2">
      <c r="A158" s="1">
        <v>1080100003674</v>
      </c>
      <c r="B158" t="s">
        <v>156</v>
      </c>
    </row>
    <row r="159" spans="1:2">
      <c r="A159" s="1">
        <v>1080100003728</v>
      </c>
      <c r="B159" t="s">
        <v>157</v>
      </c>
    </row>
    <row r="160" spans="1:2">
      <c r="A160" s="1">
        <v>1080100003735</v>
      </c>
      <c r="B160" t="s">
        <v>158</v>
      </c>
    </row>
    <row r="161" spans="1:2">
      <c r="A161" s="1">
        <v>1080100003919</v>
      </c>
      <c r="B161" t="e">
        <f>+WALL CLIP CEILING SINGLE</f>
        <v>#NAME?</v>
      </c>
    </row>
    <row r="162" spans="1:2">
      <c r="A162" s="1">
        <v>1080100003940</v>
      </c>
      <c r="B162" t="s">
        <v>159</v>
      </c>
    </row>
    <row r="163" spans="1:2">
      <c r="A163" s="1">
        <v>1080100003957</v>
      </c>
      <c r="B163" t="s">
        <v>160</v>
      </c>
    </row>
    <row r="164" spans="1:2">
      <c r="A164" s="1">
        <v>1080100003964</v>
      </c>
      <c r="B164" t="s">
        <v>161</v>
      </c>
    </row>
    <row r="165" spans="1:2">
      <c r="A165" s="1">
        <v>1080100003971</v>
      </c>
      <c r="B165" t="s">
        <v>162</v>
      </c>
    </row>
    <row r="166" spans="1:2">
      <c r="A166" s="1">
        <v>1080100003988</v>
      </c>
      <c r="B166" t="s">
        <v>163</v>
      </c>
    </row>
    <row r="167" spans="1:2">
      <c r="A167" s="1">
        <v>1080100003995</v>
      </c>
      <c r="B167" t="s">
        <v>164</v>
      </c>
    </row>
    <row r="168" spans="1:2">
      <c r="A168" s="1">
        <v>1080100004008</v>
      </c>
      <c r="B168" t="s">
        <v>165</v>
      </c>
    </row>
    <row r="169" spans="1:2">
      <c r="A169" s="1">
        <v>1080100004015</v>
      </c>
      <c r="B169" t="s">
        <v>166</v>
      </c>
    </row>
    <row r="170" spans="1:2">
      <c r="A170" s="1">
        <v>1080100004022</v>
      </c>
      <c r="B170" t="s">
        <v>167</v>
      </c>
    </row>
    <row r="171" spans="1:2">
      <c r="A171" s="1">
        <v>1080100004039</v>
      </c>
      <c r="B171" t="s">
        <v>168</v>
      </c>
    </row>
    <row r="172" spans="1:2">
      <c r="A172" s="1">
        <v>1080100004046</v>
      </c>
      <c r="B172" t="s">
        <v>169</v>
      </c>
    </row>
    <row r="173" spans="1:2">
      <c r="A173" s="1">
        <v>1080100004060</v>
      </c>
      <c r="B173" t="s">
        <v>170</v>
      </c>
    </row>
    <row r="174" spans="1:2">
      <c r="A174" s="1">
        <v>1080100004077</v>
      </c>
      <c r="B174" t="s">
        <v>171</v>
      </c>
    </row>
    <row r="175" spans="1:2">
      <c r="A175" s="1">
        <v>1080100004145</v>
      </c>
      <c r="B175" t="s">
        <v>172</v>
      </c>
    </row>
    <row r="176" spans="1:2">
      <c r="A176" s="1">
        <v>1080100004152</v>
      </c>
      <c r="B176" t="s">
        <v>173</v>
      </c>
    </row>
    <row r="177" spans="1:2">
      <c r="A177" s="1">
        <v>1080100004176</v>
      </c>
      <c r="B177" t="s">
        <v>174</v>
      </c>
    </row>
    <row r="178" spans="1:2">
      <c r="A178" s="1">
        <v>1080100004183</v>
      </c>
      <c r="B178" t="s">
        <v>175</v>
      </c>
    </row>
    <row r="179" spans="1:2">
      <c r="A179" s="1">
        <v>1080100004190</v>
      </c>
      <c r="B179" t="s">
        <v>176</v>
      </c>
    </row>
    <row r="180" spans="1:2">
      <c r="A180" s="1">
        <v>1080100004206</v>
      </c>
      <c r="B180" t="s">
        <v>177</v>
      </c>
    </row>
    <row r="181" spans="1:2">
      <c r="A181" s="1">
        <v>1080100004213</v>
      </c>
      <c r="B181" t="s">
        <v>178</v>
      </c>
    </row>
    <row r="182" spans="1:2">
      <c r="A182" s="1">
        <v>1080100004480</v>
      </c>
      <c r="B182" t="s">
        <v>179</v>
      </c>
    </row>
    <row r="183" spans="1:2">
      <c r="A183" s="1">
        <v>1080100004503</v>
      </c>
      <c r="B183" t="s">
        <v>180</v>
      </c>
    </row>
    <row r="184" spans="1:2">
      <c r="A184" s="1">
        <v>1080100004510</v>
      </c>
      <c r="B184" t="s">
        <v>181</v>
      </c>
    </row>
    <row r="185" spans="1:2">
      <c r="A185" s="1">
        <v>1080100004602</v>
      </c>
      <c r="B185" t="s">
        <v>182</v>
      </c>
    </row>
    <row r="186" spans="1:2">
      <c r="A186" s="1">
        <v>1080100004732</v>
      </c>
      <c r="B186" t="s">
        <v>183</v>
      </c>
    </row>
    <row r="187" spans="1:2">
      <c r="A187" s="1">
        <v>1080100004763</v>
      </c>
      <c r="B187" t="s">
        <v>184</v>
      </c>
    </row>
    <row r="188" spans="1:2">
      <c r="A188" s="1">
        <v>1080100004800</v>
      </c>
      <c r="B188" t="s">
        <v>185</v>
      </c>
    </row>
    <row r="189" spans="1:2">
      <c r="A189" s="1">
        <v>1080100004817</v>
      </c>
      <c r="B189" t="s">
        <v>186</v>
      </c>
    </row>
    <row r="190" spans="1:2">
      <c r="A190" s="1">
        <v>1080100004824</v>
      </c>
      <c r="B190" t="s">
        <v>187</v>
      </c>
    </row>
    <row r="191" spans="1:2">
      <c r="A191" s="1">
        <v>1080100004893</v>
      </c>
      <c r="B191" t="s">
        <v>188</v>
      </c>
    </row>
    <row r="192" spans="1:2">
      <c r="A192" s="1">
        <v>1080100004909</v>
      </c>
      <c r="B192" t="s">
        <v>189</v>
      </c>
    </row>
    <row r="193" spans="1:2">
      <c r="A193" s="1">
        <v>1080100004916</v>
      </c>
      <c r="B193" t="s">
        <v>190</v>
      </c>
    </row>
    <row r="194" spans="1:2">
      <c r="A194" s="1">
        <v>1080100004923</v>
      </c>
      <c r="B194" t="s">
        <v>191</v>
      </c>
    </row>
    <row r="195" spans="1:2">
      <c r="A195" s="1">
        <v>1080100004992</v>
      </c>
      <c r="B195" t="s">
        <v>192</v>
      </c>
    </row>
    <row r="196" spans="1:2">
      <c r="A196" s="1">
        <v>1080100005647</v>
      </c>
      <c r="B196" t="s">
        <v>193</v>
      </c>
    </row>
    <row r="197" spans="1:2">
      <c r="A197" s="1">
        <v>1080100005661</v>
      </c>
      <c r="B197" t="s">
        <v>194</v>
      </c>
    </row>
    <row r="198" spans="1:2">
      <c r="A198" s="1">
        <v>1080100005678</v>
      </c>
      <c r="B198" t="s">
        <v>195</v>
      </c>
    </row>
    <row r="199" spans="1:2">
      <c r="A199" s="1">
        <v>1080100005715</v>
      </c>
      <c r="B199" t="s">
        <v>196</v>
      </c>
    </row>
    <row r="200" spans="1:2">
      <c r="A200" s="1">
        <v>1080100005722</v>
      </c>
      <c r="B200" t="s">
        <v>197</v>
      </c>
    </row>
    <row r="201" spans="1:2">
      <c r="A201" s="1">
        <v>1080100005838</v>
      </c>
      <c r="B201" t="s">
        <v>198</v>
      </c>
    </row>
    <row r="202" spans="1:2">
      <c r="A202" s="1">
        <v>1080100005852</v>
      </c>
      <c r="B202" t="s">
        <v>199</v>
      </c>
    </row>
    <row r="203" spans="1:2">
      <c r="A203" s="1">
        <v>1080100005869</v>
      </c>
      <c r="B203" t="s">
        <v>200</v>
      </c>
    </row>
    <row r="204" spans="1:2">
      <c r="A204" s="1">
        <v>1080100005975</v>
      </c>
      <c r="B204" t="s">
        <v>201</v>
      </c>
    </row>
    <row r="205" spans="1:2">
      <c r="A205" s="1">
        <v>1080100005982</v>
      </c>
      <c r="B205" t="s">
        <v>202</v>
      </c>
    </row>
    <row r="206" spans="1:2">
      <c r="A206" s="1">
        <v>1080100005999</v>
      </c>
      <c r="B206" t="s">
        <v>203</v>
      </c>
    </row>
    <row r="207" spans="1:2">
      <c r="A207" s="1">
        <v>1080100006057</v>
      </c>
      <c r="B207" t="s">
        <v>204</v>
      </c>
    </row>
    <row r="208" spans="1:2">
      <c r="A208" s="1">
        <v>1080100006071</v>
      </c>
      <c r="B208" t="s">
        <v>205</v>
      </c>
    </row>
    <row r="209" spans="1:2">
      <c r="A209" s="1">
        <v>1080100006095</v>
      </c>
      <c r="B209" t="s">
        <v>206</v>
      </c>
    </row>
    <row r="210" spans="1:2">
      <c r="A210" s="1">
        <v>1080100006101</v>
      </c>
      <c r="B210" t="s">
        <v>207</v>
      </c>
    </row>
    <row r="211" spans="1:2">
      <c r="A211" s="1">
        <v>1080100006286</v>
      </c>
      <c r="B211" t="s">
        <v>208</v>
      </c>
    </row>
    <row r="212" spans="1:2">
      <c r="A212" s="1">
        <v>1080100006293</v>
      </c>
      <c r="B212" t="s">
        <v>209</v>
      </c>
    </row>
    <row r="213" spans="1:2">
      <c r="A213" s="1">
        <v>1080100006309</v>
      </c>
      <c r="B213" t="s">
        <v>210</v>
      </c>
    </row>
    <row r="214" spans="1:2">
      <c r="A214" s="1">
        <v>1080100006316</v>
      </c>
      <c r="B214" t="s">
        <v>211</v>
      </c>
    </row>
    <row r="215" spans="1:2">
      <c r="A215" s="1">
        <v>1080100006330</v>
      </c>
      <c r="B215" t="s">
        <v>212</v>
      </c>
    </row>
    <row r="216" spans="1:2">
      <c r="A216" s="1">
        <v>1080100006347</v>
      </c>
      <c r="B216" t="s">
        <v>213</v>
      </c>
    </row>
    <row r="217" spans="1:2">
      <c r="A217" s="1">
        <v>1080100006378</v>
      </c>
      <c r="B217" t="e">
        <f>+WALL CLIP CEILING DOUBLE</f>
        <v>#NAME?</v>
      </c>
    </row>
    <row r="218" spans="1:2">
      <c r="A218" s="1">
        <v>1080100006392</v>
      </c>
      <c r="B218" t="s">
        <v>214</v>
      </c>
    </row>
    <row r="219" spans="1:2">
      <c r="A219" s="1">
        <v>1080100006408</v>
      </c>
      <c r="B219" t="s">
        <v>215</v>
      </c>
    </row>
    <row r="220" spans="1:2">
      <c r="A220" s="1">
        <v>1080100006545</v>
      </c>
      <c r="B220" t="s">
        <v>216</v>
      </c>
    </row>
    <row r="221" spans="1:2">
      <c r="A221" s="1">
        <v>1080100006552</v>
      </c>
      <c r="B221" t="s">
        <v>217</v>
      </c>
    </row>
    <row r="222" spans="1:2">
      <c r="A222" s="1">
        <v>1080100006569</v>
      </c>
      <c r="B222" t="s">
        <v>218</v>
      </c>
    </row>
    <row r="223" spans="1:2">
      <c r="A223" s="1">
        <v>1080100006576</v>
      </c>
      <c r="B223" t="s">
        <v>219</v>
      </c>
    </row>
    <row r="224" spans="1:2">
      <c r="A224" s="1">
        <v>1080100006583</v>
      </c>
      <c r="B224" t="s">
        <v>220</v>
      </c>
    </row>
    <row r="225" spans="1:2">
      <c r="A225" s="1">
        <v>1080100006644</v>
      </c>
      <c r="B225" t="s">
        <v>221</v>
      </c>
    </row>
    <row r="226" spans="1:2">
      <c r="A226" s="1">
        <v>1080100007016</v>
      </c>
      <c r="B226" t="s">
        <v>222</v>
      </c>
    </row>
    <row r="227" spans="1:2">
      <c r="A227" s="1">
        <v>1080100007023</v>
      </c>
      <c r="B227" t="s">
        <v>223</v>
      </c>
    </row>
    <row r="228" spans="1:2">
      <c r="A228" s="1">
        <v>1080100007030</v>
      </c>
      <c r="B228" t="s">
        <v>224</v>
      </c>
    </row>
    <row r="229" spans="1:2">
      <c r="A229" s="1">
        <v>1080100007085</v>
      </c>
      <c r="B229" t="s">
        <v>225</v>
      </c>
    </row>
    <row r="230" spans="1:2">
      <c r="A230" s="1">
        <v>1080100007092</v>
      </c>
      <c r="B230" t="s">
        <v>226</v>
      </c>
    </row>
    <row r="231" spans="1:2">
      <c r="A231" s="1">
        <v>1080100007115</v>
      </c>
      <c r="B231" t="s">
        <v>227</v>
      </c>
    </row>
    <row r="232" spans="1:2">
      <c r="A232" s="1">
        <v>1080100007122</v>
      </c>
      <c r="B232" t="s">
        <v>228</v>
      </c>
    </row>
    <row r="233" spans="1:2">
      <c r="A233" s="1">
        <v>1080100007139</v>
      </c>
      <c r="B233" t="s">
        <v>229</v>
      </c>
    </row>
    <row r="234" spans="1:2">
      <c r="A234" s="1">
        <v>1080100007146</v>
      </c>
      <c r="B234" t="s">
        <v>230</v>
      </c>
    </row>
    <row r="235" spans="1:2">
      <c r="A235" s="1">
        <v>1080100007153</v>
      </c>
      <c r="B235" t="s">
        <v>231</v>
      </c>
    </row>
    <row r="236" spans="1:2">
      <c r="A236" s="1">
        <v>1080100007160</v>
      </c>
      <c r="B236" t="s">
        <v>232</v>
      </c>
    </row>
    <row r="237" spans="1:2">
      <c r="A237" s="1">
        <v>1080100007177</v>
      </c>
      <c r="B237" t="s">
        <v>233</v>
      </c>
    </row>
    <row r="238" spans="1:2">
      <c r="A238" s="1">
        <v>1080100007184</v>
      </c>
      <c r="B238" t="s">
        <v>234</v>
      </c>
    </row>
    <row r="239" spans="1:2">
      <c r="A239" s="1">
        <v>1080100007467</v>
      </c>
      <c r="B239" t="s">
        <v>235</v>
      </c>
    </row>
    <row r="240" spans="1:2">
      <c r="A240" s="1">
        <v>1080100008419</v>
      </c>
      <c r="B240" t="s">
        <v>236</v>
      </c>
    </row>
    <row r="241" spans="1:2">
      <c r="A241" s="1">
        <v>1080100008426</v>
      </c>
      <c r="B241" t="s">
        <v>237</v>
      </c>
    </row>
    <row r="242" spans="1:2">
      <c r="A242" s="1">
        <v>1080100008433</v>
      </c>
      <c r="B242" t="s">
        <v>238</v>
      </c>
    </row>
    <row r="243" spans="1:2">
      <c r="A243" s="1">
        <v>1080100008440</v>
      </c>
      <c r="B243" t="s">
        <v>239</v>
      </c>
    </row>
    <row r="244" spans="1:2">
      <c r="A244" s="1">
        <v>1080100008457</v>
      </c>
      <c r="B244" t="s">
        <v>240</v>
      </c>
    </row>
    <row r="245" spans="1:2">
      <c r="A245" s="1">
        <v>1080100008464</v>
      </c>
      <c r="B245" t="s">
        <v>241</v>
      </c>
    </row>
    <row r="246" spans="1:2">
      <c r="A246" s="1">
        <v>1080100008471</v>
      </c>
      <c r="B246" t="s">
        <v>242</v>
      </c>
    </row>
    <row r="247" spans="1:2">
      <c r="A247" s="1">
        <v>1080100008556</v>
      </c>
      <c r="B247" t="s">
        <v>243</v>
      </c>
    </row>
    <row r="248" spans="1:2">
      <c r="A248" s="1">
        <v>1080100008563</v>
      </c>
      <c r="B248" t="s">
        <v>244</v>
      </c>
    </row>
    <row r="249" spans="1:2">
      <c r="A249" s="1">
        <v>1080100008570</v>
      </c>
      <c r="B249" t="s">
        <v>245</v>
      </c>
    </row>
    <row r="250" spans="1:2">
      <c r="A250" s="1">
        <v>1080100008587</v>
      </c>
      <c r="B250" t="s">
        <v>246</v>
      </c>
    </row>
    <row r="251" spans="1:2">
      <c r="A251" s="1">
        <v>1080100008594</v>
      </c>
      <c r="B251" t="s">
        <v>247</v>
      </c>
    </row>
    <row r="252" spans="1:2">
      <c r="A252" s="1">
        <v>1080100008600</v>
      </c>
      <c r="B252" t="s">
        <v>248</v>
      </c>
    </row>
    <row r="253" spans="1:2">
      <c r="A253" s="1">
        <v>1080100008617</v>
      </c>
      <c r="B253" t="s">
        <v>249</v>
      </c>
    </row>
    <row r="254" spans="1:2">
      <c r="A254" s="1">
        <v>1080100008624</v>
      </c>
      <c r="B254" t="s">
        <v>250</v>
      </c>
    </row>
    <row r="255" spans="1:2">
      <c r="A255" s="1">
        <v>1080100008631</v>
      </c>
      <c r="B255" t="s">
        <v>251</v>
      </c>
    </row>
    <row r="256" spans="1:2">
      <c r="A256" s="1">
        <v>1080100008648</v>
      </c>
      <c r="B256" t="s">
        <v>252</v>
      </c>
    </row>
    <row r="257" spans="1:2">
      <c r="A257" s="1">
        <v>1080100008655</v>
      </c>
      <c r="B257" t="s">
        <v>253</v>
      </c>
    </row>
    <row r="258" spans="1:2">
      <c r="A258" s="1">
        <v>1080100008662</v>
      </c>
      <c r="B258" t="s">
        <v>254</v>
      </c>
    </row>
    <row r="259" spans="1:2">
      <c r="A259" s="1">
        <v>1080100008679</v>
      </c>
      <c r="B259" t="s">
        <v>255</v>
      </c>
    </row>
    <row r="260" spans="1:2">
      <c r="A260" s="1">
        <v>1080100008686</v>
      </c>
      <c r="B260" t="s">
        <v>256</v>
      </c>
    </row>
    <row r="261" spans="1:2">
      <c r="A261" s="1">
        <v>1080100008693</v>
      </c>
      <c r="B261" t="e">
        <f>+SOAP HOLDER CERAMIC WHITE/B90</f>
        <v>#NAME?</v>
      </c>
    </row>
    <row r="262" spans="1:2">
      <c r="A262" s="1">
        <v>1080100008709</v>
      </c>
      <c r="B262" t="e">
        <f>+PAPER HOLDER CERAMIC WHITE/B907</f>
        <v>#NAME?</v>
      </c>
    </row>
    <row r="263" spans="1:2">
      <c r="A263" s="1">
        <v>1080100008853</v>
      </c>
      <c r="B263" t="s">
        <v>257</v>
      </c>
    </row>
    <row r="264" spans="1:2">
      <c r="A264" s="1">
        <v>1080100008907</v>
      </c>
      <c r="B264" t="s">
        <v>258</v>
      </c>
    </row>
    <row r="265" spans="1:2">
      <c r="A265" s="1">
        <v>1080100008938</v>
      </c>
      <c r="B265" t="s">
        <v>259</v>
      </c>
    </row>
    <row r="266" spans="1:2">
      <c r="A266" s="1">
        <v>1080100008945</v>
      </c>
      <c r="B266" t="s">
        <v>260</v>
      </c>
    </row>
    <row r="267" spans="1:2">
      <c r="A267" s="1">
        <v>1080100008969</v>
      </c>
      <c r="B267" t="s">
        <v>261</v>
      </c>
    </row>
    <row r="268" spans="1:2">
      <c r="A268" s="1">
        <v>1080100008976</v>
      </c>
      <c r="B268" t="s">
        <v>262</v>
      </c>
    </row>
    <row r="269" spans="1:2">
      <c r="A269" s="1">
        <v>1080100008983</v>
      </c>
      <c r="B269" t="s">
        <v>263</v>
      </c>
    </row>
    <row r="270" spans="1:2">
      <c r="A270" s="1">
        <v>1080100008990</v>
      </c>
      <c r="B270" t="s">
        <v>264</v>
      </c>
    </row>
    <row r="271" spans="1:2">
      <c r="A271" s="1">
        <v>1080100009027</v>
      </c>
      <c r="B271" t="s">
        <v>265</v>
      </c>
    </row>
    <row r="272" spans="1:2">
      <c r="A272" s="1">
        <v>1080100009218</v>
      </c>
      <c r="B272" t="s">
        <v>266</v>
      </c>
    </row>
    <row r="273" spans="1:2">
      <c r="A273" s="1">
        <v>1080100009874</v>
      </c>
      <c r="B273" t="s">
        <v>267</v>
      </c>
    </row>
    <row r="274" spans="1:2">
      <c r="A274" s="1">
        <v>1080100009881</v>
      </c>
      <c r="B274" t="s">
        <v>268</v>
      </c>
    </row>
    <row r="275" spans="1:2">
      <c r="A275" s="1">
        <v>1080100009997</v>
      </c>
      <c r="B275" t="s">
        <v>269</v>
      </c>
    </row>
    <row r="276" spans="1:2">
      <c r="A276" s="1">
        <v>1080100010009</v>
      </c>
      <c r="B276" t="s">
        <v>270</v>
      </c>
    </row>
    <row r="277" spans="1:2">
      <c r="A277" s="1">
        <v>1080100010061</v>
      </c>
      <c r="B277" t="s">
        <v>271</v>
      </c>
    </row>
    <row r="278" spans="1:2">
      <c r="A278" s="1">
        <v>1080100010092</v>
      </c>
      <c r="B278" t="s">
        <v>272</v>
      </c>
    </row>
    <row r="279" spans="1:2">
      <c r="A279" s="1">
        <v>1080100010108</v>
      </c>
      <c r="B279" t="s">
        <v>273</v>
      </c>
    </row>
    <row r="280" spans="1:2">
      <c r="A280" s="1">
        <v>1080100010115</v>
      </c>
      <c r="B280" t="s">
        <v>274</v>
      </c>
    </row>
    <row r="281" spans="1:2">
      <c r="A281" s="1">
        <v>1080100010122</v>
      </c>
      <c r="B281" t="s">
        <v>275</v>
      </c>
    </row>
    <row r="282" spans="1:2">
      <c r="A282" s="1">
        <v>1080100010139</v>
      </c>
      <c r="B282" t="s">
        <v>276</v>
      </c>
    </row>
    <row r="283" spans="1:2">
      <c r="A283" s="1">
        <v>1080100010146</v>
      </c>
      <c r="B283" t="s">
        <v>277</v>
      </c>
    </row>
    <row r="284" spans="1:2">
      <c r="A284" s="1">
        <v>1080100010153</v>
      </c>
      <c r="B284" t="s">
        <v>278</v>
      </c>
    </row>
    <row r="285" spans="1:2">
      <c r="A285" s="1">
        <v>1080100010160</v>
      </c>
      <c r="B285" t="s">
        <v>279</v>
      </c>
    </row>
    <row r="286" spans="1:2">
      <c r="A286" s="1">
        <v>1080100010245</v>
      </c>
      <c r="B286" t="s">
        <v>280</v>
      </c>
    </row>
    <row r="287" spans="1:2">
      <c r="A287" s="1">
        <v>1080100010252</v>
      </c>
      <c r="B287" t="s">
        <v>281</v>
      </c>
    </row>
    <row r="288" spans="1:2">
      <c r="A288" s="1">
        <v>1080100010269</v>
      </c>
      <c r="B288" t="s">
        <v>282</v>
      </c>
    </row>
    <row r="289" spans="1:2">
      <c r="A289" s="1">
        <v>1080100010276</v>
      </c>
      <c r="B289" t="s">
        <v>283</v>
      </c>
    </row>
    <row r="290" spans="1:2">
      <c r="A290" s="1">
        <v>1080100010283</v>
      </c>
      <c r="B290" t="s">
        <v>284</v>
      </c>
    </row>
    <row r="291" spans="1:2">
      <c r="A291" s="1">
        <v>1080100010290</v>
      </c>
      <c r="B291" t="s">
        <v>285</v>
      </c>
    </row>
    <row r="292" spans="1:2">
      <c r="A292" s="1">
        <v>1080100010306</v>
      </c>
      <c r="B292" t="s">
        <v>286</v>
      </c>
    </row>
    <row r="293" spans="1:2">
      <c r="A293" s="1">
        <v>1080100010313</v>
      </c>
      <c r="B293" t="s">
        <v>287</v>
      </c>
    </row>
    <row r="294" spans="1:2">
      <c r="A294" s="1">
        <v>1080100010320</v>
      </c>
      <c r="B294" t="s">
        <v>288</v>
      </c>
    </row>
    <row r="295" spans="1:2">
      <c r="A295" s="1">
        <v>1080100010344</v>
      </c>
      <c r="B295" t="s">
        <v>289</v>
      </c>
    </row>
    <row r="296" spans="1:2">
      <c r="A296" s="1">
        <v>1080100010351</v>
      </c>
      <c r="B296" t="s">
        <v>290</v>
      </c>
    </row>
    <row r="297" spans="1:2">
      <c r="A297" s="1">
        <v>1080100010382</v>
      </c>
      <c r="B297" t="s">
        <v>291</v>
      </c>
    </row>
    <row r="298" spans="1:2">
      <c r="A298" s="1">
        <v>1080100010399</v>
      </c>
      <c r="B298" t="s">
        <v>292</v>
      </c>
    </row>
    <row r="299" spans="1:2">
      <c r="A299" s="1">
        <v>1080100010405</v>
      </c>
      <c r="B299" t="s">
        <v>293</v>
      </c>
    </row>
    <row r="300" spans="1:2">
      <c r="A300" s="1">
        <v>1080100010412</v>
      </c>
      <c r="B300" t="s">
        <v>294</v>
      </c>
    </row>
    <row r="301" spans="1:2">
      <c r="A301" s="1">
        <v>1080100010429</v>
      </c>
      <c r="B301" t="s">
        <v>295</v>
      </c>
    </row>
    <row r="302" spans="1:2">
      <c r="A302" s="1">
        <v>1080100010528</v>
      </c>
      <c r="B302" t="s">
        <v>296</v>
      </c>
    </row>
    <row r="303" spans="1:2">
      <c r="A303" s="1">
        <v>1080100010535</v>
      </c>
      <c r="B303" t="s">
        <v>297</v>
      </c>
    </row>
    <row r="304" spans="1:2">
      <c r="A304" s="1">
        <v>1080100010542</v>
      </c>
      <c r="B304" t="s">
        <v>298</v>
      </c>
    </row>
    <row r="305" spans="1:2">
      <c r="A305" s="1">
        <v>1080100010559</v>
      </c>
      <c r="B305" t="s">
        <v>299</v>
      </c>
    </row>
    <row r="306" spans="1:2">
      <c r="A306" s="1">
        <v>1080100010566</v>
      </c>
      <c r="B306" t="s">
        <v>300</v>
      </c>
    </row>
    <row r="307" spans="1:2">
      <c r="A307" s="1">
        <v>1080100010573</v>
      </c>
      <c r="B307" t="s">
        <v>301</v>
      </c>
    </row>
    <row r="308" spans="1:2">
      <c r="A308" s="1">
        <v>1080100010580</v>
      </c>
      <c r="B308" t="s">
        <v>302</v>
      </c>
    </row>
    <row r="309" spans="1:2">
      <c r="A309" s="1">
        <v>1080100010597</v>
      </c>
      <c r="B309" t="s">
        <v>303</v>
      </c>
    </row>
    <row r="310" spans="1:2">
      <c r="A310" s="1">
        <v>1080100010634</v>
      </c>
      <c r="B310" t="s">
        <v>304</v>
      </c>
    </row>
    <row r="311" spans="1:2">
      <c r="A311" s="1">
        <v>1080100010641</v>
      </c>
      <c r="B311" t="s">
        <v>305</v>
      </c>
    </row>
    <row r="312" spans="1:2">
      <c r="A312" s="1">
        <v>1080100010658</v>
      </c>
      <c r="B312" t="s">
        <v>306</v>
      </c>
    </row>
    <row r="313" spans="1:2">
      <c r="A313" s="1">
        <v>1080100010665</v>
      </c>
      <c r="B313" t="s">
        <v>307</v>
      </c>
    </row>
    <row r="314" spans="1:2">
      <c r="A314" s="1">
        <v>1080100010672</v>
      </c>
      <c r="B314" t="s">
        <v>308</v>
      </c>
    </row>
    <row r="315" spans="1:2">
      <c r="A315" s="1">
        <v>1080100010689</v>
      </c>
      <c r="B315" t="s">
        <v>309</v>
      </c>
    </row>
    <row r="316" spans="1:2">
      <c r="A316" s="1">
        <v>1080100010986</v>
      </c>
      <c r="B316" t="s">
        <v>310</v>
      </c>
    </row>
    <row r="317" spans="1:2">
      <c r="A317" s="1">
        <v>1080100010993</v>
      </c>
      <c r="B317" t="s">
        <v>311</v>
      </c>
    </row>
    <row r="318" spans="1:2">
      <c r="A318" s="1">
        <v>1080100011006</v>
      </c>
      <c r="B318" t="s">
        <v>312</v>
      </c>
    </row>
    <row r="319" spans="1:2">
      <c r="A319" s="1">
        <v>1080100011020</v>
      </c>
      <c r="B319" t="s">
        <v>313</v>
      </c>
    </row>
    <row r="320" spans="1:2">
      <c r="A320" s="1">
        <v>1080100011037</v>
      </c>
      <c r="B320" t="s">
        <v>314</v>
      </c>
    </row>
    <row r="321" spans="1:2">
      <c r="A321" s="1">
        <v>1080100011044</v>
      </c>
      <c r="B321" t="s">
        <v>315</v>
      </c>
    </row>
    <row r="322" spans="1:2">
      <c r="A322" s="1">
        <v>1080100011051</v>
      </c>
      <c r="B322" t="s">
        <v>316</v>
      </c>
    </row>
    <row r="323" spans="1:2">
      <c r="A323" s="1">
        <v>1080100011068</v>
      </c>
      <c r="B323" t="s">
        <v>317</v>
      </c>
    </row>
    <row r="324" spans="1:2">
      <c r="A324" s="1">
        <v>1080100011075</v>
      </c>
      <c r="B324" t="s">
        <v>318</v>
      </c>
    </row>
    <row r="325" spans="1:2">
      <c r="A325" s="1">
        <v>1080100011082</v>
      </c>
      <c r="B325" t="s">
        <v>319</v>
      </c>
    </row>
    <row r="326" spans="1:2">
      <c r="A326" s="1">
        <v>1080100011099</v>
      </c>
      <c r="B326" t="s">
        <v>320</v>
      </c>
    </row>
    <row r="327" spans="1:2">
      <c r="A327" s="1">
        <v>1080100011105</v>
      </c>
      <c r="B327" t="s">
        <v>321</v>
      </c>
    </row>
    <row r="328" spans="1:2">
      <c r="A328" s="1">
        <v>1080100011280</v>
      </c>
      <c r="B328" t="s">
        <v>322</v>
      </c>
    </row>
    <row r="329" spans="1:2">
      <c r="A329" s="1">
        <v>1080100011518</v>
      </c>
      <c r="B329" t="s">
        <v>323</v>
      </c>
    </row>
    <row r="330" spans="1:2">
      <c r="A330" s="1">
        <v>1080100011648</v>
      </c>
      <c r="B330" t="s">
        <v>324</v>
      </c>
    </row>
    <row r="331" spans="1:2">
      <c r="A331" s="1">
        <v>1080100011655</v>
      </c>
      <c r="B331" t="s">
        <v>325</v>
      </c>
    </row>
    <row r="332" spans="1:2">
      <c r="A332" s="1">
        <v>1080100011662</v>
      </c>
      <c r="B332" t="s">
        <v>326</v>
      </c>
    </row>
    <row r="333" spans="1:2">
      <c r="A333" s="1">
        <v>1080100011679</v>
      </c>
      <c r="B333" t="s">
        <v>327</v>
      </c>
    </row>
    <row r="334" spans="1:2">
      <c r="A334" s="1">
        <v>1080100011686</v>
      </c>
      <c r="B334" t="s">
        <v>328</v>
      </c>
    </row>
    <row r="335" spans="1:2">
      <c r="A335" s="1">
        <v>1080100011693</v>
      </c>
      <c r="B335" t="s">
        <v>329</v>
      </c>
    </row>
    <row r="336" spans="1:2">
      <c r="A336" s="1">
        <v>1080100011709</v>
      </c>
      <c r="B336" t="s">
        <v>330</v>
      </c>
    </row>
    <row r="337" spans="1:2">
      <c r="A337" s="1">
        <v>1080100011716</v>
      </c>
      <c r="B337" t="s">
        <v>331</v>
      </c>
    </row>
    <row r="338" spans="1:2">
      <c r="A338" s="1">
        <v>1080100011747</v>
      </c>
      <c r="B338" t="s">
        <v>332</v>
      </c>
    </row>
    <row r="339" spans="1:2">
      <c r="A339" s="1">
        <v>1080100011754</v>
      </c>
      <c r="B339" t="s">
        <v>333</v>
      </c>
    </row>
    <row r="340" spans="1:2">
      <c r="A340" s="1">
        <v>1080100011761</v>
      </c>
      <c r="B340" t="s">
        <v>334</v>
      </c>
    </row>
    <row r="341" spans="1:2">
      <c r="A341" s="1">
        <v>1080100011778</v>
      </c>
      <c r="B341" t="s">
        <v>335</v>
      </c>
    </row>
    <row r="342" spans="1:2">
      <c r="A342" s="1">
        <v>1080100011785</v>
      </c>
      <c r="B342" t="s">
        <v>336</v>
      </c>
    </row>
    <row r="343" spans="1:2">
      <c r="A343" s="1">
        <v>1080100011792</v>
      </c>
      <c r="B343" t="s">
        <v>337</v>
      </c>
    </row>
    <row r="344" spans="1:2">
      <c r="A344" s="1">
        <v>1080100011808</v>
      </c>
      <c r="B344" t="s">
        <v>338</v>
      </c>
    </row>
    <row r="345" spans="1:2">
      <c r="A345" s="1">
        <v>1080100011815</v>
      </c>
      <c r="B345" t="s">
        <v>339</v>
      </c>
    </row>
    <row r="346" spans="1:2">
      <c r="A346" s="1">
        <v>1080100011839</v>
      </c>
      <c r="B346" t="s">
        <v>340</v>
      </c>
    </row>
    <row r="347" spans="1:2">
      <c r="A347" s="1">
        <v>1080100011846</v>
      </c>
      <c r="B347" t="s">
        <v>341</v>
      </c>
    </row>
    <row r="348" spans="1:2">
      <c r="A348" s="1">
        <v>1080100012232</v>
      </c>
      <c r="B348" t="s">
        <v>342</v>
      </c>
    </row>
    <row r="349" spans="1:2">
      <c r="A349" s="1">
        <v>1080100012256</v>
      </c>
      <c r="B349" t="s">
        <v>343</v>
      </c>
    </row>
    <row r="350" spans="1:2">
      <c r="A350" s="1">
        <v>1080100012270</v>
      </c>
      <c r="B350" t="s">
        <v>344</v>
      </c>
    </row>
    <row r="351" spans="1:2">
      <c r="A351" s="1">
        <v>1080100012287</v>
      </c>
      <c r="B351" t="s">
        <v>345</v>
      </c>
    </row>
    <row r="352" spans="1:2">
      <c r="A352" s="1">
        <v>1080100012294</v>
      </c>
      <c r="B352" t="s">
        <v>346</v>
      </c>
    </row>
    <row r="353" spans="1:2">
      <c r="A353" s="1">
        <v>1080100012300</v>
      </c>
      <c r="B353" t="s">
        <v>347</v>
      </c>
    </row>
    <row r="354" spans="1:2">
      <c r="A354" s="1">
        <v>1080100012317</v>
      </c>
      <c r="B354" t="s">
        <v>348</v>
      </c>
    </row>
    <row r="355" spans="1:2">
      <c r="A355" s="1">
        <v>1080100012324</v>
      </c>
      <c r="B355" t="s">
        <v>349</v>
      </c>
    </row>
    <row r="356" spans="1:2">
      <c r="A356" s="1">
        <v>1080100012331</v>
      </c>
      <c r="B356" t="s">
        <v>350</v>
      </c>
    </row>
    <row r="357" spans="1:2">
      <c r="A357" s="1">
        <v>1080100012348</v>
      </c>
      <c r="B357" t="s">
        <v>351</v>
      </c>
    </row>
    <row r="358" spans="1:2">
      <c r="A358" s="1">
        <v>1080100012355</v>
      </c>
      <c r="B358" t="s">
        <v>352</v>
      </c>
    </row>
    <row r="359" spans="1:2">
      <c r="A359" s="1">
        <v>1080100012362</v>
      </c>
      <c r="B359" t="s">
        <v>353</v>
      </c>
    </row>
    <row r="360" spans="1:2">
      <c r="A360" s="1">
        <v>1080100012379</v>
      </c>
      <c r="B360" t="s">
        <v>354</v>
      </c>
    </row>
    <row r="361" spans="1:2">
      <c r="A361" s="1">
        <v>1080100012386</v>
      </c>
      <c r="B361" t="s">
        <v>355</v>
      </c>
    </row>
    <row r="362" spans="1:2">
      <c r="A362" s="1">
        <v>1080100012393</v>
      </c>
      <c r="B362" t="s">
        <v>356</v>
      </c>
    </row>
    <row r="363" spans="1:2">
      <c r="A363" s="1">
        <v>1080100012409</v>
      </c>
      <c r="B363" t="s">
        <v>357</v>
      </c>
    </row>
    <row r="364" spans="1:2">
      <c r="A364" s="1">
        <v>1080100012416</v>
      </c>
      <c r="B364" t="s">
        <v>358</v>
      </c>
    </row>
    <row r="365" spans="1:2">
      <c r="A365" s="1">
        <v>1080100012423</v>
      </c>
      <c r="B365" t="s">
        <v>359</v>
      </c>
    </row>
    <row r="366" spans="1:2">
      <c r="A366" s="1">
        <v>1080100012430</v>
      </c>
      <c r="B366" t="s">
        <v>360</v>
      </c>
    </row>
    <row r="367" spans="1:2">
      <c r="A367" s="1">
        <v>1080100012447</v>
      </c>
      <c r="B367" t="s">
        <v>361</v>
      </c>
    </row>
    <row r="368" spans="1:2">
      <c r="A368" s="1">
        <v>1080100012454</v>
      </c>
      <c r="B368" t="s">
        <v>362</v>
      </c>
    </row>
    <row r="369" spans="1:2">
      <c r="A369" s="1">
        <v>1080100012461</v>
      </c>
      <c r="B369" t="s">
        <v>363</v>
      </c>
    </row>
    <row r="370" spans="1:2">
      <c r="A370" s="1">
        <v>1080100012478</v>
      </c>
      <c r="B370" t="s">
        <v>364</v>
      </c>
    </row>
    <row r="371" spans="1:2">
      <c r="A371" s="1">
        <v>1080100012485</v>
      </c>
      <c r="B371" t="s">
        <v>365</v>
      </c>
    </row>
    <row r="372" spans="1:2">
      <c r="A372" s="1">
        <v>1080100012553</v>
      </c>
      <c r="B372" t="s">
        <v>366</v>
      </c>
    </row>
    <row r="373" spans="1:2">
      <c r="A373" s="1">
        <v>1080100012638</v>
      </c>
      <c r="B373" t="s">
        <v>367</v>
      </c>
    </row>
    <row r="374" spans="1:2">
      <c r="A374" s="1">
        <v>1080100012676</v>
      </c>
      <c r="B374" t="s">
        <v>368</v>
      </c>
    </row>
    <row r="375" spans="1:2">
      <c r="A375" s="1">
        <v>1080100012737</v>
      </c>
      <c r="B375" t="s">
        <v>369</v>
      </c>
    </row>
    <row r="376" spans="1:2">
      <c r="A376" s="1">
        <v>1080100012744</v>
      </c>
      <c r="B376" t="s">
        <v>370</v>
      </c>
    </row>
    <row r="377" spans="1:2">
      <c r="A377" s="1">
        <v>1080100012751</v>
      </c>
      <c r="B377" t="s">
        <v>371</v>
      </c>
    </row>
    <row r="378" spans="1:2">
      <c r="A378" s="1">
        <v>1080100012768</v>
      </c>
      <c r="B378" t="s">
        <v>372</v>
      </c>
    </row>
    <row r="379" spans="1:2">
      <c r="A379" s="1">
        <v>1080100012775</v>
      </c>
      <c r="B379" t="s">
        <v>373</v>
      </c>
    </row>
    <row r="380" spans="1:2">
      <c r="A380" s="1">
        <v>1080100012782</v>
      </c>
      <c r="B380" t="s">
        <v>374</v>
      </c>
    </row>
    <row r="381" spans="1:2">
      <c r="A381" s="1">
        <v>1080100012799</v>
      </c>
      <c r="B381" t="s">
        <v>375</v>
      </c>
    </row>
    <row r="382" spans="1:2">
      <c r="A382" s="1">
        <v>1080100012881</v>
      </c>
      <c r="B382" t="s">
        <v>376</v>
      </c>
    </row>
    <row r="383" spans="1:2">
      <c r="A383" s="1">
        <v>1080100012898</v>
      </c>
      <c r="B383" t="s">
        <v>377</v>
      </c>
    </row>
    <row r="384" spans="1:2">
      <c r="A384" s="1">
        <v>1080100012904</v>
      </c>
      <c r="B384" t="s">
        <v>378</v>
      </c>
    </row>
    <row r="385" spans="1:2">
      <c r="A385" s="1">
        <v>1080100012911</v>
      </c>
      <c r="B385" t="s">
        <v>379</v>
      </c>
    </row>
    <row r="386" spans="1:2">
      <c r="A386" s="1">
        <v>1080100012928</v>
      </c>
      <c r="B386" t="s">
        <v>380</v>
      </c>
    </row>
    <row r="387" spans="1:2">
      <c r="A387" s="1">
        <v>1080100012935</v>
      </c>
      <c r="B387" t="s">
        <v>381</v>
      </c>
    </row>
    <row r="388" spans="1:2">
      <c r="A388" s="1">
        <v>1080100012966</v>
      </c>
      <c r="B388" t="s">
        <v>382</v>
      </c>
    </row>
    <row r="389" spans="1:2">
      <c r="A389" s="1">
        <v>1080100012973</v>
      </c>
      <c r="B389" t="s">
        <v>383</v>
      </c>
    </row>
    <row r="390" spans="1:2">
      <c r="A390" s="1">
        <v>1080100012980</v>
      </c>
      <c r="B390" t="s">
        <v>384</v>
      </c>
    </row>
    <row r="391" spans="1:2">
      <c r="A391" s="1">
        <v>1080100012997</v>
      </c>
      <c r="B391" t="s">
        <v>385</v>
      </c>
    </row>
    <row r="392" spans="1:2">
      <c r="A392" s="1">
        <v>1080100013000</v>
      </c>
      <c r="B392" t="s">
        <v>386</v>
      </c>
    </row>
    <row r="393" spans="1:2">
      <c r="A393" s="1">
        <v>1080100013017</v>
      </c>
      <c r="B393" t="s">
        <v>387</v>
      </c>
    </row>
    <row r="394" spans="1:2">
      <c r="A394" s="1">
        <v>1080100013024</v>
      </c>
      <c r="B394" t="s">
        <v>388</v>
      </c>
    </row>
    <row r="395" spans="1:2">
      <c r="A395" s="1">
        <v>1080100013031</v>
      </c>
      <c r="B395" t="s">
        <v>389</v>
      </c>
    </row>
    <row r="396" spans="1:2">
      <c r="A396" s="1">
        <v>1080100013048</v>
      </c>
      <c r="B396" t="s">
        <v>390</v>
      </c>
    </row>
    <row r="397" spans="1:2">
      <c r="A397" s="1">
        <v>1080100013055</v>
      </c>
      <c r="B397" t="s">
        <v>391</v>
      </c>
    </row>
    <row r="398" spans="1:2">
      <c r="A398" s="1">
        <v>1080100013062</v>
      </c>
      <c r="B398" t="s">
        <v>392</v>
      </c>
    </row>
    <row r="399" spans="1:2">
      <c r="A399" s="1">
        <v>1080100013079</v>
      </c>
      <c r="B399" t="s">
        <v>393</v>
      </c>
    </row>
    <row r="400" spans="1:2">
      <c r="A400" s="1">
        <v>1080100013086</v>
      </c>
      <c r="B400" t="s">
        <v>394</v>
      </c>
    </row>
    <row r="401" spans="1:2">
      <c r="A401" s="1">
        <v>1080100013093</v>
      </c>
      <c r="B401" t="s">
        <v>395</v>
      </c>
    </row>
    <row r="402" spans="1:2">
      <c r="A402" s="1">
        <v>1080100013109</v>
      </c>
      <c r="B402" t="s">
        <v>396</v>
      </c>
    </row>
    <row r="403" spans="1:2">
      <c r="A403" s="1">
        <v>1080100013123</v>
      </c>
      <c r="B403" t="s">
        <v>397</v>
      </c>
    </row>
    <row r="404" spans="1:2">
      <c r="A404" s="1">
        <v>1080100013130</v>
      </c>
      <c r="B404" t="s">
        <v>398</v>
      </c>
    </row>
    <row r="405" spans="1:2">
      <c r="A405" s="1">
        <v>1080100013147</v>
      </c>
      <c r="B405" t="s">
        <v>399</v>
      </c>
    </row>
    <row r="406" spans="1:2">
      <c r="A406" s="1">
        <v>1080100013154</v>
      </c>
      <c r="B406" t="s">
        <v>400</v>
      </c>
    </row>
    <row r="407" spans="1:2">
      <c r="A407" s="1">
        <v>1080100013161</v>
      </c>
      <c r="B407" t="s">
        <v>401</v>
      </c>
    </row>
    <row r="408" spans="1:2">
      <c r="A408" s="1">
        <v>1080100013178</v>
      </c>
      <c r="B408" t="s">
        <v>402</v>
      </c>
    </row>
    <row r="409" spans="1:2">
      <c r="A409" s="1">
        <v>1080100013185</v>
      </c>
      <c r="B409" t="s">
        <v>403</v>
      </c>
    </row>
    <row r="410" spans="1:2">
      <c r="A410" s="1">
        <v>1080100013192</v>
      </c>
      <c r="B410" t="s">
        <v>404</v>
      </c>
    </row>
    <row r="411" spans="1:2">
      <c r="A411" s="1">
        <v>1080100013208</v>
      </c>
      <c r="B411" t="s">
        <v>405</v>
      </c>
    </row>
    <row r="412" spans="1:2">
      <c r="A412" s="1">
        <v>1080100013215</v>
      </c>
      <c r="B412" t="s">
        <v>406</v>
      </c>
    </row>
    <row r="413" spans="1:2">
      <c r="A413" s="1">
        <v>1080100013222</v>
      </c>
      <c r="B413" t="s">
        <v>407</v>
      </c>
    </row>
    <row r="414" spans="1:2">
      <c r="A414" s="1">
        <v>1080100013239</v>
      </c>
      <c r="B414" t="s">
        <v>408</v>
      </c>
    </row>
    <row r="415" spans="1:2">
      <c r="A415" s="1">
        <v>1080100013246</v>
      </c>
      <c r="B415" t="s">
        <v>409</v>
      </c>
    </row>
    <row r="416" spans="1:2">
      <c r="A416" s="1">
        <v>1080100013253</v>
      </c>
      <c r="B416" t="s">
        <v>410</v>
      </c>
    </row>
    <row r="417" spans="1:2">
      <c r="A417" s="1">
        <v>1080100013260</v>
      </c>
      <c r="B417" t="s">
        <v>411</v>
      </c>
    </row>
    <row r="418" spans="1:2">
      <c r="A418" s="1">
        <v>1080100013291</v>
      </c>
      <c r="B418" t="s">
        <v>412</v>
      </c>
    </row>
    <row r="419" spans="1:2">
      <c r="A419" s="1">
        <v>1080100013307</v>
      </c>
      <c r="B419" t="s">
        <v>413</v>
      </c>
    </row>
    <row r="420" spans="1:2">
      <c r="A420" s="1">
        <v>1080100013314</v>
      </c>
      <c r="B420" t="s">
        <v>414</v>
      </c>
    </row>
    <row r="421" spans="1:2">
      <c r="A421" s="1">
        <v>1080100013321</v>
      </c>
      <c r="B421" t="s">
        <v>415</v>
      </c>
    </row>
    <row r="422" spans="1:2">
      <c r="A422" s="1">
        <v>1080100013338</v>
      </c>
      <c r="B422" t="s">
        <v>416</v>
      </c>
    </row>
    <row r="423" spans="1:2">
      <c r="A423" s="1">
        <v>1080100013345</v>
      </c>
      <c r="B423" t="s">
        <v>417</v>
      </c>
    </row>
    <row r="424" spans="1:2">
      <c r="A424" s="1">
        <v>1080100013352</v>
      </c>
      <c r="B424" t="s">
        <v>418</v>
      </c>
    </row>
    <row r="425" spans="1:2">
      <c r="A425" s="1">
        <v>1080100013369</v>
      </c>
      <c r="B425" t="s">
        <v>419</v>
      </c>
    </row>
    <row r="426" spans="1:2">
      <c r="A426" s="1">
        <v>1080100013376</v>
      </c>
      <c r="B426" t="s">
        <v>420</v>
      </c>
    </row>
    <row r="427" spans="1:2">
      <c r="A427" s="1">
        <v>1080100013383</v>
      </c>
      <c r="B427" t="s">
        <v>421</v>
      </c>
    </row>
    <row r="428" spans="1:2">
      <c r="A428" s="1">
        <v>1080100013390</v>
      </c>
      <c r="B428" t="s">
        <v>422</v>
      </c>
    </row>
    <row r="429" spans="1:2">
      <c r="A429" s="1">
        <v>1080100013406</v>
      </c>
      <c r="B429" t="s">
        <v>423</v>
      </c>
    </row>
    <row r="430" spans="1:2">
      <c r="A430" s="1">
        <v>1080100013413</v>
      </c>
      <c r="B430" t="s">
        <v>424</v>
      </c>
    </row>
    <row r="431" spans="1:2">
      <c r="A431" s="1">
        <v>1080100013420</v>
      </c>
      <c r="B431" t="s">
        <v>425</v>
      </c>
    </row>
    <row r="432" spans="1:2">
      <c r="A432" s="1">
        <v>1080100013437</v>
      </c>
      <c r="B432" t="s">
        <v>426</v>
      </c>
    </row>
    <row r="433" spans="1:2">
      <c r="A433" s="1">
        <v>1080100013444</v>
      </c>
      <c r="B433" t="s">
        <v>427</v>
      </c>
    </row>
    <row r="434" spans="1:2">
      <c r="A434" s="1">
        <v>1080100013451</v>
      </c>
      <c r="B434" t="s">
        <v>428</v>
      </c>
    </row>
    <row r="435" spans="1:2">
      <c r="A435" s="1">
        <v>1080100013468</v>
      </c>
      <c r="B435" t="s">
        <v>429</v>
      </c>
    </row>
    <row r="436" spans="1:2">
      <c r="A436" s="1">
        <v>1080100013475</v>
      </c>
      <c r="B436" t="s">
        <v>430</v>
      </c>
    </row>
    <row r="437" spans="1:2">
      <c r="A437" s="1">
        <v>1080100013482</v>
      </c>
      <c r="B437" t="s">
        <v>431</v>
      </c>
    </row>
    <row r="438" spans="1:2">
      <c r="A438" s="1">
        <v>1080100013499</v>
      </c>
      <c r="B438" t="s">
        <v>432</v>
      </c>
    </row>
    <row r="439" spans="1:2">
      <c r="A439" s="1">
        <v>1080100013505</v>
      </c>
      <c r="B439" t="s">
        <v>433</v>
      </c>
    </row>
    <row r="440" spans="1:2">
      <c r="A440" s="1">
        <v>1080100013512</v>
      </c>
      <c r="B440" t="s">
        <v>434</v>
      </c>
    </row>
    <row r="441" spans="1:2">
      <c r="A441" s="1">
        <v>1080100013529</v>
      </c>
      <c r="B441" t="s">
        <v>435</v>
      </c>
    </row>
    <row r="442" spans="1:2">
      <c r="A442" s="1">
        <v>1080100013536</v>
      </c>
      <c r="B442" t="s">
        <v>436</v>
      </c>
    </row>
    <row r="443" spans="1:2">
      <c r="A443" s="1">
        <v>1080100013543</v>
      </c>
      <c r="B443" t="s">
        <v>437</v>
      </c>
    </row>
    <row r="444" spans="1:2">
      <c r="A444" s="1">
        <v>1080100013550</v>
      </c>
      <c r="B444" t="s">
        <v>438</v>
      </c>
    </row>
    <row r="445" spans="1:2">
      <c r="A445" s="1">
        <v>1080100013567</v>
      </c>
      <c r="B445" t="s">
        <v>439</v>
      </c>
    </row>
    <row r="446" spans="1:2">
      <c r="A446" s="1">
        <v>1080100013574</v>
      </c>
      <c r="B446" t="s">
        <v>440</v>
      </c>
    </row>
    <row r="447" spans="1:2">
      <c r="A447" s="1">
        <v>1080100013581</v>
      </c>
      <c r="B447" t="s">
        <v>441</v>
      </c>
    </row>
    <row r="448" spans="1:2">
      <c r="A448" s="1">
        <v>1080100013598</v>
      </c>
      <c r="B448" t="s">
        <v>442</v>
      </c>
    </row>
    <row r="449" spans="1:2">
      <c r="A449" s="1">
        <v>1080100013604</v>
      </c>
      <c r="B449" t="s">
        <v>443</v>
      </c>
    </row>
    <row r="450" spans="1:2">
      <c r="A450" s="1">
        <v>1080100013611</v>
      </c>
      <c r="B450" t="s">
        <v>444</v>
      </c>
    </row>
    <row r="451" spans="1:2">
      <c r="A451" s="1">
        <v>1080100013628</v>
      </c>
      <c r="B451" t="s">
        <v>445</v>
      </c>
    </row>
    <row r="452" spans="1:2">
      <c r="A452" s="1">
        <v>1080100013680</v>
      </c>
      <c r="B452" t="s">
        <v>446</v>
      </c>
    </row>
    <row r="453" spans="1:2">
      <c r="A453" s="1">
        <v>1080100013697</v>
      </c>
      <c r="B453" t="s">
        <v>447</v>
      </c>
    </row>
    <row r="454" spans="1:2">
      <c r="A454" s="1">
        <v>1080100013703</v>
      </c>
      <c r="B454" t="s">
        <v>448</v>
      </c>
    </row>
    <row r="455" spans="1:2">
      <c r="A455" s="1">
        <v>1080100013710</v>
      </c>
      <c r="B455" t="s">
        <v>449</v>
      </c>
    </row>
    <row r="456" spans="1:2">
      <c r="A456" s="1">
        <v>1080100013765</v>
      </c>
      <c r="B456" t="s">
        <v>450</v>
      </c>
    </row>
    <row r="457" spans="1:2">
      <c r="A457" s="1">
        <v>1080100013772</v>
      </c>
      <c r="B457" t="s">
        <v>451</v>
      </c>
    </row>
    <row r="458" spans="1:2">
      <c r="A458" s="1">
        <v>1080100013789</v>
      </c>
      <c r="B458" t="s">
        <v>452</v>
      </c>
    </row>
    <row r="459" spans="1:2">
      <c r="A459" s="1">
        <v>1080100013796</v>
      </c>
      <c r="B459" t="s">
        <v>453</v>
      </c>
    </row>
    <row r="460" spans="1:2">
      <c r="A460" s="1">
        <v>1080100013871</v>
      </c>
      <c r="B460" t="s">
        <v>454</v>
      </c>
    </row>
    <row r="461" spans="1:2">
      <c r="A461" s="1">
        <v>1080100013888</v>
      </c>
      <c r="B461" t="s">
        <v>455</v>
      </c>
    </row>
    <row r="462" spans="1:2">
      <c r="A462" s="1">
        <v>1080100013895</v>
      </c>
      <c r="B462" t="s">
        <v>456</v>
      </c>
    </row>
    <row r="463" spans="1:2">
      <c r="A463" s="1">
        <v>1080100013901</v>
      </c>
      <c r="B463" t="s">
        <v>457</v>
      </c>
    </row>
    <row r="464" spans="1:2">
      <c r="A464" s="1">
        <v>1080100013956</v>
      </c>
      <c r="B464" t="s">
        <v>458</v>
      </c>
    </row>
    <row r="465" spans="1:2">
      <c r="A465" s="1">
        <v>1080100013994</v>
      </c>
      <c r="B465" t="s">
        <v>459</v>
      </c>
    </row>
    <row r="466" spans="1:2">
      <c r="A466" s="1">
        <v>1080100014045</v>
      </c>
      <c r="B466" t="s">
        <v>460</v>
      </c>
    </row>
    <row r="467" spans="1:2">
      <c r="A467" s="1">
        <v>1080100014069</v>
      </c>
      <c r="B467" t="s">
        <v>461</v>
      </c>
    </row>
    <row r="468" spans="1:2">
      <c r="A468" s="1">
        <v>1080100014083</v>
      </c>
      <c r="B468" t="s">
        <v>462</v>
      </c>
    </row>
    <row r="469" spans="1:2">
      <c r="A469" s="1">
        <v>1080100014090</v>
      </c>
      <c r="B469" t="s">
        <v>463</v>
      </c>
    </row>
    <row r="470" spans="1:2">
      <c r="A470" s="1">
        <v>1080100014205</v>
      </c>
      <c r="B470" t="s">
        <v>464</v>
      </c>
    </row>
    <row r="471" spans="1:2">
      <c r="A471" s="1">
        <v>1080100014281</v>
      </c>
      <c r="B471" t="s">
        <v>465</v>
      </c>
    </row>
    <row r="472" spans="1:2">
      <c r="A472" s="1">
        <v>1080100014298</v>
      </c>
      <c r="B472" t="s">
        <v>466</v>
      </c>
    </row>
    <row r="473" spans="1:2">
      <c r="A473" s="1">
        <v>1080100014304</v>
      </c>
      <c r="B473" t="s">
        <v>467</v>
      </c>
    </row>
    <row r="474" spans="1:2">
      <c r="A474" s="1">
        <v>1080100014311</v>
      </c>
      <c r="B474" t="s">
        <v>468</v>
      </c>
    </row>
    <row r="475" spans="1:2">
      <c r="A475" s="1">
        <v>1080100014328</v>
      </c>
      <c r="B475" t="s">
        <v>469</v>
      </c>
    </row>
    <row r="476" spans="1:2">
      <c r="A476" s="1">
        <v>1080100014335</v>
      </c>
      <c r="B476" t="s">
        <v>470</v>
      </c>
    </row>
    <row r="477" spans="1:2">
      <c r="A477" s="1">
        <v>1080100014342</v>
      </c>
      <c r="B477" t="s">
        <v>471</v>
      </c>
    </row>
    <row r="478" spans="1:2">
      <c r="A478" s="1">
        <v>1080100014359</v>
      </c>
      <c r="B478" t="s">
        <v>472</v>
      </c>
    </row>
    <row r="479" spans="1:2">
      <c r="A479" s="1">
        <v>1080100014366</v>
      </c>
      <c r="B479" t="s">
        <v>473</v>
      </c>
    </row>
    <row r="480" spans="1:2">
      <c r="A480" s="1">
        <v>1080100014373</v>
      </c>
      <c r="B480" t="s">
        <v>474</v>
      </c>
    </row>
    <row r="481" spans="1:2">
      <c r="A481" s="1">
        <v>1080100014380</v>
      </c>
      <c r="B481" t="s">
        <v>475</v>
      </c>
    </row>
    <row r="482" spans="1:2">
      <c r="A482" s="1">
        <v>1080100014410</v>
      </c>
      <c r="B482" t="s">
        <v>476</v>
      </c>
    </row>
    <row r="483" spans="1:2">
      <c r="A483" s="1">
        <v>1080100014427</v>
      </c>
      <c r="B483" t="s">
        <v>477</v>
      </c>
    </row>
    <row r="484" spans="1:2">
      <c r="A484" s="1">
        <v>1080100014434</v>
      </c>
      <c r="B484" t="s">
        <v>478</v>
      </c>
    </row>
    <row r="485" spans="1:2">
      <c r="A485" s="1">
        <v>1080100014441</v>
      </c>
      <c r="B485" t="s">
        <v>479</v>
      </c>
    </row>
    <row r="486" spans="1:2">
      <c r="A486" s="1">
        <v>1080100014458</v>
      </c>
      <c r="B486" t="s">
        <v>480</v>
      </c>
    </row>
    <row r="487" spans="1:2">
      <c r="A487" s="1">
        <v>1080100014465</v>
      </c>
      <c r="B487" t="s">
        <v>481</v>
      </c>
    </row>
    <row r="488" spans="1:2">
      <c r="A488" s="1">
        <v>1080100014472</v>
      </c>
      <c r="B488" t="s">
        <v>482</v>
      </c>
    </row>
    <row r="489" spans="1:2">
      <c r="A489" s="1">
        <v>1080100014489</v>
      </c>
      <c r="B489" t="s">
        <v>483</v>
      </c>
    </row>
    <row r="490" spans="1:2">
      <c r="A490" s="1">
        <v>1080100014496</v>
      </c>
      <c r="B490" t="s">
        <v>484</v>
      </c>
    </row>
    <row r="491" spans="1:2">
      <c r="A491" s="1">
        <v>1080100014502</v>
      </c>
      <c r="B491" t="s">
        <v>485</v>
      </c>
    </row>
    <row r="492" spans="1:2">
      <c r="A492" s="1">
        <v>1080100014656</v>
      </c>
      <c r="B492" t="s">
        <v>486</v>
      </c>
    </row>
    <row r="493" spans="1:2">
      <c r="A493" s="1">
        <v>1080100014779</v>
      </c>
      <c r="B493" t="s">
        <v>487</v>
      </c>
    </row>
    <row r="494" spans="1:2">
      <c r="A494" s="1">
        <v>1080100014786</v>
      </c>
      <c r="B494" t="s">
        <v>488</v>
      </c>
    </row>
    <row r="495" spans="1:2">
      <c r="A495" s="1">
        <v>1080100014847</v>
      </c>
      <c r="B495" t="s">
        <v>489</v>
      </c>
    </row>
    <row r="496" spans="1:2">
      <c r="A496" s="1">
        <v>1080100014854</v>
      </c>
      <c r="B496" t="s">
        <v>490</v>
      </c>
    </row>
    <row r="497" spans="1:2">
      <c r="A497" s="1">
        <v>1080100014908</v>
      </c>
      <c r="B497" t="s">
        <v>491</v>
      </c>
    </row>
    <row r="498" spans="1:2">
      <c r="A498" s="1">
        <v>1080100014915</v>
      </c>
      <c r="B498" t="s">
        <v>492</v>
      </c>
    </row>
    <row r="499" spans="1:2">
      <c r="A499" s="1">
        <v>1080100014922</v>
      </c>
      <c r="B499" t="s">
        <v>493</v>
      </c>
    </row>
    <row r="500" spans="1:2">
      <c r="A500" s="1">
        <v>1080100014939</v>
      </c>
      <c r="B500" t="s">
        <v>494</v>
      </c>
    </row>
    <row r="501" spans="1:2">
      <c r="A501" s="1">
        <v>1080100014946</v>
      </c>
      <c r="B501" t="s">
        <v>495</v>
      </c>
    </row>
    <row r="502" spans="1:2">
      <c r="A502" s="1">
        <v>1080100014953</v>
      </c>
      <c r="B502" t="s">
        <v>496</v>
      </c>
    </row>
    <row r="503" spans="1:2">
      <c r="A503" s="1">
        <v>1080100014960</v>
      </c>
      <c r="B503" t="s">
        <v>497</v>
      </c>
    </row>
    <row r="504" spans="1:2">
      <c r="A504" s="1">
        <v>1080100014977</v>
      </c>
      <c r="B504" t="s">
        <v>498</v>
      </c>
    </row>
    <row r="505" spans="1:2">
      <c r="A505" s="1">
        <v>1080100015165</v>
      </c>
      <c r="B505" t="s">
        <v>499</v>
      </c>
    </row>
    <row r="506" spans="1:2">
      <c r="A506" s="1">
        <v>1080100015172</v>
      </c>
      <c r="B506" t="s">
        <v>500</v>
      </c>
    </row>
    <row r="507" spans="1:2">
      <c r="A507" s="1">
        <v>1080100015189</v>
      </c>
      <c r="B507" t="s">
        <v>501</v>
      </c>
    </row>
    <row r="508" spans="1:2">
      <c r="A508" s="1">
        <v>1080100015196</v>
      </c>
      <c r="B508" t="s">
        <v>502</v>
      </c>
    </row>
    <row r="509" spans="1:2">
      <c r="A509" s="1">
        <v>1080100015202</v>
      </c>
      <c r="B509" t="s">
        <v>503</v>
      </c>
    </row>
    <row r="510" spans="1:2">
      <c r="A510" s="1">
        <v>1080100015219</v>
      </c>
      <c r="B510" t="s">
        <v>504</v>
      </c>
    </row>
    <row r="511" spans="1:2">
      <c r="A511" s="1">
        <v>1080100015226</v>
      </c>
      <c r="B511" t="s">
        <v>505</v>
      </c>
    </row>
    <row r="512" spans="1:2">
      <c r="A512" s="1">
        <v>1080100015233</v>
      </c>
      <c r="B512" t="s">
        <v>506</v>
      </c>
    </row>
    <row r="513" spans="1:2">
      <c r="A513" s="1">
        <v>1080100015240</v>
      </c>
      <c r="B513" t="s">
        <v>507</v>
      </c>
    </row>
    <row r="514" spans="1:2">
      <c r="A514" s="1">
        <v>1080100015257</v>
      </c>
      <c r="B514" t="s">
        <v>508</v>
      </c>
    </row>
    <row r="515" spans="1:2">
      <c r="A515" s="1">
        <v>1080100015639</v>
      </c>
      <c r="B515" t="s">
        <v>509</v>
      </c>
    </row>
    <row r="516" spans="1:2">
      <c r="A516" s="1">
        <v>1080100015653</v>
      </c>
      <c r="B516" t="s">
        <v>510</v>
      </c>
    </row>
    <row r="517" spans="1:2">
      <c r="A517" s="1">
        <v>1080100015660</v>
      </c>
      <c r="B517" t="s">
        <v>511</v>
      </c>
    </row>
    <row r="518" spans="1:2">
      <c r="A518" s="1">
        <v>1080100015677</v>
      </c>
      <c r="B518" t="s">
        <v>512</v>
      </c>
    </row>
    <row r="519" spans="1:2">
      <c r="A519" s="1">
        <v>1080100015684</v>
      </c>
      <c r="B519" t="s">
        <v>513</v>
      </c>
    </row>
    <row r="520" spans="1:2">
      <c r="A520" s="1">
        <v>1080100015691</v>
      </c>
      <c r="B520" t="s">
        <v>514</v>
      </c>
    </row>
    <row r="521" spans="1:2">
      <c r="A521" s="1">
        <v>1080100015707</v>
      </c>
      <c r="B521" t="s">
        <v>515</v>
      </c>
    </row>
    <row r="522" spans="1:2">
      <c r="A522" s="1">
        <v>1080100015714</v>
      </c>
      <c r="B522" t="s">
        <v>516</v>
      </c>
    </row>
    <row r="523" spans="1:2">
      <c r="A523" s="1">
        <v>1080100015769</v>
      </c>
      <c r="B523" t="s">
        <v>517</v>
      </c>
    </row>
    <row r="524" spans="1:2">
      <c r="A524" s="1">
        <v>1080100015776</v>
      </c>
      <c r="B524" t="s">
        <v>518</v>
      </c>
    </row>
    <row r="525" spans="1:2">
      <c r="A525" s="1">
        <v>1080100015783</v>
      </c>
      <c r="B525" t="s">
        <v>519</v>
      </c>
    </row>
    <row r="526" spans="1:2">
      <c r="A526" s="1">
        <v>1080100015790</v>
      </c>
      <c r="B526" t="s">
        <v>520</v>
      </c>
    </row>
    <row r="527" spans="1:2">
      <c r="A527" s="1">
        <v>1080100015837</v>
      </c>
      <c r="B527" t="s">
        <v>521</v>
      </c>
    </row>
    <row r="528" spans="1:2">
      <c r="A528" s="1">
        <v>1080100015844</v>
      </c>
      <c r="B528" t="s">
        <v>522</v>
      </c>
    </row>
    <row r="529" spans="1:2">
      <c r="A529" s="1">
        <v>1080100015851</v>
      </c>
      <c r="B529" t="s">
        <v>523</v>
      </c>
    </row>
    <row r="530" spans="1:2">
      <c r="A530" s="1">
        <v>1080100015868</v>
      </c>
      <c r="B530" t="s">
        <v>524</v>
      </c>
    </row>
    <row r="531" spans="1:2">
      <c r="A531" s="1">
        <v>1080100015875</v>
      </c>
      <c r="B531" t="s">
        <v>525</v>
      </c>
    </row>
    <row r="532" spans="1:2">
      <c r="A532" s="1">
        <v>1080100015882</v>
      </c>
      <c r="B532" t="s">
        <v>526</v>
      </c>
    </row>
    <row r="533" spans="1:2">
      <c r="A533" s="1">
        <v>1080100015899</v>
      </c>
      <c r="B533" t="s">
        <v>527</v>
      </c>
    </row>
    <row r="534" spans="1:2">
      <c r="A534" s="1">
        <v>1080100015905</v>
      </c>
      <c r="B534" t="s">
        <v>528</v>
      </c>
    </row>
    <row r="535" spans="1:2">
      <c r="A535" s="1">
        <v>1080100015912</v>
      </c>
      <c r="B535" t="s">
        <v>529</v>
      </c>
    </row>
    <row r="536" spans="1:2">
      <c r="A536" s="1">
        <v>1080100015929</v>
      </c>
      <c r="B536" t="s">
        <v>530</v>
      </c>
    </row>
    <row r="537" spans="1:2">
      <c r="A537" s="1">
        <v>1080100016032</v>
      </c>
      <c r="B537" t="s">
        <v>531</v>
      </c>
    </row>
    <row r="538" spans="1:2">
      <c r="A538" s="1">
        <v>1080100016049</v>
      </c>
      <c r="B538" t="s">
        <v>532</v>
      </c>
    </row>
    <row r="539" spans="1:2">
      <c r="A539" s="1">
        <v>1080100016056</v>
      </c>
      <c r="B539" t="s">
        <v>533</v>
      </c>
    </row>
    <row r="540" spans="1:2">
      <c r="A540" s="1">
        <v>1080100016063</v>
      </c>
      <c r="B540" t="s">
        <v>534</v>
      </c>
    </row>
    <row r="541" spans="1:2">
      <c r="A541" s="1">
        <v>1080100016100</v>
      </c>
      <c r="B541" t="s">
        <v>535</v>
      </c>
    </row>
    <row r="542" spans="1:2">
      <c r="A542" s="1">
        <v>1080100016117</v>
      </c>
      <c r="B542" t="s">
        <v>536</v>
      </c>
    </row>
    <row r="543" spans="1:2">
      <c r="A543" s="1">
        <v>1080100016124</v>
      </c>
      <c r="B543" t="s">
        <v>537</v>
      </c>
    </row>
    <row r="544" spans="1:2">
      <c r="A544" s="1">
        <v>1080100016131</v>
      </c>
      <c r="B544" t="s">
        <v>538</v>
      </c>
    </row>
    <row r="545" spans="1:2">
      <c r="A545" s="1">
        <v>1080100016148</v>
      </c>
      <c r="B545" t="s">
        <v>539</v>
      </c>
    </row>
    <row r="546" spans="1:2">
      <c r="A546" s="1">
        <v>1080100016155</v>
      </c>
      <c r="B546" t="s">
        <v>540</v>
      </c>
    </row>
    <row r="547" spans="1:2">
      <c r="A547" s="1">
        <v>1080100016162</v>
      </c>
      <c r="B547" t="s">
        <v>541</v>
      </c>
    </row>
    <row r="548" spans="1:2">
      <c r="A548" s="1">
        <v>1080100016179</v>
      </c>
      <c r="B548" t="s">
        <v>542</v>
      </c>
    </row>
    <row r="549" spans="1:2">
      <c r="A549" s="1">
        <v>1080100016186</v>
      </c>
      <c r="B549" t="s">
        <v>543</v>
      </c>
    </row>
    <row r="550" spans="1:2">
      <c r="A550" s="1">
        <v>1080100016193</v>
      </c>
      <c r="B550" t="s">
        <v>544</v>
      </c>
    </row>
    <row r="551" spans="1:2">
      <c r="A551" s="1">
        <v>1080100016209</v>
      </c>
      <c r="B551" t="s">
        <v>545</v>
      </c>
    </row>
    <row r="552" spans="1:2">
      <c r="A552" s="1">
        <v>1080100016216</v>
      </c>
      <c r="B552" t="s">
        <v>546</v>
      </c>
    </row>
    <row r="553" spans="1:2">
      <c r="A553" s="1">
        <v>1080100016315</v>
      </c>
      <c r="B553" t="s">
        <v>547</v>
      </c>
    </row>
    <row r="554" spans="1:2">
      <c r="A554" s="1">
        <v>1080100016322</v>
      </c>
      <c r="B554" t="s">
        <v>548</v>
      </c>
    </row>
    <row r="555" spans="1:2">
      <c r="A555" s="1">
        <v>1080100016339</v>
      </c>
      <c r="B555" t="s">
        <v>549</v>
      </c>
    </row>
    <row r="556" spans="1:2">
      <c r="A556" s="1">
        <v>1080100016711</v>
      </c>
      <c r="B556" t="s">
        <v>550</v>
      </c>
    </row>
    <row r="557" spans="1:2">
      <c r="A557" s="1">
        <v>1080100016841</v>
      </c>
      <c r="B557" t="s">
        <v>551</v>
      </c>
    </row>
    <row r="558" spans="1:2">
      <c r="A558" s="1">
        <v>1080100016858</v>
      </c>
      <c r="B558" t="s">
        <v>552</v>
      </c>
    </row>
    <row r="559" spans="1:2">
      <c r="A559" s="1">
        <v>1080100016865</v>
      </c>
      <c r="B559" t="s">
        <v>553</v>
      </c>
    </row>
    <row r="560" spans="1:2">
      <c r="A560" s="1">
        <v>1080100016872</v>
      </c>
      <c r="B560" t="s">
        <v>554</v>
      </c>
    </row>
    <row r="561" spans="1:2">
      <c r="A561" s="1">
        <v>1080100016926</v>
      </c>
      <c r="B561" t="s">
        <v>555</v>
      </c>
    </row>
    <row r="562" spans="1:2">
      <c r="A562" s="1">
        <v>1080100016933</v>
      </c>
      <c r="B562" t="s">
        <v>556</v>
      </c>
    </row>
    <row r="563" spans="1:2">
      <c r="A563" s="1">
        <v>1080100017008</v>
      </c>
      <c r="B563" t="s">
        <v>557</v>
      </c>
    </row>
    <row r="564" spans="1:2">
      <c r="A564" s="1">
        <v>1080100017046</v>
      </c>
      <c r="B564" t="s">
        <v>558</v>
      </c>
    </row>
    <row r="565" spans="1:2">
      <c r="A565" s="1">
        <v>1080100017053</v>
      </c>
      <c r="B565" t="s">
        <v>559</v>
      </c>
    </row>
    <row r="566" spans="1:2">
      <c r="A566" s="1">
        <v>1080100017060</v>
      </c>
      <c r="B566" t="s">
        <v>560</v>
      </c>
    </row>
    <row r="567" spans="1:2">
      <c r="A567" s="1">
        <v>1080100017077</v>
      </c>
      <c r="B567" t="s">
        <v>561</v>
      </c>
    </row>
    <row r="568" spans="1:2">
      <c r="A568" s="1">
        <v>1080100017084</v>
      </c>
      <c r="B568" t="s">
        <v>562</v>
      </c>
    </row>
    <row r="569" spans="1:2">
      <c r="A569" s="1">
        <v>1080100017091</v>
      </c>
      <c r="B569" t="s">
        <v>563</v>
      </c>
    </row>
    <row r="570" spans="1:2">
      <c r="A570" s="1">
        <v>1080100017107</v>
      </c>
      <c r="B570" t="s">
        <v>564</v>
      </c>
    </row>
    <row r="571" spans="1:2">
      <c r="A571" s="1">
        <v>1080100017114</v>
      </c>
      <c r="B571" t="s">
        <v>565</v>
      </c>
    </row>
    <row r="572" spans="1:2">
      <c r="A572" s="1">
        <v>1080100017121</v>
      </c>
      <c r="B572" t="s">
        <v>566</v>
      </c>
    </row>
    <row r="573" spans="1:2">
      <c r="A573" s="1">
        <v>1080100017152</v>
      </c>
      <c r="B573" t="s">
        <v>567</v>
      </c>
    </row>
    <row r="574" spans="1:2">
      <c r="A574" s="1">
        <v>1080100017169</v>
      </c>
      <c r="B574" t="s">
        <v>568</v>
      </c>
    </row>
    <row r="575" spans="1:2">
      <c r="A575" s="1">
        <v>1080100017275</v>
      </c>
      <c r="B575" t="s">
        <v>569</v>
      </c>
    </row>
    <row r="576" spans="1:2">
      <c r="A576" s="1">
        <v>1080100017282</v>
      </c>
      <c r="B576" t="s">
        <v>570</v>
      </c>
    </row>
    <row r="577" spans="1:2">
      <c r="A577" s="1">
        <v>1080100017626</v>
      </c>
      <c r="B577" t="s">
        <v>571</v>
      </c>
    </row>
    <row r="578" spans="1:2">
      <c r="A578" s="1">
        <v>1080100017633</v>
      </c>
      <c r="B578" t="s">
        <v>572</v>
      </c>
    </row>
    <row r="579" spans="1:2">
      <c r="A579" s="1">
        <v>1080100017640</v>
      </c>
      <c r="B579" t="s">
        <v>573</v>
      </c>
    </row>
    <row r="580" spans="1:2">
      <c r="A580" s="1">
        <v>1080100017657</v>
      </c>
      <c r="B580" t="s">
        <v>574</v>
      </c>
    </row>
    <row r="581" spans="1:2">
      <c r="A581" s="1">
        <v>1080100017664</v>
      </c>
      <c r="B581" t="s">
        <v>575</v>
      </c>
    </row>
    <row r="582" spans="1:2">
      <c r="A582" s="1">
        <v>1080100017671</v>
      </c>
      <c r="B582" t="s">
        <v>576</v>
      </c>
    </row>
    <row r="583" spans="1:2">
      <c r="A583" s="1">
        <v>1080100017749</v>
      </c>
      <c r="B583" t="s">
        <v>577</v>
      </c>
    </row>
    <row r="584" spans="1:2">
      <c r="A584" s="1">
        <v>1080100017893</v>
      </c>
      <c r="B584" t="s">
        <v>578</v>
      </c>
    </row>
    <row r="585" spans="1:2">
      <c r="A585" s="1">
        <v>1080100017909</v>
      </c>
      <c r="B585" t="s">
        <v>579</v>
      </c>
    </row>
    <row r="586" spans="1:2">
      <c r="A586" s="1">
        <v>1080100017916</v>
      </c>
      <c r="B586" t="s">
        <v>580</v>
      </c>
    </row>
    <row r="587" spans="1:2">
      <c r="A587" s="1">
        <v>1080100017923</v>
      </c>
      <c r="B587" t="s">
        <v>581</v>
      </c>
    </row>
    <row r="588" spans="1:2">
      <c r="A588" s="1">
        <v>1080100017930</v>
      </c>
      <c r="B588" t="s">
        <v>582</v>
      </c>
    </row>
    <row r="589" spans="1:2">
      <c r="A589" s="1">
        <v>1080100017947</v>
      </c>
      <c r="B589" t="s">
        <v>583</v>
      </c>
    </row>
    <row r="590" spans="1:2">
      <c r="A590" s="1">
        <v>1080100017954</v>
      </c>
      <c r="B590" t="s">
        <v>584</v>
      </c>
    </row>
    <row r="591" spans="1:2">
      <c r="A591" s="1">
        <v>1080100018258</v>
      </c>
      <c r="B591" t="s">
        <v>585</v>
      </c>
    </row>
    <row r="592" spans="1:2">
      <c r="A592" s="1">
        <v>1080100018265</v>
      </c>
      <c r="B592" t="s">
        <v>586</v>
      </c>
    </row>
    <row r="593" spans="1:2">
      <c r="A593" s="1">
        <v>1080100018272</v>
      </c>
      <c r="B593" t="s">
        <v>587</v>
      </c>
    </row>
    <row r="594" spans="1:2">
      <c r="A594" s="1">
        <v>1080100018289</v>
      </c>
      <c r="B594" t="s">
        <v>588</v>
      </c>
    </row>
    <row r="595" spans="1:2">
      <c r="A595" s="1">
        <v>1080100018302</v>
      </c>
      <c r="B595" t="s">
        <v>589</v>
      </c>
    </row>
    <row r="596" spans="1:2">
      <c r="A596" s="1">
        <v>1080100018319</v>
      </c>
      <c r="B596" t="s">
        <v>590</v>
      </c>
    </row>
    <row r="597" spans="1:2">
      <c r="A597" s="1">
        <v>1080100018333</v>
      </c>
      <c r="B597" t="s">
        <v>591</v>
      </c>
    </row>
    <row r="598" spans="1:2">
      <c r="A598" s="1">
        <v>1080100018340</v>
      </c>
      <c r="B598" t="s">
        <v>592</v>
      </c>
    </row>
    <row r="599" spans="1:2">
      <c r="A599" s="1">
        <v>1080100018357</v>
      </c>
      <c r="B599" t="s">
        <v>593</v>
      </c>
    </row>
    <row r="600" spans="1:2">
      <c r="A600" s="1">
        <v>1080100018364</v>
      </c>
      <c r="B600" t="s">
        <v>594</v>
      </c>
    </row>
    <row r="601" spans="1:2">
      <c r="A601" s="1">
        <v>1080100018371</v>
      </c>
      <c r="B601" t="s">
        <v>595</v>
      </c>
    </row>
    <row r="602" spans="1:2">
      <c r="A602" s="1">
        <v>1080100018388</v>
      </c>
      <c r="B602" t="s">
        <v>596</v>
      </c>
    </row>
    <row r="603" spans="1:2">
      <c r="A603" s="1">
        <v>1080100018401</v>
      </c>
      <c r="B603" t="s">
        <v>597</v>
      </c>
    </row>
    <row r="604" spans="1:2">
      <c r="A604" s="1">
        <v>1080100018418</v>
      </c>
      <c r="B604" t="s">
        <v>598</v>
      </c>
    </row>
    <row r="605" spans="1:2">
      <c r="A605" s="1">
        <v>1080100018425</v>
      </c>
      <c r="B605" t="s">
        <v>599</v>
      </c>
    </row>
    <row r="606" spans="1:2">
      <c r="A606" s="1">
        <v>1080100018432</v>
      </c>
      <c r="B606" t="s">
        <v>600</v>
      </c>
    </row>
    <row r="607" spans="1:2">
      <c r="A607" s="1">
        <v>1080100018449</v>
      </c>
      <c r="B607" t="s">
        <v>601</v>
      </c>
    </row>
    <row r="608" spans="1:2">
      <c r="A608" s="1">
        <v>1080100018456</v>
      </c>
      <c r="B608" t="s">
        <v>602</v>
      </c>
    </row>
    <row r="609" spans="1:2">
      <c r="A609" s="1">
        <v>1080100018463</v>
      </c>
      <c r="B609" t="s">
        <v>603</v>
      </c>
    </row>
    <row r="610" spans="1:2">
      <c r="A610" s="1">
        <v>1080100018562</v>
      </c>
      <c r="B610" t="s">
        <v>604</v>
      </c>
    </row>
    <row r="611" spans="1:2">
      <c r="A611" s="1">
        <v>1080100018579</v>
      </c>
      <c r="B611" t="s">
        <v>605</v>
      </c>
    </row>
    <row r="612" spans="1:2">
      <c r="A612" s="1">
        <v>1080100018609</v>
      </c>
      <c r="B612" t="s">
        <v>606</v>
      </c>
    </row>
    <row r="613" spans="1:2">
      <c r="A613" s="1">
        <v>1080100018616</v>
      </c>
      <c r="B613" t="s">
        <v>607</v>
      </c>
    </row>
    <row r="614" spans="1:2">
      <c r="A614" s="1">
        <v>1080100018623</v>
      </c>
      <c r="B614" t="s">
        <v>608</v>
      </c>
    </row>
    <row r="615" spans="1:2">
      <c r="A615" s="1">
        <v>1080100018630</v>
      </c>
      <c r="B615" t="s">
        <v>609</v>
      </c>
    </row>
    <row r="616" spans="1:2">
      <c r="A616" s="1">
        <v>1080100018647</v>
      </c>
      <c r="B616" t="s">
        <v>610</v>
      </c>
    </row>
    <row r="617" spans="1:2">
      <c r="A617" s="1">
        <v>1080100018654</v>
      </c>
      <c r="B617" t="s">
        <v>611</v>
      </c>
    </row>
    <row r="618" spans="1:2">
      <c r="A618" s="1">
        <v>1080100018722</v>
      </c>
      <c r="B618" t="s">
        <v>612</v>
      </c>
    </row>
    <row r="619" spans="1:2">
      <c r="A619" s="1">
        <v>1080100018791</v>
      </c>
      <c r="B619" t="s">
        <v>613</v>
      </c>
    </row>
    <row r="620" spans="1:2">
      <c r="A620" s="1">
        <v>1080100019057</v>
      </c>
      <c r="B620" t="s">
        <v>614</v>
      </c>
    </row>
    <row r="621" spans="1:2">
      <c r="A621" s="1">
        <v>1080100019064</v>
      </c>
      <c r="B621" t="s">
        <v>615</v>
      </c>
    </row>
    <row r="622" spans="1:2">
      <c r="A622" s="1">
        <v>1080100019071</v>
      </c>
      <c r="B622" t="s">
        <v>616</v>
      </c>
    </row>
    <row r="623" spans="1:2">
      <c r="A623" s="1">
        <v>1080100019088</v>
      </c>
      <c r="B623" t="s">
        <v>617</v>
      </c>
    </row>
    <row r="624" spans="1:2">
      <c r="A624" s="1">
        <v>1080100019095</v>
      </c>
      <c r="B624" t="s">
        <v>618</v>
      </c>
    </row>
    <row r="625" spans="1:2">
      <c r="A625" s="1">
        <v>1080100019101</v>
      </c>
      <c r="B625" t="s">
        <v>619</v>
      </c>
    </row>
    <row r="626" spans="1:2">
      <c r="A626" s="1">
        <v>1080100019118</v>
      </c>
      <c r="B626" t="s">
        <v>620</v>
      </c>
    </row>
    <row r="627" spans="1:2">
      <c r="A627" s="1">
        <v>1080100019125</v>
      </c>
      <c r="B627" t="s">
        <v>621</v>
      </c>
    </row>
    <row r="628" spans="1:2">
      <c r="A628" s="1">
        <v>1080100019590</v>
      </c>
      <c r="B628" t="s">
        <v>622</v>
      </c>
    </row>
    <row r="629" spans="1:2">
      <c r="A629" s="1">
        <v>1080100019613</v>
      </c>
      <c r="B629" t="s">
        <v>623</v>
      </c>
    </row>
    <row r="630" spans="1:2">
      <c r="A630" s="1">
        <v>1080100020169</v>
      </c>
      <c r="B630" t="s">
        <v>624</v>
      </c>
    </row>
    <row r="631" spans="1:2">
      <c r="A631" s="1">
        <v>1080100020176</v>
      </c>
      <c r="B631" t="s">
        <v>625</v>
      </c>
    </row>
    <row r="632" spans="1:2">
      <c r="A632" s="1">
        <v>1080100020183</v>
      </c>
      <c r="B632" t="s">
        <v>626</v>
      </c>
    </row>
    <row r="633" spans="1:2">
      <c r="A633" s="1">
        <v>1080100020213</v>
      </c>
      <c r="B633" t="s">
        <v>627</v>
      </c>
    </row>
    <row r="634" spans="1:2">
      <c r="A634" s="1">
        <v>1080100020329</v>
      </c>
      <c r="B634" t="s">
        <v>628</v>
      </c>
    </row>
    <row r="635" spans="1:2">
      <c r="A635" s="1">
        <v>1080100020336</v>
      </c>
      <c r="B635" t="s">
        <v>629</v>
      </c>
    </row>
    <row r="636" spans="1:2">
      <c r="A636" s="1">
        <v>1080100020343</v>
      </c>
      <c r="B636" t="s">
        <v>630</v>
      </c>
    </row>
    <row r="637" spans="1:2">
      <c r="A637" s="1">
        <v>1080100020350</v>
      </c>
      <c r="B637" t="s">
        <v>631</v>
      </c>
    </row>
    <row r="638" spans="1:2">
      <c r="A638" s="1">
        <v>1080100020367</v>
      </c>
      <c r="B638" t="s">
        <v>632</v>
      </c>
    </row>
    <row r="639" spans="1:2">
      <c r="A639" s="1">
        <v>1080100020695</v>
      </c>
      <c r="B639" t="s">
        <v>633</v>
      </c>
    </row>
    <row r="640" spans="1:2">
      <c r="A640" s="1">
        <v>1080100020732</v>
      </c>
      <c r="B640" t="s">
        <v>634</v>
      </c>
    </row>
    <row r="641" spans="1:2">
      <c r="A641" s="1">
        <v>1080100020749</v>
      </c>
      <c r="B641" t="s">
        <v>635</v>
      </c>
    </row>
    <row r="642" spans="1:2">
      <c r="A642" s="1">
        <v>1080100020756</v>
      </c>
      <c r="B642" t="s">
        <v>636</v>
      </c>
    </row>
    <row r="643" spans="1:2">
      <c r="A643" s="1">
        <v>1080100021043</v>
      </c>
      <c r="B643" t="s">
        <v>637</v>
      </c>
    </row>
    <row r="644" spans="1:2">
      <c r="A644" s="1">
        <v>1080100021050</v>
      </c>
      <c r="B644" t="s">
        <v>638</v>
      </c>
    </row>
    <row r="645" spans="1:2">
      <c r="A645" s="1">
        <v>1080100021067</v>
      </c>
      <c r="B645" t="s">
        <v>639</v>
      </c>
    </row>
    <row r="646" spans="1:2">
      <c r="A646" s="1">
        <v>1080100021081</v>
      </c>
      <c r="B646" t="s">
        <v>640</v>
      </c>
    </row>
    <row r="647" spans="1:2">
      <c r="A647" s="1">
        <v>1080100021500</v>
      </c>
      <c r="B647" t="s">
        <v>641</v>
      </c>
    </row>
    <row r="648" spans="1:2">
      <c r="A648" s="1">
        <v>1080100021517</v>
      </c>
      <c r="B648" t="s">
        <v>642</v>
      </c>
    </row>
    <row r="649" spans="1:2">
      <c r="A649" s="1">
        <v>1080100021524</v>
      </c>
      <c r="B649" t="s">
        <v>643</v>
      </c>
    </row>
    <row r="650" spans="1:2">
      <c r="A650" s="1">
        <v>1080100021531</v>
      </c>
      <c r="B650" t="s">
        <v>644</v>
      </c>
    </row>
    <row r="651" spans="1:2">
      <c r="A651" s="1">
        <v>1080100021548</v>
      </c>
      <c r="B651" t="s">
        <v>645</v>
      </c>
    </row>
    <row r="652" spans="1:2">
      <c r="A652" s="1">
        <v>1080100021555</v>
      </c>
      <c r="B652" t="s">
        <v>646</v>
      </c>
    </row>
    <row r="653" spans="1:2">
      <c r="A653" s="1">
        <v>1080100021562</v>
      </c>
      <c r="B653" t="s">
        <v>647</v>
      </c>
    </row>
    <row r="654" spans="1:2">
      <c r="A654" s="1">
        <v>1080100021746</v>
      </c>
      <c r="B654" t="s">
        <v>648</v>
      </c>
    </row>
    <row r="655" spans="1:2">
      <c r="A655" s="1">
        <v>1080100021838</v>
      </c>
      <c r="B655" t="s">
        <v>649</v>
      </c>
    </row>
    <row r="656" spans="1:2">
      <c r="A656" s="1">
        <v>1080100021869</v>
      </c>
      <c r="B656" t="s">
        <v>650</v>
      </c>
    </row>
    <row r="657" spans="1:2">
      <c r="A657" s="1">
        <v>1080100022361</v>
      </c>
      <c r="B657" t="s">
        <v>651</v>
      </c>
    </row>
    <row r="658" spans="1:2">
      <c r="A658" s="1">
        <v>1080100022385</v>
      </c>
      <c r="B658" t="s">
        <v>652</v>
      </c>
    </row>
    <row r="659" spans="1:2">
      <c r="A659" s="1">
        <v>1080100022392</v>
      </c>
      <c r="B659" t="s">
        <v>653</v>
      </c>
    </row>
    <row r="660" spans="1:2">
      <c r="A660" s="1">
        <v>1080100022408</v>
      </c>
      <c r="B660" t="s">
        <v>654</v>
      </c>
    </row>
    <row r="661" spans="1:2">
      <c r="A661" s="1">
        <v>1080100022415</v>
      </c>
      <c r="B661" t="s">
        <v>655</v>
      </c>
    </row>
    <row r="662" spans="1:2">
      <c r="A662" s="1">
        <v>1080100022422</v>
      </c>
      <c r="B662" t="s">
        <v>656</v>
      </c>
    </row>
    <row r="663" spans="1:2">
      <c r="A663" s="1">
        <v>1080100022439</v>
      </c>
      <c r="B663" t="s">
        <v>657</v>
      </c>
    </row>
    <row r="664" spans="1:2">
      <c r="A664" s="1">
        <v>1080100022446</v>
      </c>
      <c r="B664" t="s">
        <v>658</v>
      </c>
    </row>
    <row r="665" spans="1:2">
      <c r="A665" s="1">
        <v>1080100022453</v>
      </c>
      <c r="B665" t="s">
        <v>659</v>
      </c>
    </row>
    <row r="666" spans="1:2">
      <c r="A666" s="1">
        <v>1080100022460</v>
      </c>
      <c r="B666" t="s">
        <v>660</v>
      </c>
    </row>
    <row r="667" spans="1:2">
      <c r="A667" s="1">
        <v>1080100022477</v>
      </c>
      <c r="B667" t="s">
        <v>661</v>
      </c>
    </row>
    <row r="668" spans="1:2">
      <c r="A668" s="1">
        <v>1080100022484</v>
      </c>
      <c r="B668" t="s">
        <v>662</v>
      </c>
    </row>
    <row r="669" spans="1:2">
      <c r="A669" s="1">
        <v>1080100022491</v>
      </c>
      <c r="B669" t="s">
        <v>663</v>
      </c>
    </row>
    <row r="670" spans="1:2">
      <c r="A670" s="1">
        <v>1080100022507</v>
      </c>
      <c r="B670" t="s">
        <v>664</v>
      </c>
    </row>
    <row r="671" spans="1:2">
      <c r="A671" s="1">
        <v>1080100022514</v>
      </c>
      <c r="B671" t="s">
        <v>665</v>
      </c>
    </row>
    <row r="672" spans="1:2">
      <c r="A672" s="1">
        <v>1080100022521</v>
      </c>
      <c r="B672" t="s">
        <v>666</v>
      </c>
    </row>
    <row r="673" spans="1:2">
      <c r="A673" s="1">
        <v>1080100022538</v>
      </c>
      <c r="B673" t="s">
        <v>667</v>
      </c>
    </row>
    <row r="674" spans="1:2">
      <c r="A674" s="1">
        <v>1080100022545</v>
      </c>
      <c r="B674" t="s">
        <v>668</v>
      </c>
    </row>
    <row r="675" spans="1:2">
      <c r="A675" s="1">
        <v>1080100022552</v>
      </c>
      <c r="B675" t="s">
        <v>669</v>
      </c>
    </row>
    <row r="676" spans="1:2">
      <c r="A676" s="1">
        <v>1080100022569</v>
      </c>
      <c r="B676" t="s">
        <v>670</v>
      </c>
    </row>
    <row r="677" spans="1:2">
      <c r="A677" s="1">
        <v>1080100022576</v>
      </c>
      <c r="B677" t="s">
        <v>671</v>
      </c>
    </row>
    <row r="678" spans="1:2">
      <c r="A678" s="1">
        <v>1080100022583</v>
      </c>
      <c r="B678" t="s">
        <v>672</v>
      </c>
    </row>
    <row r="679" spans="1:2">
      <c r="A679" s="1">
        <v>1080100022590</v>
      </c>
      <c r="B679" t="s">
        <v>673</v>
      </c>
    </row>
    <row r="680" spans="1:2">
      <c r="A680" s="1">
        <v>1080100022606</v>
      </c>
      <c r="B680" t="s">
        <v>674</v>
      </c>
    </row>
    <row r="681" spans="1:2">
      <c r="A681" s="1">
        <v>1080100022613</v>
      </c>
      <c r="B681" t="s">
        <v>675</v>
      </c>
    </row>
    <row r="682" spans="1:2">
      <c r="A682" s="1">
        <v>1080100022620</v>
      </c>
      <c r="B682" t="s">
        <v>676</v>
      </c>
    </row>
    <row r="683" spans="1:2">
      <c r="A683" s="1">
        <v>1080100022637</v>
      </c>
      <c r="B683" t="s">
        <v>677</v>
      </c>
    </row>
    <row r="684" spans="1:2">
      <c r="A684" s="1">
        <v>1080100022644</v>
      </c>
      <c r="B684" t="s">
        <v>678</v>
      </c>
    </row>
    <row r="685" spans="1:2">
      <c r="A685" s="1">
        <v>1080100022651</v>
      </c>
      <c r="B685" t="s">
        <v>679</v>
      </c>
    </row>
    <row r="686" spans="1:2">
      <c r="A686" s="1">
        <v>1080100022668</v>
      </c>
      <c r="B686" t="s">
        <v>680</v>
      </c>
    </row>
    <row r="687" spans="1:2">
      <c r="A687" s="1">
        <v>1080100022675</v>
      </c>
      <c r="B687" t="s">
        <v>681</v>
      </c>
    </row>
    <row r="688" spans="1:2">
      <c r="A688" s="1">
        <v>1080100022682</v>
      </c>
      <c r="B688" t="s">
        <v>682</v>
      </c>
    </row>
    <row r="689" spans="1:2">
      <c r="A689" s="1">
        <v>1080100022699</v>
      </c>
      <c r="B689" t="s">
        <v>683</v>
      </c>
    </row>
    <row r="690" spans="1:2">
      <c r="A690" s="1">
        <v>1080100022705</v>
      </c>
      <c r="B690" t="s">
        <v>684</v>
      </c>
    </row>
    <row r="691" spans="1:2">
      <c r="A691" s="1">
        <v>1080100022712</v>
      </c>
      <c r="B691" t="s">
        <v>685</v>
      </c>
    </row>
    <row r="692" spans="1:2">
      <c r="A692" s="1">
        <v>1080100022729</v>
      </c>
      <c r="B692" t="s">
        <v>686</v>
      </c>
    </row>
    <row r="693" spans="1:2">
      <c r="A693" s="1">
        <v>1080100022736</v>
      </c>
      <c r="B693" t="s">
        <v>687</v>
      </c>
    </row>
    <row r="694" spans="1:2">
      <c r="A694" s="1">
        <v>1080100022750</v>
      </c>
      <c r="B694" t="s">
        <v>688</v>
      </c>
    </row>
    <row r="695" spans="1:2">
      <c r="A695" s="1">
        <v>1080100022767</v>
      </c>
      <c r="B695" t="s">
        <v>689</v>
      </c>
    </row>
    <row r="696" spans="1:2">
      <c r="A696" s="1">
        <v>1080100022774</v>
      </c>
      <c r="B696" t="s">
        <v>690</v>
      </c>
    </row>
    <row r="697" spans="1:2">
      <c r="A697" s="1">
        <v>1080100022781</v>
      </c>
      <c r="B697" t="s">
        <v>691</v>
      </c>
    </row>
    <row r="698" spans="1:2">
      <c r="A698" s="1">
        <v>1080100022798</v>
      </c>
      <c r="B698" t="s">
        <v>692</v>
      </c>
    </row>
    <row r="699" spans="1:2">
      <c r="A699" s="1">
        <v>1080100022804</v>
      </c>
      <c r="B699" t="s">
        <v>693</v>
      </c>
    </row>
    <row r="700" spans="1:2">
      <c r="A700" s="1">
        <v>1080100022811</v>
      </c>
      <c r="B700" t="e">
        <f>+INSECTICIDE JOHNSON BAYGON ELEC.MATS ANTI-DENG.STR</f>
        <v>#NAME?</v>
      </c>
    </row>
    <row r="701" spans="1:2">
      <c r="A701" s="1">
        <v>1080100022828</v>
      </c>
      <c r="B701" t="s">
        <v>694</v>
      </c>
    </row>
    <row r="702" spans="1:2">
      <c r="A702" s="1">
        <v>1080100022835</v>
      </c>
      <c r="B702" t="e">
        <f>+INSECTICIDE JOHNSON BAYGON ELEC.MATS ANTI-DENG.REF</f>
        <v>#NAME?</v>
      </c>
    </row>
    <row r="703" spans="1:2">
      <c r="A703" s="1">
        <v>1080100022842</v>
      </c>
      <c r="B703" t="s">
        <v>695</v>
      </c>
    </row>
    <row r="704" spans="1:2">
      <c r="A704" s="1">
        <v>1080100022859</v>
      </c>
      <c r="B704" t="s">
        <v>696</v>
      </c>
    </row>
    <row r="705" spans="1:2">
      <c r="A705" s="1">
        <v>1080100022972</v>
      </c>
      <c r="B705" t="s">
        <v>697</v>
      </c>
    </row>
    <row r="706" spans="1:2">
      <c r="A706" s="1">
        <v>1080100023047</v>
      </c>
      <c r="B706" t="s">
        <v>698</v>
      </c>
    </row>
    <row r="707" spans="1:2">
      <c r="A707" s="1">
        <v>1080100023184</v>
      </c>
      <c r="B707" t="s">
        <v>699</v>
      </c>
    </row>
    <row r="708" spans="1:2">
      <c r="A708" s="1">
        <v>1080100023344</v>
      </c>
      <c r="B708" t="s">
        <v>700</v>
      </c>
    </row>
    <row r="709" spans="1:2">
      <c r="A709" s="1">
        <v>1080100023351</v>
      </c>
      <c r="B709" t="s">
        <v>701</v>
      </c>
    </row>
    <row r="710" spans="1:2">
      <c r="A710" s="1">
        <v>1080100023368</v>
      </c>
      <c r="B710" t="s">
        <v>702</v>
      </c>
    </row>
    <row r="711" spans="1:2">
      <c r="A711" s="1">
        <v>1080100023375</v>
      </c>
      <c r="B711" t="s">
        <v>703</v>
      </c>
    </row>
    <row r="712" spans="1:2">
      <c r="A712" s="1">
        <v>1080100023382</v>
      </c>
      <c r="B712" t="s">
        <v>704</v>
      </c>
    </row>
    <row r="713" spans="1:2">
      <c r="A713" s="1">
        <v>1080100023450</v>
      </c>
      <c r="B713" t="s">
        <v>705</v>
      </c>
    </row>
    <row r="714" spans="1:2">
      <c r="A714" s="1">
        <v>1080100023641</v>
      </c>
      <c r="B714" t="e">
        <f>+PESTICIDE JARDINE KLERAT RAT-MICE KILLER PELLETS</f>
        <v>#NAME?</v>
      </c>
    </row>
    <row r="715" spans="1:2">
      <c r="A715" s="1">
        <v>1080100023658</v>
      </c>
      <c r="B715" t="e">
        <f>+PESTICIDE JARDINE KLERAT RAT-MICE KILLER WAX BLOCK</f>
        <v>#NAME?</v>
      </c>
    </row>
    <row r="716" spans="1:2">
      <c r="A716" s="1">
        <v>1080100023702</v>
      </c>
      <c r="B716" t="s">
        <v>706</v>
      </c>
    </row>
    <row r="717" spans="1:2">
      <c r="A717" s="1">
        <v>1080100023719</v>
      </c>
      <c r="B717" t="s">
        <v>707</v>
      </c>
    </row>
    <row r="718" spans="1:2">
      <c r="A718" s="1">
        <v>1080100023726</v>
      </c>
      <c r="B718" t="s">
        <v>708</v>
      </c>
    </row>
    <row r="719" spans="1:2">
      <c r="A719" s="1">
        <v>1080100023733</v>
      </c>
      <c r="B719" t="s">
        <v>709</v>
      </c>
    </row>
    <row r="720" spans="1:2">
      <c r="A720" s="1">
        <v>1080100023740</v>
      </c>
      <c r="B720" t="s">
        <v>710</v>
      </c>
    </row>
    <row r="721" spans="1:2">
      <c r="A721" s="1">
        <v>1080100023757</v>
      </c>
      <c r="B721" t="s">
        <v>711</v>
      </c>
    </row>
    <row r="722" spans="1:2">
      <c r="A722" s="1">
        <v>1080100023948</v>
      </c>
      <c r="B722" t="s">
        <v>712</v>
      </c>
    </row>
    <row r="723" spans="1:2">
      <c r="A723" s="1">
        <v>1080100023955</v>
      </c>
      <c r="B723" t="s">
        <v>713</v>
      </c>
    </row>
    <row r="724" spans="1:2">
      <c r="A724" s="1">
        <v>1080100023962</v>
      </c>
      <c r="B724" t="s">
        <v>714</v>
      </c>
    </row>
    <row r="725" spans="1:2">
      <c r="A725" s="1">
        <v>1080100023979</v>
      </c>
      <c r="B725" t="s">
        <v>715</v>
      </c>
    </row>
    <row r="726" spans="1:2">
      <c r="A726" s="1">
        <v>1080100023986</v>
      </c>
      <c r="B726" t="s">
        <v>716</v>
      </c>
    </row>
    <row r="727" spans="1:2">
      <c r="A727" s="1">
        <v>1080100024228</v>
      </c>
      <c r="B727" t="s">
        <v>717</v>
      </c>
    </row>
    <row r="728" spans="1:2">
      <c r="A728" s="1">
        <v>1080100024235</v>
      </c>
      <c r="B728" t="s">
        <v>718</v>
      </c>
    </row>
    <row r="729" spans="1:2">
      <c r="A729" s="1">
        <v>1080100024242</v>
      </c>
      <c r="B729" t="s">
        <v>719</v>
      </c>
    </row>
    <row r="730" spans="1:2">
      <c r="A730" s="1">
        <v>1080100024266</v>
      </c>
      <c r="B730" t="s">
        <v>720</v>
      </c>
    </row>
    <row r="731" spans="1:2">
      <c r="A731" s="1">
        <v>1080100024280</v>
      </c>
      <c r="B731" t="s">
        <v>721</v>
      </c>
    </row>
    <row r="732" spans="1:2">
      <c r="A732" s="1">
        <v>1080100024297</v>
      </c>
      <c r="B732" t="s">
        <v>722</v>
      </c>
    </row>
    <row r="733" spans="1:2">
      <c r="A733" s="1">
        <v>1080100024303</v>
      </c>
      <c r="B733" t="s">
        <v>723</v>
      </c>
    </row>
    <row r="734" spans="1:2">
      <c r="A734" s="1">
        <v>1080100024310</v>
      </c>
      <c r="B734" t="s">
        <v>724</v>
      </c>
    </row>
    <row r="735" spans="1:2">
      <c r="A735" s="1">
        <v>1080100024334</v>
      </c>
      <c r="B735" t="s">
        <v>725</v>
      </c>
    </row>
    <row r="736" spans="1:2">
      <c r="A736" s="1">
        <v>1080100024365</v>
      </c>
      <c r="B736" t="s">
        <v>726</v>
      </c>
    </row>
    <row r="737" spans="1:2">
      <c r="A737" s="1">
        <v>1080100024396</v>
      </c>
      <c r="B737" t="s">
        <v>727</v>
      </c>
    </row>
    <row r="738" spans="1:2">
      <c r="A738" s="1">
        <v>1080100024402</v>
      </c>
      <c r="B738" t="s">
        <v>728</v>
      </c>
    </row>
    <row r="739" spans="1:2">
      <c r="A739" s="1">
        <v>1080100024419</v>
      </c>
      <c r="B739" t="s">
        <v>729</v>
      </c>
    </row>
    <row r="740" spans="1:2">
      <c r="A740" s="1">
        <v>1080100024624</v>
      </c>
      <c r="B740" t="s">
        <v>730</v>
      </c>
    </row>
    <row r="741" spans="1:2">
      <c r="A741" s="1">
        <v>1080100024631</v>
      </c>
      <c r="B741" t="s">
        <v>731</v>
      </c>
    </row>
    <row r="742" spans="1:2">
      <c r="A742" s="1">
        <v>1080100024648</v>
      </c>
      <c r="B742" t="s">
        <v>732</v>
      </c>
    </row>
    <row r="743" spans="1:2">
      <c r="A743" s="1">
        <v>1080100024747</v>
      </c>
      <c r="B743" t="s">
        <v>733</v>
      </c>
    </row>
    <row r="744" spans="1:2">
      <c r="A744" s="1">
        <v>1080100024754</v>
      </c>
      <c r="B744" t="s">
        <v>734</v>
      </c>
    </row>
    <row r="745" spans="1:2">
      <c r="A745" s="1">
        <v>1080100024761</v>
      </c>
      <c r="B745" t="s">
        <v>735</v>
      </c>
    </row>
    <row r="746" spans="1:2">
      <c r="A746" s="1">
        <v>1080100025843</v>
      </c>
      <c r="B746" t="s">
        <v>736</v>
      </c>
    </row>
    <row r="747" spans="1:2">
      <c r="A747" s="1">
        <v>1080100025850</v>
      </c>
      <c r="B747" t="s">
        <v>737</v>
      </c>
    </row>
    <row r="748" spans="1:2">
      <c r="A748" s="1">
        <v>1080100026093</v>
      </c>
      <c r="B748" t="s">
        <v>738</v>
      </c>
    </row>
    <row r="749" spans="1:2">
      <c r="A749" s="1">
        <v>1080100026109</v>
      </c>
      <c r="B749" t="s">
        <v>739</v>
      </c>
    </row>
    <row r="750" spans="1:2">
      <c r="A750" s="1">
        <v>1080100026239</v>
      </c>
      <c r="B750" t="s">
        <v>740</v>
      </c>
    </row>
    <row r="751" spans="1:2">
      <c r="A751" s="1">
        <v>1080100026246</v>
      </c>
      <c r="B751" t="s">
        <v>741</v>
      </c>
    </row>
    <row r="752" spans="1:2">
      <c r="A752" s="1">
        <v>1080100026253</v>
      </c>
      <c r="B752" t="s">
        <v>742</v>
      </c>
    </row>
    <row r="753" spans="1:2">
      <c r="A753" s="1">
        <v>1080100026260</v>
      </c>
      <c r="B753" t="s">
        <v>743</v>
      </c>
    </row>
    <row r="754" spans="1:2">
      <c r="A754" s="1">
        <v>1080100026277</v>
      </c>
      <c r="B754" t="s">
        <v>744</v>
      </c>
    </row>
    <row r="755" spans="1:2">
      <c r="A755" s="1">
        <v>1080100026284</v>
      </c>
      <c r="B755" t="s">
        <v>745</v>
      </c>
    </row>
    <row r="756" spans="1:2">
      <c r="A756" s="1">
        <v>1080100026291</v>
      </c>
      <c r="B756" t="s">
        <v>746</v>
      </c>
    </row>
    <row r="757" spans="1:2">
      <c r="A757" s="1">
        <v>1080100026307</v>
      </c>
      <c r="B757" t="s">
        <v>747</v>
      </c>
    </row>
    <row r="758" spans="1:2">
      <c r="A758" s="1">
        <v>1080100026314</v>
      </c>
      <c r="B758" t="s">
        <v>748</v>
      </c>
    </row>
    <row r="759" spans="1:2">
      <c r="A759" s="1">
        <v>1080100026321</v>
      </c>
      <c r="B759" t="s">
        <v>749</v>
      </c>
    </row>
    <row r="760" spans="1:2">
      <c r="A760" s="1">
        <v>1080100026338</v>
      </c>
      <c r="B760" t="s">
        <v>750</v>
      </c>
    </row>
    <row r="761" spans="1:2">
      <c r="A761" s="1">
        <v>1080100026345</v>
      </c>
      <c r="B761" t="s">
        <v>751</v>
      </c>
    </row>
    <row r="762" spans="1:2">
      <c r="A762" s="1">
        <v>1080100026352</v>
      </c>
      <c r="B762" t="s">
        <v>752</v>
      </c>
    </row>
    <row r="763" spans="1:2">
      <c r="A763" s="1">
        <v>1080100026369</v>
      </c>
      <c r="B763" t="s">
        <v>753</v>
      </c>
    </row>
    <row r="764" spans="1:2">
      <c r="A764" s="1">
        <v>1080100026376</v>
      </c>
      <c r="B764" t="s">
        <v>754</v>
      </c>
    </row>
    <row r="765" spans="1:2">
      <c r="A765" s="1">
        <v>1080100026383</v>
      </c>
      <c r="B765" t="s">
        <v>755</v>
      </c>
    </row>
    <row r="766" spans="1:2">
      <c r="A766" s="1">
        <v>1080100026390</v>
      </c>
      <c r="B766" t="s">
        <v>756</v>
      </c>
    </row>
    <row r="767" spans="1:2">
      <c r="A767" s="1">
        <v>1080100026406</v>
      </c>
      <c r="B767" t="s">
        <v>757</v>
      </c>
    </row>
    <row r="768" spans="1:2">
      <c r="A768" s="1">
        <v>1080100026413</v>
      </c>
      <c r="B768" t="s">
        <v>758</v>
      </c>
    </row>
    <row r="769" spans="1:2">
      <c r="A769" s="1">
        <v>1080100026420</v>
      </c>
      <c r="B769" t="s">
        <v>759</v>
      </c>
    </row>
    <row r="770" spans="1:2">
      <c r="A770" s="1">
        <v>1080100026437</v>
      </c>
      <c r="B770" t="s">
        <v>760</v>
      </c>
    </row>
    <row r="771" spans="1:2">
      <c r="A771" s="1">
        <v>1080100026444</v>
      </c>
      <c r="B771" t="s">
        <v>761</v>
      </c>
    </row>
    <row r="772" spans="1:2">
      <c r="A772" s="1">
        <v>1080100026451</v>
      </c>
      <c r="B772" t="s">
        <v>762</v>
      </c>
    </row>
    <row r="773" spans="1:2">
      <c r="A773" s="1">
        <v>1080100026468</v>
      </c>
      <c r="B773" t="s">
        <v>763</v>
      </c>
    </row>
    <row r="774" spans="1:2">
      <c r="A774" s="1">
        <v>1080100026475</v>
      </c>
      <c r="B774" t="s">
        <v>764</v>
      </c>
    </row>
    <row r="775" spans="1:2">
      <c r="A775" s="1">
        <v>1080100026482</v>
      </c>
      <c r="B775" t="s">
        <v>765</v>
      </c>
    </row>
    <row r="776" spans="1:2">
      <c r="A776" s="1">
        <v>1080100026499</v>
      </c>
      <c r="B776" t="s">
        <v>766</v>
      </c>
    </row>
    <row r="777" spans="1:2">
      <c r="A777" s="1">
        <v>1080100026505</v>
      </c>
      <c r="B777" t="s">
        <v>767</v>
      </c>
    </row>
    <row r="778" spans="1:2">
      <c r="A778" s="1">
        <v>1080100026512</v>
      </c>
      <c r="B778" t="s">
        <v>768</v>
      </c>
    </row>
    <row r="779" spans="1:2">
      <c r="A779" s="1">
        <v>1080100026529</v>
      </c>
      <c r="B779" t="s">
        <v>769</v>
      </c>
    </row>
    <row r="780" spans="1:2">
      <c r="A780" s="1">
        <v>1080100026536</v>
      </c>
      <c r="B780" t="s">
        <v>770</v>
      </c>
    </row>
    <row r="781" spans="1:2">
      <c r="A781" s="1">
        <v>1080100026543</v>
      </c>
      <c r="B781" t="s">
        <v>771</v>
      </c>
    </row>
    <row r="782" spans="1:2">
      <c r="A782" s="1">
        <v>1080100026550</v>
      </c>
      <c r="B782" t="s">
        <v>772</v>
      </c>
    </row>
    <row r="783" spans="1:2">
      <c r="A783" s="1">
        <v>1080100026567</v>
      </c>
      <c r="B783" t="s">
        <v>773</v>
      </c>
    </row>
    <row r="784" spans="1:2">
      <c r="A784" s="1">
        <v>1080100026574</v>
      </c>
      <c r="B784" t="s">
        <v>774</v>
      </c>
    </row>
    <row r="785" spans="1:2">
      <c r="A785" s="1">
        <v>1080100026581</v>
      </c>
      <c r="B785" t="s">
        <v>775</v>
      </c>
    </row>
    <row r="786" spans="1:2">
      <c r="A786" s="1">
        <v>1080100026598</v>
      </c>
      <c r="B786" t="s">
        <v>776</v>
      </c>
    </row>
    <row r="787" spans="1:2">
      <c r="A787" s="1">
        <v>1080100026604</v>
      </c>
      <c r="B787" t="s">
        <v>777</v>
      </c>
    </row>
    <row r="788" spans="1:2">
      <c r="A788" s="1">
        <v>1080100026611</v>
      </c>
      <c r="B788" t="s">
        <v>778</v>
      </c>
    </row>
    <row r="789" spans="1:2">
      <c r="A789" s="1">
        <v>1080100026628</v>
      </c>
      <c r="B789" t="s">
        <v>779</v>
      </c>
    </row>
    <row r="790" spans="1:2">
      <c r="A790" s="1">
        <v>1080100026635</v>
      </c>
      <c r="B790" t="s">
        <v>780</v>
      </c>
    </row>
    <row r="791" spans="1:2">
      <c r="A791" s="1">
        <v>1080100026642</v>
      </c>
      <c r="B791" t="s">
        <v>781</v>
      </c>
    </row>
    <row r="792" spans="1:2">
      <c r="A792" s="1">
        <v>1080100026659</v>
      </c>
      <c r="B792" t="s">
        <v>782</v>
      </c>
    </row>
    <row r="793" spans="1:2">
      <c r="A793" s="1">
        <v>1080100026666</v>
      </c>
      <c r="B793" t="s">
        <v>783</v>
      </c>
    </row>
    <row r="794" spans="1:2">
      <c r="A794" s="1">
        <v>1080100026673</v>
      </c>
      <c r="B794" t="s">
        <v>784</v>
      </c>
    </row>
    <row r="795" spans="1:2">
      <c r="A795" s="1">
        <v>1080100026680</v>
      </c>
      <c r="B795" t="s">
        <v>785</v>
      </c>
    </row>
    <row r="796" spans="1:2">
      <c r="A796" s="1">
        <v>1080100026697</v>
      </c>
      <c r="B796" t="s">
        <v>786</v>
      </c>
    </row>
    <row r="797" spans="1:2">
      <c r="A797" s="1">
        <v>1080100026703</v>
      </c>
      <c r="B797" t="s">
        <v>787</v>
      </c>
    </row>
    <row r="798" spans="1:2">
      <c r="A798" s="1">
        <v>1080100026710</v>
      </c>
      <c r="B798" t="s">
        <v>788</v>
      </c>
    </row>
    <row r="799" spans="1:2">
      <c r="A799" s="1">
        <v>1080100027069</v>
      </c>
      <c r="B799" t="s">
        <v>789</v>
      </c>
    </row>
    <row r="800" spans="1:2">
      <c r="A800" s="1">
        <v>1080100027151</v>
      </c>
      <c r="B800" t="s">
        <v>790</v>
      </c>
    </row>
    <row r="801" spans="1:2">
      <c r="A801" s="1">
        <v>1080100027168</v>
      </c>
      <c r="B801" t="s">
        <v>791</v>
      </c>
    </row>
    <row r="802" spans="1:2">
      <c r="A802" s="1">
        <v>1080100027175</v>
      </c>
      <c r="B802" t="s">
        <v>792</v>
      </c>
    </row>
    <row r="803" spans="1:2">
      <c r="A803" s="1">
        <v>1080100027182</v>
      </c>
      <c r="B803" t="s">
        <v>793</v>
      </c>
    </row>
    <row r="804" spans="1:2">
      <c r="A804" s="1">
        <v>1080100027557</v>
      </c>
      <c r="B804" t="s">
        <v>794</v>
      </c>
    </row>
    <row r="805" spans="1:2">
      <c r="A805" s="1">
        <v>1080100027564</v>
      </c>
      <c r="B805" t="s">
        <v>795</v>
      </c>
    </row>
    <row r="806" spans="1:2">
      <c r="A806" s="1">
        <v>1080100027571</v>
      </c>
      <c r="B806" t="s">
        <v>796</v>
      </c>
    </row>
    <row r="807" spans="1:2">
      <c r="A807" s="1">
        <v>1080100027588</v>
      </c>
      <c r="B807" t="s">
        <v>797</v>
      </c>
    </row>
    <row r="808" spans="1:2">
      <c r="A808" s="1">
        <v>1080100027595</v>
      </c>
      <c r="B808" t="s">
        <v>798</v>
      </c>
    </row>
    <row r="809" spans="1:2">
      <c r="A809" s="1">
        <v>1080100027601</v>
      </c>
      <c r="B809" t="s">
        <v>799</v>
      </c>
    </row>
    <row r="810" spans="1:2">
      <c r="A810" s="1">
        <v>1080100027618</v>
      </c>
      <c r="B810" t="s">
        <v>800</v>
      </c>
    </row>
    <row r="811" spans="1:2">
      <c r="A811" s="1">
        <v>1080100027625</v>
      </c>
      <c r="B811" t="s">
        <v>801</v>
      </c>
    </row>
    <row r="812" spans="1:2">
      <c r="A812" s="1">
        <v>1080100027632</v>
      </c>
      <c r="B812" t="s">
        <v>802</v>
      </c>
    </row>
    <row r="813" spans="1:2">
      <c r="A813" s="1">
        <v>1080100027649</v>
      </c>
      <c r="B813" t="s">
        <v>803</v>
      </c>
    </row>
    <row r="814" spans="1:2">
      <c r="A814" s="1">
        <v>1080100027656</v>
      </c>
      <c r="B814" t="s">
        <v>804</v>
      </c>
    </row>
    <row r="815" spans="1:2">
      <c r="A815" s="1">
        <v>1080100027663</v>
      </c>
      <c r="B815" t="s">
        <v>805</v>
      </c>
    </row>
    <row r="816" spans="1:2">
      <c r="A816" s="1">
        <v>1080100027670</v>
      </c>
      <c r="B816" t="s">
        <v>806</v>
      </c>
    </row>
    <row r="817" spans="1:2">
      <c r="A817" s="1">
        <v>1080100027687</v>
      </c>
      <c r="B817" t="s">
        <v>807</v>
      </c>
    </row>
    <row r="818" spans="1:2">
      <c r="A818" s="1">
        <v>1080100027694</v>
      </c>
      <c r="B818" t="s">
        <v>808</v>
      </c>
    </row>
    <row r="819" spans="1:2">
      <c r="A819" s="1">
        <v>1080100027700</v>
      </c>
      <c r="B819" t="s">
        <v>809</v>
      </c>
    </row>
    <row r="820" spans="1:2">
      <c r="A820" s="1">
        <v>1080100027731</v>
      </c>
      <c r="B820" t="s">
        <v>810</v>
      </c>
    </row>
    <row r="821" spans="1:2">
      <c r="A821" s="1">
        <v>1080100027779</v>
      </c>
      <c r="B821" t="s">
        <v>811</v>
      </c>
    </row>
    <row r="822" spans="1:2">
      <c r="A822" s="1">
        <v>1080100027786</v>
      </c>
      <c r="B822" t="s">
        <v>812</v>
      </c>
    </row>
    <row r="823" spans="1:2">
      <c r="A823" s="1">
        <v>1080100027892</v>
      </c>
      <c r="B823" t="s">
        <v>813</v>
      </c>
    </row>
    <row r="824" spans="1:2">
      <c r="A824" s="1">
        <v>1080100028011</v>
      </c>
      <c r="B824" t="s">
        <v>814</v>
      </c>
    </row>
    <row r="825" spans="1:2">
      <c r="A825" s="1">
        <v>1080100028028</v>
      </c>
      <c r="B825" t="s">
        <v>815</v>
      </c>
    </row>
    <row r="826" spans="1:2">
      <c r="A826" s="1">
        <v>1080100032261</v>
      </c>
      <c r="B826" t="s">
        <v>816</v>
      </c>
    </row>
    <row r="827" spans="1:2">
      <c r="A827" s="1">
        <v>1080100032278</v>
      </c>
      <c r="B827" t="s">
        <v>817</v>
      </c>
    </row>
    <row r="828" spans="1:2">
      <c r="A828" s="1">
        <v>1080100032285</v>
      </c>
      <c r="B828" t="s">
        <v>818</v>
      </c>
    </row>
    <row r="829" spans="1:2">
      <c r="A829" s="1">
        <v>1080100032292</v>
      </c>
      <c r="B829" t="s">
        <v>819</v>
      </c>
    </row>
    <row r="830" spans="1:2">
      <c r="A830" s="1">
        <v>1080100032308</v>
      </c>
      <c r="B830" t="s">
        <v>820</v>
      </c>
    </row>
    <row r="831" spans="1:2">
      <c r="A831" s="1">
        <v>1080100032315</v>
      </c>
      <c r="B831" t="s">
        <v>821</v>
      </c>
    </row>
    <row r="832" spans="1:2">
      <c r="A832" s="1">
        <v>1080100032322</v>
      </c>
      <c r="B832" t="s">
        <v>822</v>
      </c>
    </row>
    <row r="833" spans="1:2">
      <c r="A833" s="1">
        <v>1080100032339</v>
      </c>
      <c r="B833" t="s">
        <v>823</v>
      </c>
    </row>
    <row r="834" spans="1:2">
      <c r="A834" s="1">
        <v>1080100032346</v>
      </c>
      <c r="B834" t="s">
        <v>824</v>
      </c>
    </row>
    <row r="835" spans="1:2">
      <c r="A835" s="1">
        <v>1080100032353</v>
      </c>
      <c r="B835" t="s">
        <v>825</v>
      </c>
    </row>
    <row r="836" spans="1:2">
      <c r="A836" s="1">
        <v>1080100032360</v>
      </c>
      <c r="B836" t="s">
        <v>826</v>
      </c>
    </row>
    <row r="837" spans="1:2">
      <c r="A837" s="1">
        <v>1080100032377</v>
      </c>
      <c r="B837" t="s">
        <v>827</v>
      </c>
    </row>
    <row r="838" spans="1:2">
      <c r="A838" s="1">
        <v>1080100032384</v>
      </c>
      <c r="B838" t="s">
        <v>828</v>
      </c>
    </row>
    <row r="839" spans="1:2">
      <c r="A839" s="1">
        <v>1080100032483</v>
      </c>
      <c r="B839" t="s">
        <v>829</v>
      </c>
    </row>
    <row r="840" spans="1:2">
      <c r="A840" s="1">
        <v>1080100032742</v>
      </c>
      <c r="B840" t="s">
        <v>830</v>
      </c>
    </row>
    <row r="841" spans="1:2">
      <c r="A841" s="1">
        <v>1080100032773</v>
      </c>
      <c r="B841" t="s">
        <v>831</v>
      </c>
    </row>
    <row r="842" spans="1:2">
      <c r="A842" s="1">
        <v>1080100033282</v>
      </c>
      <c r="B842" t="e">
        <f>+PAINT BOYSEN GAL #REF! PERMA.SEMI-GLOSS LATEX WHITE</f>
        <v>#NAME?</v>
      </c>
    </row>
    <row r="843" spans="1:2">
      <c r="A843" s="1">
        <v>1080100033565</v>
      </c>
      <c r="B843" t="s">
        <v>832</v>
      </c>
    </row>
    <row r="844" spans="1:2">
      <c r="A844" s="1">
        <v>1080100033831</v>
      </c>
      <c r="B844" t="s">
        <v>833</v>
      </c>
    </row>
    <row r="845" spans="1:2">
      <c r="A845" s="1">
        <v>1080100034104</v>
      </c>
      <c r="B845" t="s">
        <v>834</v>
      </c>
    </row>
    <row r="846" spans="1:2">
      <c r="A846" s="1">
        <v>1080100034371</v>
      </c>
      <c r="B846" t="s">
        <v>835</v>
      </c>
    </row>
    <row r="847" spans="1:2">
      <c r="A847" s="1">
        <v>1080100034647</v>
      </c>
      <c r="B847" t="s">
        <v>836</v>
      </c>
    </row>
    <row r="848" spans="1:2">
      <c r="A848" s="1">
        <v>1080100034913</v>
      </c>
      <c r="B848" t="s">
        <v>837</v>
      </c>
    </row>
    <row r="849" spans="1:2">
      <c r="A849" s="1">
        <v>1080100035286</v>
      </c>
      <c r="B849" t="s">
        <v>838</v>
      </c>
    </row>
    <row r="850" spans="1:2">
      <c r="A850" s="1">
        <v>1080100035293</v>
      </c>
      <c r="B850" t="s">
        <v>839</v>
      </c>
    </row>
    <row r="851" spans="1:2">
      <c r="A851" s="1">
        <v>1080100035330</v>
      </c>
      <c r="B851" t="s">
        <v>840</v>
      </c>
    </row>
    <row r="852" spans="1:2">
      <c r="A852" s="1">
        <v>1080100035590</v>
      </c>
      <c r="B852" t="s">
        <v>841</v>
      </c>
    </row>
    <row r="853" spans="1:2">
      <c r="A853" s="1">
        <v>1080100035927</v>
      </c>
      <c r="B853" t="s">
        <v>842</v>
      </c>
    </row>
    <row r="854" spans="1:2">
      <c r="A854" s="1">
        <v>1080100036191</v>
      </c>
      <c r="B854" t="s">
        <v>843</v>
      </c>
    </row>
    <row r="855" spans="1:2">
      <c r="A855" s="1">
        <v>1080100036474</v>
      </c>
      <c r="B855" t="s">
        <v>844</v>
      </c>
    </row>
    <row r="856" spans="1:2">
      <c r="A856" s="1">
        <v>1080100036481</v>
      </c>
      <c r="B856" t="s">
        <v>845</v>
      </c>
    </row>
    <row r="857" spans="1:2">
      <c r="A857" s="1">
        <v>1080100036498</v>
      </c>
      <c r="B857" t="s">
        <v>846</v>
      </c>
    </row>
    <row r="858" spans="1:2">
      <c r="A858" s="1">
        <v>1080100036610</v>
      </c>
      <c r="B858" t="s">
        <v>847</v>
      </c>
    </row>
    <row r="859" spans="1:2">
      <c r="A859" s="1">
        <v>1080100036979</v>
      </c>
      <c r="B859" t="s">
        <v>848</v>
      </c>
    </row>
    <row r="860" spans="1:2">
      <c r="A860" s="1">
        <v>1080100036986</v>
      </c>
      <c r="B860" t="s">
        <v>849</v>
      </c>
    </row>
    <row r="861" spans="1:2">
      <c r="A861" s="1">
        <v>1080100036993</v>
      </c>
      <c r="B861" t="s">
        <v>850</v>
      </c>
    </row>
    <row r="862" spans="1:2">
      <c r="A862" s="1">
        <v>1080100037365</v>
      </c>
      <c r="B862" t="s">
        <v>851</v>
      </c>
    </row>
    <row r="863" spans="1:2">
      <c r="A863" s="1">
        <v>1080100037372</v>
      </c>
      <c r="B863" t="s">
        <v>852</v>
      </c>
    </row>
    <row r="864" spans="1:2">
      <c r="A864" s="1">
        <v>1080100037389</v>
      </c>
      <c r="B864" t="s">
        <v>853</v>
      </c>
    </row>
    <row r="865" spans="1:2">
      <c r="A865" s="1">
        <v>1080100037518</v>
      </c>
      <c r="B865" t="s">
        <v>854</v>
      </c>
    </row>
    <row r="866" spans="1:2">
      <c r="A866" s="1">
        <v>1080100037525</v>
      </c>
      <c r="B866" t="s">
        <v>855</v>
      </c>
    </row>
    <row r="867" spans="1:2">
      <c r="A867" s="1">
        <v>1080100037532</v>
      </c>
      <c r="B867" t="s">
        <v>856</v>
      </c>
    </row>
    <row r="868" spans="1:2">
      <c r="A868" s="1">
        <v>1080100037754</v>
      </c>
      <c r="B868" t="s">
        <v>857</v>
      </c>
    </row>
    <row r="869" spans="1:2">
      <c r="A869" s="1">
        <v>1080100037761</v>
      </c>
      <c r="B869" t="s">
        <v>858</v>
      </c>
    </row>
    <row r="870" spans="1:2">
      <c r="A870" s="1">
        <v>1080100037778</v>
      </c>
      <c r="B870" t="s">
        <v>859</v>
      </c>
    </row>
    <row r="871" spans="1:2">
      <c r="A871" s="1">
        <v>1080100037785</v>
      </c>
      <c r="B871" t="s">
        <v>860</v>
      </c>
    </row>
    <row r="872" spans="1:2">
      <c r="A872" s="1">
        <v>1080100037792</v>
      </c>
      <c r="B872" t="s">
        <v>861</v>
      </c>
    </row>
    <row r="873" spans="1:2">
      <c r="A873" s="1">
        <v>1080100037808</v>
      </c>
      <c r="B873" t="s">
        <v>862</v>
      </c>
    </row>
    <row r="874" spans="1:2">
      <c r="A874" s="1">
        <v>1080100037815</v>
      </c>
      <c r="B874" t="s">
        <v>863</v>
      </c>
    </row>
    <row r="875" spans="1:2">
      <c r="A875" s="1">
        <v>1080100037822</v>
      </c>
      <c r="B875" t="s">
        <v>864</v>
      </c>
    </row>
    <row r="876" spans="1:2">
      <c r="A876" s="1">
        <v>1080100037839</v>
      </c>
      <c r="B876" t="s">
        <v>865</v>
      </c>
    </row>
    <row r="877" spans="1:2">
      <c r="A877" s="1">
        <v>1080100037846</v>
      </c>
      <c r="B877" t="s">
        <v>866</v>
      </c>
    </row>
    <row r="878" spans="1:2">
      <c r="A878" s="1">
        <v>1080100037853</v>
      </c>
      <c r="B878" t="s">
        <v>867</v>
      </c>
    </row>
    <row r="879" spans="1:2">
      <c r="A879" s="1">
        <v>1080100037860</v>
      </c>
      <c r="B879" t="s">
        <v>868</v>
      </c>
    </row>
    <row r="880" spans="1:2">
      <c r="A880" s="1">
        <v>1080100038119</v>
      </c>
      <c r="B880" t="s">
        <v>869</v>
      </c>
    </row>
    <row r="881" spans="1:2">
      <c r="A881" s="1">
        <v>1080100038126</v>
      </c>
      <c r="B881" t="s">
        <v>870</v>
      </c>
    </row>
    <row r="882" spans="1:2">
      <c r="A882" s="1">
        <v>1080100038218</v>
      </c>
      <c r="B882" t="s">
        <v>871</v>
      </c>
    </row>
    <row r="883" spans="1:2">
      <c r="A883" s="1">
        <v>1080100038225</v>
      </c>
      <c r="B883" t="s">
        <v>872</v>
      </c>
    </row>
    <row r="884" spans="1:2">
      <c r="A884" s="1">
        <v>1080100038232</v>
      </c>
      <c r="B884" t="s">
        <v>873</v>
      </c>
    </row>
    <row r="885" spans="1:2">
      <c r="A885" s="1">
        <v>1080100038249</v>
      </c>
      <c r="B885" t="s">
        <v>874</v>
      </c>
    </row>
    <row r="886" spans="1:2">
      <c r="A886" s="1">
        <v>1080100038256</v>
      </c>
      <c r="B886" t="s">
        <v>875</v>
      </c>
    </row>
    <row r="887" spans="1:2">
      <c r="A887" s="1">
        <v>1080100038263</v>
      </c>
      <c r="B887" t="s">
        <v>876</v>
      </c>
    </row>
    <row r="888" spans="1:2">
      <c r="A888" s="1">
        <v>1080100038270</v>
      </c>
      <c r="B888" t="s">
        <v>877</v>
      </c>
    </row>
    <row r="889" spans="1:2">
      <c r="A889" s="1">
        <v>1080100038287</v>
      </c>
      <c r="B889" t="s">
        <v>878</v>
      </c>
    </row>
    <row r="890" spans="1:2">
      <c r="A890" s="1">
        <v>1080100038294</v>
      </c>
      <c r="B890" t="s">
        <v>879</v>
      </c>
    </row>
    <row r="891" spans="1:2">
      <c r="A891" s="1">
        <v>1080100038300</v>
      </c>
      <c r="B891" t="s">
        <v>880</v>
      </c>
    </row>
    <row r="892" spans="1:2">
      <c r="A892" s="1">
        <v>1080100038317</v>
      </c>
      <c r="B892" t="s">
        <v>881</v>
      </c>
    </row>
    <row r="893" spans="1:2">
      <c r="A893" s="1">
        <v>1080100038324</v>
      </c>
      <c r="B893" t="s">
        <v>882</v>
      </c>
    </row>
    <row r="894" spans="1:2">
      <c r="A894" s="1">
        <v>1080100038331</v>
      </c>
      <c r="B894" t="s">
        <v>883</v>
      </c>
    </row>
    <row r="895" spans="1:2">
      <c r="A895" s="1">
        <v>1080100038355</v>
      </c>
      <c r="B895" t="s">
        <v>884</v>
      </c>
    </row>
    <row r="896" spans="1:2">
      <c r="A896" s="1">
        <v>1080100038362</v>
      </c>
      <c r="B896" t="s">
        <v>885</v>
      </c>
    </row>
    <row r="897" spans="1:2">
      <c r="A897" s="1">
        <v>1080100038379</v>
      </c>
      <c r="B897" t="s">
        <v>886</v>
      </c>
    </row>
    <row r="898" spans="1:2">
      <c r="A898" s="1">
        <v>1080100038386</v>
      </c>
      <c r="B898" t="s">
        <v>887</v>
      </c>
    </row>
    <row r="899" spans="1:2">
      <c r="A899" s="1">
        <v>1080100038393</v>
      </c>
      <c r="B899" t="s">
        <v>888</v>
      </c>
    </row>
    <row r="900" spans="1:2">
      <c r="A900" s="1">
        <v>1080100038409</v>
      </c>
      <c r="B900" t="s">
        <v>889</v>
      </c>
    </row>
    <row r="901" spans="1:2">
      <c r="A901" s="1">
        <v>1080100038553</v>
      </c>
      <c r="B901" t="s">
        <v>890</v>
      </c>
    </row>
    <row r="902" spans="1:2">
      <c r="A902" s="1">
        <v>1080100038607</v>
      </c>
      <c r="B902" t="s">
        <v>891</v>
      </c>
    </row>
    <row r="903" spans="1:2">
      <c r="A903" s="1">
        <v>1080100038614</v>
      </c>
      <c r="B903" t="s">
        <v>892</v>
      </c>
    </row>
    <row r="904" spans="1:2">
      <c r="A904" s="1">
        <v>1080100038881</v>
      </c>
      <c r="B904" t="s">
        <v>893</v>
      </c>
    </row>
    <row r="905" spans="1:2">
      <c r="A905" s="1">
        <v>1080100039291</v>
      </c>
      <c r="B905" t="s">
        <v>894</v>
      </c>
    </row>
    <row r="906" spans="1:2">
      <c r="A906" s="1">
        <v>1080100039307</v>
      </c>
      <c r="B906" t="s">
        <v>895</v>
      </c>
    </row>
    <row r="907" spans="1:2">
      <c r="A907" s="1">
        <v>1080100039314</v>
      </c>
      <c r="B907" t="s">
        <v>896</v>
      </c>
    </row>
    <row r="908" spans="1:2">
      <c r="A908" s="1">
        <v>1080100039321</v>
      </c>
      <c r="B908" t="s">
        <v>897</v>
      </c>
    </row>
    <row r="909" spans="1:2">
      <c r="A909" s="1">
        <v>1080100039338</v>
      </c>
      <c r="B909" t="s">
        <v>898</v>
      </c>
    </row>
    <row r="910" spans="1:2">
      <c r="A910" s="1">
        <v>1080100039376</v>
      </c>
      <c r="B910" t="s">
        <v>899</v>
      </c>
    </row>
    <row r="911" spans="1:2">
      <c r="A911" s="1">
        <v>1080100039383</v>
      </c>
      <c r="B911" t="s">
        <v>900</v>
      </c>
    </row>
    <row r="912" spans="1:2">
      <c r="A912" s="1">
        <v>1080100039390</v>
      </c>
      <c r="B912" t="s">
        <v>901</v>
      </c>
    </row>
    <row r="913" spans="1:2">
      <c r="A913" s="1">
        <v>1080100039406</v>
      </c>
      <c r="B913" t="s">
        <v>902</v>
      </c>
    </row>
    <row r="914" spans="1:2">
      <c r="A914" s="1">
        <v>1080100039413</v>
      </c>
      <c r="B914" t="s">
        <v>903</v>
      </c>
    </row>
    <row r="915" spans="1:2">
      <c r="A915" s="1">
        <v>1080100039444</v>
      </c>
      <c r="B915" t="s">
        <v>904</v>
      </c>
    </row>
    <row r="916" spans="1:2">
      <c r="A916" s="1">
        <v>1080100039468</v>
      </c>
      <c r="B916" t="s">
        <v>905</v>
      </c>
    </row>
    <row r="917" spans="1:2">
      <c r="A917" s="1">
        <v>1080100039512</v>
      </c>
      <c r="B917" t="s">
        <v>906</v>
      </c>
    </row>
    <row r="918" spans="1:2">
      <c r="A918" s="1">
        <v>1080100039529</v>
      </c>
      <c r="B918" t="s">
        <v>907</v>
      </c>
    </row>
    <row r="919" spans="1:2">
      <c r="A919" s="1">
        <v>1080100039536</v>
      </c>
      <c r="B919" t="s">
        <v>908</v>
      </c>
    </row>
    <row r="920" spans="1:2">
      <c r="A920" s="1">
        <v>1080100039543</v>
      </c>
      <c r="B920" t="s">
        <v>909</v>
      </c>
    </row>
    <row r="921" spans="1:2">
      <c r="A921" s="1">
        <v>1080100039550</v>
      </c>
      <c r="B921" t="s">
        <v>910</v>
      </c>
    </row>
    <row r="922" spans="1:2">
      <c r="A922" s="1">
        <v>1080100039567</v>
      </c>
      <c r="B922" t="s">
        <v>911</v>
      </c>
    </row>
    <row r="923" spans="1:2">
      <c r="A923" s="1">
        <v>1080100039574</v>
      </c>
      <c r="B923" t="s">
        <v>912</v>
      </c>
    </row>
    <row r="924" spans="1:2">
      <c r="A924" s="1">
        <v>1080100039581</v>
      </c>
      <c r="B924" t="s">
        <v>913</v>
      </c>
    </row>
    <row r="925" spans="1:2">
      <c r="A925" s="1">
        <v>1080100039598</v>
      </c>
      <c r="B925" t="s">
        <v>914</v>
      </c>
    </row>
    <row r="926" spans="1:2">
      <c r="A926" s="1">
        <v>1080100039604</v>
      </c>
      <c r="B926" t="s">
        <v>915</v>
      </c>
    </row>
    <row r="927" spans="1:2">
      <c r="A927" s="1">
        <v>1080100039611</v>
      </c>
      <c r="B927" t="s">
        <v>916</v>
      </c>
    </row>
    <row r="928" spans="1:2">
      <c r="A928" s="1">
        <v>1080100039628</v>
      </c>
      <c r="B928" t="s">
        <v>917</v>
      </c>
    </row>
    <row r="929" spans="1:2">
      <c r="A929" s="1">
        <v>1080100039635</v>
      </c>
      <c r="B929" t="s">
        <v>918</v>
      </c>
    </row>
    <row r="930" spans="1:2">
      <c r="A930" s="1">
        <v>1080100039642</v>
      </c>
      <c r="B930" t="s">
        <v>919</v>
      </c>
    </row>
    <row r="931" spans="1:2">
      <c r="A931" s="1">
        <v>1080100039659</v>
      </c>
      <c r="B931" t="s">
        <v>920</v>
      </c>
    </row>
    <row r="932" spans="1:2">
      <c r="A932" s="1">
        <v>1080100039673</v>
      </c>
      <c r="B932" t="s">
        <v>921</v>
      </c>
    </row>
    <row r="933" spans="1:2">
      <c r="A933" s="1">
        <v>1080100039680</v>
      </c>
      <c r="B933" t="s">
        <v>922</v>
      </c>
    </row>
    <row r="934" spans="1:2">
      <c r="A934" s="1">
        <v>1080100039697</v>
      </c>
      <c r="B934" t="s">
        <v>923</v>
      </c>
    </row>
    <row r="935" spans="1:2">
      <c r="A935" s="1">
        <v>1080100039703</v>
      </c>
      <c r="B935" t="s">
        <v>924</v>
      </c>
    </row>
    <row r="936" spans="1:2">
      <c r="A936" s="1">
        <v>1080100039710</v>
      </c>
      <c r="B936" t="s">
        <v>925</v>
      </c>
    </row>
    <row r="937" spans="1:2">
      <c r="A937" s="1">
        <v>1080100039727</v>
      </c>
      <c r="B937" t="s">
        <v>926</v>
      </c>
    </row>
    <row r="938" spans="1:2">
      <c r="A938" s="1">
        <v>1080100040129</v>
      </c>
      <c r="B938" t="s">
        <v>927</v>
      </c>
    </row>
    <row r="939" spans="1:2">
      <c r="A939" s="1">
        <v>1080100040136</v>
      </c>
      <c r="B939" t="s">
        <v>928</v>
      </c>
    </row>
    <row r="940" spans="1:2">
      <c r="A940" s="1">
        <v>1080100040143</v>
      </c>
      <c r="B940" t="s">
        <v>929</v>
      </c>
    </row>
    <row r="941" spans="1:2">
      <c r="A941" s="1">
        <v>1080100040488</v>
      </c>
      <c r="B941" t="s">
        <v>930</v>
      </c>
    </row>
    <row r="942" spans="1:2">
      <c r="A942" s="1">
        <v>1080100040495</v>
      </c>
      <c r="B942" t="s">
        <v>931</v>
      </c>
    </row>
    <row r="943" spans="1:2">
      <c r="A943" s="1">
        <v>1080100040501</v>
      </c>
      <c r="B943" t="s">
        <v>932</v>
      </c>
    </row>
    <row r="944" spans="1:2">
      <c r="A944" s="1">
        <v>1080100040518</v>
      </c>
      <c r="B944" t="s">
        <v>933</v>
      </c>
    </row>
    <row r="945" spans="1:2">
      <c r="A945" s="1">
        <v>1080100040525</v>
      </c>
      <c r="B945" t="s">
        <v>934</v>
      </c>
    </row>
    <row r="946" spans="1:2">
      <c r="A946" s="1">
        <v>1080100040556</v>
      </c>
      <c r="B946" t="s">
        <v>935</v>
      </c>
    </row>
    <row r="947" spans="1:2">
      <c r="A947" s="1">
        <v>1080100040563</v>
      </c>
      <c r="B947" t="s">
        <v>936</v>
      </c>
    </row>
    <row r="948" spans="1:2">
      <c r="A948" s="1">
        <v>1080100040587</v>
      </c>
      <c r="B948" t="s">
        <v>937</v>
      </c>
    </row>
    <row r="949" spans="1:2">
      <c r="A949" s="1">
        <v>1080100040594</v>
      </c>
      <c r="B949" t="s">
        <v>938</v>
      </c>
    </row>
    <row r="950" spans="1:2">
      <c r="A950" s="1">
        <v>1080100040662</v>
      </c>
      <c r="B950" t="s">
        <v>939</v>
      </c>
    </row>
    <row r="951" spans="1:2">
      <c r="A951" s="1">
        <v>1080100041041</v>
      </c>
      <c r="B951" t="e">
        <f>+URINAL ROYAL TERN TOUCAN W/DESERT CUBE WATERLESS</f>
        <v>#NAME?</v>
      </c>
    </row>
    <row r="952" spans="1:2">
      <c r="A952" s="1">
        <v>1080100041218</v>
      </c>
      <c r="B952" t="s">
        <v>940</v>
      </c>
    </row>
    <row r="953" spans="1:2">
      <c r="A953" s="1">
        <v>1080100041225</v>
      </c>
      <c r="B953" t="s">
        <v>941</v>
      </c>
    </row>
    <row r="954" spans="1:2">
      <c r="A954" s="1">
        <v>1080100041249</v>
      </c>
      <c r="B954" t="s">
        <v>942</v>
      </c>
    </row>
    <row r="955" spans="1:2">
      <c r="A955" s="1">
        <v>1080100041256</v>
      </c>
      <c r="B955" t="s">
        <v>943</v>
      </c>
    </row>
    <row r="956" spans="1:2">
      <c r="A956" s="1">
        <v>1080100041263</v>
      </c>
      <c r="B956" t="s">
        <v>944</v>
      </c>
    </row>
    <row r="957" spans="1:2">
      <c r="A957" s="1">
        <v>1080100041270</v>
      </c>
      <c r="B957" t="s">
        <v>945</v>
      </c>
    </row>
    <row r="958" spans="1:2">
      <c r="A958" s="1">
        <v>1080100041287</v>
      </c>
      <c r="B958" t="s">
        <v>946</v>
      </c>
    </row>
    <row r="959" spans="1:2">
      <c r="A959" s="1">
        <v>1080100041294</v>
      </c>
      <c r="B959" t="s">
        <v>947</v>
      </c>
    </row>
    <row r="960" spans="1:2">
      <c r="A960" s="1">
        <v>1080100041652</v>
      </c>
      <c r="B960" t="s">
        <v>948</v>
      </c>
    </row>
    <row r="961" spans="1:2">
      <c r="A961" s="1">
        <v>1080100041669</v>
      </c>
      <c r="B961" t="s">
        <v>949</v>
      </c>
    </row>
    <row r="962" spans="1:2">
      <c r="A962" s="1">
        <v>1080100041676</v>
      </c>
      <c r="B962" t="s">
        <v>950</v>
      </c>
    </row>
    <row r="963" spans="1:2">
      <c r="A963" s="1">
        <v>1080100041683</v>
      </c>
      <c r="B963" t="s">
        <v>951</v>
      </c>
    </row>
    <row r="964" spans="1:2">
      <c r="A964" s="1">
        <v>1080100041690</v>
      </c>
      <c r="B964" t="s">
        <v>952</v>
      </c>
    </row>
    <row r="965" spans="1:2">
      <c r="A965" s="1">
        <v>1080100041706</v>
      </c>
      <c r="B965" t="s">
        <v>953</v>
      </c>
    </row>
    <row r="966" spans="1:2">
      <c r="A966" s="1">
        <v>1080100041713</v>
      </c>
      <c r="B966" t="s">
        <v>954</v>
      </c>
    </row>
    <row r="967" spans="1:2">
      <c r="A967" s="1">
        <v>1080100041720</v>
      </c>
      <c r="B967" t="s">
        <v>955</v>
      </c>
    </row>
    <row r="968" spans="1:2">
      <c r="A968" s="1">
        <v>1080100041737</v>
      </c>
      <c r="B968" t="s">
        <v>956</v>
      </c>
    </row>
    <row r="969" spans="1:2">
      <c r="A969" s="1">
        <v>1080100041744</v>
      </c>
      <c r="B969" t="s">
        <v>957</v>
      </c>
    </row>
    <row r="970" spans="1:2">
      <c r="A970" s="1">
        <v>1080100041768</v>
      </c>
      <c r="B970" t="s">
        <v>958</v>
      </c>
    </row>
    <row r="971" spans="1:2">
      <c r="A971" s="1">
        <v>1080100041775</v>
      </c>
      <c r="B971" t="s">
        <v>959</v>
      </c>
    </row>
    <row r="972" spans="1:2">
      <c r="A972" s="1">
        <v>1080100041799</v>
      </c>
      <c r="B972" t="s">
        <v>960</v>
      </c>
    </row>
    <row r="973" spans="1:2">
      <c r="A973" s="1">
        <v>1080100041836</v>
      </c>
      <c r="B973" t="s">
        <v>961</v>
      </c>
    </row>
    <row r="974" spans="1:2">
      <c r="A974" s="1">
        <v>1080100041843</v>
      </c>
      <c r="B974" t="s">
        <v>962</v>
      </c>
    </row>
    <row r="975" spans="1:2">
      <c r="A975" s="1">
        <v>1080100042352</v>
      </c>
      <c r="B975" t="s">
        <v>963</v>
      </c>
    </row>
    <row r="976" spans="1:2">
      <c r="A976" s="1">
        <v>1080100042369</v>
      </c>
      <c r="B976" t="s">
        <v>964</v>
      </c>
    </row>
    <row r="977" spans="1:2">
      <c r="A977" s="1">
        <v>1080100042376</v>
      </c>
      <c r="B977" t="s">
        <v>965</v>
      </c>
    </row>
    <row r="978" spans="1:2">
      <c r="A978" s="1">
        <v>1080100042390</v>
      </c>
      <c r="B978" t="s">
        <v>966</v>
      </c>
    </row>
    <row r="979" spans="1:2">
      <c r="A979" s="1">
        <v>1080100042406</v>
      </c>
      <c r="B979" t="s">
        <v>967</v>
      </c>
    </row>
    <row r="980" spans="1:2">
      <c r="A980" s="1">
        <v>1080100042413</v>
      </c>
      <c r="B980" t="s">
        <v>968</v>
      </c>
    </row>
    <row r="981" spans="1:2">
      <c r="A981" s="1">
        <v>1080100042420</v>
      </c>
      <c r="B981" t="s">
        <v>969</v>
      </c>
    </row>
    <row r="982" spans="1:2">
      <c r="A982" s="1">
        <v>1080100042437</v>
      </c>
      <c r="B982" t="s">
        <v>970</v>
      </c>
    </row>
    <row r="983" spans="1:2">
      <c r="A983" s="1">
        <v>1080100042444</v>
      </c>
      <c r="B983" t="s">
        <v>971</v>
      </c>
    </row>
    <row r="984" spans="1:2">
      <c r="A984" s="1">
        <v>1080100042451</v>
      </c>
      <c r="B984" t="s">
        <v>972</v>
      </c>
    </row>
    <row r="985" spans="1:2">
      <c r="A985" s="1">
        <v>1080100042468</v>
      </c>
      <c r="B985" t="s">
        <v>973</v>
      </c>
    </row>
    <row r="986" spans="1:2">
      <c r="A986" s="1">
        <v>1080100042475</v>
      </c>
      <c r="B986" t="s">
        <v>974</v>
      </c>
    </row>
    <row r="987" spans="1:2">
      <c r="A987" s="1">
        <v>1080100042482</v>
      </c>
      <c r="B987" t="s">
        <v>975</v>
      </c>
    </row>
    <row r="988" spans="1:2">
      <c r="A988" s="1">
        <v>1080100042499</v>
      </c>
      <c r="B988" t="s">
        <v>976</v>
      </c>
    </row>
    <row r="989" spans="1:2">
      <c r="A989" s="1">
        <v>1080100042505</v>
      </c>
      <c r="B989" t="s">
        <v>977</v>
      </c>
    </row>
    <row r="990" spans="1:2">
      <c r="A990" s="1">
        <v>1080100042512</v>
      </c>
      <c r="B990" t="s">
        <v>978</v>
      </c>
    </row>
    <row r="991" spans="1:2">
      <c r="A991" s="1">
        <v>1080100042529</v>
      </c>
      <c r="B991" t="s">
        <v>979</v>
      </c>
    </row>
    <row r="992" spans="1:2">
      <c r="A992" s="1">
        <v>1080100042536</v>
      </c>
      <c r="B992" t="s">
        <v>980</v>
      </c>
    </row>
    <row r="993" spans="1:2">
      <c r="A993" s="1">
        <v>1080100042543</v>
      </c>
      <c r="B993" t="s">
        <v>981</v>
      </c>
    </row>
    <row r="994" spans="1:2">
      <c r="A994" s="1">
        <v>1080100042550</v>
      </c>
      <c r="B994" t="s">
        <v>982</v>
      </c>
    </row>
    <row r="995" spans="1:2">
      <c r="A995" s="1">
        <v>1080100042567</v>
      </c>
      <c r="B995" t="s">
        <v>983</v>
      </c>
    </row>
    <row r="996" spans="1:2">
      <c r="A996" s="1">
        <v>1080100042574</v>
      </c>
      <c r="B996" t="s">
        <v>984</v>
      </c>
    </row>
    <row r="997" spans="1:2">
      <c r="A997" s="1">
        <v>1080100042581</v>
      </c>
      <c r="B997" t="s">
        <v>985</v>
      </c>
    </row>
    <row r="998" spans="1:2">
      <c r="A998" s="1">
        <v>1080100042598</v>
      </c>
      <c r="B998" t="s">
        <v>986</v>
      </c>
    </row>
    <row r="999" spans="1:2">
      <c r="A999" s="1">
        <v>1080100042604</v>
      </c>
      <c r="B999" t="s">
        <v>987</v>
      </c>
    </row>
    <row r="1000" spans="1:2">
      <c r="A1000" s="1">
        <v>1080100042611</v>
      </c>
      <c r="B1000" t="s">
        <v>988</v>
      </c>
    </row>
    <row r="1001" spans="1:2">
      <c r="A1001" s="1">
        <v>1080100042628</v>
      </c>
      <c r="B1001" t="s">
        <v>989</v>
      </c>
    </row>
    <row r="1002" spans="1:2">
      <c r="A1002" s="1">
        <v>1080100042635</v>
      </c>
      <c r="B1002" t="s">
        <v>990</v>
      </c>
    </row>
    <row r="1003" spans="1:2">
      <c r="A1003" s="1">
        <v>1080100043571</v>
      </c>
      <c r="B1003" t="s">
        <v>991</v>
      </c>
    </row>
    <row r="1004" spans="1:2">
      <c r="A1004" s="1">
        <v>1080100043588</v>
      </c>
      <c r="B1004" t="s">
        <v>992</v>
      </c>
    </row>
    <row r="1005" spans="1:2">
      <c r="A1005" s="1">
        <v>1080100043595</v>
      </c>
      <c r="B1005" t="s">
        <v>993</v>
      </c>
    </row>
    <row r="1006" spans="1:2">
      <c r="A1006" s="1">
        <v>1080100043601</v>
      </c>
      <c r="B1006" t="s">
        <v>994</v>
      </c>
    </row>
    <row r="1007" spans="1:2">
      <c r="A1007" s="1">
        <v>1080100043618</v>
      </c>
      <c r="B1007" t="s">
        <v>995</v>
      </c>
    </row>
    <row r="1008" spans="1:2">
      <c r="A1008" s="1">
        <v>1080100043625</v>
      </c>
      <c r="B1008" t="s">
        <v>996</v>
      </c>
    </row>
    <row r="1009" spans="1:2">
      <c r="A1009" s="1">
        <v>1080100043632</v>
      </c>
      <c r="B1009" t="e">
        <f>+TILES WALL CLADDING EZ ROCKS EZFIT DESSERT VALLEY</f>
        <v>#NAME?</v>
      </c>
    </row>
    <row r="1010" spans="1:2">
      <c r="A1010" s="1">
        <v>1080100043649</v>
      </c>
      <c r="B1010" t="e">
        <f>+TILES WALL CLADDING EZ ROCKS EZFIT DELMAR EZF-34</f>
        <v>#NAME?</v>
      </c>
    </row>
    <row r="1011" spans="1:2">
      <c r="A1011" s="1">
        <v>1080100043656</v>
      </c>
      <c r="B1011" t="e">
        <f>+TILES WALL CLADDING EZ ROCKS CONCRETE TILE ROSEWOOD</f>
        <v>#NAME?</v>
      </c>
    </row>
    <row r="1012" spans="1:2">
      <c r="A1012" s="1">
        <v>1080100043663</v>
      </c>
      <c r="B1012" t="e">
        <f>+TILES WALL CLADDING EZ ROCKS CONCRETE TILE DRIFTWOOD</f>
        <v>#NAME?</v>
      </c>
    </row>
    <row r="1013" spans="1:2">
      <c r="A1013" s="1">
        <v>1080100043670</v>
      </c>
      <c r="B1013" t="s">
        <v>997</v>
      </c>
    </row>
    <row r="1014" spans="1:2">
      <c r="A1014" s="1">
        <v>1080100043687</v>
      </c>
      <c r="B1014" t="s">
        <v>998</v>
      </c>
    </row>
    <row r="1015" spans="1:2">
      <c r="A1015" s="1">
        <v>1080100043694</v>
      </c>
      <c r="B1015" t="s">
        <v>999</v>
      </c>
    </row>
    <row r="1016" spans="1:2">
      <c r="A1016" s="1">
        <v>1080100044271</v>
      </c>
      <c r="B1016" t="s">
        <v>1000</v>
      </c>
    </row>
    <row r="1017" spans="1:2">
      <c r="A1017" s="1">
        <v>1080100044288</v>
      </c>
      <c r="B1017" t="s">
        <v>1001</v>
      </c>
    </row>
    <row r="1018" spans="1:2">
      <c r="A1018" s="1">
        <v>1080100044295</v>
      </c>
      <c r="B1018" t="s">
        <v>1002</v>
      </c>
    </row>
    <row r="1019" spans="1:2">
      <c r="A1019" s="1">
        <v>1080100044417</v>
      </c>
      <c r="B1019" t="s">
        <v>1003</v>
      </c>
    </row>
    <row r="1020" spans="1:2">
      <c r="A1020" s="1">
        <v>1080100044424</v>
      </c>
      <c r="B1020" t="s">
        <v>1004</v>
      </c>
    </row>
    <row r="1021" spans="1:2">
      <c r="A1021" s="1">
        <v>1080100044431</v>
      </c>
      <c r="B1021" t="s">
        <v>1005</v>
      </c>
    </row>
    <row r="1022" spans="1:2">
      <c r="A1022" s="1">
        <v>1080100044448</v>
      </c>
      <c r="B1022" t="s">
        <v>1006</v>
      </c>
    </row>
    <row r="1023" spans="1:2">
      <c r="A1023" s="1">
        <v>1080100044455</v>
      </c>
      <c r="B1023" t="s">
        <v>1007</v>
      </c>
    </row>
    <row r="1024" spans="1:2">
      <c r="A1024" s="1">
        <v>1080100044462</v>
      </c>
      <c r="B1024" t="s">
        <v>1008</v>
      </c>
    </row>
    <row r="1025" spans="1:2">
      <c r="A1025" s="1">
        <v>1080100044479</v>
      </c>
      <c r="B1025" t="s">
        <v>1009</v>
      </c>
    </row>
    <row r="1026" spans="1:2">
      <c r="A1026" s="1">
        <v>1080100044486</v>
      </c>
      <c r="B1026" t="s">
        <v>1010</v>
      </c>
    </row>
    <row r="1027" spans="1:2">
      <c r="A1027" s="1">
        <v>1080100044493</v>
      </c>
      <c r="B1027" t="s">
        <v>1011</v>
      </c>
    </row>
    <row r="1028" spans="1:2">
      <c r="A1028" s="1">
        <v>1080100044509</v>
      </c>
      <c r="B1028" t="s">
        <v>1012</v>
      </c>
    </row>
    <row r="1029" spans="1:2">
      <c r="A1029" s="1">
        <v>1080100044516</v>
      </c>
      <c r="B1029" t="s">
        <v>1013</v>
      </c>
    </row>
    <row r="1030" spans="1:2">
      <c r="A1030" s="1">
        <v>1080100044523</v>
      </c>
      <c r="B1030" t="s">
        <v>1014</v>
      </c>
    </row>
    <row r="1031" spans="1:2">
      <c r="A1031" s="1">
        <v>1080100044530</v>
      </c>
      <c r="B1031" t="s">
        <v>1015</v>
      </c>
    </row>
    <row r="1032" spans="1:2">
      <c r="A1032" s="1">
        <v>1080100045063</v>
      </c>
      <c r="B1032" t="s">
        <v>1016</v>
      </c>
    </row>
    <row r="1033" spans="1:2">
      <c r="A1033" s="1">
        <v>1080100045070</v>
      </c>
      <c r="B1033" t="s">
        <v>1017</v>
      </c>
    </row>
    <row r="1034" spans="1:2">
      <c r="A1034" s="1">
        <v>1080100045087</v>
      </c>
      <c r="B1034" t="s">
        <v>1018</v>
      </c>
    </row>
    <row r="1035" spans="1:2">
      <c r="A1035" s="1">
        <v>1080100045094</v>
      </c>
      <c r="B1035" t="s">
        <v>1019</v>
      </c>
    </row>
    <row r="1036" spans="1:2">
      <c r="A1036" s="1">
        <v>1080100045100</v>
      </c>
      <c r="B1036" t="s">
        <v>1020</v>
      </c>
    </row>
    <row r="1037" spans="1:2">
      <c r="A1037" s="1">
        <v>1080100045117</v>
      </c>
      <c r="B1037" t="s">
        <v>1021</v>
      </c>
    </row>
    <row r="1038" spans="1:2">
      <c r="A1038" s="1">
        <v>1080100047821</v>
      </c>
      <c r="B1038" t="s">
        <v>1022</v>
      </c>
    </row>
    <row r="1039" spans="1:2">
      <c r="A1039" s="1">
        <v>1080100047944</v>
      </c>
      <c r="B1039" t="s">
        <v>1023</v>
      </c>
    </row>
    <row r="1040" spans="1:2">
      <c r="A1040" s="1">
        <v>1080100047951</v>
      </c>
      <c r="B1040" t="e">
        <f>+HCG SMART MAXI PACKAGE CP998/I61/LF3187PX/P6/P8 WHITE</f>
        <v>#NAME?</v>
      </c>
    </row>
    <row r="1041" spans="1:2">
      <c r="A1041" s="1">
        <v>1080100047968</v>
      </c>
      <c r="B1041" t="s">
        <v>1024</v>
      </c>
    </row>
    <row r="1042" spans="1:2">
      <c r="A1042" s="1">
        <v>1080100047975</v>
      </c>
      <c r="B1042" t="s">
        <v>1025</v>
      </c>
    </row>
    <row r="1043" spans="1:2">
      <c r="A1043" s="1">
        <v>1080100049597</v>
      </c>
      <c r="B1043" t="s">
        <v>1026</v>
      </c>
    </row>
    <row r="1044" spans="1:2">
      <c r="A1044" s="1">
        <v>1080100049603</v>
      </c>
      <c r="B1044" t="s">
        <v>1027</v>
      </c>
    </row>
    <row r="1045" spans="1:2">
      <c r="A1045" s="1">
        <v>1080100049610</v>
      </c>
      <c r="B1045" t="s">
        <v>1028</v>
      </c>
    </row>
    <row r="1046" spans="1:2">
      <c r="A1046" s="1">
        <v>1080100049634</v>
      </c>
      <c r="B1046" t="s">
        <v>1029</v>
      </c>
    </row>
    <row r="1047" spans="1:2">
      <c r="A1047" s="1">
        <v>1080100049641</v>
      </c>
      <c r="B1047" t="s">
        <v>1030</v>
      </c>
    </row>
    <row r="1048" spans="1:2">
      <c r="A1048" s="1">
        <v>1080100049658</v>
      </c>
      <c r="B1048" t="s">
        <v>1031</v>
      </c>
    </row>
    <row r="1049" spans="1:2">
      <c r="A1049" s="1">
        <v>1080100049665</v>
      </c>
      <c r="B1049" t="s">
        <v>1032</v>
      </c>
    </row>
    <row r="1050" spans="1:2">
      <c r="A1050" s="1">
        <v>1080100049672</v>
      </c>
      <c r="B1050" t="s">
        <v>1033</v>
      </c>
    </row>
    <row r="1051" spans="1:2">
      <c r="A1051" s="1">
        <v>1080100049689</v>
      </c>
      <c r="B1051" t="s">
        <v>1034</v>
      </c>
    </row>
    <row r="1052" spans="1:2">
      <c r="A1052" s="1">
        <v>1080100049696</v>
      </c>
      <c r="B1052" t="s">
        <v>1035</v>
      </c>
    </row>
    <row r="1053" spans="1:2">
      <c r="A1053" s="1">
        <v>1080100049702</v>
      </c>
      <c r="B1053" t="s">
        <v>1036</v>
      </c>
    </row>
    <row r="1054" spans="1:2">
      <c r="A1054" s="1">
        <v>1080100049719</v>
      </c>
      <c r="B1054" t="s">
        <v>1037</v>
      </c>
    </row>
    <row r="1055" spans="1:2">
      <c r="A1055" s="1">
        <v>1080100049726</v>
      </c>
      <c r="B1055" t="s">
        <v>1038</v>
      </c>
    </row>
    <row r="1056" spans="1:2">
      <c r="A1056" s="1">
        <v>1080100049733</v>
      </c>
      <c r="B1056" t="s">
        <v>1039</v>
      </c>
    </row>
    <row r="1057" spans="1:2">
      <c r="A1057" s="1">
        <v>1080100049740</v>
      </c>
      <c r="B1057" t="s">
        <v>1040</v>
      </c>
    </row>
    <row r="1058" spans="1:2">
      <c r="A1058" s="1">
        <v>1080100049757</v>
      </c>
      <c r="B1058" t="s">
        <v>1041</v>
      </c>
    </row>
    <row r="1059" spans="1:2">
      <c r="A1059" s="1">
        <v>1080100049764</v>
      </c>
      <c r="B1059" t="s">
        <v>1042</v>
      </c>
    </row>
    <row r="1060" spans="1:2">
      <c r="A1060" s="1">
        <v>1080100049771</v>
      </c>
      <c r="B1060" t="s">
        <v>1043</v>
      </c>
    </row>
    <row r="1061" spans="1:2">
      <c r="A1061" s="1">
        <v>1080100049788</v>
      </c>
      <c r="B1061" t="s">
        <v>1044</v>
      </c>
    </row>
    <row r="1062" spans="1:2">
      <c r="A1062" s="1">
        <v>1080100049795</v>
      </c>
      <c r="B1062" t="s">
        <v>1045</v>
      </c>
    </row>
    <row r="1063" spans="1:2">
      <c r="A1063" s="1">
        <v>1080100049801</v>
      </c>
      <c r="B1063" t="s">
        <v>1046</v>
      </c>
    </row>
    <row r="1064" spans="1:2">
      <c r="A1064" s="1">
        <v>1080100049818</v>
      </c>
      <c r="B1064" t="s">
        <v>1047</v>
      </c>
    </row>
    <row r="1065" spans="1:2">
      <c r="A1065" s="1">
        <v>1080100049825</v>
      </c>
      <c r="B1065" t="s">
        <v>1048</v>
      </c>
    </row>
    <row r="1066" spans="1:2">
      <c r="A1066" s="1">
        <v>1080100049832</v>
      </c>
      <c r="B1066" t="s">
        <v>1049</v>
      </c>
    </row>
    <row r="1067" spans="1:2">
      <c r="A1067" s="1">
        <v>1080100049849</v>
      </c>
      <c r="B1067" t="s">
        <v>1050</v>
      </c>
    </row>
    <row r="1068" spans="1:2">
      <c r="A1068" s="1">
        <v>1080100049856</v>
      </c>
      <c r="B1068" t="s">
        <v>1051</v>
      </c>
    </row>
    <row r="1069" spans="1:2">
      <c r="A1069" s="1">
        <v>1080100049863</v>
      </c>
      <c r="B1069" t="s">
        <v>1052</v>
      </c>
    </row>
    <row r="1070" spans="1:2">
      <c r="A1070" s="1">
        <v>1080100049870</v>
      </c>
      <c r="B1070" t="s">
        <v>1053</v>
      </c>
    </row>
    <row r="1071" spans="1:2">
      <c r="A1071" s="1">
        <v>1080100049887</v>
      </c>
      <c r="B1071" t="s">
        <v>1054</v>
      </c>
    </row>
    <row r="1072" spans="1:2">
      <c r="A1072" s="1">
        <v>1080100049894</v>
      </c>
      <c r="B1072" t="s">
        <v>1055</v>
      </c>
    </row>
    <row r="1073" spans="1:2">
      <c r="A1073" s="1">
        <v>1080100049900</v>
      </c>
      <c r="B1073" t="s">
        <v>1056</v>
      </c>
    </row>
    <row r="1074" spans="1:2">
      <c r="A1074" s="1">
        <v>1080100049917</v>
      </c>
      <c r="B1074" t="s">
        <v>1057</v>
      </c>
    </row>
    <row r="1075" spans="1:2">
      <c r="A1075" s="1">
        <v>1080100049924</v>
      </c>
      <c r="B1075" t="s">
        <v>1058</v>
      </c>
    </row>
    <row r="1076" spans="1:2">
      <c r="A1076" s="1">
        <v>1080100049931</v>
      </c>
      <c r="B1076" t="s">
        <v>1059</v>
      </c>
    </row>
    <row r="1077" spans="1:2">
      <c r="A1077" s="1">
        <v>1080100049948</v>
      </c>
      <c r="B1077" t="s">
        <v>1060</v>
      </c>
    </row>
    <row r="1078" spans="1:2">
      <c r="A1078" s="1">
        <v>1080100049955</v>
      </c>
      <c r="B1078" t="s">
        <v>1061</v>
      </c>
    </row>
    <row r="1079" spans="1:2">
      <c r="A1079" s="1">
        <v>1080100049962</v>
      </c>
      <c r="B1079" t="s">
        <v>1062</v>
      </c>
    </row>
    <row r="1080" spans="1:2">
      <c r="A1080" s="1">
        <v>1080100049979</v>
      </c>
      <c r="B1080" t="s">
        <v>1063</v>
      </c>
    </row>
    <row r="1081" spans="1:2">
      <c r="A1081" s="1">
        <v>1080100049986</v>
      </c>
      <c r="B1081" t="s">
        <v>1064</v>
      </c>
    </row>
    <row r="1082" spans="1:2">
      <c r="A1082" s="1">
        <v>1080100049993</v>
      </c>
      <c r="B1082" t="s">
        <v>1065</v>
      </c>
    </row>
    <row r="1083" spans="1:2">
      <c r="A1083" s="1">
        <v>1080100050005</v>
      </c>
      <c r="B1083" t="s">
        <v>1066</v>
      </c>
    </row>
    <row r="1084" spans="1:2">
      <c r="A1084" s="1">
        <v>1080100050012</v>
      </c>
      <c r="B1084" t="s">
        <v>1067</v>
      </c>
    </row>
    <row r="1085" spans="1:2">
      <c r="A1085" s="1">
        <v>1080100050029</v>
      </c>
      <c r="B1085" t="s">
        <v>1068</v>
      </c>
    </row>
    <row r="1086" spans="1:2">
      <c r="A1086" s="1">
        <v>1080100050036</v>
      </c>
      <c r="B1086" t="s">
        <v>1069</v>
      </c>
    </row>
    <row r="1087" spans="1:2">
      <c r="A1087" s="1">
        <v>1080100050043</v>
      </c>
      <c r="B1087" t="s">
        <v>1070</v>
      </c>
    </row>
    <row r="1088" spans="1:2">
      <c r="A1088" s="1">
        <v>1080100050050</v>
      </c>
      <c r="B1088" t="s">
        <v>1071</v>
      </c>
    </row>
    <row r="1089" spans="1:2">
      <c r="A1089" s="1">
        <v>1080100050067</v>
      </c>
      <c r="B1089" t="s">
        <v>1072</v>
      </c>
    </row>
    <row r="1090" spans="1:2">
      <c r="A1090" s="1">
        <v>1080100050074</v>
      </c>
      <c r="B1090" t="s">
        <v>1073</v>
      </c>
    </row>
    <row r="1091" spans="1:2">
      <c r="A1091" s="1">
        <v>1080100050081</v>
      </c>
      <c r="B1091" t="s">
        <v>1074</v>
      </c>
    </row>
    <row r="1092" spans="1:2">
      <c r="A1092" s="1">
        <v>1080100050098</v>
      </c>
      <c r="B1092" t="s">
        <v>1075</v>
      </c>
    </row>
    <row r="1093" spans="1:2">
      <c r="A1093" s="1">
        <v>1080100050104</v>
      </c>
      <c r="B1093" t="s">
        <v>1076</v>
      </c>
    </row>
    <row r="1094" spans="1:2">
      <c r="A1094" s="1">
        <v>1080100050111</v>
      </c>
      <c r="B1094" t="s">
        <v>1077</v>
      </c>
    </row>
    <row r="1095" spans="1:2">
      <c r="A1095" s="1">
        <v>1080100050128</v>
      </c>
      <c r="B1095" t="s">
        <v>1078</v>
      </c>
    </row>
    <row r="1096" spans="1:2">
      <c r="A1096" s="1">
        <v>1080100050135</v>
      </c>
      <c r="B1096" t="s">
        <v>1079</v>
      </c>
    </row>
    <row r="1097" spans="1:2">
      <c r="A1097" s="1">
        <v>1080100050142</v>
      </c>
      <c r="B1097" t="s">
        <v>1080</v>
      </c>
    </row>
    <row r="1098" spans="1:2">
      <c r="A1098" s="1">
        <v>1080100050159</v>
      </c>
      <c r="B1098" t="s">
        <v>1081</v>
      </c>
    </row>
    <row r="1099" spans="1:2">
      <c r="A1099" s="1">
        <v>1080100050166</v>
      </c>
      <c r="B1099" t="s">
        <v>1082</v>
      </c>
    </row>
    <row r="1100" spans="1:2">
      <c r="A1100" s="1">
        <v>1080100050173</v>
      </c>
      <c r="B1100" t="s">
        <v>1083</v>
      </c>
    </row>
    <row r="1101" spans="1:2">
      <c r="A1101" s="1">
        <v>1080100050180</v>
      </c>
      <c r="B1101" t="s">
        <v>1084</v>
      </c>
    </row>
    <row r="1102" spans="1:2">
      <c r="A1102" s="1">
        <v>1080100050197</v>
      </c>
      <c r="B1102" t="s">
        <v>1085</v>
      </c>
    </row>
    <row r="1103" spans="1:2">
      <c r="A1103" s="1">
        <v>1080100050203</v>
      </c>
      <c r="B1103" t="s">
        <v>1086</v>
      </c>
    </row>
    <row r="1104" spans="1:2">
      <c r="A1104" s="1">
        <v>1080100050210</v>
      </c>
      <c r="B1104" t="s">
        <v>1087</v>
      </c>
    </row>
    <row r="1105" spans="1:2">
      <c r="A1105" s="1">
        <v>1080100050227</v>
      </c>
      <c r="B1105" t="s">
        <v>1088</v>
      </c>
    </row>
    <row r="1106" spans="1:2">
      <c r="A1106" s="1">
        <v>1080100050234</v>
      </c>
      <c r="B1106" t="s">
        <v>1089</v>
      </c>
    </row>
    <row r="1107" spans="1:2">
      <c r="A1107" s="1">
        <v>1080100050241</v>
      </c>
      <c r="B1107" t="s">
        <v>1090</v>
      </c>
    </row>
    <row r="1108" spans="1:2">
      <c r="A1108" s="1">
        <v>1080100050258</v>
      </c>
      <c r="B1108" t="s">
        <v>1091</v>
      </c>
    </row>
    <row r="1109" spans="1:2">
      <c r="A1109" s="1">
        <v>1080100050265</v>
      </c>
      <c r="B1109" t="s">
        <v>1092</v>
      </c>
    </row>
    <row r="1110" spans="1:2">
      <c r="A1110" s="1">
        <v>1080100050272</v>
      </c>
      <c r="B1110" t="s">
        <v>1093</v>
      </c>
    </row>
    <row r="1111" spans="1:2">
      <c r="A1111" s="1">
        <v>1080100050289</v>
      </c>
      <c r="B1111" t="s">
        <v>1094</v>
      </c>
    </row>
    <row r="1112" spans="1:2">
      <c r="A1112" s="1">
        <v>1080100050296</v>
      </c>
      <c r="B1112" t="s">
        <v>1095</v>
      </c>
    </row>
    <row r="1113" spans="1:2">
      <c r="A1113" s="1">
        <v>1080100051804</v>
      </c>
      <c r="B1113" t="s">
        <v>1096</v>
      </c>
    </row>
    <row r="1114" spans="1:2">
      <c r="A1114" s="1">
        <v>1080100051811</v>
      </c>
      <c r="B1114" t="s">
        <v>1097</v>
      </c>
    </row>
    <row r="1115" spans="1:2">
      <c r="A1115" s="1">
        <v>1080100051835</v>
      </c>
      <c r="B1115" t="s">
        <v>1098</v>
      </c>
    </row>
    <row r="1116" spans="1:2">
      <c r="A1116" s="1">
        <v>1080100051842</v>
      </c>
      <c r="B1116" t="s">
        <v>1099</v>
      </c>
    </row>
    <row r="1117" spans="1:2">
      <c r="A1117" s="1">
        <v>1080100051859</v>
      </c>
      <c r="B1117" t="s">
        <v>1100</v>
      </c>
    </row>
    <row r="1118" spans="1:2">
      <c r="A1118" s="1">
        <v>1080100051866</v>
      </c>
      <c r="B1118" t="s">
        <v>1101</v>
      </c>
    </row>
    <row r="1119" spans="1:2">
      <c r="A1119" s="1">
        <v>1080100051873</v>
      </c>
      <c r="B1119" t="s">
        <v>1102</v>
      </c>
    </row>
    <row r="1120" spans="1:2">
      <c r="A1120" s="1">
        <v>1080100051880</v>
      </c>
      <c r="B1120" t="s">
        <v>1103</v>
      </c>
    </row>
    <row r="1121" spans="1:2">
      <c r="A1121" s="1">
        <v>1080100051897</v>
      </c>
      <c r="B1121" t="s">
        <v>1104</v>
      </c>
    </row>
    <row r="1122" spans="1:2">
      <c r="A1122" s="1">
        <v>1080100051903</v>
      </c>
      <c r="B1122" t="s">
        <v>1105</v>
      </c>
    </row>
    <row r="1123" spans="1:2">
      <c r="A1123" s="1">
        <v>1080100051910</v>
      </c>
      <c r="B1123" t="s">
        <v>1106</v>
      </c>
    </row>
    <row r="1124" spans="1:2">
      <c r="A1124" s="1">
        <v>1080100051927</v>
      </c>
      <c r="B1124" t="s">
        <v>1107</v>
      </c>
    </row>
    <row r="1125" spans="1:2">
      <c r="A1125" s="1">
        <v>1080100051934</v>
      </c>
      <c r="B1125" t="s">
        <v>1108</v>
      </c>
    </row>
    <row r="1126" spans="1:2">
      <c r="A1126" s="1">
        <v>1080100051941</v>
      </c>
      <c r="B1126" t="s">
        <v>1109</v>
      </c>
    </row>
    <row r="1127" spans="1:2">
      <c r="A1127" s="1">
        <v>1080100051958</v>
      </c>
      <c r="B1127" t="s">
        <v>1110</v>
      </c>
    </row>
    <row r="1128" spans="1:2">
      <c r="A1128" s="1">
        <v>1080100051965</v>
      </c>
      <c r="B1128" t="s">
        <v>1111</v>
      </c>
    </row>
    <row r="1129" spans="1:2">
      <c r="A1129" s="1">
        <v>1080100051972</v>
      </c>
      <c r="B1129" t="s">
        <v>1112</v>
      </c>
    </row>
    <row r="1130" spans="1:2">
      <c r="A1130" s="1">
        <v>1080100051989</v>
      </c>
      <c r="B1130" t="s">
        <v>1113</v>
      </c>
    </row>
    <row r="1131" spans="1:2">
      <c r="A1131" s="1">
        <v>1080100051996</v>
      </c>
      <c r="B1131" t="s">
        <v>1114</v>
      </c>
    </row>
    <row r="1132" spans="1:2">
      <c r="A1132" s="1">
        <v>1080100052009</v>
      </c>
      <c r="B1132" t="s">
        <v>1115</v>
      </c>
    </row>
    <row r="1133" spans="1:2">
      <c r="A1133" s="1">
        <v>1080100052016</v>
      </c>
      <c r="B1133" t="s">
        <v>1116</v>
      </c>
    </row>
    <row r="1134" spans="1:2">
      <c r="A1134" s="1">
        <v>1080100052023</v>
      </c>
      <c r="B1134" t="s">
        <v>1117</v>
      </c>
    </row>
    <row r="1135" spans="1:2">
      <c r="A1135" s="1">
        <v>1080100052030</v>
      </c>
      <c r="B1135" t="s">
        <v>1118</v>
      </c>
    </row>
    <row r="1136" spans="1:2">
      <c r="A1136" s="1">
        <v>1080100052047</v>
      </c>
      <c r="B1136" t="s">
        <v>1119</v>
      </c>
    </row>
    <row r="1137" spans="1:2">
      <c r="A1137" s="1">
        <v>1080100052054</v>
      </c>
      <c r="B1137" t="s">
        <v>1120</v>
      </c>
    </row>
    <row r="1138" spans="1:2">
      <c r="A1138" s="1">
        <v>1080100052061</v>
      </c>
      <c r="B1138" t="s">
        <v>1121</v>
      </c>
    </row>
    <row r="1139" spans="1:2">
      <c r="A1139" s="1">
        <v>1080100052078</v>
      </c>
      <c r="B1139" t="s">
        <v>1122</v>
      </c>
    </row>
    <row r="1140" spans="1:2">
      <c r="A1140" s="1">
        <v>1080100052085</v>
      </c>
      <c r="B1140" t="s">
        <v>1123</v>
      </c>
    </row>
    <row r="1141" spans="1:2">
      <c r="A1141" s="1">
        <v>1080100052504</v>
      </c>
      <c r="B1141" t="s">
        <v>1124</v>
      </c>
    </row>
    <row r="1142" spans="1:2">
      <c r="A1142" s="1">
        <v>1080100052511</v>
      </c>
      <c r="B1142" t="s">
        <v>1125</v>
      </c>
    </row>
    <row r="1143" spans="1:2">
      <c r="A1143" s="1">
        <v>1080100052528</v>
      </c>
      <c r="B1143" t="s">
        <v>1126</v>
      </c>
    </row>
    <row r="1144" spans="1:2">
      <c r="A1144" s="1">
        <v>1080100052535</v>
      </c>
      <c r="B1144" t="s">
        <v>1127</v>
      </c>
    </row>
    <row r="1145" spans="1:2">
      <c r="A1145" s="1">
        <v>1080100052542</v>
      </c>
      <c r="B1145" t="s">
        <v>1128</v>
      </c>
    </row>
    <row r="1146" spans="1:2">
      <c r="A1146" s="1">
        <v>1080100052559</v>
      </c>
      <c r="B1146" t="s">
        <v>1129</v>
      </c>
    </row>
    <row r="1147" spans="1:2">
      <c r="A1147" s="1">
        <v>1080100052566</v>
      </c>
      <c r="B1147" t="s">
        <v>1130</v>
      </c>
    </row>
    <row r="1148" spans="1:2">
      <c r="A1148" s="1">
        <v>1080100052573</v>
      </c>
      <c r="B1148" t="s">
        <v>1131</v>
      </c>
    </row>
    <row r="1149" spans="1:2">
      <c r="A1149" s="1">
        <v>1080100052580</v>
      </c>
      <c r="B1149" t="s">
        <v>1132</v>
      </c>
    </row>
    <row r="1150" spans="1:2">
      <c r="A1150" s="1">
        <v>1080100052597</v>
      </c>
      <c r="B1150" t="s">
        <v>1133</v>
      </c>
    </row>
    <row r="1151" spans="1:2">
      <c r="A1151" s="1">
        <v>1080100053914</v>
      </c>
      <c r="B1151" t="s">
        <v>1134</v>
      </c>
    </row>
    <row r="1152" spans="1:2">
      <c r="A1152" s="1">
        <v>1080100053921</v>
      </c>
      <c r="B1152" t="s">
        <v>1135</v>
      </c>
    </row>
    <row r="1153" spans="1:2">
      <c r="A1153" s="1">
        <v>1080100053938</v>
      </c>
      <c r="B1153" t="s">
        <v>1136</v>
      </c>
    </row>
    <row r="1154" spans="1:2">
      <c r="A1154" s="1">
        <v>1080100057196</v>
      </c>
      <c r="B1154" t="s">
        <v>1137</v>
      </c>
    </row>
    <row r="1155" spans="1:2">
      <c r="A1155" s="1">
        <v>1080100057202</v>
      </c>
      <c r="B1155" t="s">
        <v>1138</v>
      </c>
    </row>
    <row r="1156" spans="1:2">
      <c r="A1156" s="1">
        <v>1080100057219</v>
      </c>
      <c r="B1156" t="s">
        <v>1139</v>
      </c>
    </row>
    <row r="1157" spans="1:2">
      <c r="A1157" s="1">
        <v>1080100057226</v>
      </c>
      <c r="B1157" t="s">
        <v>1140</v>
      </c>
    </row>
    <row r="1158" spans="1:2">
      <c r="A1158" s="1">
        <v>1080100057257</v>
      </c>
      <c r="B1158" t="s">
        <v>1141</v>
      </c>
    </row>
    <row r="1159" spans="1:2">
      <c r="A1159" s="1">
        <v>1080100057264</v>
      </c>
      <c r="B1159" t="s">
        <v>1142</v>
      </c>
    </row>
    <row r="1160" spans="1:2">
      <c r="A1160" s="1">
        <v>1080100057271</v>
      </c>
      <c r="B1160" t="s">
        <v>1143</v>
      </c>
    </row>
    <row r="1161" spans="1:2">
      <c r="A1161" s="1">
        <v>1080100057288</v>
      </c>
      <c r="B1161" t="s">
        <v>1144</v>
      </c>
    </row>
    <row r="1162" spans="1:2">
      <c r="A1162" s="1">
        <v>1080100057295</v>
      </c>
      <c r="B1162" t="s">
        <v>1145</v>
      </c>
    </row>
    <row r="1163" spans="1:2">
      <c r="A1163" s="1">
        <v>1080100057301</v>
      </c>
      <c r="B1163" t="s">
        <v>1146</v>
      </c>
    </row>
    <row r="1164" spans="1:2">
      <c r="A1164" s="1">
        <v>1080100057318</v>
      </c>
      <c r="B1164" t="e">
        <f>+URINAL ROYAL TERN TOUCAN ACCS. DESERT CUBE AND SPRAYER</f>
        <v>#NAME?</v>
      </c>
    </row>
    <row r="1165" spans="1:2">
      <c r="A1165" s="1">
        <v>1080100057325</v>
      </c>
      <c r="B1165" t="s">
        <v>1147</v>
      </c>
    </row>
    <row r="1166" spans="1:2">
      <c r="A1166" s="1">
        <v>1080100057332</v>
      </c>
      <c r="B1166" t="s">
        <v>1148</v>
      </c>
    </row>
    <row r="1167" spans="1:2">
      <c r="A1167" s="1">
        <v>1080100057349</v>
      </c>
      <c r="B1167" t="s">
        <v>1149</v>
      </c>
    </row>
    <row r="1168" spans="1:2">
      <c r="A1168" s="1">
        <v>1080100057356</v>
      </c>
      <c r="B1168" t="s">
        <v>1150</v>
      </c>
    </row>
    <row r="1169" spans="1:2">
      <c r="A1169" s="1">
        <v>1080100057363</v>
      </c>
      <c r="B1169" t="s">
        <v>1151</v>
      </c>
    </row>
    <row r="1170" spans="1:2">
      <c r="A1170" s="1">
        <v>1080100057370</v>
      </c>
      <c r="B1170" t="s">
        <v>1152</v>
      </c>
    </row>
    <row r="1171" spans="1:2">
      <c r="A1171" s="1">
        <v>1080100057387</v>
      </c>
      <c r="B1171" t="e">
        <f>+WOOD PRESERVATIVE SOLIGNUM INTERIOR GAL COLORLESS</f>
        <v>#NAME?</v>
      </c>
    </row>
    <row r="1172" spans="1:2">
      <c r="A1172" s="1">
        <v>1080100057394</v>
      </c>
      <c r="B1172" t="e">
        <f>+WOOD PRESERVATIVE SOLIGNUM INTERIOR QRT COLORLESS</f>
        <v>#NAME?</v>
      </c>
    </row>
    <row r="1173" spans="1:2">
      <c r="A1173" s="1">
        <v>1080100057400</v>
      </c>
      <c r="B1173" t="s">
        <v>1153</v>
      </c>
    </row>
    <row r="1174" spans="1:2">
      <c r="A1174" s="1">
        <v>1080100057417</v>
      </c>
      <c r="B1174" t="s">
        <v>1154</v>
      </c>
    </row>
    <row r="1175" spans="1:2">
      <c r="A1175" s="1">
        <v>1080100057424</v>
      </c>
      <c r="B1175" t="s">
        <v>1155</v>
      </c>
    </row>
    <row r="1176" spans="1:2">
      <c r="A1176" s="1">
        <v>1080100057431</v>
      </c>
      <c r="B1176" t="s">
        <v>1156</v>
      </c>
    </row>
    <row r="1177" spans="1:2">
      <c r="A1177" s="1">
        <v>1080100057448</v>
      </c>
      <c r="B1177" t="s">
        <v>1157</v>
      </c>
    </row>
    <row r="1178" spans="1:2">
      <c r="A1178" s="1">
        <v>1080100057455</v>
      </c>
      <c r="B1178" t="s">
        <v>1158</v>
      </c>
    </row>
    <row r="1179" spans="1:2">
      <c r="A1179" s="1">
        <v>1080100057462</v>
      </c>
      <c r="B1179" t="e">
        <f>+WOOD PRESERVATIVE SOLIGNUM EXTERIOR GAL COLORLESS</f>
        <v>#NAME?</v>
      </c>
    </row>
    <row r="1180" spans="1:2">
      <c r="A1180" s="1">
        <v>1080100057479</v>
      </c>
      <c r="B1180" t="e">
        <f>+WOOD PRESERVATIVE SOLIGNUM EXTERIOR QRT COLORLESS</f>
        <v>#NAME?</v>
      </c>
    </row>
    <row r="1181" spans="1:2">
      <c r="A1181" s="1">
        <v>1080100057486</v>
      </c>
      <c r="B1181" t="s">
        <v>1159</v>
      </c>
    </row>
    <row r="1182" spans="1:2">
      <c r="A1182" s="1">
        <v>1080100057493</v>
      </c>
      <c r="B1182" t="s">
        <v>1160</v>
      </c>
    </row>
    <row r="1183" spans="1:2">
      <c r="A1183" s="1">
        <v>1080100057905</v>
      </c>
      <c r="B1183" t="s">
        <v>1161</v>
      </c>
    </row>
    <row r="1184" spans="1:2">
      <c r="A1184" s="1">
        <v>1080100057912</v>
      </c>
      <c r="B1184" t="s">
        <v>1162</v>
      </c>
    </row>
    <row r="1185" spans="1:2">
      <c r="A1185" s="1">
        <v>1080100057929</v>
      </c>
      <c r="B1185" t="s">
        <v>1163</v>
      </c>
    </row>
    <row r="1186" spans="1:2">
      <c r="A1186" s="1">
        <v>1080100057936</v>
      </c>
      <c r="B1186" t="s">
        <v>1164</v>
      </c>
    </row>
    <row r="1187" spans="1:2">
      <c r="A1187" s="1">
        <v>1080100057943</v>
      </c>
      <c r="B1187" t="s">
        <v>1165</v>
      </c>
    </row>
    <row r="1188" spans="1:2">
      <c r="A1188" s="1">
        <v>1080100057950</v>
      </c>
      <c r="B1188" t="s">
        <v>1166</v>
      </c>
    </row>
    <row r="1189" spans="1:2">
      <c r="A1189" s="1">
        <v>1080100057967</v>
      </c>
      <c r="B1189" t="s">
        <v>1167</v>
      </c>
    </row>
    <row r="1190" spans="1:2">
      <c r="A1190" s="1">
        <v>1080100057974</v>
      </c>
      <c r="B1190" t="s">
        <v>1168</v>
      </c>
    </row>
    <row r="1191" spans="1:2">
      <c r="A1191" s="1">
        <v>1080100057981</v>
      </c>
      <c r="B1191" t="s">
        <v>1169</v>
      </c>
    </row>
    <row r="1192" spans="1:2">
      <c r="A1192" s="1">
        <v>1080100057998</v>
      </c>
      <c r="B1192" t="s">
        <v>1170</v>
      </c>
    </row>
    <row r="1193" spans="1:2">
      <c r="A1193" s="1">
        <v>1080100058001</v>
      </c>
      <c r="B1193" t="s">
        <v>1171</v>
      </c>
    </row>
    <row r="1194" spans="1:2">
      <c r="A1194" s="1">
        <v>1080100058018</v>
      </c>
      <c r="B1194" t="s">
        <v>1172</v>
      </c>
    </row>
    <row r="1195" spans="1:2">
      <c r="A1195" s="1">
        <v>1080100058025</v>
      </c>
      <c r="B1195" t="s">
        <v>1173</v>
      </c>
    </row>
    <row r="1196" spans="1:2">
      <c r="A1196" s="1">
        <v>1080100058032</v>
      </c>
      <c r="B1196" t="s">
        <v>1174</v>
      </c>
    </row>
    <row r="1197" spans="1:2">
      <c r="A1197" s="1">
        <v>1080100058049</v>
      </c>
      <c r="B1197" t="s">
        <v>1175</v>
      </c>
    </row>
    <row r="1198" spans="1:2">
      <c r="A1198" s="1">
        <v>1080100058056</v>
      </c>
      <c r="B1198" t="s">
        <v>1176</v>
      </c>
    </row>
    <row r="1199" spans="1:2">
      <c r="A1199" s="1">
        <v>1080100059633</v>
      </c>
      <c r="B1199" t="s">
        <v>1177</v>
      </c>
    </row>
    <row r="1200" spans="1:2">
      <c r="A1200" s="1">
        <v>1080100059640</v>
      </c>
      <c r="B1200" t="s">
        <v>1178</v>
      </c>
    </row>
    <row r="1201" spans="1:2">
      <c r="A1201" s="1">
        <v>1080100059657</v>
      </c>
      <c r="B1201" t="s">
        <v>1179</v>
      </c>
    </row>
    <row r="1202" spans="1:2">
      <c r="A1202" s="1">
        <v>1080100059688</v>
      </c>
      <c r="B1202" t="s">
        <v>1180</v>
      </c>
    </row>
    <row r="1203" spans="1:2">
      <c r="A1203" s="1">
        <v>1080100059695</v>
      </c>
      <c r="B1203" t="s">
        <v>1181</v>
      </c>
    </row>
    <row r="1204" spans="1:2">
      <c r="A1204" s="1">
        <v>1080100060769</v>
      </c>
      <c r="B1204" t="s">
        <v>1182</v>
      </c>
    </row>
    <row r="1205" spans="1:2">
      <c r="A1205" s="1">
        <v>1080100060776</v>
      </c>
      <c r="B1205" t="s">
        <v>1183</v>
      </c>
    </row>
    <row r="1206" spans="1:2">
      <c r="A1206" s="1">
        <v>1080100060783</v>
      </c>
      <c r="B1206" t="s">
        <v>1184</v>
      </c>
    </row>
    <row r="1207" spans="1:2">
      <c r="A1207" s="1">
        <v>1080100060790</v>
      </c>
      <c r="B1207" t="s">
        <v>1185</v>
      </c>
    </row>
    <row r="1208" spans="1:2">
      <c r="A1208" s="1">
        <v>1080100060806</v>
      </c>
      <c r="B1208" t="s">
        <v>1186</v>
      </c>
    </row>
    <row r="1209" spans="1:2">
      <c r="A1209" s="1">
        <v>1080100060813</v>
      </c>
      <c r="B1209" t="s">
        <v>1187</v>
      </c>
    </row>
    <row r="1210" spans="1:2">
      <c r="A1210" s="1">
        <v>1080100060820</v>
      </c>
      <c r="B1210" t="s">
        <v>1188</v>
      </c>
    </row>
    <row r="1211" spans="1:2">
      <c r="A1211" s="1">
        <v>1080100061629</v>
      </c>
      <c r="B1211" t="e">
        <f>+JUNCTION BOX OMEGA PVC ORANGE W/ COVER</f>
        <v>#NAME?</v>
      </c>
    </row>
    <row r="1212" spans="1:2">
      <c r="A1212" s="1">
        <v>1080100061636</v>
      </c>
      <c r="B1212" t="e">
        <f>+UTILITY BOX OMEGA PVC ORANGE</f>
        <v>#NAME?</v>
      </c>
    </row>
    <row r="1213" spans="1:2">
      <c r="A1213" s="1">
        <v>1080100061889</v>
      </c>
      <c r="B1213" t="s">
        <v>1189</v>
      </c>
    </row>
    <row r="1214" spans="1:2">
      <c r="A1214" s="1">
        <v>1080100061896</v>
      </c>
      <c r="B1214" t="s">
        <v>1190</v>
      </c>
    </row>
    <row r="1215" spans="1:2">
      <c r="A1215" s="1">
        <v>1080100061902</v>
      </c>
      <c r="B1215" t="s">
        <v>1191</v>
      </c>
    </row>
    <row r="1216" spans="1:2">
      <c r="A1216" s="1">
        <v>1080100061919</v>
      </c>
      <c r="B1216" t="s">
        <v>1192</v>
      </c>
    </row>
    <row r="1217" spans="1:2">
      <c r="A1217" s="1">
        <v>1080100061926</v>
      </c>
      <c r="B1217" t="s">
        <v>1193</v>
      </c>
    </row>
    <row r="1218" spans="1:2">
      <c r="A1218" s="1">
        <v>1080100061933</v>
      </c>
      <c r="B1218" t="s">
        <v>1194</v>
      </c>
    </row>
    <row r="1219" spans="1:2">
      <c r="A1219" s="1">
        <v>1080100061940</v>
      </c>
      <c r="B1219" t="s">
        <v>1195</v>
      </c>
    </row>
    <row r="1220" spans="1:2">
      <c r="A1220" s="1">
        <v>1080100061957</v>
      </c>
      <c r="B1220" t="s">
        <v>1196</v>
      </c>
    </row>
    <row r="1221" spans="1:2">
      <c r="A1221" s="1">
        <v>1080100061964</v>
      </c>
      <c r="B1221" t="s">
        <v>1197</v>
      </c>
    </row>
    <row r="1222" spans="1:2">
      <c r="A1222" s="1">
        <v>1080100061971</v>
      </c>
      <c r="B1222" t="s">
        <v>1198</v>
      </c>
    </row>
    <row r="1223" spans="1:2">
      <c r="A1223" s="1">
        <v>1080100061988</v>
      </c>
      <c r="B1223" t="s">
        <v>1199</v>
      </c>
    </row>
    <row r="1224" spans="1:2">
      <c r="A1224" s="1">
        <v>1080100061995</v>
      </c>
      <c r="B1224" t="s">
        <v>1200</v>
      </c>
    </row>
    <row r="1225" spans="1:2">
      <c r="A1225" s="1">
        <v>1080100062008</v>
      </c>
      <c r="B1225" t="s">
        <v>1201</v>
      </c>
    </row>
    <row r="1226" spans="1:2">
      <c r="A1226" s="1">
        <v>1080100062015</v>
      </c>
      <c r="B1226" t="s">
        <v>1202</v>
      </c>
    </row>
    <row r="1227" spans="1:2">
      <c r="A1227" s="1">
        <v>1080100062022</v>
      </c>
      <c r="B1227" t="s">
        <v>1203</v>
      </c>
    </row>
    <row r="1228" spans="1:2">
      <c r="A1228" s="1">
        <v>1080100062039</v>
      </c>
      <c r="B1228" t="s">
        <v>1204</v>
      </c>
    </row>
    <row r="1229" spans="1:2">
      <c r="A1229" s="1">
        <v>1080100062046</v>
      </c>
      <c r="B1229" t="s">
        <v>1205</v>
      </c>
    </row>
    <row r="1230" spans="1:2">
      <c r="A1230" s="1">
        <v>1080100062053</v>
      </c>
      <c r="B1230" t="s">
        <v>1206</v>
      </c>
    </row>
    <row r="1231" spans="1:2">
      <c r="A1231" s="1">
        <v>1080100062060</v>
      </c>
      <c r="B1231" t="s">
        <v>1207</v>
      </c>
    </row>
    <row r="1232" spans="1:2">
      <c r="A1232" s="1">
        <v>1080100062077</v>
      </c>
      <c r="B1232" t="s">
        <v>1208</v>
      </c>
    </row>
    <row r="1233" spans="1:2">
      <c r="A1233" s="1">
        <v>1080100062084</v>
      </c>
      <c r="B1233" t="s">
        <v>1209</v>
      </c>
    </row>
    <row r="1234" spans="1:2">
      <c r="A1234" s="1">
        <v>1080100062091</v>
      </c>
      <c r="B1234" t="s">
        <v>1210</v>
      </c>
    </row>
    <row r="1235" spans="1:2">
      <c r="A1235" s="1">
        <v>1080100062107</v>
      </c>
      <c r="B1235" t="s">
        <v>1211</v>
      </c>
    </row>
    <row r="1236" spans="1:2">
      <c r="A1236" s="1">
        <v>1080100062114</v>
      </c>
      <c r="B1236" t="s">
        <v>1212</v>
      </c>
    </row>
    <row r="1237" spans="1:2">
      <c r="A1237" s="1">
        <v>1080100062121</v>
      </c>
      <c r="B1237" t="s">
        <v>1213</v>
      </c>
    </row>
    <row r="1238" spans="1:2">
      <c r="A1238" s="1">
        <v>1080100062138</v>
      </c>
      <c r="B1238" t="s">
        <v>1214</v>
      </c>
    </row>
    <row r="1239" spans="1:2">
      <c r="A1239" s="1">
        <v>1080100062145</v>
      </c>
      <c r="B1239" t="s">
        <v>1215</v>
      </c>
    </row>
    <row r="1240" spans="1:2">
      <c r="A1240" s="1">
        <v>1080100062152</v>
      </c>
      <c r="B1240" t="s">
        <v>1216</v>
      </c>
    </row>
    <row r="1241" spans="1:2">
      <c r="A1241" s="1">
        <v>1080100062169</v>
      </c>
      <c r="B1241" t="s">
        <v>1217</v>
      </c>
    </row>
    <row r="1242" spans="1:2">
      <c r="A1242" s="1">
        <v>1080100062176</v>
      </c>
      <c r="B1242" t="s">
        <v>1218</v>
      </c>
    </row>
    <row r="1243" spans="1:2">
      <c r="A1243" s="1">
        <v>1080100062183</v>
      </c>
      <c r="B1243" t="s">
        <v>1219</v>
      </c>
    </row>
    <row r="1244" spans="1:2">
      <c r="A1244" s="1">
        <v>1080100062190</v>
      </c>
      <c r="B1244" t="s">
        <v>1220</v>
      </c>
    </row>
    <row r="1245" spans="1:2">
      <c r="A1245" s="1">
        <v>1080100062206</v>
      </c>
      <c r="B1245" t="s">
        <v>1221</v>
      </c>
    </row>
    <row r="1246" spans="1:2">
      <c r="A1246" s="1">
        <v>1080100062213</v>
      </c>
      <c r="B1246" t="s">
        <v>1222</v>
      </c>
    </row>
    <row r="1247" spans="1:2">
      <c r="A1247" s="1">
        <v>1080100062220</v>
      </c>
      <c r="B1247" t="s">
        <v>1223</v>
      </c>
    </row>
    <row r="1248" spans="1:2">
      <c r="A1248" s="1">
        <v>1080100062237</v>
      </c>
      <c r="B1248" t="s">
        <v>1224</v>
      </c>
    </row>
    <row r="1249" spans="1:2">
      <c r="A1249" s="1">
        <v>1080100062244</v>
      </c>
      <c r="B1249" t="s">
        <v>1225</v>
      </c>
    </row>
    <row r="1250" spans="1:2">
      <c r="A1250" s="1">
        <v>1080100062251</v>
      </c>
      <c r="B1250" t="s">
        <v>1226</v>
      </c>
    </row>
    <row r="1251" spans="1:2">
      <c r="A1251" s="1">
        <v>1080100062268</v>
      </c>
      <c r="B1251" t="s">
        <v>1227</v>
      </c>
    </row>
    <row r="1252" spans="1:2">
      <c r="A1252" s="1">
        <v>1080100062275</v>
      </c>
      <c r="B1252" t="s">
        <v>1228</v>
      </c>
    </row>
    <row r="1253" spans="1:2">
      <c r="A1253" s="1">
        <v>1080100062282</v>
      </c>
      <c r="B1253" t="s">
        <v>1229</v>
      </c>
    </row>
    <row r="1254" spans="1:2">
      <c r="A1254" s="1">
        <v>1080100062299</v>
      </c>
      <c r="B1254" t="s">
        <v>1230</v>
      </c>
    </row>
    <row r="1255" spans="1:2">
      <c r="A1255" s="1">
        <v>1080100062305</v>
      </c>
      <c r="B1255" t="s">
        <v>1231</v>
      </c>
    </row>
    <row r="1256" spans="1:2">
      <c r="A1256" s="1">
        <v>1080100062312</v>
      </c>
      <c r="B1256" t="s">
        <v>1232</v>
      </c>
    </row>
    <row r="1257" spans="1:2">
      <c r="A1257" s="1">
        <v>1080100062329</v>
      </c>
      <c r="B1257" t="s">
        <v>1233</v>
      </c>
    </row>
    <row r="1258" spans="1:2">
      <c r="A1258" s="1">
        <v>1080100062336</v>
      </c>
      <c r="B1258" t="s">
        <v>1234</v>
      </c>
    </row>
    <row r="1259" spans="1:2">
      <c r="A1259" s="1">
        <v>1080100062343</v>
      </c>
      <c r="B1259" t="s">
        <v>1235</v>
      </c>
    </row>
    <row r="1260" spans="1:2">
      <c r="A1260" s="1">
        <v>1080100062350</v>
      </c>
      <c r="B1260" t="s">
        <v>1236</v>
      </c>
    </row>
    <row r="1261" spans="1:2">
      <c r="A1261" s="1">
        <v>1080100062367</v>
      </c>
      <c r="B1261" t="s">
        <v>1237</v>
      </c>
    </row>
    <row r="1262" spans="1:2">
      <c r="A1262" s="1">
        <v>1080100062374</v>
      </c>
      <c r="B1262" t="s">
        <v>1238</v>
      </c>
    </row>
    <row r="1263" spans="1:2">
      <c r="A1263" s="1">
        <v>1080100062381</v>
      </c>
      <c r="B1263" t="s">
        <v>1239</v>
      </c>
    </row>
    <row r="1264" spans="1:2">
      <c r="A1264" s="1">
        <v>1080100062398</v>
      </c>
      <c r="B1264" t="s">
        <v>1240</v>
      </c>
    </row>
    <row r="1265" spans="1:2">
      <c r="A1265" s="1">
        <v>1080100062404</v>
      </c>
      <c r="B1265" t="s">
        <v>1241</v>
      </c>
    </row>
    <row r="1266" spans="1:2">
      <c r="A1266" s="1">
        <v>1080100062411</v>
      </c>
      <c r="B1266" t="s">
        <v>1242</v>
      </c>
    </row>
    <row r="1267" spans="1:2">
      <c r="A1267" s="1">
        <v>1080100062428</v>
      </c>
      <c r="B1267" t="s">
        <v>1243</v>
      </c>
    </row>
    <row r="1268" spans="1:2">
      <c r="A1268" s="1">
        <v>1080100062435</v>
      </c>
      <c r="B1268" t="s">
        <v>1244</v>
      </c>
    </row>
    <row r="1269" spans="1:2">
      <c r="A1269" s="1">
        <v>1080100062442</v>
      </c>
      <c r="B1269" t="s">
        <v>1245</v>
      </c>
    </row>
    <row r="1270" spans="1:2">
      <c r="A1270" s="1">
        <v>1080100062459</v>
      </c>
      <c r="B1270" t="s">
        <v>1246</v>
      </c>
    </row>
    <row r="1271" spans="1:2">
      <c r="A1271" s="1">
        <v>1080100062466</v>
      </c>
      <c r="B1271" t="s">
        <v>1247</v>
      </c>
    </row>
    <row r="1272" spans="1:2">
      <c r="A1272" s="1">
        <v>1080100062473</v>
      </c>
      <c r="B1272" t="s">
        <v>1248</v>
      </c>
    </row>
    <row r="1273" spans="1:2">
      <c r="A1273" s="1">
        <v>1080100062480</v>
      </c>
      <c r="B1273" t="s">
        <v>1249</v>
      </c>
    </row>
    <row r="1274" spans="1:2">
      <c r="A1274" s="1">
        <v>1080100062497</v>
      </c>
      <c r="B1274" t="s">
        <v>1250</v>
      </c>
    </row>
    <row r="1275" spans="1:2">
      <c r="A1275" s="1">
        <v>1080100062503</v>
      </c>
      <c r="B1275" t="s">
        <v>1251</v>
      </c>
    </row>
    <row r="1276" spans="1:2">
      <c r="A1276" s="1">
        <v>1080100062510</v>
      </c>
      <c r="B1276" t="s">
        <v>1252</v>
      </c>
    </row>
    <row r="1277" spans="1:2">
      <c r="A1277" s="1">
        <v>1080100062527</v>
      </c>
      <c r="B1277" t="s">
        <v>1253</v>
      </c>
    </row>
    <row r="1278" spans="1:2">
      <c r="A1278" s="1">
        <v>1080100062534</v>
      </c>
      <c r="B1278" t="s">
        <v>1254</v>
      </c>
    </row>
    <row r="1279" spans="1:2">
      <c r="A1279" s="1">
        <v>1080100062541</v>
      </c>
      <c r="B1279" t="s">
        <v>1255</v>
      </c>
    </row>
    <row r="1280" spans="1:2">
      <c r="A1280" s="1">
        <v>1080100062558</v>
      </c>
      <c r="B1280" t="s">
        <v>1256</v>
      </c>
    </row>
    <row r="1281" spans="1:2">
      <c r="A1281" s="1">
        <v>1080100062565</v>
      </c>
      <c r="B1281" t="s">
        <v>1257</v>
      </c>
    </row>
    <row r="1282" spans="1:2">
      <c r="A1282" s="1">
        <v>1080100062572</v>
      </c>
      <c r="B1282" t="s">
        <v>1258</v>
      </c>
    </row>
    <row r="1283" spans="1:2">
      <c r="A1283" s="1">
        <v>1080100062589</v>
      </c>
      <c r="B1283" t="s">
        <v>1259</v>
      </c>
    </row>
    <row r="1284" spans="1:2">
      <c r="A1284" s="1">
        <v>1080100062596</v>
      </c>
      <c r="B1284" t="s">
        <v>1260</v>
      </c>
    </row>
    <row r="1285" spans="1:2">
      <c r="A1285" s="1">
        <v>1080100062602</v>
      </c>
      <c r="B1285" t="s">
        <v>1261</v>
      </c>
    </row>
    <row r="1286" spans="1:2">
      <c r="A1286" s="1">
        <v>1080100062619</v>
      </c>
      <c r="B1286" t="s">
        <v>1262</v>
      </c>
    </row>
    <row r="1287" spans="1:2">
      <c r="A1287" s="1">
        <v>1080100062626</v>
      </c>
      <c r="B1287" t="s">
        <v>1263</v>
      </c>
    </row>
    <row r="1288" spans="1:2">
      <c r="A1288" s="1">
        <v>1080100062633</v>
      </c>
      <c r="B1288" t="s">
        <v>1264</v>
      </c>
    </row>
    <row r="1289" spans="1:2">
      <c r="A1289" s="1">
        <v>1080100062640</v>
      </c>
      <c r="B1289" t="s">
        <v>1265</v>
      </c>
    </row>
    <row r="1290" spans="1:2">
      <c r="A1290" s="1">
        <v>1080100062657</v>
      </c>
      <c r="B1290" t="s">
        <v>1266</v>
      </c>
    </row>
    <row r="1291" spans="1:2">
      <c r="A1291" s="1">
        <v>1080100062664</v>
      </c>
      <c r="B1291" t="s">
        <v>1267</v>
      </c>
    </row>
    <row r="1292" spans="1:2">
      <c r="A1292" s="1">
        <v>1080100062671</v>
      </c>
      <c r="B1292" t="s">
        <v>1268</v>
      </c>
    </row>
    <row r="1293" spans="1:2">
      <c r="A1293" s="1">
        <v>1080100062688</v>
      </c>
      <c r="B1293" t="s">
        <v>1269</v>
      </c>
    </row>
    <row r="1294" spans="1:2">
      <c r="A1294" s="1">
        <v>1080100062695</v>
      </c>
      <c r="B1294" t="s">
        <v>1270</v>
      </c>
    </row>
    <row r="1295" spans="1:2">
      <c r="A1295" s="1">
        <v>1080100062701</v>
      </c>
      <c r="B1295" t="s">
        <v>1271</v>
      </c>
    </row>
    <row r="1296" spans="1:2">
      <c r="A1296" s="1">
        <v>1080100062718</v>
      </c>
      <c r="B1296" t="s">
        <v>1272</v>
      </c>
    </row>
    <row r="1297" spans="1:2">
      <c r="A1297" s="1">
        <v>1080100062725</v>
      </c>
      <c r="B1297" t="s">
        <v>1273</v>
      </c>
    </row>
    <row r="1298" spans="1:2">
      <c r="A1298" s="1">
        <v>1080100062732</v>
      </c>
      <c r="B1298" t="s">
        <v>1274</v>
      </c>
    </row>
    <row r="1299" spans="1:2">
      <c r="A1299" s="1">
        <v>1080100062749</v>
      </c>
      <c r="B1299" t="s">
        <v>1275</v>
      </c>
    </row>
    <row r="1300" spans="1:2">
      <c r="A1300" s="1">
        <v>1080100062756</v>
      </c>
      <c r="B1300" t="s">
        <v>1276</v>
      </c>
    </row>
    <row r="1301" spans="1:2">
      <c r="A1301" s="1">
        <v>1080100062763</v>
      </c>
      <c r="B1301" t="s">
        <v>1277</v>
      </c>
    </row>
    <row r="1302" spans="1:2">
      <c r="A1302" s="1">
        <v>1080100062770</v>
      </c>
      <c r="B1302" t="s">
        <v>1278</v>
      </c>
    </row>
    <row r="1303" spans="1:2">
      <c r="A1303" s="1">
        <v>1080100062787</v>
      </c>
      <c r="B1303" t="s">
        <v>1279</v>
      </c>
    </row>
    <row r="1304" spans="1:2">
      <c r="A1304" s="1">
        <v>1080100062794</v>
      </c>
      <c r="B1304" t="s">
        <v>1280</v>
      </c>
    </row>
    <row r="1305" spans="1:2">
      <c r="A1305" s="1">
        <v>1080100062800</v>
      </c>
      <c r="B1305" t="s">
        <v>1281</v>
      </c>
    </row>
    <row r="1306" spans="1:2">
      <c r="A1306" s="1">
        <v>1080100062817</v>
      </c>
      <c r="B1306" t="s">
        <v>1282</v>
      </c>
    </row>
    <row r="1307" spans="1:2">
      <c r="A1307" s="1">
        <v>1080100062824</v>
      </c>
      <c r="B1307" t="s">
        <v>1283</v>
      </c>
    </row>
    <row r="1308" spans="1:2">
      <c r="A1308" s="1">
        <v>1080100062831</v>
      </c>
      <c r="B1308" t="s">
        <v>1284</v>
      </c>
    </row>
    <row r="1309" spans="1:2">
      <c r="A1309" s="1">
        <v>1080100062848</v>
      </c>
      <c r="B1309" t="s">
        <v>1285</v>
      </c>
    </row>
    <row r="1310" spans="1:2">
      <c r="A1310" s="1">
        <v>1080100062855</v>
      </c>
      <c r="B1310" t="s">
        <v>1286</v>
      </c>
    </row>
    <row r="1311" spans="1:2">
      <c r="A1311" s="1">
        <v>1080100062862</v>
      </c>
      <c r="B1311" t="s">
        <v>1287</v>
      </c>
    </row>
    <row r="1312" spans="1:2">
      <c r="A1312" s="1">
        <v>1080100062879</v>
      </c>
      <c r="B1312" t="s">
        <v>1288</v>
      </c>
    </row>
    <row r="1313" spans="1:2">
      <c r="A1313" s="1">
        <v>1080100062886</v>
      </c>
      <c r="B1313" t="s">
        <v>1289</v>
      </c>
    </row>
    <row r="1314" spans="1:2">
      <c r="A1314" s="1">
        <v>1080100062893</v>
      </c>
      <c r="B1314" t="s">
        <v>1290</v>
      </c>
    </row>
    <row r="1315" spans="1:2">
      <c r="A1315" s="1">
        <v>1080100062909</v>
      </c>
      <c r="B1315" t="s">
        <v>1291</v>
      </c>
    </row>
    <row r="1316" spans="1:2">
      <c r="A1316" s="1">
        <v>1080100062916</v>
      </c>
      <c r="B1316" t="s">
        <v>1292</v>
      </c>
    </row>
    <row r="1317" spans="1:2">
      <c r="A1317" s="1">
        <v>1080100062923</v>
      </c>
      <c r="B1317" t="s">
        <v>1293</v>
      </c>
    </row>
    <row r="1318" spans="1:2">
      <c r="A1318" s="1">
        <v>1080100062930</v>
      </c>
      <c r="B1318" t="s">
        <v>1294</v>
      </c>
    </row>
    <row r="1319" spans="1:2">
      <c r="A1319" s="1">
        <v>1080100063562</v>
      </c>
      <c r="B1319" t="s">
        <v>1295</v>
      </c>
    </row>
    <row r="1320" spans="1:2">
      <c r="A1320" s="1">
        <v>1080100063579</v>
      </c>
      <c r="B1320" t="s">
        <v>1296</v>
      </c>
    </row>
    <row r="1321" spans="1:2">
      <c r="A1321" s="1">
        <v>1080100063586</v>
      </c>
      <c r="B1321" t="s">
        <v>1297</v>
      </c>
    </row>
    <row r="1322" spans="1:2">
      <c r="A1322" s="1">
        <v>1080100063593</v>
      </c>
      <c r="B1322" t="s">
        <v>1298</v>
      </c>
    </row>
    <row r="1323" spans="1:2">
      <c r="A1323" s="1">
        <v>1080100063609</v>
      </c>
      <c r="B1323" t="s">
        <v>1299</v>
      </c>
    </row>
    <row r="1324" spans="1:2">
      <c r="A1324" s="1">
        <v>1080100063616</v>
      </c>
      <c r="B1324" t="s">
        <v>1300</v>
      </c>
    </row>
    <row r="1325" spans="1:2">
      <c r="A1325" s="1">
        <v>1080100063623</v>
      </c>
      <c r="B1325" t="s">
        <v>1301</v>
      </c>
    </row>
    <row r="1326" spans="1:2">
      <c r="A1326" s="1">
        <v>1080100063630</v>
      </c>
      <c r="B1326" t="s">
        <v>1302</v>
      </c>
    </row>
    <row r="1327" spans="1:2">
      <c r="A1327" s="1">
        <v>1080100063647</v>
      </c>
      <c r="B1327" t="s">
        <v>1303</v>
      </c>
    </row>
    <row r="1328" spans="1:2">
      <c r="A1328" s="1">
        <v>1080100063654</v>
      </c>
      <c r="B1328" t="s">
        <v>1304</v>
      </c>
    </row>
    <row r="1329" spans="1:2">
      <c r="A1329" s="1">
        <v>1080100063661</v>
      </c>
      <c r="B1329" t="s">
        <v>1305</v>
      </c>
    </row>
    <row r="1330" spans="1:2">
      <c r="A1330" s="1">
        <v>1080100063678</v>
      </c>
      <c r="B1330" t="s">
        <v>1306</v>
      </c>
    </row>
    <row r="1331" spans="1:2">
      <c r="A1331" s="1">
        <v>1080100063685</v>
      </c>
      <c r="B1331" t="s">
        <v>1307</v>
      </c>
    </row>
    <row r="1332" spans="1:2">
      <c r="A1332" s="1">
        <v>1080100063692</v>
      </c>
      <c r="B1332" t="s">
        <v>1308</v>
      </c>
    </row>
    <row r="1333" spans="1:2">
      <c r="A1333" s="1">
        <v>1080100063708</v>
      </c>
      <c r="B1333" t="s">
        <v>1309</v>
      </c>
    </row>
    <row r="1334" spans="1:2">
      <c r="A1334" s="1">
        <v>1080100063715</v>
      </c>
      <c r="B1334" t="s">
        <v>1310</v>
      </c>
    </row>
    <row r="1335" spans="1:2">
      <c r="A1335" s="1">
        <v>1080100063722</v>
      </c>
      <c r="B1335" t="s">
        <v>1311</v>
      </c>
    </row>
    <row r="1336" spans="1:2">
      <c r="A1336" s="1">
        <v>1080100063739</v>
      </c>
      <c r="B1336" t="s">
        <v>1312</v>
      </c>
    </row>
    <row r="1337" spans="1:2">
      <c r="A1337" s="1">
        <v>1080100063746</v>
      </c>
      <c r="B1337" t="s">
        <v>1313</v>
      </c>
    </row>
    <row r="1338" spans="1:2">
      <c r="A1338" s="1">
        <v>1080100063753</v>
      </c>
      <c r="B1338" t="s">
        <v>1314</v>
      </c>
    </row>
    <row r="1339" spans="1:2">
      <c r="A1339" s="1">
        <v>1080100063760</v>
      </c>
      <c r="B1339" t="s">
        <v>1315</v>
      </c>
    </row>
    <row r="1340" spans="1:2">
      <c r="A1340" s="1">
        <v>1080100063777</v>
      </c>
      <c r="B1340" t="s">
        <v>1316</v>
      </c>
    </row>
    <row r="1341" spans="1:2">
      <c r="A1341" s="1">
        <v>1080100063784</v>
      </c>
      <c r="B1341" t="s">
        <v>1317</v>
      </c>
    </row>
    <row r="1342" spans="1:2">
      <c r="A1342" s="1">
        <v>1080100063791</v>
      </c>
      <c r="B1342" t="s">
        <v>1318</v>
      </c>
    </row>
    <row r="1343" spans="1:2">
      <c r="A1343" s="1">
        <v>1080100063807</v>
      </c>
      <c r="B1343" t="s">
        <v>1319</v>
      </c>
    </row>
    <row r="1344" spans="1:2">
      <c r="A1344" s="1">
        <v>1080100063814</v>
      </c>
      <c r="B1344" t="s">
        <v>1320</v>
      </c>
    </row>
    <row r="1345" spans="1:2">
      <c r="A1345" s="1">
        <v>1080100063821</v>
      </c>
      <c r="B1345" t="s">
        <v>1321</v>
      </c>
    </row>
    <row r="1346" spans="1:2">
      <c r="A1346" s="1">
        <v>1080100063838</v>
      </c>
      <c r="B1346" t="s">
        <v>1322</v>
      </c>
    </row>
    <row r="1347" spans="1:2">
      <c r="A1347" s="1">
        <v>1080100063845</v>
      </c>
      <c r="B1347" t="s">
        <v>1323</v>
      </c>
    </row>
    <row r="1348" spans="1:2">
      <c r="A1348" s="1">
        <v>1080100063852</v>
      </c>
      <c r="B1348" t="s">
        <v>1324</v>
      </c>
    </row>
    <row r="1349" spans="1:2">
      <c r="A1349" s="1">
        <v>1080100063869</v>
      </c>
      <c r="B1349" t="s">
        <v>1325</v>
      </c>
    </row>
    <row r="1350" spans="1:2">
      <c r="A1350" s="1">
        <v>1080100063876</v>
      </c>
      <c r="B1350" t="s">
        <v>1326</v>
      </c>
    </row>
    <row r="1351" spans="1:2">
      <c r="A1351" s="1">
        <v>1080100063883</v>
      </c>
      <c r="B1351" t="s">
        <v>1327</v>
      </c>
    </row>
    <row r="1352" spans="1:2">
      <c r="A1352" s="1">
        <v>1080100063890</v>
      </c>
      <c r="B1352" t="s">
        <v>1328</v>
      </c>
    </row>
    <row r="1353" spans="1:2">
      <c r="A1353" s="1">
        <v>1080100063906</v>
      </c>
      <c r="B1353" t="s">
        <v>1329</v>
      </c>
    </row>
    <row r="1354" spans="1:2">
      <c r="A1354" s="1">
        <v>1080100063913</v>
      </c>
      <c r="B1354" t="s">
        <v>1330</v>
      </c>
    </row>
    <row r="1355" spans="1:2">
      <c r="A1355" s="1">
        <v>1080100063920</v>
      </c>
      <c r="B1355" t="s">
        <v>1331</v>
      </c>
    </row>
    <row r="1356" spans="1:2">
      <c r="A1356" s="1">
        <v>1080100063937</v>
      </c>
      <c r="B1356" t="s">
        <v>1332</v>
      </c>
    </row>
    <row r="1357" spans="1:2">
      <c r="A1357" s="1">
        <v>1080100063944</v>
      </c>
      <c r="B1357" t="s">
        <v>1333</v>
      </c>
    </row>
    <row r="1358" spans="1:2">
      <c r="A1358" s="1">
        <v>1080100063951</v>
      </c>
      <c r="B1358" t="s">
        <v>1334</v>
      </c>
    </row>
    <row r="1359" spans="1:2">
      <c r="A1359" s="1">
        <v>1080100063968</v>
      </c>
      <c r="B1359" t="s">
        <v>1335</v>
      </c>
    </row>
    <row r="1360" spans="1:2">
      <c r="A1360" s="1">
        <v>1080100063975</v>
      </c>
      <c r="B1360" t="s">
        <v>1336</v>
      </c>
    </row>
    <row r="1361" spans="1:2">
      <c r="A1361" s="1">
        <v>1080100063982</v>
      </c>
      <c r="B1361" t="s">
        <v>1337</v>
      </c>
    </row>
    <row r="1362" spans="1:2">
      <c r="A1362" s="1">
        <v>1080100063999</v>
      </c>
      <c r="B1362" t="s">
        <v>1338</v>
      </c>
    </row>
    <row r="1363" spans="1:2">
      <c r="A1363" s="1">
        <v>1080100064002</v>
      </c>
      <c r="B1363" t="s">
        <v>1339</v>
      </c>
    </row>
    <row r="1364" spans="1:2">
      <c r="A1364" s="1">
        <v>1080100064019</v>
      </c>
      <c r="B1364" t="s">
        <v>1340</v>
      </c>
    </row>
    <row r="1365" spans="1:2">
      <c r="A1365" s="1">
        <v>1080100064026</v>
      </c>
      <c r="B1365" t="s">
        <v>1341</v>
      </c>
    </row>
    <row r="1366" spans="1:2">
      <c r="A1366" s="1">
        <v>1080100064033</v>
      </c>
      <c r="B1366" t="s">
        <v>1342</v>
      </c>
    </row>
    <row r="1367" spans="1:2">
      <c r="A1367" s="1">
        <v>1080100064040</v>
      </c>
      <c r="B1367" t="s">
        <v>1343</v>
      </c>
    </row>
    <row r="1368" spans="1:2">
      <c r="A1368" s="1">
        <v>1080100064057</v>
      </c>
      <c r="B1368" t="s">
        <v>1344</v>
      </c>
    </row>
    <row r="1369" spans="1:2">
      <c r="A1369" s="1">
        <v>1080100064064</v>
      </c>
      <c r="B1369" t="s">
        <v>1345</v>
      </c>
    </row>
    <row r="1370" spans="1:2">
      <c r="A1370" s="1">
        <v>1080100064071</v>
      </c>
      <c r="B1370" t="s">
        <v>1346</v>
      </c>
    </row>
    <row r="1371" spans="1:2">
      <c r="A1371" s="1">
        <v>1080100064798</v>
      </c>
      <c r="B1371" t="s">
        <v>1347</v>
      </c>
    </row>
    <row r="1372" spans="1:2">
      <c r="A1372" s="1">
        <v>1080100064804</v>
      </c>
      <c r="B1372" t="s">
        <v>1348</v>
      </c>
    </row>
    <row r="1373" spans="1:2">
      <c r="A1373" s="1">
        <v>1080100064811</v>
      </c>
      <c r="B1373" t="s">
        <v>1349</v>
      </c>
    </row>
    <row r="1374" spans="1:2">
      <c r="A1374" s="1">
        <v>1080100064828</v>
      </c>
      <c r="B1374" t="s">
        <v>1350</v>
      </c>
    </row>
    <row r="1375" spans="1:2">
      <c r="A1375" s="1">
        <v>1080100064835</v>
      </c>
      <c r="B1375" t="s">
        <v>1351</v>
      </c>
    </row>
    <row r="1376" spans="1:2">
      <c r="A1376" s="1">
        <v>1080100064842</v>
      </c>
      <c r="B1376" t="s">
        <v>1352</v>
      </c>
    </row>
    <row r="1377" spans="1:2">
      <c r="A1377" s="1">
        <v>1080100064859</v>
      </c>
      <c r="B1377" t="s">
        <v>1353</v>
      </c>
    </row>
    <row r="1378" spans="1:2">
      <c r="A1378" s="1">
        <v>1080100064866</v>
      </c>
      <c r="B1378" t="s">
        <v>1354</v>
      </c>
    </row>
    <row r="1379" spans="1:2">
      <c r="A1379" s="1">
        <v>1080100066556</v>
      </c>
      <c r="B1379" t="s">
        <v>1355</v>
      </c>
    </row>
    <row r="1380" spans="1:2">
      <c r="A1380" s="1">
        <v>1080100066563</v>
      </c>
      <c r="B1380" t="s">
        <v>1356</v>
      </c>
    </row>
    <row r="1381" spans="1:2">
      <c r="A1381" s="1">
        <v>1080100066570</v>
      </c>
      <c r="B1381" t="s">
        <v>1357</v>
      </c>
    </row>
    <row r="1382" spans="1:2">
      <c r="A1382" s="1">
        <v>1080100066587</v>
      </c>
      <c r="B1382" t="s">
        <v>1358</v>
      </c>
    </row>
    <row r="1383" spans="1:2">
      <c r="A1383" s="1">
        <v>1080100066594</v>
      </c>
      <c r="B1383" t="s">
        <v>1359</v>
      </c>
    </row>
    <row r="1384" spans="1:2">
      <c r="A1384" s="1">
        <v>1080100067829</v>
      </c>
      <c r="B1384" t="s">
        <v>1360</v>
      </c>
    </row>
    <row r="1385" spans="1:2">
      <c r="A1385" s="1">
        <v>1080100067836</v>
      </c>
      <c r="B1385" t="s">
        <v>1361</v>
      </c>
    </row>
    <row r="1386" spans="1:2">
      <c r="A1386" s="1">
        <v>1080100067843</v>
      </c>
      <c r="B1386" t="s">
        <v>1362</v>
      </c>
    </row>
    <row r="1387" spans="1:2">
      <c r="A1387" s="1">
        <v>1080100067850</v>
      </c>
      <c r="B1387" t="s">
        <v>1363</v>
      </c>
    </row>
    <row r="1388" spans="1:2">
      <c r="A1388" s="1">
        <v>1080100067867</v>
      </c>
      <c r="B1388" t="s">
        <v>1364</v>
      </c>
    </row>
    <row r="1389" spans="1:2">
      <c r="A1389" s="1">
        <v>1080100067874</v>
      </c>
      <c r="B1389" t="s">
        <v>1365</v>
      </c>
    </row>
    <row r="1390" spans="1:2">
      <c r="A1390" s="1">
        <v>1080100067881</v>
      </c>
      <c r="B1390" t="s">
        <v>1366</v>
      </c>
    </row>
    <row r="1391" spans="1:2">
      <c r="A1391" s="1">
        <v>1080100067898</v>
      </c>
      <c r="B1391" t="s">
        <v>1367</v>
      </c>
    </row>
    <row r="1392" spans="1:2">
      <c r="A1392" s="1">
        <v>1080100067904</v>
      </c>
      <c r="B1392" t="s">
        <v>1368</v>
      </c>
    </row>
    <row r="1393" spans="1:2">
      <c r="A1393" s="1">
        <v>1080100067911</v>
      </c>
      <c r="B1393" t="s">
        <v>1369</v>
      </c>
    </row>
    <row r="1394" spans="1:2">
      <c r="A1394" s="1">
        <v>1080100076784</v>
      </c>
      <c r="B1394" t="s">
        <v>1370</v>
      </c>
    </row>
    <row r="1395" spans="1:2">
      <c r="A1395" s="1">
        <v>1080100076791</v>
      </c>
      <c r="B1395" t="s">
        <v>1371</v>
      </c>
    </row>
    <row r="1396" spans="1:2">
      <c r="A1396" s="1">
        <v>1080100076807</v>
      </c>
      <c r="B1396" t="s">
        <v>1372</v>
      </c>
    </row>
    <row r="1397" spans="1:2">
      <c r="A1397" s="1">
        <v>1080100076814</v>
      </c>
      <c r="B1397" t="s">
        <v>1373</v>
      </c>
    </row>
    <row r="1398" spans="1:2">
      <c r="A1398" s="1">
        <v>1080100076838</v>
      </c>
      <c r="B1398" t="s">
        <v>1374</v>
      </c>
    </row>
    <row r="1399" spans="1:2">
      <c r="A1399" s="1">
        <v>1080100076845</v>
      </c>
      <c r="B1399" t="s">
        <v>1375</v>
      </c>
    </row>
    <row r="1400" spans="1:2">
      <c r="A1400" s="1">
        <v>1080100076852</v>
      </c>
      <c r="B1400" t="s">
        <v>1376</v>
      </c>
    </row>
    <row r="1401" spans="1:2">
      <c r="A1401" s="1">
        <v>1080100076869</v>
      </c>
      <c r="B1401" t="s">
        <v>1377</v>
      </c>
    </row>
    <row r="1402" spans="1:2">
      <c r="A1402" s="1">
        <v>1080100076876</v>
      </c>
      <c r="B1402" t="s">
        <v>1378</v>
      </c>
    </row>
    <row r="1403" spans="1:2">
      <c r="A1403" s="1">
        <v>1080100076883</v>
      </c>
      <c r="B1403" t="s">
        <v>1379</v>
      </c>
    </row>
    <row r="1404" spans="1:2">
      <c r="A1404" s="1">
        <v>1080100076890</v>
      </c>
      <c r="B1404" t="s">
        <v>1380</v>
      </c>
    </row>
    <row r="1405" spans="1:2">
      <c r="A1405" s="1">
        <v>1080100076913</v>
      </c>
      <c r="B1405" t="s">
        <v>1381</v>
      </c>
    </row>
    <row r="1406" spans="1:2">
      <c r="A1406" s="1">
        <v>1080100076920</v>
      </c>
      <c r="B1406" t="s">
        <v>1382</v>
      </c>
    </row>
    <row r="1407" spans="1:2">
      <c r="A1407" s="1">
        <v>1080100076937</v>
      </c>
      <c r="B1407" t="s">
        <v>1383</v>
      </c>
    </row>
    <row r="1408" spans="1:2">
      <c r="A1408" s="1">
        <v>1080100076944</v>
      </c>
      <c r="B1408" t="s">
        <v>1384</v>
      </c>
    </row>
    <row r="1409" spans="1:2">
      <c r="A1409" s="1">
        <v>1080100076975</v>
      </c>
      <c r="B1409" t="s">
        <v>1385</v>
      </c>
    </row>
    <row r="1410" spans="1:2">
      <c r="A1410" s="1">
        <v>1080100076982</v>
      </c>
      <c r="B1410" t="s">
        <v>1386</v>
      </c>
    </row>
    <row r="1411" spans="1:2">
      <c r="A1411" s="1">
        <v>1080100076999</v>
      </c>
      <c r="B1411" t="s">
        <v>1387</v>
      </c>
    </row>
    <row r="1412" spans="1:2">
      <c r="A1412" s="1">
        <v>1080100077002</v>
      </c>
      <c r="B1412" t="s">
        <v>1388</v>
      </c>
    </row>
    <row r="1413" spans="1:2">
      <c r="A1413" s="1">
        <v>1080100077019</v>
      </c>
      <c r="B1413" t="s">
        <v>1389</v>
      </c>
    </row>
    <row r="1414" spans="1:2">
      <c r="A1414" s="1">
        <v>1080100077026</v>
      </c>
      <c r="B1414" t="s">
        <v>1390</v>
      </c>
    </row>
    <row r="1415" spans="1:2">
      <c r="A1415" s="1">
        <v>1080100077033</v>
      </c>
      <c r="B1415" t="s">
        <v>1391</v>
      </c>
    </row>
    <row r="1416" spans="1:2">
      <c r="A1416" s="1">
        <v>1080100077040</v>
      </c>
      <c r="B1416" t="s">
        <v>1392</v>
      </c>
    </row>
    <row r="1417" spans="1:2">
      <c r="A1417" s="1">
        <v>1080100077057</v>
      </c>
      <c r="B1417" t="s">
        <v>1393</v>
      </c>
    </row>
    <row r="1418" spans="1:2">
      <c r="A1418" s="1">
        <v>1080100077064</v>
      </c>
      <c r="B1418" t="s">
        <v>1394</v>
      </c>
    </row>
    <row r="1419" spans="1:2">
      <c r="A1419" s="1">
        <v>1080100077071</v>
      </c>
      <c r="B1419" t="s">
        <v>1395</v>
      </c>
    </row>
    <row r="1420" spans="1:2">
      <c r="A1420" s="1">
        <v>1080100077088</v>
      </c>
      <c r="B1420" t="s">
        <v>1396</v>
      </c>
    </row>
    <row r="1421" spans="1:2">
      <c r="A1421" s="1">
        <v>1080100077095</v>
      </c>
      <c r="B1421" t="s">
        <v>1397</v>
      </c>
    </row>
    <row r="1422" spans="1:2">
      <c r="A1422" s="1">
        <v>1080100077101</v>
      </c>
      <c r="B1422" t="s">
        <v>1398</v>
      </c>
    </row>
    <row r="1423" spans="1:2">
      <c r="A1423" s="1">
        <v>1080100077118</v>
      </c>
      <c r="B1423" t="s">
        <v>1399</v>
      </c>
    </row>
    <row r="1424" spans="1:2">
      <c r="A1424" s="1">
        <v>1080100077125</v>
      </c>
      <c r="B1424" t="s">
        <v>1400</v>
      </c>
    </row>
    <row r="1425" spans="1:2">
      <c r="A1425" s="1">
        <v>1080100077132</v>
      </c>
      <c r="B1425" t="s">
        <v>1401</v>
      </c>
    </row>
    <row r="1426" spans="1:2">
      <c r="A1426" s="1">
        <v>1080100077149</v>
      </c>
      <c r="B1426" t="s">
        <v>1402</v>
      </c>
    </row>
    <row r="1427" spans="1:2">
      <c r="A1427" s="1">
        <v>1080100077156</v>
      </c>
      <c r="B1427" t="s">
        <v>1403</v>
      </c>
    </row>
    <row r="1428" spans="1:2">
      <c r="A1428" s="1">
        <v>1080100077446</v>
      </c>
      <c r="B1428" t="s">
        <v>1404</v>
      </c>
    </row>
    <row r="1429" spans="1:2">
      <c r="A1429" s="1">
        <v>1080100077453</v>
      </c>
      <c r="B1429" t="s">
        <v>1405</v>
      </c>
    </row>
    <row r="1430" spans="1:2">
      <c r="A1430" s="1">
        <v>1080100077460</v>
      </c>
      <c r="B1430" t="s">
        <v>1406</v>
      </c>
    </row>
    <row r="1431" spans="1:2">
      <c r="A1431" s="1">
        <v>1080100077477</v>
      </c>
      <c r="B1431" t="s">
        <v>1407</v>
      </c>
    </row>
    <row r="1432" spans="1:2">
      <c r="A1432" s="1">
        <v>1080100077484</v>
      </c>
      <c r="B1432" t="s">
        <v>1408</v>
      </c>
    </row>
    <row r="1433" spans="1:2">
      <c r="A1433" s="1">
        <v>1080100077491</v>
      </c>
      <c r="B1433" t="s">
        <v>1409</v>
      </c>
    </row>
    <row r="1434" spans="1:2">
      <c r="A1434" s="1">
        <v>1080100077507</v>
      </c>
      <c r="B1434" t="s">
        <v>1410</v>
      </c>
    </row>
    <row r="1435" spans="1:2">
      <c r="A1435" s="1">
        <v>1080100077514</v>
      </c>
      <c r="B1435" t="s">
        <v>1411</v>
      </c>
    </row>
    <row r="1436" spans="1:2">
      <c r="A1436" s="1">
        <v>1080100077521</v>
      </c>
      <c r="B1436" t="s">
        <v>1412</v>
      </c>
    </row>
    <row r="1437" spans="1:2">
      <c r="A1437" s="1">
        <v>1080100077538</v>
      </c>
      <c r="B1437" t="s">
        <v>1413</v>
      </c>
    </row>
    <row r="1438" spans="1:2">
      <c r="A1438" s="1">
        <v>1080100077545</v>
      </c>
      <c r="B1438" t="s">
        <v>1414</v>
      </c>
    </row>
    <row r="1439" spans="1:2">
      <c r="A1439" s="1">
        <v>1080100077552</v>
      </c>
      <c r="B1439" t="s">
        <v>1415</v>
      </c>
    </row>
    <row r="1440" spans="1:2">
      <c r="A1440" s="1">
        <v>1080100077569</v>
      </c>
      <c r="B1440" t="s">
        <v>1416</v>
      </c>
    </row>
    <row r="1441" spans="1:2">
      <c r="A1441" s="1">
        <v>1080100077576</v>
      </c>
      <c r="B1441" t="s">
        <v>1417</v>
      </c>
    </row>
    <row r="1442" spans="1:2">
      <c r="A1442" s="1">
        <v>1080100077583</v>
      </c>
      <c r="B1442" t="s">
        <v>1418</v>
      </c>
    </row>
    <row r="1443" spans="1:2">
      <c r="A1443" s="1">
        <v>1080100077590</v>
      </c>
      <c r="B1443" t="s">
        <v>1419</v>
      </c>
    </row>
    <row r="1444" spans="1:2">
      <c r="A1444" s="1">
        <v>1080100077606</v>
      </c>
      <c r="B1444" t="s">
        <v>1420</v>
      </c>
    </row>
    <row r="1445" spans="1:2">
      <c r="A1445" s="1">
        <v>1080100077613</v>
      </c>
      <c r="B1445" t="s">
        <v>1421</v>
      </c>
    </row>
    <row r="1446" spans="1:2">
      <c r="A1446" s="1">
        <v>1080100077620</v>
      </c>
      <c r="B1446" t="s">
        <v>1422</v>
      </c>
    </row>
    <row r="1447" spans="1:2">
      <c r="A1447" s="1">
        <v>1080100077637</v>
      </c>
      <c r="B1447" t="s">
        <v>1423</v>
      </c>
    </row>
    <row r="1448" spans="1:2">
      <c r="A1448" s="1">
        <v>1080100077644</v>
      </c>
      <c r="B1448" t="s">
        <v>1424</v>
      </c>
    </row>
    <row r="1449" spans="1:2">
      <c r="A1449" s="1">
        <v>1080100077651</v>
      </c>
      <c r="B1449" t="s">
        <v>1425</v>
      </c>
    </row>
    <row r="1450" spans="1:2">
      <c r="A1450" s="1">
        <v>1080100077668</v>
      </c>
      <c r="B1450" t="s">
        <v>1426</v>
      </c>
    </row>
    <row r="1451" spans="1:2">
      <c r="A1451" s="1">
        <v>1080100077675</v>
      </c>
      <c r="B1451" t="s">
        <v>1427</v>
      </c>
    </row>
    <row r="1452" spans="1:2">
      <c r="A1452" s="1">
        <v>1080100077682</v>
      </c>
      <c r="B1452" t="s">
        <v>1428</v>
      </c>
    </row>
    <row r="1453" spans="1:2">
      <c r="A1453" s="1">
        <v>1080100077699</v>
      </c>
      <c r="B1453" t="s">
        <v>1429</v>
      </c>
    </row>
    <row r="1454" spans="1:2">
      <c r="A1454" s="1">
        <v>1080100077705</v>
      </c>
      <c r="B1454" t="s">
        <v>1430</v>
      </c>
    </row>
    <row r="1455" spans="1:2">
      <c r="A1455" s="1">
        <v>1080100077729</v>
      </c>
      <c r="B1455" t="s">
        <v>1431</v>
      </c>
    </row>
    <row r="1456" spans="1:2">
      <c r="A1456" s="1">
        <v>1080100077736</v>
      </c>
      <c r="B1456" t="s">
        <v>1432</v>
      </c>
    </row>
    <row r="1457" spans="1:2">
      <c r="A1457" s="1">
        <v>1080100077743</v>
      </c>
      <c r="B1457" t="s">
        <v>1433</v>
      </c>
    </row>
    <row r="1458" spans="1:2">
      <c r="A1458" s="1">
        <v>1080100077767</v>
      </c>
      <c r="B1458" t="s">
        <v>1434</v>
      </c>
    </row>
    <row r="1459" spans="1:2">
      <c r="A1459" s="1">
        <v>1080100077859</v>
      </c>
      <c r="B1459" t="s">
        <v>1435</v>
      </c>
    </row>
    <row r="1460" spans="1:2">
      <c r="A1460" s="1">
        <v>1080100077866</v>
      </c>
      <c r="B1460" t="s">
        <v>1436</v>
      </c>
    </row>
    <row r="1461" spans="1:2">
      <c r="A1461" s="1">
        <v>1080100077873</v>
      </c>
      <c r="B1461" t="s">
        <v>1437</v>
      </c>
    </row>
    <row r="1462" spans="1:2">
      <c r="A1462" s="1">
        <v>1080100080927</v>
      </c>
      <c r="B1462" t="s">
        <v>1438</v>
      </c>
    </row>
    <row r="1463" spans="1:2">
      <c r="A1463" s="1">
        <v>1080100080934</v>
      </c>
      <c r="B1463" t="s">
        <v>1439</v>
      </c>
    </row>
    <row r="1464" spans="1:2">
      <c r="A1464" s="1">
        <v>1080100080941</v>
      </c>
      <c r="B1464" t="s">
        <v>1440</v>
      </c>
    </row>
    <row r="1465" spans="1:2">
      <c r="A1465" s="1">
        <v>1080100080958</v>
      </c>
      <c r="B1465" t="s">
        <v>1441</v>
      </c>
    </row>
    <row r="1466" spans="1:2">
      <c r="A1466" s="1">
        <v>1080100081092</v>
      </c>
      <c r="B1466" t="s">
        <v>1442</v>
      </c>
    </row>
    <row r="1467" spans="1:2">
      <c r="A1467" s="1">
        <v>1080100081108</v>
      </c>
      <c r="B1467" t="s">
        <v>1443</v>
      </c>
    </row>
    <row r="1468" spans="1:2">
      <c r="A1468" s="1">
        <v>1080100081115</v>
      </c>
      <c r="B1468" t="s">
        <v>1444</v>
      </c>
    </row>
    <row r="1469" spans="1:2">
      <c r="A1469" s="1">
        <v>1080100081122</v>
      </c>
      <c r="B1469" t="s">
        <v>1445</v>
      </c>
    </row>
    <row r="1470" spans="1:2">
      <c r="A1470" s="1">
        <v>1080100081955</v>
      </c>
      <c r="B1470" t="s">
        <v>1446</v>
      </c>
    </row>
    <row r="1471" spans="1:2">
      <c r="A1471" s="1">
        <v>1080100081962</v>
      </c>
      <c r="B1471" t="s">
        <v>1447</v>
      </c>
    </row>
    <row r="1472" spans="1:2">
      <c r="A1472" s="1">
        <v>1080100081979</v>
      </c>
      <c r="B1472" t="s">
        <v>1448</v>
      </c>
    </row>
    <row r="1473" spans="1:2">
      <c r="A1473" s="1">
        <v>1080100084666</v>
      </c>
      <c r="B1473" t="s">
        <v>1449</v>
      </c>
    </row>
    <row r="1474" spans="1:2">
      <c r="A1474" s="1">
        <v>1080100085021</v>
      </c>
      <c r="B1474" t="s">
        <v>1450</v>
      </c>
    </row>
    <row r="1475" spans="1:2">
      <c r="A1475" s="1">
        <v>1080100085038</v>
      </c>
      <c r="B1475" t="s">
        <v>1451</v>
      </c>
    </row>
    <row r="1476" spans="1:2">
      <c r="A1476" s="1">
        <v>1080100085298</v>
      </c>
      <c r="B1476" t="s">
        <v>1452</v>
      </c>
    </row>
    <row r="1477" spans="1:2">
      <c r="A1477" s="1">
        <v>1080100085304</v>
      </c>
      <c r="B1477" t="e">
        <f>+WELDING MASK HAUSMANN DG-8109</f>
        <v>#NAME?</v>
      </c>
    </row>
    <row r="1478" spans="1:2">
      <c r="A1478" s="1">
        <v>1080100085311</v>
      </c>
      <c r="B1478" t="s">
        <v>1453</v>
      </c>
    </row>
    <row r="1479" spans="1:2">
      <c r="A1479" s="1">
        <v>1080100085328</v>
      </c>
      <c r="B1479" t="s">
        <v>1454</v>
      </c>
    </row>
    <row r="1480" spans="1:2">
      <c r="A1480" s="1">
        <v>1080100085335</v>
      </c>
      <c r="B1480" t="s">
        <v>1455</v>
      </c>
    </row>
    <row r="1481" spans="1:2">
      <c r="A1481" s="1">
        <v>1080100086981</v>
      </c>
      <c r="B1481" t="s">
        <v>1456</v>
      </c>
    </row>
    <row r="1482" spans="1:2">
      <c r="A1482" s="1">
        <v>1080100087018</v>
      </c>
      <c r="B1482" t="s">
        <v>1457</v>
      </c>
    </row>
    <row r="1483" spans="1:2">
      <c r="A1483" s="1">
        <v>1080100087025</v>
      </c>
      <c r="B1483" t="s">
        <v>1458</v>
      </c>
    </row>
    <row r="1484" spans="1:2">
      <c r="A1484" s="1">
        <v>1080100087032</v>
      </c>
      <c r="B1484" t="s">
        <v>1459</v>
      </c>
    </row>
    <row r="1485" spans="1:2">
      <c r="A1485" s="1">
        <v>1080100087049</v>
      </c>
      <c r="B1485" t="s">
        <v>1460</v>
      </c>
    </row>
    <row r="1486" spans="1:2">
      <c r="A1486" s="1">
        <v>1080100087056</v>
      </c>
      <c r="B1486" t="s">
        <v>1461</v>
      </c>
    </row>
    <row r="1487" spans="1:2">
      <c r="A1487" s="1">
        <v>1080100087063</v>
      </c>
      <c r="B1487" t="s">
        <v>1462</v>
      </c>
    </row>
    <row r="1488" spans="1:2">
      <c r="A1488" s="1">
        <v>1080100087117</v>
      </c>
      <c r="B1488" t="s">
        <v>1463</v>
      </c>
    </row>
    <row r="1489" spans="1:2">
      <c r="A1489" s="1">
        <v>1080100087131</v>
      </c>
      <c r="B1489" t="s">
        <v>1464</v>
      </c>
    </row>
    <row r="1490" spans="1:2">
      <c r="A1490" s="1">
        <v>1080100087148</v>
      </c>
      <c r="B1490" t="s">
        <v>1465</v>
      </c>
    </row>
    <row r="1491" spans="1:2">
      <c r="A1491" s="1">
        <v>1080100087155</v>
      </c>
      <c r="B1491" t="s">
        <v>1466</v>
      </c>
    </row>
    <row r="1492" spans="1:2">
      <c r="A1492" s="1">
        <v>1080100087162</v>
      </c>
      <c r="B1492" t="s">
        <v>1467</v>
      </c>
    </row>
    <row r="1493" spans="1:2">
      <c r="A1493" s="1">
        <v>1080100087179</v>
      </c>
      <c r="B1493" t="s">
        <v>1468</v>
      </c>
    </row>
    <row r="1494" spans="1:2">
      <c r="A1494" s="1">
        <v>1080100087186</v>
      </c>
      <c r="B1494" t="s">
        <v>1469</v>
      </c>
    </row>
    <row r="1495" spans="1:2">
      <c r="A1495" s="1">
        <v>1080100087193</v>
      </c>
      <c r="B1495" t="s">
        <v>1470</v>
      </c>
    </row>
    <row r="1496" spans="1:2">
      <c r="A1496" s="1">
        <v>1080100087223</v>
      </c>
      <c r="B1496" t="s">
        <v>1471</v>
      </c>
    </row>
    <row r="1497" spans="1:2">
      <c r="A1497" s="1">
        <v>1080100087247</v>
      </c>
      <c r="B1497" t="s">
        <v>1472</v>
      </c>
    </row>
    <row r="1498" spans="1:2">
      <c r="A1498" s="1">
        <v>1080100087254</v>
      </c>
      <c r="B1498" t="s">
        <v>1473</v>
      </c>
    </row>
    <row r="1499" spans="1:2">
      <c r="A1499" s="1">
        <v>1080100087292</v>
      </c>
      <c r="B1499" t="s">
        <v>1474</v>
      </c>
    </row>
    <row r="1500" spans="1:2">
      <c r="A1500" s="1">
        <v>1080100087308</v>
      </c>
      <c r="B1500" t="s">
        <v>1475</v>
      </c>
    </row>
    <row r="1501" spans="1:2">
      <c r="A1501" s="1">
        <v>1080100087315</v>
      </c>
      <c r="B1501" t="s">
        <v>1476</v>
      </c>
    </row>
    <row r="1502" spans="1:2">
      <c r="A1502" s="1">
        <v>1080100087322</v>
      </c>
      <c r="B1502" t="s">
        <v>1477</v>
      </c>
    </row>
    <row r="1503" spans="1:2">
      <c r="A1503" s="1">
        <v>1080100087452</v>
      </c>
      <c r="B1503" t="s">
        <v>1478</v>
      </c>
    </row>
    <row r="1504" spans="1:2">
      <c r="A1504" s="1">
        <v>1080100087469</v>
      </c>
      <c r="B1504" t="s">
        <v>1479</v>
      </c>
    </row>
    <row r="1505" spans="1:2">
      <c r="A1505" s="1">
        <v>1080100087476</v>
      </c>
      <c r="B1505" t="s">
        <v>1480</v>
      </c>
    </row>
    <row r="1506" spans="1:2">
      <c r="A1506" s="1">
        <v>1080100087483</v>
      </c>
      <c r="B1506" t="s">
        <v>1481</v>
      </c>
    </row>
    <row r="1507" spans="1:2">
      <c r="A1507" s="1">
        <v>1080100087506</v>
      </c>
      <c r="B1507" t="s">
        <v>1482</v>
      </c>
    </row>
    <row r="1508" spans="1:2">
      <c r="A1508" s="1">
        <v>1080100087513</v>
      </c>
      <c r="B1508" t="s">
        <v>1483</v>
      </c>
    </row>
    <row r="1509" spans="1:2">
      <c r="A1509" s="1">
        <v>1080100087537</v>
      </c>
      <c r="B1509" t="s">
        <v>1484</v>
      </c>
    </row>
    <row r="1510" spans="1:2">
      <c r="A1510" s="1">
        <v>1080100087544</v>
      </c>
      <c r="B1510" t="s">
        <v>1485</v>
      </c>
    </row>
    <row r="1511" spans="1:2">
      <c r="A1511" s="1">
        <v>1080100087551</v>
      </c>
      <c r="B1511" t="s">
        <v>1486</v>
      </c>
    </row>
    <row r="1512" spans="1:2">
      <c r="A1512" s="1">
        <v>1080100087568</v>
      </c>
      <c r="B1512" t="s">
        <v>1487</v>
      </c>
    </row>
    <row r="1513" spans="1:2">
      <c r="A1513" s="1">
        <v>1080100087575</v>
      </c>
      <c r="B1513" t="s">
        <v>1488</v>
      </c>
    </row>
    <row r="1514" spans="1:2">
      <c r="A1514" s="1">
        <v>1080100087582</v>
      </c>
      <c r="B1514" t="s">
        <v>1489</v>
      </c>
    </row>
    <row r="1515" spans="1:2">
      <c r="A1515" s="1">
        <v>1080100087599</v>
      </c>
      <c r="B1515" t="s">
        <v>1490</v>
      </c>
    </row>
    <row r="1516" spans="1:2">
      <c r="A1516" s="1">
        <v>1080100087605</v>
      </c>
      <c r="B1516" t="s">
        <v>1491</v>
      </c>
    </row>
    <row r="1517" spans="1:2">
      <c r="A1517" s="1">
        <v>1080100087612</v>
      </c>
      <c r="B1517" t="s">
        <v>1492</v>
      </c>
    </row>
    <row r="1518" spans="1:2">
      <c r="A1518" s="1">
        <v>1080100087629</v>
      </c>
      <c r="B1518" t="s">
        <v>1493</v>
      </c>
    </row>
    <row r="1519" spans="1:2">
      <c r="A1519" s="1">
        <v>1080100087636</v>
      </c>
      <c r="B1519" t="s">
        <v>1494</v>
      </c>
    </row>
    <row r="1520" spans="1:2">
      <c r="A1520" s="1">
        <v>1080100087643</v>
      </c>
      <c r="B1520" t="s">
        <v>1495</v>
      </c>
    </row>
    <row r="1521" spans="1:2">
      <c r="A1521" s="1">
        <v>1080100087650</v>
      </c>
      <c r="B1521" t="s">
        <v>1496</v>
      </c>
    </row>
    <row r="1522" spans="1:2">
      <c r="A1522" s="1">
        <v>1080100087667</v>
      </c>
      <c r="B1522" t="s">
        <v>1497</v>
      </c>
    </row>
    <row r="1523" spans="1:2">
      <c r="A1523" s="1">
        <v>1080100087698</v>
      </c>
      <c r="B1523" t="s">
        <v>1498</v>
      </c>
    </row>
    <row r="1524" spans="1:2">
      <c r="A1524" s="1">
        <v>1080100087704</v>
      </c>
      <c r="B1524" t="s">
        <v>1499</v>
      </c>
    </row>
    <row r="1525" spans="1:2">
      <c r="A1525" s="1">
        <v>1080100087711</v>
      </c>
      <c r="B1525" t="s">
        <v>1500</v>
      </c>
    </row>
    <row r="1526" spans="1:2">
      <c r="A1526" s="1">
        <v>1080100087728</v>
      </c>
      <c r="B1526" t="s">
        <v>1501</v>
      </c>
    </row>
    <row r="1527" spans="1:2">
      <c r="A1527" s="1">
        <v>1080100087735</v>
      </c>
      <c r="B1527" t="s">
        <v>1502</v>
      </c>
    </row>
    <row r="1528" spans="1:2">
      <c r="A1528" s="1">
        <v>1080100087742</v>
      </c>
      <c r="B1528" t="e">
        <f>+BATTERY PACK SOLARLAND FOR BSS-207</f>
        <v>#NAME?</v>
      </c>
    </row>
    <row r="1529" spans="1:2">
      <c r="A1529" s="1">
        <v>1080100087759</v>
      </c>
      <c r="B1529" t="s">
        <v>1503</v>
      </c>
    </row>
    <row r="1530" spans="1:2">
      <c r="A1530" s="1">
        <v>1080100087766</v>
      </c>
      <c r="B1530" t="s">
        <v>1504</v>
      </c>
    </row>
    <row r="1531" spans="1:2">
      <c r="A1531" s="1">
        <v>1080100087773</v>
      </c>
      <c r="B1531" t="s">
        <v>1505</v>
      </c>
    </row>
    <row r="1532" spans="1:2">
      <c r="A1532" s="1">
        <v>1080100087896</v>
      </c>
      <c r="B1532" t="s">
        <v>1506</v>
      </c>
    </row>
    <row r="1533" spans="1:2">
      <c r="A1533" s="1">
        <v>1080100087902</v>
      </c>
      <c r="B1533" t="s">
        <v>1507</v>
      </c>
    </row>
    <row r="1534" spans="1:2">
      <c r="A1534" s="1">
        <v>1080100087926</v>
      </c>
      <c r="B1534" t="s">
        <v>1508</v>
      </c>
    </row>
    <row r="1535" spans="1:2">
      <c r="A1535" s="1">
        <v>1080100087933</v>
      </c>
      <c r="B1535" t="s">
        <v>1509</v>
      </c>
    </row>
    <row r="1536" spans="1:2">
      <c r="A1536" s="1">
        <v>1080100087957</v>
      </c>
      <c r="B1536" t="e">
        <f>+SAFETY GOGGLES HAUSMANN DG-8902</f>
        <v>#NAME?</v>
      </c>
    </row>
    <row r="1537" spans="1:2">
      <c r="A1537" s="1">
        <v>1080100087964</v>
      </c>
      <c r="B1537" t="e">
        <f>+WELDING GOOGLES HAUSMANN DG-8914</f>
        <v>#NAME?</v>
      </c>
    </row>
    <row r="1538" spans="1:2">
      <c r="A1538" s="1">
        <v>1080100087971</v>
      </c>
      <c r="B1538" t="s">
        <v>1510</v>
      </c>
    </row>
    <row r="1539" spans="1:2">
      <c r="A1539" s="1">
        <v>1080100088336</v>
      </c>
      <c r="B1539" t="s">
        <v>1511</v>
      </c>
    </row>
    <row r="1540" spans="1:2">
      <c r="A1540" s="1">
        <v>1080100091831</v>
      </c>
      <c r="B1540" t="s">
        <v>1512</v>
      </c>
    </row>
    <row r="1541" spans="1:2">
      <c r="A1541" s="1">
        <v>1080100091848</v>
      </c>
      <c r="B1541" t="s">
        <v>1513</v>
      </c>
    </row>
    <row r="1542" spans="1:2">
      <c r="A1542" s="1">
        <v>1080100091855</v>
      </c>
      <c r="B1542" t="s">
        <v>1514</v>
      </c>
    </row>
    <row r="1543" spans="1:2">
      <c r="A1543" s="1">
        <v>1080100091862</v>
      </c>
      <c r="B1543" t="s">
        <v>1515</v>
      </c>
    </row>
    <row r="1544" spans="1:2">
      <c r="A1544" s="1">
        <v>1080100091879</v>
      </c>
      <c r="B1544" t="s">
        <v>1516</v>
      </c>
    </row>
    <row r="1545" spans="1:2">
      <c r="A1545" s="1">
        <v>1080100091886</v>
      </c>
      <c r="B1545" t="s">
        <v>1517</v>
      </c>
    </row>
    <row r="1546" spans="1:2">
      <c r="A1546" s="1">
        <v>1080100098199</v>
      </c>
      <c r="B1546" t="s">
        <v>1518</v>
      </c>
    </row>
    <row r="1547" spans="1:2">
      <c r="A1547" s="1">
        <v>1080100098205</v>
      </c>
      <c r="B1547" t="s">
        <v>1519</v>
      </c>
    </row>
    <row r="1548" spans="1:2">
      <c r="A1548" s="1">
        <v>1080100098212</v>
      </c>
      <c r="B1548" t="s">
        <v>1520</v>
      </c>
    </row>
    <row r="1549" spans="1:2">
      <c r="A1549" s="1">
        <v>1080100098229</v>
      </c>
      <c r="B1549" t="s">
        <v>1521</v>
      </c>
    </row>
    <row r="1550" spans="1:2">
      <c r="A1550" s="1">
        <v>1080100099226</v>
      </c>
      <c r="B1550" t="s">
        <v>1522</v>
      </c>
    </row>
    <row r="1551" spans="1:2">
      <c r="A1551" s="1">
        <v>1080100099233</v>
      </c>
      <c r="B1551" t="s">
        <v>1523</v>
      </c>
    </row>
    <row r="1552" spans="1:2">
      <c r="A1552" s="1">
        <v>1080100099240</v>
      </c>
      <c r="B1552" t="s">
        <v>1524</v>
      </c>
    </row>
    <row r="1553" spans="1:2">
      <c r="A1553" s="1">
        <v>1080100099257</v>
      </c>
      <c r="B1553" t="s">
        <v>1525</v>
      </c>
    </row>
    <row r="1554" spans="1:2">
      <c r="A1554" s="1">
        <v>1080100099264</v>
      </c>
      <c r="B1554" t="s">
        <v>1526</v>
      </c>
    </row>
    <row r="1555" spans="1:2">
      <c r="A1555" s="1">
        <v>1080100099271</v>
      </c>
      <c r="B1555" t="s">
        <v>1527</v>
      </c>
    </row>
    <row r="1556" spans="1:2">
      <c r="A1556" s="1">
        <v>1080100099288</v>
      </c>
      <c r="B1556" t="s">
        <v>1528</v>
      </c>
    </row>
    <row r="1557" spans="1:2">
      <c r="A1557" s="1">
        <v>1080100099295</v>
      </c>
      <c r="B1557" t="s">
        <v>1529</v>
      </c>
    </row>
    <row r="1558" spans="1:2">
      <c r="A1558" s="1">
        <v>1080100102155</v>
      </c>
      <c r="B1558" t="s">
        <v>1530</v>
      </c>
    </row>
    <row r="1559" spans="1:2">
      <c r="A1559" s="1">
        <v>1080100102162</v>
      </c>
      <c r="B1559" t="s">
        <v>1531</v>
      </c>
    </row>
    <row r="1560" spans="1:2">
      <c r="A1560" s="1">
        <v>1080100103244</v>
      </c>
      <c r="B1560" t="s">
        <v>1532</v>
      </c>
    </row>
    <row r="1561" spans="1:2">
      <c r="A1561" s="1">
        <v>1080100103251</v>
      </c>
      <c r="B1561" t="s">
        <v>1533</v>
      </c>
    </row>
    <row r="1562" spans="1:2">
      <c r="A1562" s="1">
        <v>1080100103268</v>
      </c>
      <c r="B1562" t="s">
        <v>1534</v>
      </c>
    </row>
    <row r="1563" spans="1:2">
      <c r="A1563" s="1">
        <v>1080100103558</v>
      </c>
      <c r="B1563" t="s">
        <v>1535</v>
      </c>
    </row>
    <row r="1564" spans="1:2">
      <c r="A1564" s="1">
        <v>1080100103565</v>
      </c>
      <c r="B1564" t="s">
        <v>1536</v>
      </c>
    </row>
    <row r="1565" spans="1:2">
      <c r="A1565" s="1">
        <v>1080100103572</v>
      </c>
      <c r="B1565" t="s">
        <v>1537</v>
      </c>
    </row>
    <row r="1566" spans="1:2">
      <c r="A1566" s="1">
        <v>1080100103589</v>
      </c>
      <c r="B1566" t="s">
        <v>1538</v>
      </c>
    </row>
    <row r="1567" spans="1:2">
      <c r="A1567" s="1">
        <v>1080100103596</v>
      </c>
      <c r="B1567" t="s">
        <v>1539</v>
      </c>
    </row>
    <row r="1568" spans="1:2">
      <c r="A1568" s="1">
        <v>1080100103602</v>
      </c>
      <c r="B1568" t="s">
        <v>1540</v>
      </c>
    </row>
    <row r="1569" spans="1:2">
      <c r="A1569" s="1">
        <v>1080100103619</v>
      </c>
      <c r="B1569" t="s">
        <v>1541</v>
      </c>
    </row>
    <row r="1570" spans="1:2">
      <c r="A1570" s="1">
        <v>1080100103626</v>
      </c>
      <c r="B1570" t="s">
        <v>1542</v>
      </c>
    </row>
    <row r="1571" spans="1:2">
      <c r="A1571" s="1">
        <v>1080100103633</v>
      </c>
      <c r="B1571" t="s">
        <v>1543</v>
      </c>
    </row>
    <row r="1572" spans="1:2">
      <c r="A1572" s="1">
        <v>1080100103640</v>
      </c>
      <c r="B1572" t="s">
        <v>1544</v>
      </c>
    </row>
    <row r="1573" spans="1:2">
      <c r="A1573" s="1">
        <v>1080100103657</v>
      </c>
      <c r="B1573" t="s">
        <v>1545</v>
      </c>
    </row>
    <row r="1574" spans="1:2">
      <c r="A1574" s="1">
        <v>1080100103770</v>
      </c>
      <c r="B1574" t="s">
        <v>1546</v>
      </c>
    </row>
    <row r="1575" spans="1:2">
      <c r="A1575" s="1">
        <v>1080100103824</v>
      </c>
      <c r="B1575" t="s">
        <v>1547</v>
      </c>
    </row>
    <row r="1576" spans="1:2">
      <c r="A1576" s="1">
        <v>1080100103831</v>
      </c>
      <c r="B1576" t="s">
        <v>1548</v>
      </c>
    </row>
    <row r="1577" spans="1:2">
      <c r="A1577" s="1">
        <v>1080100103848</v>
      </c>
      <c r="B1577" t="s">
        <v>1549</v>
      </c>
    </row>
    <row r="1578" spans="1:2">
      <c r="A1578" s="1">
        <v>1080100103855</v>
      </c>
      <c r="B1578" t="s">
        <v>1550</v>
      </c>
    </row>
    <row r="1579" spans="1:2">
      <c r="A1579" s="1">
        <v>1080100103862</v>
      </c>
      <c r="B1579" t="s">
        <v>1551</v>
      </c>
    </row>
    <row r="1580" spans="1:2">
      <c r="A1580" s="1">
        <v>1080100103879</v>
      </c>
      <c r="B1580" t="s">
        <v>1552</v>
      </c>
    </row>
    <row r="1581" spans="1:2">
      <c r="A1581" s="1">
        <v>1080100103886</v>
      </c>
      <c r="B1581" t="s">
        <v>1553</v>
      </c>
    </row>
    <row r="1582" spans="1:2">
      <c r="A1582" s="1">
        <v>1080100103893</v>
      </c>
      <c r="B1582" t="s">
        <v>1554</v>
      </c>
    </row>
    <row r="1583" spans="1:2">
      <c r="A1583" s="1">
        <v>1080100103909</v>
      </c>
      <c r="B1583" t="s">
        <v>1555</v>
      </c>
    </row>
    <row r="1584" spans="1:2">
      <c r="A1584" s="1">
        <v>1080100103916</v>
      </c>
      <c r="B1584" t="s">
        <v>1556</v>
      </c>
    </row>
    <row r="1585" spans="1:2">
      <c r="A1585" s="1">
        <v>1080100103923</v>
      </c>
      <c r="B1585" t="s">
        <v>1557</v>
      </c>
    </row>
    <row r="1586" spans="1:2">
      <c r="A1586" s="1">
        <v>1080100104050</v>
      </c>
      <c r="B1586" t="s">
        <v>1558</v>
      </c>
    </row>
    <row r="1587" spans="1:2">
      <c r="A1587" s="1">
        <v>1080100104067</v>
      </c>
      <c r="B1587" t="s">
        <v>1559</v>
      </c>
    </row>
    <row r="1588" spans="1:2">
      <c r="A1588" s="1">
        <v>1080100104074</v>
      </c>
      <c r="B1588" t="s">
        <v>1560</v>
      </c>
    </row>
    <row r="1589" spans="1:2">
      <c r="A1589" s="1">
        <v>1080100104081</v>
      </c>
      <c r="B1589" t="s">
        <v>1561</v>
      </c>
    </row>
    <row r="1590" spans="1:2">
      <c r="A1590" s="1">
        <v>1080100104098</v>
      </c>
      <c r="B1590" t="s">
        <v>1562</v>
      </c>
    </row>
    <row r="1591" spans="1:2">
      <c r="A1591" s="1">
        <v>1080100104104</v>
      </c>
      <c r="B1591" t="s">
        <v>1563</v>
      </c>
    </row>
    <row r="1592" spans="1:2">
      <c r="A1592" s="1">
        <v>1080100104111</v>
      </c>
      <c r="B1592" t="s">
        <v>1564</v>
      </c>
    </row>
    <row r="1593" spans="1:2">
      <c r="A1593" s="1">
        <v>1080100104128</v>
      </c>
      <c r="B1593" t="s">
        <v>1565</v>
      </c>
    </row>
    <row r="1594" spans="1:2">
      <c r="A1594" s="1">
        <v>1080100104135</v>
      </c>
      <c r="B1594" t="s">
        <v>1566</v>
      </c>
    </row>
    <row r="1595" spans="1:2">
      <c r="A1595" s="1">
        <v>1080100104142</v>
      </c>
      <c r="B1595" t="s">
        <v>1567</v>
      </c>
    </row>
    <row r="1596" spans="1:2">
      <c r="A1596" s="1">
        <v>1080100104159</v>
      </c>
      <c r="B1596" t="s">
        <v>1568</v>
      </c>
    </row>
    <row r="1597" spans="1:2">
      <c r="A1597" s="1">
        <v>1080100104166</v>
      </c>
      <c r="B1597" t="s">
        <v>1569</v>
      </c>
    </row>
    <row r="1598" spans="1:2">
      <c r="A1598" s="1">
        <v>1080100104173</v>
      </c>
      <c r="B1598" t="s">
        <v>1570</v>
      </c>
    </row>
    <row r="1599" spans="1:2">
      <c r="A1599" s="1">
        <v>1080100104180</v>
      </c>
      <c r="B1599" t="s">
        <v>1571</v>
      </c>
    </row>
    <row r="1600" spans="1:2">
      <c r="A1600" s="1">
        <v>1080100104197</v>
      </c>
      <c r="B1600" t="s">
        <v>1572</v>
      </c>
    </row>
    <row r="1601" spans="1:2">
      <c r="A1601" s="1">
        <v>1080100104203</v>
      </c>
      <c r="B1601" t="s">
        <v>1573</v>
      </c>
    </row>
    <row r="1602" spans="1:2">
      <c r="A1602" s="1">
        <v>1080100104210</v>
      </c>
      <c r="B1602" t="s">
        <v>1574</v>
      </c>
    </row>
    <row r="1603" spans="1:2">
      <c r="A1603" s="1">
        <v>1080100104227</v>
      </c>
      <c r="B1603" t="s">
        <v>1575</v>
      </c>
    </row>
    <row r="1604" spans="1:2">
      <c r="A1604" s="1">
        <v>1080100104234</v>
      </c>
      <c r="B1604" t="s">
        <v>1576</v>
      </c>
    </row>
    <row r="1605" spans="1:2">
      <c r="A1605" s="1">
        <v>1080100104241</v>
      </c>
      <c r="B1605" t="s">
        <v>1577</v>
      </c>
    </row>
    <row r="1606" spans="1:2">
      <c r="A1606" s="1">
        <v>1080100104258</v>
      </c>
      <c r="B1606" t="s">
        <v>1578</v>
      </c>
    </row>
    <row r="1607" spans="1:2">
      <c r="A1607" s="1">
        <v>1080100104265</v>
      </c>
      <c r="B1607" t="s">
        <v>1579</v>
      </c>
    </row>
    <row r="1608" spans="1:2">
      <c r="A1608" s="1">
        <v>1080100104272</v>
      </c>
      <c r="B1608" t="s">
        <v>1580</v>
      </c>
    </row>
    <row r="1609" spans="1:2">
      <c r="A1609" s="1">
        <v>1080100104289</v>
      </c>
      <c r="B1609" t="s">
        <v>1581</v>
      </c>
    </row>
    <row r="1610" spans="1:2">
      <c r="A1610" s="1">
        <v>1080100106429</v>
      </c>
      <c r="B1610" t="s">
        <v>1582</v>
      </c>
    </row>
    <row r="1611" spans="1:2">
      <c r="A1611" s="1">
        <v>1080100106719</v>
      </c>
      <c r="B1611" t="s">
        <v>1583</v>
      </c>
    </row>
    <row r="1612" spans="1:2">
      <c r="A1612" s="1">
        <v>1080100106726</v>
      </c>
      <c r="B1612" t="s">
        <v>1584</v>
      </c>
    </row>
    <row r="1613" spans="1:2">
      <c r="A1613" s="1">
        <v>1080100106733</v>
      </c>
      <c r="B1613" t="s">
        <v>1585</v>
      </c>
    </row>
    <row r="1614" spans="1:2">
      <c r="A1614" s="1">
        <v>1080100106757</v>
      </c>
      <c r="B1614" t="s">
        <v>1586</v>
      </c>
    </row>
    <row r="1615" spans="1:2">
      <c r="A1615" s="1">
        <v>1080100106764</v>
      </c>
      <c r="B1615" t="s">
        <v>1587</v>
      </c>
    </row>
    <row r="1616" spans="1:2">
      <c r="A1616" s="1">
        <v>1080100106771</v>
      </c>
      <c r="B1616" t="s">
        <v>1588</v>
      </c>
    </row>
    <row r="1617" spans="1:2">
      <c r="A1617" s="1">
        <v>1080100106788</v>
      </c>
      <c r="B1617" t="s">
        <v>1589</v>
      </c>
    </row>
    <row r="1618" spans="1:2">
      <c r="A1618" s="1">
        <v>1080100106825</v>
      </c>
      <c r="B1618" t="s">
        <v>1590</v>
      </c>
    </row>
    <row r="1619" spans="1:2">
      <c r="A1619" s="1">
        <v>1080100108140</v>
      </c>
      <c r="B1619" t="s">
        <v>1591</v>
      </c>
    </row>
    <row r="1620" spans="1:2">
      <c r="A1620" s="1">
        <v>1080100108577</v>
      </c>
      <c r="B1620" t="s">
        <v>1592</v>
      </c>
    </row>
    <row r="1621" spans="1:2">
      <c r="A1621" s="1">
        <v>1080100108591</v>
      </c>
      <c r="B1621" t="s">
        <v>1593</v>
      </c>
    </row>
    <row r="1622" spans="1:2">
      <c r="A1622" s="1">
        <v>1080100108607</v>
      </c>
      <c r="B1622" t="s">
        <v>1594</v>
      </c>
    </row>
    <row r="1623" spans="1:2">
      <c r="A1623" s="1">
        <v>1080100108614</v>
      </c>
      <c r="B1623" t="s">
        <v>1595</v>
      </c>
    </row>
    <row r="1624" spans="1:2">
      <c r="A1624" s="1">
        <v>1080100108621</v>
      </c>
      <c r="B1624" t="s">
        <v>1596</v>
      </c>
    </row>
    <row r="1625" spans="1:2">
      <c r="A1625" s="1">
        <v>1080100108638</v>
      </c>
      <c r="B1625" t="s">
        <v>1597</v>
      </c>
    </row>
    <row r="1626" spans="1:2">
      <c r="A1626" s="1">
        <v>1080100108645</v>
      </c>
      <c r="B1626" t="s">
        <v>1598</v>
      </c>
    </row>
    <row r="1627" spans="1:2">
      <c r="A1627" s="1">
        <v>1080100108652</v>
      </c>
      <c r="B1627" t="s">
        <v>1599</v>
      </c>
    </row>
    <row r="1628" spans="1:2">
      <c r="A1628" s="1">
        <v>1080100108669</v>
      </c>
      <c r="B1628" t="s">
        <v>1600</v>
      </c>
    </row>
    <row r="1629" spans="1:2">
      <c r="A1629" s="1">
        <v>1080100108676</v>
      </c>
      <c r="B1629" t="s">
        <v>1601</v>
      </c>
    </row>
    <row r="1630" spans="1:2">
      <c r="A1630" s="1">
        <v>1080100108683</v>
      </c>
      <c r="B1630" t="s">
        <v>1602</v>
      </c>
    </row>
    <row r="1631" spans="1:2">
      <c r="A1631" s="1">
        <v>1080100108690</v>
      </c>
      <c r="B1631" t="s">
        <v>1603</v>
      </c>
    </row>
    <row r="1632" spans="1:2">
      <c r="A1632" s="1">
        <v>1080100108706</v>
      </c>
      <c r="B1632" t="s">
        <v>1604</v>
      </c>
    </row>
    <row r="1633" spans="1:2">
      <c r="A1633" s="1">
        <v>1080100108713</v>
      </c>
      <c r="B1633" t="s">
        <v>1605</v>
      </c>
    </row>
    <row r="1634" spans="1:2">
      <c r="A1634" s="1">
        <v>1080100108720</v>
      </c>
      <c r="B1634" t="s">
        <v>1606</v>
      </c>
    </row>
    <row r="1635" spans="1:2">
      <c r="A1635" s="1">
        <v>1080100108737</v>
      </c>
      <c r="B1635" t="s">
        <v>1607</v>
      </c>
    </row>
    <row r="1636" spans="1:2">
      <c r="A1636" s="1">
        <v>1080100108744</v>
      </c>
      <c r="B1636" t="s">
        <v>1608</v>
      </c>
    </row>
    <row r="1637" spans="1:2">
      <c r="A1637" s="1">
        <v>1080100108751</v>
      </c>
      <c r="B1637" t="s">
        <v>1609</v>
      </c>
    </row>
    <row r="1638" spans="1:2">
      <c r="A1638" s="1">
        <v>1080100108768</v>
      </c>
      <c r="B1638" t="s">
        <v>1610</v>
      </c>
    </row>
    <row r="1639" spans="1:2">
      <c r="A1639" s="1">
        <v>1080100108775</v>
      </c>
      <c r="B1639" t="s">
        <v>1611</v>
      </c>
    </row>
    <row r="1640" spans="1:2">
      <c r="A1640" s="1">
        <v>1080100108782</v>
      </c>
      <c r="B1640" t="s">
        <v>1612</v>
      </c>
    </row>
    <row r="1641" spans="1:2">
      <c r="A1641" s="1">
        <v>1080100108799</v>
      </c>
      <c r="B1641" t="s">
        <v>1613</v>
      </c>
    </row>
    <row r="1642" spans="1:2">
      <c r="A1642" s="1">
        <v>1080100108805</v>
      </c>
      <c r="B1642" t="s">
        <v>1614</v>
      </c>
    </row>
    <row r="1643" spans="1:2">
      <c r="A1643" s="1">
        <v>1080100108812</v>
      </c>
      <c r="B1643" t="s">
        <v>1615</v>
      </c>
    </row>
    <row r="1644" spans="1:2">
      <c r="A1644" s="1">
        <v>1080100108829</v>
      </c>
      <c r="B1644" t="s">
        <v>1616</v>
      </c>
    </row>
    <row r="1645" spans="1:2">
      <c r="A1645" s="1">
        <v>1080100108836</v>
      </c>
      <c r="B1645" t="s">
        <v>1617</v>
      </c>
    </row>
    <row r="1646" spans="1:2">
      <c r="A1646" s="1">
        <v>1080100108843</v>
      </c>
      <c r="B1646" t="s">
        <v>1618</v>
      </c>
    </row>
    <row r="1647" spans="1:2">
      <c r="A1647" s="1">
        <v>1080100108850</v>
      </c>
      <c r="B1647" t="s">
        <v>1619</v>
      </c>
    </row>
    <row r="1648" spans="1:2">
      <c r="A1648" s="1">
        <v>1080100108966</v>
      </c>
      <c r="B1648" t="s">
        <v>1620</v>
      </c>
    </row>
    <row r="1649" spans="1:2">
      <c r="A1649" s="1">
        <v>1080100109093</v>
      </c>
      <c r="B1649" t="s">
        <v>1621</v>
      </c>
    </row>
    <row r="1650" spans="1:2">
      <c r="A1650" s="1">
        <v>1080100109109</v>
      </c>
      <c r="B1650" t="s">
        <v>1622</v>
      </c>
    </row>
    <row r="1651" spans="1:2">
      <c r="A1651" s="1">
        <v>1080100109680</v>
      </c>
      <c r="B1651" t="s">
        <v>1623</v>
      </c>
    </row>
    <row r="1652" spans="1:2">
      <c r="A1652" s="1">
        <v>1080100109697</v>
      </c>
      <c r="B1652" t="s">
        <v>1624</v>
      </c>
    </row>
    <row r="1653" spans="1:2">
      <c r="A1653" s="1">
        <v>1080100109703</v>
      </c>
      <c r="B1653" t="s">
        <v>1625</v>
      </c>
    </row>
    <row r="1654" spans="1:2">
      <c r="A1654" s="1">
        <v>1080100109710</v>
      </c>
      <c r="B1654" t="s">
        <v>1626</v>
      </c>
    </row>
    <row r="1655" spans="1:2">
      <c r="A1655" s="1">
        <v>1080100109727</v>
      </c>
      <c r="B1655" t="s">
        <v>1627</v>
      </c>
    </row>
    <row r="1656" spans="1:2">
      <c r="A1656" s="1">
        <v>1080100109734</v>
      </c>
      <c r="B1656" t="s">
        <v>1628</v>
      </c>
    </row>
    <row r="1657" spans="1:2">
      <c r="A1657" s="1">
        <v>1080100109741</v>
      </c>
      <c r="B1657" t="s">
        <v>1629</v>
      </c>
    </row>
    <row r="1658" spans="1:2">
      <c r="A1658" s="1">
        <v>1080100109758</v>
      </c>
      <c r="B1658" t="s">
        <v>1630</v>
      </c>
    </row>
    <row r="1659" spans="1:2">
      <c r="A1659" s="1">
        <v>1080100109765</v>
      </c>
      <c r="B1659" t="s">
        <v>1631</v>
      </c>
    </row>
    <row r="1660" spans="1:2">
      <c r="A1660" s="1">
        <v>1080100109772</v>
      </c>
      <c r="B1660" t="s">
        <v>1632</v>
      </c>
    </row>
    <row r="1661" spans="1:2">
      <c r="A1661" s="1">
        <v>1080100109789</v>
      </c>
      <c r="B1661" t="s">
        <v>1633</v>
      </c>
    </row>
    <row r="1662" spans="1:2">
      <c r="A1662" s="1">
        <v>1080100109796</v>
      </c>
      <c r="B1662" t="s">
        <v>1634</v>
      </c>
    </row>
    <row r="1663" spans="1:2">
      <c r="A1663" s="1">
        <v>1080100109802</v>
      </c>
      <c r="B1663" t="s">
        <v>1635</v>
      </c>
    </row>
    <row r="1664" spans="1:2">
      <c r="A1664" s="1">
        <v>1080100109819</v>
      </c>
      <c r="B1664" t="s">
        <v>1636</v>
      </c>
    </row>
    <row r="1665" spans="1:2">
      <c r="A1665" s="1">
        <v>1080100109826</v>
      </c>
      <c r="B1665" t="s">
        <v>1637</v>
      </c>
    </row>
    <row r="1666" spans="1:2">
      <c r="A1666" s="1">
        <v>1080100109833</v>
      </c>
      <c r="B1666" t="s">
        <v>1638</v>
      </c>
    </row>
    <row r="1667" spans="1:2">
      <c r="A1667" s="1">
        <v>1080100110105</v>
      </c>
      <c r="B1667" t="s">
        <v>1639</v>
      </c>
    </row>
    <row r="1668" spans="1:2">
      <c r="A1668" s="1">
        <v>1080100110112</v>
      </c>
      <c r="B1668" t="s">
        <v>1640</v>
      </c>
    </row>
    <row r="1669" spans="1:2">
      <c r="A1669" s="1">
        <v>1080100110129</v>
      </c>
      <c r="B1669" t="s">
        <v>1641</v>
      </c>
    </row>
    <row r="1670" spans="1:2">
      <c r="A1670" s="1">
        <v>1080100110136</v>
      </c>
      <c r="B1670" t="s">
        <v>1642</v>
      </c>
    </row>
    <row r="1671" spans="1:2">
      <c r="A1671" s="1">
        <v>1080100110143</v>
      </c>
      <c r="B1671" t="s">
        <v>1643</v>
      </c>
    </row>
    <row r="1672" spans="1:2">
      <c r="A1672" s="1">
        <v>1080100151283</v>
      </c>
      <c r="B1672" t="s">
        <v>1644</v>
      </c>
    </row>
    <row r="1673" spans="1:2">
      <c r="A1673" s="1">
        <v>1080100151290</v>
      </c>
      <c r="B1673" t="s">
        <v>1645</v>
      </c>
    </row>
    <row r="1674" spans="1:2">
      <c r="A1674" s="1">
        <v>1080100151306</v>
      </c>
      <c r="B1674" t="s">
        <v>1646</v>
      </c>
    </row>
    <row r="1675" spans="1:2">
      <c r="A1675" s="1">
        <v>1080100151313</v>
      </c>
      <c r="B1675" t="s">
        <v>1647</v>
      </c>
    </row>
    <row r="1676" spans="1:2">
      <c r="A1676" s="1">
        <v>1080100151320</v>
      </c>
      <c r="B1676" t="s">
        <v>1648</v>
      </c>
    </row>
    <row r="1677" spans="1:2">
      <c r="A1677" s="1">
        <v>1080100151337</v>
      </c>
      <c r="B1677" t="s">
        <v>1649</v>
      </c>
    </row>
    <row r="1678" spans="1:2">
      <c r="A1678" s="1">
        <v>1080100151344</v>
      </c>
      <c r="B1678" t="s">
        <v>1650</v>
      </c>
    </row>
    <row r="1679" spans="1:2">
      <c r="A1679" s="1">
        <v>1080100151351</v>
      </c>
      <c r="B1679" t="s">
        <v>1651</v>
      </c>
    </row>
    <row r="1680" spans="1:2">
      <c r="A1680" s="1">
        <v>1080100151368</v>
      </c>
      <c r="B1680" t="s">
        <v>1652</v>
      </c>
    </row>
    <row r="1681" spans="1:2">
      <c r="A1681" s="1">
        <v>1080100151375</v>
      </c>
      <c r="B1681" t="s">
        <v>1653</v>
      </c>
    </row>
    <row r="1682" spans="1:2">
      <c r="A1682" s="1">
        <v>1080100151382</v>
      </c>
      <c r="B1682" t="s">
        <v>1654</v>
      </c>
    </row>
    <row r="1683" spans="1:2">
      <c r="A1683" s="1">
        <v>1080100151399</v>
      </c>
      <c r="B1683" t="s">
        <v>1655</v>
      </c>
    </row>
    <row r="1684" spans="1:2">
      <c r="A1684" s="1">
        <v>1080100151405</v>
      </c>
      <c r="B1684" t="s">
        <v>1656</v>
      </c>
    </row>
    <row r="1685" spans="1:2">
      <c r="A1685" s="1">
        <v>1080100151412</v>
      </c>
      <c r="B1685" t="s">
        <v>1657</v>
      </c>
    </row>
    <row r="1686" spans="1:2">
      <c r="A1686" s="1">
        <v>1080100151429</v>
      </c>
      <c r="B1686" t="s">
        <v>1658</v>
      </c>
    </row>
    <row r="1687" spans="1:2">
      <c r="A1687" s="1">
        <v>1080100151436</v>
      </c>
      <c r="B1687" t="s">
        <v>1659</v>
      </c>
    </row>
    <row r="1688" spans="1:2">
      <c r="A1688" s="1">
        <v>1080100151443</v>
      </c>
      <c r="B1688" t="s">
        <v>1660</v>
      </c>
    </row>
    <row r="1689" spans="1:2">
      <c r="A1689" s="1">
        <v>1080100151450</v>
      </c>
      <c r="B1689" t="s">
        <v>1661</v>
      </c>
    </row>
    <row r="1690" spans="1:2">
      <c r="A1690" s="1">
        <v>1080100151467</v>
      </c>
      <c r="B1690" t="s">
        <v>1662</v>
      </c>
    </row>
    <row r="1691" spans="1:2">
      <c r="A1691" s="1">
        <v>1080100151474</v>
      </c>
      <c r="B1691" t="s">
        <v>1663</v>
      </c>
    </row>
    <row r="1692" spans="1:2">
      <c r="A1692" s="1">
        <v>1080100151481</v>
      </c>
      <c r="B1692" t="s">
        <v>1664</v>
      </c>
    </row>
    <row r="1693" spans="1:2">
      <c r="A1693" s="1">
        <v>1080100151498</v>
      </c>
      <c r="B1693" t="s">
        <v>1665</v>
      </c>
    </row>
    <row r="1694" spans="1:2">
      <c r="A1694" s="1">
        <v>1080100151504</v>
      </c>
      <c r="B1694" t="s">
        <v>1666</v>
      </c>
    </row>
    <row r="1695" spans="1:2">
      <c r="A1695" s="1">
        <v>1080100151511</v>
      </c>
      <c r="B1695" t="s">
        <v>1667</v>
      </c>
    </row>
    <row r="1696" spans="1:2">
      <c r="A1696" s="1">
        <v>1080100151528</v>
      </c>
      <c r="B1696" t="s">
        <v>1668</v>
      </c>
    </row>
    <row r="1697" spans="1:2">
      <c r="A1697" s="1">
        <v>1080100151535</v>
      </c>
      <c r="B1697" t="s">
        <v>1669</v>
      </c>
    </row>
    <row r="1698" spans="1:2">
      <c r="A1698" s="1">
        <v>1080100151542</v>
      </c>
      <c r="B1698" t="s">
        <v>1670</v>
      </c>
    </row>
    <row r="1699" spans="1:2">
      <c r="A1699" s="1">
        <v>1080100151559</v>
      </c>
      <c r="B1699" t="s">
        <v>1671</v>
      </c>
    </row>
    <row r="1700" spans="1:2">
      <c r="A1700" s="1">
        <v>1080100151566</v>
      </c>
      <c r="B1700" t="s">
        <v>1672</v>
      </c>
    </row>
    <row r="1701" spans="1:2">
      <c r="A1701" s="1">
        <v>1080100151573</v>
      </c>
      <c r="B1701" t="s">
        <v>1673</v>
      </c>
    </row>
    <row r="1702" spans="1:2">
      <c r="A1702" s="1">
        <v>1080100151580</v>
      </c>
      <c r="B1702" t="s">
        <v>1674</v>
      </c>
    </row>
    <row r="1703" spans="1:2">
      <c r="A1703" s="1">
        <v>1080100151597</v>
      </c>
      <c r="B1703" t="s">
        <v>1675</v>
      </c>
    </row>
    <row r="1704" spans="1:2">
      <c r="A1704" s="1">
        <v>1080100151603</v>
      </c>
      <c r="B1704" t="s">
        <v>1676</v>
      </c>
    </row>
    <row r="1705" spans="1:2">
      <c r="A1705" s="1">
        <v>1080100151610</v>
      </c>
      <c r="B1705" t="s">
        <v>1677</v>
      </c>
    </row>
    <row r="1706" spans="1:2">
      <c r="A1706" s="1">
        <v>1080100151627</v>
      </c>
      <c r="B1706" t="s">
        <v>1678</v>
      </c>
    </row>
    <row r="1707" spans="1:2">
      <c r="A1707" s="1">
        <v>1080100151634</v>
      </c>
      <c r="B1707" t="s">
        <v>1679</v>
      </c>
    </row>
    <row r="1708" spans="1:2">
      <c r="A1708" s="1">
        <v>1080100151641</v>
      </c>
      <c r="B1708" t="s">
        <v>1680</v>
      </c>
    </row>
    <row r="1709" spans="1:2">
      <c r="A1709" s="1">
        <v>1080100151658</v>
      </c>
      <c r="B1709" t="s">
        <v>1681</v>
      </c>
    </row>
    <row r="1710" spans="1:2">
      <c r="A1710" s="1">
        <v>1080100151665</v>
      </c>
      <c r="B1710" t="s">
        <v>1682</v>
      </c>
    </row>
    <row r="1711" spans="1:2">
      <c r="A1711" s="1">
        <v>1080100151672</v>
      </c>
      <c r="B1711" t="s">
        <v>1683</v>
      </c>
    </row>
    <row r="1712" spans="1:2">
      <c r="A1712" s="1">
        <v>1080100151689</v>
      </c>
      <c r="B1712" t="s">
        <v>1684</v>
      </c>
    </row>
    <row r="1713" spans="1:2">
      <c r="A1713" s="1">
        <v>1080100151696</v>
      </c>
      <c r="B1713" t="s">
        <v>1685</v>
      </c>
    </row>
    <row r="1714" spans="1:2">
      <c r="A1714" s="1">
        <v>1080100151702</v>
      </c>
      <c r="B1714" t="s">
        <v>1686</v>
      </c>
    </row>
    <row r="1715" spans="1:2">
      <c r="A1715" s="1">
        <v>1080100151719</v>
      </c>
      <c r="B1715" t="s">
        <v>1687</v>
      </c>
    </row>
    <row r="1716" spans="1:2">
      <c r="A1716" s="1">
        <v>1080100151726</v>
      </c>
      <c r="B1716" t="s">
        <v>1688</v>
      </c>
    </row>
    <row r="1717" spans="1:2">
      <c r="A1717" s="1">
        <v>1080100151733</v>
      </c>
      <c r="B1717" t="s">
        <v>1689</v>
      </c>
    </row>
    <row r="1718" spans="1:2">
      <c r="A1718" s="1">
        <v>1080100151740</v>
      </c>
      <c r="B1718" t="s">
        <v>1690</v>
      </c>
    </row>
    <row r="1719" spans="1:2">
      <c r="A1719" s="1">
        <v>1080100151757</v>
      </c>
      <c r="B1719" t="s">
        <v>1691</v>
      </c>
    </row>
    <row r="1720" spans="1:2">
      <c r="A1720" s="1">
        <v>1080100151764</v>
      </c>
      <c r="B1720" t="s">
        <v>1692</v>
      </c>
    </row>
    <row r="1721" spans="1:2">
      <c r="A1721" s="1">
        <v>1080100151771</v>
      </c>
      <c r="B1721" t="s">
        <v>1693</v>
      </c>
    </row>
    <row r="1722" spans="1:2">
      <c r="A1722" s="1">
        <v>1080100151788</v>
      </c>
      <c r="B1722" t="s">
        <v>1694</v>
      </c>
    </row>
    <row r="1723" spans="1:2">
      <c r="A1723" s="1">
        <v>1080100151795</v>
      </c>
      <c r="B1723" t="s">
        <v>1695</v>
      </c>
    </row>
    <row r="1724" spans="1:2">
      <c r="A1724" s="1">
        <v>1080100151801</v>
      </c>
      <c r="B1724" t="s">
        <v>1696</v>
      </c>
    </row>
    <row r="1725" spans="1:2">
      <c r="A1725" s="1">
        <v>1080100151818</v>
      </c>
      <c r="B1725" t="s">
        <v>1697</v>
      </c>
    </row>
    <row r="1726" spans="1:2">
      <c r="A1726" s="1">
        <v>1080100151825</v>
      </c>
      <c r="B1726" t="s">
        <v>1698</v>
      </c>
    </row>
    <row r="1727" spans="1:2">
      <c r="A1727" s="1">
        <v>1080100151832</v>
      </c>
      <c r="B1727" t="s">
        <v>1699</v>
      </c>
    </row>
    <row r="1728" spans="1:2">
      <c r="A1728" s="1">
        <v>1080100151849</v>
      </c>
      <c r="B1728" t="s">
        <v>1700</v>
      </c>
    </row>
    <row r="1729" spans="1:2">
      <c r="A1729" s="1">
        <v>1080100151856</v>
      </c>
      <c r="B1729" t="s">
        <v>1701</v>
      </c>
    </row>
    <row r="1730" spans="1:2">
      <c r="A1730" s="1">
        <v>1080100151863</v>
      </c>
      <c r="B1730" t="s">
        <v>1702</v>
      </c>
    </row>
    <row r="1731" spans="1:2">
      <c r="A1731" s="1">
        <v>1080100151870</v>
      </c>
      <c r="B1731" t="s">
        <v>1703</v>
      </c>
    </row>
    <row r="1732" spans="1:2">
      <c r="A1732" s="1">
        <v>1080100151887</v>
      </c>
      <c r="B1732" t="s">
        <v>1704</v>
      </c>
    </row>
    <row r="1733" spans="1:2">
      <c r="A1733" s="1">
        <v>1080100151894</v>
      </c>
      <c r="B1733" t="s">
        <v>1705</v>
      </c>
    </row>
    <row r="1734" spans="1:2">
      <c r="A1734" s="1">
        <v>1080100151900</v>
      </c>
      <c r="B1734" t="s">
        <v>1706</v>
      </c>
    </row>
    <row r="1735" spans="1:2">
      <c r="A1735" s="1">
        <v>1080100151917</v>
      </c>
      <c r="B1735" t="e">
        <f>+PAINT NATION GAL POLYURETHANE REDUCER HUDSON</f>
        <v>#NAME?</v>
      </c>
    </row>
    <row r="1736" spans="1:2">
      <c r="A1736" s="1">
        <v>1080100151924</v>
      </c>
      <c r="B1736" t="e">
        <f>+PAINT NATION GAL POLYURETHANE SEALER HUDSON</f>
        <v>#NAME?</v>
      </c>
    </row>
    <row r="1737" spans="1:2">
      <c r="A1737" s="1">
        <v>1080100151931</v>
      </c>
      <c r="B1737" t="e">
        <f>+PAINT NATION GAL POLYURETHANE TOPCOAT HUDSON</f>
        <v>#NAME?</v>
      </c>
    </row>
    <row r="1738" spans="1:2">
      <c r="A1738" s="1">
        <v>1080100151948</v>
      </c>
      <c r="B1738" t="e">
        <f>+PAINT NATION QRT POLYURETHANE SEALER HUDSON</f>
        <v>#NAME?</v>
      </c>
    </row>
    <row r="1739" spans="1:2">
      <c r="A1739" s="1">
        <v>1080100151955</v>
      </c>
      <c r="B1739" t="s">
        <v>1707</v>
      </c>
    </row>
    <row r="1740" spans="1:2">
      <c r="A1740" s="1">
        <v>1080100151962</v>
      </c>
      <c r="B1740" t="s">
        <v>1708</v>
      </c>
    </row>
    <row r="1741" spans="1:2">
      <c r="A1741" s="1">
        <v>1080100151979</v>
      </c>
      <c r="B1741" t="s">
        <v>1709</v>
      </c>
    </row>
    <row r="1742" spans="1:2">
      <c r="A1742" s="1">
        <v>1080100151986</v>
      </c>
      <c r="B1742" t="s">
        <v>1710</v>
      </c>
    </row>
    <row r="1743" spans="1:2">
      <c r="A1743" s="1">
        <v>1080100151993</v>
      </c>
      <c r="B1743" t="s">
        <v>1711</v>
      </c>
    </row>
    <row r="1744" spans="1:2">
      <c r="A1744" s="1">
        <v>1080100152006</v>
      </c>
      <c r="B1744" t="s">
        <v>1712</v>
      </c>
    </row>
    <row r="1745" spans="1:2">
      <c r="A1745" s="1">
        <v>1080100152013</v>
      </c>
      <c r="B1745" t="s">
        <v>1713</v>
      </c>
    </row>
    <row r="1746" spans="1:2">
      <c r="A1746" s="1">
        <v>1080100152020</v>
      </c>
      <c r="B1746" t="s">
        <v>1714</v>
      </c>
    </row>
    <row r="1747" spans="1:2">
      <c r="A1747" s="1">
        <v>1080100152037</v>
      </c>
      <c r="B1747" t="s">
        <v>1715</v>
      </c>
    </row>
    <row r="1748" spans="1:2">
      <c r="A1748" s="1">
        <v>1080100152044</v>
      </c>
      <c r="B1748" t="s">
        <v>1716</v>
      </c>
    </row>
    <row r="1749" spans="1:2">
      <c r="A1749" s="1">
        <v>1080100152051</v>
      </c>
      <c r="B1749" t="s">
        <v>1717</v>
      </c>
    </row>
    <row r="1750" spans="1:2">
      <c r="A1750" s="1">
        <v>1080100152068</v>
      </c>
      <c r="B1750" t="s">
        <v>1718</v>
      </c>
    </row>
    <row r="1751" spans="1:2">
      <c r="A1751" s="1">
        <v>1080100152075</v>
      </c>
      <c r="B1751" t="s">
        <v>1719</v>
      </c>
    </row>
    <row r="1752" spans="1:2">
      <c r="A1752" s="1">
        <v>1080100152082</v>
      </c>
      <c r="B1752" t="s">
        <v>1720</v>
      </c>
    </row>
    <row r="1753" spans="1:2">
      <c r="A1753" s="1">
        <v>1080100152099</v>
      </c>
      <c r="B1753" t="s">
        <v>1721</v>
      </c>
    </row>
    <row r="1754" spans="1:2">
      <c r="A1754" s="1">
        <v>1080100152105</v>
      </c>
      <c r="B1754" t="s">
        <v>1722</v>
      </c>
    </row>
    <row r="1755" spans="1:2">
      <c r="A1755" s="1">
        <v>1080100152112</v>
      </c>
      <c r="B1755" t="s">
        <v>1723</v>
      </c>
    </row>
    <row r="1756" spans="1:2">
      <c r="A1756" s="1">
        <v>1080100152129</v>
      </c>
      <c r="B1756" t="s">
        <v>1724</v>
      </c>
    </row>
    <row r="1757" spans="1:2">
      <c r="A1757" s="1">
        <v>1080100152136</v>
      </c>
      <c r="B1757" t="s">
        <v>1725</v>
      </c>
    </row>
    <row r="1758" spans="1:2">
      <c r="A1758" s="1">
        <v>1080100152143</v>
      </c>
      <c r="B1758" t="s">
        <v>1726</v>
      </c>
    </row>
    <row r="1759" spans="1:2">
      <c r="A1759" s="1">
        <v>1080100152150</v>
      </c>
      <c r="B1759" t="s">
        <v>1727</v>
      </c>
    </row>
    <row r="1760" spans="1:2">
      <c r="A1760" s="1">
        <v>1080100152167</v>
      </c>
      <c r="B1760" t="s">
        <v>1728</v>
      </c>
    </row>
    <row r="1761" spans="1:2">
      <c r="A1761" s="1">
        <v>1080100152174</v>
      </c>
      <c r="B1761" t="s">
        <v>1729</v>
      </c>
    </row>
    <row r="1762" spans="1:2">
      <c r="A1762" s="1">
        <v>1080100152181</v>
      </c>
      <c r="B1762" t="s">
        <v>1730</v>
      </c>
    </row>
    <row r="1763" spans="1:2">
      <c r="A1763" s="1">
        <v>1080100152198</v>
      </c>
      <c r="B1763" t="s">
        <v>1731</v>
      </c>
    </row>
    <row r="1764" spans="1:2">
      <c r="A1764" s="1">
        <v>1080100152204</v>
      </c>
      <c r="B1764" t="s">
        <v>1732</v>
      </c>
    </row>
    <row r="1765" spans="1:2">
      <c r="A1765" s="1">
        <v>1080100152211</v>
      </c>
      <c r="B1765" t="s">
        <v>1733</v>
      </c>
    </row>
    <row r="1766" spans="1:2">
      <c r="A1766" s="1">
        <v>1080100152228</v>
      </c>
      <c r="B1766" t="s">
        <v>1734</v>
      </c>
    </row>
    <row r="1767" spans="1:2">
      <c r="A1767" s="1">
        <v>1080100152235</v>
      </c>
      <c r="B1767" t="s">
        <v>1735</v>
      </c>
    </row>
    <row r="1768" spans="1:2">
      <c r="A1768" s="1">
        <v>1080100152242</v>
      </c>
      <c r="B1768" t="s">
        <v>1736</v>
      </c>
    </row>
    <row r="1769" spans="1:2">
      <c r="A1769" s="1">
        <v>1080100152259</v>
      </c>
      <c r="B1769" t="s">
        <v>1737</v>
      </c>
    </row>
    <row r="1770" spans="1:2">
      <c r="A1770" s="1">
        <v>1080100152273</v>
      </c>
      <c r="B1770" t="s">
        <v>1738</v>
      </c>
    </row>
    <row r="1771" spans="1:2">
      <c r="A1771" s="1">
        <v>1080100152280</v>
      </c>
      <c r="B1771" t="e">
        <f>+BOWL NATION SQUAT WHITE</f>
        <v>#NAME?</v>
      </c>
    </row>
    <row r="1772" spans="1:2">
      <c r="A1772" s="1">
        <v>1080100152297</v>
      </c>
      <c r="B1772" t="s">
        <v>1739</v>
      </c>
    </row>
    <row r="1773" spans="1:2">
      <c r="A1773" s="1">
        <v>1080100152303</v>
      </c>
      <c r="B1773" t="s">
        <v>1740</v>
      </c>
    </row>
    <row r="1774" spans="1:2">
      <c r="A1774" s="1">
        <v>1080100152310</v>
      </c>
      <c r="B1774" t="s">
        <v>1741</v>
      </c>
    </row>
    <row r="1775" spans="1:2">
      <c r="A1775" s="1">
        <v>1080100152327</v>
      </c>
      <c r="B1775" t="e">
        <f>+HARDIFLEX NAIL</f>
        <v>#NAME?</v>
      </c>
    </row>
    <row r="1776" spans="1:2">
      <c r="A1776" s="1">
        <v>1080100152334</v>
      </c>
      <c r="B1776" t="s">
        <v>1742</v>
      </c>
    </row>
    <row r="1777" spans="1:2">
      <c r="A1777" s="1">
        <v>1080100152341</v>
      </c>
      <c r="B1777" t="s">
        <v>1743</v>
      </c>
    </row>
    <row r="1778" spans="1:2">
      <c r="A1778" s="1">
        <v>1080100152358</v>
      </c>
      <c r="B1778" t="s">
        <v>1744</v>
      </c>
    </row>
    <row r="1779" spans="1:2">
      <c r="A1779" s="1">
        <v>1080100152365</v>
      </c>
      <c r="B1779" t="s">
        <v>1745</v>
      </c>
    </row>
    <row r="1780" spans="1:2">
      <c r="A1780" s="1">
        <v>1080100152372</v>
      </c>
      <c r="B1780" t="s">
        <v>1746</v>
      </c>
    </row>
    <row r="1781" spans="1:2">
      <c r="A1781" s="1">
        <v>1080100152389</v>
      </c>
      <c r="B1781" t="s">
        <v>1747</v>
      </c>
    </row>
    <row r="1782" spans="1:2">
      <c r="A1782" s="1">
        <v>1080100152396</v>
      </c>
      <c r="B1782" t="s">
        <v>1748</v>
      </c>
    </row>
    <row r="1783" spans="1:2">
      <c r="A1783" s="1">
        <v>1080100152402</v>
      </c>
      <c r="B1783" t="s">
        <v>1749</v>
      </c>
    </row>
    <row r="1784" spans="1:2">
      <c r="A1784" s="1">
        <v>1080100152426</v>
      </c>
      <c r="B1784" t="s">
        <v>1750</v>
      </c>
    </row>
    <row r="1785" spans="1:2">
      <c r="A1785" s="1">
        <v>1080100152433</v>
      </c>
      <c r="B1785" t="s">
        <v>1751</v>
      </c>
    </row>
    <row r="1786" spans="1:2">
      <c r="A1786" s="1">
        <v>1080100152440</v>
      </c>
      <c r="B1786" t="s">
        <v>1752</v>
      </c>
    </row>
    <row r="1787" spans="1:2">
      <c r="A1787" s="1">
        <v>1080100152457</v>
      </c>
      <c r="B1787" t="s">
        <v>1753</v>
      </c>
    </row>
    <row r="1788" spans="1:2">
      <c r="A1788" s="1">
        <v>1080100152464</v>
      </c>
      <c r="B1788" t="s">
        <v>1754</v>
      </c>
    </row>
    <row r="1789" spans="1:2">
      <c r="A1789" s="1">
        <v>1080100152471</v>
      </c>
      <c r="B1789" t="s">
        <v>1755</v>
      </c>
    </row>
    <row r="1790" spans="1:2">
      <c r="A1790" s="1">
        <v>1080100152501</v>
      </c>
      <c r="B1790" t="s">
        <v>1756</v>
      </c>
    </row>
    <row r="1791" spans="1:2">
      <c r="A1791" s="1">
        <v>1080100152518</v>
      </c>
      <c r="B1791" t="s">
        <v>1757</v>
      </c>
    </row>
    <row r="1792" spans="1:2">
      <c r="A1792" s="1">
        <v>1080100152532</v>
      </c>
      <c r="B1792" t="s">
        <v>1758</v>
      </c>
    </row>
    <row r="1793" spans="1:2">
      <c r="A1793" s="1">
        <v>1080100152549</v>
      </c>
      <c r="B1793" t="s">
        <v>1759</v>
      </c>
    </row>
    <row r="1794" spans="1:2">
      <c r="A1794" s="1">
        <v>1080100152556</v>
      </c>
      <c r="B1794" t="s">
        <v>1760</v>
      </c>
    </row>
    <row r="1795" spans="1:2">
      <c r="A1795" s="1">
        <v>1080100152563</v>
      </c>
      <c r="B1795" t="s">
        <v>1761</v>
      </c>
    </row>
    <row r="1796" spans="1:2">
      <c r="A1796" s="1">
        <v>1080100152587</v>
      </c>
      <c r="B1796" t="s">
        <v>1762</v>
      </c>
    </row>
    <row r="1797" spans="1:2">
      <c r="A1797" s="1">
        <v>1080100152594</v>
      </c>
      <c r="B1797" t="s">
        <v>1763</v>
      </c>
    </row>
    <row r="1798" spans="1:2">
      <c r="A1798" s="1">
        <v>1080100152600</v>
      </c>
      <c r="B1798" t="e">
        <f>+WOOD APPLIQUE DESIGNCRAFT PW A-24</f>
        <v>#NAME?</v>
      </c>
    </row>
    <row r="1799" spans="1:2">
      <c r="A1799" s="1">
        <v>1080100152617</v>
      </c>
      <c r="B1799" t="e">
        <f>+WOOD APPLIQUE DESIGNCRAFT PW A-23</f>
        <v>#NAME?</v>
      </c>
    </row>
    <row r="1800" spans="1:2">
      <c r="A1800" s="1">
        <v>1080100152624</v>
      </c>
      <c r="B1800" t="s">
        <v>1764</v>
      </c>
    </row>
    <row r="1801" spans="1:2">
      <c r="A1801" s="1">
        <v>1080100152631</v>
      </c>
      <c r="B1801" t="s">
        <v>1765</v>
      </c>
    </row>
    <row r="1802" spans="1:2">
      <c r="A1802" s="1">
        <v>1080100152648</v>
      </c>
      <c r="B1802" t="s">
        <v>1766</v>
      </c>
    </row>
    <row r="1803" spans="1:2">
      <c r="A1803" s="1">
        <v>1080100152655</v>
      </c>
      <c r="B1803" t="s">
        <v>1767</v>
      </c>
    </row>
    <row r="1804" spans="1:2">
      <c r="A1804" s="1">
        <v>1080100152662</v>
      </c>
      <c r="B1804" t="s">
        <v>1768</v>
      </c>
    </row>
    <row r="1805" spans="1:2">
      <c r="A1805" s="1">
        <v>1080100152679</v>
      </c>
      <c r="B1805" t="s">
        <v>1769</v>
      </c>
    </row>
    <row r="1806" spans="1:2">
      <c r="A1806" s="1">
        <v>1080100152686</v>
      </c>
      <c r="B1806" t="e">
        <f>+WOOD APPLIQUE DESIGNCRAFT PW A-42</f>
        <v>#NAME?</v>
      </c>
    </row>
    <row r="1807" spans="1:2">
      <c r="A1807" s="1">
        <v>1080100152693</v>
      </c>
      <c r="B1807" t="s">
        <v>1770</v>
      </c>
    </row>
    <row r="1808" spans="1:2">
      <c r="A1808" s="1">
        <v>1080100152754</v>
      </c>
      <c r="B1808" t="s">
        <v>1771</v>
      </c>
    </row>
    <row r="1809" spans="1:2">
      <c r="A1809" s="1">
        <v>1080100152761</v>
      </c>
      <c r="B1809" t="s">
        <v>1772</v>
      </c>
    </row>
    <row r="1810" spans="1:2">
      <c r="A1810" s="1">
        <v>1080100152785</v>
      </c>
      <c r="B1810" t="s">
        <v>1773</v>
      </c>
    </row>
    <row r="1811" spans="1:2">
      <c r="A1811" s="1">
        <v>1080100152860</v>
      </c>
      <c r="B1811" t="s">
        <v>1774</v>
      </c>
    </row>
    <row r="1812" spans="1:2">
      <c r="A1812" s="1">
        <v>1080100152877</v>
      </c>
      <c r="B1812" t="e">
        <f>+GLOVES HANNSGUARD MAONG</f>
        <v>#NAME?</v>
      </c>
    </row>
    <row r="1813" spans="1:2">
      <c r="A1813" s="1">
        <v>1080100152921</v>
      </c>
      <c r="B1813" t="s">
        <v>1775</v>
      </c>
    </row>
    <row r="1814" spans="1:2">
      <c r="A1814" s="1">
        <v>1080100152938</v>
      </c>
      <c r="B1814" t="s">
        <v>1776</v>
      </c>
    </row>
    <row r="1815" spans="1:2">
      <c r="A1815" s="1">
        <v>1080100152945</v>
      </c>
      <c r="B1815" t="s">
        <v>1777</v>
      </c>
    </row>
    <row r="1816" spans="1:2">
      <c r="A1816" s="1">
        <v>1080100152952</v>
      </c>
      <c r="B1816" t="s">
        <v>1778</v>
      </c>
    </row>
    <row r="1817" spans="1:2">
      <c r="A1817" s="1">
        <v>1080100152969</v>
      </c>
      <c r="B1817" t="s">
        <v>1779</v>
      </c>
    </row>
    <row r="1818" spans="1:2">
      <c r="A1818" s="1">
        <v>1080100152983</v>
      </c>
      <c r="B1818" t="s">
        <v>1780</v>
      </c>
    </row>
    <row r="1819" spans="1:2">
      <c r="A1819" s="1">
        <v>1080100153003</v>
      </c>
      <c r="B1819" t="e">
        <f>+FAUCET LA FONZA F-25006</f>
        <v>#NAME?</v>
      </c>
    </row>
    <row r="1820" spans="1:2">
      <c r="A1820" s="1">
        <v>1080100153010</v>
      </c>
      <c r="B1820" t="e">
        <f>+FAUCET FION F-25007</f>
        <v>#NAME?</v>
      </c>
    </row>
    <row r="1821" spans="1:2">
      <c r="A1821" s="1">
        <v>1080100153027</v>
      </c>
      <c r="B1821" t="s">
        <v>1781</v>
      </c>
    </row>
    <row r="1822" spans="1:2">
      <c r="A1822" s="1">
        <v>1080100153188</v>
      </c>
      <c r="B1822" t="s">
        <v>1782</v>
      </c>
    </row>
    <row r="1823" spans="1:2">
      <c r="A1823" s="1">
        <v>1080100153454</v>
      </c>
      <c r="B1823" t="s">
        <v>1783</v>
      </c>
    </row>
    <row r="1824" spans="1:2">
      <c r="A1824" s="1">
        <v>1080100153461</v>
      </c>
      <c r="B1824" t="s">
        <v>1784</v>
      </c>
    </row>
    <row r="1825" spans="1:2">
      <c r="A1825" s="1">
        <v>1080100153478</v>
      </c>
      <c r="B1825" t="s">
        <v>1785</v>
      </c>
    </row>
    <row r="1826" spans="1:2">
      <c r="A1826" s="1">
        <v>1080100153485</v>
      </c>
      <c r="B1826" t="s">
        <v>1786</v>
      </c>
    </row>
    <row r="1827" spans="1:2">
      <c r="A1827" s="1">
        <v>1080100153492</v>
      </c>
      <c r="B1827" t="s">
        <v>1787</v>
      </c>
    </row>
    <row r="1828" spans="1:2">
      <c r="A1828" s="1">
        <v>1080100153508</v>
      </c>
      <c r="B1828" t="s">
        <v>1788</v>
      </c>
    </row>
    <row r="1829" spans="1:2">
      <c r="A1829" s="1">
        <v>1080100153515</v>
      </c>
      <c r="B1829" t="s">
        <v>1789</v>
      </c>
    </row>
    <row r="1830" spans="1:2">
      <c r="A1830" s="1">
        <v>1080100153522</v>
      </c>
      <c r="B1830" t="s">
        <v>1790</v>
      </c>
    </row>
    <row r="1831" spans="1:2">
      <c r="A1831" s="1">
        <v>1080100153539</v>
      </c>
      <c r="B1831" t="s">
        <v>1791</v>
      </c>
    </row>
    <row r="1832" spans="1:2">
      <c r="A1832" s="1">
        <v>1080100153591</v>
      </c>
      <c r="B1832" t="e">
        <f>+FAUCET LEIGEER LGB2007-5</f>
        <v>#NAME?</v>
      </c>
    </row>
    <row r="1833" spans="1:2">
      <c r="A1833" s="1">
        <v>1080100153607</v>
      </c>
      <c r="B1833" t="s">
        <v>1792</v>
      </c>
    </row>
    <row r="1834" spans="1:2">
      <c r="A1834" s="1">
        <v>1080100153614</v>
      </c>
      <c r="B1834" t="s">
        <v>1793</v>
      </c>
    </row>
    <row r="1835" spans="1:2">
      <c r="A1835" s="1">
        <v>1080100153621</v>
      </c>
      <c r="B1835" t="s">
        <v>1794</v>
      </c>
    </row>
    <row r="1836" spans="1:2">
      <c r="A1836" s="1">
        <v>1080100153638</v>
      </c>
      <c r="B1836" t="e">
        <f>+FAUCET LEIGEER LGB2012-5</f>
        <v>#NAME?</v>
      </c>
    </row>
    <row r="1837" spans="1:2">
      <c r="A1837" s="1">
        <v>1080100153645</v>
      </c>
      <c r="B1837" t="s">
        <v>1795</v>
      </c>
    </row>
    <row r="1838" spans="1:2">
      <c r="A1838" s="1">
        <v>1080100153676</v>
      </c>
      <c r="B1838" t="s">
        <v>1796</v>
      </c>
    </row>
    <row r="1839" spans="1:2">
      <c r="A1839" s="1">
        <v>1080100153713</v>
      </c>
      <c r="B1839" t="e">
        <f>+STOPMOULD JARDINE LITER</f>
        <v>#NAME?</v>
      </c>
    </row>
    <row r="1840" spans="1:2">
      <c r="A1840" s="1">
        <v>1080100153867</v>
      </c>
      <c r="B1840" t="s">
        <v>1797</v>
      </c>
    </row>
    <row r="1841" spans="1:2">
      <c r="A1841" s="1">
        <v>1080100153874</v>
      </c>
      <c r="B1841" t="s">
        <v>1798</v>
      </c>
    </row>
    <row r="1842" spans="1:2">
      <c r="A1842" s="1">
        <v>1080100153911</v>
      </c>
      <c r="B1842" t="e">
        <f>+STOPMOULD JARDINE GALLON</f>
        <v>#NAME?</v>
      </c>
    </row>
    <row r="1843" spans="1:2">
      <c r="A1843" s="1">
        <v>1080100153959</v>
      </c>
      <c r="B1843" t="e">
        <f>+WC AMERICAN STANDARD CORVETTE II PB DUO WHITE</f>
        <v>#NAME?</v>
      </c>
    </row>
    <row r="1844" spans="1:2">
      <c r="A1844" s="1">
        <v>1080100153966</v>
      </c>
      <c r="B1844" t="e">
        <f>+WC AMERICAN STANDARD CORVETTE II PB DUO BONE</f>
        <v>#NAME?</v>
      </c>
    </row>
    <row r="1845" spans="1:2">
      <c r="A1845" s="1">
        <v>1080100153973</v>
      </c>
      <c r="B1845" t="s">
        <v>1799</v>
      </c>
    </row>
    <row r="1846" spans="1:2">
      <c r="A1846" s="1">
        <v>1080100153980</v>
      </c>
      <c r="B1846" t="s">
        <v>1800</v>
      </c>
    </row>
    <row r="1847" spans="1:2">
      <c r="A1847" s="1">
        <v>1080100153997</v>
      </c>
      <c r="B1847" t="s">
        <v>1801</v>
      </c>
    </row>
    <row r="1848" spans="1:2">
      <c r="A1848" s="1">
        <v>1080100154451</v>
      </c>
      <c r="B1848" t="e">
        <f>+TILES BRICKS DUBRICOM SPHINX</f>
        <v>#NAME?</v>
      </c>
    </row>
    <row r="1849" spans="1:2">
      <c r="A1849" s="1">
        <v>1080100154468</v>
      </c>
      <c r="B1849" t="e">
        <f>+TILES BRICKS DUBRICOM GRANADA</f>
        <v>#NAME?</v>
      </c>
    </row>
    <row r="1850" spans="1:2">
      <c r="A1850" s="1">
        <v>1080100154499</v>
      </c>
      <c r="B1850" t="s">
        <v>1802</v>
      </c>
    </row>
    <row r="1851" spans="1:2">
      <c r="A1851" s="1">
        <v>1080100154581</v>
      </c>
      <c r="B1851" t="s">
        <v>1803</v>
      </c>
    </row>
    <row r="1852" spans="1:2">
      <c r="A1852" s="1">
        <v>1080100154598</v>
      </c>
      <c r="B1852" t="e">
        <f>+WC AMERICAN STANDARD MELIA ELONGATED DOU WHITE</f>
        <v>#NAME?</v>
      </c>
    </row>
    <row r="1853" spans="1:2">
      <c r="A1853" s="1">
        <v>1080100154611</v>
      </c>
      <c r="B1853" t="s">
        <v>1804</v>
      </c>
    </row>
    <row r="1854" spans="1:2">
      <c r="A1854" s="1">
        <v>1080100154673</v>
      </c>
      <c r="B1854" t="s">
        <v>1805</v>
      </c>
    </row>
    <row r="1855" spans="1:2">
      <c r="A1855" s="1">
        <v>1080100154680</v>
      </c>
      <c r="B1855" t="s">
        <v>1806</v>
      </c>
    </row>
    <row r="1856" spans="1:2">
      <c r="A1856" s="1">
        <v>1080100154697</v>
      </c>
      <c r="B1856" t="s">
        <v>1807</v>
      </c>
    </row>
    <row r="1857" spans="1:2">
      <c r="A1857" s="1">
        <v>1080100154703</v>
      </c>
      <c r="B1857" t="s">
        <v>1808</v>
      </c>
    </row>
    <row r="1858" spans="1:2">
      <c r="A1858" s="1">
        <v>1080100155038</v>
      </c>
      <c r="B1858" t="s">
        <v>1809</v>
      </c>
    </row>
    <row r="1859" spans="1:2">
      <c r="A1859" s="1">
        <v>1080100155175</v>
      </c>
      <c r="B1859" t="s">
        <v>1810</v>
      </c>
    </row>
    <row r="1860" spans="1:2">
      <c r="A1860" s="1">
        <v>1080100155229</v>
      </c>
      <c r="B1860" t="e">
        <f>+WC AMERICAN STANDARD MOMENTS SUITE COMPLETE WHITE</f>
        <v>#NAME?</v>
      </c>
    </row>
    <row r="1861" spans="1:2">
      <c r="A1861" s="1">
        <v>1080100155236</v>
      </c>
      <c r="B1861" t="e">
        <f>+WC AMERICAN STANDARD EXPRESSION DUO II WHITE</f>
        <v>#NAME?</v>
      </c>
    </row>
    <row r="1862" spans="1:2">
      <c r="A1862" s="1">
        <v>1080100155274</v>
      </c>
      <c r="B1862" t="s">
        <v>1811</v>
      </c>
    </row>
    <row r="1863" spans="1:2">
      <c r="A1863" s="1">
        <v>1080100155557</v>
      </c>
      <c r="B1863" t="s">
        <v>1812</v>
      </c>
    </row>
    <row r="1864" spans="1:2">
      <c r="A1864" s="1">
        <v>1080100155564</v>
      </c>
      <c r="B1864" t="s">
        <v>1813</v>
      </c>
    </row>
    <row r="1865" spans="1:2">
      <c r="A1865" s="1">
        <v>1080100155601</v>
      </c>
      <c r="B1865" t="s">
        <v>1814</v>
      </c>
    </row>
    <row r="1866" spans="1:2">
      <c r="A1866" s="1">
        <v>1080100155687</v>
      </c>
      <c r="B1866" t="s">
        <v>1815</v>
      </c>
    </row>
    <row r="1867" spans="1:2">
      <c r="A1867" s="1">
        <v>1080100155694</v>
      </c>
      <c r="B1867" t="s">
        <v>1816</v>
      </c>
    </row>
    <row r="1868" spans="1:2">
      <c r="A1868" s="1">
        <v>1080100155700</v>
      </c>
      <c r="B1868" t="s">
        <v>1817</v>
      </c>
    </row>
    <row r="1869" spans="1:2">
      <c r="A1869" s="1">
        <v>1080100155748</v>
      </c>
      <c r="B1869" t="e">
        <f>+WC ROYAL TERN SKYLARK WHITE (TRIP LEVER PACKAGE)</f>
        <v>#NAME?</v>
      </c>
    </row>
    <row r="1870" spans="1:2">
      <c r="A1870" s="1">
        <v>1080100155755</v>
      </c>
      <c r="B1870" t="e">
        <f>+WC ROYAL TERN SKYLARK BEIGE (TRIP LEVER PACKAGE)</f>
        <v>#NAME?</v>
      </c>
    </row>
    <row r="1871" spans="1:2">
      <c r="A1871" s="1">
        <v>1080100155762</v>
      </c>
      <c r="B1871" t="e">
        <f>+WC ROYAL TERN SKYLARK IVORY (TRIP LEVER PACKAGE)</f>
        <v>#NAME?</v>
      </c>
    </row>
    <row r="1872" spans="1:2">
      <c r="A1872" s="1">
        <v>1080100155809</v>
      </c>
      <c r="B1872" t="s">
        <v>1818</v>
      </c>
    </row>
    <row r="1873" spans="1:2">
      <c r="A1873" s="1">
        <v>1080100155816</v>
      </c>
      <c r="B1873" t="s">
        <v>1819</v>
      </c>
    </row>
    <row r="1874" spans="1:2">
      <c r="A1874" s="1">
        <v>1080100155830</v>
      </c>
      <c r="B1874" t="e">
        <f>+TILES WALL CLADDING EZ ROCKS EZFIT SUMMER STONE</f>
        <v>#NAME?</v>
      </c>
    </row>
    <row r="1875" spans="1:2">
      <c r="A1875" s="1">
        <v>1080100155847</v>
      </c>
      <c r="B1875" t="e">
        <f>+TILES WALL CLADDING EZ ROCKS QUICKFIT GOOD EARTH</f>
        <v>#NAME?</v>
      </c>
    </row>
    <row r="1876" spans="1:2">
      <c r="A1876" s="1">
        <v>1080100155854</v>
      </c>
      <c r="B1876" t="s">
        <v>1820</v>
      </c>
    </row>
    <row r="1877" spans="1:2">
      <c r="A1877" s="1">
        <v>1080100155861</v>
      </c>
      <c r="B1877" t="s">
        <v>1821</v>
      </c>
    </row>
    <row r="1878" spans="1:2">
      <c r="A1878" s="1">
        <v>1080100155878</v>
      </c>
      <c r="B1878" t="s">
        <v>1822</v>
      </c>
    </row>
    <row r="1879" spans="1:2">
      <c r="A1879" s="1">
        <v>1080100156035</v>
      </c>
      <c r="B1879" t="s">
        <v>1823</v>
      </c>
    </row>
    <row r="1880" spans="1:2">
      <c r="A1880" s="1">
        <v>1080100156059</v>
      </c>
      <c r="B1880" t="s">
        <v>1824</v>
      </c>
    </row>
    <row r="1881" spans="1:2">
      <c r="A1881" s="1">
        <v>1080100156110</v>
      </c>
      <c r="B1881" t="s">
        <v>1825</v>
      </c>
    </row>
    <row r="1882" spans="1:2">
      <c r="A1882" s="1">
        <v>1080100156134</v>
      </c>
      <c r="B1882" t="s">
        <v>1826</v>
      </c>
    </row>
    <row r="1883" spans="1:2">
      <c r="A1883" s="1">
        <v>1080100156141</v>
      </c>
      <c r="B1883" t="s">
        <v>1827</v>
      </c>
    </row>
    <row r="1884" spans="1:2">
      <c r="A1884" s="1">
        <v>1080100156165</v>
      </c>
      <c r="B1884" t="s">
        <v>1828</v>
      </c>
    </row>
    <row r="1885" spans="1:2">
      <c r="A1885" s="1">
        <v>1080100156172</v>
      </c>
      <c r="B1885" t="e">
        <f>+WOOD APPLIQUE DESIGNCRAFT WC A-3</f>
        <v>#NAME?</v>
      </c>
    </row>
    <row r="1886" spans="1:2">
      <c r="A1886" s="1">
        <v>1080100156189</v>
      </c>
      <c r="B1886" t="e">
        <f>+WOOD APPLIQUE DESIGNCRAFT WC A-5</f>
        <v>#NAME?</v>
      </c>
    </row>
    <row r="1887" spans="1:2">
      <c r="A1887" s="1">
        <v>1080100156196</v>
      </c>
      <c r="B1887" t="e">
        <f>+WOOD APPLIQUE DESIGNCRAFT WC A-6</f>
        <v>#NAME?</v>
      </c>
    </row>
    <row r="1888" spans="1:2">
      <c r="A1888" s="1">
        <v>1080100156202</v>
      </c>
      <c r="B1888" t="e">
        <f>+WOOD APPLIQUE DESIGNCRAFT WC A-7</f>
        <v>#NAME?</v>
      </c>
    </row>
    <row r="1889" spans="1:2">
      <c r="A1889" s="1">
        <v>1080100156219</v>
      </c>
      <c r="B1889" t="e">
        <f>+WOOD APPLIQUE DESIGNCRAFT WC A-12</f>
        <v>#NAME?</v>
      </c>
    </row>
    <row r="1890" spans="1:2">
      <c r="A1890" s="1">
        <v>1080100156226</v>
      </c>
      <c r="B1890" t="e">
        <f>+WOOD APPLIQUE DESIGNCRAFT WC A-13</f>
        <v>#NAME?</v>
      </c>
    </row>
    <row r="1891" spans="1:2">
      <c r="A1891" s="1">
        <v>1080100156233</v>
      </c>
      <c r="B1891" t="e">
        <f>+WOOD APPLIQUE DESIGNCRAFT WC A-19</f>
        <v>#NAME?</v>
      </c>
    </row>
    <row r="1892" spans="1:2">
      <c r="A1892" s="1">
        <v>1080100156240</v>
      </c>
      <c r="B1892" t="s">
        <v>1829</v>
      </c>
    </row>
    <row r="1893" spans="1:2">
      <c r="A1893" s="1">
        <v>1080100156257</v>
      </c>
      <c r="B1893" t="s">
        <v>1830</v>
      </c>
    </row>
    <row r="1894" spans="1:2">
      <c r="A1894" s="1">
        <v>1080100156264</v>
      </c>
      <c r="B1894" t="s">
        <v>1831</v>
      </c>
    </row>
    <row r="1895" spans="1:2">
      <c r="A1895" s="1">
        <v>1080100156271</v>
      </c>
      <c r="B1895" t="s">
        <v>1832</v>
      </c>
    </row>
    <row r="1896" spans="1:2">
      <c r="A1896" s="1">
        <v>1080100156288</v>
      </c>
      <c r="B1896" t="s">
        <v>1833</v>
      </c>
    </row>
    <row r="1897" spans="1:2">
      <c r="A1897" s="1">
        <v>1080100156295</v>
      </c>
      <c r="B1897" t="s">
        <v>1834</v>
      </c>
    </row>
    <row r="1898" spans="1:2">
      <c r="A1898" s="1">
        <v>1080100156301</v>
      </c>
      <c r="B1898" t="s">
        <v>1835</v>
      </c>
    </row>
    <row r="1899" spans="1:2">
      <c r="A1899" s="1">
        <v>1080100156318</v>
      </c>
      <c r="B1899" t="s">
        <v>1836</v>
      </c>
    </row>
    <row r="1900" spans="1:2">
      <c r="A1900" s="1">
        <v>1080100156325</v>
      </c>
      <c r="B1900" t="s">
        <v>1837</v>
      </c>
    </row>
    <row r="1901" spans="1:2">
      <c r="A1901" s="1">
        <v>1080100156332</v>
      </c>
      <c r="B1901" t="s">
        <v>1838</v>
      </c>
    </row>
    <row r="1902" spans="1:2">
      <c r="A1902" s="1">
        <v>1080100156356</v>
      </c>
      <c r="B1902" t="s">
        <v>1839</v>
      </c>
    </row>
    <row r="1903" spans="1:2">
      <c r="A1903" s="1">
        <v>1080100156363</v>
      </c>
      <c r="B1903" t="s">
        <v>1840</v>
      </c>
    </row>
    <row r="1904" spans="1:2">
      <c r="A1904" s="1">
        <v>1080100156370</v>
      </c>
      <c r="B1904" t="s">
        <v>1841</v>
      </c>
    </row>
    <row r="1905" spans="1:2">
      <c r="A1905" s="1">
        <v>1080100156387</v>
      </c>
      <c r="B1905" t="s">
        <v>1842</v>
      </c>
    </row>
    <row r="1906" spans="1:2">
      <c r="A1906" s="1">
        <v>1080100156394</v>
      </c>
      <c r="B1906" t="s">
        <v>1843</v>
      </c>
    </row>
    <row r="1907" spans="1:2">
      <c r="A1907" s="1">
        <v>1080100156400</v>
      </c>
      <c r="B1907" t="s">
        <v>1844</v>
      </c>
    </row>
    <row r="1908" spans="1:2">
      <c r="A1908" s="1">
        <v>1080100156417</v>
      </c>
      <c r="B1908" t="s">
        <v>1845</v>
      </c>
    </row>
    <row r="1909" spans="1:2">
      <c r="A1909" s="1">
        <v>1080100156424</v>
      </c>
      <c r="B1909" t="s">
        <v>1846</v>
      </c>
    </row>
    <row r="1910" spans="1:2">
      <c r="A1910" s="1">
        <v>1080100156431</v>
      </c>
      <c r="B1910" t="s">
        <v>1847</v>
      </c>
    </row>
    <row r="1911" spans="1:2">
      <c r="A1911" s="1">
        <v>1080100156448</v>
      </c>
      <c r="B1911" t="s">
        <v>1848</v>
      </c>
    </row>
    <row r="1912" spans="1:2">
      <c r="A1912" s="1">
        <v>1080100156455</v>
      </c>
      <c r="B1912" t="s">
        <v>1849</v>
      </c>
    </row>
    <row r="1913" spans="1:2">
      <c r="A1913" s="1">
        <v>1080100156516</v>
      </c>
      <c r="B1913" t="s">
        <v>1850</v>
      </c>
    </row>
    <row r="1914" spans="1:2">
      <c r="A1914" s="1">
        <v>1080100156547</v>
      </c>
      <c r="B1914" t="s">
        <v>1851</v>
      </c>
    </row>
    <row r="1915" spans="1:2">
      <c r="A1915" s="1">
        <v>1080100156608</v>
      </c>
      <c r="B1915" t="s">
        <v>1852</v>
      </c>
    </row>
    <row r="1916" spans="1:2">
      <c r="A1916" s="1">
        <v>1080100156615</v>
      </c>
      <c r="B1916" t="s">
        <v>1853</v>
      </c>
    </row>
    <row r="1917" spans="1:2">
      <c r="A1917" s="1">
        <v>1080100156622</v>
      </c>
      <c r="B1917" t="e">
        <f>+WOOD APPLIQUE DESIGNCRAFT PW A-35</f>
        <v>#NAME?</v>
      </c>
    </row>
    <row r="1918" spans="1:2">
      <c r="A1918" s="1">
        <v>1080100156639</v>
      </c>
      <c r="B1918" t="e">
        <f>+WOOD APPLIQUE DESIGNCRAFT PW A-49</f>
        <v>#NAME?</v>
      </c>
    </row>
    <row r="1919" spans="1:2">
      <c r="A1919" s="1">
        <v>1080100156646</v>
      </c>
      <c r="B1919" t="e">
        <f>+WOOD APPLIQUE DESIGNCRAFT PW A-37</f>
        <v>#NAME?</v>
      </c>
    </row>
    <row r="1920" spans="1:2">
      <c r="A1920" s="1">
        <v>1080100156653</v>
      </c>
      <c r="B1920" t="e">
        <f>+WOOD APPLIQUE DESIGNCRAFT PW CB-23</f>
        <v>#NAME?</v>
      </c>
    </row>
    <row r="1921" spans="1:2">
      <c r="A1921" s="1">
        <v>1080100156660</v>
      </c>
      <c r="B1921" t="s">
        <v>1854</v>
      </c>
    </row>
    <row r="1922" spans="1:2">
      <c r="A1922" s="1">
        <v>1080100156677</v>
      </c>
      <c r="B1922" t="s">
        <v>1855</v>
      </c>
    </row>
    <row r="1923" spans="1:2">
      <c r="A1923" s="1">
        <v>1080100156684</v>
      </c>
      <c r="B1923" t="e">
        <f>+WOOD APPLIQUE DESIGNCRAFT PW A-36</f>
        <v>#NAME?</v>
      </c>
    </row>
    <row r="1924" spans="1:2">
      <c r="A1924" s="1">
        <v>1080100156691</v>
      </c>
      <c r="B1924" t="e">
        <f>+WOOD APPLIQUE DESIGNCRAFT PW A-3</f>
        <v>#NAME?</v>
      </c>
    </row>
    <row r="1925" spans="1:2">
      <c r="A1925" s="1">
        <v>1080100156707</v>
      </c>
      <c r="B1925" t="e">
        <f>+WOOD APPLIQUE DESIGNCRAFT PW A-14</f>
        <v>#NAME?</v>
      </c>
    </row>
    <row r="1926" spans="1:2">
      <c r="A1926" s="1">
        <v>1080100156714</v>
      </c>
      <c r="B1926" t="e">
        <f>+WOOD APPLIQUE DESIGNCRAFT PW A-44</f>
        <v>#NAME?</v>
      </c>
    </row>
    <row r="1927" spans="1:2">
      <c r="A1927" s="1">
        <v>1080100156721</v>
      </c>
      <c r="B1927" t="e">
        <f>+WOOD APPLIQUE DESIGNCRAFT PW CB-24</f>
        <v>#NAME?</v>
      </c>
    </row>
    <row r="1928" spans="1:2">
      <c r="A1928" s="1">
        <v>1080100156738</v>
      </c>
      <c r="B1928" t="e">
        <f>+WOOD APPLIQUE DESIGNCRAFT PW CB-10</f>
        <v>#NAME?</v>
      </c>
    </row>
    <row r="1929" spans="1:2">
      <c r="A1929" s="1">
        <v>1080100156745</v>
      </c>
      <c r="B1929" t="e">
        <f>+WOOD APPLIQUE DESIGNCRAFT PW CB-14</f>
        <v>#NAME?</v>
      </c>
    </row>
    <row r="1930" spans="1:2">
      <c r="A1930" s="1">
        <v>1080100156752</v>
      </c>
      <c r="B1930" t="e">
        <f>+WOOD APPLIQUE DESIGNCRAFT PW A-6</f>
        <v>#NAME?</v>
      </c>
    </row>
    <row r="1931" spans="1:2">
      <c r="A1931" s="1">
        <v>1080100156769</v>
      </c>
      <c r="B1931" t="e">
        <f>+WOOD APPLIQUE DESIGNCRAFT PW A-12</f>
        <v>#NAME?</v>
      </c>
    </row>
    <row r="1932" spans="1:2">
      <c r="A1932" s="1">
        <v>1080100156776</v>
      </c>
      <c r="B1932" t="s">
        <v>1856</v>
      </c>
    </row>
    <row r="1933" spans="1:2">
      <c r="A1933" s="1">
        <v>1080100156783</v>
      </c>
      <c r="B1933" t="s">
        <v>1857</v>
      </c>
    </row>
    <row r="1934" spans="1:2">
      <c r="A1934" s="1">
        <v>1080100156790</v>
      </c>
      <c r="B1934" t="e">
        <f>+WOOD APPLIQUE DESIGNCRAFT PW A-1</f>
        <v>#NAME?</v>
      </c>
    </row>
    <row r="1935" spans="1:2">
      <c r="A1935" s="1">
        <v>1080100156806</v>
      </c>
      <c r="B1935" t="e">
        <f>+WOOD APPLIQUE DESIGNCRAFT PW A-48</f>
        <v>#NAME?</v>
      </c>
    </row>
    <row r="1936" spans="1:2">
      <c r="A1936" s="1">
        <v>1080100156813</v>
      </c>
      <c r="B1936" t="e">
        <f>+WOOD APPLIQUE DESIGNCRAFT PW CB-19</f>
        <v>#NAME?</v>
      </c>
    </row>
    <row r="1937" spans="1:2">
      <c r="A1937" s="1">
        <v>1080100156820</v>
      </c>
      <c r="B1937" t="e">
        <f>+WOOD APPLIQUE DESIGNCRAFT PW CB-8</f>
        <v>#NAME?</v>
      </c>
    </row>
    <row r="1938" spans="1:2">
      <c r="A1938" s="1">
        <v>1080100156837</v>
      </c>
      <c r="B1938" t="e">
        <f>+WOOD APPLIQUE DESIGNCRAFT PW CB-27</f>
        <v>#NAME?</v>
      </c>
    </row>
    <row r="1939" spans="1:2">
      <c r="A1939" s="1">
        <v>1080100156844</v>
      </c>
      <c r="B1939" t="e">
        <f>+WOOD APPLIQUE DESIGNCRAFT PW A-10</f>
        <v>#NAME?</v>
      </c>
    </row>
    <row r="1940" spans="1:2">
      <c r="A1940" s="1">
        <v>1080100156851</v>
      </c>
      <c r="B1940" t="e">
        <f>+WOOD APPLIQUE DESIGNCRAFT PW A-28</f>
        <v>#NAME?</v>
      </c>
    </row>
    <row r="1941" spans="1:2">
      <c r="A1941" s="1">
        <v>1080100156868</v>
      </c>
      <c r="B1941" t="s">
        <v>1858</v>
      </c>
    </row>
    <row r="1942" spans="1:2">
      <c r="A1942" s="1">
        <v>1080100156875</v>
      </c>
      <c r="B1942" t="e">
        <f>+WOOD APPLIQUE DESIGNCRAFT PW A-27</f>
        <v>#NAME?</v>
      </c>
    </row>
    <row r="1943" spans="1:2">
      <c r="A1943" s="1">
        <v>1080100156882</v>
      </c>
      <c r="B1943" t="e">
        <f>+WOOD APPLIQUE DESIGNCRAFT PW A-18</f>
        <v>#NAME?</v>
      </c>
    </row>
    <row r="1944" spans="1:2">
      <c r="A1944" s="1">
        <v>1080100156899</v>
      </c>
      <c r="B1944" t="e">
        <f>+WC AMERICAN STANDARD KENSO ELONGATED WHITE</f>
        <v>#NAME?</v>
      </c>
    </row>
    <row r="1945" spans="1:2">
      <c r="A1945" s="1">
        <v>1080100156905</v>
      </c>
      <c r="B1945" t="s">
        <v>1859</v>
      </c>
    </row>
    <row r="1946" spans="1:2">
      <c r="A1946" s="1">
        <v>1080100156974</v>
      </c>
      <c r="B1946" t="s">
        <v>1860</v>
      </c>
    </row>
    <row r="1947" spans="1:2">
      <c r="A1947" s="1">
        <v>1080100156981</v>
      </c>
      <c r="B1947" t="s">
        <v>1861</v>
      </c>
    </row>
    <row r="1948" spans="1:2">
      <c r="A1948" s="1">
        <v>1080100157001</v>
      </c>
      <c r="B1948" t="s">
        <v>1862</v>
      </c>
    </row>
    <row r="1949" spans="1:2">
      <c r="A1949" s="1">
        <v>1080100157018</v>
      </c>
      <c r="B1949" t="s">
        <v>1863</v>
      </c>
    </row>
    <row r="1950" spans="1:2">
      <c r="A1950" s="1">
        <v>1080100157025</v>
      </c>
      <c r="B1950" t="s">
        <v>1864</v>
      </c>
    </row>
    <row r="1951" spans="1:2">
      <c r="A1951" s="1">
        <v>1080100157070</v>
      </c>
      <c r="B1951" t="s">
        <v>1865</v>
      </c>
    </row>
    <row r="1952" spans="1:2">
      <c r="A1952" s="1">
        <v>1080100157087</v>
      </c>
      <c r="B1952" t="s">
        <v>1866</v>
      </c>
    </row>
    <row r="1953" spans="1:2">
      <c r="A1953" s="1">
        <v>1080100157094</v>
      </c>
      <c r="B1953" t="s">
        <v>1867</v>
      </c>
    </row>
    <row r="1954" spans="1:2">
      <c r="A1954" s="1">
        <v>1080100157100</v>
      </c>
      <c r="B1954" t="s">
        <v>1868</v>
      </c>
    </row>
    <row r="1955" spans="1:2">
      <c r="A1955" s="1">
        <v>1080100157117</v>
      </c>
      <c r="B1955" t="s">
        <v>1869</v>
      </c>
    </row>
    <row r="1956" spans="1:2">
      <c r="A1956" s="1">
        <v>1080100157124</v>
      </c>
      <c r="B1956" t="s">
        <v>1870</v>
      </c>
    </row>
    <row r="1957" spans="1:2">
      <c r="A1957" s="1">
        <v>1080100157131</v>
      </c>
      <c r="B1957" t="s">
        <v>1871</v>
      </c>
    </row>
    <row r="1958" spans="1:2">
      <c r="A1958" s="1">
        <v>1080100157148</v>
      </c>
      <c r="B1958" t="s">
        <v>1872</v>
      </c>
    </row>
    <row r="1959" spans="1:2">
      <c r="A1959" s="1">
        <v>1080100157155</v>
      </c>
      <c r="B1959" t="e">
        <f>+PAINT NATION QRT POLYURETHANE REDUCER HUDSON</f>
        <v>#NAME?</v>
      </c>
    </row>
    <row r="1960" spans="1:2">
      <c r="A1960" s="1">
        <v>1080100157391</v>
      </c>
      <c r="B1960" t="s">
        <v>1873</v>
      </c>
    </row>
    <row r="1961" spans="1:2">
      <c r="A1961" s="1">
        <v>1080100157407</v>
      </c>
      <c r="B1961" t="s">
        <v>1874</v>
      </c>
    </row>
    <row r="1962" spans="1:2">
      <c r="A1962" s="1">
        <v>1080100157520</v>
      </c>
      <c r="B1962" t="s">
        <v>1875</v>
      </c>
    </row>
    <row r="1963" spans="1:2">
      <c r="A1963" s="1">
        <v>1080100157575</v>
      </c>
      <c r="B1963" t="e">
        <f>+TILES WALL CLADDING EZ ROCKS QUICKFIT LEMON TREE</f>
        <v>#NAME?</v>
      </c>
    </row>
    <row r="1964" spans="1:2">
      <c r="A1964" s="1">
        <v>1080100157780</v>
      </c>
      <c r="B1964" t="s">
        <v>1876</v>
      </c>
    </row>
    <row r="1965" spans="1:2">
      <c r="A1965" s="1">
        <v>1080100157797</v>
      </c>
      <c r="B1965" t="s">
        <v>1877</v>
      </c>
    </row>
    <row r="1966" spans="1:2">
      <c r="A1966" s="1">
        <v>1080100157803</v>
      </c>
      <c r="B1966" t="s">
        <v>1878</v>
      </c>
    </row>
    <row r="1967" spans="1:2">
      <c r="A1967" s="1">
        <v>1080100157902</v>
      </c>
      <c r="B1967" t="s">
        <v>1879</v>
      </c>
    </row>
    <row r="1968" spans="1:2">
      <c r="A1968" s="1">
        <v>1080100157919</v>
      </c>
      <c r="B1968" t="s">
        <v>1880</v>
      </c>
    </row>
    <row r="1969" spans="1:2">
      <c r="A1969" s="1">
        <v>1080100158022</v>
      </c>
      <c r="B1969" t="s">
        <v>1881</v>
      </c>
    </row>
    <row r="1970" spans="1:2">
      <c r="A1970" s="1">
        <v>1080100158039</v>
      </c>
      <c r="B1970" t="s">
        <v>1882</v>
      </c>
    </row>
    <row r="1971" spans="1:2">
      <c r="A1971" s="1">
        <v>1080100158183</v>
      </c>
      <c r="B1971" t="s">
        <v>1883</v>
      </c>
    </row>
    <row r="1972" spans="1:2">
      <c r="A1972" s="1">
        <v>1080100158190</v>
      </c>
      <c r="B1972" t="s">
        <v>1884</v>
      </c>
    </row>
    <row r="1973" spans="1:2">
      <c r="A1973" s="1">
        <v>1080100158206</v>
      </c>
      <c r="B1973" t="s">
        <v>1885</v>
      </c>
    </row>
    <row r="1974" spans="1:2">
      <c r="A1974" s="1">
        <v>1080100158213</v>
      </c>
      <c r="B1974" t="s">
        <v>1886</v>
      </c>
    </row>
    <row r="1975" spans="1:2">
      <c r="A1975" s="1">
        <v>1080100158268</v>
      </c>
      <c r="B1975" t="s">
        <v>1887</v>
      </c>
    </row>
    <row r="1976" spans="1:2">
      <c r="A1976" s="1">
        <v>1080100158282</v>
      </c>
      <c r="B1976" t="s">
        <v>1888</v>
      </c>
    </row>
    <row r="1977" spans="1:2">
      <c r="A1977" s="1">
        <v>1080100158299</v>
      </c>
      <c r="B1977" t="s">
        <v>1889</v>
      </c>
    </row>
    <row r="1978" spans="1:2">
      <c r="A1978" s="1">
        <v>1080100158558</v>
      </c>
      <c r="B1978" t="s">
        <v>1890</v>
      </c>
    </row>
    <row r="1979" spans="1:2">
      <c r="A1979" s="1">
        <v>1080100158763</v>
      </c>
      <c r="B1979" t="s">
        <v>1891</v>
      </c>
    </row>
    <row r="1980" spans="1:2">
      <c r="A1980" s="1">
        <v>1080100158770</v>
      </c>
      <c r="B1980" t="s">
        <v>1892</v>
      </c>
    </row>
    <row r="1981" spans="1:2">
      <c r="A1981" s="1">
        <v>1080100158787</v>
      </c>
      <c r="B1981" t="e">
        <f>+PAINT BOYSEN GAL #REF! SERENE LAKE W/MICROBAN</f>
        <v>#NAME?</v>
      </c>
    </row>
    <row r="1982" spans="1:2">
      <c r="A1982" s="1">
        <v>1080100158794</v>
      </c>
      <c r="B1982" t="e">
        <f>+PAINT BOYSEN GAL #REF! FRESH AIR W/MICROBAN</f>
        <v>#NAME?</v>
      </c>
    </row>
    <row r="1983" spans="1:2">
      <c r="A1983" s="1">
        <v>1080100158800</v>
      </c>
      <c r="B1983" t="e">
        <f>+PAINT BOYSEN GAL #REF! SHINING OCHRE W/MICROBAN</f>
        <v>#NAME?</v>
      </c>
    </row>
    <row r="1984" spans="1:2">
      <c r="A1984" s="1">
        <v>1080100158817</v>
      </c>
      <c r="B1984" t="e">
        <f>+PAINT BOYSEN GAL #REF! ROSY W/MICROBAN</f>
        <v>#NAME?</v>
      </c>
    </row>
    <row r="1985" spans="1:2">
      <c r="A1985" s="1">
        <v>1080100158824</v>
      </c>
      <c r="B1985" t="e">
        <f>+PAINT BOYSEN GAL #REF! DEEP W/MICROBAN</f>
        <v>#NAME?</v>
      </c>
    </row>
    <row r="1986" spans="1:2">
      <c r="A1986" s="1">
        <v>1080100158831</v>
      </c>
      <c r="B1986" t="e">
        <f>+PAINT BOYSEN GAL #REF! CLEAR W/MICROBAN</f>
        <v>#NAME?</v>
      </c>
    </row>
    <row r="1987" spans="1:2">
      <c r="A1987" s="1">
        <v>1080100158848</v>
      </c>
      <c r="B1987" t="e">
        <f>+PAINT BOYSEN GAL #REF! BLOOM W/MICROBAN</f>
        <v>#NAME?</v>
      </c>
    </row>
    <row r="1988" spans="1:2">
      <c r="A1988" s="1">
        <v>1080100158930</v>
      </c>
      <c r="B1988" t="s">
        <v>1893</v>
      </c>
    </row>
    <row r="1989" spans="1:2">
      <c r="A1989" s="1">
        <v>1080100159128</v>
      </c>
      <c r="B1989" t="s">
        <v>1894</v>
      </c>
    </row>
    <row r="1990" spans="1:2">
      <c r="A1990" s="1">
        <v>1080100159180</v>
      </c>
      <c r="B1990" t="s">
        <v>1895</v>
      </c>
    </row>
    <row r="1991" spans="1:2">
      <c r="A1991" s="1">
        <v>1080100159500</v>
      </c>
      <c r="B1991" t="e">
        <f>+WC ROYAL TERN FINCH B PINK</f>
        <v>#NAME?</v>
      </c>
    </row>
    <row r="1992" spans="1:2">
      <c r="A1992" s="1">
        <v>1080100159517</v>
      </c>
      <c r="B1992" t="e">
        <f>+WC ROYAL TERN FINCH B S-RED</f>
        <v>#NAME?</v>
      </c>
    </row>
    <row r="1993" spans="1:2">
      <c r="A1993" s="1">
        <v>1080100159524</v>
      </c>
      <c r="B1993" t="e">
        <f>+WC ROYAL TERN CARDINAL TL SUPREME RED</f>
        <v>#NAME?</v>
      </c>
    </row>
    <row r="1994" spans="1:2">
      <c r="A1994" s="1">
        <v>1080100159531</v>
      </c>
      <c r="B1994" t="e">
        <f>+WC ROYAL TERN CARDINAL TL BLUE</f>
        <v>#NAME?</v>
      </c>
    </row>
    <row r="1995" spans="1:2">
      <c r="A1995" s="1">
        <v>1080100159548</v>
      </c>
      <c r="B1995" t="e">
        <f>+WC ROYAL TERN CARDINAL TL GREEN</f>
        <v>#NAME?</v>
      </c>
    </row>
    <row r="1996" spans="1:2">
      <c r="A1996" s="1">
        <v>1080100159555</v>
      </c>
      <c r="B1996" t="e">
        <f>+WC ROYAL TERN CARDINAL TL PINK</f>
        <v>#NAME?</v>
      </c>
    </row>
    <row r="1997" spans="1:2">
      <c r="A1997" s="1">
        <v>1080100159562</v>
      </c>
      <c r="B1997" t="e">
        <f>+WC ROYAL TERN CARDINAL TL SUPREME GREEN</f>
        <v>#NAME?</v>
      </c>
    </row>
    <row r="1998" spans="1:2">
      <c r="A1998" s="1">
        <v>1080100159821</v>
      </c>
      <c r="B1998" t="s">
        <v>1896</v>
      </c>
    </row>
    <row r="1999" spans="1:2">
      <c r="A1999" s="1">
        <v>1080100159869</v>
      </c>
      <c r="B1999" t="e">
        <f>+WC ROYAL TERN FINCH B SUPREME GREEN</f>
        <v>#NAME?</v>
      </c>
    </row>
    <row r="2000" spans="1:2">
      <c r="A2000" s="1">
        <v>1080100159876</v>
      </c>
      <c r="B2000" t="s">
        <v>1897</v>
      </c>
    </row>
    <row r="2001" spans="1:2">
      <c r="A2001" s="1">
        <v>1080100159944</v>
      </c>
      <c r="B2001" t="s">
        <v>1898</v>
      </c>
    </row>
    <row r="2002" spans="1:2">
      <c r="A2002" s="1">
        <v>1080100159951</v>
      </c>
      <c r="B2002" t="s">
        <v>1899</v>
      </c>
    </row>
    <row r="2003" spans="1:2">
      <c r="A2003" s="1">
        <v>1080100159968</v>
      </c>
      <c r="B2003" t="s">
        <v>1900</v>
      </c>
    </row>
    <row r="2004" spans="1:2">
      <c r="A2004" s="1">
        <v>1080100159975</v>
      </c>
      <c r="B2004" t="s">
        <v>1901</v>
      </c>
    </row>
    <row r="2005" spans="1:2">
      <c r="A2005" s="1">
        <v>1080100159982</v>
      </c>
      <c r="B2005" t="s">
        <v>1902</v>
      </c>
    </row>
    <row r="2006" spans="1:2">
      <c r="A2006" s="1">
        <v>1080100159999</v>
      </c>
      <c r="B2006" t="s">
        <v>1903</v>
      </c>
    </row>
    <row r="2007" spans="1:2">
      <c r="A2007" s="1">
        <v>1080100160001</v>
      </c>
      <c r="B2007" t="s">
        <v>1904</v>
      </c>
    </row>
    <row r="2008" spans="1:2">
      <c r="A2008" s="1">
        <v>1080100160018</v>
      </c>
      <c r="B2008" t="s">
        <v>1905</v>
      </c>
    </row>
    <row r="2009" spans="1:2">
      <c r="A2009" s="1">
        <v>1080100160025</v>
      </c>
      <c r="B2009" t="s">
        <v>1906</v>
      </c>
    </row>
    <row r="2010" spans="1:2">
      <c r="A2010" s="1">
        <v>1080100160070</v>
      </c>
      <c r="B2010" t="e">
        <f>+PLASTICWARES STERILITE WASTE BASKET S-1027</f>
        <v>#NAME?</v>
      </c>
    </row>
    <row r="2011" spans="1:2">
      <c r="A2011" s="1">
        <v>1080100160087</v>
      </c>
      <c r="B2011" t="e">
        <f>+PLASTICWARES STERILITE DISHPAN S-631</f>
        <v>#NAME?</v>
      </c>
    </row>
    <row r="2012" spans="1:2">
      <c r="A2012" s="1">
        <v>1080100160094</v>
      </c>
      <c r="B2012" t="e">
        <f>+PLASTICWARES STERILITE DISHPAN S-658</f>
        <v>#NAME?</v>
      </c>
    </row>
    <row r="2013" spans="1:2">
      <c r="A2013" s="1">
        <v>1080100160100</v>
      </c>
      <c r="B2013" t="e">
        <f>+PLASTICWARES STERILITE LAUNDRY BASKET S-1255</f>
        <v>#NAME?</v>
      </c>
    </row>
    <row r="2014" spans="1:2">
      <c r="A2014" s="1">
        <v>1080100160117</v>
      </c>
      <c r="B2014" t="e">
        <f>+PLASTICWARES STERILITE LAUNDRY BASKET S-1210</f>
        <v>#NAME?</v>
      </c>
    </row>
    <row r="2015" spans="1:2">
      <c r="A2015" s="1">
        <v>1080100160124</v>
      </c>
      <c r="B2015" t="e">
        <f>+PLASTICWARES STERILITE LAUNDRY BASKET S-1215</f>
        <v>#NAME?</v>
      </c>
    </row>
    <row r="2016" spans="1:2">
      <c r="A2016" s="1">
        <v>1080100160131</v>
      </c>
      <c r="B2016" t="e">
        <f>+PLASTICWARES STERILITE LAUNDRY BASKET S-1245</f>
        <v>#NAME?</v>
      </c>
    </row>
    <row r="2017" spans="1:2">
      <c r="A2017" s="1">
        <v>1080100160148</v>
      </c>
      <c r="B2017" t="e">
        <f>+PLASTICWARES STERILITE LAUNDRY HAMPER S-1258</f>
        <v>#NAME?</v>
      </c>
    </row>
    <row r="2018" spans="1:2">
      <c r="A2018" s="1">
        <v>1080100160155</v>
      </c>
      <c r="B2018" t="e">
        <f>+PLASTICWARES STERILITE LAUNDRY HAMPER S-1256</f>
        <v>#NAME?</v>
      </c>
    </row>
    <row r="2019" spans="1:2">
      <c r="A2019" s="1">
        <v>1080100160162</v>
      </c>
      <c r="B2019" t="e">
        <f>+PLASTICWARES STERILITE LAUNDRY HAMPER S-1252</f>
        <v>#NAME?</v>
      </c>
    </row>
    <row r="2020" spans="1:2">
      <c r="A2020" s="1">
        <v>1080100160179</v>
      </c>
      <c r="B2020" t="e">
        <f>+PLASTICWARES STERILITE WASTE BASKET S-1035</f>
        <v>#NAME?</v>
      </c>
    </row>
    <row r="2021" spans="1:2">
      <c r="A2021" s="1">
        <v>1080100160186</v>
      </c>
      <c r="B2021" t="e">
        <f>+PLASTICWARES STERILITE WASTE BASKET S-1036</f>
        <v>#NAME?</v>
      </c>
    </row>
    <row r="2022" spans="1:2">
      <c r="A2022" s="1">
        <v>1080100160759</v>
      </c>
      <c r="B2022" t="s">
        <v>1907</v>
      </c>
    </row>
    <row r="2023" spans="1:2">
      <c r="A2023" s="1">
        <v>1080100160926</v>
      </c>
      <c r="B2023" t="e">
        <f>+TILES WALL CLADDING EZ ROCKS CASTLESTON CRM CHSTN</f>
        <v>#NAME?</v>
      </c>
    </row>
    <row r="2024" spans="1:2">
      <c r="A2024" s="1">
        <v>1080100160933</v>
      </c>
      <c r="B2024" t="e">
        <f>+TILES WALL CLADDING EZ ROCKS QUICKFIT RED ROCKIES</f>
        <v>#NAME?</v>
      </c>
    </row>
    <row r="2025" spans="1:2">
      <c r="A2025" s="1">
        <v>1080100160988</v>
      </c>
      <c r="B2025" t="s">
        <v>1908</v>
      </c>
    </row>
    <row r="2026" spans="1:2">
      <c r="A2026" s="1">
        <v>1080100160995</v>
      </c>
      <c r="B2026" t="s">
        <v>1909</v>
      </c>
    </row>
    <row r="2027" spans="1:2">
      <c r="A2027" s="1">
        <v>1080100161008</v>
      </c>
      <c r="B2027" t="s">
        <v>1910</v>
      </c>
    </row>
    <row r="2028" spans="1:2">
      <c r="A2028" s="1">
        <v>1080100161015</v>
      </c>
      <c r="B2028" t="s">
        <v>1911</v>
      </c>
    </row>
    <row r="2029" spans="1:2">
      <c r="A2029" s="1">
        <v>1080100161022</v>
      </c>
      <c r="B2029" t="s">
        <v>1912</v>
      </c>
    </row>
    <row r="2030" spans="1:2">
      <c r="A2030" s="1">
        <v>1080100161107</v>
      </c>
      <c r="B2030" t="s">
        <v>1913</v>
      </c>
    </row>
    <row r="2031" spans="1:2">
      <c r="A2031" s="1">
        <v>1080100161183</v>
      </c>
      <c r="B2031" t="s">
        <v>1914</v>
      </c>
    </row>
    <row r="2032" spans="1:2">
      <c r="A2032" s="1">
        <v>1080100161268</v>
      </c>
      <c r="B2032" t="s">
        <v>1915</v>
      </c>
    </row>
    <row r="2033" spans="1:2">
      <c r="A2033" s="1">
        <v>1080100161275</v>
      </c>
      <c r="B2033" t="s">
        <v>1916</v>
      </c>
    </row>
    <row r="2034" spans="1:2">
      <c r="A2034" s="1">
        <v>1080100161282</v>
      </c>
      <c r="B2034" t="s">
        <v>1917</v>
      </c>
    </row>
    <row r="2035" spans="1:2">
      <c r="A2035" s="1">
        <v>1080100161299</v>
      </c>
      <c r="B2035" t="s">
        <v>1918</v>
      </c>
    </row>
    <row r="2036" spans="1:2">
      <c r="A2036" s="1">
        <v>1080100161305</v>
      </c>
      <c r="B2036" t="s">
        <v>1919</v>
      </c>
    </row>
    <row r="2037" spans="1:2">
      <c r="A2037" s="1">
        <v>1080100161312</v>
      </c>
      <c r="B2037" t="s">
        <v>1920</v>
      </c>
    </row>
    <row r="2038" spans="1:2">
      <c r="A2038" s="1">
        <v>1080100161329</v>
      </c>
      <c r="B2038" t="s">
        <v>1921</v>
      </c>
    </row>
    <row r="2039" spans="1:2">
      <c r="A2039" s="1">
        <v>1080100161336</v>
      </c>
      <c r="B2039" t="s">
        <v>1922</v>
      </c>
    </row>
    <row r="2040" spans="1:2">
      <c r="A2040" s="1">
        <v>1080100161343</v>
      </c>
      <c r="B2040" t="s">
        <v>1923</v>
      </c>
    </row>
    <row r="2041" spans="1:2">
      <c r="A2041" s="1">
        <v>1080100161350</v>
      </c>
      <c r="B2041" t="s">
        <v>1924</v>
      </c>
    </row>
    <row r="2042" spans="1:2">
      <c r="A2042" s="1">
        <v>1080100161367</v>
      </c>
      <c r="B2042" t="s">
        <v>1925</v>
      </c>
    </row>
    <row r="2043" spans="1:2">
      <c r="A2043" s="1">
        <v>1080100161374</v>
      </c>
      <c r="B2043" t="s">
        <v>1926</v>
      </c>
    </row>
    <row r="2044" spans="1:2">
      <c r="A2044" s="1">
        <v>1080100161503</v>
      </c>
      <c r="B2044" t="e">
        <f>+PLASTICWARES STERILITE STORAGE BOX S-1655</f>
        <v>#NAME?</v>
      </c>
    </row>
    <row r="2045" spans="1:2">
      <c r="A2045" s="1">
        <v>1080100161510</v>
      </c>
      <c r="B2045" t="e">
        <f>+PLASTICWARES STERILITE STORAGE BOX S-1888</f>
        <v>#NAME?</v>
      </c>
    </row>
    <row r="2046" spans="1:2">
      <c r="A2046" s="1">
        <v>1080100161527</v>
      </c>
      <c r="B2046" t="s">
        <v>1927</v>
      </c>
    </row>
    <row r="2047" spans="1:2">
      <c r="A2047" s="1">
        <v>1080100161534</v>
      </c>
      <c r="B2047" t="s">
        <v>1928</v>
      </c>
    </row>
    <row r="2048" spans="1:2">
      <c r="A2048" s="1">
        <v>1080100161541</v>
      </c>
      <c r="B2048" t="s">
        <v>1929</v>
      </c>
    </row>
    <row r="2049" spans="1:2">
      <c r="A2049" s="1">
        <v>1080100161640</v>
      </c>
      <c r="B2049" t="e">
        <f>+WOODPLANKS APO ENGINEERED REALWOOD WENGUE</f>
        <v>#NAME?</v>
      </c>
    </row>
    <row r="2050" spans="1:2">
      <c r="A2050" s="1">
        <v>1080100161657</v>
      </c>
      <c r="B2050" t="e">
        <f>+WOODPLANKS APO ENGINEERED REALWOOD CAMEL</f>
        <v>#NAME?</v>
      </c>
    </row>
    <row r="2051" spans="1:2">
      <c r="A2051" s="1">
        <v>1080100161664</v>
      </c>
      <c r="B2051" t="e">
        <f>+WOODPLANKS APO ENGINEERED REALWOOD SEDONA</f>
        <v>#NAME?</v>
      </c>
    </row>
    <row r="2052" spans="1:2">
      <c r="A2052" s="1">
        <v>1080100161695</v>
      </c>
      <c r="B2052" t="e">
        <f>+WC ROYAL TERN FINCH B BLUE</f>
        <v>#NAME?</v>
      </c>
    </row>
    <row r="2053" spans="1:2">
      <c r="A2053" s="1">
        <v>1080100161701</v>
      </c>
      <c r="B2053" t="e">
        <f>+WC ROYAL TERN FINCH B PASTEL GREEN</f>
        <v>#NAME?</v>
      </c>
    </row>
    <row r="2054" spans="1:2">
      <c r="A2054" s="1">
        <v>1080100161725</v>
      </c>
      <c r="B2054" t="s">
        <v>1930</v>
      </c>
    </row>
    <row r="2055" spans="1:2">
      <c r="A2055" s="1">
        <v>1080100161732</v>
      </c>
      <c r="B2055" t="s">
        <v>1931</v>
      </c>
    </row>
    <row r="2056" spans="1:2">
      <c r="A2056" s="1">
        <v>1080100161800</v>
      </c>
      <c r="B2056" t="s">
        <v>1932</v>
      </c>
    </row>
    <row r="2057" spans="1:2">
      <c r="A2057" s="1">
        <v>1080100161978</v>
      </c>
      <c r="B2057" t="s">
        <v>1933</v>
      </c>
    </row>
    <row r="2058" spans="1:2">
      <c r="A2058" s="1">
        <v>1080100162135</v>
      </c>
      <c r="B2058" t="s">
        <v>1934</v>
      </c>
    </row>
    <row r="2059" spans="1:2">
      <c r="A2059" s="1">
        <v>1080100162159</v>
      </c>
      <c r="B2059" t="s">
        <v>1935</v>
      </c>
    </row>
    <row r="2060" spans="1:2">
      <c r="A2060" s="1">
        <v>1080100162173</v>
      </c>
      <c r="B2060" t="e">
        <f>+PLASTICWARES STERILITE STORAGE BASKET S-1629</f>
        <v>#NAME?</v>
      </c>
    </row>
    <row r="2061" spans="1:2">
      <c r="A2061" s="1">
        <v>1080100162180</v>
      </c>
      <c r="B2061" t="e">
        <f>+PLASTICWARES STERILITE STORAGE BASKET S-1628</f>
        <v>#NAME?</v>
      </c>
    </row>
    <row r="2062" spans="1:2">
      <c r="A2062" s="1">
        <v>1080100162197</v>
      </c>
      <c r="B2062" t="e">
        <f>+PLASTICWARES STERILITE WASTE BASKET S-1096</f>
        <v>#NAME?</v>
      </c>
    </row>
    <row r="2063" spans="1:2">
      <c r="A2063" s="1">
        <v>1080100162203</v>
      </c>
      <c r="B2063" t="e">
        <f>+PLASTICWARES STERILITE WASTE BASKET S-1086</f>
        <v>#NAME?</v>
      </c>
    </row>
    <row r="2064" spans="1:2">
      <c r="A2064" s="1">
        <v>1080100162302</v>
      </c>
      <c r="B2064" t="e">
        <f>+SHOVEL TOMBO CLASSIC SPADE</f>
        <v>#NAME?</v>
      </c>
    </row>
    <row r="2065" spans="1:2">
      <c r="A2065" s="1">
        <v>1080100162319</v>
      </c>
      <c r="B2065" t="s">
        <v>1936</v>
      </c>
    </row>
    <row r="2066" spans="1:2">
      <c r="A2066" s="1">
        <v>1080100162340</v>
      </c>
      <c r="B2066" t="s">
        <v>1937</v>
      </c>
    </row>
    <row r="2067" spans="1:2">
      <c r="A2067" s="1">
        <v>1080100162357</v>
      </c>
      <c r="B2067" t="s">
        <v>1938</v>
      </c>
    </row>
    <row r="2068" spans="1:2">
      <c r="A2068" s="1">
        <v>1080100162364</v>
      </c>
      <c r="B2068" t="s">
        <v>1939</v>
      </c>
    </row>
    <row r="2069" spans="1:2">
      <c r="A2069" s="1">
        <v>1080100162371</v>
      </c>
      <c r="B2069" t="s">
        <v>1940</v>
      </c>
    </row>
    <row r="2070" spans="1:2">
      <c r="A2070" s="1">
        <v>1080100162401</v>
      </c>
      <c r="B2070" t="s">
        <v>1941</v>
      </c>
    </row>
    <row r="2071" spans="1:2">
      <c r="A2071" s="1">
        <v>1080100162418</v>
      </c>
      <c r="B2071" t="e">
        <f>+CLEANER JOHNSON MR.MUSCLE TOILET CLEANING STRIPS CITRUS</f>
        <v>#NAME?</v>
      </c>
    </row>
    <row r="2072" spans="1:2">
      <c r="A2072" s="1">
        <v>1080100162432</v>
      </c>
      <c r="B2072" t="e">
        <f>+CLEANER JOHNSON MR.MUSCLE TOILET CLEANING STRIPS LAVENDER</f>
        <v>#NAME?</v>
      </c>
    </row>
    <row r="2073" spans="1:2">
      <c r="A2073" s="1">
        <v>1080100162524</v>
      </c>
      <c r="B2073" t="e">
        <f>+URINAL FALCON C6000 W/CARTRIDGE WATERLESS</f>
        <v>#NAME?</v>
      </c>
    </row>
    <row r="2074" spans="1:2">
      <c r="A2074" s="1">
        <v>1080100162531</v>
      </c>
      <c r="B2074" t="e">
        <f>+URINAL FALCON FLAX W/CARTRIDGE WATERLESS</f>
        <v>#NAME?</v>
      </c>
    </row>
    <row r="2075" spans="1:2">
      <c r="A2075" s="1">
        <v>1080100162654</v>
      </c>
      <c r="B2075" t="s">
        <v>1942</v>
      </c>
    </row>
    <row r="2076" spans="1:2">
      <c r="A2076" s="1">
        <v>1080100162661</v>
      </c>
      <c r="B2076" t="s">
        <v>1943</v>
      </c>
    </row>
    <row r="2077" spans="1:2">
      <c r="A2077" s="1">
        <v>1080100162715</v>
      </c>
      <c r="B2077" t="e">
        <f>+WC AMERICAN STANDARD NEW HYDRA FV WHITE +C511 FITT</f>
        <v>#NAME?</v>
      </c>
    </row>
    <row r="2078" spans="1:2">
      <c r="A2078" s="1">
        <v>1080100162975</v>
      </c>
      <c r="B2078" t="s">
        <v>1944</v>
      </c>
    </row>
    <row r="2079" spans="1:2">
      <c r="A2079" s="1">
        <v>1080100162982</v>
      </c>
      <c r="B2079" t="s">
        <v>1945</v>
      </c>
    </row>
    <row r="2080" spans="1:2">
      <c r="A2080" s="1">
        <v>1080100162999</v>
      </c>
      <c r="B2080" t="s">
        <v>1946</v>
      </c>
    </row>
    <row r="2081" spans="1:2">
      <c r="A2081" s="1">
        <v>1080100163064</v>
      </c>
      <c r="B2081" t="s">
        <v>1947</v>
      </c>
    </row>
    <row r="2082" spans="1:2">
      <c r="A2082" s="1">
        <v>1080100163071</v>
      </c>
      <c r="B2082" t="s">
        <v>1948</v>
      </c>
    </row>
    <row r="2083" spans="1:2">
      <c r="A2083" s="1">
        <v>1080100163088</v>
      </c>
      <c r="B2083" t="s">
        <v>1949</v>
      </c>
    </row>
    <row r="2084" spans="1:2">
      <c r="A2084" s="1">
        <v>1080100163095</v>
      </c>
      <c r="B2084" t="s">
        <v>1950</v>
      </c>
    </row>
    <row r="2085" spans="1:2">
      <c r="A2085" s="1">
        <v>1080100163231</v>
      </c>
      <c r="B2085" t="e">
        <f>+VACUUM CLEANER VACMASTER ACCS. FILTER BAG</f>
        <v>#NAME?</v>
      </c>
    </row>
    <row r="2086" spans="1:2">
      <c r="A2086" s="1">
        <v>1080100163354</v>
      </c>
      <c r="B2086" t="s">
        <v>1951</v>
      </c>
    </row>
    <row r="2087" spans="1:2">
      <c r="A2087" s="1">
        <v>1080100163378</v>
      </c>
      <c r="B2087" t="s">
        <v>1952</v>
      </c>
    </row>
    <row r="2088" spans="1:2">
      <c r="A2088" s="1">
        <v>1080100163408</v>
      </c>
      <c r="B2088" t="s">
        <v>1953</v>
      </c>
    </row>
    <row r="2089" spans="1:2">
      <c r="A2089" s="1">
        <v>1080100163415</v>
      </c>
      <c r="B2089" t="s">
        <v>1954</v>
      </c>
    </row>
    <row r="2090" spans="1:2">
      <c r="A2090" s="1">
        <v>1080100163422</v>
      </c>
      <c r="B2090" t="s">
        <v>1955</v>
      </c>
    </row>
    <row r="2091" spans="1:2">
      <c r="A2091" s="1">
        <v>1080100163439</v>
      </c>
      <c r="B2091" t="s">
        <v>1956</v>
      </c>
    </row>
    <row r="2092" spans="1:2">
      <c r="A2092" s="1">
        <v>1080100163446</v>
      </c>
      <c r="B2092" t="s">
        <v>1957</v>
      </c>
    </row>
    <row r="2093" spans="1:2">
      <c r="A2093" s="1">
        <v>1080100163453</v>
      </c>
      <c r="B2093" t="s">
        <v>1958</v>
      </c>
    </row>
    <row r="2094" spans="1:2">
      <c r="A2094" s="1">
        <v>1080100163460</v>
      </c>
      <c r="B2094" t="s">
        <v>1959</v>
      </c>
    </row>
    <row r="2095" spans="1:2">
      <c r="A2095" s="1">
        <v>1080100163477</v>
      </c>
      <c r="B2095" t="s">
        <v>1960</v>
      </c>
    </row>
    <row r="2096" spans="1:2">
      <c r="A2096" s="1">
        <v>1080100163484</v>
      </c>
      <c r="B2096" t="s">
        <v>1961</v>
      </c>
    </row>
    <row r="2097" spans="1:2">
      <c r="A2097" s="1">
        <v>1080100163491</v>
      </c>
      <c r="B2097" t="s">
        <v>1962</v>
      </c>
    </row>
    <row r="2098" spans="1:2">
      <c r="A2098" s="1">
        <v>1080100163521</v>
      </c>
      <c r="B2098" t="s">
        <v>1963</v>
      </c>
    </row>
    <row r="2099" spans="1:2">
      <c r="A2099" s="1">
        <v>1080100163552</v>
      </c>
      <c r="B2099" t="s">
        <v>1964</v>
      </c>
    </row>
    <row r="2100" spans="1:2">
      <c r="A2100" s="1">
        <v>1080100163569</v>
      </c>
      <c r="B2100" t="s">
        <v>1965</v>
      </c>
    </row>
    <row r="2101" spans="1:2">
      <c r="A2101" s="1">
        <v>1080100163576</v>
      </c>
      <c r="B2101" t="s">
        <v>1966</v>
      </c>
    </row>
    <row r="2102" spans="1:2">
      <c r="A2102" s="1">
        <v>1080100163583</v>
      </c>
      <c r="B2102" t="s">
        <v>1967</v>
      </c>
    </row>
    <row r="2103" spans="1:2">
      <c r="A2103" s="1">
        <v>1080100163606</v>
      </c>
      <c r="B2103" t="e">
        <f>+FAUCET AMERICAN STANDARD ISS Q107 WALL MOUNTED TAP</f>
        <v>#NAME?</v>
      </c>
    </row>
    <row r="2104" spans="1:2">
      <c r="A2104" s="1">
        <v>1080100163613</v>
      </c>
      <c r="B2104" t="s">
        <v>1968</v>
      </c>
    </row>
    <row r="2105" spans="1:2">
      <c r="A2105" s="1">
        <v>1080100163682</v>
      </c>
      <c r="B2105" t="s">
        <v>1969</v>
      </c>
    </row>
    <row r="2106" spans="1:2">
      <c r="A2106" s="1">
        <v>1080100163699</v>
      </c>
      <c r="B2106" t="s">
        <v>1970</v>
      </c>
    </row>
    <row r="2107" spans="1:2">
      <c r="A2107" s="1">
        <v>1080100163729</v>
      </c>
      <c r="B2107" t="e">
        <f>+ BIT DRILL  BOSCH SDS PLUS ADAPTOR &amp; CHUCK</f>
        <v>#NAME?</v>
      </c>
    </row>
    <row r="2108" spans="1:2">
      <c r="A2108" s="1">
        <v>1080100163736</v>
      </c>
      <c r="B2108" t="s">
        <v>1971</v>
      </c>
    </row>
    <row r="2109" spans="1:2">
      <c r="A2109" s="1">
        <v>1080100163743</v>
      </c>
      <c r="B2109" t="s">
        <v>1972</v>
      </c>
    </row>
    <row r="2110" spans="1:2">
      <c r="A2110" s="1">
        <v>1080100163750</v>
      </c>
      <c r="B2110" t="s">
        <v>1973</v>
      </c>
    </row>
    <row r="2111" spans="1:2">
      <c r="A2111" s="1">
        <v>1080100163767</v>
      </c>
      <c r="B2111" t="s">
        <v>1974</v>
      </c>
    </row>
    <row r="2112" spans="1:2">
      <c r="A2112" s="1">
        <v>1080100163774</v>
      </c>
      <c r="B2112" t="s">
        <v>1975</v>
      </c>
    </row>
    <row r="2113" spans="1:2">
      <c r="A2113" s="1">
        <v>1080100163781</v>
      </c>
      <c r="B2113" t="s">
        <v>1976</v>
      </c>
    </row>
    <row r="2114" spans="1:2">
      <c r="A2114" s="1">
        <v>1080100163798</v>
      </c>
      <c r="B2114" t="s">
        <v>1977</v>
      </c>
    </row>
    <row r="2115" spans="1:2">
      <c r="A2115" s="1">
        <v>1080100163804</v>
      </c>
      <c r="B2115" t="s">
        <v>1978</v>
      </c>
    </row>
    <row r="2116" spans="1:2">
      <c r="A2116" s="1">
        <v>1080100163811</v>
      </c>
      <c r="B2116" t="s">
        <v>1979</v>
      </c>
    </row>
    <row r="2117" spans="1:2">
      <c r="A2117" s="1">
        <v>1080100163828</v>
      </c>
      <c r="B2117" t="s">
        <v>1980</v>
      </c>
    </row>
    <row r="2118" spans="1:2">
      <c r="A2118" s="1">
        <v>1080100163835</v>
      </c>
      <c r="B2118" t="s">
        <v>1981</v>
      </c>
    </row>
    <row r="2119" spans="1:2">
      <c r="A2119" s="1">
        <v>1080100163842</v>
      </c>
      <c r="B2119" t="s">
        <v>1982</v>
      </c>
    </row>
    <row r="2120" spans="1:2">
      <c r="A2120" s="1">
        <v>1080100163859</v>
      </c>
      <c r="B2120" t="s">
        <v>1983</v>
      </c>
    </row>
    <row r="2121" spans="1:2">
      <c r="A2121" s="1">
        <v>1080100163866</v>
      </c>
      <c r="B2121" t="s">
        <v>1984</v>
      </c>
    </row>
    <row r="2122" spans="1:2">
      <c r="A2122" s="1">
        <v>1080100163873</v>
      </c>
      <c r="B2122" t="s">
        <v>1985</v>
      </c>
    </row>
    <row r="2123" spans="1:2">
      <c r="A2123" s="1">
        <v>1080100163880</v>
      </c>
      <c r="B2123" t="s">
        <v>1986</v>
      </c>
    </row>
    <row r="2124" spans="1:2">
      <c r="A2124" s="1">
        <v>1080100163897</v>
      </c>
      <c r="B2124" t="s">
        <v>1987</v>
      </c>
    </row>
    <row r="2125" spans="1:2">
      <c r="A2125" s="1">
        <v>1080100163903</v>
      </c>
      <c r="B2125" t="s">
        <v>1988</v>
      </c>
    </row>
    <row r="2126" spans="1:2">
      <c r="A2126" s="1">
        <v>1080100163910</v>
      </c>
      <c r="B2126" t="s">
        <v>1989</v>
      </c>
    </row>
    <row r="2127" spans="1:2">
      <c r="A2127" s="1">
        <v>1080100163927</v>
      </c>
      <c r="B2127" t="s">
        <v>1990</v>
      </c>
    </row>
    <row r="2128" spans="1:2">
      <c r="A2128" s="1">
        <v>1080100163934</v>
      </c>
      <c r="B2128" t="s">
        <v>1991</v>
      </c>
    </row>
    <row r="2129" spans="1:2">
      <c r="A2129" s="1">
        <v>1080100163941</v>
      </c>
      <c r="B2129" t="s">
        <v>1992</v>
      </c>
    </row>
    <row r="2130" spans="1:2">
      <c r="A2130" s="1">
        <v>1080100163958</v>
      </c>
      <c r="B2130" t="e">
        <f>+ PLANER SKIL1560</f>
        <v>#NAME?</v>
      </c>
    </row>
    <row r="2131" spans="1:2">
      <c r="A2131" s="1">
        <v>1080100163965</v>
      </c>
      <c r="B2131" t="s">
        <v>1993</v>
      </c>
    </row>
    <row r="2132" spans="1:2">
      <c r="A2132" s="1">
        <v>1080100163972</v>
      </c>
      <c r="B2132" t="s">
        <v>1994</v>
      </c>
    </row>
    <row r="2133" spans="1:2">
      <c r="A2133" s="1">
        <v>1080100164054</v>
      </c>
      <c r="B2133" t="s">
        <v>1995</v>
      </c>
    </row>
    <row r="2134" spans="1:2">
      <c r="A2134" s="1">
        <v>1080100164078</v>
      </c>
      <c r="B2134" t="s">
        <v>1996</v>
      </c>
    </row>
    <row r="2135" spans="1:2">
      <c r="A2135" s="1">
        <v>1080100164085</v>
      </c>
      <c r="B2135" t="s">
        <v>1997</v>
      </c>
    </row>
    <row r="2136" spans="1:2">
      <c r="A2136" s="1">
        <v>1080100164092</v>
      </c>
      <c r="B2136" t="s">
        <v>1998</v>
      </c>
    </row>
    <row r="2137" spans="1:2">
      <c r="A2137" s="1">
        <v>1080100164115</v>
      </c>
      <c r="B2137" t="s">
        <v>1999</v>
      </c>
    </row>
    <row r="2138" spans="1:2">
      <c r="A2138" s="1">
        <v>1080100164122</v>
      </c>
      <c r="B2138" t="e">
        <f>+ HAMMER ROTARY  SKIL1715</f>
        <v>#NAME?</v>
      </c>
    </row>
    <row r="2139" spans="1:2">
      <c r="A2139" s="1">
        <v>1080100164139</v>
      </c>
      <c r="B2139" t="s">
        <v>2000</v>
      </c>
    </row>
    <row r="2140" spans="1:2">
      <c r="A2140" s="1">
        <v>1080100164146</v>
      </c>
      <c r="B2140" t="s">
        <v>2001</v>
      </c>
    </row>
    <row r="2141" spans="1:2">
      <c r="A2141" s="1">
        <v>1080100164153</v>
      </c>
      <c r="B2141" t="s">
        <v>2002</v>
      </c>
    </row>
    <row r="2142" spans="1:2">
      <c r="A2142" s="1">
        <v>1080100164160</v>
      </c>
      <c r="B2142" t="s">
        <v>2003</v>
      </c>
    </row>
    <row r="2143" spans="1:2">
      <c r="A2143" s="1">
        <v>1080100164177</v>
      </c>
      <c r="B2143" t="s">
        <v>2004</v>
      </c>
    </row>
    <row r="2144" spans="1:2">
      <c r="A2144" s="1">
        <v>1080100164184</v>
      </c>
      <c r="B2144" t="e">
        <f>+ SANDER BOSCH ORBITAL GSS140A</f>
        <v>#NAME?</v>
      </c>
    </row>
    <row r="2145" spans="1:2">
      <c r="A2145" s="1">
        <v>1080100164191</v>
      </c>
      <c r="B2145" t="s">
        <v>2005</v>
      </c>
    </row>
    <row r="2146" spans="1:2">
      <c r="A2146" s="1">
        <v>1080100164207</v>
      </c>
      <c r="B2146" t="e">
        <f>+TOOL ROUTER BOSCH MINI GMO1</f>
        <v>#NAME?</v>
      </c>
    </row>
    <row r="2147" spans="1:2">
      <c r="A2147" s="1">
        <v>1080100164214</v>
      </c>
      <c r="B2147" t="s">
        <v>2006</v>
      </c>
    </row>
    <row r="2148" spans="1:2">
      <c r="A2148" s="1">
        <v>1080100164221</v>
      </c>
      <c r="B2148" t="s">
        <v>2007</v>
      </c>
    </row>
    <row r="2149" spans="1:2">
      <c r="A2149" s="1">
        <v>1080100164238</v>
      </c>
      <c r="B2149" t="e">
        <f>+ POLISHER BOSCH GPO14E</f>
        <v>#NAME?</v>
      </c>
    </row>
    <row r="2150" spans="1:2">
      <c r="A2150" s="1">
        <v>1080100164252</v>
      </c>
      <c r="B2150" t="s">
        <v>2008</v>
      </c>
    </row>
    <row r="2151" spans="1:2">
      <c r="A2151" s="1">
        <v>1080100164313</v>
      </c>
      <c r="B2151" t="e">
        <f>+URINAL FALCON ACCS. CARTRIDGE</f>
        <v>#NAME?</v>
      </c>
    </row>
    <row r="2152" spans="1:2">
      <c r="A2152" s="1">
        <v>1080100164450</v>
      </c>
      <c r="B2152" t="s">
        <v>2009</v>
      </c>
    </row>
    <row r="2153" spans="1:2">
      <c r="A2153" s="1">
        <v>1080100164627</v>
      </c>
      <c r="B2153" t="s">
        <v>2010</v>
      </c>
    </row>
    <row r="2154" spans="1:2">
      <c r="A2154" s="1">
        <v>1080100164702</v>
      </c>
      <c r="B2154" t="s">
        <v>2011</v>
      </c>
    </row>
    <row r="2155" spans="1:2">
      <c r="A2155" s="1">
        <v>1080100164788</v>
      </c>
      <c r="B2155" t="s">
        <v>2012</v>
      </c>
    </row>
    <row r="2156" spans="1:2">
      <c r="A2156" s="1">
        <v>1080100164801</v>
      </c>
      <c r="B2156" t="s">
        <v>2013</v>
      </c>
    </row>
    <row r="2157" spans="1:2">
      <c r="A2157" s="1">
        <v>1080100164818</v>
      </c>
      <c r="B2157" t="s">
        <v>2014</v>
      </c>
    </row>
    <row r="2158" spans="1:2">
      <c r="A2158" s="1">
        <v>1080100164900</v>
      </c>
      <c r="B2158" t="s">
        <v>2015</v>
      </c>
    </row>
    <row r="2159" spans="1:2">
      <c r="A2159" s="1">
        <v>1080100165020</v>
      </c>
      <c r="B2159" t="s">
        <v>2016</v>
      </c>
    </row>
    <row r="2160" spans="1:2">
      <c r="A2160" s="1">
        <v>1080100165075</v>
      </c>
      <c r="B2160" t="s">
        <v>2017</v>
      </c>
    </row>
    <row r="2161" spans="1:2">
      <c r="A2161" s="1">
        <v>1080100165105</v>
      </c>
      <c r="B2161" t="s">
        <v>2018</v>
      </c>
    </row>
    <row r="2162" spans="1:2">
      <c r="A2162" s="1">
        <v>1080100165112</v>
      </c>
      <c r="B2162" t="s">
        <v>2019</v>
      </c>
    </row>
    <row r="2163" spans="1:2">
      <c r="A2163" s="1">
        <v>1080100165129</v>
      </c>
      <c r="B2163" t="s">
        <v>2020</v>
      </c>
    </row>
    <row r="2164" spans="1:2">
      <c r="A2164" s="1">
        <v>1080100165136</v>
      </c>
      <c r="B2164" t="s">
        <v>2021</v>
      </c>
    </row>
    <row r="2165" spans="1:2">
      <c r="A2165" s="1">
        <v>1080100165150</v>
      </c>
      <c r="B2165" t="s">
        <v>2022</v>
      </c>
    </row>
    <row r="2166" spans="1:2">
      <c r="A2166" s="1">
        <v>1080100165167</v>
      </c>
      <c r="B2166" t="s">
        <v>2023</v>
      </c>
    </row>
    <row r="2167" spans="1:2">
      <c r="A2167" s="1">
        <v>1080100165174</v>
      </c>
      <c r="B2167" t="s">
        <v>2024</v>
      </c>
    </row>
    <row r="2168" spans="1:2">
      <c r="A2168" s="1">
        <v>1080100165181</v>
      </c>
      <c r="B2168" t="s">
        <v>2025</v>
      </c>
    </row>
    <row r="2169" spans="1:2">
      <c r="A2169" s="1">
        <v>1080100165198</v>
      </c>
      <c r="B2169" t="s">
        <v>2026</v>
      </c>
    </row>
    <row r="2170" spans="1:2">
      <c r="A2170" s="1">
        <v>1080100165204</v>
      </c>
      <c r="B2170" t="s">
        <v>2027</v>
      </c>
    </row>
    <row r="2171" spans="1:2">
      <c r="A2171" s="1">
        <v>1080100165211</v>
      </c>
      <c r="B2171" t="s">
        <v>2028</v>
      </c>
    </row>
    <row r="2172" spans="1:2">
      <c r="A2172" s="1">
        <v>1080100165228</v>
      </c>
      <c r="B2172" t="s">
        <v>2029</v>
      </c>
    </row>
    <row r="2173" spans="1:2">
      <c r="A2173" s="1">
        <v>1080100165235</v>
      </c>
      <c r="B2173" t="s">
        <v>2030</v>
      </c>
    </row>
    <row r="2174" spans="1:2">
      <c r="A2174" s="1">
        <v>1080100165242</v>
      </c>
      <c r="B2174" t="s">
        <v>2031</v>
      </c>
    </row>
    <row r="2175" spans="1:2">
      <c r="A2175" s="1">
        <v>1080100165259</v>
      </c>
      <c r="B2175" t="s">
        <v>2032</v>
      </c>
    </row>
    <row r="2176" spans="1:2">
      <c r="A2176" s="1">
        <v>1080100165266</v>
      </c>
      <c r="B2176" t="s">
        <v>2033</v>
      </c>
    </row>
    <row r="2177" spans="1:2">
      <c r="A2177" s="1">
        <v>1080100165273</v>
      </c>
      <c r="B2177" t="s">
        <v>2034</v>
      </c>
    </row>
    <row r="2178" spans="1:2">
      <c r="A2178" s="1">
        <v>1080100165280</v>
      </c>
      <c r="B2178" t="s">
        <v>2035</v>
      </c>
    </row>
    <row r="2179" spans="1:2">
      <c r="A2179" s="1">
        <v>1080100165297</v>
      </c>
      <c r="B2179" t="s">
        <v>2036</v>
      </c>
    </row>
    <row r="2180" spans="1:2">
      <c r="A2180" s="1">
        <v>1080100165303</v>
      </c>
      <c r="B2180" t="s">
        <v>2037</v>
      </c>
    </row>
    <row r="2181" spans="1:2">
      <c r="A2181" s="1">
        <v>1080100165310</v>
      </c>
      <c r="B2181" t="s">
        <v>2038</v>
      </c>
    </row>
    <row r="2182" spans="1:2">
      <c r="A2182" s="1">
        <v>1080100165327</v>
      </c>
      <c r="B2182" t="s">
        <v>2039</v>
      </c>
    </row>
    <row r="2183" spans="1:2">
      <c r="A2183" s="1">
        <v>1080100165334</v>
      </c>
      <c r="B2183" t="s">
        <v>2040</v>
      </c>
    </row>
    <row r="2184" spans="1:2">
      <c r="A2184" s="1">
        <v>1080100165341</v>
      </c>
      <c r="B2184" t="s">
        <v>2041</v>
      </c>
    </row>
    <row r="2185" spans="1:2">
      <c r="A2185" s="1">
        <v>1080100165358</v>
      </c>
      <c r="B2185" t="s">
        <v>2042</v>
      </c>
    </row>
    <row r="2186" spans="1:2">
      <c r="A2186" s="1">
        <v>1080100165365</v>
      </c>
      <c r="B2186" t="s">
        <v>2043</v>
      </c>
    </row>
    <row r="2187" spans="1:2">
      <c r="A2187" s="1">
        <v>1080100165372</v>
      </c>
      <c r="B2187" t="s">
        <v>2044</v>
      </c>
    </row>
    <row r="2188" spans="1:2">
      <c r="A2188" s="1">
        <v>1080100165389</v>
      </c>
      <c r="B2188" t="s">
        <v>2045</v>
      </c>
    </row>
    <row r="2189" spans="1:2">
      <c r="A2189" s="1">
        <v>1080100165396</v>
      </c>
      <c r="B2189" t="s">
        <v>2046</v>
      </c>
    </row>
    <row r="2190" spans="1:2">
      <c r="A2190" s="1">
        <v>1080100165402</v>
      </c>
      <c r="B2190" t="s">
        <v>2047</v>
      </c>
    </row>
    <row r="2191" spans="1:2">
      <c r="A2191" s="1">
        <v>1080100165419</v>
      </c>
      <c r="B2191" t="s">
        <v>2048</v>
      </c>
    </row>
    <row r="2192" spans="1:2">
      <c r="A2192" s="1">
        <v>1080100165471</v>
      </c>
      <c r="B2192" t="s">
        <v>2049</v>
      </c>
    </row>
    <row r="2193" spans="1:2">
      <c r="A2193" s="1">
        <v>1080100165488</v>
      </c>
      <c r="B2193" t="s">
        <v>2050</v>
      </c>
    </row>
    <row r="2194" spans="1:2">
      <c r="A2194" s="1">
        <v>1080100165518</v>
      </c>
      <c r="B2194" t="s">
        <v>2051</v>
      </c>
    </row>
    <row r="2195" spans="1:2">
      <c r="A2195" s="1">
        <v>1080100165525</v>
      </c>
      <c r="B2195" t="s">
        <v>2052</v>
      </c>
    </row>
    <row r="2196" spans="1:2">
      <c r="A2196" s="1">
        <v>1080100165570</v>
      </c>
      <c r="B2196" t="s">
        <v>2053</v>
      </c>
    </row>
    <row r="2197" spans="1:2">
      <c r="A2197" s="1">
        <v>1080100165587</v>
      </c>
      <c r="B2197" t="s">
        <v>2054</v>
      </c>
    </row>
    <row r="2198" spans="1:2">
      <c r="A2198" s="1">
        <v>1080100165594</v>
      </c>
      <c r="B2198" t="s">
        <v>2055</v>
      </c>
    </row>
    <row r="2199" spans="1:2">
      <c r="A2199" s="1">
        <v>1080100165600</v>
      </c>
      <c r="B2199" t="s">
        <v>2056</v>
      </c>
    </row>
    <row r="2200" spans="1:2">
      <c r="A2200" s="1">
        <v>1080100165617</v>
      </c>
      <c r="B2200" t="s">
        <v>2057</v>
      </c>
    </row>
    <row r="2201" spans="1:2">
      <c r="A2201" s="1">
        <v>1080100165624</v>
      </c>
      <c r="B2201" t="s">
        <v>2058</v>
      </c>
    </row>
    <row r="2202" spans="1:2">
      <c r="A2202" s="1">
        <v>1080100165631</v>
      </c>
      <c r="B2202" t="s">
        <v>2059</v>
      </c>
    </row>
    <row r="2203" spans="1:2">
      <c r="A2203" s="1">
        <v>1080100165648</v>
      </c>
      <c r="B2203" t="s">
        <v>2060</v>
      </c>
    </row>
    <row r="2204" spans="1:2">
      <c r="A2204" s="1">
        <v>1080100165655</v>
      </c>
      <c r="B2204" t="s">
        <v>2061</v>
      </c>
    </row>
    <row r="2205" spans="1:2">
      <c r="A2205" s="1">
        <v>1080100165662</v>
      </c>
      <c r="B2205" t="s">
        <v>2062</v>
      </c>
    </row>
    <row r="2206" spans="1:2">
      <c r="A2206" s="1">
        <v>1080100165679</v>
      </c>
      <c r="B2206" t="s">
        <v>2063</v>
      </c>
    </row>
    <row r="2207" spans="1:2">
      <c r="A2207" s="1">
        <v>1080100165686</v>
      </c>
      <c r="B2207" t="s">
        <v>2064</v>
      </c>
    </row>
    <row r="2208" spans="1:2">
      <c r="A2208" s="1">
        <v>1080100165693</v>
      </c>
      <c r="B2208" t="s">
        <v>2065</v>
      </c>
    </row>
    <row r="2209" spans="1:2">
      <c r="A2209" s="1">
        <v>1080100165709</v>
      </c>
      <c r="B2209" t="s">
        <v>2066</v>
      </c>
    </row>
    <row r="2210" spans="1:2">
      <c r="A2210" s="1">
        <v>1080100165716</v>
      </c>
      <c r="B2210" t="s">
        <v>2067</v>
      </c>
    </row>
    <row r="2211" spans="1:2">
      <c r="A2211" s="1">
        <v>1080100165723</v>
      </c>
      <c r="B2211" t="s">
        <v>2068</v>
      </c>
    </row>
    <row r="2212" spans="1:2">
      <c r="A2212" s="1">
        <v>1080100165730</v>
      </c>
      <c r="B2212" t="s">
        <v>2069</v>
      </c>
    </row>
    <row r="2213" spans="1:2">
      <c r="A2213" s="1">
        <v>1080100165747</v>
      </c>
      <c r="B2213" t="s">
        <v>2070</v>
      </c>
    </row>
    <row r="2214" spans="1:2">
      <c r="A2214" s="1">
        <v>1080100165754</v>
      </c>
      <c r="B2214" t="s">
        <v>2071</v>
      </c>
    </row>
    <row r="2215" spans="1:2">
      <c r="A2215" s="1">
        <v>1080100165761</v>
      </c>
      <c r="B2215" t="s">
        <v>2072</v>
      </c>
    </row>
    <row r="2216" spans="1:2">
      <c r="A2216" s="1">
        <v>1080100165778</v>
      </c>
      <c r="B2216" t="s">
        <v>2073</v>
      </c>
    </row>
    <row r="2217" spans="1:2">
      <c r="A2217" s="1">
        <v>1080100165785</v>
      </c>
      <c r="B2217" t="s">
        <v>2074</v>
      </c>
    </row>
    <row r="2218" spans="1:2">
      <c r="A2218" s="1">
        <v>1080100165822</v>
      </c>
      <c r="B2218" t="s">
        <v>2075</v>
      </c>
    </row>
    <row r="2219" spans="1:2">
      <c r="A2219" s="1">
        <v>1080100165891</v>
      </c>
      <c r="B2219" t="s">
        <v>2076</v>
      </c>
    </row>
    <row r="2220" spans="1:2">
      <c r="A2220" s="1">
        <v>1080100165945</v>
      </c>
      <c r="B2220" t="s">
        <v>2077</v>
      </c>
    </row>
    <row r="2221" spans="1:2">
      <c r="A2221" s="1">
        <v>1080100165952</v>
      </c>
      <c r="B2221" t="s">
        <v>2078</v>
      </c>
    </row>
    <row r="2222" spans="1:2">
      <c r="A2222" s="1">
        <v>1080100165969</v>
      </c>
      <c r="B2222" t="s">
        <v>2079</v>
      </c>
    </row>
    <row r="2223" spans="1:2">
      <c r="A2223" s="1">
        <v>1080100165976</v>
      </c>
      <c r="B2223" t="s">
        <v>2080</v>
      </c>
    </row>
    <row r="2224" spans="1:2">
      <c r="A2224" s="1">
        <v>1080100165983</v>
      </c>
      <c r="B2224" t="s">
        <v>2081</v>
      </c>
    </row>
    <row r="2225" spans="1:2">
      <c r="A2225" s="1">
        <v>1080100165990</v>
      </c>
      <c r="B2225" t="s">
        <v>2082</v>
      </c>
    </row>
    <row r="2226" spans="1:2">
      <c r="A2226" s="1">
        <v>1080100166003</v>
      </c>
      <c r="B2226" t="s">
        <v>2083</v>
      </c>
    </row>
    <row r="2227" spans="1:2">
      <c r="A2227" s="1">
        <v>1080100166010</v>
      </c>
      <c r="B2227" t="s">
        <v>2084</v>
      </c>
    </row>
    <row r="2228" spans="1:2">
      <c r="A2228" s="1">
        <v>1080100166027</v>
      </c>
      <c r="B2228" t="s">
        <v>2085</v>
      </c>
    </row>
    <row r="2229" spans="1:2">
      <c r="A2229" s="1">
        <v>1080100166034</v>
      </c>
      <c r="B2229" t="s">
        <v>2086</v>
      </c>
    </row>
    <row r="2230" spans="1:2">
      <c r="A2230" s="1">
        <v>1080100166041</v>
      </c>
      <c r="B2230" t="e">
        <f>+SOAP DISH AMERICAN STANDARD SILK P202 CHROME</f>
        <v>#NAME?</v>
      </c>
    </row>
    <row r="2231" spans="1:2">
      <c r="A2231" s="1">
        <v>1080100166058</v>
      </c>
      <c r="B2231" t="e">
        <f>+PAPER HOLDER AMERICAN STANDARD SILK P204 CHROME</f>
        <v>#NAME?</v>
      </c>
    </row>
    <row r="2232" spans="1:2">
      <c r="A2232" s="1">
        <v>1080100166065</v>
      </c>
      <c r="B2232" t="e">
        <f>+TOWEL RAIL AMERICAN STANDARD SILK P203 SGL CHROME</f>
        <v>#NAME?</v>
      </c>
    </row>
    <row r="2233" spans="1:2">
      <c r="A2233" s="1">
        <v>1080100166300</v>
      </c>
      <c r="B2233" t="s">
        <v>2087</v>
      </c>
    </row>
    <row r="2234" spans="1:2">
      <c r="A2234" s="1">
        <v>1080100166393</v>
      </c>
      <c r="B2234" t="s">
        <v>2088</v>
      </c>
    </row>
    <row r="2235" spans="1:2">
      <c r="A2235" s="1">
        <v>1080100166461</v>
      </c>
      <c r="B2235" t="s">
        <v>2089</v>
      </c>
    </row>
    <row r="2236" spans="1:2">
      <c r="A2236" s="1">
        <v>1080100166959</v>
      </c>
      <c r="B2236" t="s">
        <v>2090</v>
      </c>
    </row>
    <row r="2237" spans="1:2">
      <c r="A2237" s="1">
        <v>1080100166966</v>
      </c>
      <c r="B2237" t="s">
        <v>2091</v>
      </c>
    </row>
    <row r="2238" spans="1:2">
      <c r="A2238" s="1">
        <v>1080100166973</v>
      </c>
      <c r="B2238" t="s">
        <v>2092</v>
      </c>
    </row>
    <row r="2239" spans="1:2">
      <c r="A2239" s="1">
        <v>1080100166980</v>
      </c>
      <c r="B2239" t="s">
        <v>2093</v>
      </c>
    </row>
    <row r="2240" spans="1:2">
      <c r="A2240" s="1">
        <v>1080100166997</v>
      </c>
      <c r="B2240" t="s">
        <v>2094</v>
      </c>
    </row>
    <row r="2241" spans="1:2">
      <c r="A2241" s="1">
        <v>1080100167000</v>
      </c>
      <c r="B2241" t="s">
        <v>2095</v>
      </c>
    </row>
    <row r="2242" spans="1:2">
      <c r="A2242" s="1">
        <v>1080100167017</v>
      </c>
      <c r="B2242" t="s">
        <v>2096</v>
      </c>
    </row>
    <row r="2243" spans="1:2">
      <c r="A2243" s="1">
        <v>1080100167024</v>
      </c>
      <c r="B2243" t="s">
        <v>2097</v>
      </c>
    </row>
    <row r="2244" spans="1:2">
      <c r="A2244" s="1">
        <v>1080100167031</v>
      </c>
      <c r="B2244" t="s">
        <v>2098</v>
      </c>
    </row>
    <row r="2245" spans="1:2">
      <c r="A2245" s="1">
        <v>1080100167048</v>
      </c>
      <c r="B2245" t="s">
        <v>2099</v>
      </c>
    </row>
    <row r="2246" spans="1:2">
      <c r="A2246" s="1">
        <v>1080100167055</v>
      </c>
      <c r="B2246" t="s">
        <v>2100</v>
      </c>
    </row>
    <row r="2247" spans="1:2">
      <c r="A2247" s="1">
        <v>1080100167062</v>
      </c>
      <c r="B2247" t="s">
        <v>2101</v>
      </c>
    </row>
    <row r="2248" spans="1:2">
      <c r="A2248" s="1">
        <v>1080100167079</v>
      </c>
      <c r="B2248" t="s">
        <v>2102</v>
      </c>
    </row>
    <row r="2249" spans="1:2">
      <c r="A2249" s="1">
        <v>1080100167086</v>
      </c>
      <c r="B2249" t="s">
        <v>2103</v>
      </c>
    </row>
    <row r="2250" spans="1:2">
      <c r="A2250" s="1">
        <v>1080100167093</v>
      </c>
      <c r="B2250" t="s">
        <v>2104</v>
      </c>
    </row>
    <row r="2251" spans="1:2">
      <c r="A2251" s="1">
        <v>1080100167109</v>
      </c>
      <c r="B2251" t="s">
        <v>2105</v>
      </c>
    </row>
    <row r="2252" spans="1:2">
      <c r="A2252" s="1">
        <v>1080100167116</v>
      </c>
      <c r="B2252" t="s">
        <v>2106</v>
      </c>
    </row>
    <row r="2253" spans="1:2">
      <c r="A2253" s="1">
        <v>1080100167161</v>
      </c>
      <c r="B2253" t="s">
        <v>2107</v>
      </c>
    </row>
    <row r="2254" spans="1:2">
      <c r="A2254" s="1">
        <v>1080100167178</v>
      </c>
      <c r="B2254" t="s">
        <v>2108</v>
      </c>
    </row>
    <row r="2255" spans="1:2">
      <c r="A2255" s="1">
        <v>1080100167185</v>
      </c>
      <c r="B2255" t="s">
        <v>2109</v>
      </c>
    </row>
    <row r="2256" spans="1:2">
      <c r="A2256" s="1">
        <v>1080100167192</v>
      </c>
      <c r="B2256" t="s">
        <v>2110</v>
      </c>
    </row>
    <row r="2257" spans="1:2">
      <c r="A2257" s="1">
        <v>1080100167208</v>
      </c>
      <c r="B2257" t="s">
        <v>2111</v>
      </c>
    </row>
    <row r="2258" spans="1:2">
      <c r="A2258" s="1">
        <v>1080100167215</v>
      </c>
      <c r="B2258" t="s">
        <v>2112</v>
      </c>
    </row>
    <row r="2259" spans="1:2">
      <c r="A2259" s="1">
        <v>1080100167222</v>
      </c>
      <c r="B2259" t="s">
        <v>2113</v>
      </c>
    </row>
    <row r="2260" spans="1:2">
      <c r="A2260" s="1">
        <v>1080100167239</v>
      </c>
      <c r="B2260" t="s">
        <v>2114</v>
      </c>
    </row>
    <row r="2261" spans="1:2">
      <c r="A2261" s="1">
        <v>1080100167246</v>
      </c>
      <c r="B2261" t="s">
        <v>2115</v>
      </c>
    </row>
    <row r="2262" spans="1:2">
      <c r="A2262" s="1">
        <v>1080100167253</v>
      </c>
      <c r="B2262" t="s">
        <v>2116</v>
      </c>
    </row>
    <row r="2263" spans="1:2">
      <c r="A2263" s="1">
        <v>1080100167260</v>
      </c>
      <c r="B2263" t="s">
        <v>2117</v>
      </c>
    </row>
    <row r="2264" spans="1:2">
      <c r="A2264" s="1">
        <v>1080100167277</v>
      </c>
      <c r="B2264" t="s">
        <v>2118</v>
      </c>
    </row>
    <row r="2265" spans="1:2">
      <c r="A2265" s="1">
        <v>1080100167284</v>
      </c>
      <c r="B2265" t="s">
        <v>2119</v>
      </c>
    </row>
    <row r="2266" spans="1:2">
      <c r="A2266" s="1">
        <v>1080100167291</v>
      </c>
      <c r="B2266" t="s">
        <v>2120</v>
      </c>
    </row>
    <row r="2267" spans="1:2">
      <c r="A2267" s="1">
        <v>1080100167307</v>
      </c>
      <c r="B2267" t="s">
        <v>2121</v>
      </c>
    </row>
    <row r="2268" spans="1:2">
      <c r="A2268" s="1">
        <v>1080100167314</v>
      </c>
      <c r="B2268" t="s">
        <v>2122</v>
      </c>
    </row>
    <row r="2269" spans="1:2">
      <c r="A2269" s="1">
        <v>1080100167321</v>
      </c>
      <c r="B2269" t="s">
        <v>2123</v>
      </c>
    </row>
    <row r="2270" spans="1:2">
      <c r="A2270" s="1">
        <v>1080100167338</v>
      </c>
      <c r="B2270" t="s">
        <v>2124</v>
      </c>
    </row>
    <row r="2271" spans="1:2">
      <c r="A2271" s="1">
        <v>1080100167345</v>
      </c>
      <c r="B2271" t="s">
        <v>2125</v>
      </c>
    </row>
    <row r="2272" spans="1:2">
      <c r="A2272" s="1">
        <v>1080100167352</v>
      </c>
      <c r="B2272" t="s">
        <v>2126</v>
      </c>
    </row>
    <row r="2273" spans="1:2">
      <c r="A2273" s="1">
        <v>1080100167369</v>
      </c>
      <c r="B2273" t="s">
        <v>2127</v>
      </c>
    </row>
    <row r="2274" spans="1:2">
      <c r="A2274" s="1">
        <v>1080100167376</v>
      </c>
      <c r="B2274" t="s">
        <v>2128</v>
      </c>
    </row>
    <row r="2275" spans="1:2">
      <c r="A2275" s="1">
        <v>1080100167383</v>
      </c>
      <c r="B2275" t="s">
        <v>2129</v>
      </c>
    </row>
    <row r="2276" spans="1:2">
      <c r="A2276" s="1">
        <v>1080100167390</v>
      </c>
      <c r="B2276" t="s">
        <v>2130</v>
      </c>
    </row>
    <row r="2277" spans="1:2">
      <c r="A2277" s="1">
        <v>1080100167406</v>
      </c>
      <c r="B2277" t="s">
        <v>2131</v>
      </c>
    </row>
    <row r="2278" spans="1:2">
      <c r="A2278" s="1">
        <v>1080100167413</v>
      </c>
      <c r="B2278" t="s">
        <v>2132</v>
      </c>
    </row>
    <row r="2279" spans="1:2">
      <c r="A2279" s="1">
        <v>1080100167420</v>
      </c>
      <c r="B2279" t="s">
        <v>2133</v>
      </c>
    </row>
    <row r="2280" spans="1:2">
      <c r="A2280" s="1">
        <v>1080100167437</v>
      </c>
      <c r="B2280" t="s">
        <v>2134</v>
      </c>
    </row>
    <row r="2281" spans="1:2">
      <c r="A2281" s="1">
        <v>1080100167444</v>
      </c>
      <c r="B2281" t="s">
        <v>2135</v>
      </c>
    </row>
    <row r="2282" spans="1:2">
      <c r="A2282" s="1">
        <v>1080100167451</v>
      </c>
      <c r="B2282" t="s">
        <v>2136</v>
      </c>
    </row>
    <row r="2283" spans="1:2">
      <c r="A2283" s="1">
        <v>1080100167468</v>
      </c>
      <c r="B2283" t="s">
        <v>2137</v>
      </c>
    </row>
    <row r="2284" spans="1:2">
      <c r="A2284" s="1">
        <v>1080100167475</v>
      </c>
      <c r="B2284" t="s">
        <v>2138</v>
      </c>
    </row>
    <row r="2285" spans="1:2">
      <c r="A2285" s="1">
        <v>1080100167482</v>
      </c>
      <c r="B2285" t="s">
        <v>2139</v>
      </c>
    </row>
    <row r="2286" spans="1:2">
      <c r="A2286" s="1">
        <v>1080100167499</v>
      </c>
      <c r="B2286" t="s">
        <v>2140</v>
      </c>
    </row>
    <row r="2287" spans="1:2">
      <c r="A2287" s="1">
        <v>1080100167505</v>
      </c>
      <c r="B2287" t="s">
        <v>2141</v>
      </c>
    </row>
    <row r="2288" spans="1:2">
      <c r="A2288" s="1">
        <v>1080100167512</v>
      </c>
      <c r="B2288" t="s">
        <v>2142</v>
      </c>
    </row>
    <row r="2289" spans="1:2">
      <c r="A2289" s="1">
        <v>1080100167529</v>
      </c>
      <c r="B2289" t="s">
        <v>2143</v>
      </c>
    </row>
    <row r="2290" spans="1:2">
      <c r="A2290" s="1">
        <v>1080100167536</v>
      </c>
      <c r="B2290" t="s">
        <v>2144</v>
      </c>
    </row>
    <row r="2291" spans="1:2">
      <c r="A2291" s="1">
        <v>1080100167543</v>
      </c>
      <c r="B2291" t="s">
        <v>2145</v>
      </c>
    </row>
    <row r="2292" spans="1:2">
      <c r="A2292" s="1">
        <v>1080100167550</v>
      </c>
      <c r="B2292" t="s">
        <v>2146</v>
      </c>
    </row>
    <row r="2293" spans="1:2">
      <c r="A2293" s="1">
        <v>1080100167567</v>
      </c>
      <c r="B2293" t="s">
        <v>2147</v>
      </c>
    </row>
    <row r="2294" spans="1:2">
      <c r="A2294" s="1">
        <v>1080100167574</v>
      </c>
      <c r="B2294" t="s">
        <v>2148</v>
      </c>
    </row>
    <row r="2295" spans="1:2">
      <c r="A2295" s="1">
        <v>1080100167581</v>
      </c>
      <c r="B2295" t="s">
        <v>2149</v>
      </c>
    </row>
    <row r="2296" spans="1:2">
      <c r="A2296" s="1">
        <v>1080100167598</v>
      </c>
      <c r="B2296" t="s">
        <v>2150</v>
      </c>
    </row>
    <row r="2297" spans="1:2">
      <c r="A2297" s="1">
        <v>1080100167604</v>
      </c>
      <c r="B2297" t="s">
        <v>2151</v>
      </c>
    </row>
    <row r="2298" spans="1:2">
      <c r="A2298" s="1">
        <v>1080100167611</v>
      </c>
      <c r="B2298" t="s">
        <v>2152</v>
      </c>
    </row>
    <row r="2299" spans="1:2">
      <c r="A2299" s="1">
        <v>1080100167628</v>
      </c>
      <c r="B2299" t="s">
        <v>2153</v>
      </c>
    </row>
    <row r="2300" spans="1:2">
      <c r="A2300" s="1">
        <v>1080100167635</v>
      </c>
      <c r="B2300" t="s">
        <v>2154</v>
      </c>
    </row>
    <row r="2301" spans="1:2">
      <c r="A2301" s="1">
        <v>1080100167642</v>
      </c>
      <c r="B2301" t="s">
        <v>2155</v>
      </c>
    </row>
    <row r="2302" spans="1:2">
      <c r="A2302" s="1">
        <v>1080100167659</v>
      </c>
      <c r="B2302" t="s">
        <v>2156</v>
      </c>
    </row>
    <row r="2303" spans="1:2">
      <c r="A2303" s="1">
        <v>1080100167666</v>
      </c>
      <c r="B2303" t="s">
        <v>2157</v>
      </c>
    </row>
    <row r="2304" spans="1:2">
      <c r="A2304" s="1">
        <v>1080100167673</v>
      </c>
      <c r="B2304" t="s">
        <v>2158</v>
      </c>
    </row>
    <row r="2305" spans="1:2">
      <c r="A2305" s="1">
        <v>1080100167680</v>
      </c>
      <c r="B2305" t="s">
        <v>2159</v>
      </c>
    </row>
    <row r="2306" spans="1:2">
      <c r="A2306" s="1">
        <v>1080100167697</v>
      </c>
      <c r="B2306" t="s">
        <v>2160</v>
      </c>
    </row>
    <row r="2307" spans="1:2">
      <c r="A2307" s="1">
        <v>1080100167703</v>
      </c>
      <c r="B2307" t="s">
        <v>2161</v>
      </c>
    </row>
    <row r="2308" spans="1:2">
      <c r="A2308" s="1">
        <v>1080100167710</v>
      </c>
      <c r="B2308" t="s">
        <v>2162</v>
      </c>
    </row>
    <row r="2309" spans="1:2">
      <c r="A2309" s="1">
        <v>1080100167727</v>
      </c>
      <c r="B2309" t="e">
        <f>+PAINT BOYSEN GAL QDE SILVER GRAY #REF!</f>
        <v>#NAME?</v>
      </c>
    </row>
    <row r="2310" spans="1:2">
      <c r="A2310" s="1">
        <v>1080100167734</v>
      </c>
      <c r="B2310" t="s">
        <v>2163</v>
      </c>
    </row>
    <row r="2311" spans="1:2">
      <c r="A2311" s="1">
        <v>1080100167741</v>
      </c>
      <c r="B2311" t="s">
        <v>2164</v>
      </c>
    </row>
    <row r="2312" spans="1:2">
      <c r="A2312" s="1">
        <v>1080100167758</v>
      </c>
      <c r="B2312" t="s">
        <v>2165</v>
      </c>
    </row>
    <row r="2313" spans="1:2">
      <c r="A2313" s="1">
        <v>1080100167765</v>
      </c>
      <c r="B2313" t="s">
        <v>2166</v>
      </c>
    </row>
    <row r="2314" spans="1:2">
      <c r="A2314" s="1">
        <v>1080100167772</v>
      </c>
      <c r="B2314" t="s">
        <v>2167</v>
      </c>
    </row>
    <row r="2315" spans="1:2">
      <c r="A2315" s="1">
        <v>1080100167789</v>
      </c>
      <c r="B2315" t="s">
        <v>2168</v>
      </c>
    </row>
    <row r="2316" spans="1:2">
      <c r="A2316" s="1">
        <v>1080100167796</v>
      </c>
      <c r="B2316" t="s">
        <v>2169</v>
      </c>
    </row>
    <row r="2317" spans="1:2">
      <c r="A2317" s="1">
        <v>1080100167802</v>
      </c>
      <c r="B2317" t="s">
        <v>2170</v>
      </c>
    </row>
    <row r="2318" spans="1:2">
      <c r="A2318" s="1">
        <v>1080100167819</v>
      </c>
      <c r="B2318" t="s">
        <v>2171</v>
      </c>
    </row>
    <row r="2319" spans="1:2">
      <c r="A2319" s="1">
        <v>1080100167857</v>
      </c>
      <c r="B2319" t="s">
        <v>2172</v>
      </c>
    </row>
    <row r="2320" spans="1:2">
      <c r="A2320" s="1">
        <v>1080100167864</v>
      </c>
      <c r="B2320" t="s">
        <v>2173</v>
      </c>
    </row>
    <row r="2321" spans="1:2">
      <c r="A2321" s="1">
        <v>1080100167871</v>
      </c>
      <c r="B2321" t="s">
        <v>2174</v>
      </c>
    </row>
    <row r="2322" spans="1:2">
      <c r="A2322" s="1">
        <v>1080100167888</v>
      </c>
      <c r="B2322" t="s">
        <v>2175</v>
      </c>
    </row>
    <row r="2323" spans="1:2">
      <c r="A2323" s="1">
        <v>1080100167895</v>
      </c>
      <c r="B2323" t="s">
        <v>2176</v>
      </c>
    </row>
    <row r="2324" spans="1:2">
      <c r="A2324" s="1">
        <v>1080100167901</v>
      </c>
      <c r="B2324" t="s">
        <v>2177</v>
      </c>
    </row>
    <row r="2325" spans="1:2">
      <c r="A2325" s="1">
        <v>1080100167918</v>
      </c>
      <c r="B2325" t="s">
        <v>2178</v>
      </c>
    </row>
    <row r="2326" spans="1:2">
      <c r="A2326" s="1">
        <v>1080100167925</v>
      </c>
      <c r="B2326" t="s">
        <v>2179</v>
      </c>
    </row>
    <row r="2327" spans="1:2">
      <c r="A2327" s="1">
        <v>1080100167932</v>
      </c>
      <c r="B2327" t="s">
        <v>2180</v>
      </c>
    </row>
    <row r="2328" spans="1:2">
      <c r="A2328" s="1">
        <v>1080100167949</v>
      </c>
      <c r="B2328" t="s">
        <v>2181</v>
      </c>
    </row>
    <row r="2329" spans="1:2">
      <c r="A2329" s="1">
        <v>1080100167956</v>
      </c>
      <c r="B2329" t="s">
        <v>2182</v>
      </c>
    </row>
    <row r="2330" spans="1:2">
      <c r="A2330" s="1">
        <v>1080100167963</v>
      </c>
      <c r="B2330" t="s">
        <v>2183</v>
      </c>
    </row>
    <row r="2331" spans="1:2">
      <c r="A2331" s="1">
        <v>1080100167970</v>
      </c>
      <c r="B2331" t="s">
        <v>2184</v>
      </c>
    </row>
    <row r="2332" spans="1:2">
      <c r="A2332" s="1">
        <v>1080100168038</v>
      </c>
      <c r="B2332" t="s">
        <v>2185</v>
      </c>
    </row>
    <row r="2333" spans="1:2">
      <c r="A2333" s="1">
        <v>1080100168045</v>
      </c>
      <c r="B2333" t="s">
        <v>2186</v>
      </c>
    </row>
    <row r="2334" spans="1:2">
      <c r="A2334" s="1">
        <v>1080100168052</v>
      </c>
      <c r="B2334" t="s">
        <v>2187</v>
      </c>
    </row>
    <row r="2335" spans="1:2">
      <c r="A2335" s="1">
        <v>1080100168069</v>
      </c>
      <c r="B2335" t="s">
        <v>2188</v>
      </c>
    </row>
    <row r="2336" spans="1:2">
      <c r="A2336" s="1">
        <v>1080100168076</v>
      </c>
      <c r="B2336" t="s">
        <v>2189</v>
      </c>
    </row>
    <row r="2337" spans="1:2">
      <c r="A2337" s="1">
        <v>1080100168083</v>
      </c>
      <c r="B2337" t="s">
        <v>2190</v>
      </c>
    </row>
    <row r="2338" spans="1:2">
      <c r="A2338" s="1">
        <v>1080100168090</v>
      </c>
      <c r="B2338" t="s">
        <v>2191</v>
      </c>
    </row>
    <row r="2339" spans="1:2">
      <c r="A2339" s="1">
        <v>1080100168106</v>
      </c>
      <c r="B2339" t="s">
        <v>2192</v>
      </c>
    </row>
    <row r="2340" spans="1:2">
      <c r="A2340" s="1">
        <v>1080100168113</v>
      </c>
      <c r="B2340" t="s">
        <v>2193</v>
      </c>
    </row>
    <row r="2341" spans="1:2">
      <c r="A2341" s="1">
        <v>1080100168120</v>
      </c>
      <c r="B2341" t="s">
        <v>2194</v>
      </c>
    </row>
    <row r="2342" spans="1:2">
      <c r="A2342" s="1">
        <v>1080100168137</v>
      </c>
      <c r="B2342" t="s">
        <v>2195</v>
      </c>
    </row>
    <row r="2343" spans="1:2">
      <c r="A2343" s="1">
        <v>1080100168144</v>
      </c>
      <c r="B2343" t="s">
        <v>2196</v>
      </c>
    </row>
    <row r="2344" spans="1:2">
      <c r="A2344" s="1">
        <v>1080100168151</v>
      </c>
      <c r="B2344" t="s">
        <v>2197</v>
      </c>
    </row>
    <row r="2345" spans="1:2">
      <c r="A2345" s="1">
        <v>1080100168168</v>
      </c>
      <c r="B2345" t="s">
        <v>2198</v>
      </c>
    </row>
    <row r="2346" spans="1:2">
      <c r="A2346" s="1">
        <v>1080100168175</v>
      </c>
      <c r="B2346" t="s">
        <v>2199</v>
      </c>
    </row>
    <row r="2347" spans="1:2">
      <c r="A2347" s="1">
        <v>1080100168182</v>
      </c>
      <c r="B2347" t="s">
        <v>2200</v>
      </c>
    </row>
    <row r="2348" spans="1:2">
      <c r="A2348" s="1">
        <v>1080100168199</v>
      </c>
      <c r="B2348" t="s">
        <v>2201</v>
      </c>
    </row>
    <row r="2349" spans="1:2">
      <c r="A2349" s="1">
        <v>1080100168205</v>
      </c>
      <c r="B2349" t="s">
        <v>2202</v>
      </c>
    </row>
    <row r="2350" spans="1:2">
      <c r="A2350" s="1">
        <v>1080100168212</v>
      </c>
      <c r="B2350" t="s">
        <v>2203</v>
      </c>
    </row>
    <row r="2351" spans="1:2">
      <c r="A2351" s="1">
        <v>1080100168229</v>
      </c>
      <c r="B2351" t="s">
        <v>2204</v>
      </c>
    </row>
    <row r="2352" spans="1:2">
      <c r="A2352" s="1">
        <v>1080100168236</v>
      </c>
      <c r="B2352" t="s">
        <v>2205</v>
      </c>
    </row>
    <row r="2353" spans="1:2">
      <c r="A2353" s="1">
        <v>1080100168243</v>
      </c>
      <c r="B2353" t="s">
        <v>2206</v>
      </c>
    </row>
    <row r="2354" spans="1:2">
      <c r="A2354" s="1">
        <v>1080100168250</v>
      </c>
      <c r="B2354" t="s">
        <v>2207</v>
      </c>
    </row>
    <row r="2355" spans="1:2">
      <c r="A2355" s="1">
        <v>1080100168267</v>
      </c>
      <c r="B2355" t="s">
        <v>2208</v>
      </c>
    </row>
    <row r="2356" spans="1:2">
      <c r="A2356" s="1">
        <v>1080100168274</v>
      </c>
      <c r="B2356" t="s">
        <v>2209</v>
      </c>
    </row>
    <row r="2357" spans="1:2">
      <c r="A2357" s="1">
        <v>1080100168311</v>
      </c>
      <c r="B2357" t="s">
        <v>2210</v>
      </c>
    </row>
    <row r="2358" spans="1:2">
      <c r="A2358" s="1">
        <v>1080100168328</v>
      </c>
      <c r="B2358" t="s">
        <v>2211</v>
      </c>
    </row>
    <row r="2359" spans="1:2">
      <c r="A2359" s="1">
        <v>1080100168335</v>
      </c>
      <c r="B2359" t="s">
        <v>2212</v>
      </c>
    </row>
    <row r="2360" spans="1:2">
      <c r="A2360" s="1">
        <v>1080100168649</v>
      </c>
      <c r="B2360" t="s">
        <v>2213</v>
      </c>
    </row>
    <row r="2361" spans="1:2">
      <c r="A2361" s="1">
        <v>1080100168656</v>
      </c>
      <c r="B2361" t="s">
        <v>2214</v>
      </c>
    </row>
    <row r="2362" spans="1:2">
      <c r="A2362" s="1">
        <v>1080100168687</v>
      </c>
      <c r="B2362" t="e">
        <f>+WC AMERICAN STANDARD NEW ECCO WHITE W/O S&amp;P</f>
        <v>#NAME?</v>
      </c>
    </row>
    <row r="2363" spans="1:2">
      <c r="A2363" s="1">
        <v>1080100168694</v>
      </c>
      <c r="B2363" t="e">
        <f>+WC AMERICAN STANDARD GALAXY II WHITE DUO</f>
        <v>#NAME?</v>
      </c>
    </row>
    <row r="2364" spans="1:2">
      <c r="A2364" s="1">
        <v>1080100168786</v>
      </c>
      <c r="B2364" t="s">
        <v>2215</v>
      </c>
    </row>
    <row r="2365" spans="1:2">
      <c r="A2365" s="1">
        <v>1080100168793</v>
      </c>
      <c r="B2365" t="s">
        <v>2216</v>
      </c>
    </row>
    <row r="2366" spans="1:2">
      <c r="A2366" s="1">
        <v>1080100169554</v>
      </c>
      <c r="B2366" t="s">
        <v>2217</v>
      </c>
    </row>
    <row r="2367" spans="1:2">
      <c r="A2367" s="1">
        <v>1080100169561</v>
      </c>
      <c r="B2367" t="s">
        <v>2218</v>
      </c>
    </row>
    <row r="2368" spans="1:2">
      <c r="A2368" s="1">
        <v>1080100170024</v>
      </c>
      <c r="B2368" t="s">
        <v>2219</v>
      </c>
    </row>
    <row r="2369" spans="1:2">
      <c r="A2369" s="1">
        <v>1080100170031</v>
      </c>
      <c r="B2369" t="s">
        <v>2220</v>
      </c>
    </row>
    <row r="2370" spans="1:2">
      <c r="A2370" s="1">
        <v>1080100170048</v>
      </c>
      <c r="B2370" t="s">
        <v>2221</v>
      </c>
    </row>
    <row r="2371" spans="1:2">
      <c r="A2371" s="1">
        <v>1080100170062</v>
      </c>
      <c r="B2371" t="s">
        <v>2222</v>
      </c>
    </row>
    <row r="2372" spans="1:2">
      <c r="A2372" s="1">
        <v>1080100170079</v>
      </c>
      <c r="B2372" t="s">
        <v>2223</v>
      </c>
    </row>
    <row r="2373" spans="1:2">
      <c r="A2373" s="1">
        <v>1080100170086</v>
      </c>
      <c r="B2373" t="s">
        <v>2224</v>
      </c>
    </row>
    <row r="2374" spans="1:2">
      <c r="A2374" s="1">
        <v>1080100170093</v>
      </c>
      <c r="B2374" t="s">
        <v>2225</v>
      </c>
    </row>
    <row r="2375" spans="1:2">
      <c r="A2375" s="1">
        <v>1080100170109</v>
      </c>
      <c r="B2375" t="s">
        <v>2226</v>
      </c>
    </row>
    <row r="2376" spans="1:2">
      <c r="A2376" s="1">
        <v>1080100170116</v>
      </c>
      <c r="B2376" t="s">
        <v>2227</v>
      </c>
    </row>
    <row r="2377" spans="1:2">
      <c r="A2377" s="1">
        <v>1080100170123</v>
      </c>
      <c r="B2377" t="s">
        <v>2228</v>
      </c>
    </row>
    <row r="2378" spans="1:2">
      <c r="A2378" s="1">
        <v>1080100170154</v>
      </c>
      <c r="B2378" t="s">
        <v>2229</v>
      </c>
    </row>
    <row r="2379" spans="1:2">
      <c r="A2379" s="1">
        <v>1080100170185</v>
      </c>
      <c r="B2379" t="s">
        <v>2230</v>
      </c>
    </row>
    <row r="2380" spans="1:2">
      <c r="A2380" s="1">
        <v>1080100170192</v>
      </c>
      <c r="B2380" t="s">
        <v>2231</v>
      </c>
    </row>
    <row r="2381" spans="1:2">
      <c r="A2381" s="1">
        <v>1080100170208</v>
      </c>
      <c r="B2381" t="s">
        <v>2232</v>
      </c>
    </row>
    <row r="2382" spans="1:2">
      <c r="A2382" s="1">
        <v>1080100170246</v>
      </c>
      <c r="B2382" t="s">
        <v>2233</v>
      </c>
    </row>
    <row r="2383" spans="1:2">
      <c r="A2383" s="1">
        <v>1080100170840</v>
      </c>
      <c r="B2383" t="s">
        <v>2234</v>
      </c>
    </row>
    <row r="2384" spans="1:2">
      <c r="A2384" s="1">
        <v>1080100170857</v>
      </c>
      <c r="B2384" t="s">
        <v>2235</v>
      </c>
    </row>
    <row r="2385" spans="1:2">
      <c r="A2385" s="1">
        <v>1080100171373</v>
      </c>
      <c r="B2385" t="s">
        <v>2236</v>
      </c>
    </row>
    <row r="2386" spans="1:2">
      <c r="A2386" s="1">
        <v>1080100171380</v>
      </c>
      <c r="B2386" t="s">
        <v>2237</v>
      </c>
    </row>
    <row r="2387" spans="1:2">
      <c r="A2387" s="1">
        <v>1080100171397</v>
      </c>
      <c r="B2387" t="s">
        <v>2238</v>
      </c>
    </row>
    <row r="2388" spans="1:2">
      <c r="A2388" s="1">
        <v>1080100171403</v>
      </c>
      <c r="B2388" t="s">
        <v>2239</v>
      </c>
    </row>
    <row r="2389" spans="1:2">
      <c r="A2389" s="1">
        <v>1080100171410</v>
      </c>
      <c r="B2389" t="s">
        <v>2240</v>
      </c>
    </row>
    <row r="2390" spans="1:2">
      <c r="A2390" s="1">
        <v>1080100171427</v>
      </c>
      <c r="B2390" t="s">
        <v>2241</v>
      </c>
    </row>
    <row r="2391" spans="1:2">
      <c r="A2391" s="1">
        <v>1080100172257</v>
      </c>
      <c r="B2391" t="s">
        <v>2242</v>
      </c>
    </row>
    <row r="2392" spans="1:2">
      <c r="A2392" s="1">
        <v>1080100172264</v>
      </c>
      <c r="B2392" t="s">
        <v>2243</v>
      </c>
    </row>
    <row r="2393" spans="1:2">
      <c r="A2393" s="1">
        <v>1080100172967</v>
      </c>
      <c r="B2393" t="e">
        <f>+WC ROYAL TERN #REF!-S2215TLS CITI-SKYLARK WHITE</f>
        <v>#NAME?</v>
      </c>
    </row>
    <row r="2394" spans="1:2">
      <c r="A2394" s="1">
        <v>1080100172974</v>
      </c>
      <c r="B2394" t="e">
        <f>+LAV ROYAL TERN L3205S SUSAN SKYLARK WHITE</f>
        <v>#NAME?</v>
      </c>
    </row>
    <row r="2395" spans="1:2">
      <c r="A2395" s="1">
        <v>1080100172981</v>
      </c>
      <c r="B2395" t="s">
        <v>2244</v>
      </c>
    </row>
    <row r="2396" spans="1:2">
      <c r="A2396" s="1">
        <v>1080100172998</v>
      </c>
      <c r="B2396" t="s">
        <v>2245</v>
      </c>
    </row>
    <row r="2397" spans="1:2">
      <c r="A2397" s="1">
        <v>1080100173001</v>
      </c>
      <c r="B2397" t="s">
        <v>2246</v>
      </c>
    </row>
    <row r="2398" spans="1:2">
      <c r="A2398" s="1">
        <v>1080100173018</v>
      </c>
      <c r="B2398" t="s">
        <v>2247</v>
      </c>
    </row>
    <row r="2399" spans="1:2">
      <c r="A2399" s="1">
        <v>1080100173025</v>
      </c>
      <c r="B2399" t="s">
        <v>2248</v>
      </c>
    </row>
    <row r="2400" spans="1:2">
      <c r="A2400" s="1">
        <v>1080100173032</v>
      </c>
      <c r="B2400" t="s">
        <v>2249</v>
      </c>
    </row>
    <row r="2401" spans="1:2">
      <c r="A2401" s="1">
        <v>1080100173049</v>
      </c>
      <c r="B2401" t="s">
        <v>2250</v>
      </c>
    </row>
    <row r="2402" spans="1:2">
      <c r="A2402" s="1">
        <v>1080100173056</v>
      </c>
      <c r="B2402" t="s">
        <v>2251</v>
      </c>
    </row>
    <row r="2403" spans="1:2">
      <c r="A2403" s="1">
        <v>1080100173063</v>
      </c>
      <c r="B2403" t="s">
        <v>2252</v>
      </c>
    </row>
    <row r="2404" spans="1:2">
      <c r="A2404" s="1">
        <v>1080100173070</v>
      </c>
      <c r="B2404" t="s">
        <v>2253</v>
      </c>
    </row>
    <row r="2405" spans="1:2">
      <c r="A2405" s="1">
        <v>1080100173087</v>
      </c>
      <c r="B2405" t="s">
        <v>2254</v>
      </c>
    </row>
    <row r="2406" spans="1:2">
      <c r="A2406" s="1">
        <v>1080100173094</v>
      </c>
      <c r="B2406" t="s">
        <v>2255</v>
      </c>
    </row>
    <row r="2407" spans="1:2">
      <c r="A2407" s="1">
        <v>1080100173100</v>
      </c>
      <c r="B2407" t="s">
        <v>2256</v>
      </c>
    </row>
    <row r="2408" spans="1:2">
      <c r="A2408" s="1">
        <v>1080100173117</v>
      </c>
      <c r="B2408" t="s">
        <v>2257</v>
      </c>
    </row>
    <row r="2409" spans="1:2">
      <c r="A2409" s="1">
        <v>1080100173285</v>
      </c>
      <c r="B2409" t="s">
        <v>2258</v>
      </c>
    </row>
    <row r="2410" spans="1:2">
      <c r="A2410" s="1">
        <v>1080100173407</v>
      </c>
      <c r="B2410" t="s">
        <v>2259</v>
      </c>
    </row>
    <row r="2411" spans="1:2">
      <c r="A2411" s="1">
        <v>1080100174008</v>
      </c>
      <c r="B2411" t="s">
        <v>2260</v>
      </c>
    </row>
    <row r="2412" spans="1:2">
      <c r="A2412" s="1">
        <v>1080100174015</v>
      </c>
      <c r="B2412" t="s">
        <v>2261</v>
      </c>
    </row>
    <row r="2413" spans="1:2">
      <c r="A2413" s="1">
        <v>1080100174022</v>
      </c>
      <c r="B2413" t="s">
        <v>2262</v>
      </c>
    </row>
    <row r="2414" spans="1:2">
      <c r="A2414" s="1">
        <v>1080100174039</v>
      </c>
      <c r="B2414" t="s">
        <v>2263</v>
      </c>
    </row>
    <row r="2415" spans="1:2">
      <c r="A2415" s="1">
        <v>1080100174046</v>
      </c>
      <c r="B2415" t="s">
        <v>2264</v>
      </c>
    </row>
    <row r="2416" spans="1:2">
      <c r="A2416" s="1">
        <v>1080100174053</v>
      </c>
      <c r="B2416" t="s">
        <v>2265</v>
      </c>
    </row>
    <row r="2417" spans="1:2">
      <c r="A2417" s="1">
        <v>1080100174060</v>
      </c>
      <c r="B2417" t="s">
        <v>2266</v>
      </c>
    </row>
    <row r="2418" spans="1:2">
      <c r="A2418" s="1">
        <v>1080100174077</v>
      </c>
      <c r="B2418" t="s">
        <v>2267</v>
      </c>
    </row>
    <row r="2419" spans="1:2">
      <c r="A2419" s="1">
        <v>1080100174084</v>
      </c>
      <c r="B2419" t="s">
        <v>2268</v>
      </c>
    </row>
    <row r="2420" spans="1:2">
      <c r="A2420" s="1">
        <v>1080100174091</v>
      </c>
      <c r="B2420" t="s">
        <v>2269</v>
      </c>
    </row>
    <row r="2421" spans="1:2">
      <c r="A2421" s="1">
        <v>1080100174107</v>
      </c>
      <c r="B2421" t="s">
        <v>2270</v>
      </c>
    </row>
    <row r="2422" spans="1:2">
      <c r="A2422" s="1">
        <v>1080100174114</v>
      </c>
      <c r="B2422" t="s">
        <v>2271</v>
      </c>
    </row>
    <row r="2423" spans="1:2">
      <c r="A2423" s="1">
        <v>1080100174121</v>
      </c>
      <c r="B2423" t="s">
        <v>2272</v>
      </c>
    </row>
    <row r="2424" spans="1:2">
      <c r="A2424" s="1">
        <v>1080100174282</v>
      </c>
      <c r="B2424" t="s">
        <v>2273</v>
      </c>
    </row>
    <row r="2425" spans="1:2">
      <c r="A2425" s="1">
        <v>1080100174299</v>
      </c>
      <c r="B2425" t="s">
        <v>2274</v>
      </c>
    </row>
    <row r="2426" spans="1:2">
      <c r="A2426" s="1">
        <v>1080100174572</v>
      </c>
      <c r="B2426" t="s">
        <v>2275</v>
      </c>
    </row>
    <row r="2427" spans="1:2">
      <c r="A2427" s="1">
        <v>1080100174589</v>
      </c>
      <c r="B2427" t="s">
        <v>2276</v>
      </c>
    </row>
    <row r="2428" spans="1:2">
      <c r="A2428" s="1">
        <v>1080100174596</v>
      </c>
      <c r="B2428" t="s">
        <v>2277</v>
      </c>
    </row>
    <row r="2429" spans="1:2">
      <c r="A2429" s="1">
        <v>1080100174602</v>
      </c>
      <c r="B2429" t="s">
        <v>2278</v>
      </c>
    </row>
    <row r="2430" spans="1:2">
      <c r="A2430" s="1">
        <v>1080100174619</v>
      </c>
      <c r="B2430" t="s">
        <v>2279</v>
      </c>
    </row>
    <row r="2431" spans="1:2">
      <c r="A2431" s="1">
        <v>1080100174626</v>
      </c>
      <c r="B2431" t="s">
        <v>2280</v>
      </c>
    </row>
    <row r="2432" spans="1:2">
      <c r="A2432" s="1">
        <v>1080100174633</v>
      </c>
      <c r="B2432" t="s">
        <v>2281</v>
      </c>
    </row>
    <row r="2433" spans="1:2">
      <c r="A2433" s="1">
        <v>1080100174640</v>
      </c>
      <c r="B2433" t="s">
        <v>2282</v>
      </c>
    </row>
    <row r="2434" spans="1:2">
      <c r="A2434" s="1">
        <v>1080100174657</v>
      </c>
      <c r="B2434" t="s">
        <v>2283</v>
      </c>
    </row>
    <row r="2435" spans="1:2">
      <c r="A2435" s="1">
        <v>1080100174664</v>
      </c>
      <c r="B2435" t="s">
        <v>2284</v>
      </c>
    </row>
    <row r="2436" spans="1:2">
      <c r="A2436" s="1">
        <v>1080100174671</v>
      </c>
      <c r="B2436" t="s">
        <v>2285</v>
      </c>
    </row>
    <row r="2437" spans="1:2">
      <c r="A2437" s="1">
        <v>1080100174688</v>
      </c>
      <c r="B2437" t="s">
        <v>2286</v>
      </c>
    </row>
    <row r="2438" spans="1:2">
      <c r="A2438" s="1">
        <v>1080100174695</v>
      </c>
      <c r="B2438" t="s">
        <v>2287</v>
      </c>
    </row>
    <row r="2439" spans="1:2">
      <c r="A2439" s="1">
        <v>1080100174701</v>
      </c>
      <c r="B2439" t="s">
        <v>2288</v>
      </c>
    </row>
    <row r="2440" spans="1:2">
      <c r="A2440" s="1">
        <v>1080100174718</v>
      </c>
      <c r="B2440" t="s">
        <v>2289</v>
      </c>
    </row>
    <row r="2441" spans="1:2">
      <c r="A2441" s="1">
        <v>1080100174725</v>
      </c>
      <c r="B2441" t="s">
        <v>2290</v>
      </c>
    </row>
    <row r="2442" spans="1:2">
      <c r="A2442" s="1">
        <v>1080100174732</v>
      </c>
      <c r="B2442" t="s">
        <v>2291</v>
      </c>
    </row>
    <row r="2443" spans="1:2">
      <c r="A2443" s="1">
        <v>1080100174749</v>
      </c>
      <c r="B2443" t="s">
        <v>2292</v>
      </c>
    </row>
    <row r="2444" spans="1:2">
      <c r="A2444" s="1">
        <v>1080100174756</v>
      </c>
      <c r="B2444" t="s">
        <v>2293</v>
      </c>
    </row>
    <row r="2445" spans="1:2">
      <c r="A2445" s="1">
        <v>1080100174763</v>
      </c>
      <c r="B2445" t="s">
        <v>2294</v>
      </c>
    </row>
    <row r="2446" spans="1:2">
      <c r="A2446" s="1">
        <v>1080100174770</v>
      </c>
      <c r="B2446" t="s">
        <v>2295</v>
      </c>
    </row>
    <row r="2447" spans="1:2">
      <c r="A2447" s="1">
        <v>1080100174787</v>
      </c>
      <c r="B2447" t="s">
        <v>2296</v>
      </c>
    </row>
    <row r="2448" spans="1:2">
      <c r="A2448" s="1">
        <v>1080100174794</v>
      </c>
      <c r="B2448" t="s">
        <v>2297</v>
      </c>
    </row>
    <row r="2449" spans="1:2">
      <c r="A2449" s="1">
        <v>1080100174800</v>
      </c>
      <c r="B2449" t="s">
        <v>2298</v>
      </c>
    </row>
    <row r="2450" spans="1:2">
      <c r="A2450" s="1">
        <v>1080100174817</v>
      </c>
      <c r="B2450" t="s">
        <v>2299</v>
      </c>
    </row>
    <row r="2451" spans="1:2">
      <c r="A2451" s="1">
        <v>1080100174824</v>
      </c>
      <c r="B2451" t="s">
        <v>2300</v>
      </c>
    </row>
    <row r="2452" spans="1:2">
      <c r="A2452" s="1">
        <v>1080100174831</v>
      </c>
      <c r="B2452" t="s">
        <v>2301</v>
      </c>
    </row>
    <row r="2453" spans="1:2">
      <c r="A2453" s="1">
        <v>1080100174848</v>
      </c>
      <c r="B2453" t="s">
        <v>2302</v>
      </c>
    </row>
    <row r="2454" spans="1:2">
      <c r="A2454" s="1">
        <v>1080100174855</v>
      </c>
      <c r="B2454" t="s">
        <v>2303</v>
      </c>
    </row>
    <row r="2455" spans="1:2">
      <c r="A2455" s="1">
        <v>1080100174862</v>
      </c>
      <c r="B2455" t="s">
        <v>2304</v>
      </c>
    </row>
    <row r="2456" spans="1:2">
      <c r="A2456" s="1">
        <v>1080100174879</v>
      </c>
      <c r="B2456" t="s">
        <v>2305</v>
      </c>
    </row>
    <row r="2457" spans="1:2">
      <c r="A2457" s="1">
        <v>1080100174886</v>
      </c>
      <c r="B2457" t="s">
        <v>2306</v>
      </c>
    </row>
    <row r="2458" spans="1:2">
      <c r="A2458" s="1">
        <v>1080100174893</v>
      </c>
      <c r="B2458" t="s">
        <v>2307</v>
      </c>
    </row>
    <row r="2459" spans="1:2">
      <c r="A2459" s="1">
        <v>1080100174909</v>
      </c>
      <c r="B2459" t="s">
        <v>2308</v>
      </c>
    </row>
    <row r="2460" spans="1:2">
      <c r="A2460" s="1">
        <v>1080100174916</v>
      </c>
      <c r="B2460" t="s">
        <v>2309</v>
      </c>
    </row>
    <row r="2461" spans="1:2">
      <c r="A2461" s="1">
        <v>1080100174923</v>
      </c>
      <c r="B2461" t="s">
        <v>2310</v>
      </c>
    </row>
    <row r="2462" spans="1:2">
      <c r="A2462" s="1">
        <v>1080100174930</v>
      </c>
      <c r="B2462" t="s">
        <v>2311</v>
      </c>
    </row>
    <row r="2463" spans="1:2">
      <c r="A2463" s="1">
        <v>1080100174947</v>
      </c>
      <c r="B2463" t="s">
        <v>2312</v>
      </c>
    </row>
    <row r="2464" spans="1:2">
      <c r="A2464" s="1">
        <v>1080100174954</v>
      </c>
      <c r="B2464" t="s">
        <v>2313</v>
      </c>
    </row>
    <row r="2465" spans="1:2">
      <c r="A2465" s="1">
        <v>1080100174961</v>
      </c>
      <c r="B2465" t="s">
        <v>2314</v>
      </c>
    </row>
    <row r="2466" spans="1:2">
      <c r="A2466" s="1">
        <v>1080100174978</v>
      </c>
      <c r="B2466" t="s">
        <v>2315</v>
      </c>
    </row>
    <row r="2467" spans="1:2">
      <c r="A2467" s="1">
        <v>1080100174985</v>
      </c>
      <c r="B2467" t="s">
        <v>2316</v>
      </c>
    </row>
    <row r="2468" spans="1:2">
      <c r="A2468" s="1">
        <v>1080100174992</v>
      </c>
      <c r="B2468" t="s">
        <v>2317</v>
      </c>
    </row>
    <row r="2469" spans="1:2">
      <c r="A2469" s="1">
        <v>1080100175005</v>
      </c>
      <c r="B2469" t="s">
        <v>2318</v>
      </c>
    </row>
    <row r="2470" spans="1:2">
      <c r="A2470" s="1">
        <v>1080100175012</v>
      </c>
      <c r="B2470" t="s">
        <v>2319</v>
      </c>
    </row>
    <row r="2471" spans="1:2">
      <c r="A2471" s="1">
        <v>1080100175029</v>
      </c>
      <c r="B2471" t="s">
        <v>2320</v>
      </c>
    </row>
    <row r="2472" spans="1:2">
      <c r="A2472" s="1">
        <v>1080100175036</v>
      </c>
      <c r="B2472" t="s">
        <v>2321</v>
      </c>
    </row>
    <row r="2473" spans="1:2">
      <c r="A2473" s="1">
        <v>1080100175043</v>
      </c>
      <c r="B2473" t="s">
        <v>2322</v>
      </c>
    </row>
    <row r="2474" spans="1:2">
      <c r="A2474" s="1">
        <v>1080100175050</v>
      </c>
      <c r="B2474" t="s">
        <v>2323</v>
      </c>
    </row>
    <row r="2475" spans="1:2">
      <c r="A2475" s="1">
        <v>1080100175067</v>
      </c>
      <c r="B2475" t="s">
        <v>2324</v>
      </c>
    </row>
    <row r="2476" spans="1:2">
      <c r="A2476" s="1">
        <v>1080100175074</v>
      </c>
      <c r="B2476" t="s">
        <v>2325</v>
      </c>
    </row>
    <row r="2477" spans="1:2">
      <c r="A2477" s="1">
        <v>1080100175081</v>
      </c>
      <c r="B2477" t="s">
        <v>2326</v>
      </c>
    </row>
    <row r="2478" spans="1:2">
      <c r="A2478" s="1">
        <v>1080100175098</v>
      </c>
      <c r="B2478" t="s">
        <v>2327</v>
      </c>
    </row>
    <row r="2479" spans="1:2">
      <c r="A2479" s="1">
        <v>1080100175104</v>
      </c>
      <c r="B2479" t="s">
        <v>2328</v>
      </c>
    </row>
    <row r="2480" spans="1:2">
      <c r="A2480" s="1">
        <v>1080100175111</v>
      </c>
      <c r="B2480" t="s">
        <v>2329</v>
      </c>
    </row>
    <row r="2481" spans="1:2">
      <c r="A2481" s="1">
        <v>1080100175128</v>
      </c>
      <c r="B2481" t="s">
        <v>2330</v>
      </c>
    </row>
    <row r="2482" spans="1:2">
      <c r="A2482" s="1">
        <v>1080100175135</v>
      </c>
      <c r="B2482" t="s">
        <v>2331</v>
      </c>
    </row>
    <row r="2483" spans="1:2">
      <c r="A2483" s="1">
        <v>1080100175142</v>
      </c>
      <c r="B2483" t="s">
        <v>2332</v>
      </c>
    </row>
    <row r="2484" spans="1:2">
      <c r="A2484" s="1">
        <v>1080100175159</v>
      </c>
      <c r="B2484" t="s">
        <v>2333</v>
      </c>
    </row>
    <row r="2485" spans="1:2">
      <c r="A2485" s="1">
        <v>1080100175166</v>
      </c>
      <c r="B2485" t="s">
        <v>2334</v>
      </c>
    </row>
    <row r="2486" spans="1:2">
      <c r="A2486" s="1">
        <v>1080100175173</v>
      </c>
      <c r="B2486" t="s">
        <v>2335</v>
      </c>
    </row>
    <row r="2487" spans="1:2">
      <c r="A2487" s="1">
        <v>1080100175180</v>
      </c>
      <c r="B2487" t="s">
        <v>2336</v>
      </c>
    </row>
    <row r="2488" spans="1:2">
      <c r="A2488" s="1">
        <v>1080100175197</v>
      </c>
      <c r="B2488" t="s">
        <v>2337</v>
      </c>
    </row>
    <row r="2489" spans="1:2">
      <c r="A2489" s="1">
        <v>1080100175203</v>
      </c>
      <c r="B2489" t="s">
        <v>2338</v>
      </c>
    </row>
    <row r="2490" spans="1:2">
      <c r="A2490" s="1">
        <v>1080100175210</v>
      </c>
      <c r="B2490" t="s">
        <v>2339</v>
      </c>
    </row>
    <row r="2491" spans="1:2">
      <c r="A2491" s="1">
        <v>1080100175227</v>
      </c>
      <c r="B2491" t="s">
        <v>2340</v>
      </c>
    </row>
    <row r="2492" spans="1:2">
      <c r="A2492" s="1">
        <v>1080100175234</v>
      </c>
      <c r="B2492" t="s">
        <v>2341</v>
      </c>
    </row>
    <row r="2493" spans="1:2">
      <c r="A2493" s="1">
        <v>1080100175241</v>
      </c>
      <c r="B2493" t="s">
        <v>2342</v>
      </c>
    </row>
    <row r="2494" spans="1:2">
      <c r="A2494" s="1">
        <v>1080100175258</v>
      </c>
      <c r="B2494" t="s">
        <v>2343</v>
      </c>
    </row>
    <row r="2495" spans="1:2">
      <c r="A2495" s="1">
        <v>1080100175265</v>
      </c>
      <c r="B2495" t="s">
        <v>2344</v>
      </c>
    </row>
    <row r="2496" spans="1:2">
      <c r="A2496" s="1">
        <v>1080100175272</v>
      </c>
      <c r="B2496" t="s">
        <v>2345</v>
      </c>
    </row>
    <row r="2497" spans="1:2">
      <c r="A2497" s="1">
        <v>1080100175289</v>
      </c>
      <c r="B2497" t="s">
        <v>2346</v>
      </c>
    </row>
    <row r="2498" spans="1:2">
      <c r="A2498" s="1">
        <v>1080100175296</v>
      </c>
      <c r="B2498" t="s">
        <v>2347</v>
      </c>
    </row>
    <row r="2499" spans="1:2">
      <c r="A2499" s="1">
        <v>1080100175302</v>
      </c>
      <c r="B2499" t="s">
        <v>2348</v>
      </c>
    </row>
    <row r="2500" spans="1:2">
      <c r="A2500" s="1">
        <v>1080100175319</v>
      </c>
      <c r="B2500" t="s">
        <v>2349</v>
      </c>
    </row>
    <row r="2501" spans="1:2">
      <c r="A2501" s="1">
        <v>1080100175326</v>
      </c>
      <c r="B2501" t="s">
        <v>2350</v>
      </c>
    </row>
    <row r="2502" spans="1:2">
      <c r="A2502" s="1">
        <v>1080100175333</v>
      </c>
      <c r="B2502" t="s">
        <v>2351</v>
      </c>
    </row>
    <row r="2503" spans="1:2">
      <c r="A2503" s="1">
        <v>1080100175340</v>
      </c>
      <c r="B2503" t="s">
        <v>2352</v>
      </c>
    </row>
    <row r="2504" spans="1:2">
      <c r="A2504" s="1">
        <v>1080100175357</v>
      </c>
      <c r="B2504" t="s">
        <v>2353</v>
      </c>
    </row>
    <row r="2505" spans="1:2">
      <c r="A2505" s="1">
        <v>1080100175364</v>
      </c>
      <c r="B2505" t="s">
        <v>2354</v>
      </c>
    </row>
    <row r="2506" spans="1:2">
      <c r="A2506" s="1">
        <v>1080100175371</v>
      </c>
      <c r="B2506" t="s">
        <v>2355</v>
      </c>
    </row>
    <row r="2507" spans="1:2">
      <c r="A2507" s="1">
        <v>1080100175388</v>
      </c>
      <c r="B2507" t="s">
        <v>2356</v>
      </c>
    </row>
    <row r="2508" spans="1:2">
      <c r="A2508" s="1">
        <v>1080100175395</v>
      </c>
      <c r="B2508" t="s">
        <v>2357</v>
      </c>
    </row>
    <row r="2509" spans="1:2">
      <c r="A2509" s="1">
        <v>1080100175401</v>
      </c>
      <c r="B2509" t="s">
        <v>2358</v>
      </c>
    </row>
    <row r="2510" spans="1:2">
      <c r="A2510" s="1">
        <v>1080100175418</v>
      </c>
      <c r="B2510" t="s">
        <v>2359</v>
      </c>
    </row>
    <row r="2511" spans="1:2">
      <c r="A2511" s="1">
        <v>1080100175425</v>
      </c>
      <c r="B2511" t="s">
        <v>2360</v>
      </c>
    </row>
    <row r="2512" spans="1:2">
      <c r="A2512" s="1">
        <v>1080100175432</v>
      </c>
      <c r="B2512" t="s">
        <v>2361</v>
      </c>
    </row>
    <row r="2513" spans="1:2">
      <c r="A2513" s="1">
        <v>1080100175449</v>
      </c>
      <c r="B2513" t="s">
        <v>2362</v>
      </c>
    </row>
    <row r="2514" spans="1:2">
      <c r="A2514" s="1">
        <v>1080100175456</v>
      </c>
      <c r="B2514" t="s">
        <v>2363</v>
      </c>
    </row>
    <row r="2515" spans="1:2">
      <c r="A2515" s="1">
        <v>1080100175463</v>
      </c>
      <c r="B2515" t="s">
        <v>2364</v>
      </c>
    </row>
    <row r="2516" spans="1:2">
      <c r="A2516" s="1">
        <v>1080100175470</v>
      </c>
      <c r="B2516" t="s">
        <v>2365</v>
      </c>
    </row>
    <row r="2517" spans="1:2">
      <c r="A2517" s="1">
        <v>1080100175487</v>
      </c>
      <c r="B2517" t="s">
        <v>2366</v>
      </c>
    </row>
    <row r="2518" spans="1:2">
      <c r="A2518" s="1">
        <v>1080100175494</v>
      </c>
      <c r="B2518" t="s">
        <v>2367</v>
      </c>
    </row>
    <row r="2519" spans="1:2">
      <c r="A2519" s="1">
        <v>1080100175500</v>
      </c>
      <c r="B2519" t="s">
        <v>2368</v>
      </c>
    </row>
    <row r="2520" spans="1:2">
      <c r="A2520" s="1">
        <v>1080100175517</v>
      </c>
      <c r="B2520" t="s">
        <v>2369</v>
      </c>
    </row>
    <row r="2521" spans="1:2">
      <c r="A2521" s="1">
        <v>1080100175524</v>
      </c>
      <c r="B2521" t="s">
        <v>2370</v>
      </c>
    </row>
    <row r="2522" spans="1:2">
      <c r="A2522" s="1">
        <v>1080100175531</v>
      </c>
      <c r="B2522" t="s">
        <v>2371</v>
      </c>
    </row>
    <row r="2523" spans="1:2">
      <c r="A2523" s="1">
        <v>1080100175548</v>
      </c>
      <c r="B2523" t="s">
        <v>2372</v>
      </c>
    </row>
    <row r="2524" spans="1:2">
      <c r="A2524" s="1">
        <v>1080100175555</v>
      </c>
      <c r="B2524" t="s">
        <v>2373</v>
      </c>
    </row>
    <row r="2525" spans="1:2">
      <c r="A2525" s="1">
        <v>1080100175562</v>
      </c>
      <c r="B2525" t="s">
        <v>2374</v>
      </c>
    </row>
    <row r="2526" spans="1:2">
      <c r="A2526" s="1">
        <v>1080100175579</v>
      </c>
      <c r="B2526" t="s">
        <v>2375</v>
      </c>
    </row>
    <row r="2527" spans="1:2">
      <c r="A2527" s="1">
        <v>1080100175586</v>
      </c>
      <c r="B2527" t="s">
        <v>2376</v>
      </c>
    </row>
    <row r="2528" spans="1:2">
      <c r="A2528" s="1">
        <v>1080100175593</v>
      </c>
      <c r="B2528" t="s">
        <v>2377</v>
      </c>
    </row>
    <row r="2529" spans="1:2">
      <c r="A2529" s="1">
        <v>1080100175609</v>
      </c>
      <c r="B2529" t="s">
        <v>2378</v>
      </c>
    </row>
    <row r="2530" spans="1:2">
      <c r="A2530" s="1">
        <v>1080100175616</v>
      </c>
      <c r="B2530" t="s">
        <v>2379</v>
      </c>
    </row>
    <row r="2531" spans="1:2">
      <c r="A2531" s="1">
        <v>1080100175623</v>
      </c>
      <c r="B2531" t="s">
        <v>2380</v>
      </c>
    </row>
    <row r="2532" spans="1:2">
      <c r="A2532" s="1">
        <v>1080100175630</v>
      </c>
      <c r="B2532" t="s">
        <v>2381</v>
      </c>
    </row>
    <row r="2533" spans="1:2">
      <c r="A2533" s="1">
        <v>1080100175647</v>
      </c>
      <c r="B2533" t="s">
        <v>2382</v>
      </c>
    </row>
    <row r="2534" spans="1:2">
      <c r="A2534" s="1">
        <v>1080100175654</v>
      </c>
      <c r="B2534" t="s">
        <v>2383</v>
      </c>
    </row>
    <row r="2535" spans="1:2">
      <c r="A2535" s="1">
        <v>1080100175661</v>
      </c>
      <c r="B2535" t="s">
        <v>2384</v>
      </c>
    </row>
    <row r="2536" spans="1:2">
      <c r="A2536" s="1">
        <v>1080100175678</v>
      </c>
      <c r="B2536" t="s">
        <v>2385</v>
      </c>
    </row>
    <row r="2537" spans="1:2">
      <c r="A2537" s="1">
        <v>1080100175685</v>
      </c>
      <c r="B2537" t="s">
        <v>2386</v>
      </c>
    </row>
    <row r="2538" spans="1:2">
      <c r="A2538" s="1">
        <v>1080100175692</v>
      </c>
      <c r="B2538" t="s">
        <v>2387</v>
      </c>
    </row>
    <row r="2539" spans="1:2">
      <c r="A2539" s="1">
        <v>1080100175708</v>
      </c>
      <c r="B2539" t="s">
        <v>2388</v>
      </c>
    </row>
    <row r="2540" spans="1:2">
      <c r="A2540" s="1">
        <v>1080100175715</v>
      </c>
      <c r="B2540" t="s">
        <v>2389</v>
      </c>
    </row>
    <row r="2541" spans="1:2">
      <c r="A2541" s="1">
        <v>1080100175722</v>
      </c>
      <c r="B2541" t="s">
        <v>2390</v>
      </c>
    </row>
    <row r="2542" spans="1:2">
      <c r="A2542" s="1">
        <v>1080100175739</v>
      </c>
      <c r="B2542" t="s">
        <v>2391</v>
      </c>
    </row>
    <row r="2543" spans="1:2">
      <c r="A2543" s="1">
        <v>1080100175746</v>
      </c>
      <c r="B2543" t="s">
        <v>2392</v>
      </c>
    </row>
    <row r="2544" spans="1:2">
      <c r="A2544" s="1">
        <v>1080100175753</v>
      </c>
      <c r="B2544" t="s">
        <v>2393</v>
      </c>
    </row>
    <row r="2545" spans="1:2">
      <c r="A2545" s="1">
        <v>1080100175760</v>
      </c>
      <c r="B2545" t="s">
        <v>2394</v>
      </c>
    </row>
    <row r="2546" spans="1:2">
      <c r="A2546" s="1">
        <v>1080100175777</v>
      </c>
      <c r="B2546" t="s">
        <v>2395</v>
      </c>
    </row>
    <row r="2547" spans="1:2">
      <c r="A2547" s="1">
        <v>1080100175784</v>
      </c>
      <c r="B2547" t="s">
        <v>2396</v>
      </c>
    </row>
    <row r="2548" spans="1:2">
      <c r="A2548" s="1">
        <v>1080100175791</v>
      </c>
      <c r="B2548" t="s">
        <v>2397</v>
      </c>
    </row>
    <row r="2549" spans="1:2">
      <c r="A2549" s="1">
        <v>1080100175807</v>
      </c>
      <c r="B2549" t="s">
        <v>2398</v>
      </c>
    </row>
    <row r="2550" spans="1:2">
      <c r="A2550" s="1">
        <v>1080100175814</v>
      </c>
      <c r="B2550" t="s">
        <v>2399</v>
      </c>
    </row>
    <row r="2551" spans="1:2">
      <c r="A2551" s="1">
        <v>1080100175821</v>
      </c>
      <c r="B2551" t="s">
        <v>2400</v>
      </c>
    </row>
    <row r="2552" spans="1:2">
      <c r="A2552" s="1">
        <v>1080100175838</v>
      </c>
      <c r="B2552" t="s">
        <v>2401</v>
      </c>
    </row>
    <row r="2553" spans="1:2">
      <c r="A2553" s="1">
        <v>1080100175845</v>
      </c>
      <c r="B2553" t="s">
        <v>2402</v>
      </c>
    </row>
    <row r="2554" spans="1:2">
      <c r="A2554" s="1">
        <v>1080100175852</v>
      </c>
      <c r="B2554" t="s">
        <v>2403</v>
      </c>
    </row>
    <row r="2555" spans="1:2">
      <c r="A2555" s="1">
        <v>1080100175869</v>
      </c>
      <c r="B2555" t="s">
        <v>2404</v>
      </c>
    </row>
    <row r="2556" spans="1:2">
      <c r="A2556" s="1">
        <v>1080100175876</v>
      </c>
      <c r="B2556" t="s">
        <v>2405</v>
      </c>
    </row>
    <row r="2557" spans="1:2">
      <c r="A2557" s="1">
        <v>1080100175883</v>
      </c>
      <c r="B2557" t="s">
        <v>2406</v>
      </c>
    </row>
    <row r="2558" spans="1:2">
      <c r="A2558" s="1">
        <v>1080100175890</v>
      </c>
      <c r="B2558" t="s">
        <v>2407</v>
      </c>
    </row>
    <row r="2559" spans="1:2">
      <c r="A2559" s="1">
        <v>1080100175906</v>
      </c>
      <c r="B2559" t="s">
        <v>2408</v>
      </c>
    </row>
    <row r="2560" spans="1:2">
      <c r="A2560" s="1">
        <v>1080100175913</v>
      </c>
      <c r="B2560" t="s">
        <v>2409</v>
      </c>
    </row>
    <row r="2561" spans="1:2">
      <c r="A2561" s="1">
        <v>1080100175920</v>
      </c>
      <c r="B2561" t="s">
        <v>2410</v>
      </c>
    </row>
    <row r="2562" spans="1:2">
      <c r="A2562" s="1">
        <v>1080100175937</v>
      </c>
      <c r="B2562" t="s">
        <v>2411</v>
      </c>
    </row>
    <row r="2563" spans="1:2">
      <c r="A2563" s="1">
        <v>1080100175944</v>
      </c>
      <c r="B2563" t="s">
        <v>2412</v>
      </c>
    </row>
    <row r="2564" spans="1:2">
      <c r="A2564" s="1">
        <v>1080100175951</v>
      </c>
      <c r="B2564" t="s">
        <v>2413</v>
      </c>
    </row>
    <row r="2565" spans="1:2">
      <c r="A2565" s="1">
        <v>1080100175968</v>
      </c>
      <c r="B2565" t="s">
        <v>2414</v>
      </c>
    </row>
    <row r="2566" spans="1:2">
      <c r="A2566" s="1">
        <v>1080100175975</v>
      </c>
      <c r="B2566" t="s">
        <v>2415</v>
      </c>
    </row>
    <row r="2567" spans="1:2">
      <c r="A2567" s="1">
        <v>1080100175982</v>
      </c>
      <c r="B2567" t="s">
        <v>2416</v>
      </c>
    </row>
    <row r="2568" spans="1:2">
      <c r="A2568" s="1">
        <v>1080100175999</v>
      </c>
      <c r="B2568" t="s">
        <v>2417</v>
      </c>
    </row>
    <row r="2569" spans="1:2">
      <c r="A2569" s="1">
        <v>1080100176002</v>
      </c>
      <c r="B2569" t="s">
        <v>2418</v>
      </c>
    </row>
    <row r="2570" spans="1:2">
      <c r="A2570" s="1">
        <v>1080100176019</v>
      </c>
      <c r="B2570" t="s">
        <v>2419</v>
      </c>
    </row>
    <row r="2571" spans="1:2">
      <c r="A2571" s="1">
        <v>1080100176026</v>
      </c>
      <c r="B2571" t="s">
        <v>2420</v>
      </c>
    </row>
    <row r="2572" spans="1:2">
      <c r="A2572" s="1">
        <v>1080100176033</v>
      </c>
      <c r="B2572" t="s">
        <v>2421</v>
      </c>
    </row>
    <row r="2573" spans="1:2">
      <c r="A2573" s="1">
        <v>1080100176040</v>
      </c>
      <c r="B2573" t="s">
        <v>2422</v>
      </c>
    </row>
    <row r="2574" spans="1:2">
      <c r="A2574" s="1">
        <v>1080100176057</v>
      </c>
      <c r="B2574" t="s">
        <v>2423</v>
      </c>
    </row>
    <row r="2575" spans="1:2">
      <c r="A2575" s="1">
        <v>1080100176064</v>
      </c>
      <c r="B2575" t="s">
        <v>2424</v>
      </c>
    </row>
    <row r="2576" spans="1:2">
      <c r="A2576" s="1">
        <v>1080100176071</v>
      </c>
      <c r="B2576" t="s">
        <v>2425</v>
      </c>
    </row>
    <row r="2577" spans="1:2">
      <c r="A2577" s="1">
        <v>1080100176088</v>
      </c>
      <c r="B2577" t="s">
        <v>2426</v>
      </c>
    </row>
    <row r="2578" spans="1:2">
      <c r="A2578" s="1">
        <v>1080100176095</v>
      </c>
      <c r="B2578" t="s">
        <v>2427</v>
      </c>
    </row>
    <row r="2579" spans="1:2">
      <c r="A2579" s="1">
        <v>1080100176101</v>
      </c>
      <c r="B2579" t="s">
        <v>2428</v>
      </c>
    </row>
    <row r="2580" spans="1:2">
      <c r="A2580" s="1">
        <v>1080100176118</v>
      </c>
      <c r="B2580" t="s">
        <v>2429</v>
      </c>
    </row>
    <row r="2581" spans="1:2">
      <c r="A2581" s="1">
        <v>1080100176125</v>
      </c>
      <c r="B2581" t="s">
        <v>2430</v>
      </c>
    </row>
    <row r="2582" spans="1:2">
      <c r="A2582" s="1">
        <v>1080100176132</v>
      </c>
      <c r="B2582" t="s">
        <v>2431</v>
      </c>
    </row>
    <row r="2583" spans="1:2">
      <c r="A2583" s="1">
        <v>1080100176149</v>
      </c>
      <c r="B2583" t="s">
        <v>2432</v>
      </c>
    </row>
    <row r="2584" spans="1:2">
      <c r="A2584" s="1">
        <v>1080100176156</v>
      </c>
      <c r="B2584" t="s">
        <v>2433</v>
      </c>
    </row>
    <row r="2585" spans="1:2">
      <c r="A2585" s="1">
        <v>1080100176163</v>
      </c>
      <c r="B2585" t="s">
        <v>2434</v>
      </c>
    </row>
    <row r="2586" spans="1:2">
      <c r="A2586" s="1">
        <v>1080100176170</v>
      </c>
      <c r="B2586" t="s">
        <v>2435</v>
      </c>
    </row>
    <row r="2587" spans="1:2">
      <c r="A2587" s="1">
        <v>1080100176187</v>
      </c>
      <c r="B2587" t="s">
        <v>2436</v>
      </c>
    </row>
    <row r="2588" spans="1:2">
      <c r="A2588" s="1">
        <v>1080100176194</v>
      </c>
      <c r="B2588" t="s">
        <v>2437</v>
      </c>
    </row>
    <row r="2589" spans="1:2">
      <c r="A2589" s="1">
        <v>1080100176200</v>
      </c>
      <c r="B2589" t="s">
        <v>2438</v>
      </c>
    </row>
    <row r="2590" spans="1:2">
      <c r="A2590" s="1">
        <v>1080100176217</v>
      </c>
      <c r="B2590" t="s">
        <v>2439</v>
      </c>
    </row>
    <row r="2591" spans="1:2">
      <c r="A2591" s="1">
        <v>1080100176224</v>
      </c>
      <c r="B2591" t="s">
        <v>2440</v>
      </c>
    </row>
    <row r="2592" spans="1:2">
      <c r="A2592" s="1">
        <v>1080100176231</v>
      </c>
      <c r="B2592" t="s">
        <v>2441</v>
      </c>
    </row>
    <row r="2593" spans="1:2">
      <c r="A2593" s="1">
        <v>1080100176248</v>
      </c>
      <c r="B2593" t="s">
        <v>2442</v>
      </c>
    </row>
    <row r="2594" spans="1:2">
      <c r="A2594" s="1">
        <v>1080100176255</v>
      </c>
      <c r="B2594" t="s">
        <v>2443</v>
      </c>
    </row>
    <row r="2595" spans="1:2">
      <c r="A2595" s="1">
        <v>1080100176262</v>
      </c>
      <c r="B2595" t="s">
        <v>2444</v>
      </c>
    </row>
    <row r="2596" spans="1:2">
      <c r="A2596" s="1">
        <v>1080100176279</v>
      </c>
      <c r="B2596" t="s">
        <v>2445</v>
      </c>
    </row>
    <row r="2597" spans="1:2">
      <c r="A2597" s="1">
        <v>1080100176286</v>
      </c>
      <c r="B2597" t="s">
        <v>2446</v>
      </c>
    </row>
    <row r="2598" spans="1:2">
      <c r="A2598" s="1">
        <v>1080100176293</v>
      </c>
      <c r="B2598" t="e">
        <f>+BODY FILLER EASY TITE GAL W/HARDENER</f>
        <v>#NAME?</v>
      </c>
    </row>
    <row r="2599" spans="1:2">
      <c r="A2599" s="1">
        <v>1080100176309</v>
      </c>
      <c r="B2599" t="e">
        <f>+BODY FILLER EASY TITE LTR W/HARDENER</f>
        <v>#NAME?</v>
      </c>
    </row>
    <row r="2600" spans="1:2">
      <c r="A2600" s="1">
        <v>1080100176316</v>
      </c>
      <c r="B2600" t="s">
        <v>2447</v>
      </c>
    </row>
    <row r="2601" spans="1:2">
      <c r="A2601" s="1">
        <v>1080100176323</v>
      </c>
      <c r="B2601" t="s">
        <v>2448</v>
      </c>
    </row>
    <row r="2602" spans="1:2">
      <c r="A2602" s="1">
        <v>1080100176330</v>
      </c>
      <c r="B2602" t="s">
        <v>2449</v>
      </c>
    </row>
    <row r="2603" spans="1:2">
      <c r="A2603" s="1">
        <v>1080100176347</v>
      </c>
      <c r="B2603" t="s">
        <v>2450</v>
      </c>
    </row>
    <row r="2604" spans="1:2">
      <c r="A2604" s="1">
        <v>1080100176354</v>
      </c>
      <c r="B2604" t="s">
        <v>2451</v>
      </c>
    </row>
    <row r="2605" spans="1:2">
      <c r="A2605" s="1">
        <v>1080100176361</v>
      </c>
      <c r="B2605" t="s">
        <v>2452</v>
      </c>
    </row>
    <row r="2606" spans="1:2">
      <c r="A2606" s="1">
        <v>1080100176378</v>
      </c>
      <c r="B2606" t="s">
        <v>2453</v>
      </c>
    </row>
    <row r="2607" spans="1:2">
      <c r="A2607" s="1">
        <v>1080100176385</v>
      </c>
      <c r="B2607" t="s">
        <v>2454</v>
      </c>
    </row>
    <row r="2608" spans="1:2">
      <c r="A2608" s="1">
        <v>1080100176392</v>
      </c>
      <c r="B2608" t="s">
        <v>2455</v>
      </c>
    </row>
    <row r="2609" spans="1:2">
      <c r="A2609" s="1">
        <v>1080100176408</v>
      </c>
      <c r="B2609" t="s">
        <v>2456</v>
      </c>
    </row>
    <row r="2610" spans="1:2">
      <c r="A2610" s="1">
        <v>1080100176415</v>
      </c>
      <c r="B2610" t="s">
        <v>2457</v>
      </c>
    </row>
    <row r="2611" spans="1:2">
      <c r="A2611" s="1">
        <v>1080100176422</v>
      </c>
      <c r="B2611" t="s">
        <v>2458</v>
      </c>
    </row>
    <row r="2612" spans="1:2">
      <c r="A2612" s="1">
        <v>1080100176439</v>
      </c>
      <c r="B2612" t="s">
        <v>2459</v>
      </c>
    </row>
    <row r="2613" spans="1:2">
      <c r="A2613" s="1">
        <v>1080100176446</v>
      </c>
      <c r="B2613" t="s">
        <v>2460</v>
      </c>
    </row>
    <row r="2614" spans="1:2">
      <c r="A2614" s="1">
        <v>1080100176453</v>
      </c>
      <c r="B2614" t="s">
        <v>2461</v>
      </c>
    </row>
    <row r="2615" spans="1:2">
      <c r="A2615" s="1">
        <v>1080100176460</v>
      </c>
      <c r="B2615" t="s">
        <v>2462</v>
      </c>
    </row>
    <row r="2616" spans="1:2">
      <c r="A2616" s="1">
        <v>1080100176477</v>
      </c>
      <c r="B2616" t="s">
        <v>2463</v>
      </c>
    </row>
    <row r="2617" spans="1:2">
      <c r="A2617" s="1">
        <v>1080100176484</v>
      </c>
      <c r="B2617" t="s">
        <v>2464</v>
      </c>
    </row>
    <row r="2618" spans="1:2">
      <c r="A2618" s="1">
        <v>1080100176491</v>
      </c>
      <c r="B2618" t="s">
        <v>2465</v>
      </c>
    </row>
    <row r="2619" spans="1:2">
      <c r="A2619" s="1">
        <v>1080100176507</v>
      </c>
      <c r="B2619" t="s">
        <v>2466</v>
      </c>
    </row>
    <row r="2620" spans="1:2">
      <c r="A2620" s="1">
        <v>1080100176514</v>
      </c>
      <c r="B2620" t="s">
        <v>2467</v>
      </c>
    </row>
    <row r="2621" spans="1:2">
      <c r="A2621" s="1">
        <v>1080100176521</v>
      </c>
      <c r="B2621" t="s">
        <v>2468</v>
      </c>
    </row>
    <row r="2622" spans="1:2">
      <c r="A2622" s="1">
        <v>1080100176538</v>
      </c>
      <c r="B2622" t="s">
        <v>2469</v>
      </c>
    </row>
    <row r="2623" spans="1:2">
      <c r="A2623" s="1">
        <v>1080100176545</v>
      </c>
      <c r="B2623" t="s">
        <v>2470</v>
      </c>
    </row>
    <row r="2624" spans="1:2">
      <c r="A2624" s="1">
        <v>1080100176552</v>
      </c>
      <c r="B2624" t="s">
        <v>2471</v>
      </c>
    </row>
    <row r="2625" spans="1:2">
      <c r="A2625" s="1">
        <v>1080100176569</v>
      </c>
      <c r="B2625" t="s">
        <v>2472</v>
      </c>
    </row>
    <row r="2626" spans="1:2">
      <c r="A2626" s="1">
        <v>1080100176576</v>
      </c>
      <c r="B2626" t="s">
        <v>2473</v>
      </c>
    </row>
    <row r="2627" spans="1:2">
      <c r="A2627" s="1">
        <v>1080100176583</v>
      </c>
      <c r="B2627" t="e">
        <f>+PAINT ELASTOMERIC RAIN CHECK SEMI-GLOSS GAL WHITE</f>
        <v>#NAME?</v>
      </c>
    </row>
    <row r="2628" spans="1:2">
      <c r="A2628" s="1">
        <v>1080100176590</v>
      </c>
      <c r="B2628" t="s">
        <v>2474</v>
      </c>
    </row>
    <row r="2629" spans="1:2">
      <c r="A2629" s="1">
        <v>1080100176606</v>
      </c>
      <c r="B2629" t="s">
        <v>2475</v>
      </c>
    </row>
    <row r="2630" spans="1:2">
      <c r="A2630" s="1">
        <v>1080100176613</v>
      </c>
      <c r="B2630" t="s">
        <v>2476</v>
      </c>
    </row>
    <row r="2631" spans="1:2">
      <c r="A2631" s="1">
        <v>1080100176620</v>
      </c>
      <c r="B2631" t="s">
        <v>2477</v>
      </c>
    </row>
    <row r="2632" spans="1:2">
      <c r="A2632" s="1">
        <v>1080100176637</v>
      </c>
      <c r="B2632" t="s">
        <v>2478</v>
      </c>
    </row>
    <row r="2633" spans="1:2">
      <c r="A2633" s="1">
        <v>1080100176644</v>
      </c>
      <c r="B2633" t="s">
        <v>2479</v>
      </c>
    </row>
    <row r="2634" spans="1:2">
      <c r="A2634" s="1">
        <v>1080100176651</v>
      </c>
      <c r="B2634" t="s">
        <v>2480</v>
      </c>
    </row>
    <row r="2635" spans="1:2">
      <c r="A2635" s="1">
        <v>1080100176668</v>
      </c>
      <c r="B2635" t="s">
        <v>2481</v>
      </c>
    </row>
    <row r="2636" spans="1:2">
      <c r="A2636" s="1">
        <v>1080100176675</v>
      </c>
      <c r="B2636" t="s">
        <v>2482</v>
      </c>
    </row>
    <row r="2637" spans="1:2">
      <c r="A2637" s="1">
        <v>1080100176682</v>
      </c>
      <c r="B2637" t="s">
        <v>2483</v>
      </c>
    </row>
    <row r="2638" spans="1:2">
      <c r="A2638" s="1">
        <v>1080100176699</v>
      </c>
      <c r="B2638" t="s">
        <v>2484</v>
      </c>
    </row>
    <row r="2639" spans="1:2">
      <c r="A2639" s="1">
        <v>1080100176705</v>
      </c>
      <c r="B2639" t="s">
        <v>2485</v>
      </c>
    </row>
    <row r="2640" spans="1:2">
      <c r="A2640" s="1">
        <v>1080100176712</v>
      </c>
      <c r="B2640" t="s">
        <v>2486</v>
      </c>
    </row>
    <row r="2641" spans="1:2">
      <c r="A2641" s="1">
        <v>1080100176729</v>
      </c>
      <c r="B2641" t="s">
        <v>2487</v>
      </c>
    </row>
    <row r="2642" spans="1:2">
      <c r="A2642" s="1">
        <v>1080100176736</v>
      </c>
      <c r="B2642" t="s">
        <v>2488</v>
      </c>
    </row>
    <row r="2643" spans="1:2">
      <c r="A2643" s="1">
        <v>1080100176743</v>
      </c>
      <c r="B2643" t="s">
        <v>2489</v>
      </c>
    </row>
    <row r="2644" spans="1:2">
      <c r="A2644" s="1">
        <v>1080100176750</v>
      </c>
      <c r="B2644" t="s">
        <v>2490</v>
      </c>
    </row>
    <row r="2645" spans="1:2">
      <c r="A2645" s="1">
        <v>1080100176767</v>
      </c>
      <c r="B2645" t="s">
        <v>2491</v>
      </c>
    </row>
    <row r="2646" spans="1:2">
      <c r="A2646" s="1">
        <v>1080100176774</v>
      </c>
      <c r="B2646" t="s">
        <v>2492</v>
      </c>
    </row>
    <row r="2647" spans="1:2">
      <c r="A2647" s="1">
        <v>1080100176781</v>
      </c>
      <c r="B2647" t="s">
        <v>2493</v>
      </c>
    </row>
    <row r="2648" spans="1:2">
      <c r="A2648" s="1">
        <v>1080100176798</v>
      </c>
      <c r="B2648" t="s">
        <v>2494</v>
      </c>
    </row>
    <row r="2649" spans="1:2">
      <c r="A2649" s="1">
        <v>1080100176804</v>
      </c>
      <c r="B2649" t="s">
        <v>2495</v>
      </c>
    </row>
    <row r="2650" spans="1:2">
      <c r="A2650" s="1">
        <v>1080100176811</v>
      </c>
      <c r="B2650" t="s">
        <v>2496</v>
      </c>
    </row>
    <row r="2651" spans="1:2">
      <c r="A2651" s="1">
        <v>1080100176828</v>
      </c>
      <c r="B2651" t="s">
        <v>2497</v>
      </c>
    </row>
    <row r="2652" spans="1:2">
      <c r="A2652" s="1">
        <v>1080100176835</v>
      </c>
      <c r="B2652" t="s">
        <v>2498</v>
      </c>
    </row>
    <row r="2653" spans="1:2">
      <c r="A2653" s="1">
        <v>1080100176842</v>
      </c>
      <c r="B2653" t="s">
        <v>2499</v>
      </c>
    </row>
    <row r="2654" spans="1:2">
      <c r="A2654" s="1">
        <v>1080100176859</v>
      </c>
      <c r="B2654" t="s">
        <v>2500</v>
      </c>
    </row>
    <row r="2655" spans="1:2">
      <c r="A2655" s="1">
        <v>1080100176866</v>
      </c>
      <c r="B2655" t="s">
        <v>2501</v>
      </c>
    </row>
    <row r="2656" spans="1:2">
      <c r="A2656" s="1">
        <v>1080100176873</v>
      </c>
      <c r="B2656" t="s">
        <v>2502</v>
      </c>
    </row>
    <row r="2657" spans="1:2">
      <c r="A2657" s="1">
        <v>1080100176880</v>
      </c>
      <c r="B2657" t="s">
        <v>2503</v>
      </c>
    </row>
    <row r="2658" spans="1:2">
      <c r="A2658" s="1">
        <v>1080100176897</v>
      </c>
      <c r="B2658" t="s">
        <v>2504</v>
      </c>
    </row>
    <row r="2659" spans="1:2">
      <c r="A2659" s="1">
        <v>1080100176903</v>
      </c>
      <c r="B2659" t="s">
        <v>2505</v>
      </c>
    </row>
    <row r="2660" spans="1:2">
      <c r="A2660" s="1">
        <v>1080100176910</v>
      </c>
      <c r="B2660" t="s">
        <v>2506</v>
      </c>
    </row>
    <row r="2661" spans="1:2">
      <c r="A2661" s="1">
        <v>1080100176927</v>
      </c>
      <c r="B2661" t="s">
        <v>2507</v>
      </c>
    </row>
    <row r="2662" spans="1:2">
      <c r="A2662" s="1">
        <v>1080100176934</v>
      </c>
      <c r="B2662" t="s">
        <v>2508</v>
      </c>
    </row>
    <row r="2663" spans="1:2">
      <c r="A2663" s="1">
        <v>1080100176941</v>
      </c>
      <c r="B2663" t="s">
        <v>2509</v>
      </c>
    </row>
    <row r="2664" spans="1:2">
      <c r="A2664" s="1">
        <v>1080100176958</v>
      </c>
      <c r="B2664" t="s">
        <v>2510</v>
      </c>
    </row>
    <row r="2665" spans="1:2">
      <c r="A2665" s="1">
        <v>1080100177061</v>
      </c>
      <c r="B2665" t="s">
        <v>2511</v>
      </c>
    </row>
    <row r="2666" spans="1:2">
      <c r="A2666" s="1">
        <v>1080100177078</v>
      </c>
      <c r="B2666" t="s">
        <v>2512</v>
      </c>
    </row>
    <row r="2667" spans="1:2">
      <c r="A2667" s="1">
        <v>1080100177085</v>
      </c>
      <c r="B2667" t="s">
        <v>2513</v>
      </c>
    </row>
    <row r="2668" spans="1:2">
      <c r="A2668" s="1">
        <v>1080100177092</v>
      </c>
      <c r="B2668" t="s">
        <v>2514</v>
      </c>
    </row>
    <row r="2669" spans="1:2">
      <c r="A2669" s="1">
        <v>1080100177108</v>
      </c>
      <c r="B2669" t="s">
        <v>2515</v>
      </c>
    </row>
    <row r="2670" spans="1:2">
      <c r="A2670" s="1">
        <v>1080100177115</v>
      </c>
      <c r="B2670" t="s">
        <v>2516</v>
      </c>
    </row>
    <row r="2671" spans="1:2">
      <c r="A2671" s="1">
        <v>1080100177122</v>
      </c>
      <c r="B2671" t="s">
        <v>2517</v>
      </c>
    </row>
    <row r="2672" spans="1:2">
      <c r="A2672" s="1">
        <v>1080100177139</v>
      </c>
      <c r="B2672" t="s">
        <v>2518</v>
      </c>
    </row>
    <row r="2673" spans="1:2">
      <c r="A2673" s="1">
        <v>1080100177146</v>
      </c>
      <c r="B2673" t="s">
        <v>2519</v>
      </c>
    </row>
    <row r="2674" spans="1:2">
      <c r="A2674" s="1">
        <v>1080100177153</v>
      </c>
      <c r="B2674" t="s">
        <v>2520</v>
      </c>
    </row>
    <row r="2675" spans="1:2">
      <c r="A2675" s="1">
        <v>1080100177160</v>
      </c>
      <c r="B2675" t="s">
        <v>2521</v>
      </c>
    </row>
    <row r="2676" spans="1:2">
      <c r="A2676" s="1">
        <v>1080100177177</v>
      </c>
      <c r="B2676" t="s">
        <v>2522</v>
      </c>
    </row>
    <row r="2677" spans="1:2">
      <c r="A2677" s="1">
        <v>1080100177184</v>
      </c>
      <c r="B2677" t="s">
        <v>2523</v>
      </c>
    </row>
    <row r="2678" spans="1:2">
      <c r="A2678" s="1">
        <v>1080100177191</v>
      </c>
      <c r="B2678" t="s">
        <v>2524</v>
      </c>
    </row>
    <row r="2679" spans="1:2">
      <c r="A2679" s="1">
        <v>1080100177207</v>
      </c>
      <c r="B2679" t="s">
        <v>2525</v>
      </c>
    </row>
    <row r="2680" spans="1:2">
      <c r="A2680" s="1">
        <v>1080100177214</v>
      </c>
      <c r="B2680" t="s">
        <v>2526</v>
      </c>
    </row>
    <row r="2681" spans="1:2">
      <c r="A2681" s="1">
        <v>1080100177221</v>
      </c>
      <c r="B2681" t="s">
        <v>2527</v>
      </c>
    </row>
    <row r="2682" spans="1:2">
      <c r="A2682" s="1">
        <v>1080100177238</v>
      </c>
      <c r="B2682" t="s">
        <v>2528</v>
      </c>
    </row>
    <row r="2683" spans="1:2">
      <c r="A2683" s="1">
        <v>1080100177245</v>
      </c>
      <c r="B2683" t="s">
        <v>2529</v>
      </c>
    </row>
    <row r="2684" spans="1:2">
      <c r="A2684" s="1">
        <v>1080100177252</v>
      </c>
      <c r="B2684" t="s">
        <v>2530</v>
      </c>
    </row>
    <row r="2685" spans="1:2">
      <c r="A2685" s="1">
        <v>1080100177269</v>
      </c>
      <c r="B2685" t="s">
        <v>2531</v>
      </c>
    </row>
    <row r="2686" spans="1:2">
      <c r="A2686" s="1">
        <v>1080100177276</v>
      </c>
      <c r="B2686" t="s">
        <v>2532</v>
      </c>
    </row>
    <row r="2687" spans="1:2">
      <c r="A2687" s="1">
        <v>1080100177283</v>
      </c>
      <c r="B2687" t="s">
        <v>2533</v>
      </c>
    </row>
    <row r="2688" spans="1:2">
      <c r="A2688" s="1">
        <v>1080100177290</v>
      </c>
      <c r="B2688" t="s">
        <v>2534</v>
      </c>
    </row>
    <row r="2689" spans="1:2">
      <c r="A2689" s="1">
        <v>1080100177306</v>
      </c>
      <c r="B2689" t="s">
        <v>2535</v>
      </c>
    </row>
    <row r="2690" spans="1:2">
      <c r="A2690" s="1">
        <v>1080100177313</v>
      </c>
      <c r="B2690" t="s">
        <v>2536</v>
      </c>
    </row>
    <row r="2691" spans="1:2">
      <c r="A2691" s="1">
        <v>1080100177320</v>
      </c>
      <c r="B2691" t="s">
        <v>2537</v>
      </c>
    </row>
    <row r="2692" spans="1:2">
      <c r="A2692" s="1">
        <v>1080100177337</v>
      </c>
      <c r="B2692" t="s">
        <v>2538</v>
      </c>
    </row>
    <row r="2693" spans="1:2">
      <c r="A2693" s="1">
        <v>1080100177344</v>
      </c>
      <c r="B2693" t="s">
        <v>2539</v>
      </c>
    </row>
    <row r="2694" spans="1:2">
      <c r="A2694" s="1">
        <v>1080100177351</v>
      </c>
      <c r="B2694" t="s">
        <v>2540</v>
      </c>
    </row>
    <row r="2695" spans="1:2">
      <c r="A2695" s="1">
        <v>1080100177368</v>
      </c>
      <c r="B2695" t="s">
        <v>2541</v>
      </c>
    </row>
    <row r="2696" spans="1:2">
      <c r="A2696" s="1">
        <v>1080100177375</v>
      </c>
      <c r="B2696" t="s">
        <v>2542</v>
      </c>
    </row>
    <row r="2697" spans="1:2">
      <c r="A2697" s="1">
        <v>1080100177382</v>
      </c>
      <c r="B2697" t="s">
        <v>2543</v>
      </c>
    </row>
    <row r="2698" spans="1:2">
      <c r="A2698" s="1">
        <v>1080100177399</v>
      </c>
      <c r="B2698" t="s">
        <v>2544</v>
      </c>
    </row>
    <row r="2699" spans="1:2">
      <c r="A2699" s="1">
        <v>1080100177405</v>
      </c>
      <c r="B2699" t="s">
        <v>2545</v>
      </c>
    </row>
    <row r="2700" spans="1:2">
      <c r="A2700" s="1">
        <v>1080100177412</v>
      </c>
      <c r="B2700" t="s">
        <v>2546</v>
      </c>
    </row>
    <row r="2701" spans="1:2">
      <c r="A2701" s="1">
        <v>1080100177429</v>
      </c>
      <c r="B2701" t="s">
        <v>2547</v>
      </c>
    </row>
    <row r="2702" spans="1:2">
      <c r="A2702" s="1">
        <v>1080100177436</v>
      </c>
      <c r="B2702" t="s">
        <v>2548</v>
      </c>
    </row>
    <row r="2703" spans="1:2">
      <c r="A2703" s="1">
        <v>1080100177443</v>
      </c>
      <c r="B2703" t="s">
        <v>2549</v>
      </c>
    </row>
    <row r="2704" spans="1:2">
      <c r="A2704" s="1">
        <v>1080100177450</v>
      </c>
      <c r="B2704" t="s">
        <v>2550</v>
      </c>
    </row>
    <row r="2705" spans="1:2">
      <c r="A2705" s="1">
        <v>1080100177467</v>
      </c>
      <c r="B2705" t="s">
        <v>2551</v>
      </c>
    </row>
    <row r="2706" spans="1:2">
      <c r="A2706" s="1">
        <v>1080100177474</v>
      </c>
      <c r="B2706" t="s">
        <v>2552</v>
      </c>
    </row>
    <row r="2707" spans="1:2">
      <c r="A2707" s="1">
        <v>1080100177481</v>
      </c>
      <c r="B2707" t="s">
        <v>2553</v>
      </c>
    </row>
    <row r="2708" spans="1:2">
      <c r="A2708" s="1">
        <v>1080100177498</v>
      </c>
      <c r="B2708" t="s">
        <v>2554</v>
      </c>
    </row>
    <row r="2709" spans="1:2">
      <c r="A2709" s="1">
        <v>1080100177504</v>
      </c>
      <c r="B2709" t="s">
        <v>2555</v>
      </c>
    </row>
    <row r="2710" spans="1:2">
      <c r="A2710" s="1">
        <v>1080100177511</v>
      </c>
      <c r="B2710" t="s">
        <v>2556</v>
      </c>
    </row>
    <row r="2711" spans="1:2">
      <c r="A2711" s="1">
        <v>1080100177528</v>
      </c>
      <c r="B2711" t="s">
        <v>2557</v>
      </c>
    </row>
    <row r="2712" spans="1:2">
      <c r="A2712" s="1">
        <v>1080100177535</v>
      </c>
      <c r="B2712" t="s">
        <v>2558</v>
      </c>
    </row>
    <row r="2713" spans="1:2">
      <c r="A2713" s="1">
        <v>1080100177542</v>
      </c>
      <c r="B2713" t="s">
        <v>2559</v>
      </c>
    </row>
    <row r="2714" spans="1:2">
      <c r="A2714" s="1">
        <v>1080100177559</v>
      </c>
      <c r="B2714" t="s">
        <v>2560</v>
      </c>
    </row>
    <row r="2715" spans="1:2">
      <c r="A2715" s="1">
        <v>1080100177566</v>
      </c>
      <c r="B2715" t="s">
        <v>2561</v>
      </c>
    </row>
    <row r="2716" spans="1:2">
      <c r="A2716" s="1">
        <v>1080100177573</v>
      </c>
      <c r="B2716" t="s">
        <v>2562</v>
      </c>
    </row>
    <row r="2717" spans="1:2">
      <c r="A2717" s="1">
        <v>1080100177580</v>
      </c>
      <c r="B2717" t="s">
        <v>2563</v>
      </c>
    </row>
    <row r="2718" spans="1:2">
      <c r="A2718" s="1">
        <v>1080100177597</v>
      </c>
      <c r="B2718" t="s">
        <v>2564</v>
      </c>
    </row>
    <row r="2719" spans="1:2">
      <c r="A2719" s="1">
        <v>1080100177603</v>
      </c>
      <c r="B2719" t="s">
        <v>2565</v>
      </c>
    </row>
    <row r="2720" spans="1:2">
      <c r="A2720" s="1">
        <v>1080100177610</v>
      </c>
      <c r="B2720" t="s">
        <v>2566</v>
      </c>
    </row>
    <row r="2721" spans="1:2">
      <c r="A2721" s="1">
        <v>1080100177627</v>
      </c>
      <c r="B2721" t="s">
        <v>2567</v>
      </c>
    </row>
    <row r="2722" spans="1:2">
      <c r="A2722" s="1">
        <v>1080100177634</v>
      </c>
      <c r="B2722" t="s">
        <v>2568</v>
      </c>
    </row>
    <row r="2723" spans="1:2">
      <c r="A2723" s="1">
        <v>1080100177641</v>
      </c>
      <c r="B2723" t="s">
        <v>2569</v>
      </c>
    </row>
    <row r="2724" spans="1:2">
      <c r="A2724" s="1">
        <v>1080100177658</v>
      </c>
      <c r="B2724" t="s">
        <v>2570</v>
      </c>
    </row>
    <row r="2725" spans="1:2">
      <c r="A2725" s="1">
        <v>1080100177665</v>
      </c>
      <c r="B2725" t="s">
        <v>2571</v>
      </c>
    </row>
    <row r="2726" spans="1:2">
      <c r="A2726" s="1">
        <v>1080100177672</v>
      </c>
      <c r="B2726" t="s">
        <v>2572</v>
      </c>
    </row>
    <row r="2727" spans="1:2">
      <c r="A2727" s="1">
        <v>1080100177689</v>
      </c>
      <c r="B2727" t="s">
        <v>2573</v>
      </c>
    </row>
    <row r="2728" spans="1:2">
      <c r="A2728" s="1">
        <v>1080100177696</v>
      </c>
      <c r="B2728" t="s">
        <v>2574</v>
      </c>
    </row>
    <row r="2729" spans="1:2">
      <c r="A2729" s="1">
        <v>1080100177702</v>
      </c>
      <c r="B2729" t="s">
        <v>2575</v>
      </c>
    </row>
    <row r="2730" spans="1:2">
      <c r="A2730" s="1">
        <v>1080100177719</v>
      </c>
      <c r="B2730" t="s">
        <v>2576</v>
      </c>
    </row>
    <row r="2731" spans="1:2">
      <c r="A2731" s="1">
        <v>1080100177726</v>
      </c>
      <c r="B2731" t="s">
        <v>2577</v>
      </c>
    </row>
    <row r="2732" spans="1:2">
      <c r="A2732" s="1">
        <v>1080100177733</v>
      </c>
      <c r="B2732" t="s">
        <v>2578</v>
      </c>
    </row>
    <row r="2733" spans="1:2">
      <c r="A2733" s="1">
        <v>1080100177740</v>
      </c>
      <c r="B2733" t="s">
        <v>2579</v>
      </c>
    </row>
    <row r="2734" spans="1:2">
      <c r="A2734" s="1">
        <v>1080100177757</v>
      </c>
      <c r="B2734" t="s">
        <v>2580</v>
      </c>
    </row>
    <row r="2735" spans="1:2">
      <c r="A2735" s="1">
        <v>1080100177764</v>
      </c>
      <c r="B2735" t="s">
        <v>2581</v>
      </c>
    </row>
    <row r="2736" spans="1:2">
      <c r="A2736" s="1">
        <v>1080100177771</v>
      </c>
      <c r="B2736" t="s">
        <v>2582</v>
      </c>
    </row>
    <row r="2737" spans="1:2">
      <c r="A2737" s="1">
        <v>1080100177788</v>
      </c>
      <c r="B2737" t="s">
        <v>2583</v>
      </c>
    </row>
    <row r="2738" spans="1:2">
      <c r="A2738" s="1">
        <v>1080100177795</v>
      </c>
      <c r="B2738" t="s">
        <v>2584</v>
      </c>
    </row>
    <row r="2739" spans="1:2">
      <c r="A2739" s="1">
        <v>1080100177801</v>
      </c>
      <c r="B2739" t="s">
        <v>2585</v>
      </c>
    </row>
    <row r="2740" spans="1:2">
      <c r="A2740" s="1">
        <v>1080100177818</v>
      </c>
      <c r="B2740" t="s">
        <v>2586</v>
      </c>
    </row>
    <row r="2741" spans="1:2">
      <c r="A2741" s="1">
        <v>1080100177825</v>
      </c>
      <c r="B2741" t="s">
        <v>2587</v>
      </c>
    </row>
    <row r="2742" spans="1:2">
      <c r="A2742" s="1">
        <v>1080100177832</v>
      </c>
      <c r="B2742" t="s">
        <v>2588</v>
      </c>
    </row>
    <row r="2743" spans="1:2">
      <c r="A2743" s="1">
        <v>1080100177849</v>
      </c>
      <c r="B2743" t="s">
        <v>2589</v>
      </c>
    </row>
    <row r="2744" spans="1:2">
      <c r="A2744" s="1">
        <v>1080100177856</v>
      </c>
      <c r="B2744" t="s">
        <v>2590</v>
      </c>
    </row>
    <row r="2745" spans="1:2">
      <c r="A2745" s="1">
        <v>1080100180870</v>
      </c>
      <c r="B2745" t="s">
        <v>2591</v>
      </c>
    </row>
    <row r="2746" spans="1:2">
      <c r="A2746" s="1">
        <v>1080100180887</v>
      </c>
      <c r="B2746" t="s">
        <v>2592</v>
      </c>
    </row>
    <row r="2747" spans="1:2">
      <c r="A2747" s="1">
        <v>1080100180894</v>
      </c>
      <c r="B2747" t="s">
        <v>2593</v>
      </c>
    </row>
    <row r="2748" spans="1:2">
      <c r="A2748" s="1">
        <v>1080100180900</v>
      </c>
      <c r="B2748" t="s">
        <v>2594</v>
      </c>
    </row>
    <row r="2749" spans="1:2">
      <c r="A2749" s="1">
        <v>1080100180917</v>
      </c>
      <c r="B2749" t="s">
        <v>2595</v>
      </c>
    </row>
    <row r="2750" spans="1:2">
      <c r="A2750" s="1">
        <v>1080100180924</v>
      </c>
      <c r="B2750" t="s">
        <v>2596</v>
      </c>
    </row>
    <row r="2751" spans="1:2">
      <c r="A2751" s="1">
        <v>1080100180931</v>
      </c>
      <c r="B2751" t="s">
        <v>2597</v>
      </c>
    </row>
    <row r="2752" spans="1:2">
      <c r="A2752" s="1">
        <v>1080100180948</v>
      </c>
      <c r="B2752" t="s">
        <v>2598</v>
      </c>
    </row>
    <row r="2753" spans="1:2">
      <c r="A2753" s="1">
        <v>1080100180955</v>
      </c>
      <c r="B2753" t="s">
        <v>2599</v>
      </c>
    </row>
    <row r="2754" spans="1:2">
      <c r="A2754" s="1">
        <v>1080100180962</v>
      </c>
      <c r="B2754" t="s">
        <v>2600</v>
      </c>
    </row>
    <row r="2755" spans="1:2">
      <c r="A2755" s="1">
        <v>1080100180979</v>
      </c>
      <c r="B2755" t="s">
        <v>2601</v>
      </c>
    </row>
    <row r="2756" spans="1:2">
      <c r="A2756" s="1">
        <v>1080100180986</v>
      </c>
      <c r="B2756" t="s">
        <v>2602</v>
      </c>
    </row>
    <row r="2757" spans="1:2">
      <c r="A2757" s="1">
        <v>1080100180993</v>
      </c>
      <c r="B2757" t="s">
        <v>2603</v>
      </c>
    </row>
    <row r="2758" spans="1:2">
      <c r="A2758" s="1">
        <v>1080100181006</v>
      </c>
      <c r="B2758" t="s">
        <v>2604</v>
      </c>
    </row>
    <row r="2759" spans="1:2">
      <c r="A2759" s="1">
        <v>1080100181013</v>
      </c>
      <c r="B2759" t="s">
        <v>2605</v>
      </c>
    </row>
    <row r="2760" spans="1:2">
      <c r="A2760" s="1">
        <v>1080100181020</v>
      </c>
      <c r="B2760" t="s">
        <v>2606</v>
      </c>
    </row>
    <row r="2761" spans="1:2">
      <c r="A2761" s="1">
        <v>1080100181037</v>
      </c>
      <c r="B2761" t="s">
        <v>2607</v>
      </c>
    </row>
    <row r="2762" spans="1:2">
      <c r="A2762" s="1">
        <v>1080100181044</v>
      </c>
      <c r="B2762" t="s">
        <v>2608</v>
      </c>
    </row>
    <row r="2763" spans="1:2">
      <c r="A2763" s="1">
        <v>1080100181051</v>
      </c>
      <c r="B2763" t="s">
        <v>2609</v>
      </c>
    </row>
    <row r="2764" spans="1:2">
      <c r="A2764" s="1">
        <v>1080100181068</v>
      </c>
      <c r="B2764" t="s">
        <v>2610</v>
      </c>
    </row>
    <row r="2765" spans="1:2">
      <c r="A2765" s="1">
        <v>1080100181075</v>
      </c>
      <c r="B2765" t="s">
        <v>2611</v>
      </c>
    </row>
    <row r="2766" spans="1:2">
      <c r="A2766" s="1">
        <v>1080100181082</v>
      </c>
      <c r="B2766" t="s">
        <v>2612</v>
      </c>
    </row>
    <row r="2767" spans="1:2">
      <c r="A2767" s="1">
        <v>1080100181099</v>
      </c>
      <c r="B2767" t="s">
        <v>2613</v>
      </c>
    </row>
    <row r="2768" spans="1:2">
      <c r="A2768" s="1">
        <v>1080100181105</v>
      </c>
      <c r="B2768" t="s">
        <v>2614</v>
      </c>
    </row>
    <row r="2769" spans="1:2">
      <c r="A2769" s="1">
        <v>1080100181112</v>
      </c>
      <c r="B2769" t="s">
        <v>2615</v>
      </c>
    </row>
    <row r="2770" spans="1:2">
      <c r="A2770" s="1">
        <v>1080100181129</v>
      </c>
      <c r="B2770" t="s">
        <v>2616</v>
      </c>
    </row>
    <row r="2771" spans="1:2">
      <c r="A2771" s="1">
        <v>1080100181136</v>
      </c>
      <c r="B2771" t="s">
        <v>2617</v>
      </c>
    </row>
    <row r="2772" spans="1:2">
      <c r="A2772" s="1">
        <v>1080100181143</v>
      </c>
      <c r="B2772" t="s">
        <v>2618</v>
      </c>
    </row>
    <row r="2773" spans="1:2">
      <c r="A2773" s="1">
        <v>1080100181150</v>
      </c>
      <c r="B2773" t="s">
        <v>2619</v>
      </c>
    </row>
    <row r="2774" spans="1:2">
      <c r="A2774" s="1">
        <v>1080100181167</v>
      </c>
      <c r="B2774" t="s">
        <v>2620</v>
      </c>
    </row>
    <row r="2775" spans="1:2">
      <c r="A2775" s="1">
        <v>1080100181174</v>
      </c>
      <c r="B2775" t="s">
        <v>2621</v>
      </c>
    </row>
    <row r="2776" spans="1:2">
      <c r="A2776" s="1">
        <v>1080100181181</v>
      </c>
      <c r="B2776" t="s">
        <v>2622</v>
      </c>
    </row>
    <row r="2777" spans="1:2">
      <c r="A2777" s="1">
        <v>1080100181198</v>
      </c>
      <c r="B2777" t="s">
        <v>2623</v>
      </c>
    </row>
    <row r="2778" spans="1:2">
      <c r="A2778" s="1">
        <v>1080100181204</v>
      </c>
      <c r="B2778" t="s">
        <v>2624</v>
      </c>
    </row>
    <row r="2779" spans="1:2">
      <c r="A2779" s="1">
        <v>1080100181211</v>
      </c>
      <c r="B2779" t="s">
        <v>2625</v>
      </c>
    </row>
    <row r="2780" spans="1:2">
      <c r="A2780" s="1">
        <v>1080100181228</v>
      </c>
      <c r="B2780" t="s">
        <v>2626</v>
      </c>
    </row>
    <row r="2781" spans="1:2">
      <c r="A2781" s="1">
        <v>1080100181235</v>
      </c>
      <c r="B2781" t="s">
        <v>2627</v>
      </c>
    </row>
    <row r="2782" spans="1:2">
      <c r="A2782" s="1">
        <v>1080100181242</v>
      </c>
      <c r="B2782" t="s">
        <v>2628</v>
      </c>
    </row>
    <row r="2783" spans="1:2">
      <c r="A2783" s="1">
        <v>1080100181259</v>
      </c>
      <c r="B2783" t="s">
        <v>2629</v>
      </c>
    </row>
    <row r="2784" spans="1:2">
      <c r="A2784" s="1">
        <v>1080100181266</v>
      </c>
      <c r="B2784" t="s">
        <v>2630</v>
      </c>
    </row>
    <row r="2785" spans="1:2">
      <c r="A2785" s="1">
        <v>1080100181273</v>
      </c>
      <c r="B2785" t="s">
        <v>2631</v>
      </c>
    </row>
    <row r="2786" spans="1:2">
      <c r="A2786" s="1">
        <v>1080100181280</v>
      </c>
      <c r="B2786" t="s">
        <v>2632</v>
      </c>
    </row>
    <row r="2787" spans="1:2">
      <c r="A2787" s="1">
        <v>1080100181297</v>
      </c>
      <c r="B2787" t="s">
        <v>2633</v>
      </c>
    </row>
    <row r="2788" spans="1:2">
      <c r="A2788" s="1">
        <v>1080100181303</v>
      </c>
      <c r="B2788" t="s">
        <v>2634</v>
      </c>
    </row>
    <row r="2789" spans="1:2">
      <c r="A2789" s="1">
        <v>1080100181310</v>
      </c>
      <c r="B2789" t="s">
        <v>2635</v>
      </c>
    </row>
    <row r="2790" spans="1:2">
      <c r="A2790" s="1">
        <v>1080100181327</v>
      </c>
      <c r="B2790" t="s">
        <v>2636</v>
      </c>
    </row>
    <row r="2791" spans="1:2">
      <c r="A2791" s="1">
        <v>1080100181334</v>
      </c>
      <c r="B2791" t="s">
        <v>2637</v>
      </c>
    </row>
    <row r="2792" spans="1:2">
      <c r="A2792" s="1">
        <v>1080100181341</v>
      </c>
      <c r="B2792" t="s">
        <v>2638</v>
      </c>
    </row>
    <row r="2793" spans="1:2">
      <c r="A2793" s="1">
        <v>1080100181358</v>
      </c>
      <c r="B2793" t="s">
        <v>2639</v>
      </c>
    </row>
    <row r="2794" spans="1:2">
      <c r="A2794" s="1">
        <v>1080100181365</v>
      </c>
      <c r="B2794" t="s">
        <v>2640</v>
      </c>
    </row>
    <row r="2795" spans="1:2">
      <c r="A2795" s="1">
        <v>1080100181372</v>
      </c>
      <c r="B2795" t="s">
        <v>2641</v>
      </c>
    </row>
    <row r="2796" spans="1:2">
      <c r="A2796" s="1">
        <v>1080100181389</v>
      </c>
      <c r="B2796" t="s">
        <v>2642</v>
      </c>
    </row>
    <row r="2797" spans="1:2">
      <c r="A2797" s="1">
        <v>1080100181396</v>
      </c>
      <c r="B2797" t="s">
        <v>2643</v>
      </c>
    </row>
    <row r="2798" spans="1:2">
      <c r="A2798" s="1">
        <v>1080100181402</v>
      </c>
      <c r="B2798" t="s">
        <v>2644</v>
      </c>
    </row>
    <row r="2799" spans="1:2">
      <c r="A2799" s="1">
        <v>1080100181419</v>
      </c>
      <c r="B2799" t="s">
        <v>2645</v>
      </c>
    </row>
    <row r="2800" spans="1:2">
      <c r="A2800" s="1">
        <v>1080100181426</v>
      </c>
      <c r="B2800" t="s">
        <v>2646</v>
      </c>
    </row>
    <row r="2801" spans="1:2">
      <c r="A2801" s="1">
        <v>1080100181433</v>
      </c>
      <c r="B2801" t="s">
        <v>2647</v>
      </c>
    </row>
    <row r="2802" spans="1:2">
      <c r="A2802" s="1">
        <v>1080100181440</v>
      </c>
      <c r="B2802" t="s">
        <v>2648</v>
      </c>
    </row>
    <row r="2803" spans="1:2">
      <c r="A2803" s="1">
        <v>1080100181457</v>
      </c>
      <c r="B2803" t="s">
        <v>2649</v>
      </c>
    </row>
    <row r="2804" spans="1:2">
      <c r="A2804" s="1">
        <v>1080100181464</v>
      </c>
      <c r="B2804" t="s">
        <v>2650</v>
      </c>
    </row>
    <row r="2805" spans="1:2">
      <c r="A2805" s="1">
        <v>1080100181471</v>
      </c>
      <c r="B2805" t="s">
        <v>2651</v>
      </c>
    </row>
    <row r="2806" spans="1:2">
      <c r="A2806" s="1">
        <v>1080100181488</v>
      </c>
      <c r="B2806" t="s">
        <v>2652</v>
      </c>
    </row>
    <row r="2807" spans="1:2">
      <c r="A2807" s="1">
        <v>1080100181495</v>
      </c>
      <c r="B2807" t="s">
        <v>2653</v>
      </c>
    </row>
    <row r="2808" spans="1:2">
      <c r="A2808" s="1">
        <v>1080100181501</v>
      </c>
      <c r="B2808" t="s">
        <v>2654</v>
      </c>
    </row>
    <row r="2809" spans="1:2">
      <c r="A2809" s="1">
        <v>1080100181518</v>
      </c>
      <c r="B2809" t="s">
        <v>2655</v>
      </c>
    </row>
    <row r="2810" spans="1:2">
      <c r="A2810" s="1">
        <v>1080100181525</v>
      </c>
      <c r="B2810" t="s">
        <v>2656</v>
      </c>
    </row>
    <row r="2811" spans="1:2">
      <c r="A2811" s="1">
        <v>1080100181532</v>
      </c>
      <c r="B2811" t="s">
        <v>2657</v>
      </c>
    </row>
    <row r="2812" spans="1:2">
      <c r="A2812" s="1">
        <v>1080100181549</v>
      </c>
      <c r="B2812" t="s">
        <v>2658</v>
      </c>
    </row>
    <row r="2813" spans="1:2">
      <c r="A2813" s="1">
        <v>1080100181556</v>
      </c>
      <c r="B2813" t="s">
        <v>2659</v>
      </c>
    </row>
    <row r="2814" spans="1:2">
      <c r="A2814" s="1">
        <v>1080100181563</v>
      </c>
      <c r="B2814" t="s">
        <v>2660</v>
      </c>
    </row>
    <row r="2815" spans="1:2">
      <c r="A2815" s="1">
        <v>1080100181570</v>
      </c>
      <c r="B2815" t="s">
        <v>2661</v>
      </c>
    </row>
    <row r="2816" spans="1:2">
      <c r="A2816" s="1">
        <v>1080100181587</v>
      </c>
      <c r="B2816" t="s">
        <v>2662</v>
      </c>
    </row>
    <row r="2817" spans="1:2">
      <c r="A2817" s="1">
        <v>1080100181594</v>
      </c>
      <c r="B2817" t="s">
        <v>2663</v>
      </c>
    </row>
    <row r="2818" spans="1:2">
      <c r="A2818" s="1">
        <v>1080100181600</v>
      </c>
      <c r="B2818" t="s">
        <v>2664</v>
      </c>
    </row>
    <row r="2819" spans="1:2">
      <c r="A2819" s="1">
        <v>1080100181617</v>
      </c>
      <c r="B2819" t="s">
        <v>2665</v>
      </c>
    </row>
    <row r="2820" spans="1:2">
      <c r="A2820" s="1">
        <v>1080100181624</v>
      </c>
      <c r="B2820" t="s">
        <v>2666</v>
      </c>
    </row>
    <row r="2821" spans="1:2">
      <c r="A2821" s="1">
        <v>1080100181631</v>
      </c>
      <c r="B2821" t="s">
        <v>2667</v>
      </c>
    </row>
    <row r="2822" spans="1:2">
      <c r="A2822" s="1">
        <v>1080100181648</v>
      </c>
      <c r="B2822" t="s">
        <v>2668</v>
      </c>
    </row>
    <row r="2823" spans="1:2">
      <c r="A2823" s="1">
        <v>1080100181655</v>
      </c>
      <c r="B2823" t="s">
        <v>2669</v>
      </c>
    </row>
    <row r="2824" spans="1:2">
      <c r="A2824" s="1">
        <v>1080100181662</v>
      </c>
      <c r="B2824" t="s">
        <v>2670</v>
      </c>
    </row>
    <row r="2825" spans="1:2">
      <c r="A2825" s="1">
        <v>1080100181679</v>
      </c>
      <c r="B2825" t="s">
        <v>2671</v>
      </c>
    </row>
    <row r="2826" spans="1:2">
      <c r="A2826" s="1">
        <v>1080100181686</v>
      </c>
      <c r="B2826" t="s">
        <v>2672</v>
      </c>
    </row>
    <row r="2827" spans="1:2">
      <c r="A2827" s="1">
        <v>1080100181693</v>
      </c>
      <c r="B2827" t="s">
        <v>2673</v>
      </c>
    </row>
    <row r="2828" spans="1:2">
      <c r="A2828" s="1">
        <v>1080100181709</v>
      </c>
      <c r="B2828" t="s">
        <v>2674</v>
      </c>
    </row>
    <row r="2829" spans="1:2">
      <c r="A2829" s="1">
        <v>1080100181716</v>
      </c>
      <c r="B2829" t="s">
        <v>2675</v>
      </c>
    </row>
    <row r="2830" spans="1:2">
      <c r="A2830" s="1">
        <v>1080100181723</v>
      </c>
      <c r="B2830" t="s">
        <v>2676</v>
      </c>
    </row>
    <row r="2831" spans="1:2">
      <c r="A2831" s="1">
        <v>1080100181730</v>
      </c>
      <c r="B2831" t="s">
        <v>2677</v>
      </c>
    </row>
    <row r="2832" spans="1:2">
      <c r="A2832" s="1">
        <v>1080100181747</v>
      </c>
      <c r="B2832" t="s">
        <v>2678</v>
      </c>
    </row>
    <row r="2833" spans="1:2">
      <c r="A2833" s="1">
        <v>1080100181754</v>
      </c>
      <c r="B2833" t="s">
        <v>2679</v>
      </c>
    </row>
    <row r="2834" spans="1:2">
      <c r="A2834" s="1">
        <v>1080100181761</v>
      </c>
      <c r="B2834" t="s">
        <v>2680</v>
      </c>
    </row>
    <row r="2835" spans="1:2">
      <c r="A2835" s="1">
        <v>1080100181778</v>
      </c>
      <c r="B2835" t="s">
        <v>2681</v>
      </c>
    </row>
    <row r="2836" spans="1:2">
      <c r="A2836" s="1">
        <v>1080100181785</v>
      </c>
      <c r="B2836" t="s">
        <v>2682</v>
      </c>
    </row>
    <row r="2837" spans="1:2">
      <c r="A2837" s="1">
        <v>1080100181792</v>
      </c>
      <c r="B2837" t="s">
        <v>2683</v>
      </c>
    </row>
    <row r="2838" spans="1:2">
      <c r="A2838" s="1">
        <v>1080100181808</v>
      </c>
      <c r="B2838" t="s">
        <v>2684</v>
      </c>
    </row>
    <row r="2839" spans="1:2">
      <c r="A2839" s="1">
        <v>1080100181815</v>
      </c>
      <c r="B2839" t="s">
        <v>2685</v>
      </c>
    </row>
    <row r="2840" spans="1:2">
      <c r="A2840" s="1">
        <v>1080100181822</v>
      </c>
      <c r="B2840" t="s">
        <v>2686</v>
      </c>
    </row>
    <row r="2841" spans="1:2">
      <c r="A2841" s="1">
        <v>1080100181839</v>
      </c>
      <c r="B2841" t="s">
        <v>2687</v>
      </c>
    </row>
    <row r="2842" spans="1:2">
      <c r="A2842" s="1">
        <v>1080100181846</v>
      </c>
      <c r="B2842" t="s">
        <v>2688</v>
      </c>
    </row>
    <row r="2843" spans="1:2">
      <c r="A2843" s="1">
        <v>1080100181853</v>
      </c>
      <c r="B2843" t="s">
        <v>2689</v>
      </c>
    </row>
    <row r="2844" spans="1:2">
      <c r="A2844" s="1">
        <v>1080100181860</v>
      </c>
      <c r="B2844" t="s">
        <v>2690</v>
      </c>
    </row>
    <row r="2845" spans="1:2">
      <c r="A2845" s="1">
        <v>1080100181877</v>
      </c>
      <c r="B2845" t="s">
        <v>2691</v>
      </c>
    </row>
    <row r="2846" spans="1:2">
      <c r="A2846" s="1">
        <v>1080100181884</v>
      </c>
      <c r="B2846" t="s">
        <v>2692</v>
      </c>
    </row>
    <row r="2847" spans="1:2">
      <c r="A2847" s="1">
        <v>1080100181891</v>
      </c>
      <c r="B2847" t="s">
        <v>2693</v>
      </c>
    </row>
    <row r="2848" spans="1:2">
      <c r="A2848" s="1">
        <v>1080100181907</v>
      </c>
      <c r="B2848" t="s">
        <v>2694</v>
      </c>
    </row>
    <row r="2849" spans="1:2">
      <c r="A2849" s="1">
        <v>1080100181914</v>
      </c>
      <c r="B2849" t="s">
        <v>2695</v>
      </c>
    </row>
    <row r="2850" spans="1:2">
      <c r="A2850" s="1">
        <v>1080100181921</v>
      </c>
      <c r="B2850" t="s">
        <v>2696</v>
      </c>
    </row>
    <row r="2851" spans="1:2">
      <c r="A2851" s="1">
        <v>1080100181938</v>
      </c>
      <c r="B2851" t="s">
        <v>2697</v>
      </c>
    </row>
    <row r="2852" spans="1:2">
      <c r="A2852" s="1">
        <v>1080100181945</v>
      </c>
      <c r="B2852" t="s">
        <v>2698</v>
      </c>
    </row>
    <row r="2853" spans="1:2">
      <c r="A2853" s="1">
        <v>1080100181952</v>
      </c>
      <c r="B2853" t="s">
        <v>2699</v>
      </c>
    </row>
    <row r="2854" spans="1:2">
      <c r="A2854" s="1">
        <v>1080100181969</v>
      </c>
      <c r="B2854" t="e">
        <f>+RECEPTACLE PANASONIC WEG1181K UNIVERSAL W/GROUND W/SAFE SHUTTER</f>
        <v>#NAME?</v>
      </c>
    </row>
    <row r="2855" spans="1:2">
      <c r="A2855" s="1">
        <v>1080100181976</v>
      </c>
      <c r="B2855" t="s">
        <v>2700</v>
      </c>
    </row>
    <row r="2856" spans="1:2">
      <c r="A2856" s="1">
        <v>1080100181983</v>
      </c>
      <c r="B2856" t="s">
        <v>2701</v>
      </c>
    </row>
    <row r="2857" spans="1:2">
      <c r="A2857" s="1">
        <v>1080100181990</v>
      </c>
      <c r="B2857" t="s">
        <v>2702</v>
      </c>
    </row>
    <row r="2858" spans="1:2">
      <c r="A2858" s="1">
        <v>1080100182003</v>
      </c>
      <c r="B2858" t="s">
        <v>2703</v>
      </c>
    </row>
    <row r="2859" spans="1:2">
      <c r="A2859" s="1">
        <v>1080100182010</v>
      </c>
      <c r="B2859" t="e">
        <f>+MODULAR JACK PANASONIC WNTG15649 TELEPHONE W/SHUTTER</f>
        <v>#NAME?</v>
      </c>
    </row>
    <row r="2860" spans="1:2">
      <c r="A2860" s="1">
        <v>1080100182027</v>
      </c>
      <c r="B2860" t="s">
        <v>2704</v>
      </c>
    </row>
    <row r="2861" spans="1:2">
      <c r="A2861" s="1">
        <v>1080100182034</v>
      </c>
      <c r="B2861" t="e">
        <f>+PLATE PANASONIC WEG8981P WEATHERPROOF COVER</f>
        <v>#NAME?</v>
      </c>
    </row>
    <row r="2862" spans="1:2">
      <c r="A2862" s="1">
        <v>1080100182041</v>
      </c>
      <c r="B2862" t="s">
        <v>2705</v>
      </c>
    </row>
    <row r="2863" spans="1:2">
      <c r="A2863" s="1">
        <v>1080100182058</v>
      </c>
      <c r="B2863" t="s">
        <v>2706</v>
      </c>
    </row>
    <row r="2864" spans="1:2">
      <c r="A2864" s="1">
        <v>1080100182065</v>
      </c>
      <c r="B2864" t="s">
        <v>2707</v>
      </c>
    </row>
    <row r="2865" spans="1:2">
      <c r="A2865" s="1">
        <v>1080100182072</v>
      </c>
      <c r="B2865" t="s">
        <v>2708</v>
      </c>
    </row>
    <row r="2866" spans="1:2">
      <c r="A2866" s="1">
        <v>1080100182089</v>
      </c>
      <c r="B2866" t="s">
        <v>2709</v>
      </c>
    </row>
    <row r="2867" spans="1:2">
      <c r="A2867" s="1">
        <v>1080100182096</v>
      </c>
      <c r="B2867" t="s">
        <v>2710</v>
      </c>
    </row>
    <row r="2868" spans="1:2">
      <c r="A2868" s="1">
        <v>1080100182102</v>
      </c>
      <c r="B2868" t="s">
        <v>2711</v>
      </c>
    </row>
    <row r="2869" spans="1:2">
      <c r="A2869" s="1">
        <v>1080100182119</v>
      </c>
      <c r="B2869" t="s">
        <v>2712</v>
      </c>
    </row>
    <row r="2870" spans="1:2">
      <c r="A2870" s="1">
        <v>1080100182126</v>
      </c>
      <c r="B2870" t="s">
        <v>2713</v>
      </c>
    </row>
    <row r="2871" spans="1:2">
      <c r="A2871" s="1">
        <v>1080100182133</v>
      </c>
      <c r="B2871" t="s">
        <v>2714</v>
      </c>
    </row>
    <row r="2872" spans="1:2">
      <c r="A2872" s="1">
        <v>1080100182188</v>
      </c>
      <c r="B2872" t="s">
        <v>2715</v>
      </c>
    </row>
    <row r="2873" spans="1:2">
      <c r="A2873" s="1">
        <v>1080100182744</v>
      </c>
      <c r="B2873" t="s">
        <v>2716</v>
      </c>
    </row>
    <row r="2874" spans="1:2">
      <c r="A2874" s="1">
        <v>1080100183697</v>
      </c>
      <c r="B2874" t="s">
        <v>2717</v>
      </c>
    </row>
    <row r="2875" spans="1:2">
      <c r="A2875" s="1">
        <v>1080100183703</v>
      </c>
      <c r="B2875" t="s">
        <v>2718</v>
      </c>
    </row>
    <row r="2876" spans="1:2">
      <c r="A2876" s="1">
        <v>1080100183710</v>
      </c>
      <c r="B2876" t="s">
        <v>2719</v>
      </c>
    </row>
    <row r="2877" spans="1:2">
      <c r="A2877" s="1">
        <v>1080100183727</v>
      </c>
      <c r="B2877" t="s">
        <v>2720</v>
      </c>
    </row>
    <row r="2878" spans="1:2">
      <c r="A2878" s="1">
        <v>1080100183734</v>
      </c>
      <c r="B2878" t="s">
        <v>2721</v>
      </c>
    </row>
    <row r="2879" spans="1:2">
      <c r="A2879" s="1">
        <v>1080100183741</v>
      </c>
      <c r="B2879" t="e">
        <f>+CRATE PLASTMANN PVC ST ASSY BLUE</f>
        <v>#NAME?</v>
      </c>
    </row>
    <row r="2880" spans="1:2">
      <c r="A2880" s="1">
        <v>1080100183758</v>
      </c>
      <c r="B2880" t="s">
        <v>2722</v>
      </c>
    </row>
    <row r="2881" spans="1:2">
      <c r="A2881" s="1">
        <v>1080100183765</v>
      </c>
      <c r="B2881" t="s">
        <v>2723</v>
      </c>
    </row>
    <row r="2882" spans="1:2">
      <c r="A2882" s="1">
        <v>1080100183772</v>
      </c>
      <c r="B2882" t="e">
        <f>+CRATE PLASTMANN PVC ST ASSY RED</f>
        <v>#NAME?</v>
      </c>
    </row>
    <row r="2883" spans="1:2">
      <c r="A2883" s="1">
        <v>1080100184076</v>
      </c>
      <c r="B2883" t="s">
        <v>2724</v>
      </c>
    </row>
    <row r="2884" spans="1:2">
      <c r="A2884" s="1">
        <v>1080100184731</v>
      </c>
      <c r="B2884" t="s">
        <v>2725</v>
      </c>
    </row>
    <row r="2885" spans="1:2">
      <c r="A2885" s="1">
        <v>1080100184748</v>
      </c>
      <c r="B2885" t="s">
        <v>2726</v>
      </c>
    </row>
    <row r="2886" spans="1:2">
      <c r="A2886" s="1">
        <v>1080100185011</v>
      </c>
      <c r="B2886" t="s">
        <v>2727</v>
      </c>
    </row>
    <row r="2887" spans="1:2">
      <c r="A2887" s="1">
        <v>1080100185028</v>
      </c>
      <c r="B2887" t="s">
        <v>2728</v>
      </c>
    </row>
    <row r="2888" spans="1:2">
      <c r="A2888" s="1">
        <v>1080100185035</v>
      </c>
      <c r="B2888" t="s">
        <v>2729</v>
      </c>
    </row>
    <row r="2889" spans="1:2">
      <c r="A2889" s="1">
        <v>1080100185042</v>
      </c>
      <c r="B2889" t="s">
        <v>2730</v>
      </c>
    </row>
    <row r="2890" spans="1:2">
      <c r="A2890" s="1">
        <v>1080100185059</v>
      </c>
      <c r="B2890" t="s">
        <v>2731</v>
      </c>
    </row>
    <row r="2891" spans="1:2">
      <c r="A2891" s="1">
        <v>1080100185066</v>
      </c>
      <c r="B2891" t="e">
        <f>+MOP HAPPY HOME HU HA1903 PVA</f>
        <v>#NAME?</v>
      </c>
    </row>
    <row r="2892" spans="1:2">
      <c r="A2892" s="1">
        <v>1080100185073</v>
      </c>
      <c r="B2892" t="e">
        <f>+MOP HEAD HAPPY HOME HU HA1903 PVA REFILL</f>
        <v>#NAME?</v>
      </c>
    </row>
    <row r="2893" spans="1:2">
      <c r="A2893" s="1">
        <v>1080100185080</v>
      </c>
      <c r="B2893" t="e">
        <f>+MOP HEAD HAPPY HOME HU HD1707K NON WOVEN REFILL</f>
        <v>#NAME?</v>
      </c>
    </row>
    <row r="2894" spans="1:2">
      <c r="A2894" s="1">
        <v>1080100185097</v>
      </c>
      <c r="B2894" t="e">
        <f>+MOP HEAD HAPPY HOME HU HD1711H COTTON REFILL</f>
        <v>#NAME?</v>
      </c>
    </row>
    <row r="2895" spans="1:2">
      <c r="A2895" s="1">
        <v>1080100185103</v>
      </c>
      <c r="B2895" t="s">
        <v>2732</v>
      </c>
    </row>
    <row r="2896" spans="1:2">
      <c r="A2896" s="1">
        <v>1080100185110</v>
      </c>
      <c r="B2896" t="e">
        <f>+MOP HEAD HAPPY HOME HU HD1712H COTTON REFILL</f>
        <v>#NAME?</v>
      </c>
    </row>
    <row r="2897" spans="1:2">
      <c r="A2897" s="1">
        <v>1080100185127</v>
      </c>
      <c r="B2897" t="e">
        <f>+DUSTER HAPPY HOME HU HD2009A CHINELLE</f>
        <v>#NAME?</v>
      </c>
    </row>
    <row r="2898" spans="1:2">
      <c r="A2898" s="1">
        <v>1080100185134</v>
      </c>
      <c r="B2898" t="e">
        <f>+DUSTER HAPPY HOME HU HD2009A CHINELLE REFILL</f>
        <v>#NAME?</v>
      </c>
    </row>
    <row r="2899" spans="1:2">
      <c r="A2899" s="1">
        <v>1080100185141</v>
      </c>
      <c r="B2899" t="e">
        <f>+DUSTER HAPPY HOME HU HD2002H MICROFIBER</f>
        <v>#NAME?</v>
      </c>
    </row>
    <row r="2900" spans="1:2">
      <c r="A2900" s="1">
        <v>1080100185158</v>
      </c>
      <c r="B2900" t="e">
        <f>+DUSTER HAPPY HOME HU HD2002H MICROFIBER REFILL</f>
        <v>#NAME?</v>
      </c>
    </row>
    <row r="2901" spans="1:2">
      <c r="A2901" s="1">
        <v>1080100185165</v>
      </c>
      <c r="B2901" t="e">
        <f>+CAR DUSTER HAPPY HOME HU HD2023H</f>
        <v>#NAME?</v>
      </c>
    </row>
    <row r="2902" spans="1:2">
      <c r="A2902" s="1">
        <v>1080100185172</v>
      </c>
      <c r="B2902" t="e">
        <f>+STEEL BRUSH HAPPY HOME HU HA2024 EXTENDABLE</f>
        <v>#NAME?</v>
      </c>
    </row>
    <row r="2903" spans="1:2">
      <c r="A2903" s="1">
        <v>1080100185189</v>
      </c>
      <c r="B2903" t="s">
        <v>2733</v>
      </c>
    </row>
    <row r="2904" spans="1:2">
      <c r="A2904" s="1">
        <v>1080100185196</v>
      </c>
      <c r="B2904" t="e">
        <f>+WINDOW CLEANER HAPPY HOME HU HA3002 RUBBER</f>
        <v>#NAME?</v>
      </c>
    </row>
    <row r="2905" spans="1:2">
      <c r="A2905" s="1">
        <v>1080100185202</v>
      </c>
      <c r="B2905" t="s">
        <v>2734</v>
      </c>
    </row>
    <row r="2906" spans="1:2">
      <c r="A2906" s="1">
        <v>1080100185219</v>
      </c>
      <c r="B2906" t="e">
        <f>+WINDOW CLEANER HAPPY HOME HU HD3006A W/CHINELLE</f>
        <v>#NAME?</v>
      </c>
    </row>
    <row r="2907" spans="1:2">
      <c r="A2907" s="1">
        <v>1080100185226</v>
      </c>
      <c r="B2907" t="e">
        <f>+WINDOW CLEANING HAPPY HOME HU HA3007 SET</f>
        <v>#NAME?</v>
      </c>
    </row>
    <row r="2908" spans="1:2">
      <c r="A2908" s="1">
        <v>1080100185233</v>
      </c>
      <c r="B2908" t="s">
        <v>2735</v>
      </c>
    </row>
    <row r="2909" spans="1:2">
      <c r="A2909" s="1">
        <v>1080100185240</v>
      </c>
      <c r="B2909" t="s">
        <v>2736</v>
      </c>
    </row>
    <row r="2910" spans="1:2">
      <c r="A2910" s="1">
        <v>1080100185257</v>
      </c>
      <c r="B2910" t="s">
        <v>2737</v>
      </c>
    </row>
    <row r="2911" spans="1:2">
      <c r="A2911" s="1">
        <v>1080100185738</v>
      </c>
      <c r="B2911" t="s">
        <v>2738</v>
      </c>
    </row>
    <row r="2912" spans="1:2">
      <c r="A2912" s="1">
        <v>1080100185868</v>
      </c>
      <c r="B2912" t="s">
        <v>2739</v>
      </c>
    </row>
    <row r="2913" spans="1:2">
      <c r="A2913" s="1">
        <v>1080100185875</v>
      </c>
      <c r="B2913" t="s">
        <v>2740</v>
      </c>
    </row>
    <row r="2914" spans="1:2">
      <c r="A2914" s="1">
        <v>1080100185882</v>
      </c>
      <c r="B2914" t="s">
        <v>2741</v>
      </c>
    </row>
    <row r="2915" spans="1:2">
      <c r="A2915" s="1">
        <v>1080100185899</v>
      </c>
      <c r="B2915" t="s">
        <v>2742</v>
      </c>
    </row>
    <row r="2916" spans="1:2">
      <c r="A2916" s="1">
        <v>1080100185974</v>
      </c>
      <c r="B2916" t="s">
        <v>2743</v>
      </c>
    </row>
    <row r="2917" spans="1:2">
      <c r="A2917" s="1">
        <v>1080100186407</v>
      </c>
      <c r="B2917" t="s">
        <v>2744</v>
      </c>
    </row>
    <row r="2918" spans="1:2">
      <c r="A2918" s="1">
        <v>1080100186414</v>
      </c>
      <c r="B2918" t="s">
        <v>2745</v>
      </c>
    </row>
    <row r="2919" spans="1:2">
      <c r="A2919" s="1">
        <v>1080100186421</v>
      </c>
      <c r="B2919" t="s">
        <v>2746</v>
      </c>
    </row>
    <row r="2920" spans="1:2">
      <c r="A2920" s="1">
        <v>1080100186438</v>
      </c>
      <c r="B2920" t="e">
        <f>+VISIBILITY VEST NEO DS-8212</f>
        <v>#NAME?</v>
      </c>
    </row>
    <row r="2921" spans="1:2">
      <c r="A2921" s="1">
        <v>1080100186810</v>
      </c>
      <c r="B2921" t="e">
        <f>+CLEANER STEROKEM TSP MULTI PURPOSE</f>
        <v>#NAME?</v>
      </c>
    </row>
    <row r="2922" spans="1:2">
      <c r="A2922" s="1">
        <v>1080100186827</v>
      </c>
      <c r="B2922" t="e">
        <f>+CLEANER STEROKEM STEROWOOD</f>
        <v>#NAME?</v>
      </c>
    </row>
    <row r="2923" spans="1:2">
      <c r="A2923" s="1">
        <v>1080100186841</v>
      </c>
      <c r="B2923" t="e">
        <f>+BRUSH HAPPY HOME HU HA5519 YELLOW</f>
        <v>#NAME?</v>
      </c>
    </row>
    <row r="2924" spans="1:2">
      <c r="A2924" s="1">
        <v>1080100186858</v>
      </c>
      <c r="B2924" t="s">
        <v>2747</v>
      </c>
    </row>
    <row r="2925" spans="1:2">
      <c r="A2925" s="1">
        <v>1080100186865</v>
      </c>
      <c r="B2925" t="s">
        <v>2748</v>
      </c>
    </row>
    <row r="2926" spans="1:2">
      <c r="A2926" s="1">
        <v>1080100186872</v>
      </c>
      <c r="B2926" t="s">
        <v>2749</v>
      </c>
    </row>
    <row r="2927" spans="1:2">
      <c r="A2927" s="1">
        <v>1080100186889</v>
      </c>
      <c r="B2927" t="s">
        <v>2750</v>
      </c>
    </row>
    <row r="2928" spans="1:2">
      <c r="A2928" s="1">
        <v>1080100186896</v>
      </c>
      <c r="B2928" t="s">
        <v>2751</v>
      </c>
    </row>
    <row r="2929" spans="1:2">
      <c r="A2929" s="1">
        <v>1080100186902</v>
      </c>
      <c r="B2929" t="s">
        <v>2752</v>
      </c>
    </row>
    <row r="2930" spans="1:2">
      <c r="A2930" s="1">
        <v>1080100186919</v>
      </c>
      <c r="B2930" t="s">
        <v>2753</v>
      </c>
    </row>
    <row r="2931" spans="1:2">
      <c r="A2931" s="1">
        <v>1080100186926</v>
      </c>
      <c r="B2931" t="s">
        <v>2754</v>
      </c>
    </row>
    <row r="2932" spans="1:2">
      <c r="A2932" s="1">
        <v>1080100186933</v>
      </c>
      <c r="B2932" t="s">
        <v>2755</v>
      </c>
    </row>
    <row r="2933" spans="1:2">
      <c r="A2933" s="1">
        <v>1080100186940</v>
      </c>
      <c r="B2933" t="s">
        <v>2756</v>
      </c>
    </row>
    <row r="2934" spans="1:2">
      <c r="A2934" s="1">
        <v>1080100186957</v>
      </c>
      <c r="B2934" t="s">
        <v>2757</v>
      </c>
    </row>
    <row r="2935" spans="1:2">
      <c r="A2935" s="1">
        <v>1080100186964</v>
      </c>
      <c r="B2935" t="s">
        <v>2758</v>
      </c>
    </row>
    <row r="2936" spans="1:2">
      <c r="A2936" s="1">
        <v>1080100186971</v>
      </c>
      <c r="B2936" t="s">
        <v>2759</v>
      </c>
    </row>
    <row r="2937" spans="1:2">
      <c r="A2937" s="1">
        <v>1080100186988</v>
      </c>
      <c r="B2937" t="s">
        <v>2760</v>
      </c>
    </row>
    <row r="2938" spans="1:2">
      <c r="A2938" s="1">
        <v>1080100186995</v>
      </c>
      <c r="B2938" t="s">
        <v>2761</v>
      </c>
    </row>
    <row r="2939" spans="1:2">
      <c r="A2939" s="1">
        <v>1080100187008</v>
      </c>
      <c r="B2939" t="e">
        <f>+TOWEL HAPPY HOME HU HA7003 YELLOW</f>
        <v>#NAME?</v>
      </c>
    </row>
    <row r="2940" spans="1:2">
      <c r="A2940" s="1">
        <v>1080100187015</v>
      </c>
      <c r="B2940" t="s">
        <v>2762</v>
      </c>
    </row>
    <row r="2941" spans="1:2">
      <c r="A2941" s="1">
        <v>1080100187022</v>
      </c>
      <c r="B2941" t="s">
        <v>2763</v>
      </c>
    </row>
    <row r="2942" spans="1:2">
      <c r="A2942" s="1">
        <v>1080100187039</v>
      </c>
      <c r="B2942" t="s">
        <v>2764</v>
      </c>
    </row>
    <row r="2943" spans="1:2">
      <c r="A2943" s="1">
        <v>1080100187046</v>
      </c>
      <c r="B2943" t="s">
        <v>2765</v>
      </c>
    </row>
    <row r="2944" spans="1:2">
      <c r="A2944" s="1">
        <v>1080100187077</v>
      </c>
      <c r="B2944" t="e">
        <f>+HUMIDITY &amp; TEMPERATURE METER SMART SENSOR AO217 MINI-TYPE</f>
        <v>#NAME?</v>
      </c>
    </row>
    <row r="2945" spans="1:2">
      <c r="A2945" s="1">
        <v>1080100187084</v>
      </c>
      <c r="B2945" t="e">
        <f>+HUMIDITY &amp; TEMPERATURE METER SMART SENSOR AO807 W/CLOCK</f>
        <v>#NAME?</v>
      </c>
    </row>
    <row r="2946" spans="1:2">
      <c r="A2946" s="1">
        <v>1080100187091</v>
      </c>
      <c r="B2946" t="e">
        <f>+LUX METER SMART SENSOR AO213 DIGITAL MINI-TYPE</f>
        <v>#NAME?</v>
      </c>
    </row>
    <row r="2947" spans="1:2">
      <c r="A2947" s="1">
        <v>1080100187107</v>
      </c>
      <c r="B2947" t="s">
        <v>2766</v>
      </c>
    </row>
    <row r="2948" spans="1:2">
      <c r="A2948" s="1">
        <v>1080100187114</v>
      </c>
      <c r="B2948" t="e">
        <f>+ALCOHOL TESTER SMART SENSOR AO2000</f>
        <v>#NAME?</v>
      </c>
    </row>
    <row r="2949" spans="1:2">
      <c r="A2949" s="1">
        <v>1080100187121</v>
      </c>
      <c r="B2949" t="e">
        <f>+METAL DETECTOR SMART SENSOR AO954 HAND-HELD</f>
        <v>#NAME?</v>
      </c>
    </row>
    <row r="2950" spans="1:2">
      <c r="A2950" s="1">
        <v>1080100187138</v>
      </c>
      <c r="B2950" t="e">
        <f>+SCALE SMART SENSOR AR805D DIGITAL</f>
        <v>#NAME?</v>
      </c>
    </row>
    <row r="2951" spans="1:2">
      <c r="A2951" s="1">
        <v>1080100187145</v>
      </c>
      <c r="B2951" t="e">
        <f>+MOISTURE METER SMART SENSOR AO971 DIGITAL</f>
        <v>#NAME?</v>
      </c>
    </row>
    <row r="2952" spans="1:2">
      <c r="A2952" s="1">
        <v>1080100187152</v>
      </c>
      <c r="B2952" t="e">
        <f>+INSECT REPELLER SMART SENSOR AO111 FOR MOSQUITO</f>
        <v>#NAME?</v>
      </c>
    </row>
    <row r="2953" spans="1:2">
      <c r="A2953" s="1">
        <v>1080100187169</v>
      </c>
      <c r="B2953" t="e">
        <f>+INSECT REPELLER SMART SENSOR AO115 SUPER FOR MOSQUITO</f>
        <v>#NAME?</v>
      </c>
    </row>
    <row r="2954" spans="1:2">
      <c r="A2954" s="1">
        <v>1080100187176</v>
      </c>
      <c r="B2954" t="e">
        <f>+PEST CHASER SMART SENSOR AO141 ULTRASONIC FOR MOUSE</f>
        <v>#NAME?</v>
      </c>
    </row>
    <row r="2955" spans="1:2">
      <c r="A2955" s="1">
        <v>1080100187183</v>
      </c>
      <c r="B2955" t="e">
        <f>+INSECT EXPELLER SMART SENSOR AO120 ELECTRO-MAGNETIC FOR COCKROACH</f>
        <v>#NAME?</v>
      </c>
    </row>
    <row r="2956" spans="1:2">
      <c r="A2956" s="1">
        <v>1080100187190</v>
      </c>
      <c r="B2956" t="e">
        <f>+INSECT TRAP SMART SENSOR AO151 FOR FLY</f>
        <v>#NAME?</v>
      </c>
    </row>
    <row r="2957" spans="1:2">
      <c r="A2957" s="1">
        <v>1080100187206</v>
      </c>
      <c r="B2957" t="s">
        <v>2767</v>
      </c>
    </row>
    <row r="2958" spans="1:2">
      <c r="A2958" s="1">
        <v>1080100187213</v>
      </c>
      <c r="B2958" t="s">
        <v>2768</v>
      </c>
    </row>
    <row r="2959" spans="1:2">
      <c r="A2959" s="1">
        <v>1080100187220</v>
      </c>
      <c r="B2959" t="s">
        <v>2769</v>
      </c>
    </row>
    <row r="2960" spans="1:2">
      <c r="A2960" s="1">
        <v>1080100187237</v>
      </c>
      <c r="B2960" t="s">
        <v>2770</v>
      </c>
    </row>
    <row r="2961" spans="1:2">
      <c r="A2961" s="1">
        <v>1080100187244</v>
      </c>
      <c r="B2961" t="s">
        <v>2771</v>
      </c>
    </row>
    <row r="2962" spans="1:2">
      <c r="A2962" s="1">
        <v>1080100187251</v>
      </c>
      <c r="B2962" t="s">
        <v>2772</v>
      </c>
    </row>
    <row r="2963" spans="1:2">
      <c r="A2963" s="1">
        <v>1080100187268</v>
      </c>
      <c r="B2963" t="s">
        <v>2773</v>
      </c>
    </row>
    <row r="2964" spans="1:2">
      <c r="A2964" s="1">
        <v>1080100187275</v>
      </c>
      <c r="B2964" t="s">
        <v>2774</v>
      </c>
    </row>
    <row r="2965" spans="1:2">
      <c r="A2965" s="1">
        <v>1080100187282</v>
      </c>
      <c r="B2965" t="s">
        <v>2775</v>
      </c>
    </row>
    <row r="2966" spans="1:2">
      <c r="A2966" s="1">
        <v>1080100187299</v>
      </c>
      <c r="B2966" t="s">
        <v>2776</v>
      </c>
    </row>
    <row r="2967" spans="1:2">
      <c r="A2967" s="1">
        <v>1080100187305</v>
      </c>
      <c r="B2967" t="s">
        <v>2777</v>
      </c>
    </row>
    <row r="2968" spans="1:2">
      <c r="A2968" s="1">
        <v>1080100187312</v>
      </c>
      <c r="B2968" t="s">
        <v>2778</v>
      </c>
    </row>
    <row r="2969" spans="1:2">
      <c r="A2969" s="1">
        <v>1080100187329</v>
      </c>
      <c r="B2969" t="s">
        <v>2779</v>
      </c>
    </row>
    <row r="2970" spans="1:2">
      <c r="A2970" s="1">
        <v>1080100187336</v>
      </c>
      <c r="B2970" t="s">
        <v>2780</v>
      </c>
    </row>
    <row r="2971" spans="1:2">
      <c r="A2971" s="1">
        <v>1080100187367</v>
      </c>
      <c r="B2971" t="s">
        <v>2781</v>
      </c>
    </row>
    <row r="2972" spans="1:2">
      <c r="A2972" s="1">
        <v>1080100187374</v>
      </c>
      <c r="B2972" t="s">
        <v>2782</v>
      </c>
    </row>
    <row r="2973" spans="1:2">
      <c r="A2973" s="1">
        <v>1080100187381</v>
      </c>
      <c r="B2973" t="s">
        <v>2783</v>
      </c>
    </row>
    <row r="2974" spans="1:2">
      <c r="A2974" s="1">
        <v>1080100187398</v>
      </c>
      <c r="B2974" t="s">
        <v>2784</v>
      </c>
    </row>
    <row r="2975" spans="1:2">
      <c r="A2975" s="1">
        <v>1080100187404</v>
      </c>
      <c r="B2975" t="s">
        <v>2785</v>
      </c>
    </row>
    <row r="2976" spans="1:2">
      <c r="A2976" s="1">
        <v>1080100187466</v>
      </c>
      <c r="B2976" t="s">
        <v>2786</v>
      </c>
    </row>
    <row r="2977" spans="1:2">
      <c r="A2977" s="1">
        <v>1080100187473</v>
      </c>
      <c r="B2977" t="s">
        <v>2787</v>
      </c>
    </row>
    <row r="2978" spans="1:2">
      <c r="A2978" s="1">
        <v>1080100187497</v>
      </c>
      <c r="B2978" t="e">
        <f>+SOLAR CAMPING LANTERN NEO JL-122</f>
        <v>#NAME?</v>
      </c>
    </row>
    <row r="2979" spans="1:2">
      <c r="A2979" s="1">
        <v>1080100188364</v>
      </c>
      <c r="B2979" t="s">
        <v>2788</v>
      </c>
    </row>
    <row r="2980" spans="1:2">
      <c r="A2980" s="1">
        <v>1080100188371</v>
      </c>
      <c r="B2980" t="s">
        <v>2789</v>
      </c>
    </row>
    <row r="2981" spans="1:2">
      <c r="A2981" s="1">
        <v>1080100188388</v>
      </c>
      <c r="B2981" t="s">
        <v>2790</v>
      </c>
    </row>
    <row r="2982" spans="1:2">
      <c r="A2982" s="1">
        <v>1080100188395</v>
      </c>
      <c r="B2982" t="s">
        <v>2791</v>
      </c>
    </row>
    <row r="2983" spans="1:2">
      <c r="A2983" s="1">
        <v>1080100188401</v>
      </c>
      <c r="B2983" t="s">
        <v>2792</v>
      </c>
    </row>
    <row r="2984" spans="1:2">
      <c r="A2984" s="1">
        <v>1080100188418</v>
      </c>
      <c r="B2984" t="s">
        <v>2793</v>
      </c>
    </row>
    <row r="2985" spans="1:2">
      <c r="A2985" s="1">
        <v>1080100188425</v>
      </c>
      <c r="B2985" t="s">
        <v>2794</v>
      </c>
    </row>
    <row r="2986" spans="1:2">
      <c r="A2986" s="1">
        <v>1080100188432</v>
      </c>
      <c r="B2986" t="s">
        <v>2795</v>
      </c>
    </row>
    <row r="2987" spans="1:2">
      <c r="A2987" s="1">
        <v>1080100188449</v>
      </c>
      <c r="B2987" t="s">
        <v>2796</v>
      </c>
    </row>
    <row r="2988" spans="1:2">
      <c r="A2988" s="1">
        <v>1080100188456</v>
      </c>
      <c r="B2988" t="s">
        <v>2797</v>
      </c>
    </row>
    <row r="2989" spans="1:2">
      <c r="A2989" s="1">
        <v>1080100188463</v>
      </c>
      <c r="B2989" t="s">
        <v>2798</v>
      </c>
    </row>
    <row r="2990" spans="1:2">
      <c r="A2990" s="1">
        <v>1080100188470</v>
      </c>
      <c r="B2990" t="s">
        <v>2799</v>
      </c>
    </row>
    <row r="2991" spans="1:2">
      <c r="A2991" s="1">
        <v>1080100188487</v>
      </c>
      <c r="B2991" t="s">
        <v>2800</v>
      </c>
    </row>
    <row r="2992" spans="1:2">
      <c r="A2992" s="1">
        <v>1080100188494</v>
      </c>
      <c r="B2992" t="s">
        <v>2801</v>
      </c>
    </row>
    <row r="2993" spans="1:2">
      <c r="A2993" s="1">
        <v>1080100188500</v>
      </c>
      <c r="B2993" t="s">
        <v>2802</v>
      </c>
    </row>
    <row r="2994" spans="1:2">
      <c r="A2994" s="1">
        <v>1080100188517</v>
      </c>
      <c r="B2994" t="s">
        <v>2803</v>
      </c>
    </row>
    <row r="2995" spans="1:2">
      <c r="A2995" s="1">
        <v>1080100188524</v>
      </c>
      <c r="B2995" t="s">
        <v>2804</v>
      </c>
    </row>
    <row r="2996" spans="1:2">
      <c r="A2996" s="1">
        <v>1080100188531</v>
      </c>
      <c r="B2996" t="s">
        <v>2805</v>
      </c>
    </row>
    <row r="2997" spans="1:2">
      <c r="A2997" s="1">
        <v>1080100188548</v>
      </c>
      <c r="B2997" t="s">
        <v>2806</v>
      </c>
    </row>
    <row r="2998" spans="1:2">
      <c r="A2998" s="1">
        <v>1080100188555</v>
      </c>
      <c r="B2998" t="s">
        <v>2807</v>
      </c>
    </row>
    <row r="2999" spans="1:2">
      <c r="A2999" s="1">
        <v>1080100188562</v>
      </c>
      <c r="B2999" t="s">
        <v>2808</v>
      </c>
    </row>
    <row r="3000" spans="1:2">
      <c r="A3000" s="1">
        <v>1080100188579</v>
      </c>
      <c r="B3000" t="s">
        <v>2809</v>
      </c>
    </row>
    <row r="3001" spans="1:2">
      <c r="A3001" s="1">
        <v>1080100188586</v>
      </c>
      <c r="B3001" t="s">
        <v>2810</v>
      </c>
    </row>
    <row r="3002" spans="1:2">
      <c r="A3002" s="1">
        <v>1080100188593</v>
      </c>
      <c r="B3002" t="s">
        <v>2811</v>
      </c>
    </row>
    <row r="3003" spans="1:2">
      <c r="A3003" s="1">
        <v>1080100188609</v>
      </c>
      <c r="B3003" t="s">
        <v>2812</v>
      </c>
    </row>
    <row r="3004" spans="1:2">
      <c r="A3004" s="1">
        <v>1080100188616</v>
      </c>
      <c r="B3004" t="s">
        <v>2813</v>
      </c>
    </row>
    <row r="3005" spans="1:2">
      <c r="A3005" s="1">
        <v>1080100188630</v>
      </c>
      <c r="B3005" t="s">
        <v>2814</v>
      </c>
    </row>
    <row r="3006" spans="1:2">
      <c r="A3006" s="1">
        <v>1080100188647</v>
      </c>
      <c r="B3006" t="s">
        <v>2815</v>
      </c>
    </row>
    <row r="3007" spans="1:2">
      <c r="A3007" s="1">
        <v>1080100188654</v>
      </c>
      <c r="B3007" t="s">
        <v>2816</v>
      </c>
    </row>
    <row r="3008" spans="1:2">
      <c r="A3008" s="1">
        <v>1080100189897</v>
      </c>
      <c r="B3008" t="e">
        <f>+PAINT SUN&amp;RAIN SR-BUENA MANO GAL</f>
        <v>#NAME?</v>
      </c>
    </row>
    <row r="3009" spans="1:2">
      <c r="A3009" s="1">
        <v>1080100189903</v>
      </c>
      <c r="B3009" t="s">
        <v>2817</v>
      </c>
    </row>
    <row r="3010" spans="1:2">
      <c r="A3010" s="1">
        <v>1080100189910</v>
      </c>
      <c r="B3010" t="s">
        <v>2818</v>
      </c>
    </row>
    <row r="3011" spans="1:2">
      <c r="A3011" s="1">
        <v>1080100189927</v>
      </c>
      <c r="B3011" t="s">
        <v>2819</v>
      </c>
    </row>
    <row r="3012" spans="1:2">
      <c r="A3012" s="1">
        <v>1080100189934</v>
      </c>
      <c r="B3012" t="s">
        <v>2820</v>
      </c>
    </row>
    <row r="3013" spans="1:2">
      <c r="A3013" s="1">
        <v>1080100189941</v>
      </c>
      <c r="B3013" t="s">
        <v>2821</v>
      </c>
    </row>
    <row r="3014" spans="1:2">
      <c r="A3014" s="1">
        <v>1080100189958</v>
      </c>
      <c r="B3014" t="s">
        <v>2822</v>
      </c>
    </row>
    <row r="3015" spans="1:2">
      <c r="A3015" s="1">
        <v>1080100189965</v>
      </c>
      <c r="B3015" t="s">
        <v>2823</v>
      </c>
    </row>
    <row r="3016" spans="1:2">
      <c r="A3016" s="1">
        <v>1080100189972</v>
      </c>
      <c r="B3016" t="s">
        <v>2824</v>
      </c>
    </row>
    <row r="3017" spans="1:2">
      <c r="A3017" s="1">
        <v>1080100191401</v>
      </c>
      <c r="B3017" t="s">
        <v>2825</v>
      </c>
    </row>
    <row r="3018" spans="1:2">
      <c r="A3018" s="1">
        <v>1080100191418</v>
      </c>
      <c r="B3018" t="s">
        <v>2826</v>
      </c>
    </row>
    <row r="3019" spans="1:2">
      <c r="A3019" s="1">
        <v>1080100191425</v>
      </c>
      <c r="B3019" t="s">
        <v>2827</v>
      </c>
    </row>
    <row r="3020" spans="1:2">
      <c r="A3020" s="1">
        <v>1080100191432</v>
      </c>
      <c r="B3020" t="s">
        <v>2828</v>
      </c>
    </row>
    <row r="3021" spans="1:2">
      <c r="A3021" s="1">
        <v>1080100191449</v>
      </c>
      <c r="B3021" t="s">
        <v>2829</v>
      </c>
    </row>
    <row r="3022" spans="1:2">
      <c r="A3022" s="1">
        <v>1080100191456</v>
      </c>
      <c r="B3022" t="s">
        <v>2830</v>
      </c>
    </row>
    <row r="3023" spans="1:2">
      <c r="A3023" s="1">
        <v>1080100191463</v>
      </c>
      <c r="B3023" t="s">
        <v>2831</v>
      </c>
    </row>
    <row r="3024" spans="1:2">
      <c r="A3024" s="1">
        <v>1080100191470</v>
      </c>
      <c r="B3024" t="s">
        <v>2832</v>
      </c>
    </row>
    <row r="3025" spans="1:2">
      <c r="A3025" s="1">
        <v>1080100191487</v>
      </c>
      <c r="B3025" t="s">
        <v>2833</v>
      </c>
    </row>
    <row r="3026" spans="1:2">
      <c r="A3026" s="1">
        <v>1080100191494</v>
      </c>
      <c r="B3026" t="s">
        <v>2834</v>
      </c>
    </row>
    <row r="3027" spans="1:2">
      <c r="A3027" s="1">
        <v>1080100192149</v>
      </c>
      <c r="B3027" t="s">
        <v>2835</v>
      </c>
    </row>
    <row r="3028" spans="1:2">
      <c r="A3028" s="1">
        <v>1080100192156</v>
      </c>
      <c r="B3028" t="s">
        <v>2836</v>
      </c>
    </row>
    <row r="3029" spans="1:2">
      <c r="A3029" s="1">
        <v>1080100192163</v>
      </c>
      <c r="B3029" t="s">
        <v>2837</v>
      </c>
    </row>
    <row r="3030" spans="1:2">
      <c r="A3030" s="1">
        <v>1080100192170</v>
      </c>
      <c r="B3030" t="s">
        <v>2838</v>
      </c>
    </row>
    <row r="3031" spans="1:2">
      <c r="A3031" s="1">
        <v>1080100192187</v>
      </c>
      <c r="B3031" t="s">
        <v>2839</v>
      </c>
    </row>
    <row r="3032" spans="1:2">
      <c r="A3032" s="1">
        <v>1080100192194</v>
      </c>
      <c r="B3032" t="s">
        <v>2840</v>
      </c>
    </row>
    <row r="3033" spans="1:2">
      <c r="A3033" s="1">
        <v>1080100192200</v>
      </c>
      <c r="B3033" t="s">
        <v>2841</v>
      </c>
    </row>
    <row r="3034" spans="1:2">
      <c r="A3034" s="1">
        <v>1080100192781</v>
      </c>
      <c r="B3034" t="s">
        <v>2842</v>
      </c>
    </row>
    <row r="3035" spans="1:2">
      <c r="A3035" s="1">
        <v>1080100192798</v>
      </c>
      <c r="B3035" t="s">
        <v>2843</v>
      </c>
    </row>
    <row r="3036" spans="1:2">
      <c r="A3036" s="1">
        <v>1080100192941</v>
      </c>
      <c r="B3036" t="s">
        <v>2844</v>
      </c>
    </row>
    <row r="3037" spans="1:2">
      <c r="A3037" s="1">
        <v>1080100192958</v>
      </c>
      <c r="B3037" t="s">
        <v>2845</v>
      </c>
    </row>
    <row r="3038" spans="1:2">
      <c r="A3038" s="1">
        <v>1080100192965</v>
      </c>
      <c r="B3038" t="s">
        <v>2846</v>
      </c>
    </row>
    <row r="3039" spans="1:2">
      <c r="A3039" s="1">
        <v>1080100192972</v>
      </c>
      <c r="B3039" t="s">
        <v>2847</v>
      </c>
    </row>
    <row r="3040" spans="1:2">
      <c r="A3040" s="1">
        <v>1080100193306</v>
      </c>
      <c r="B3040" t="s">
        <v>2848</v>
      </c>
    </row>
    <row r="3041" spans="1:2">
      <c r="A3041" s="1">
        <v>1080100193313</v>
      </c>
      <c r="B3041" t="s">
        <v>2849</v>
      </c>
    </row>
    <row r="3042" spans="1:2">
      <c r="A3042" s="1">
        <v>1080100193320</v>
      </c>
      <c r="B3042" t="s">
        <v>2850</v>
      </c>
    </row>
    <row r="3043" spans="1:2">
      <c r="A3043" s="1">
        <v>1080100193337</v>
      </c>
      <c r="B3043" t="s">
        <v>2851</v>
      </c>
    </row>
    <row r="3044" spans="1:2">
      <c r="A3044" s="1">
        <v>1080100193344</v>
      </c>
      <c r="B3044" t="s">
        <v>2852</v>
      </c>
    </row>
    <row r="3045" spans="1:2">
      <c r="A3045" s="1">
        <v>1080100194235</v>
      </c>
      <c r="B3045" t="s">
        <v>2853</v>
      </c>
    </row>
    <row r="3046" spans="1:2">
      <c r="A3046" s="1">
        <v>1080100194242</v>
      </c>
      <c r="B3046" t="s">
        <v>2854</v>
      </c>
    </row>
    <row r="3047" spans="1:2">
      <c r="A3047" s="1">
        <v>1080100194297</v>
      </c>
      <c r="B3047" t="s">
        <v>2855</v>
      </c>
    </row>
    <row r="3048" spans="1:2">
      <c r="A3048" s="1">
        <v>1080100194471</v>
      </c>
      <c r="B3048" t="s">
        <v>2856</v>
      </c>
    </row>
    <row r="3049" spans="1:2">
      <c r="A3049" s="1">
        <v>1080100194778</v>
      </c>
      <c r="B3049" t="s">
        <v>2857</v>
      </c>
    </row>
    <row r="3050" spans="1:2">
      <c r="A3050" s="1">
        <v>1080100194785</v>
      </c>
      <c r="B3050" t="s">
        <v>2858</v>
      </c>
    </row>
    <row r="3051" spans="1:2">
      <c r="A3051" s="1">
        <v>1080100194792</v>
      </c>
      <c r="B3051" t="s">
        <v>2859</v>
      </c>
    </row>
    <row r="3052" spans="1:2">
      <c r="A3052" s="1">
        <v>1080100194808</v>
      </c>
      <c r="B3052" t="s">
        <v>2860</v>
      </c>
    </row>
    <row r="3053" spans="1:2">
      <c r="A3053" s="1">
        <v>1080100194815</v>
      </c>
      <c r="B3053" t="s">
        <v>2861</v>
      </c>
    </row>
    <row r="3054" spans="1:2">
      <c r="A3054" s="1">
        <v>1080100194822</v>
      </c>
      <c r="B3054" t="e">
        <f>+UTILITY LIGHTER CRICKET FIREPOWER</f>
        <v>#NAME?</v>
      </c>
    </row>
    <row r="3055" spans="1:2">
      <c r="A3055" s="1">
        <v>1080100194839</v>
      </c>
      <c r="B3055" t="s">
        <v>2862</v>
      </c>
    </row>
    <row r="3056" spans="1:2">
      <c r="A3056" s="1">
        <v>1080100194846</v>
      </c>
      <c r="B3056" t="s">
        <v>2863</v>
      </c>
    </row>
    <row r="3057" spans="1:2">
      <c r="A3057" s="1">
        <v>1080100194853</v>
      </c>
      <c r="B3057" t="s">
        <v>2864</v>
      </c>
    </row>
    <row r="3058" spans="1:2">
      <c r="A3058" s="1">
        <v>1080100194860</v>
      </c>
      <c r="B3058" t="s">
        <v>2865</v>
      </c>
    </row>
    <row r="3059" spans="1:2">
      <c r="A3059" s="1">
        <v>1080100194877</v>
      </c>
      <c r="B3059" t="s">
        <v>2866</v>
      </c>
    </row>
    <row r="3060" spans="1:2">
      <c r="A3060" s="1">
        <v>1080100194884</v>
      </c>
      <c r="B3060" t="s">
        <v>2867</v>
      </c>
    </row>
    <row r="3061" spans="1:2">
      <c r="A3061" s="1">
        <v>1080100194891</v>
      </c>
      <c r="B3061" t="s">
        <v>2868</v>
      </c>
    </row>
    <row r="3062" spans="1:2">
      <c r="A3062" s="1">
        <v>1080100194907</v>
      </c>
      <c r="B3062" t="s">
        <v>2869</v>
      </c>
    </row>
    <row r="3063" spans="1:2">
      <c r="A3063" s="1">
        <v>1080100194914</v>
      </c>
      <c r="B3063" t="s">
        <v>2870</v>
      </c>
    </row>
    <row r="3064" spans="1:2">
      <c r="A3064" s="1">
        <v>1080100194921</v>
      </c>
      <c r="B3064" t="s">
        <v>2871</v>
      </c>
    </row>
    <row r="3065" spans="1:2">
      <c r="A3065" s="1">
        <v>1080100194938</v>
      </c>
      <c r="B3065" t="s">
        <v>2872</v>
      </c>
    </row>
    <row r="3066" spans="1:2">
      <c r="A3066" s="1">
        <v>1080100194945</v>
      </c>
      <c r="B3066" t="s">
        <v>2873</v>
      </c>
    </row>
    <row r="3067" spans="1:2">
      <c r="A3067" s="1">
        <v>1080100194952</v>
      </c>
      <c r="B3067" t="s">
        <v>2874</v>
      </c>
    </row>
    <row r="3068" spans="1:2">
      <c r="A3068" s="1">
        <v>1080100194969</v>
      </c>
      <c r="B3068" t="s">
        <v>2875</v>
      </c>
    </row>
    <row r="3069" spans="1:2">
      <c r="A3069" s="1">
        <v>1080100194976</v>
      </c>
      <c r="B3069" t="s">
        <v>2876</v>
      </c>
    </row>
    <row r="3070" spans="1:2">
      <c r="A3070" s="1">
        <v>1080100194983</v>
      </c>
      <c r="B3070" t="s">
        <v>2877</v>
      </c>
    </row>
    <row r="3071" spans="1:2">
      <c r="A3071" s="1">
        <v>1080100194990</v>
      </c>
      <c r="B3071" t="s">
        <v>2878</v>
      </c>
    </row>
    <row r="3072" spans="1:2">
      <c r="A3072" s="1">
        <v>1080100195355</v>
      </c>
      <c r="B3072" t="s">
        <v>2879</v>
      </c>
    </row>
    <row r="3073" spans="1:2">
      <c r="A3073" s="1">
        <v>1080100195362</v>
      </c>
      <c r="B3073" t="s">
        <v>2880</v>
      </c>
    </row>
    <row r="3074" spans="1:2">
      <c r="A3074" s="1">
        <v>1080100195379</v>
      </c>
      <c r="B3074" t="s">
        <v>2881</v>
      </c>
    </row>
    <row r="3075" spans="1:2">
      <c r="A3075" s="1">
        <v>1080100195386</v>
      </c>
      <c r="B3075" t="s">
        <v>2882</v>
      </c>
    </row>
    <row r="3076" spans="1:2">
      <c r="A3076" s="1">
        <v>1080100195393</v>
      </c>
      <c r="B3076" t="s">
        <v>2883</v>
      </c>
    </row>
    <row r="3077" spans="1:2">
      <c r="A3077" s="1">
        <v>1080100195409</v>
      </c>
      <c r="B3077" t="s">
        <v>2884</v>
      </c>
    </row>
    <row r="3078" spans="1:2">
      <c r="A3078" s="1">
        <v>1080100195416</v>
      </c>
      <c r="B3078" t="s">
        <v>2885</v>
      </c>
    </row>
    <row r="3079" spans="1:2">
      <c r="A3079" s="1">
        <v>1080100195423</v>
      </c>
      <c r="B3079" t="s">
        <v>2886</v>
      </c>
    </row>
    <row r="3080" spans="1:2">
      <c r="A3080" s="1">
        <v>1080100195430</v>
      </c>
      <c r="B3080" t="s">
        <v>2887</v>
      </c>
    </row>
    <row r="3081" spans="1:2">
      <c r="A3081" s="1">
        <v>1080100195447</v>
      </c>
      <c r="B3081" t="s">
        <v>2888</v>
      </c>
    </row>
    <row r="3082" spans="1:2">
      <c r="A3082" s="1">
        <v>1080100207027</v>
      </c>
      <c r="B3082" t="s">
        <v>2889</v>
      </c>
    </row>
    <row r="3083" spans="1:2">
      <c r="A3083" s="1">
        <v>1080100207034</v>
      </c>
      <c r="B3083" t="s">
        <v>2890</v>
      </c>
    </row>
    <row r="3084" spans="1:2">
      <c r="A3084" s="1">
        <v>1080100207041</v>
      </c>
      <c r="B3084" t="s">
        <v>2891</v>
      </c>
    </row>
    <row r="3085" spans="1:2">
      <c r="A3085" s="1">
        <v>1080100207058</v>
      </c>
      <c r="B3085" t="s">
        <v>2892</v>
      </c>
    </row>
    <row r="3086" spans="1:2">
      <c r="A3086" s="1">
        <v>1080100207065</v>
      </c>
      <c r="B3086" t="s">
        <v>2893</v>
      </c>
    </row>
    <row r="3087" spans="1:2">
      <c r="A3087" s="1">
        <v>1080100207072</v>
      </c>
      <c r="B3087" t="s">
        <v>2894</v>
      </c>
    </row>
    <row r="3088" spans="1:2">
      <c r="A3088" s="1">
        <v>1080100207089</v>
      </c>
      <c r="B3088" t="s">
        <v>2895</v>
      </c>
    </row>
    <row r="3089" spans="1:2">
      <c r="A3089" s="1">
        <v>1080100207096</v>
      </c>
      <c r="B3089" t="s">
        <v>2896</v>
      </c>
    </row>
    <row r="3090" spans="1:2">
      <c r="A3090" s="1">
        <v>1080100207102</v>
      </c>
      <c r="B3090" t="s">
        <v>2897</v>
      </c>
    </row>
    <row r="3091" spans="1:2">
      <c r="A3091" s="1">
        <v>1080100207119</v>
      </c>
      <c r="B3091" t="s">
        <v>2898</v>
      </c>
    </row>
    <row r="3092" spans="1:2">
      <c r="A3092" s="1">
        <v>1080100207126</v>
      </c>
      <c r="B3092" t="s">
        <v>2899</v>
      </c>
    </row>
    <row r="3093" spans="1:2">
      <c r="A3093" s="1">
        <v>1080100207164</v>
      </c>
      <c r="B3093" t="e">
        <f>+PAVERS MGS BLOCK SQUARE GRASS - GREY</f>
        <v>#NAME?</v>
      </c>
    </row>
    <row r="3094" spans="1:2">
      <c r="A3094" s="1">
        <v>1080100207188</v>
      </c>
      <c r="B3094" t="e">
        <f>+PAVERS MGS BIG ZIGZAG W/SPACER GREY</f>
        <v>#NAME?</v>
      </c>
    </row>
    <row r="3095" spans="1:2">
      <c r="A3095" s="1">
        <v>1080100207195</v>
      </c>
      <c r="B3095" t="e">
        <f>+PAVERS MGS BIG ZIGZAG W/SPACER RED</f>
        <v>#NAME?</v>
      </c>
    </row>
    <row r="3096" spans="1:2">
      <c r="A3096" s="1">
        <v>1080100207201</v>
      </c>
      <c r="B3096" t="s">
        <v>2900</v>
      </c>
    </row>
    <row r="3097" spans="1:2">
      <c r="A3097" s="1">
        <v>1080100207218</v>
      </c>
      <c r="B3097" t="e">
        <f>+PAVERS MGS BLOCK SQUARE GRASS - RED</f>
        <v>#NAME?</v>
      </c>
    </row>
    <row r="3098" spans="1:2">
      <c r="A3098" s="1">
        <v>1080100207225</v>
      </c>
      <c r="B3098" t="s">
        <v>2901</v>
      </c>
    </row>
    <row r="3099" spans="1:2">
      <c r="A3099" s="1">
        <v>1080100207232</v>
      </c>
      <c r="B3099" t="s">
        <v>2902</v>
      </c>
    </row>
    <row r="3100" spans="1:2">
      <c r="A3100" s="1">
        <v>1080100207249</v>
      </c>
      <c r="B3100" t="s">
        <v>2903</v>
      </c>
    </row>
    <row r="3101" spans="1:2">
      <c r="A3101" s="1">
        <v>1080100207256</v>
      </c>
      <c r="B3101" t="s">
        <v>2904</v>
      </c>
    </row>
    <row r="3102" spans="1:2">
      <c r="A3102" s="1">
        <v>1080100207263</v>
      </c>
      <c r="B3102" t="s">
        <v>2905</v>
      </c>
    </row>
    <row r="3103" spans="1:2">
      <c r="A3103" s="1">
        <v>1080100207270</v>
      </c>
      <c r="B3103" t="s">
        <v>2906</v>
      </c>
    </row>
    <row r="3104" spans="1:2">
      <c r="A3104" s="1">
        <v>1080100207423</v>
      </c>
      <c r="B3104" t="s">
        <v>2907</v>
      </c>
    </row>
    <row r="3105" spans="1:2">
      <c r="A3105" s="1">
        <v>1080100207430</v>
      </c>
      <c r="B3105" t="s">
        <v>2908</v>
      </c>
    </row>
    <row r="3106" spans="1:2">
      <c r="A3106" s="1">
        <v>1080100207461</v>
      </c>
      <c r="B3106" t="s">
        <v>2909</v>
      </c>
    </row>
    <row r="3107" spans="1:2">
      <c r="A3107" s="1">
        <v>1080100207478</v>
      </c>
      <c r="B3107" t="s">
        <v>2910</v>
      </c>
    </row>
    <row r="3108" spans="1:2">
      <c r="A3108" s="1">
        <v>1080100207546</v>
      </c>
      <c r="B3108" t="s">
        <v>2911</v>
      </c>
    </row>
    <row r="3109" spans="1:2">
      <c r="A3109" s="1">
        <v>1080100207553</v>
      </c>
      <c r="B3109" t="s">
        <v>2912</v>
      </c>
    </row>
    <row r="3110" spans="1:2">
      <c r="A3110" s="1">
        <v>1080100207560</v>
      </c>
      <c r="B3110" t="s">
        <v>2913</v>
      </c>
    </row>
    <row r="3111" spans="1:2">
      <c r="A3111" s="1">
        <v>1080100207591</v>
      </c>
      <c r="B3111" t="s">
        <v>2914</v>
      </c>
    </row>
    <row r="3112" spans="1:2">
      <c r="A3112" s="1">
        <v>1080100207645</v>
      </c>
      <c r="B3112" t="e">
        <f>+CEILING FAN AMERICAN HERITAGE AHCF-BRZS</f>
        <v>#NAME?</v>
      </c>
    </row>
    <row r="3113" spans="1:2">
      <c r="A3113" s="1">
        <v>1080100207652</v>
      </c>
      <c r="B3113" t="e">
        <f>+CEILING FAN AMERICAN HERITAGE AHCF-PRES</f>
        <v>#NAME?</v>
      </c>
    </row>
    <row r="3114" spans="1:2">
      <c r="A3114" s="1">
        <v>1080100207669</v>
      </c>
      <c r="B3114" t="e">
        <f>+CEILING FAN AMERICAN HERITAGE AHCF-CRYS</f>
        <v>#NAME?</v>
      </c>
    </row>
    <row r="3115" spans="1:2">
      <c r="A3115" s="1">
        <v>1080100207676</v>
      </c>
      <c r="B3115" t="e">
        <f>+PAVERS MGS HISPANIA GREY</f>
        <v>#NAME?</v>
      </c>
    </row>
    <row r="3116" spans="1:2">
      <c r="A3116" s="1">
        <v>1080100207683</v>
      </c>
      <c r="B3116" t="e">
        <f>+PAVERS MGS HISPANIA RED</f>
        <v>#NAME?</v>
      </c>
    </row>
    <row r="3117" spans="1:2">
      <c r="A3117" s="1">
        <v>1080100207911</v>
      </c>
      <c r="B3117" t="s">
        <v>2915</v>
      </c>
    </row>
    <row r="3118" spans="1:2">
      <c r="A3118" s="1">
        <v>1080100207928</v>
      </c>
      <c r="B3118" t="s">
        <v>2916</v>
      </c>
    </row>
    <row r="3119" spans="1:2">
      <c r="A3119" s="1">
        <v>1080100208000</v>
      </c>
      <c r="B3119" t="e">
        <f>+INSECT KILLER AMERICAN ELEC. AHIK-2115</f>
        <v>#NAME?</v>
      </c>
    </row>
    <row r="3120" spans="1:2">
      <c r="A3120" s="1">
        <v>1080100208291</v>
      </c>
      <c r="B3120" t="s">
        <v>2917</v>
      </c>
    </row>
    <row r="3121" spans="1:2">
      <c r="A3121" s="1">
        <v>1080100208307</v>
      </c>
      <c r="B3121" t="s">
        <v>2918</v>
      </c>
    </row>
    <row r="3122" spans="1:2">
      <c r="A3122" s="1">
        <v>1080100208536</v>
      </c>
      <c r="B3122" t="e">
        <f>+SHOVEL TOMBO CLASSIC STRAIGHT BACK</f>
        <v>#NAME?</v>
      </c>
    </row>
    <row r="3123" spans="1:2">
      <c r="A3123" s="1">
        <v>1080100208864</v>
      </c>
      <c r="B3123" t="s">
        <v>2919</v>
      </c>
    </row>
    <row r="3124" spans="1:2">
      <c r="A3124" s="1">
        <v>1080100208871</v>
      </c>
      <c r="B3124" t="e">
        <f>+URINAL OTTO WATERLESS W/SEALANT LOCK LIQUID</f>
        <v>#NAME?</v>
      </c>
    </row>
    <row r="3125" spans="1:2">
      <c r="A3125" s="1">
        <v>1080100209823</v>
      </c>
      <c r="B3125" t="s">
        <v>2920</v>
      </c>
    </row>
    <row r="3126" spans="1:2">
      <c r="A3126" s="1">
        <v>1080100209830</v>
      </c>
      <c r="B3126" t="s">
        <v>2921</v>
      </c>
    </row>
    <row r="3127" spans="1:2">
      <c r="A3127" s="1">
        <v>1080100209847</v>
      </c>
      <c r="B3127" t="s">
        <v>2922</v>
      </c>
    </row>
    <row r="3128" spans="1:2">
      <c r="A3128" s="1">
        <v>1080100209854</v>
      </c>
      <c r="B3128" t="s">
        <v>2923</v>
      </c>
    </row>
    <row r="3129" spans="1:2">
      <c r="A3129" s="1">
        <v>1080100209861</v>
      </c>
      <c r="B3129" t="s">
        <v>2924</v>
      </c>
    </row>
    <row r="3130" spans="1:2">
      <c r="A3130" s="1">
        <v>1080100209878</v>
      </c>
      <c r="B3130" t="s">
        <v>2925</v>
      </c>
    </row>
    <row r="3131" spans="1:2">
      <c r="A3131" s="1">
        <v>1080100209885</v>
      </c>
      <c r="B3131" t="s">
        <v>2926</v>
      </c>
    </row>
    <row r="3132" spans="1:2">
      <c r="A3132" s="1">
        <v>1080100209892</v>
      </c>
      <c r="B3132" t="s">
        <v>2927</v>
      </c>
    </row>
    <row r="3133" spans="1:2">
      <c r="A3133" s="1">
        <v>1080100209908</v>
      </c>
      <c r="B3133" t="s">
        <v>2928</v>
      </c>
    </row>
    <row r="3134" spans="1:2">
      <c r="A3134" s="1">
        <v>1080100209915</v>
      </c>
      <c r="B3134" t="s">
        <v>2929</v>
      </c>
    </row>
    <row r="3135" spans="1:2">
      <c r="A3135" s="1">
        <v>1080100209922</v>
      </c>
      <c r="B3135" t="s">
        <v>2930</v>
      </c>
    </row>
    <row r="3136" spans="1:2">
      <c r="A3136" s="1">
        <v>1080100209953</v>
      </c>
      <c r="B3136" t="s">
        <v>2931</v>
      </c>
    </row>
    <row r="3137" spans="1:2">
      <c r="A3137" s="1">
        <v>1080100209960</v>
      </c>
      <c r="B3137" t="s">
        <v>2932</v>
      </c>
    </row>
    <row r="3138" spans="1:2">
      <c r="A3138" s="1">
        <v>1080100209977</v>
      </c>
      <c r="B3138" t="s">
        <v>2933</v>
      </c>
    </row>
    <row r="3139" spans="1:2">
      <c r="A3139" s="1">
        <v>1080100210003</v>
      </c>
      <c r="B3139" t="s">
        <v>2934</v>
      </c>
    </row>
    <row r="3140" spans="1:2">
      <c r="A3140" s="1">
        <v>1080100210010</v>
      </c>
      <c r="B3140" t="s">
        <v>2935</v>
      </c>
    </row>
    <row r="3141" spans="1:2">
      <c r="A3141" s="1">
        <v>1080100210027</v>
      </c>
      <c r="B3141" t="s">
        <v>2936</v>
      </c>
    </row>
    <row r="3142" spans="1:2">
      <c r="A3142" s="1">
        <v>1080100210034</v>
      </c>
      <c r="B3142" t="s">
        <v>2937</v>
      </c>
    </row>
    <row r="3143" spans="1:2">
      <c r="A3143" s="1">
        <v>1080100210041</v>
      </c>
      <c r="B3143" t="s">
        <v>2938</v>
      </c>
    </row>
    <row r="3144" spans="1:2">
      <c r="A3144" s="1">
        <v>1080100210058</v>
      </c>
      <c r="B3144" t="s">
        <v>2939</v>
      </c>
    </row>
    <row r="3145" spans="1:2">
      <c r="A3145" s="1">
        <v>1080100210065</v>
      </c>
      <c r="B3145" t="s">
        <v>2940</v>
      </c>
    </row>
    <row r="3146" spans="1:2">
      <c r="A3146" s="1">
        <v>1080100210119</v>
      </c>
      <c r="B3146" t="s">
        <v>2941</v>
      </c>
    </row>
    <row r="3147" spans="1:2">
      <c r="A3147" s="1">
        <v>1080100210218</v>
      </c>
      <c r="B3147" t="s">
        <v>2942</v>
      </c>
    </row>
    <row r="3148" spans="1:2">
      <c r="A3148" s="1">
        <v>1080100210287</v>
      </c>
      <c r="B3148" t="s">
        <v>2943</v>
      </c>
    </row>
    <row r="3149" spans="1:2">
      <c r="A3149" s="1">
        <v>1080100211178</v>
      </c>
      <c r="B3149" t="s">
        <v>2944</v>
      </c>
    </row>
    <row r="3150" spans="1:2">
      <c r="A3150" s="1">
        <v>1080100211185</v>
      </c>
      <c r="B3150" t="s">
        <v>2945</v>
      </c>
    </row>
    <row r="3151" spans="1:2">
      <c r="A3151" s="1">
        <v>1080100211192</v>
      </c>
      <c r="B3151" t="s">
        <v>2946</v>
      </c>
    </row>
    <row r="3152" spans="1:2">
      <c r="A3152" s="1">
        <v>1080100211208</v>
      </c>
      <c r="B3152" t="s">
        <v>2947</v>
      </c>
    </row>
    <row r="3153" spans="1:2">
      <c r="A3153" s="1">
        <v>1080100211215</v>
      </c>
      <c r="B3153" t="s">
        <v>2948</v>
      </c>
    </row>
    <row r="3154" spans="1:2">
      <c r="A3154" s="1">
        <v>1080100211222</v>
      </c>
      <c r="B3154" t="s">
        <v>2949</v>
      </c>
    </row>
    <row r="3155" spans="1:2">
      <c r="A3155" s="1">
        <v>1080100211239</v>
      </c>
      <c r="B3155" t="s">
        <v>2950</v>
      </c>
    </row>
    <row r="3156" spans="1:2">
      <c r="A3156" s="1">
        <v>1080100211246</v>
      </c>
      <c r="B3156" t="s">
        <v>2951</v>
      </c>
    </row>
    <row r="3157" spans="1:2">
      <c r="A3157" s="1">
        <v>1080100211253</v>
      </c>
      <c r="B3157" t="s">
        <v>2952</v>
      </c>
    </row>
    <row r="3158" spans="1:2">
      <c r="A3158" s="1">
        <v>1080100211260</v>
      </c>
      <c r="B3158" t="s">
        <v>2953</v>
      </c>
    </row>
    <row r="3159" spans="1:2">
      <c r="A3159" s="1">
        <v>1080100211277</v>
      </c>
      <c r="B3159" t="e">
        <f>+SEEDS RAMGO RPCF CALENDULA ZEN GOLD</f>
        <v>#NAME?</v>
      </c>
    </row>
    <row r="3160" spans="1:2">
      <c r="A3160" s="1">
        <v>1080100211284</v>
      </c>
      <c r="B3160" t="e">
        <f>+SEEDS RAMGO RPCF CELOSIA AMOR ORANGE</f>
        <v>#NAME?</v>
      </c>
    </row>
    <row r="3161" spans="1:2">
      <c r="A3161" s="1">
        <v>1080100211291</v>
      </c>
      <c r="B3161" t="e">
        <f>+SEEDS RAMGO RPCF CHRYSANTHEMUM SNOWLAND</f>
        <v>#NAME?</v>
      </c>
    </row>
    <row r="3162" spans="1:2">
      <c r="A3162" s="1">
        <v>1080100211307</v>
      </c>
      <c r="B3162" t="e">
        <f>+SEEDS RAMGO RPCF MORNING GLORY CAMEO ELEGANCE</f>
        <v>#NAME?</v>
      </c>
    </row>
    <row r="3163" spans="1:2">
      <c r="A3163" s="1">
        <v>1080100211314</v>
      </c>
      <c r="B3163" t="e">
        <f>+SEEDS RAMGO RPCF SALVIA SANGRIA BICOLOR YEL</f>
        <v>#NAME?</v>
      </c>
    </row>
    <row r="3164" spans="1:2">
      <c r="A3164" s="1">
        <v>1080100211321</v>
      </c>
      <c r="B3164" t="e">
        <f>+SEEDS RAMGO RPCF SUNFLOWER HELIANTHUS BIG SMILE</f>
        <v>#NAME?</v>
      </c>
    </row>
    <row r="3165" spans="1:2">
      <c r="A3165" s="1">
        <v>1080100211338</v>
      </c>
      <c r="B3165" t="e">
        <f>+SEEDS RAMGO RPCF VINCA CARMINA ROSE</f>
        <v>#NAME?</v>
      </c>
    </row>
    <row r="3166" spans="1:2">
      <c r="A3166" s="1">
        <v>1080100211345</v>
      </c>
      <c r="B3166" t="e">
        <f>+SEEDS RAMGO RPCF ZINNIA DREAMLAND CORAL</f>
        <v>#NAME?</v>
      </c>
    </row>
    <row r="3167" spans="1:2">
      <c r="A3167" s="1">
        <v>1080100211352</v>
      </c>
      <c r="B3167" t="e">
        <f>+SEEDS RAMGO RPCF ZINNIA DREAMLAND SCARLET</f>
        <v>#NAME?</v>
      </c>
    </row>
    <row r="3168" spans="1:2">
      <c r="A3168" s="1">
        <v>1080100211369</v>
      </c>
      <c r="B3168" t="e">
        <f>+SEEDS RAMGO RPCF ZINNIA SUNSHINE MIX</f>
        <v>#NAME?</v>
      </c>
    </row>
    <row r="3169" spans="1:2">
      <c r="A3169" s="1">
        <v>1080100211376</v>
      </c>
      <c r="B3169" t="s">
        <v>2954</v>
      </c>
    </row>
    <row r="3170" spans="1:2">
      <c r="A3170" s="1">
        <v>1080100211611</v>
      </c>
      <c r="B3170" t="s">
        <v>2955</v>
      </c>
    </row>
    <row r="3171" spans="1:2">
      <c r="A3171" s="1">
        <v>1080100211628</v>
      </c>
      <c r="B3171" t="s">
        <v>2956</v>
      </c>
    </row>
    <row r="3172" spans="1:2">
      <c r="A3172" s="1">
        <v>1080100211635</v>
      </c>
      <c r="B3172" t="s">
        <v>2957</v>
      </c>
    </row>
    <row r="3173" spans="1:2">
      <c r="A3173" s="1">
        <v>1080100211642</v>
      </c>
      <c r="B3173" t="s">
        <v>2958</v>
      </c>
    </row>
    <row r="3174" spans="1:2">
      <c r="A3174" s="1">
        <v>1080100211659</v>
      </c>
      <c r="B3174" t="s">
        <v>2959</v>
      </c>
    </row>
    <row r="3175" spans="1:2">
      <c r="A3175" s="1">
        <v>1080100211666</v>
      </c>
      <c r="B3175" t="s">
        <v>2960</v>
      </c>
    </row>
    <row r="3176" spans="1:2">
      <c r="A3176" s="1">
        <v>1080100211673</v>
      </c>
      <c r="B3176" t="s">
        <v>2961</v>
      </c>
    </row>
    <row r="3177" spans="1:2">
      <c r="A3177" s="1">
        <v>1080100212007</v>
      </c>
      <c r="B3177" t="s">
        <v>2962</v>
      </c>
    </row>
    <row r="3178" spans="1:2">
      <c r="A3178" s="1">
        <v>1080100212397</v>
      </c>
      <c r="B3178" t="s">
        <v>2963</v>
      </c>
    </row>
    <row r="3179" spans="1:2">
      <c r="A3179" s="1">
        <v>1080100212465</v>
      </c>
      <c r="B3179" t="s">
        <v>2964</v>
      </c>
    </row>
    <row r="3180" spans="1:2">
      <c r="A3180" s="1">
        <v>1080100212830</v>
      </c>
      <c r="B3180" t="s">
        <v>2965</v>
      </c>
    </row>
    <row r="3181" spans="1:2">
      <c r="A3181" s="1">
        <v>1080100212915</v>
      </c>
      <c r="B3181" t="s">
        <v>2966</v>
      </c>
    </row>
    <row r="3182" spans="1:2">
      <c r="A3182" s="1">
        <v>1080100212922</v>
      </c>
      <c r="B3182" t="s">
        <v>2967</v>
      </c>
    </row>
    <row r="3183" spans="1:2">
      <c r="A3183" s="1">
        <v>1080100213080</v>
      </c>
      <c r="B3183" t="s">
        <v>2968</v>
      </c>
    </row>
    <row r="3184" spans="1:2">
      <c r="A3184" s="1">
        <v>1080100213233</v>
      </c>
      <c r="B3184" t="s">
        <v>2969</v>
      </c>
    </row>
    <row r="3185" spans="1:2">
      <c r="A3185" s="1">
        <v>1080100213332</v>
      </c>
      <c r="B3185" t="s">
        <v>2970</v>
      </c>
    </row>
    <row r="3186" spans="1:2">
      <c r="A3186" s="1">
        <v>1080100213349</v>
      </c>
      <c r="B3186" t="s">
        <v>2971</v>
      </c>
    </row>
    <row r="3187" spans="1:2">
      <c r="A3187" s="1">
        <v>1080100213356</v>
      </c>
      <c r="B3187" t="s">
        <v>2972</v>
      </c>
    </row>
    <row r="3188" spans="1:2">
      <c r="A3188" s="1">
        <v>1080100213363</v>
      </c>
      <c r="B3188" t="s">
        <v>2973</v>
      </c>
    </row>
    <row r="3189" spans="1:2">
      <c r="A3189" s="1">
        <v>1080100213370</v>
      </c>
      <c r="B3189" t="s">
        <v>2974</v>
      </c>
    </row>
    <row r="3190" spans="1:2">
      <c r="A3190" s="1">
        <v>1080100213387</v>
      </c>
      <c r="B3190" t="s">
        <v>2975</v>
      </c>
    </row>
    <row r="3191" spans="1:2">
      <c r="A3191" s="1">
        <v>1080100213394</v>
      </c>
      <c r="B3191" t="s">
        <v>2976</v>
      </c>
    </row>
    <row r="3192" spans="1:2">
      <c r="A3192" s="1">
        <v>1080100213400</v>
      </c>
      <c r="B3192" t="s">
        <v>2977</v>
      </c>
    </row>
    <row r="3193" spans="1:2">
      <c r="A3193" s="1">
        <v>1080100213417</v>
      </c>
      <c r="B3193" t="s">
        <v>2978</v>
      </c>
    </row>
    <row r="3194" spans="1:2">
      <c r="A3194" s="1">
        <v>1080100213424</v>
      </c>
      <c r="B3194" t="s">
        <v>2979</v>
      </c>
    </row>
    <row r="3195" spans="1:2">
      <c r="A3195" s="1">
        <v>1080100213431</v>
      </c>
      <c r="B3195" t="s">
        <v>2980</v>
      </c>
    </row>
    <row r="3196" spans="1:2">
      <c r="A3196" s="1">
        <v>1080100213448</v>
      </c>
      <c r="B3196" t="s">
        <v>2981</v>
      </c>
    </row>
    <row r="3197" spans="1:2">
      <c r="A3197" s="1">
        <v>1080100213455</v>
      </c>
      <c r="B3197" t="s">
        <v>2982</v>
      </c>
    </row>
    <row r="3198" spans="1:2">
      <c r="A3198" s="1">
        <v>1080100213462</v>
      </c>
      <c r="B3198" t="s">
        <v>2983</v>
      </c>
    </row>
    <row r="3199" spans="1:2">
      <c r="A3199" s="1">
        <v>1080100213479</v>
      </c>
      <c r="B3199" t="s">
        <v>2984</v>
      </c>
    </row>
    <row r="3200" spans="1:2">
      <c r="A3200" s="1">
        <v>1080100213486</v>
      </c>
      <c r="B3200" t="s">
        <v>2985</v>
      </c>
    </row>
    <row r="3201" spans="1:2">
      <c r="A3201" s="1">
        <v>1080100213493</v>
      </c>
      <c r="B3201" t="s">
        <v>2986</v>
      </c>
    </row>
    <row r="3202" spans="1:2">
      <c r="A3202" s="1">
        <v>1080100213509</v>
      </c>
      <c r="B3202" t="s">
        <v>2987</v>
      </c>
    </row>
    <row r="3203" spans="1:2">
      <c r="A3203" s="1">
        <v>1080100213516</v>
      </c>
      <c r="B3203" t="s">
        <v>2988</v>
      </c>
    </row>
    <row r="3204" spans="1:2">
      <c r="A3204" s="1">
        <v>1080100213523</v>
      </c>
      <c r="B3204" t="s">
        <v>2989</v>
      </c>
    </row>
    <row r="3205" spans="1:2">
      <c r="A3205" s="1">
        <v>1080100213530</v>
      </c>
      <c r="B3205" t="s">
        <v>2990</v>
      </c>
    </row>
    <row r="3206" spans="1:2">
      <c r="A3206" s="1">
        <v>1080100213547</v>
      </c>
      <c r="B3206" t="s">
        <v>2991</v>
      </c>
    </row>
    <row r="3207" spans="1:2">
      <c r="A3207" s="1">
        <v>1080100213554</v>
      </c>
      <c r="B3207" t="s">
        <v>2992</v>
      </c>
    </row>
    <row r="3208" spans="1:2">
      <c r="A3208" s="1">
        <v>1080100213561</v>
      </c>
      <c r="B3208" t="s">
        <v>2993</v>
      </c>
    </row>
    <row r="3209" spans="1:2">
      <c r="A3209" s="1">
        <v>1080100213578</v>
      </c>
      <c r="B3209" t="s">
        <v>2994</v>
      </c>
    </row>
    <row r="3210" spans="1:2">
      <c r="A3210" s="1">
        <v>1080100213585</v>
      </c>
      <c r="B3210" t="s">
        <v>2995</v>
      </c>
    </row>
    <row r="3211" spans="1:2">
      <c r="A3211" s="1">
        <v>1080100213592</v>
      </c>
      <c r="B3211" t="s">
        <v>2996</v>
      </c>
    </row>
    <row r="3212" spans="1:2">
      <c r="A3212" s="1">
        <v>1080100213608</v>
      </c>
      <c r="B3212" t="s">
        <v>2997</v>
      </c>
    </row>
    <row r="3213" spans="1:2">
      <c r="A3213" s="1">
        <v>1080100213615</v>
      </c>
      <c r="B3213" t="s">
        <v>2998</v>
      </c>
    </row>
    <row r="3214" spans="1:2">
      <c r="A3214" s="1">
        <v>1080100213622</v>
      </c>
      <c r="B3214" t="s">
        <v>2999</v>
      </c>
    </row>
    <row r="3215" spans="1:2">
      <c r="A3215" s="1">
        <v>1080100213639</v>
      </c>
      <c r="B3215" t="s">
        <v>3000</v>
      </c>
    </row>
    <row r="3216" spans="1:2">
      <c r="A3216" s="1">
        <v>1080100213646</v>
      </c>
      <c r="B3216" t="s">
        <v>3001</v>
      </c>
    </row>
    <row r="3217" spans="1:2">
      <c r="A3217" s="1">
        <v>1080100213653</v>
      </c>
      <c r="B3217" t="s">
        <v>3002</v>
      </c>
    </row>
    <row r="3218" spans="1:2">
      <c r="A3218" s="1">
        <v>1080100213660</v>
      </c>
      <c r="B3218" t="s">
        <v>3003</v>
      </c>
    </row>
    <row r="3219" spans="1:2">
      <c r="A3219" s="1">
        <v>1080100213677</v>
      </c>
      <c r="B3219" t="s">
        <v>3004</v>
      </c>
    </row>
    <row r="3220" spans="1:2">
      <c r="A3220" s="1">
        <v>1080100213684</v>
      </c>
      <c r="B3220" t="s">
        <v>3005</v>
      </c>
    </row>
    <row r="3221" spans="1:2">
      <c r="A3221" s="1">
        <v>1080100213691</v>
      </c>
      <c r="B3221" t="s">
        <v>3006</v>
      </c>
    </row>
    <row r="3222" spans="1:2">
      <c r="A3222" s="1">
        <v>1080100213707</v>
      </c>
      <c r="B3222" t="s">
        <v>3007</v>
      </c>
    </row>
    <row r="3223" spans="1:2">
      <c r="A3223" s="1">
        <v>1080100213714</v>
      </c>
      <c r="B3223" t="s">
        <v>3008</v>
      </c>
    </row>
    <row r="3224" spans="1:2">
      <c r="A3224" s="1">
        <v>1080100213721</v>
      </c>
      <c r="B3224" t="s">
        <v>3009</v>
      </c>
    </row>
    <row r="3225" spans="1:2">
      <c r="A3225" s="1">
        <v>1080100213738</v>
      </c>
      <c r="B3225" t="s">
        <v>3010</v>
      </c>
    </row>
    <row r="3226" spans="1:2">
      <c r="A3226" s="1">
        <v>1080100213844</v>
      </c>
      <c r="B3226" t="s">
        <v>3011</v>
      </c>
    </row>
    <row r="3227" spans="1:2">
      <c r="A3227" s="1">
        <v>1080100213851</v>
      </c>
      <c r="B3227" t="s">
        <v>3012</v>
      </c>
    </row>
    <row r="3228" spans="1:2">
      <c r="A3228" s="1">
        <v>1080100213868</v>
      </c>
      <c r="B3228" t="s">
        <v>3013</v>
      </c>
    </row>
    <row r="3229" spans="1:2">
      <c r="A3229" s="1">
        <v>1080100213875</v>
      </c>
      <c r="B3229" t="s">
        <v>3014</v>
      </c>
    </row>
    <row r="3230" spans="1:2">
      <c r="A3230" s="1">
        <v>1080100213882</v>
      </c>
      <c r="B3230" t="s">
        <v>3015</v>
      </c>
    </row>
    <row r="3231" spans="1:2">
      <c r="A3231" s="1">
        <v>1080100213899</v>
      </c>
      <c r="B3231" t="e">
        <f>+SPRAYER TUNGHO KNAPSACK GOLDEN AGIN</f>
        <v>#NAME?</v>
      </c>
    </row>
    <row r="3232" spans="1:2">
      <c r="A3232" s="1">
        <v>1080100213905</v>
      </c>
      <c r="B3232" t="s">
        <v>3016</v>
      </c>
    </row>
    <row r="3233" spans="1:2">
      <c r="A3233" s="1">
        <v>1080100213912</v>
      </c>
      <c r="B3233" t="s">
        <v>3017</v>
      </c>
    </row>
    <row r="3234" spans="1:2">
      <c r="A3234" s="1">
        <v>1080100213998</v>
      </c>
      <c r="B3234" t="s">
        <v>3018</v>
      </c>
    </row>
    <row r="3235" spans="1:2">
      <c r="A3235" s="1">
        <v>1080100214063</v>
      </c>
      <c r="B3235" t="s">
        <v>3019</v>
      </c>
    </row>
    <row r="3236" spans="1:2">
      <c r="A3236" s="1">
        <v>1080100214070</v>
      </c>
      <c r="B3236" t="s">
        <v>3020</v>
      </c>
    </row>
    <row r="3237" spans="1:2">
      <c r="A3237" s="1">
        <v>1080100214087</v>
      </c>
      <c r="B3237" t="s">
        <v>3021</v>
      </c>
    </row>
    <row r="3238" spans="1:2">
      <c r="A3238" s="1">
        <v>1080100214094</v>
      </c>
      <c r="B3238" t="s">
        <v>3022</v>
      </c>
    </row>
    <row r="3239" spans="1:2">
      <c r="A3239" s="1">
        <v>1080100214100</v>
      </c>
      <c r="B3239" t="s">
        <v>3023</v>
      </c>
    </row>
    <row r="3240" spans="1:2">
      <c r="A3240" s="1">
        <v>1080100215114</v>
      </c>
      <c r="B3240" t="s">
        <v>3024</v>
      </c>
    </row>
    <row r="3241" spans="1:2">
      <c r="A3241" s="1">
        <v>1080100215121</v>
      </c>
      <c r="B3241" t="e">
        <f>+HAND DUSTPAN HAPPY HOME HU HA5012</f>
        <v>#NAME?</v>
      </c>
    </row>
    <row r="3242" spans="1:2">
      <c r="A3242" s="1">
        <v>1080100215138</v>
      </c>
      <c r="B3242" t="s">
        <v>3025</v>
      </c>
    </row>
    <row r="3243" spans="1:2">
      <c r="A3243" s="1">
        <v>1080100215145</v>
      </c>
      <c r="B3243" t="s">
        <v>3026</v>
      </c>
    </row>
    <row r="3244" spans="1:2">
      <c r="A3244" s="1">
        <v>1080100215152</v>
      </c>
      <c r="B3244" t="s">
        <v>3027</v>
      </c>
    </row>
    <row r="3245" spans="1:2">
      <c r="A3245" s="1">
        <v>1080100215169</v>
      </c>
      <c r="B3245" t="s">
        <v>3028</v>
      </c>
    </row>
    <row r="3246" spans="1:2">
      <c r="A3246" s="1">
        <v>1080100215343</v>
      </c>
      <c r="B3246" t="s">
        <v>3029</v>
      </c>
    </row>
    <row r="3247" spans="1:2">
      <c r="A3247" s="1">
        <v>1080100215404</v>
      </c>
      <c r="B3247" t="s">
        <v>3030</v>
      </c>
    </row>
    <row r="3248" spans="1:2">
      <c r="A3248" s="1">
        <v>1080100215411</v>
      </c>
      <c r="B3248" t="s">
        <v>3031</v>
      </c>
    </row>
    <row r="3249" spans="1:2">
      <c r="A3249" s="1">
        <v>1080100215633</v>
      </c>
      <c r="B3249" t="s">
        <v>3032</v>
      </c>
    </row>
    <row r="3250" spans="1:2">
      <c r="A3250" s="1">
        <v>1080100215640</v>
      </c>
      <c r="B3250" t="s">
        <v>3033</v>
      </c>
    </row>
    <row r="3251" spans="1:2">
      <c r="A3251" s="1">
        <v>1080100215657</v>
      </c>
      <c r="B3251" t="s">
        <v>3034</v>
      </c>
    </row>
    <row r="3252" spans="1:2">
      <c r="A3252" s="1">
        <v>1080100215664</v>
      </c>
      <c r="B3252" t="s">
        <v>3035</v>
      </c>
    </row>
    <row r="3253" spans="1:2">
      <c r="A3253" s="1">
        <v>1080100215671</v>
      </c>
      <c r="B3253" t="s">
        <v>3036</v>
      </c>
    </row>
    <row r="3254" spans="1:2">
      <c r="A3254" s="1">
        <v>1080100215688</v>
      </c>
      <c r="B3254" t="s">
        <v>3037</v>
      </c>
    </row>
    <row r="3255" spans="1:2">
      <c r="A3255" s="1">
        <v>1080100215695</v>
      </c>
      <c r="B3255" t="s">
        <v>3038</v>
      </c>
    </row>
    <row r="3256" spans="1:2">
      <c r="A3256" s="1">
        <v>1080100215701</v>
      </c>
      <c r="B3256" t="s">
        <v>3039</v>
      </c>
    </row>
    <row r="3257" spans="1:2">
      <c r="A3257" s="1">
        <v>1080100215718</v>
      </c>
      <c r="B3257" t="s">
        <v>3040</v>
      </c>
    </row>
    <row r="3258" spans="1:2">
      <c r="A3258" s="1">
        <v>1080100215725</v>
      </c>
      <c r="B3258" t="s">
        <v>3041</v>
      </c>
    </row>
    <row r="3259" spans="1:2">
      <c r="A3259" s="1">
        <v>1080100215732</v>
      </c>
      <c r="B3259" t="s">
        <v>3042</v>
      </c>
    </row>
    <row r="3260" spans="1:2">
      <c r="A3260" s="1">
        <v>1080100215879</v>
      </c>
      <c r="B3260" t="s">
        <v>3043</v>
      </c>
    </row>
    <row r="3261" spans="1:2">
      <c r="A3261" s="1">
        <v>1080100215886</v>
      </c>
      <c r="B3261" t="s">
        <v>3044</v>
      </c>
    </row>
    <row r="3262" spans="1:2">
      <c r="A3262" s="1">
        <v>1080100215893</v>
      </c>
      <c r="B3262" t="s">
        <v>3045</v>
      </c>
    </row>
    <row r="3263" spans="1:2">
      <c r="A3263" s="1">
        <v>1080100215909</v>
      </c>
      <c r="B3263" t="s">
        <v>3046</v>
      </c>
    </row>
    <row r="3264" spans="1:2">
      <c r="A3264" s="1">
        <v>1080100215916</v>
      </c>
      <c r="B3264" t="s">
        <v>3047</v>
      </c>
    </row>
    <row r="3265" spans="1:2">
      <c r="A3265" s="1">
        <v>1080100215923</v>
      </c>
      <c r="B3265" t="s">
        <v>3048</v>
      </c>
    </row>
    <row r="3266" spans="1:2">
      <c r="A3266" s="1">
        <v>1080100215930</v>
      </c>
      <c r="B3266" t="s">
        <v>3049</v>
      </c>
    </row>
    <row r="3267" spans="1:2">
      <c r="A3267" s="1">
        <v>1080100215947</v>
      </c>
      <c r="B3267" t="s">
        <v>3050</v>
      </c>
    </row>
    <row r="3268" spans="1:2">
      <c r="A3268" s="1">
        <v>1080100215985</v>
      </c>
      <c r="B3268" t="s">
        <v>3051</v>
      </c>
    </row>
    <row r="3269" spans="1:2">
      <c r="A3269" s="1">
        <v>1080100215992</v>
      </c>
      <c r="B3269" t="s">
        <v>3052</v>
      </c>
    </row>
    <row r="3270" spans="1:2">
      <c r="A3270" s="1">
        <v>1080100216050</v>
      </c>
      <c r="B3270" t="s">
        <v>3053</v>
      </c>
    </row>
    <row r="3271" spans="1:2">
      <c r="A3271" s="1">
        <v>1080100216067</v>
      </c>
      <c r="B3271" t="s">
        <v>3054</v>
      </c>
    </row>
    <row r="3272" spans="1:2">
      <c r="A3272" s="1">
        <v>1080100216074</v>
      </c>
      <c r="B3272" t="s">
        <v>3055</v>
      </c>
    </row>
    <row r="3273" spans="1:2">
      <c r="A3273" s="1">
        <v>1080100216081</v>
      </c>
      <c r="B3273" t="s">
        <v>3056</v>
      </c>
    </row>
    <row r="3274" spans="1:2">
      <c r="A3274" s="1">
        <v>1080100216098</v>
      </c>
      <c r="B3274" t="s">
        <v>3057</v>
      </c>
    </row>
    <row r="3275" spans="1:2">
      <c r="A3275" s="1">
        <v>1080100216104</v>
      </c>
      <c r="B3275" t="s">
        <v>3058</v>
      </c>
    </row>
    <row r="3276" spans="1:2">
      <c r="A3276" s="1">
        <v>1080100216111</v>
      </c>
      <c r="B3276" t="s">
        <v>3059</v>
      </c>
    </row>
    <row r="3277" spans="1:2">
      <c r="A3277" s="1">
        <v>1080100216128</v>
      </c>
      <c r="B3277" t="s">
        <v>3060</v>
      </c>
    </row>
    <row r="3278" spans="1:2">
      <c r="A3278" s="1">
        <v>1080100216135</v>
      </c>
      <c r="B3278" t="s">
        <v>3061</v>
      </c>
    </row>
    <row r="3279" spans="1:2">
      <c r="A3279" s="1">
        <v>1080100216142</v>
      </c>
      <c r="B3279" t="s">
        <v>3062</v>
      </c>
    </row>
    <row r="3280" spans="1:2">
      <c r="A3280" s="1">
        <v>1080100216159</v>
      </c>
      <c r="B3280" t="s">
        <v>3063</v>
      </c>
    </row>
    <row r="3281" spans="1:2">
      <c r="A3281" s="1">
        <v>1080100216166</v>
      </c>
      <c r="B3281" t="s">
        <v>3064</v>
      </c>
    </row>
    <row r="3282" spans="1:2">
      <c r="A3282" s="1">
        <v>1080100216173</v>
      </c>
      <c r="B3282" t="s">
        <v>3065</v>
      </c>
    </row>
    <row r="3283" spans="1:2">
      <c r="A3283" s="1">
        <v>1080100216180</v>
      </c>
      <c r="B3283" t="s">
        <v>3066</v>
      </c>
    </row>
    <row r="3284" spans="1:2">
      <c r="A3284" s="1">
        <v>1080100216197</v>
      </c>
      <c r="B3284" t="s">
        <v>3067</v>
      </c>
    </row>
    <row r="3285" spans="1:2">
      <c r="A3285" s="1">
        <v>1080100216203</v>
      </c>
      <c r="B3285" t="s">
        <v>3068</v>
      </c>
    </row>
    <row r="3286" spans="1:2">
      <c r="A3286" s="1">
        <v>1080100216210</v>
      </c>
      <c r="B3286" t="s">
        <v>3069</v>
      </c>
    </row>
    <row r="3287" spans="1:2">
      <c r="A3287" s="1">
        <v>1080100216227</v>
      </c>
      <c r="B3287" t="e">
        <f>+RAINCOAT YB FREE SIZE OLIVE GREEN</f>
        <v>#NAME?</v>
      </c>
    </row>
    <row r="3288" spans="1:2">
      <c r="A3288" s="1">
        <v>1080100216234</v>
      </c>
      <c r="B3288" t="e">
        <f>+RAINCOAT YB FREE SIZE YELLOW</f>
        <v>#NAME?</v>
      </c>
    </row>
    <row r="3289" spans="1:2">
      <c r="A3289" s="1">
        <v>1080100216548</v>
      </c>
      <c r="B3289" t="s">
        <v>3070</v>
      </c>
    </row>
    <row r="3290" spans="1:2">
      <c r="A3290" s="1">
        <v>1080100216555</v>
      </c>
      <c r="B3290" t="s">
        <v>3071</v>
      </c>
    </row>
    <row r="3291" spans="1:2">
      <c r="A3291" s="1">
        <v>1080100216562</v>
      </c>
      <c r="B3291" t="s">
        <v>3072</v>
      </c>
    </row>
    <row r="3292" spans="1:2">
      <c r="A3292" s="1">
        <v>1080100216579</v>
      </c>
      <c r="B3292" t="s">
        <v>3073</v>
      </c>
    </row>
    <row r="3293" spans="1:2">
      <c r="A3293" s="1">
        <v>1080100216586</v>
      </c>
      <c r="B3293" t="s">
        <v>3074</v>
      </c>
    </row>
    <row r="3294" spans="1:2">
      <c r="A3294" s="1">
        <v>1080100216593</v>
      </c>
      <c r="B3294" t="s">
        <v>3075</v>
      </c>
    </row>
    <row r="3295" spans="1:2">
      <c r="A3295" s="1">
        <v>1080100216609</v>
      </c>
      <c r="B3295" t="s">
        <v>3076</v>
      </c>
    </row>
    <row r="3296" spans="1:2">
      <c r="A3296" s="1">
        <v>1080100216616</v>
      </c>
      <c r="B3296" t="s">
        <v>3077</v>
      </c>
    </row>
    <row r="3297" spans="1:2">
      <c r="A3297" s="1">
        <v>1080100216623</v>
      </c>
      <c r="B3297" t="s">
        <v>3078</v>
      </c>
    </row>
    <row r="3298" spans="1:2">
      <c r="A3298" s="1">
        <v>1080100216630</v>
      </c>
      <c r="B3298" t="s">
        <v>3079</v>
      </c>
    </row>
    <row r="3299" spans="1:2">
      <c r="A3299" s="1">
        <v>1080100216708</v>
      </c>
      <c r="B3299" t="s">
        <v>3080</v>
      </c>
    </row>
    <row r="3300" spans="1:2">
      <c r="A3300" s="1">
        <v>1080100216715</v>
      </c>
      <c r="B3300" t="s">
        <v>3081</v>
      </c>
    </row>
    <row r="3301" spans="1:2">
      <c r="A3301" s="1">
        <v>1080100216746</v>
      </c>
      <c r="B3301" t="s">
        <v>3082</v>
      </c>
    </row>
    <row r="3302" spans="1:2">
      <c r="A3302" s="1">
        <v>1080100216753</v>
      </c>
      <c r="B3302" t="s">
        <v>3083</v>
      </c>
    </row>
    <row r="3303" spans="1:2">
      <c r="A3303" s="1">
        <v>1080100216760</v>
      </c>
      <c r="B3303" t="s">
        <v>3084</v>
      </c>
    </row>
    <row r="3304" spans="1:2">
      <c r="A3304" s="1">
        <v>1080100217118</v>
      </c>
      <c r="B3304" t="s">
        <v>3085</v>
      </c>
    </row>
    <row r="3305" spans="1:2">
      <c r="A3305" s="1">
        <v>1080100217125</v>
      </c>
      <c r="B3305" t="s">
        <v>3086</v>
      </c>
    </row>
    <row r="3306" spans="1:2">
      <c r="A3306" s="1">
        <v>1080100217132</v>
      </c>
      <c r="B3306" t="s">
        <v>3087</v>
      </c>
    </row>
    <row r="3307" spans="1:2">
      <c r="A3307" s="1">
        <v>1080100217149</v>
      </c>
      <c r="B3307" t="s">
        <v>3088</v>
      </c>
    </row>
    <row r="3308" spans="1:2">
      <c r="A3308" s="1">
        <v>1080100217354</v>
      </c>
      <c r="B3308" t="s">
        <v>3089</v>
      </c>
    </row>
    <row r="3309" spans="1:2">
      <c r="A3309" s="1">
        <v>1080100217545</v>
      </c>
      <c r="B3309" t="s">
        <v>3090</v>
      </c>
    </row>
    <row r="3310" spans="1:2">
      <c r="A3310" s="1">
        <v>1080100217552</v>
      </c>
      <c r="B3310" t="s">
        <v>3091</v>
      </c>
    </row>
    <row r="3311" spans="1:2">
      <c r="A3311" s="1">
        <v>1080100217569</v>
      </c>
      <c r="B3311" t="s">
        <v>3092</v>
      </c>
    </row>
    <row r="3312" spans="1:2">
      <c r="A3312" s="1">
        <v>1080100217576</v>
      </c>
      <c r="B3312" t="s">
        <v>3093</v>
      </c>
    </row>
    <row r="3313" spans="1:2">
      <c r="A3313" s="1">
        <v>1080100217583</v>
      </c>
      <c r="B3313" t="s">
        <v>3094</v>
      </c>
    </row>
    <row r="3314" spans="1:2">
      <c r="A3314" s="1">
        <v>1080100218337</v>
      </c>
      <c r="B3314" t="s">
        <v>3095</v>
      </c>
    </row>
    <row r="3315" spans="1:2">
      <c r="A3315" s="1">
        <v>1080100218368</v>
      </c>
      <c r="B3315" t="s">
        <v>3096</v>
      </c>
    </row>
    <row r="3316" spans="1:2">
      <c r="A3316" s="1">
        <v>1080100218382</v>
      </c>
      <c r="B3316" t="s">
        <v>3097</v>
      </c>
    </row>
    <row r="3317" spans="1:2">
      <c r="A3317" s="1">
        <v>1080100218399</v>
      </c>
      <c r="B3317" t="s">
        <v>3098</v>
      </c>
    </row>
    <row r="3318" spans="1:2">
      <c r="A3318" s="1">
        <v>1080100218436</v>
      </c>
      <c r="B3318" t="s">
        <v>3099</v>
      </c>
    </row>
    <row r="3319" spans="1:2">
      <c r="A3319" s="1">
        <v>1080100218443</v>
      </c>
      <c r="B3319" t="s">
        <v>3100</v>
      </c>
    </row>
    <row r="3320" spans="1:2">
      <c r="A3320" s="1">
        <v>1080100218450</v>
      </c>
      <c r="B3320" t="s">
        <v>3101</v>
      </c>
    </row>
    <row r="3321" spans="1:2">
      <c r="A3321" s="1">
        <v>1080100219051</v>
      </c>
      <c r="B3321" t="s">
        <v>3102</v>
      </c>
    </row>
    <row r="3322" spans="1:2">
      <c r="A3322" s="1">
        <v>1080100219242</v>
      </c>
      <c r="B3322" t="s">
        <v>3103</v>
      </c>
    </row>
    <row r="3323" spans="1:2">
      <c r="A3323" s="1">
        <v>1080100219259</v>
      </c>
      <c r="B3323" t="s">
        <v>3104</v>
      </c>
    </row>
    <row r="3324" spans="1:2">
      <c r="A3324" s="1">
        <v>1080100219266</v>
      </c>
      <c r="B3324" t="e">
        <f>+S.O. PAVERS ADM FISHSCALE GREY</f>
        <v>#NAME?</v>
      </c>
    </row>
    <row r="3325" spans="1:2">
      <c r="A3325" s="1">
        <v>1080100219273</v>
      </c>
      <c r="B3325" t="s">
        <v>3105</v>
      </c>
    </row>
    <row r="3326" spans="1:2">
      <c r="A3326" s="1">
        <v>1080100219310</v>
      </c>
      <c r="B3326" t="e">
        <f>+S.O. PAVERS ADM FISHSCALE RED</f>
        <v>#NAME?</v>
      </c>
    </row>
    <row r="3327" spans="1:2">
      <c r="A3327" s="1">
        <v>1080100219334</v>
      </c>
      <c r="B3327" t="e">
        <f>+S.O. PAVERS ADM ZIGZAG RED</f>
        <v>#NAME?</v>
      </c>
    </row>
    <row r="3328" spans="1:2">
      <c r="A3328" s="1">
        <v>1080100219365</v>
      </c>
      <c r="B3328" t="s">
        <v>3106</v>
      </c>
    </row>
    <row r="3329" spans="1:2">
      <c r="A3329" s="1">
        <v>1080100219389</v>
      </c>
      <c r="B3329" t="e">
        <f>+S.O. PAVERS ADM Y-SHAPE GREY</f>
        <v>#NAME?</v>
      </c>
    </row>
    <row r="3330" spans="1:2">
      <c r="A3330" s="1">
        <v>1080100219402</v>
      </c>
      <c r="B3330" t="e">
        <f>+S.O. PAVERS ADM Y-SHAPE RED</f>
        <v>#NAME?</v>
      </c>
    </row>
    <row r="3331" spans="1:2">
      <c r="A3331" s="1">
        <v>1080100219419</v>
      </c>
      <c r="B3331" t="e">
        <f>+S.O. PAVERS ADM ZIGZAG GREY</f>
        <v>#NAME?</v>
      </c>
    </row>
    <row r="3332" spans="1:2">
      <c r="A3332" s="1">
        <v>1080100219433</v>
      </c>
      <c r="B3332" t="s">
        <v>3107</v>
      </c>
    </row>
    <row r="3333" spans="1:2">
      <c r="A3333" s="1">
        <v>1080100220057</v>
      </c>
      <c r="B3333" t="s">
        <v>3108</v>
      </c>
    </row>
    <row r="3334" spans="1:2">
      <c r="A3334" s="1">
        <v>1080100220262</v>
      </c>
      <c r="B3334" t="s">
        <v>3109</v>
      </c>
    </row>
    <row r="3335" spans="1:2">
      <c r="A3335" s="1">
        <v>1080100220279</v>
      </c>
      <c r="B3335" t="s">
        <v>3110</v>
      </c>
    </row>
    <row r="3336" spans="1:2">
      <c r="A3336" s="1">
        <v>1080100220286</v>
      </c>
      <c r="B3336" t="s">
        <v>3111</v>
      </c>
    </row>
    <row r="3337" spans="1:2">
      <c r="A3337" s="1">
        <v>1080100220293</v>
      </c>
      <c r="B3337" t="s">
        <v>3112</v>
      </c>
    </row>
    <row r="3338" spans="1:2">
      <c r="A3338" s="1">
        <v>1080100220309</v>
      </c>
      <c r="B3338" t="s">
        <v>3113</v>
      </c>
    </row>
    <row r="3339" spans="1:2">
      <c r="A3339" s="1">
        <v>1080100220316</v>
      </c>
      <c r="B3339" t="s">
        <v>3114</v>
      </c>
    </row>
    <row r="3340" spans="1:2">
      <c r="A3340" s="1">
        <v>1080100220323</v>
      </c>
      <c r="B3340" t="s">
        <v>3115</v>
      </c>
    </row>
    <row r="3341" spans="1:2">
      <c r="A3341" s="1">
        <v>1080100220330</v>
      </c>
      <c r="B3341" t="s">
        <v>3116</v>
      </c>
    </row>
    <row r="3342" spans="1:2">
      <c r="A3342" s="1">
        <v>1080100220347</v>
      </c>
      <c r="B3342" t="s">
        <v>3117</v>
      </c>
    </row>
    <row r="3343" spans="1:2">
      <c r="A3343" s="1">
        <v>1080100220385</v>
      </c>
      <c r="B3343" t="s">
        <v>3118</v>
      </c>
    </row>
    <row r="3344" spans="1:2">
      <c r="A3344" s="1">
        <v>1080100220392</v>
      </c>
      <c r="B3344" t="s">
        <v>3119</v>
      </c>
    </row>
    <row r="3345" spans="1:2">
      <c r="A3345" s="1">
        <v>1080100220415</v>
      </c>
      <c r="B3345" t="s">
        <v>3120</v>
      </c>
    </row>
    <row r="3346" spans="1:2">
      <c r="A3346" s="1">
        <v>1080100220422</v>
      </c>
      <c r="B3346" t="s">
        <v>3121</v>
      </c>
    </row>
    <row r="3347" spans="1:2">
      <c r="A3347" s="1">
        <v>1080100220477</v>
      </c>
      <c r="B3347" t="s">
        <v>3122</v>
      </c>
    </row>
    <row r="3348" spans="1:2">
      <c r="A3348" s="1">
        <v>1080100220484</v>
      </c>
      <c r="B3348" t="s">
        <v>3123</v>
      </c>
    </row>
    <row r="3349" spans="1:2">
      <c r="A3349" s="1">
        <v>1080100220491</v>
      </c>
      <c r="B3349" t="s">
        <v>3124</v>
      </c>
    </row>
    <row r="3350" spans="1:2">
      <c r="A3350" s="1">
        <v>1080100220507</v>
      </c>
      <c r="B3350" t="s">
        <v>3125</v>
      </c>
    </row>
    <row r="3351" spans="1:2">
      <c r="A3351" s="1">
        <v>1080100220514</v>
      </c>
      <c r="B3351" t="s">
        <v>3126</v>
      </c>
    </row>
    <row r="3352" spans="1:2">
      <c r="A3352" s="1">
        <v>1080100220521</v>
      </c>
      <c r="B3352" t="s">
        <v>3127</v>
      </c>
    </row>
    <row r="3353" spans="1:2">
      <c r="A3353" s="1">
        <v>1080100220538</v>
      </c>
      <c r="B3353" t="s">
        <v>3128</v>
      </c>
    </row>
    <row r="3354" spans="1:2">
      <c r="A3354" s="1">
        <v>1080100220545</v>
      </c>
      <c r="B3354" t="s">
        <v>3129</v>
      </c>
    </row>
    <row r="3355" spans="1:2">
      <c r="A3355" s="1">
        <v>1080100220552</v>
      </c>
      <c r="B3355" t="s">
        <v>3130</v>
      </c>
    </row>
    <row r="3356" spans="1:2">
      <c r="A3356" s="1">
        <v>1080100220569</v>
      </c>
      <c r="B3356" t="s">
        <v>3131</v>
      </c>
    </row>
    <row r="3357" spans="1:2">
      <c r="A3357" s="1">
        <v>1080100220576</v>
      </c>
      <c r="B3357" t="s">
        <v>3132</v>
      </c>
    </row>
    <row r="3358" spans="1:2">
      <c r="A3358" s="1">
        <v>1080100220583</v>
      </c>
      <c r="B3358" t="s">
        <v>3133</v>
      </c>
    </row>
    <row r="3359" spans="1:2">
      <c r="A3359" s="1">
        <v>1080100220590</v>
      </c>
      <c r="B3359" t="s">
        <v>3134</v>
      </c>
    </row>
    <row r="3360" spans="1:2">
      <c r="A3360" s="1">
        <v>1080100220606</v>
      </c>
      <c r="B3360" t="s">
        <v>3135</v>
      </c>
    </row>
    <row r="3361" spans="1:2">
      <c r="A3361" s="1">
        <v>1080100220613</v>
      </c>
      <c r="B3361" t="s">
        <v>3136</v>
      </c>
    </row>
    <row r="3362" spans="1:2">
      <c r="A3362" s="1">
        <v>1080100220620</v>
      </c>
      <c r="B3362" t="s">
        <v>3137</v>
      </c>
    </row>
    <row r="3363" spans="1:2">
      <c r="A3363" s="1">
        <v>1080100220637</v>
      </c>
      <c r="B3363" t="s">
        <v>3138</v>
      </c>
    </row>
    <row r="3364" spans="1:2">
      <c r="A3364" s="1">
        <v>1080100220644</v>
      </c>
      <c r="B3364" t="s">
        <v>3139</v>
      </c>
    </row>
    <row r="3365" spans="1:2">
      <c r="A3365" s="1">
        <v>1080100220651</v>
      </c>
      <c r="B3365" t="s">
        <v>3140</v>
      </c>
    </row>
    <row r="3366" spans="1:2">
      <c r="A3366" s="1">
        <v>1080100220668</v>
      </c>
      <c r="B3366" t="s">
        <v>3141</v>
      </c>
    </row>
    <row r="3367" spans="1:2">
      <c r="A3367" s="1">
        <v>1080100220675</v>
      </c>
      <c r="B3367" t="s">
        <v>3142</v>
      </c>
    </row>
    <row r="3368" spans="1:2">
      <c r="A3368" s="1">
        <v>1080100220682</v>
      </c>
      <c r="B3368" t="s">
        <v>3143</v>
      </c>
    </row>
    <row r="3369" spans="1:2">
      <c r="A3369" s="1">
        <v>1080100220699</v>
      </c>
      <c r="B3369" t="s">
        <v>3144</v>
      </c>
    </row>
    <row r="3370" spans="1:2">
      <c r="A3370" s="1">
        <v>1080100220705</v>
      </c>
      <c r="B3370" t="s">
        <v>3145</v>
      </c>
    </row>
    <row r="3371" spans="1:2">
      <c r="A3371" s="1">
        <v>1080100220712</v>
      </c>
      <c r="B3371" t="s">
        <v>3146</v>
      </c>
    </row>
    <row r="3372" spans="1:2">
      <c r="A3372" s="1">
        <v>1080100220729</v>
      </c>
      <c r="B3372" t="s">
        <v>3147</v>
      </c>
    </row>
    <row r="3373" spans="1:2">
      <c r="A3373" s="1">
        <v>1080100220736</v>
      </c>
      <c r="B3373" t="s">
        <v>3148</v>
      </c>
    </row>
    <row r="3374" spans="1:2">
      <c r="A3374" s="1">
        <v>1080100220743</v>
      </c>
      <c r="B3374" t="s">
        <v>3149</v>
      </c>
    </row>
    <row r="3375" spans="1:2">
      <c r="A3375" s="1">
        <v>1080100220750</v>
      </c>
      <c r="B3375" t="s">
        <v>3150</v>
      </c>
    </row>
    <row r="3376" spans="1:2">
      <c r="A3376" s="1">
        <v>1080100220767</v>
      </c>
      <c r="B3376" t="s">
        <v>3151</v>
      </c>
    </row>
    <row r="3377" spans="1:2">
      <c r="A3377" s="1">
        <v>1080100220774</v>
      </c>
      <c r="B3377" t="s">
        <v>3152</v>
      </c>
    </row>
    <row r="3378" spans="1:2">
      <c r="A3378" s="1">
        <v>1080100220781</v>
      </c>
      <c r="B3378" t="s">
        <v>3153</v>
      </c>
    </row>
    <row r="3379" spans="1:2">
      <c r="A3379" s="1">
        <v>1080100220798</v>
      </c>
      <c r="B3379" t="s">
        <v>3154</v>
      </c>
    </row>
    <row r="3380" spans="1:2">
      <c r="A3380" s="1">
        <v>1080100220804</v>
      </c>
      <c r="B3380" t="s">
        <v>3155</v>
      </c>
    </row>
    <row r="3381" spans="1:2">
      <c r="A3381" s="1">
        <v>1080100220811</v>
      </c>
      <c r="B3381" t="s">
        <v>3156</v>
      </c>
    </row>
    <row r="3382" spans="1:2">
      <c r="A3382" s="1">
        <v>1080100221429</v>
      </c>
      <c r="B3382" t="s">
        <v>3157</v>
      </c>
    </row>
    <row r="3383" spans="1:2">
      <c r="A3383" s="1">
        <v>1080100222174</v>
      </c>
      <c r="B3383" t="s">
        <v>3158</v>
      </c>
    </row>
    <row r="3384" spans="1:2">
      <c r="A3384" s="1">
        <v>1080100222181</v>
      </c>
      <c r="B3384" t="s">
        <v>3159</v>
      </c>
    </row>
    <row r="3385" spans="1:2">
      <c r="A3385" s="1">
        <v>1080100222198</v>
      </c>
      <c r="B3385" t="s">
        <v>3160</v>
      </c>
    </row>
    <row r="3386" spans="1:2">
      <c r="A3386" s="1">
        <v>1080100222204</v>
      </c>
      <c r="B3386" t="s">
        <v>3161</v>
      </c>
    </row>
    <row r="3387" spans="1:2">
      <c r="A3387" s="1">
        <v>1080100222211</v>
      </c>
      <c r="B3387" t="s">
        <v>3162</v>
      </c>
    </row>
    <row r="3388" spans="1:2">
      <c r="A3388" s="1">
        <v>1080100222228</v>
      </c>
      <c r="B3388" t="s">
        <v>3163</v>
      </c>
    </row>
    <row r="3389" spans="1:2">
      <c r="A3389" s="1">
        <v>1080100222235</v>
      </c>
      <c r="B3389" t="s">
        <v>3164</v>
      </c>
    </row>
    <row r="3390" spans="1:2">
      <c r="A3390" s="1">
        <v>1080100222242</v>
      </c>
      <c r="B3390" t="s">
        <v>3165</v>
      </c>
    </row>
    <row r="3391" spans="1:2">
      <c r="A3391" s="1">
        <v>1080100222259</v>
      </c>
      <c r="B3391" t="s">
        <v>3166</v>
      </c>
    </row>
    <row r="3392" spans="1:2">
      <c r="A3392" s="1">
        <v>1080100222266</v>
      </c>
      <c r="B3392" t="s">
        <v>3167</v>
      </c>
    </row>
    <row r="3393" spans="1:2">
      <c r="A3393" s="1">
        <v>1080100222273</v>
      </c>
      <c r="B3393" t="s">
        <v>3168</v>
      </c>
    </row>
    <row r="3394" spans="1:2">
      <c r="A3394" s="1">
        <v>1080100222280</v>
      </c>
      <c r="B3394" t="s">
        <v>3169</v>
      </c>
    </row>
    <row r="3395" spans="1:2">
      <c r="A3395" s="1">
        <v>1080100222297</v>
      </c>
      <c r="B3395" t="s">
        <v>3170</v>
      </c>
    </row>
    <row r="3396" spans="1:2">
      <c r="A3396" s="1">
        <v>1080100222303</v>
      </c>
      <c r="B3396" t="s">
        <v>3171</v>
      </c>
    </row>
    <row r="3397" spans="1:2">
      <c r="A3397" s="1">
        <v>1080100222310</v>
      </c>
      <c r="B3397" t="s">
        <v>3172</v>
      </c>
    </row>
    <row r="3398" spans="1:2">
      <c r="A3398" s="1">
        <v>1080100222327</v>
      </c>
      <c r="B3398" t="s">
        <v>3173</v>
      </c>
    </row>
    <row r="3399" spans="1:2">
      <c r="A3399" s="1">
        <v>1080100222334</v>
      </c>
      <c r="B3399" t="s">
        <v>3174</v>
      </c>
    </row>
    <row r="3400" spans="1:2">
      <c r="A3400" s="1">
        <v>1080100222341</v>
      </c>
      <c r="B3400" t="s">
        <v>3175</v>
      </c>
    </row>
    <row r="3401" spans="1:2">
      <c r="A3401" s="1">
        <v>1080100222358</v>
      </c>
      <c r="B3401" t="s">
        <v>3176</v>
      </c>
    </row>
    <row r="3402" spans="1:2">
      <c r="A3402" s="1">
        <v>1080100222365</v>
      </c>
      <c r="B3402" t="s">
        <v>3177</v>
      </c>
    </row>
    <row r="3403" spans="1:2">
      <c r="A3403" s="1">
        <v>1080100222372</v>
      </c>
      <c r="B3403" t="s">
        <v>3178</v>
      </c>
    </row>
    <row r="3404" spans="1:2">
      <c r="A3404" s="1">
        <v>1080100222389</v>
      </c>
      <c r="B3404" t="s">
        <v>3179</v>
      </c>
    </row>
    <row r="3405" spans="1:2">
      <c r="A3405" s="1">
        <v>1080100222396</v>
      </c>
      <c r="B3405" t="s">
        <v>3180</v>
      </c>
    </row>
    <row r="3406" spans="1:2">
      <c r="A3406" s="1">
        <v>1080100222402</v>
      </c>
      <c r="B3406" t="s">
        <v>3181</v>
      </c>
    </row>
    <row r="3407" spans="1:2">
      <c r="A3407" s="1">
        <v>1080100222419</v>
      </c>
      <c r="B3407" t="s">
        <v>3182</v>
      </c>
    </row>
    <row r="3408" spans="1:2">
      <c r="A3408" s="1">
        <v>1080100222426</v>
      </c>
      <c r="B3408" t="s">
        <v>3183</v>
      </c>
    </row>
    <row r="3409" spans="1:2">
      <c r="A3409" s="1">
        <v>1080100222433</v>
      </c>
      <c r="B3409" t="s">
        <v>3184</v>
      </c>
    </row>
    <row r="3410" spans="1:2">
      <c r="A3410" s="1">
        <v>1080100222440</v>
      </c>
      <c r="B3410" t="s">
        <v>3185</v>
      </c>
    </row>
    <row r="3411" spans="1:2">
      <c r="A3411" s="1">
        <v>1080100222457</v>
      </c>
      <c r="B3411" t="s">
        <v>3186</v>
      </c>
    </row>
    <row r="3412" spans="1:2">
      <c r="A3412" s="1">
        <v>1080100222464</v>
      </c>
      <c r="B3412" t="s">
        <v>3187</v>
      </c>
    </row>
    <row r="3413" spans="1:2">
      <c r="A3413" s="1">
        <v>1080100222471</v>
      </c>
      <c r="B3413" t="s">
        <v>3188</v>
      </c>
    </row>
    <row r="3414" spans="1:2">
      <c r="A3414" s="1">
        <v>1080100222495</v>
      </c>
      <c r="B3414" t="s">
        <v>3189</v>
      </c>
    </row>
    <row r="3415" spans="1:2">
      <c r="A3415" s="1">
        <v>1080100222501</v>
      </c>
      <c r="B3415" t="s">
        <v>3190</v>
      </c>
    </row>
    <row r="3416" spans="1:2">
      <c r="A3416" s="1">
        <v>1080100222518</v>
      </c>
      <c r="B3416" t="s">
        <v>3191</v>
      </c>
    </row>
    <row r="3417" spans="1:2">
      <c r="A3417" s="1">
        <v>1080100222525</v>
      </c>
      <c r="B3417" t="s">
        <v>3192</v>
      </c>
    </row>
    <row r="3418" spans="1:2">
      <c r="A3418" s="1">
        <v>1080100222532</v>
      </c>
      <c r="B3418" t="s">
        <v>3193</v>
      </c>
    </row>
    <row r="3419" spans="1:2">
      <c r="A3419" s="1">
        <v>1080100223621</v>
      </c>
      <c r="B3419" t="s">
        <v>3194</v>
      </c>
    </row>
    <row r="3420" spans="1:2">
      <c r="A3420" s="1">
        <v>1080100223744</v>
      </c>
      <c r="B3420" t="s">
        <v>3195</v>
      </c>
    </row>
    <row r="3421" spans="1:2">
      <c r="A3421" s="1">
        <v>1080100223768</v>
      </c>
      <c r="B3421" t="s">
        <v>3196</v>
      </c>
    </row>
    <row r="3422" spans="1:2">
      <c r="A3422" s="1">
        <v>1080100223775</v>
      </c>
      <c r="B3422" t="s">
        <v>3197</v>
      </c>
    </row>
    <row r="3423" spans="1:2">
      <c r="A3423" s="1">
        <v>1080100223782</v>
      </c>
      <c r="B3423" t="s">
        <v>3198</v>
      </c>
    </row>
    <row r="3424" spans="1:2">
      <c r="A3424" s="1">
        <v>1080100224253</v>
      </c>
      <c r="B3424" t="s">
        <v>3199</v>
      </c>
    </row>
    <row r="3425" spans="1:2">
      <c r="A3425" s="1">
        <v>1080100224383</v>
      </c>
      <c r="B3425" t="s">
        <v>3200</v>
      </c>
    </row>
    <row r="3426" spans="1:2">
      <c r="A3426" s="1">
        <v>1080100224390</v>
      </c>
      <c r="B3426" t="s">
        <v>3201</v>
      </c>
    </row>
    <row r="3427" spans="1:2">
      <c r="A3427" s="1">
        <v>1080100224406</v>
      </c>
      <c r="B3427" t="s">
        <v>3202</v>
      </c>
    </row>
    <row r="3428" spans="1:2">
      <c r="A3428" s="1">
        <v>1080100224413</v>
      </c>
      <c r="B3428" t="s">
        <v>3203</v>
      </c>
    </row>
    <row r="3429" spans="1:2">
      <c r="A3429" s="1">
        <v>1080100224437</v>
      </c>
      <c r="B3429" t="s">
        <v>3204</v>
      </c>
    </row>
    <row r="3430" spans="1:2">
      <c r="A3430" s="1">
        <v>1080100421812</v>
      </c>
      <c r="B3430" t="s">
        <v>3205</v>
      </c>
    </row>
    <row r="3431" spans="1:2">
      <c r="A3431" s="1">
        <v>1080100421898</v>
      </c>
      <c r="B3431" t="s">
        <v>3206</v>
      </c>
    </row>
    <row r="3432" spans="1:2">
      <c r="A3432" s="1">
        <v>1080100423892</v>
      </c>
      <c r="B3432" t="s">
        <v>3207</v>
      </c>
    </row>
    <row r="3433" spans="1:2">
      <c r="A3433" s="1">
        <v>1080100424042</v>
      </c>
      <c r="B3433" t="s">
        <v>3208</v>
      </c>
    </row>
    <row r="3434" spans="1:2">
      <c r="A3434" s="1">
        <v>1080100424134</v>
      </c>
      <c r="B3434" t="s">
        <v>3209</v>
      </c>
    </row>
    <row r="3435" spans="1:2">
      <c r="A3435" s="1">
        <v>1080100424141</v>
      </c>
      <c r="B3435" t="s">
        <v>3210</v>
      </c>
    </row>
    <row r="3436" spans="1:2">
      <c r="A3436" s="1">
        <v>1080100424158</v>
      </c>
      <c r="B3436" t="s">
        <v>3211</v>
      </c>
    </row>
    <row r="3437" spans="1:2">
      <c r="A3437" s="1">
        <v>1080100424165</v>
      </c>
      <c r="B3437" t="s">
        <v>3212</v>
      </c>
    </row>
    <row r="3438" spans="1:2">
      <c r="A3438" s="1">
        <v>1080100424172</v>
      </c>
      <c r="B3438" t="s">
        <v>3213</v>
      </c>
    </row>
    <row r="3439" spans="1:2">
      <c r="A3439" s="1">
        <v>1080100424189</v>
      </c>
      <c r="B3439" t="s">
        <v>3214</v>
      </c>
    </row>
    <row r="3440" spans="1:2">
      <c r="A3440" s="1">
        <v>1080100424196</v>
      </c>
      <c r="B3440" t="s">
        <v>3215</v>
      </c>
    </row>
    <row r="3441" spans="1:2">
      <c r="A3441" s="1">
        <v>1080100424219</v>
      </c>
      <c r="B3441" t="s">
        <v>3216</v>
      </c>
    </row>
    <row r="3442" spans="1:2">
      <c r="A3442" s="1">
        <v>1080100424226</v>
      </c>
      <c r="B3442" t="s">
        <v>3217</v>
      </c>
    </row>
    <row r="3443" spans="1:2">
      <c r="A3443" s="1">
        <v>1080100424233</v>
      </c>
      <c r="B3443" t="s">
        <v>3218</v>
      </c>
    </row>
    <row r="3444" spans="1:2">
      <c r="A3444" s="1">
        <v>1080100424240</v>
      </c>
      <c r="B3444" t="s">
        <v>3219</v>
      </c>
    </row>
    <row r="3445" spans="1:2">
      <c r="A3445" s="1">
        <v>1080100424257</v>
      </c>
      <c r="B3445" t="s">
        <v>3220</v>
      </c>
    </row>
    <row r="3446" spans="1:2">
      <c r="A3446" s="1">
        <v>1080100424264</v>
      </c>
      <c r="B3446" t="s">
        <v>3221</v>
      </c>
    </row>
    <row r="3447" spans="1:2">
      <c r="A3447" s="1">
        <v>1080100424271</v>
      </c>
      <c r="B3447" t="s">
        <v>3222</v>
      </c>
    </row>
    <row r="3448" spans="1:2">
      <c r="A3448" s="1">
        <v>1080100424295</v>
      </c>
      <c r="B3448" t="s">
        <v>3223</v>
      </c>
    </row>
    <row r="3449" spans="1:2">
      <c r="A3449" s="1">
        <v>1080100424301</v>
      </c>
      <c r="B3449" t="s">
        <v>3224</v>
      </c>
    </row>
    <row r="3450" spans="1:2">
      <c r="A3450" s="1">
        <v>1080100424318</v>
      </c>
      <c r="B3450" t="s">
        <v>3225</v>
      </c>
    </row>
    <row r="3451" spans="1:2">
      <c r="A3451" s="1">
        <v>1080100424332</v>
      </c>
      <c r="B3451" t="s">
        <v>3226</v>
      </c>
    </row>
    <row r="3452" spans="1:2">
      <c r="A3452" s="1">
        <v>1080100424349</v>
      </c>
      <c r="B3452" t="s">
        <v>3227</v>
      </c>
    </row>
    <row r="3453" spans="1:2">
      <c r="A3453" s="1">
        <v>1080100424363</v>
      </c>
      <c r="B3453" t="s">
        <v>3228</v>
      </c>
    </row>
    <row r="3454" spans="1:2">
      <c r="A3454" s="1">
        <v>1080100424882</v>
      </c>
      <c r="B3454" t="s">
        <v>3229</v>
      </c>
    </row>
    <row r="3455" spans="1:2">
      <c r="A3455" s="1">
        <v>1080100424899</v>
      </c>
      <c r="B3455" t="s">
        <v>3230</v>
      </c>
    </row>
    <row r="3456" spans="1:2">
      <c r="A3456" s="1">
        <v>1080100424905</v>
      </c>
      <c r="B3456" t="s">
        <v>3231</v>
      </c>
    </row>
    <row r="3457" spans="1:2">
      <c r="A3457" s="1">
        <v>1080100424981</v>
      </c>
      <c r="B3457" t="s">
        <v>3232</v>
      </c>
    </row>
    <row r="3458" spans="1:2">
      <c r="A3458" s="1">
        <v>1080100425018</v>
      </c>
      <c r="B3458" t="s">
        <v>3233</v>
      </c>
    </row>
    <row r="3459" spans="1:2">
      <c r="A3459" s="1">
        <v>1080100425148</v>
      </c>
      <c r="B3459" t="s">
        <v>3234</v>
      </c>
    </row>
    <row r="3460" spans="1:2">
      <c r="A3460" s="1">
        <v>1080100425162</v>
      </c>
      <c r="B3460" t="s">
        <v>3235</v>
      </c>
    </row>
    <row r="3461" spans="1:2">
      <c r="A3461" s="1">
        <v>1080100426787</v>
      </c>
      <c r="B3461" t="s">
        <v>3236</v>
      </c>
    </row>
    <row r="3462" spans="1:2">
      <c r="A3462" s="1">
        <v>1080100427753</v>
      </c>
      <c r="B3462" t="s">
        <v>3237</v>
      </c>
    </row>
    <row r="3463" spans="1:2">
      <c r="A3463" s="1">
        <v>1080100427760</v>
      </c>
      <c r="B3463" t="s">
        <v>3238</v>
      </c>
    </row>
    <row r="3464" spans="1:2">
      <c r="A3464" s="1">
        <v>1080100427777</v>
      </c>
      <c r="B3464" t="s">
        <v>3239</v>
      </c>
    </row>
    <row r="3465" spans="1:2">
      <c r="A3465" s="1">
        <v>1080100427791</v>
      </c>
      <c r="B3465" t="s">
        <v>3240</v>
      </c>
    </row>
    <row r="3466" spans="1:2">
      <c r="A3466" s="1">
        <v>1080100427807</v>
      </c>
      <c r="B3466" t="s">
        <v>3241</v>
      </c>
    </row>
    <row r="3467" spans="1:2">
      <c r="A3467" s="1">
        <v>1080100427937</v>
      </c>
      <c r="B3467" t="s">
        <v>3242</v>
      </c>
    </row>
    <row r="3468" spans="1:2">
      <c r="A3468" s="1">
        <v>1080100428064</v>
      </c>
      <c r="B3468" t="s">
        <v>3243</v>
      </c>
    </row>
    <row r="3469" spans="1:2">
      <c r="A3469" s="1">
        <v>1080100428071</v>
      </c>
      <c r="B3469" t="s">
        <v>3244</v>
      </c>
    </row>
    <row r="3470" spans="1:2">
      <c r="A3470" s="1">
        <v>1080100428088</v>
      </c>
      <c r="B3470" t="s">
        <v>3245</v>
      </c>
    </row>
    <row r="3471" spans="1:2">
      <c r="A3471" s="1">
        <v>1080100428163</v>
      </c>
      <c r="B3471" t="e">
        <f>+BUBBLE WRAP</f>
        <v>#NAME?</v>
      </c>
    </row>
    <row r="3472" spans="1:2">
      <c r="A3472" s="1">
        <v>1080100428170</v>
      </c>
      <c r="B3472" t="s">
        <v>3246</v>
      </c>
    </row>
    <row r="3473" spans="1:2">
      <c r="A3473" s="1">
        <v>1080100428187</v>
      </c>
      <c r="B3473" t="s">
        <v>3247</v>
      </c>
    </row>
    <row r="3474" spans="1:2">
      <c r="A3474" s="1">
        <v>1080100429771</v>
      </c>
      <c r="B3474" t="s">
        <v>3248</v>
      </c>
    </row>
    <row r="3475" spans="1:2">
      <c r="A3475" s="1">
        <v>1080100429788</v>
      </c>
      <c r="B3475" t="s">
        <v>3249</v>
      </c>
    </row>
    <row r="3476" spans="1:2">
      <c r="A3476" s="1">
        <v>1080100430388</v>
      </c>
      <c r="B3476" t="s">
        <v>3250</v>
      </c>
    </row>
    <row r="3477" spans="1:2">
      <c r="A3477" s="1">
        <v>1080100430395</v>
      </c>
      <c r="B3477" t="s">
        <v>3251</v>
      </c>
    </row>
    <row r="3478" spans="1:2">
      <c r="A3478" s="1">
        <v>1080100431361</v>
      </c>
      <c r="B3478" t="s">
        <v>3252</v>
      </c>
    </row>
    <row r="3479" spans="1:2">
      <c r="A3479" s="1">
        <v>1080100431378</v>
      </c>
      <c r="B3479" t="s">
        <v>3253</v>
      </c>
    </row>
    <row r="3480" spans="1:2">
      <c r="A3480" s="1">
        <v>1080100432283</v>
      </c>
      <c r="B3480" t="s">
        <v>3254</v>
      </c>
    </row>
    <row r="3481" spans="1:2">
      <c r="A3481" s="1">
        <v>1080100432313</v>
      </c>
      <c r="B3481" t="s">
        <v>3255</v>
      </c>
    </row>
    <row r="3482" spans="1:2">
      <c r="A3482" s="1">
        <v>1080100432337</v>
      </c>
      <c r="B3482" t="s">
        <v>3256</v>
      </c>
    </row>
    <row r="3483" spans="1:2">
      <c r="A3483" s="1">
        <v>1080100432351</v>
      </c>
      <c r="B3483" t="s">
        <v>3257</v>
      </c>
    </row>
    <row r="3484" spans="1:2">
      <c r="A3484" s="1">
        <v>1080100432375</v>
      </c>
      <c r="B3484" t="s">
        <v>3258</v>
      </c>
    </row>
    <row r="3485" spans="1:2">
      <c r="A3485" s="1">
        <v>1080100432382</v>
      </c>
      <c r="B3485" t="s">
        <v>3259</v>
      </c>
    </row>
    <row r="3486" spans="1:2">
      <c r="A3486" s="1">
        <v>1080100432405</v>
      </c>
      <c r="B3486" t="s">
        <v>3260</v>
      </c>
    </row>
    <row r="3487" spans="1:2">
      <c r="A3487" s="1">
        <v>1080100432429</v>
      </c>
      <c r="B3487" t="s">
        <v>3261</v>
      </c>
    </row>
    <row r="3488" spans="1:2">
      <c r="A3488" s="1">
        <v>1080100433297</v>
      </c>
      <c r="B3488" t="s">
        <v>3262</v>
      </c>
    </row>
    <row r="3489" spans="1:2">
      <c r="A3489" s="1">
        <v>1080100433921</v>
      </c>
      <c r="B3489" t="s">
        <v>3263</v>
      </c>
    </row>
    <row r="3490" spans="1:2">
      <c r="A3490" s="1">
        <v>1080100436083</v>
      </c>
      <c r="B3490" t="s">
        <v>3264</v>
      </c>
    </row>
    <row r="3491" spans="1:2">
      <c r="A3491" s="1">
        <v>1080100436090</v>
      </c>
      <c r="B3491" t="s">
        <v>3265</v>
      </c>
    </row>
    <row r="3492" spans="1:2">
      <c r="A3492" s="1">
        <v>1080100436106</v>
      </c>
      <c r="B3492" t="s">
        <v>3266</v>
      </c>
    </row>
    <row r="3493" spans="1:2">
      <c r="A3493" s="1">
        <v>1080100436113</v>
      </c>
      <c r="B3493" t="s">
        <v>3267</v>
      </c>
    </row>
    <row r="3494" spans="1:2">
      <c r="A3494" s="1">
        <v>1080100436120</v>
      </c>
      <c r="B3494" t="s">
        <v>3268</v>
      </c>
    </row>
    <row r="3495" spans="1:2">
      <c r="A3495" s="1">
        <v>1080100436137</v>
      </c>
      <c r="B3495" t="s">
        <v>3269</v>
      </c>
    </row>
    <row r="3496" spans="1:2">
      <c r="A3496" s="1">
        <v>1080100436144</v>
      </c>
      <c r="B3496" t="s">
        <v>3270</v>
      </c>
    </row>
    <row r="3497" spans="1:2">
      <c r="A3497" s="1">
        <v>1080100436151</v>
      </c>
      <c r="B3497" t="s">
        <v>3271</v>
      </c>
    </row>
    <row r="3498" spans="1:2">
      <c r="A3498" s="1">
        <v>1080100436168</v>
      </c>
      <c r="B3498" t="s">
        <v>3272</v>
      </c>
    </row>
    <row r="3499" spans="1:2">
      <c r="A3499" s="1">
        <v>1080100436670</v>
      </c>
      <c r="B3499" t="s">
        <v>3273</v>
      </c>
    </row>
    <row r="3500" spans="1:2">
      <c r="A3500" s="1">
        <v>1080100437684</v>
      </c>
      <c r="B3500" t="s">
        <v>3274</v>
      </c>
    </row>
    <row r="3501" spans="1:2">
      <c r="A3501" s="1">
        <v>1080100437981</v>
      </c>
      <c r="B3501" t="s">
        <v>3275</v>
      </c>
    </row>
    <row r="3502" spans="1:2">
      <c r="A3502" s="1">
        <v>1080100438018</v>
      </c>
      <c r="B3502" t="s">
        <v>3276</v>
      </c>
    </row>
    <row r="3503" spans="1:2">
      <c r="A3503" s="1">
        <v>1080100438766</v>
      </c>
      <c r="B3503" t="s">
        <v>3277</v>
      </c>
    </row>
    <row r="3504" spans="1:2">
      <c r="A3504" s="1">
        <v>1080100439138</v>
      </c>
      <c r="B3504" t="s">
        <v>3278</v>
      </c>
    </row>
    <row r="3505" spans="1:2">
      <c r="A3505" s="1">
        <v>1080100442312</v>
      </c>
      <c r="B3505" t="s">
        <v>3279</v>
      </c>
    </row>
    <row r="3506" spans="1:2">
      <c r="A3506" s="1">
        <v>1080100442329</v>
      </c>
      <c r="B3506" t="s">
        <v>3280</v>
      </c>
    </row>
    <row r="3507" spans="1:2">
      <c r="A3507" s="1">
        <v>1080100442336</v>
      </c>
      <c r="B3507" t="s">
        <v>3281</v>
      </c>
    </row>
    <row r="3508" spans="1:2">
      <c r="A3508" s="1">
        <v>1080100442350</v>
      </c>
      <c r="B3508" t="s">
        <v>3282</v>
      </c>
    </row>
    <row r="3509" spans="1:2">
      <c r="A3509" s="1">
        <v>1080100442367</v>
      </c>
      <c r="B3509" t="s">
        <v>3283</v>
      </c>
    </row>
    <row r="3510" spans="1:2">
      <c r="A3510" s="1">
        <v>1080100442374</v>
      </c>
      <c r="B3510" t="s">
        <v>3284</v>
      </c>
    </row>
    <row r="3511" spans="1:2">
      <c r="A3511" s="1">
        <v>1080100442381</v>
      </c>
      <c r="B3511" t="s">
        <v>3285</v>
      </c>
    </row>
    <row r="3512" spans="1:2">
      <c r="A3512" s="1">
        <v>1080100442398</v>
      </c>
      <c r="B3512" t="s">
        <v>3286</v>
      </c>
    </row>
    <row r="3513" spans="1:2">
      <c r="A3513" s="1">
        <v>1080100443623</v>
      </c>
      <c r="B3513" t="s">
        <v>3287</v>
      </c>
    </row>
    <row r="3514" spans="1:2">
      <c r="A3514" s="1">
        <v>1080100443630</v>
      </c>
      <c r="B3514" t="s">
        <v>3288</v>
      </c>
    </row>
    <row r="3515" spans="1:2">
      <c r="A3515" s="1">
        <v>1080100443647</v>
      </c>
      <c r="B3515" t="s">
        <v>3289</v>
      </c>
    </row>
    <row r="3516" spans="1:2">
      <c r="A3516" s="1">
        <v>1080100443890</v>
      </c>
      <c r="B3516" t="s">
        <v>3290</v>
      </c>
    </row>
    <row r="3517" spans="1:2">
      <c r="A3517" s="1">
        <v>1080100445009</v>
      </c>
      <c r="B3517" t="s">
        <v>3291</v>
      </c>
    </row>
    <row r="3518" spans="1:2">
      <c r="A3518" s="1">
        <v>1080100445016</v>
      </c>
      <c r="B3518" t="s">
        <v>3292</v>
      </c>
    </row>
    <row r="3519" spans="1:2">
      <c r="A3519" s="1">
        <v>1080100446112</v>
      </c>
      <c r="B3519" t="s">
        <v>3293</v>
      </c>
    </row>
    <row r="3520" spans="1:2">
      <c r="A3520" s="1">
        <v>1080100446129</v>
      </c>
      <c r="B3520" t="s">
        <v>3294</v>
      </c>
    </row>
    <row r="3521" spans="1:2">
      <c r="A3521" s="1">
        <v>1080100447249</v>
      </c>
      <c r="B3521" t="s">
        <v>3295</v>
      </c>
    </row>
    <row r="3522" spans="1:2">
      <c r="A3522" s="1">
        <v>1080100447393</v>
      </c>
      <c r="B3522" t="e">
        <f>+S.O. TANK ROYAL TERN SPARROW WHITE</f>
        <v>#NAME?</v>
      </c>
    </row>
    <row r="3523" spans="1:2">
      <c r="A3523" s="1">
        <v>1080100447409</v>
      </c>
      <c r="B3523" t="e">
        <f>+S.O. TANK ROYAL TERN SPARROW PINK</f>
        <v>#NAME?</v>
      </c>
    </row>
    <row r="3524" spans="1:2">
      <c r="A3524" s="1">
        <v>1080100447416</v>
      </c>
      <c r="B3524" t="e">
        <f>+S.O. TANK ROYAL TERN SPARROW GREEN</f>
        <v>#NAME?</v>
      </c>
    </row>
    <row r="3525" spans="1:2">
      <c r="A3525" s="1">
        <v>1080100447423</v>
      </c>
      <c r="B3525" t="e">
        <f>+S.O. TANK ROYAL TERN SPARROW BLUE</f>
        <v>#NAME?</v>
      </c>
    </row>
    <row r="3526" spans="1:2">
      <c r="A3526" s="1">
        <v>1080100447430</v>
      </c>
      <c r="B3526" t="e">
        <f>+S.O. TANK ROYAL TERN SPARROW BEIGE</f>
        <v>#NAME?</v>
      </c>
    </row>
    <row r="3527" spans="1:2">
      <c r="A3527" s="1">
        <v>1080100447584</v>
      </c>
      <c r="B3527" t="s">
        <v>3296</v>
      </c>
    </row>
    <row r="3528" spans="1:2">
      <c r="A3528" s="1">
        <v>1080100447591</v>
      </c>
      <c r="B3528" t="s">
        <v>3297</v>
      </c>
    </row>
    <row r="3529" spans="1:2">
      <c r="A3529" s="1">
        <v>1080100447607</v>
      </c>
      <c r="B3529" t="s">
        <v>3298</v>
      </c>
    </row>
    <row r="3530" spans="1:2">
      <c r="A3530" s="1">
        <v>1080100447614</v>
      </c>
      <c r="B3530" t="s">
        <v>3299</v>
      </c>
    </row>
    <row r="3531" spans="1:2">
      <c r="A3531" s="1">
        <v>1080100447621</v>
      </c>
      <c r="B3531" t="s">
        <v>3300</v>
      </c>
    </row>
    <row r="3532" spans="1:2">
      <c r="A3532" s="1">
        <v>1080100447638</v>
      </c>
      <c r="B3532" t="s">
        <v>3301</v>
      </c>
    </row>
    <row r="3533" spans="1:2">
      <c r="A3533" s="1">
        <v>1080100447645</v>
      </c>
      <c r="B3533" t="s">
        <v>3302</v>
      </c>
    </row>
    <row r="3534" spans="1:2">
      <c r="A3534" s="1">
        <v>1080100447652</v>
      </c>
      <c r="B3534" t="s">
        <v>3303</v>
      </c>
    </row>
    <row r="3535" spans="1:2">
      <c r="A3535" s="1">
        <v>1080100447669</v>
      </c>
      <c r="B3535" t="s">
        <v>3304</v>
      </c>
    </row>
    <row r="3536" spans="1:2">
      <c r="A3536" s="1">
        <v>1080100447676</v>
      </c>
      <c r="B3536" t="s">
        <v>3305</v>
      </c>
    </row>
    <row r="3537" spans="1:2">
      <c r="A3537" s="1">
        <v>1080100447690</v>
      </c>
      <c r="B3537" t="s">
        <v>3306</v>
      </c>
    </row>
    <row r="3538" spans="1:2">
      <c r="A3538" s="1">
        <v>1080100447713</v>
      </c>
      <c r="B3538" t="s">
        <v>3307</v>
      </c>
    </row>
    <row r="3539" spans="1:2">
      <c r="A3539" s="1">
        <v>1080100447737</v>
      </c>
      <c r="B3539" t="s">
        <v>3308</v>
      </c>
    </row>
    <row r="3540" spans="1:2">
      <c r="A3540" s="1">
        <v>1080100447744</v>
      </c>
      <c r="B3540" t="s">
        <v>3309</v>
      </c>
    </row>
    <row r="3541" spans="1:2">
      <c r="A3541" s="1">
        <v>1080100447751</v>
      </c>
      <c r="B3541" t="s">
        <v>3310</v>
      </c>
    </row>
    <row r="3542" spans="1:2">
      <c r="A3542" s="1">
        <v>1080100447775</v>
      </c>
      <c r="B3542" t="s">
        <v>3311</v>
      </c>
    </row>
    <row r="3543" spans="1:2">
      <c r="A3543" s="1">
        <v>1080100447782</v>
      </c>
      <c r="B3543" t="s">
        <v>3312</v>
      </c>
    </row>
    <row r="3544" spans="1:2">
      <c r="A3544" s="1">
        <v>1080100447799</v>
      </c>
      <c r="B3544" t="s">
        <v>3313</v>
      </c>
    </row>
    <row r="3545" spans="1:2">
      <c r="A3545" s="1">
        <v>1080100447805</v>
      </c>
      <c r="B3545" t="s">
        <v>3314</v>
      </c>
    </row>
    <row r="3546" spans="1:2">
      <c r="A3546" s="1">
        <v>1080100447812</v>
      </c>
      <c r="B3546" t="s">
        <v>3315</v>
      </c>
    </row>
    <row r="3547" spans="1:2">
      <c r="A3547" s="1">
        <v>1080100447829</v>
      </c>
      <c r="B3547" t="s">
        <v>3316</v>
      </c>
    </row>
    <row r="3548" spans="1:2">
      <c r="A3548" s="1">
        <v>1080100447836</v>
      </c>
      <c r="B3548" t="s">
        <v>3317</v>
      </c>
    </row>
    <row r="3549" spans="1:2">
      <c r="A3549" s="1">
        <v>1080100447843</v>
      </c>
      <c r="B3549" t="s">
        <v>3318</v>
      </c>
    </row>
    <row r="3550" spans="1:2">
      <c r="A3550" s="1">
        <v>1080100447850</v>
      </c>
      <c r="B3550" t="s">
        <v>3319</v>
      </c>
    </row>
    <row r="3551" spans="1:2">
      <c r="A3551" s="1">
        <v>1080100447867</v>
      </c>
      <c r="B3551" t="s">
        <v>3320</v>
      </c>
    </row>
    <row r="3552" spans="1:2">
      <c r="A3552" s="1">
        <v>1080100447874</v>
      </c>
      <c r="B3552" t="s">
        <v>3321</v>
      </c>
    </row>
    <row r="3553" spans="1:2">
      <c r="A3553" s="1">
        <v>1080100447881</v>
      </c>
      <c r="B3553" t="s">
        <v>3322</v>
      </c>
    </row>
    <row r="3554" spans="1:2">
      <c r="A3554" s="1">
        <v>1080100447898</v>
      </c>
      <c r="B3554" t="s">
        <v>3323</v>
      </c>
    </row>
    <row r="3555" spans="1:2">
      <c r="A3555" s="1">
        <v>1080100447904</v>
      </c>
      <c r="B3555" t="s">
        <v>3324</v>
      </c>
    </row>
    <row r="3556" spans="1:2">
      <c r="A3556" s="1">
        <v>1080100447911</v>
      </c>
      <c r="B3556" t="s">
        <v>3325</v>
      </c>
    </row>
    <row r="3557" spans="1:2">
      <c r="A3557" s="1">
        <v>1080100447928</v>
      </c>
      <c r="B3557" t="s">
        <v>3326</v>
      </c>
    </row>
    <row r="3558" spans="1:2">
      <c r="A3558" s="1">
        <v>1080100447935</v>
      </c>
      <c r="B3558" t="s">
        <v>3327</v>
      </c>
    </row>
    <row r="3559" spans="1:2">
      <c r="A3559" s="1">
        <v>1080100447942</v>
      </c>
      <c r="B3559" t="s">
        <v>3328</v>
      </c>
    </row>
    <row r="3560" spans="1:2">
      <c r="A3560" s="1">
        <v>1080100447959</v>
      </c>
      <c r="B3560" t="s">
        <v>3329</v>
      </c>
    </row>
    <row r="3561" spans="1:2">
      <c r="A3561" s="1">
        <v>1080100447966</v>
      </c>
      <c r="B3561" t="s">
        <v>3330</v>
      </c>
    </row>
    <row r="3562" spans="1:2">
      <c r="A3562" s="1">
        <v>1080100447973</v>
      </c>
      <c r="B3562" t="s">
        <v>3331</v>
      </c>
    </row>
    <row r="3563" spans="1:2">
      <c r="A3563" s="1">
        <v>1080100447980</v>
      </c>
      <c r="B3563" t="s">
        <v>3332</v>
      </c>
    </row>
    <row r="3564" spans="1:2">
      <c r="A3564" s="1">
        <v>1080100447997</v>
      </c>
      <c r="B3564" t="s">
        <v>3333</v>
      </c>
    </row>
    <row r="3565" spans="1:2">
      <c r="A3565" s="1">
        <v>1080100448000</v>
      </c>
      <c r="B3565" t="s">
        <v>3334</v>
      </c>
    </row>
    <row r="3566" spans="1:2">
      <c r="A3566" s="1">
        <v>1080100448017</v>
      </c>
      <c r="B3566" t="s">
        <v>3335</v>
      </c>
    </row>
    <row r="3567" spans="1:2">
      <c r="A3567" s="1">
        <v>1080100448024</v>
      </c>
      <c r="B3567" t="s">
        <v>3336</v>
      </c>
    </row>
    <row r="3568" spans="1:2">
      <c r="A3568" s="1">
        <v>1080100448031</v>
      </c>
      <c r="B3568" t="s">
        <v>3337</v>
      </c>
    </row>
    <row r="3569" spans="1:2">
      <c r="A3569" s="1">
        <v>1080100448222</v>
      </c>
      <c r="B3569" t="s">
        <v>3338</v>
      </c>
    </row>
    <row r="3570" spans="1:2">
      <c r="A3570" s="1">
        <v>1080100448727</v>
      </c>
      <c r="B3570" t="s">
        <v>3339</v>
      </c>
    </row>
    <row r="3571" spans="1:2">
      <c r="A3571" s="1">
        <v>1080100448734</v>
      </c>
      <c r="B3571" t="s">
        <v>3340</v>
      </c>
    </row>
    <row r="3572" spans="1:2">
      <c r="A3572" s="1">
        <v>1080100448741</v>
      </c>
      <c r="B3572" t="s">
        <v>3341</v>
      </c>
    </row>
    <row r="3573" spans="1:2">
      <c r="A3573" s="1">
        <v>1080100448758</v>
      </c>
      <c r="B3573" t="s">
        <v>3342</v>
      </c>
    </row>
    <row r="3574" spans="1:2">
      <c r="A3574" s="1">
        <v>1080100448765</v>
      </c>
      <c r="B3574" t="s">
        <v>3343</v>
      </c>
    </row>
    <row r="3575" spans="1:2">
      <c r="A3575" s="1">
        <v>1080100448772</v>
      </c>
      <c r="B3575" t="s">
        <v>3344</v>
      </c>
    </row>
    <row r="3576" spans="1:2">
      <c r="A3576" s="1">
        <v>1080100448789</v>
      </c>
      <c r="B3576" t="s">
        <v>3345</v>
      </c>
    </row>
    <row r="3577" spans="1:2">
      <c r="A3577" s="1">
        <v>1080100449496</v>
      </c>
      <c r="B3577" t="s">
        <v>3346</v>
      </c>
    </row>
    <row r="3578" spans="1:2">
      <c r="A3578" s="1">
        <v>1080100449847</v>
      </c>
      <c r="B3578" t="s">
        <v>3347</v>
      </c>
    </row>
    <row r="3579" spans="1:2">
      <c r="A3579" s="1">
        <v>1080100450041</v>
      </c>
      <c r="B3579" t="s">
        <v>3348</v>
      </c>
    </row>
    <row r="3580" spans="1:2">
      <c r="A3580" s="1">
        <v>1080100451925</v>
      </c>
      <c r="B3580" t="s">
        <v>3349</v>
      </c>
    </row>
    <row r="3581" spans="1:2">
      <c r="A3581" s="1">
        <v>1080100451932</v>
      </c>
      <c r="B3581" t="s">
        <v>3350</v>
      </c>
    </row>
    <row r="3582" spans="1:2">
      <c r="A3582" s="1">
        <v>1080100451949</v>
      </c>
      <c r="B3582" t="s">
        <v>3351</v>
      </c>
    </row>
    <row r="3583" spans="1:2">
      <c r="A3583" s="1">
        <v>1080100451956</v>
      </c>
      <c r="B3583" t="s">
        <v>3352</v>
      </c>
    </row>
    <row r="3584" spans="1:2">
      <c r="A3584" s="1">
        <v>1080100451963</v>
      </c>
      <c r="B3584" t="s">
        <v>3353</v>
      </c>
    </row>
    <row r="3585" spans="1:2">
      <c r="A3585" s="1">
        <v>1080100452427</v>
      </c>
      <c r="B3585" t="s">
        <v>3354</v>
      </c>
    </row>
    <row r="3586" spans="1:2">
      <c r="A3586" s="1">
        <v>1080100452625</v>
      </c>
      <c r="B3586" t="s">
        <v>3355</v>
      </c>
    </row>
    <row r="3587" spans="1:2">
      <c r="A3587" s="1">
        <v>1080100452748</v>
      </c>
      <c r="B3587" t="s">
        <v>3356</v>
      </c>
    </row>
    <row r="3588" spans="1:2">
      <c r="A3588" s="1">
        <v>1080100452755</v>
      </c>
      <c r="B3588" t="s">
        <v>3357</v>
      </c>
    </row>
    <row r="3589" spans="1:2">
      <c r="A3589" s="1">
        <v>1080100452762</v>
      </c>
      <c r="B3589" t="s">
        <v>3358</v>
      </c>
    </row>
    <row r="3590" spans="1:2">
      <c r="A3590" s="1">
        <v>1080100452779</v>
      </c>
      <c r="B3590" t="s">
        <v>3359</v>
      </c>
    </row>
    <row r="3591" spans="1:2">
      <c r="A3591" s="1">
        <v>1080100452786</v>
      </c>
      <c r="B3591" t="s">
        <v>3360</v>
      </c>
    </row>
    <row r="3592" spans="1:2">
      <c r="A3592" s="1">
        <v>1080100452793</v>
      </c>
      <c r="B3592" t="s">
        <v>3361</v>
      </c>
    </row>
    <row r="3593" spans="1:2">
      <c r="A3593" s="1">
        <v>1080100452915</v>
      </c>
      <c r="B3593" t="s">
        <v>3362</v>
      </c>
    </row>
    <row r="3594" spans="1:2">
      <c r="A3594" s="1">
        <v>1080100452922</v>
      </c>
      <c r="B3594" t="s">
        <v>3363</v>
      </c>
    </row>
    <row r="3595" spans="1:2">
      <c r="A3595" s="1">
        <v>1080100452939</v>
      </c>
      <c r="B3595" t="e">
        <f>+AMERICAN STANDARD HALO SUITE M2893-7</f>
        <v>#NAME?</v>
      </c>
    </row>
    <row r="3596" spans="1:2">
      <c r="A3596" s="1">
        <v>1080100453967</v>
      </c>
      <c r="B3596" t="s">
        <v>3364</v>
      </c>
    </row>
    <row r="3597" spans="1:2">
      <c r="A3597" s="1">
        <v>1080100453974</v>
      </c>
      <c r="B3597" t="s">
        <v>3365</v>
      </c>
    </row>
    <row r="3598" spans="1:2">
      <c r="A3598" s="1">
        <v>1080100453981</v>
      </c>
      <c r="B3598" t="s">
        <v>3366</v>
      </c>
    </row>
    <row r="3599" spans="1:2">
      <c r="A3599" s="1">
        <v>1080100453998</v>
      </c>
      <c r="B3599" t="s">
        <v>3367</v>
      </c>
    </row>
    <row r="3600" spans="1:2">
      <c r="A3600" s="1">
        <v>1080100454001</v>
      </c>
      <c r="B3600" t="s">
        <v>3368</v>
      </c>
    </row>
    <row r="3601" spans="1:2">
      <c r="A3601" s="1">
        <v>1080100454018</v>
      </c>
      <c r="B3601" t="s">
        <v>3369</v>
      </c>
    </row>
    <row r="3602" spans="1:2">
      <c r="A3602" s="1">
        <v>1080100454025</v>
      </c>
      <c r="B3602" t="s">
        <v>3370</v>
      </c>
    </row>
    <row r="3603" spans="1:2">
      <c r="A3603" s="1">
        <v>1080100454032</v>
      </c>
      <c r="B3603" t="s">
        <v>3371</v>
      </c>
    </row>
    <row r="3604" spans="1:2">
      <c r="A3604" s="1">
        <v>1080100454049</v>
      </c>
      <c r="B3604" t="s">
        <v>3372</v>
      </c>
    </row>
    <row r="3605" spans="1:2">
      <c r="A3605" s="1">
        <v>1080100454056</v>
      </c>
      <c r="B3605" t="s">
        <v>3373</v>
      </c>
    </row>
    <row r="3606" spans="1:2">
      <c r="A3606" s="1">
        <v>1080100454063</v>
      </c>
      <c r="B3606" t="s">
        <v>3374</v>
      </c>
    </row>
    <row r="3607" spans="1:2">
      <c r="A3607" s="1">
        <v>1080100454070</v>
      </c>
      <c r="B3607" t="s">
        <v>3375</v>
      </c>
    </row>
    <row r="3608" spans="1:2">
      <c r="A3608" s="1">
        <v>1080100454087</v>
      </c>
      <c r="B3608" t="s">
        <v>3376</v>
      </c>
    </row>
    <row r="3609" spans="1:2">
      <c r="A3609" s="1">
        <v>1080100454094</v>
      </c>
      <c r="B3609" t="s">
        <v>3377</v>
      </c>
    </row>
    <row r="3610" spans="1:2">
      <c r="A3610" s="1">
        <v>1080100454100</v>
      </c>
      <c r="B3610" t="s">
        <v>3378</v>
      </c>
    </row>
    <row r="3611" spans="1:2">
      <c r="A3611" s="1">
        <v>1080100454117</v>
      </c>
      <c r="B3611" t="s">
        <v>3379</v>
      </c>
    </row>
    <row r="3612" spans="1:2">
      <c r="A3612" s="1">
        <v>1080100454124</v>
      </c>
      <c r="B3612" t="s">
        <v>3380</v>
      </c>
    </row>
    <row r="3613" spans="1:2">
      <c r="A3613" s="1">
        <v>1080100454131</v>
      </c>
      <c r="B3613" t="s">
        <v>3381</v>
      </c>
    </row>
    <row r="3614" spans="1:2">
      <c r="A3614" s="1">
        <v>1080100454148</v>
      </c>
      <c r="B3614" t="s">
        <v>3382</v>
      </c>
    </row>
    <row r="3615" spans="1:2">
      <c r="A3615" s="1">
        <v>1080100454155</v>
      </c>
      <c r="B3615" t="s">
        <v>3383</v>
      </c>
    </row>
    <row r="3616" spans="1:2">
      <c r="A3616" s="1">
        <v>1080100454162</v>
      </c>
      <c r="B3616" t="s">
        <v>3384</v>
      </c>
    </row>
    <row r="3617" spans="1:2">
      <c r="A3617" s="1">
        <v>1080100454179</v>
      </c>
      <c r="B3617" t="s">
        <v>3385</v>
      </c>
    </row>
    <row r="3618" spans="1:2">
      <c r="A3618" s="1">
        <v>1080100454414</v>
      </c>
      <c r="B3618" t="s">
        <v>3386</v>
      </c>
    </row>
    <row r="3619" spans="1:2">
      <c r="A3619" s="1">
        <v>1080100454438</v>
      </c>
      <c r="B3619" t="s">
        <v>3387</v>
      </c>
    </row>
    <row r="3620" spans="1:2">
      <c r="A3620" s="1">
        <v>1080100455893</v>
      </c>
      <c r="B3620" t="s">
        <v>3388</v>
      </c>
    </row>
    <row r="3621" spans="1:2">
      <c r="A3621" s="1">
        <v>1080100456371</v>
      </c>
      <c r="B3621" t="e">
        <f>+ELECTRICAL WIRE</f>
        <v>#NAME?</v>
      </c>
    </row>
    <row r="3622" spans="1:2">
      <c r="A3622" s="1">
        <v>1080100456388</v>
      </c>
      <c r="B3622" t="e">
        <f>+ELECTRICAL WIRE</f>
        <v>#NAME?</v>
      </c>
    </row>
    <row r="3623" spans="1:2">
      <c r="A3623" s="1">
        <v>1080100456395</v>
      </c>
      <c r="B3623" t="e">
        <f>+ELECTRICAL WIRE</f>
        <v>#NAME?</v>
      </c>
    </row>
    <row r="3624" spans="1:2">
      <c r="A3624" s="1">
        <v>1080100456418</v>
      </c>
      <c r="B3624" t="s">
        <v>3389</v>
      </c>
    </row>
    <row r="3625" spans="1:2">
      <c r="A3625" s="1">
        <v>1080100456555</v>
      </c>
      <c r="B3625" t="s">
        <v>3390</v>
      </c>
    </row>
    <row r="3626" spans="1:2">
      <c r="A3626" s="1">
        <v>1080100456562</v>
      </c>
      <c r="B3626" t="s">
        <v>3391</v>
      </c>
    </row>
    <row r="3627" spans="1:2">
      <c r="A3627" s="1">
        <v>1080100456586</v>
      </c>
      <c r="B3627" t="s">
        <v>3392</v>
      </c>
    </row>
    <row r="3628" spans="1:2">
      <c r="A3628" s="1">
        <v>1080100456593</v>
      </c>
      <c r="B3628" t="s">
        <v>3393</v>
      </c>
    </row>
    <row r="3629" spans="1:2">
      <c r="A3629" s="1">
        <v>1080100456609</v>
      </c>
      <c r="B3629" t="s">
        <v>3394</v>
      </c>
    </row>
    <row r="3630" spans="1:2">
      <c r="A3630" s="1">
        <v>1080100456852</v>
      </c>
      <c r="B3630" t="s">
        <v>3395</v>
      </c>
    </row>
    <row r="3631" spans="1:2">
      <c r="A3631" s="1">
        <v>1080100456876</v>
      </c>
      <c r="B3631" t="s">
        <v>3396</v>
      </c>
    </row>
    <row r="3632" spans="1:2">
      <c r="A3632" s="1">
        <v>1080100456883</v>
      </c>
      <c r="B3632" t="s">
        <v>3397</v>
      </c>
    </row>
    <row r="3633" spans="1:2">
      <c r="A3633" s="1">
        <v>1080100457286</v>
      </c>
      <c r="B3633" t="s">
        <v>3398</v>
      </c>
    </row>
    <row r="3634" spans="1:2">
      <c r="A3634" s="1">
        <v>1080100458788</v>
      </c>
      <c r="B3634" t="s">
        <v>3399</v>
      </c>
    </row>
    <row r="3635" spans="1:2">
      <c r="A3635" s="1">
        <v>1080100458795</v>
      </c>
      <c r="B3635" t="s">
        <v>3400</v>
      </c>
    </row>
    <row r="3636" spans="1:2">
      <c r="A3636" s="1">
        <v>1080100458801</v>
      </c>
      <c r="B3636" t="s">
        <v>3401</v>
      </c>
    </row>
    <row r="3637" spans="1:2">
      <c r="A3637" s="1">
        <v>1080100458818</v>
      </c>
      <c r="B3637" t="s">
        <v>3402</v>
      </c>
    </row>
    <row r="3638" spans="1:2">
      <c r="A3638" s="1">
        <v>1080100458825</v>
      </c>
      <c r="B3638" t="s">
        <v>3403</v>
      </c>
    </row>
    <row r="3639" spans="1:2">
      <c r="A3639" s="1">
        <v>1080100458832</v>
      </c>
      <c r="B3639" t="s">
        <v>3404</v>
      </c>
    </row>
    <row r="3640" spans="1:2">
      <c r="A3640" s="1">
        <v>1080100459204</v>
      </c>
      <c r="B3640" t="s">
        <v>3405</v>
      </c>
    </row>
    <row r="3641" spans="1:2">
      <c r="A3641" s="1">
        <v>1080100459211</v>
      </c>
      <c r="B3641" t="s">
        <v>3406</v>
      </c>
    </row>
    <row r="3642" spans="1:2">
      <c r="A3642" s="1">
        <v>1080100459228</v>
      </c>
      <c r="B3642" t="s">
        <v>3407</v>
      </c>
    </row>
    <row r="3643" spans="1:2">
      <c r="A3643" s="1">
        <v>1080100459235</v>
      </c>
      <c r="B3643" t="s">
        <v>3408</v>
      </c>
    </row>
    <row r="3644" spans="1:2">
      <c r="A3644" s="1">
        <v>1080100459457</v>
      </c>
      <c r="B3644" t="s">
        <v>3409</v>
      </c>
    </row>
    <row r="3645" spans="1:2">
      <c r="A3645" s="1">
        <v>1080100460194</v>
      </c>
      <c r="B3645" t="s">
        <v>3410</v>
      </c>
    </row>
    <row r="3646" spans="1:2">
      <c r="A3646" s="1">
        <v>1080100460200</v>
      </c>
      <c r="B3646" t="s">
        <v>3411</v>
      </c>
    </row>
    <row r="3647" spans="1:2">
      <c r="A3647" s="1">
        <v>1080100460217</v>
      </c>
      <c r="B3647" t="s">
        <v>3412</v>
      </c>
    </row>
    <row r="3648" spans="1:2">
      <c r="A3648" s="1">
        <v>1080100460378</v>
      </c>
      <c r="B3648" t="s">
        <v>3413</v>
      </c>
    </row>
    <row r="3649" spans="1:2">
      <c r="A3649" s="1">
        <v>1080100461078</v>
      </c>
      <c r="B3649" t="s">
        <v>3414</v>
      </c>
    </row>
    <row r="3650" spans="1:2">
      <c r="A3650" s="1">
        <v>1080100461085</v>
      </c>
      <c r="B3650" t="s">
        <v>3415</v>
      </c>
    </row>
    <row r="3651" spans="1:2">
      <c r="A3651" s="1">
        <v>1080100461092</v>
      </c>
      <c r="B3651" t="s">
        <v>3416</v>
      </c>
    </row>
    <row r="3652" spans="1:2">
      <c r="A3652" s="1">
        <v>1080100461108</v>
      </c>
      <c r="B3652" t="s">
        <v>3417</v>
      </c>
    </row>
    <row r="3653" spans="1:2">
      <c r="A3653" s="1">
        <v>1080100461931</v>
      </c>
      <c r="B3653" t="s">
        <v>3418</v>
      </c>
    </row>
    <row r="3654" spans="1:2">
      <c r="A3654" s="1">
        <v>1080100462402</v>
      </c>
      <c r="B3654" t="s">
        <v>3419</v>
      </c>
    </row>
    <row r="3655" spans="1:2">
      <c r="A3655" s="1">
        <v>1080100462518</v>
      </c>
      <c r="B3655" t="s">
        <v>3420</v>
      </c>
    </row>
    <row r="3656" spans="1:2">
      <c r="A3656" s="1">
        <v>1080100462525</v>
      </c>
      <c r="B3656" t="s">
        <v>3421</v>
      </c>
    </row>
    <row r="3657" spans="1:2">
      <c r="A3657" s="1">
        <v>1080100462532</v>
      </c>
      <c r="B3657" t="s">
        <v>3422</v>
      </c>
    </row>
    <row r="3658" spans="1:2">
      <c r="A3658" s="1">
        <v>1080100462549</v>
      </c>
      <c r="B3658" t="s">
        <v>3423</v>
      </c>
    </row>
    <row r="3659" spans="1:2">
      <c r="A3659" s="1">
        <v>1080100462556</v>
      </c>
      <c r="B3659" t="s">
        <v>3424</v>
      </c>
    </row>
    <row r="3660" spans="1:2">
      <c r="A3660" s="1">
        <v>1080100462563</v>
      </c>
      <c r="B3660" t="s">
        <v>3425</v>
      </c>
    </row>
    <row r="3661" spans="1:2">
      <c r="A3661" s="1">
        <v>1080100462570</v>
      </c>
      <c r="B3661" t="s">
        <v>3426</v>
      </c>
    </row>
    <row r="3662" spans="1:2">
      <c r="A3662" s="1">
        <v>1080100462587</v>
      </c>
      <c r="B3662" t="s">
        <v>3427</v>
      </c>
    </row>
    <row r="3663" spans="1:2">
      <c r="A3663" s="1">
        <v>1080100462631</v>
      </c>
      <c r="B3663" t="s">
        <v>3428</v>
      </c>
    </row>
    <row r="3664" spans="1:2">
      <c r="A3664" s="1">
        <v>1080100462648</v>
      </c>
      <c r="B3664" t="s">
        <v>3429</v>
      </c>
    </row>
    <row r="3665" spans="1:2">
      <c r="A3665" s="1">
        <v>1080100463249</v>
      </c>
      <c r="B3665" t="s">
        <v>3430</v>
      </c>
    </row>
    <row r="3666" spans="1:2">
      <c r="A3666" s="1">
        <v>1080100463263</v>
      </c>
      <c r="B3666" t="s">
        <v>3431</v>
      </c>
    </row>
    <row r="3667" spans="1:2">
      <c r="A3667" s="1">
        <v>1080100463287</v>
      </c>
      <c r="B3667" t="s">
        <v>3432</v>
      </c>
    </row>
    <row r="3668" spans="1:2">
      <c r="A3668" s="1">
        <v>1080100463300</v>
      </c>
      <c r="B3668" t="s">
        <v>3433</v>
      </c>
    </row>
    <row r="3669" spans="1:2">
      <c r="A3669" s="1">
        <v>1080100463317</v>
      </c>
      <c r="B3669" t="s">
        <v>3434</v>
      </c>
    </row>
    <row r="3670" spans="1:2">
      <c r="A3670" s="1">
        <v>1080100463331</v>
      </c>
      <c r="B3670" t="s">
        <v>3435</v>
      </c>
    </row>
    <row r="3671" spans="1:2">
      <c r="A3671" s="1">
        <v>1080100463355</v>
      </c>
      <c r="B3671" t="s">
        <v>3436</v>
      </c>
    </row>
    <row r="3672" spans="1:2">
      <c r="A3672" s="1">
        <v>1080100463379</v>
      </c>
      <c r="B3672" t="s">
        <v>3437</v>
      </c>
    </row>
    <row r="3673" spans="1:2">
      <c r="A3673" s="1">
        <v>1080100464697</v>
      </c>
      <c r="B3673" t="s">
        <v>3438</v>
      </c>
    </row>
    <row r="3674" spans="1:2">
      <c r="A3674" s="1">
        <v>1080100464703</v>
      </c>
      <c r="B3674" t="s">
        <v>3439</v>
      </c>
    </row>
    <row r="3675" spans="1:2">
      <c r="A3675" s="1">
        <v>1080100464727</v>
      </c>
      <c r="B3675" t="s">
        <v>3440</v>
      </c>
    </row>
    <row r="3676" spans="1:2">
      <c r="A3676" s="1">
        <v>1080100464741</v>
      </c>
      <c r="B3676" t="s">
        <v>3441</v>
      </c>
    </row>
    <row r="3677" spans="1:2">
      <c r="A3677" s="1">
        <v>1080100464758</v>
      </c>
      <c r="B3677" t="s">
        <v>3442</v>
      </c>
    </row>
    <row r="3678" spans="1:2">
      <c r="A3678" s="1">
        <v>1080100464789</v>
      </c>
      <c r="B3678" t="s">
        <v>3443</v>
      </c>
    </row>
    <row r="3679" spans="1:2">
      <c r="A3679" s="1">
        <v>1080100464833</v>
      </c>
      <c r="B3679" t="s">
        <v>3444</v>
      </c>
    </row>
    <row r="3680" spans="1:2">
      <c r="A3680" s="1">
        <v>1080100464840</v>
      </c>
      <c r="B3680" t="s">
        <v>3445</v>
      </c>
    </row>
    <row r="3681" spans="1:2">
      <c r="A3681" s="1">
        <v>1080100464857</v>
      </c>
      <c r="B3681" t="s">
        <v>3446</v>
      </c>
    </row>
    <row r="3682" spans="1:2">
      <c r="A3682" s="1">
        <v>1080100464864</v>
      </c>
      <c r="B3682" t="s">
        <v>3447</v>
      </c>
    </row>
    <row r="3683" spans="1:2">
      <c r="A3683" s="1">
        <v>1080100464871</v>
      </c>
      <c r="B3683" t="s">
        <v>3448</v>
      </c>
    </row>
    <row r="3684" spans="1:2">
      <c r="A3684" s="1">
        <v>1080100464888</v>
      </c>
      <c r="B3684" t="s">
        <v>3449</v>
      </c>
    </row>
    <row r="3685" spans="1:2">
      <c r="A3685" s="1">
        <v>1080100464895</v>
      </c>
      <c r="B3685" t="s">
        <v>3450</v>
      </c>
    </row>
    <row r="3686" spans="1:2">
      <c r="A3686" s="1">
        <v>1080100464901</v>
      </c>
      <c r="B3686" t="s">
        <v>3451</v>
      </c>
    </row>
    <row r="3687" spans="1:2">
      <c r="A3687" s="1">
        <v>1080100464918</v>
      </c>
      <c r="B3687" t="s">
        <v>3452</v>
      </c>
    </row>
    <row r="3688" spans="1:2">
      <c r="A3688" s="1">
        <v>1080100464925</v>
      </c>
      <c r="B3688" t="s">
        <v>3453</v>
      </c>
    </row>
    <row r="3689" spans="1:2">
      <c r="A3689" s="1">
        <v>1080100465861</v>
      </c>
      <c r="B3689" t="s">
        <v>3454</v>
      </c>
    </row>
    <row r="3690" spans="1:2">
      <c r="A3690" s="1">
        <v>1080100465922</v>
      </c>
      <c r="B3690" t="s">
        <v>3455</v>
      </c>
    </row>
    <row r="3691" spans="1:2">
      <c r="A3691" s="1">
        <v>1080100465946</v>
      </c>
      <c r="B3691" t="s">
        <v>3456</v>
      </c>
    </row>
    <row r="3692" spans="1:2">
      <c r="A3692" s="1">
        <v>1080100465953</v>
      </c>
      <c r="B3692" t="s">
        <v>3457</v>
      </c>
    </row>
    <row r="3693" spans="1:2">
      <c r="A3693" s="1">
        <v>1080100466325</v>
      </c>
      <c r="B3693" t="s">
        <v>3458</v>
      </c>
    </row>
    <row r="3694" spans="1:2">
      <c r="A3694" s="1">
        <v>1080100466332</v>
      </c>
      <c r="B3694" t="s">
        <v>3459</v>
      </c>
    </row>
    <row r="3695" spans="1:2">
      <c r="A3695" s="1">
        <v>1080100466349</v>
      </c>
      <c r="B3695" t="s">
        <v>3460</v>
      </c>
    </row>
    <row r="3696" spans="1:2">
      <c r="A3696" s="1">
        <v>1080100466356</v>
      </c>
      <c r="B3696" t="s">
        <v>3461</v>
      </c>
    </row>
    <row r="3697" spans="1:2">
      <c r="A3697" s="1">
        <v>1080100466363</v>
      </c>
      <c r="B3697" t="s">
        <v>3462</v>
      </c>
    </row>
    <row r="3698" spans="1:2">
      <c r="A3698" s="1">
        <v>1080100466370</v>
      </c>
      <c r="B3698" t="s">
        <v>3463</v>
      </c>
    </row>
    <row r="3699" spans="1:2">
      <c r="A3699" s="1">
        <v>1080100466387</v>
      </c>
      <c r="B3699" t="s">
        <v>3464</v>
      </c>
    </row>
    <row r="3700" spans="1:2">
      <c r="A3700" s="1">
        <v>1080100466394</v>
      </c>
      <c r="B3700" t="s">
        <v>3465</v>
      </c>
    </row>
    <row r="3701" spans="1:2">
      <c r="A3701" s="1">
        <v>1080100466400</v>
      </c>
      <c r="B3701" t="s">
        <v>3466</v>
      </c>
    </row>
    <row r="3702" spans="1:2">
      <c r="A3702" s="1">
        <v>1080100466417</v>
      </c>
      <c r="B3702" t="s">
        <v>3467</v>
      </c>
    </row>
    <row r="3703" spans="1:2">
      <c r="A3703" s="1">
        <v>1080100466424</v>
      </c>
      <c r="B3703" t="s">
        <v>3468</v>
      </c>
    </row>
    <row r="3704" spans="1:2">
      <c r="A3704" s="1">
        <v>1080100466431</v>
      </c>
      <c r="B3704" t="s">
        <v>3469</v>
      </c>
    </row>
    <row r="3705" spans="1:2">
      <c r="A3705" s="1">
        <v>1080100466448</v>
      </c>
      <c r="B3705" t="s">
        <v>3470</v>
      </c>
    </row>
    <row r="3706" spans="1:2">
      <c r="A3706" s="1">
        <v>1080100466455</v>
      </c>
      <c r="B3706" t="s">
        <v>3471</v>
      </c>
    </row>
    <row r="3707" spans="1:2">
      <c r="A3707" s="1">
        <v>1080100466462</v>
      </c>
      <c r="B3707" t="s">
        <v>3472</v>
      </c>
    </row>
    <row r="3708" spans="1:2">
      <c r="A3708" s="1">
        <v>1080100466479</v>
      </c>
      <c r="B3708" t="s">
        <v>3473</v>
      </c>
    </row>
    <row r="3709" spans="1:2">
      <c r="A3709" s="1">
        <v>1080100466486</v>
      </c>
      <c r="B3709" t="s">
        <v>3474</v>
      </c>
    </row>
    <row r="3710" spans="1:2">
      <c r="A3710" s="1">
        <v>1080100466493</v>
      </c>
      <c r="B3710" t="s">
        <v>3475</v>
      </c>
    </row>
    <row r="3711" spans="1:2">
      <c r="A3711" s="1">
        <v>1080100466509</v>
      </c>
      <c r="B3711" t="s">
        <v>3476</v>
      </c>
    </row>
    <row r="3712" spans="1:2">
      <c r="A3712" s="1">
        <v>1080100466516</v>
      </c>
      <c r="B3712" t="s">
        <v>3477</v>
      </c>
    </row>
    <row r="3713" spans="1:2">
      <c r="A3713" s="1">
        <v>1080100466585</v>
      </c>
      <c r="B3713" t="s">
        <v>3478</v>
      </c>
    </row>
    <row r="3714" spans="1:2">
      <c r="A3714" s="1">
        <v>1080100466592</v>
      </c>
      <c r="B3714" t="s">
        <v>3479</v>
      </c>
    </row>
    <row r="3715" spans="1:2">
      <c r="A3715" s="1">
        <v>1080100466608</v>
      </c>
      <c r="B3715" t="s">
        <v>3480</v>
      </c>
    </row>
    <row r="3716" spans="1:2">
      <c r="A3716" s="1">
        <v>1080100466615</v>
      </c>
      <c r="B3716" t="s">
        <v>3481</v>
      </c>
    </row>
    <row r="3717" spans="1:2">
      <c r="A3717" s="1">
        <v>1080100466622</v>
      </c>
      <c r="B3717" t="s">
        <v>3482</v>
      </c>
    </row>
    <row r="3718" spans="1:2">
      <c r="A3718" s="1">
        <v>1080100466639</v>
      </c>
      <c r="B3718" t="s">
        <v>3483</v>
      </c>
    </row>
    <row r="3719" spans="1:2">
      <c r="A3719" s="1">
        <v>1080100466646</v>
      </c>
      <c r="B3719" t="s">
        <v>3484</v>
      </c>
    </row>
    <row r="3720" spans="1:2">
      <c r="A3720" s="1">
        <v>1080100466653</v>
      </c>
      <c r="B3720" t="s">
        <v>3485</v>
      </c>
    </row>
    <row r="3721" spans="1:2">
      <c r="A3721" s="1">
        <v>1080100466660</v>
      </c>
      <c r="B3721" t="s">
        <v>3486</v>
      </c>
    </row>
    <row r="3722" spans="1:2">
      <c r="A3722" s="1">
        <v>1080100466677</v>
      </c>
      <c r="B3722" t="s">
        <v>3487</v>
      </c>
    </row>
    <row r="3723" spans="1:2">
      <c r="A3723" s="1">
        <v>1080100466684</v>
      </c>
      <c r="B3723" t="s">
        <v>3488</v>
      </c>
    </row>
    <row r="3724" spans="1:2">
      <c r="A3724" s="1">
        <v>1080100466691</v>
      </c>
      <c r="B3724" t="s">
        <v>3489</v>
      </c>
    </row>
    <row r="3725" spans="1:2">
      <c r="A3725" s="1">
        <v>1080100466707</v>
      </c>
      <c r="B3725" t="s">
        <v>3490</v>
      </c>
    </row>
    <row r="3726" spans="1:2">
      <c r="A3726" s="1">
        <v>1080100466714</v>
      </c>
      <c r="B3726" t="s">
        <v>3491</v>
      </c>
    </row>
    <row r="3727" spans="1:2">
      <c r="A3727" s="1">
        <v>1080100466721</v>
      </c>
      <c r="B3727" t="s">
        <v>3492</v>
      </c>
    </row>
    <row r="3728" spans="1:2">
      <c r="A3728" s="1">
        <v>1080100466738</v>
      </c>
      <c r="B3728" t="s">
        <v>3493</v>
      </c>
    </row>
    <row r="3729" spans="1:2">
      <c r="A3729" s="1">
        <v>1080100466745</v>
      </c>
      <c r="B3729" t="s">
        <v>3494</v>
      </c>
    </row>
    <row r="3730" spans="1:2">
      <c r="A3730" s="1">
        <v>1080100466752</v>
      </c>
      <c r="B3730" t="s">
        <v>3495</v>
      </c>
    </row>
    <row r="3731" spans="1:2">
      <c r="A3731" s="1">
        <v>1080100466769</v>
      </c>
      <c r="B3731" t="s">
        <v>3496</v>
      </c>
    </row>
    <row r="3732" spans="1:2">
      <c r="A3732" s="1">
        <v>1080100466776</v>
      </c>
      <c r="B3732" t="s">
        <v>3497</v>
      </c>
    </row>
    <row r="3733" spans="1:2">
      <c r="A3733" s="1">
        <v>1080100466783</v>
      </c>
      <c r="B3733" t="s">
        <v>3498</v>
      </c>
    </row>
    <row r="3734" spans="1:2">
      <c r="A3734" s="1">
        <v>1080100466790</v>
      </c>
      <c r="B3734" t="s">
        <v>3499</v>
      </c>
    </row>
    <row r="3735" spans="1:2">
      <c r="A3735" s="1">
        <v>1080100467018</v>
      </c>
      <c r="B3735" t="s">
        <v>3500</v>
      </c>
    </row>
    <row r="3736" spans="1:2">
      <c r="A3736" s="1">
        <v>1080100467063</v>
      </c>
      <c r="B3736" t="s">
        <v>3501</v>
      </c>
    </row>
    <row r="3737" spans="1:2">
      <c r="A3737" s="1">
        <v>1080100467087</v>
      </c>
      <c r="B3737" t="s">
        <v>3502</v>
      </c>
    </row>
    <row r="3738" spans="1:2">
      <c r="A3738" s="1">
        <v>1080100467094</v>
      </c>
      <c r="B3738" t="s">
        <v>3503</v>
      </c>
    </row>
    <row r="3739" spans="1:2">
      <c r="A3739" s="1">
        <v>1080100467254</v>
      </c>
      <c r="B3739" t="e">
        <f>+S.O. ROOFTILE CPAC ROUND RIDGE TAWNY BRICK</f>
        <v>#NAME?</v>
      </c>
    </row>
    <row r="3740" spans="1:2">
      <c r="A3740" s="1">
        <v>1080100467261</v>
      </c>
      <c r="B3740" t="e">
        <f>+S.O. ROOFTILE CPAC BARGE MONIER TAWNY BRICK</f>
        <v>#NAME?</v>
      </c>
    </row>
    <row r="3741" spans="1:2">
      <c r="A3741" s="1">
        <v>1080100467407</v>
      </c>
      <c r="B3741" t="s">
        <v>3504</v>
      </c>
    </row>
    <row r="3742" spans="1:2">
      <c r="A3742" s="1">
        <v>1080100467414</v>
      </c>
      <c r="B3742" t="s">
        <v>3505</v>
      </c>
    </row>
    <row r="3743" spans="1:2">
      <c r="A3743" s="1">
        <v>1080100467421</v>
      </c>
      <c r="B3743" t="s">
        <v>3506</v>
      </c>
    </row>
    <row r="3744" spans="1:2">
      <c r="A3744" s="1">
        <v>1080100467438</v>
      </c>
      <c r="B3744" t="s">
        <v>3507</v>
      </c>
    </row>
    <row r="3745" spans="1:2">
      <c r="A3745" s="1">
        <v>1080100467445</v>
      </c>
      <c r="B3745" t="s">
        <v>3508</v>
      </c>
    </row>
    <row r="3746" spans="1:2">
      <c r="A3746" s="1">
        <v>1080100467452</v>
      </c>
      <c r="B3746" t="s">
        <v>3509</v>
      </c>
    </row>
    <row r="3747" spans="1:2">
      <c r="A3747" s="1">
        <v>1080100467469</v>
      </c>
      <c r="B3747" t="s">
        <v>3510</v>
      </c>
    </row>
    <row r="3748" spans="1:2">
      <c r="A3748" s="1">
        <v>1080100467476</v>
      </c>
      <c r="B3748" t="s">
        <v>3511</v>
      </c>
    </row>
    <row r="3749" spans="1:2">
      <c r="A3749" s="1">
        <v>1080100467483</v>
      </c>
      <c r="B3749" t="s">
        <v>3512</v>
      </c>
    </row>
    <row r="3750" spans="1:2">
      <c r="A3750" s="1">
        <v>1080100467490</v>
      </c>
      <c r="B3750" t="s">
        <v>3513</v>
      </c>
    </row>
    <row r="3751" spans="1:2">
      <c r="A3751" s="1">
        <v>1080100467513</v>
      </c>
      <c r="B3751" t="s">
        <v>3514</v>
      </c>
    </row>
    <row r="3752" spans="1:2">
      <c r="A3752" s="1">
        <v>1080100467520</v>
      </c>
      <c r="B3752" t="s">
        <v>3515</v>
      </c>
    </row>
    <row r="3753" spans="1:2">
      <c r="A3753" s="1">
        <v>1080100467537</v>
      </c>
      <c r="B3753" t="s">
        <v>3516</v>
      </c>
    </row>
    <row r="3754" spans="1:2">
      <c r="A3754" s="1">
        <v>1080100467551</v>
      </c>
      <c r="B3754" t="s">
        <v>3517</v>
      </c>
    </row>
    <row r="3755" spans="1:2">
      <c r="A3755" s="1">
        <v>1080100467568</v>
      </c>
      <c r="B3755" t="s">
        <v>3518</v>
      </c>
    </row>
    <row r="3756" spans="1:2">
      <c r="A3756" s="1">
        <v>1080100467575</v>
      </c>
      <c r="B3756" t="s">
        <v>3519</v>
      </c>
    </row>
    <row r="3757" spans="1:2">
      <c r="A3757" s="1">
        <v>1080100467582</v>
      </c>
      <c r="B3757" t="s">
        <v>3520</v>
      </c>
    </row>
    <row r="3758" spans="1:2">
      <c r="A3758" s="1">
        <v>1080100467599</v>
      </c>
      <c r="B3758" t="s">
        <v>3521</v>
      </c>
    </row>
    <row r="3759" spans="1:2">
      <c r="A3759" s="1">
        <v>1080100467605</v>
      </c>
      <c r="B3759" t="s">
        <v>3522</v>
      </c>
    </row>
    <row r="3760" spans="1:2">
      <c r="A3760" s="1">
        <v>1080100467612</v>
      </c>
      <c r="B3760" t="s">
        <v>3523</v>
      </c>
    </row>
    <row r="3761" spans="1:2">
      <c r="A3761" s="1">
        <v>1080100468213</v>
      </c>
      <c r="B3761" t="s">
        <v>3524</v>
      </c>
    </row>
    <row r="3762" spans="1:2">
      <c r="A3762" s="1">
        <v>1080100469029</v>
      </c>
      <c r="B3762" t="s">
        <v>3525</v>
      </c>
    </row>
    <row r="3763" spans="1:2">
      <c r="A3763" s="1">
        <v>1080100469036</v>
      </c>
      <c r="B3763" t="s">
        <v>3526</v>
      </c>
    </row>
    <row r="3764" spans="1:2">
      <c r="A3764" s="1">
        <v>1080100469043</v>
      </c>
      <c r="B3764" t="s">
        <v>3527</v>
      </c>
    </row>
    <row r="3765" spans="1:2">
      <c r="A3765" s="1">
        <v>1080100469074</v>
      </c>
      <c r="B3765" t="s">
        <v>3528</v>
      </c>
    </row>
    <row r="3766" spans="1:2">
      <c r="A3766" s="1">
        <v>1080100469173</v>
      </c>
      <c r="B3766" t="s">
        <v>3529</v>
      </c>
    </row>
    <row r="3767" spans="1:2">
      <c r="A3767" s="1">
        <v>1080100469180</v>
      </c>
      <c r="B3767" t="s">
        <v>3530</v>
      </c>
    </row>
    <row r="3768" spans="1:2">
      <c r="A3768" s="1">
        <v>1080100469210</v>
      </c>
      <c r="B3768" t="s">
        <v>3531</v>
      </c>
    </row>
    <row r="3769" spans="1:2">
      <c r="A3769" s="1">
        <v>1080100469241</v>
      </c>
      <c r="B3769" t="s">
        <v>3532</v>
      </c>
    </row>
    <row r="3770" spans="1:2">
      <c r="A3770" s="1">
        <v>1080100469258</v>
      </c>
      <c r="B3770" t="s">
        <v>3533</v>
      </c>
    </row>
    <row r="3771" spans="1:2">
      <c r="A3771" s="1">
        <v>1080100469906</v>
      </c>
      <c r="B3771" t="s">
        <v>3534</v>
      </c>
    </row>
    <row r="3772" spans="1:2">
      <c r="A3772" s="1">
        <v>1080100469913</v>
      </c>
      <c r="B3772" t="s">
        <v>3535</v>
      </c>
    </row>
    <row r="3773" spans="1:2">
      <c r="A3773" s="1">
        <v>1080100469920</v>
      </c>
      <c r="B3773" t="s">
        <v>3536</v>
      </c>
    </row>
    <row r="3774" spans="1:2">
      <c r="A3774" s="1">
        <v>1080100469937</v>
      </c>
      <c r="B3774" t="s">
        <v>3537</v>
      </c>
    </row>
    <row r="3775" spans="1:2">
      <c r="A3775" s="1">
        <v>1080100469944</v>
      </c>
      <c r="B3775" t="s">
        <v>3538</v>
      </c>
    </row>
    <row r="3776" spans="1:2">
      <c r="A3776" s="1">
        <v>1080100469968</v>
      </c>
      <c r="B3776" t="s">
        <v>3539</v>
      </c>
    </row>
    <row r="3777" spans="1:2">
      <c r="A3777" s="1">
        <v>1080100469975</v>
      </c>
      <c r="B3777" t="s">
        <v>3540</v>
      </c>
    </row>
    <row r="3778" spans="1:2">
      <c r="A3778" s="1">
        <v>1080100469982</v>
      </c>
      <c r="B3778" t="s">
        <v>3541</v>
      </c>
    </row>
    <row r="3779" spans="1:2">
      <c r="A3779" s="1">
        <v>1080100469999</v>
      </c>
      <c r="B3779" t="s">
        <v>3542</v>
      </c>
    </row>
    <row r="3780" spans="1:2">
      <c r="A3780" s="1">
        <v>1080100470018</v>
      </c>
      <c r="B3780" t="s">
        <v>3543</v>
      </c>
    </row>
    <row r="3781" spans="1:2">
      <c r="A3781" s="1">
        <v>1080100470025</v>
      </c>
      <c r="B3781" t="s">
        <v>3544</v>
      </c>
    </row>
    <row r="3782" spans="1:2">
      <c r="A3782" s="1">
        <v>1080100470032</v>
      </c>
      <c r="B3782" t="s">
        <v>3545</v>
      </c>
    </row>
    <row r="3783" spans="1:2">
      <c r="A3783" s="1">
        <v>1080100470049</v>
      </c>
      <c r="B3783" t="s">
        <v>3546</v>
      </c>
    </row>
    <row r="3784" spans="1:2">
      <c r="A3784" s="1">
        <v>1080100470056</v>
      </c>
      <c r="B3784" t="s">
        <v>3547</v>
      </c>
    </row>
    <row r="3785" spans="1:2">
      <c r="A3785" s="1">
        <v>1080100470285</v>
      </c>
      <c r="B3785" t="s">
        <v>3548</v>
      </c>
    </row>
    <row r="3786" spans="1:2">
      <c r="A3786" s="1">
        <v>1080100470506</v>
      </c>
      <c r="B3786" t="s">
        <v>3549</v>
      </c>
    </row>
    <row r="3787" spans="1:2">
      <c r="A3787" s="1">
        <v>1080100470520</v>
      </c>
      <c r="B3787" t="s">
        <v>3550</v>
      </c>
    </row>
    <row r="3788" spans="1:2">
      <c r="A3788" s="1">
        <v>1080100470544</v>
      </c>
      <c r="B3788" t="s">
        <v>3551</v>
      </c>
    </row>
    <row r="3789" spans="1:2">
      <c r="A3789" s="1">
        <v>1080100471671</v>
      </c>
      <c r="B3789" t="s">
        <v>3552</v>
      </c>
    </row>
    <row r="3790" spans="1:2">
      <c r="A3790" s="1">
        <v>1080100471879</v>
      </c>
      <c r="B3790" t="s">
        <v>3553</v>
      </c>
    </row>
    <row r="3791" spans="1:2">
      <c r="A3791" s="1">
        <v>1080100472777</v>
      </c>
      <c r="B3791" t="s">
        <v>3554</v>
      </c>
    </row>
    <row r="3792" spans="1:2">
      <c r="A3792" s="1">
        <v>1080100472791</v>
      </c>
      <c r="B3792" t="s">
        <v>3555</v>
      </c>
    </row>
    <row r="3793" spans="1:2">
      <c r="A3793" s="1">
        <v>1080100472814</v>
      </c>
      <c r="B3793" t="s">
        <v>3556</v>
      </c>
    </row>
    <row r="3794" spans="1:2">
      <c r="A3794" s="1">
        <v>1080100472838</v>
      </c>
      <c r="B3794" t="s">
        <v>3557</v>
      </c>
    </row>
    <row r="3795" spans="1:2">
      <c r="A3795" s="1">
        <v>1080100472845</v>
      </c>
      <c r="B3795" t="s">
        <v>3558</v>
      </c>
    </row>
    <row r="3796" spans="1:2">
      <c r="A3796" s="1">
        <v>1080100472852</v>
      </c>
      <c r="B3796" t="s">
        <v>3559</v>
      </c>
    </row>
    <row r="3797" spans="1:2">
      <c r="A3797" s="1">
        <v>1080100472869</v>
      </c>
      <c r="B3797" t="s">
        <v>3560</v>
      </c>
    </row>
    <row r="3798" spans="1:2">
      <c r="A3798" s="1">
        <v>1080100472876</v>
      </c>
      <c r="B3798" t="s">
        <v>3561</v>
      </c>
    </row>
    <row r="3799" spans="1:2">
      <c r="A3799" s="1">
        <v>1080100473484</v>
      </c>
      <c r="B3799" t="s">
        <v>3562</v>
      </c>
    </row>
    <row r="3800" spans="1:2">
      <c r="A3800" s="1">
        <v>1080100473583</v>
      </c>
      <c r="B3800" t="s">
        <v>3563</v>
      </c>
    </row>
    <row r="3801" spans="1:2">
      <c r="A3801" s="1">
        <v>1080100474153</v>
      </c>
      <c r="B3801" t="s">
        <v>3564</v>
      </c>
    </row>
    <row r="3802" spans="1:2">
      <c r="A3802" s="1">
        <v>1080100474160</v>
      </c>
      <c r="B3802" t="s">
        <v>3565</v>
      </c>
    </row>
    <row r="3803" spans="1:2">
      <c r="A3803" s="1">
        <v>1080100474177</v>
      </c>
      <c r="B3803" t="s">
        <v>3566</v>
      </c>
    </row>
    <row r="3804" spans="1:2">
      <c r="A3804" s="1">
        <v>1080100474184</v>
      </c>
      <c r="B3804" t="s">
        <v>3567</v>
      </c>
    </row>
    <row r="3805" spans="1:2">
      <c r="A3805" s="1">
        <v>1080100474191</v>
      </c>
      <c r="B3805" t="s">
        <v>3568</v>
      </c>
    </row>
    <row r="3806" spans="1:2">
      <c r="A3806" s="1">
        <v>1080100474207</v>
      </c>
      <c r="B3806" t="s">
        <v>3569</v>
      </c>
    </row>
    <row r="3807" spans="1:2">
      <c r="A3807" s="1">
        <v>1080100474214</v>
      </c>
      <c r="B3807" t="s">
        <v>3570</v>
      </c>
    </row>
    <row r="3808" spans="1:2">
      <c r="A3808" s="1">
        <v>1080100474221</v>
      </c>
      <c r="B3808" t="s">
        <v>3571</v>
      </c>
    </row>
    <row r="3809" spans="1:2">
      <c r="A3809" s="1">
        <v>1080100474238</v>
      </c>
      <c r="B3809" t="s">
        <v>3572</v>
      </c>
    </row>
    <row r="3810" spans="1:2">
      <c r="A3810" s="1">
        <v>1080100474245</v>
      </c>
      <c r="B3810" t="s">
        <v>3573</v>
      </c>
    </row>
    <row r="3811" spans="1:2">
      <c r="A3811" s="1">
        <v>1080100474252</v>
      </c>
      <c r="B3811" t="s">
        <v>3574</v>
      </c>
    </row>
    <row r="3812" spans="1:2">
      <c r="A3812" s="1">
        <v>1080100474269</v>
      </c>
      <c r="B3812" t="s">
        <v>3575</v>
      </c>
    </row>
    <row r="3813" spans="1:2">
      <c r="A3813" s="1">
        <v>1080100474276</v>
      </c>
      <c r="B3813" t="s">
        <v>3576</v>
      </c>
    </row>
    <row r="3814" spans="1:2">
      <c r="A3814" s="1">
        <v>1080100474283</v>
      </c>
      <c r="B3814" t="s">
        <v>3577</v>
      </c>
    </row>
    <row r="3815" spans="1:2">
      <c r="A3815" s="1">
        <v>1080100474290</v>
      </c>
      <c r="B3815" t="s">
        <v>3578</v>
      </c>
    </row>
    <row r="3816" spans="1:2">
      <c r="A3816" s="1">
        <v>1080100474993</v>
      </c>
      <c r="B3816" t="s">
        <v>3579</v>
      </c>
    </row>
    <row r="3817" spans="1:2">
      <c r="A3817" s="1">
        <v>1080100475020</v>
      </c>
      <c r="B3817" t="s">
        <v>3580</v>
      </c>
    </row>
    <row r="3818" spans="1:2">
      <c r="A3818" s="1">
        <v>1080100475075</v>
      </c>
      <c r="B3818" t="s">
        <v>3581</v>
      </c>
    </row>
    <row r="3819" spans="1:2">
      <c r="A3819" s="1">
        <v>1080100475082</v>
      </c>
      <c r="B3819" t="s">
        <v>3582</v>
      </c>
    </row>
    <row r="3820" spans="1:2">
      <c r="A3820" s="1">
        <v>1080100475099</v>
      </c>
      <c r="B3820" t="s">
        <v>3583</v>
      </c>
    </row>
    <row r="3821" spans="1:2">
      <c r="A3821" s="1">
        <v>1080100475105</v>
      </c>
      <c r="B3821" t="s">
        <v>3584</v>
      </c>
    </row>
    <row r="3822" spans="1:2">
      <c r="A3822" s="1">
        <v>1080100475129</v>
      </c>
      <c r="B3822" t="s">
        <v>3585</v>
      </c>
    </row>
    <row r="3823" spans="1:2">
      <c r="A3823" s="1">
        <v>1080100475815</v>
      </c>
      <c r="B3823" t="s">
        <v>3586</v>
      </c>
    </row>
    <row r="3824" spans="1:2">
      <c r="A3824" s="1">
        <v>1080100475822</v>
      </c>
      <c r="B3824" t="s">
        <v>3587</v>
      </c>
    </row>
    <row r="3825" spans="1:2">
      <c r="A3825" s="1">
        <v>1080100475839</v>
      </c>
      <c r="B3825" t="s">
        <v>3588</v>
      </c>
    </row>
    <row r="3826" spans="1:2">
      <c r="A3826" s="1">
        <v>1080100475846</v>
      </c>
      <c r="B3826" t="s">
        <v>3589</v>
      </c>
    </row>
    <row r="3827" spans="1:2">
      <c r="A3827" s="1">
        <v>1080100476119</v>
      </c>
      <c r="B3827" t="s">
        <v>3590</v>
      </c>
    </row>
    <row r="3828" spans="1:2">
      <c r="A3828" s="1">
        <v>1080100476126</v>
      </c>
      <c r="B3828" t="s">
        <v>3591</v>
      </c>
    </row>
    <row r="3829" spans="1:2">
      <c r="A3829" s="1">
        <v>1080100476133</v>
      </c>
      <c r="B3829" t="s">
        <v>3592</v>
      </c>
    </row>
    <row r="3830" spans="1:2">
      <c r="A3830" s="1">
        <v>1080100476140</v>
      </c>
      <c r="B3830" t="s">
        <v>3593</v>
      </c>
    </row>
    <row r="3831" spans="1:2">
      <c r="A3831" s="1">
        <v>1080100476270</v>
      </c>
      <c r="B3831" t="s">
        <v>3594</v>
      </c>
    </row>
    <row r="3832" spans="1:2">
      <c r="A3832" s="1">
        <v>1080100477185</v>
      </c>
      <c r="B3832" t="s">
        <v>3595</v>
      </c>
    </row>
    <row r="3833" spans="1:2">
      <c r="A3833" s="1">
        <v>1080100477192</v>
      </c>
      <c r="B3833" t="s">
        <v>3596</v>
      </c>
    </row>
    <row r="3834" spans="1:2">
      <c r="A3834" s="1">
        <v>1080100477208</v>
      </c>
      <c r="B3834" t="s">
        <v>3597</v>
      </c>
    </row>
    <row r="3835" spans="1:2">
      <c r="A3835" s="1">
        <v>1080100477888</v>
      </c>
      <c r="B3835" t="s">
        <v>3598</v>
      </c>
    </row>
    <row r="3836" spans="1:2">
      <c r="A3836" s="1">
        <v>1080100479820</v>
      </c>
      <c r="B3836" t="s">
        <v>3599</v>
      </c>
    </row>
    <row r="3837" spans="1:2">
      <c r="A3837" s="1">
        <v>1080100479837</v>
      </c>
      <c r="B3837" t="s">
        <v>3600</v>
      </c>
    </row>
    <row r="3838" spans="1:2">
      <c r="A3838" s="1">
        <v>1080100479844</v>
      </c>
      <c r="B3838" t="s">
        <v>3601</v>
      </c>
    </row>
    <row r="3839" spans="1:2">
      <c r="A3839" s="1">
        <v>1080100479851</v>
      </c>
      <c r="B3839" t="s">
        <v>3602</v>
      </c>
    </row>
    <row r="3840" spans="1:2">
      <c r="A3840" s="1">
        <v>1080100479882</v>
      </c>
      <c r="B3840" t="s">
        <v>3603</v>
      </c>
    </row>
    <row r="3841" spans="1:2">
      <c r="A3841" s="1">
        <v>1080100479899</v>
      </c>
      <c r="B3841" t="s">
        <v>3604</v>
      </c>
    </row>
    <row r="3842" spans="1:2">
      <c r="A3842" s="1">
        <v>1080100479905</v>
      </c>
      <c r="B3842" t="s">
        <v>3605</v>
      </c>
    </row>
    <row r="3843" spans="1:2">
      <c r="A3843" s="1">
        <v>1080100479912</v>
      </c>
      <c r="B3843" t="s">
        <v>3606</v>
      </c>
    </row>
    <row r="3844" spans="1:2">
      <c r="A3844" s="1">
        <v>1080100479929</v>
      </c>
      <c r="B3844" t="s">
        <v>3607</v>
      </c>
    </row>
    <row r="3845" spans="1:2">
      <c r="A3845" s="1">
        <v>1080100479943</v>
      </c>
      <c r="B3845" t="s">
        <v>3608</v>
      </c>
    </row>
    <row r="3846" spans="1:2">
      <c r="A3846" s="1">
        <v>1080100479950</v>
      </c>
      <c r="B3846" t="s">
        <v>3609</v>
      </c>
    </row>
    <row r="3847" spans="1:2">
      <c r="A3847" s="1">
        <v>1080100479974</v>
      </c>
      <c r="B3847" t="s">
        <v>3610</v>
      </c>
    </row>
    <row r="3848" spans="1:2">
      <c r="A3848" s="1">
        <v>1080100481519</v>
      </c>
      <c r="B3848" t="s">
        <v>3611</v>
      </c>
    </row>
    <row r="3849" spans="1:2">
      <c r="A3849" s="1">
        <v>1080100481526</v>
      </c>
      <c r="B3849" t="s">
        <v>3612</v>
      </c>
    </row>
    <row r="3850" spans="1:2">
      <c r="A3850" s="1">
        <v>1080100481625</v>
      </c>
      <c r="B3850" t="s">
        <v>3613</v>
      </c>
    </row>
    <row r="3851" spans="1:2">
      <c r="A3851" s="1">
        <v>1080100481755</v>
      </c>
      <c r="B3851" t="s">
        <v>3614</v>
      </c>
    </row>
    <row r="3852" spans="1:2">
      <c r="A3852" s="1">
        <v>1080100481762</v>
      </c>
      <c r="B3852" t="s">
        <v>3615</v>
      </c>
    </row>
    <row r="3853" spans="1:2">
      <c r="A3853" s="1">
        <v>1080100481779</v>
      </c>
      <c r="B3853" t="s">
        <v>3616</v>
      </c>
    </row>
    <row r="3854" spans="1:2">
      <c r="A3854" s="1">
        <v>1080100487948</v>
      </c>
      <c r="B3854" t="s">
        <v>3617</v>
      </c>
    </row>
    <row r="3855" spans="1:2">
      <c r="A3855" s="1">
        <v>1080100496780</v>
      </c>
      <c r="B3855" t="e">
        <f>+MOP HEAD DURALIFEPRO ECO-FRIENDLY BLENDED YELLOW</f>
        <v>#NAME?</v>
      </c>
    </row>
    <row r="3856" spans="1:2">
      <c r="A3856" s="1">
        <v>1080100496803</v>
      </c>
      <c r="B3856" t="s">
        <v>3618</v>
      </c>
    </row>
    <row r="3857" spans="1:2">
      <c r="A3857" s="1">
        <v>1080100496995</v>
      </c>
      <c r="B3857" t="e">
        <f>+S.O. CHAIR COFTA RUBY MARBLE BEIGE</f>
        <v>#NAME?</v>
      </c>
    </row>
    <row r="3858" spans="1:2">
      <c r="A3858" s="1">
        <v>1080100497657</v>
      </c>
      <c r="B3858" t="s">
        <v>3619</v>
      </c>
    </row>
    <row r="3859" spans="1:2">
      <c r="A3859" s="1">
        <v>1080100507028</v>
      </c>
      <c r="B3859" t="s">
        <v>3620</v>
      </c>
    </row>
    <row r="3860" spans="1:2">
      <c r="A3860" s="1">
        <v>1080100509596</v>
      </c>
      <c r="B3860" t="s">
        <v>3621</v>
      </c>
    </row>
    <row r="3861" spans="1:2">
      <c r="A3861" s="1">
        <v>1080100509602</v>
      </c>
      <c r="B3861" t="s">
        <v>3622</v>
      </c>
    </row>
    <row r="3862" spans="1:2">
      <c r="A3862" s="1">
        <v>1080100509619</v>
      </c>
      <c r="B3862" t="s">
        <v>3623</v>
      </c>
    </row>
    <row r="3863" spans="1:2">
      <c r="A3863" s="1">
        <v>1080100509626</v>
      </c>
      <c r="B3863" t="s">
        <v>3624</v>
      </c>
    </row>
    <row r="3864" spans="1:2">
      <c r="A3864" s="1">
        <v>1080100509633</v>
      </c>
      <c r="B3864" t="s">
        <v>3625</v>
      </c>
    </row>
    <row r="3865" spans="1:2">
      <c r="A3865" s="1">
        <v>1080100509657</v>
      </c>
      <c r="B3865" t="s">
        <v>3626</v>
      </c>
    </row>
    <row r="3866" spans="1:2">
      <c r="A3866" s="1">
        <v>1080100509664</v>
      </c>
      <c r="B3866" t="s">
        <v>3627</v>
      </c>
    </row>
    <row r="3867" spans="1:2">
      <c r="A3867" s="1">
        <v>1080100509671</v>
      </c>
      <c r="B3867" t="s">
        <v>3628</v>
      </c>
    </row>
    <row r="3868" spans="1:2">
      <c r="A3868" s="1">
        <v>1080100509688</v>
      </c>
      <c r="B3868" t="s">
        <v>3629</v>
      </c>
    </row>
    <row r="3869" spans="1:2">
      <c r="A3869" s="1">
        <v>1080100509695</v>
      </c>
      <c r="B3869" t="s">
        <v>3630</v>
      </c>
    </row>
    <row r="3870" spans="1:2">
      <c r="A3870" s="1">
        <v>1080100509701</v>
      </c>
      <c r="B3870" t="s">
        <v>3631</v>
      </c>
    </row>
    <row r="3871" spans="1:2">
      <c r="A3871" s="1">
        <v>1080100509718</v>
      </c>
      <c r="B3871" t="s">
        <v>3632</v>
      </c>
    </row>
    <row r="3872" spans="1:2">
      <c r="A3872" s="1">
        <v>1080100509732</v>
      </c>
      <c r="B3872" t="s">
        <v>3633</v>
      </c>
    </row>
    <row r="3873" spans="1:2">
      <c r="A3873" s="1">
        <v>1080100509749</v>
      </c>
      <c r="B3873" t="s">
        <v>3634</v>
      </c>
    </row>
    <row r="3874" spans="1:2">
      <c r="A3874" s="1">
        <v>1080100510172</v>
      </c>
      <c r="B3874" t="s">
        <v>3635</v>
      </c>
    </row>
    <row r="3875" spans="1:2">
      <c r="A3875" s="1">
        <v>1080100510196</v>
      </c>
      <c r="B3875" t="s">
        <v>3636</v>
      </c>
    </row>
    <row r="3876" spans="1:2">
      <c r="A3876" s="1">
        <v>1080100510202</v>
      </c>
      <c r="B3876" t="s">
        <v>3637</v>
      </c>
    </row>
    <row r="3877" spans="1:2">
      <c r="A3877" s="1">
        <v>1080100510219</v>
      </c>
      <c r="B3877" t="s">
        <v>3638</v>
      </c>
    </row>
    <row r="3878" spans="1:2">
      <c r="A3878" s="1">
        <v>1080100510226</v>
      </c>
      <c r="B3878" t="s">
        <v>3639</v>
      </c>
    </row>
    <row r="3879" spans="1:2">
      <c r="A3879" s="1">
        <v>1080100510387</v>
      </c>
      <c r="B3879" t="s">
        <v>3640</v>
      </c>
    </row>
    <row r="3880" spans="1:2">
      <c r="A3880" s="1">
        <v>1080100510431</v>
      </c>
      <c r="B3880" t="s">
        <v>3641</v>
      </c>
    </row>
    <row r="3881" spans="1:2">
      <c r="A3881" s="1">
        <v>1080100510455</v>
      </c>
      <c r="B3881" t="s">
        <v>3642</v>
      </c>
    </row>
    <row r="3882" spans="1:2">
      <c r="A3882" s="1">
        <v>1080100510462</v>
      </c>
      <c r="B3882" t="s">
        <v>3643</v>
      </c>
    </row>
    <row r="3883" spans="1:2">
      <c r="A3883" s="1">
        <v>1080100510479</v>
      </c>
      <c r="B3883" t="s">
        <v>3644</v>
      </c>
    </row>
    <row r="3884" spans="1:2">
      <c r="A3884" s="1">
        <v>1080100510684</v>
      </c>
      <c r="B3884" t="s">
        <v>3645</v>
      </c>
    </row>
    <row r="3885" spans="1:2">
      <c r="A3885" s="1">
        <v>1080100510691</v>
      </c>
      <c r="B3885" t="s">
        <v>3646</v>
      </c>
    </row>
    <row r="3886" spans="1:2">
      <c r="A3886" s="1">
        <v>1080100510707</v>
      </c>
      <c r="B3886" t="s">
        <v>3647</v>
      </c>
    </row>
    <row r="3887" spans="1:2">
      <c r="A3887" s="1">
        <v>1080100510714</v>
      </c>
      <c r="B3887" t="s">
        <v>3648</v>
      </c>
    </row>
    <row r="3888" spans="1:2">
      <c r="A3888" s="1">
        <v>1080100510721</v>
      </c>
      <c r="B3888" t="s">
        <v>3649</v>
      </c>
    </row>
    <row r="3889" spans="1:2">
      <c r="A3889" s="1">
        <v>1080100510738</v>
      </c>
      <c r="B3889" t="s">
        <v>3650</v>
      </c>
    </row>
    <row r="3890" spans="1:2">
      <c r="A3890" s="1">
        <v>1080100510745</v>
      </c>
      <c r="B3890" t="s">
        <v>3651</v>
      </c>
    </row>
    <row r="3891" spans="1:2">
      <c r="A3891" s="1">
        <v>1080100510752</v>
      </c>
      <c r="B3891" t="s">
        <v>3652</v>
      </c>
    </row>
    <row r="3892" spans="1:2">
      <c r="A3892" s="1">
        <v>1080100510769</v>
      </c>
      <c r="B3892" t="s">
        <v>3653</v>
      </c>
    </row>
    <row r="3893" spans="1:2">
      <c r="A3893" s="1">
        <v>1080100510776</v>
      </c>
      <c r="B3893" t="s">
        <v>3654</v>
      </c>
    </row>
    <row r="3894" spans="1:2">
      <c r="A3894" s="1">
        <v>1080100510790</v>
      </c>
      <c r="B3894" t="s">
        <v>3655</v>
      </c>
    </row>
    <row r="3895" spans="1:2">
      <c r="A3895" s="1">
        <v>1080100510806</v>
      </c>
      <c r="B3895" t="s">
        <v>3656</v>
      </c>
    </row>
    <row r="3896" spans="1:2">
      <c r="A3896" s="1">
        <v>1080100511759</v>
      </c>
      <c r="B3896" t="s">
        <v>3657</v>
      </c>
    </row>
    <row r="3897" spans="1:2">
      <c r="A3897" s="1">
        <v>1080100511766</v>
      </c>
      <c r="B3897" t="s">
        <v>3658</v>
      </c>
    </row>
    <row r="3898" spans="1:2">
      <c r="A3898" s="1">
        <v>1080100511827</v>
      </c>
      <c r="B3898" t="s">
        <v>3659</v>
      </c>
    </row>
    <row r="3899" spans="1:2">
      <c r="A3899" s="1">
        <v>1080100511858</v>
      </c>
      <c r="B3899" t="e">
        <f>+CHAIR COFTA RUBY MID SIZE</f>
        <v>#NAME?</v>
      </c>
    </row>
    <row r="3900" spans="1:2">
      <c r="A3900" s="1">
        <v>1080100511865</v>
      </c>
      <c r="B3900" t="s">
        <v>3660</v>
      </c>
    </row>
    <row r="3901" spans="1:2">
      <c r="A3901" s="1">
        <v>1080100511889</v>
      </c>
      <c r="B3901" t="e">
        <f>+CHAIR COFTA AMBER MID SIZE PREMIUM</f>
        <v>#NAME?</v>
      </c>
    </row>
    <row r="3902" spans="1:2">
      <c r="A3902" s="1">
        <v>1080100511971</v>
      </c>
      <c r="B3902" t="s">
        <v>3661</v>
      </c>
    </row>
    <row r="3903" spans="1:2">
      <c r="A3903" s="1">
        <v>1080100511995</v>
      </c>
      <c r="B3903" t="s">
        <v>3662</v>
      </c>
    </row>
    <row r="3904" spans="1:2">
      <c r="A3904" s="1">
        <v>1080100512435</v>
      </c>
      <c r="B3904" t="s">
        <v>3663</v>
      </c>
    </row>
    <row r="3905" spans="1:2">
      <c r="A3905" s="1">
        <v>1080100512466</v>
      </c>
      <c r="B3905" t="s">
        <v>3664</v>
      </c>
    </row>
    <row r="3906" spans="1:2">
      <c r="A3906" s="1">
        <v>1080100512473</v>
      </c>
      <c r="B3906" t="s">
        <v>3665</v>
      </c>
    </row>
    <row r="3907" spans="1:2">
      <c r="A3907" s="1">
        <v>1080100512480</v>
      </c>
      <c r="B3907" t="s">
        <v>3666</v>
      </c>
    </row>
    <row r="3908" spans="1:2">
      <c r="A3908" s="1">
        <v>1080100512497</v>
      </c>
      <c r="B3908" t="s">
        <v>3667</v>
      </c>
    </row>
    <row r="3909" spans="1:2">
      <c r="A3909" s="1">
        <v>1080100513197</v>
      </c>
      <c r="B3909" t="s">
        <v>3668</v>
      </c>
    </row>
    <row r="3910" spans="1:2">
      <c r="A3910" s="1">
        <v>1080100513203</v>
      </c>
      <c r="B3910" t="s">
        <v>3669</v>
      </c>
    </row>
    <row r="3911" spans="1:2">
      <c r="A3911" s="1">
        <v>1080100513227</v>
      </c>
      <c r="B3911" t="s">
        <v>3670</v>
      </c>
    </row>
    <row r="3912" spans="1:2">
      <c r="A3912" s="1">
        <v>1080100513234</v>
      </c>
      <c r="B3912" t="s">
        <v>3671</v>
      </c>
    </row>
    <row r="3913" spans="1:2">
      <c r="A3913" s="1">
        <v>1080100513241</v>
      </c>
      <c r="B3913" t="s">
        <v>3672</v>
      </c>
    </row>
    <row r="3914" spans="1:2">
      <c r="A3914" s="1">
        <v>1080100513258</v>
      </c>
      <c r="B3914" t="s">
        <v>3673</v>
      </c>
    </row>
    <row r="3915" spans="1:2">
      <c r="A3915" s="1">
        <v>1080100513265</v>
      </c>
      <c r="B3915" t="s">
        <v>3674</v>
      </c>
    </row>
    <row r="3916" spans="1:2">
      <c r="A3916" s="1">
        <v>1080100513272</v>
      </c>
      <c r="B3916" t="s">
        <v>3675</v>
      </c>
    </row>
    <row r="3917" spans="1:2">
      <c r="A3917" s="1">
        <v>1080100513289</v>
      </c>
      <c r="B3917" t="s">
        <v>3676</v>
      </c>
    </row>
    <row r="3918" spans="1:2">
      <c r="A3918" s="1">
        <v>1080100513296</v>
      </c>
      <c r="B3918" t="s">
        <v>3677</v>
      </c>
    </row>
    <row r="3919" spans="1:2">
      <c r="A3919" s="1">
        <v>1080100513616</v>
      </c>
      <c r="B3919" t="s">
        <v>3678</v>
      </c>
    </row>
    <row r="3920" spans="1:2">
      <c r="A3920" s="1">
        <v>1080100513630</v>
      </c>
      <c r="B3920" t="s">
        <v>3679</v>
      </c>
    </row>
    <row r="3921" spans="1:2">
      <c r="A3921" s="1">
        <v>1080100513647</v>
      </c>
      <c r="B3921" t="s">
        <v>3680</v>
      </c>
    </row>
    <row r="3922" spans="1:2">
      <c r="A3922" s="1">
        <v>1080100513654</v>
      </c>
      <c r="B3922" t="s">
        <v>3681</v>
      </c>
    </row>
    <row r="3923" spans="1:2">
      <c r="A3923" s="1">
        <v>1080100513661</v>
      </c>
      <c r="B3923" t="s">
        <v>3682</v>
      </c>
    </row>
    <row r="3924" spans="1:2">
      <c r="A3924" s="1">
        <v>1080100513678</v>
      </c>
      <c r="B3924" t="s">
        <v>3683</v>
      </c>
    </row>
    <row r="3925" spans="1:2">
      <c r="A3925" s="1">
        <v>1080100513692</v>
      </c>
      <c r="B3925" t="s">
        <v>3684</v>
      </c>
    </row>
    <row r="3926" spans="1:2">
      <c r="A3926" s="1">
        <v>1080100513708</v>
      </c>
      <c r="B3926" t="s">
        <v>3685</v>
      </c>
    </row>
    <row r="3927" spans="1:2">
      <c r="A3927" s="1">
        <v>1080100513739</v>
      </c>
      <c r="B3927" t="s">
        <v>3686</v>
      </c>
    </row>
    <row r="3928" spans="1:2">
      <c r="A3928" s="1">
        <v>1080100514026</v>
      </c>
      <c r="B3928" t="s">
        <v>3687</v>
      </c>
    </row>
    <row r="3929" spans="1:2">
      <c r="A3929" s="1">
        <v>1080100514101</v>
      </c>
      <c r="B3929" t="s">
        <v>3688</v>
      </c>
    </row>
    <row r="3930" spans="1:2">
      <c r="A3930" s="1">
        <v>1080100514163</v>
      </c>
      <c r="B3930" t="s">
        <v>3689</v>
      </c>
    </row>
    <row r="3931" spans="1:2">
      <c r="A3931" s="1">
        <v>1080100514170</v>
      </c>
      <c r="B3931" t="s">
        <v>3689</v>
      </c>
    </row>
    <row r="3932" spans="1:2">
      <c r="A3932" s="1">
        <v>1080100514194</v>
      </c>
      <c r="B3932" t="s">
        <v>3689</v>
      </c>
    </row>
    <row r="3933" spans="1:2">
      <c r="A3933" s="1">
        <v>1080100515382</v>
      </c>
      <c r="B3933" t="s">
        <v>3690</v>
      </c>
    </row>
    <row r="3934" spans="1:2">
      <c r="A3934" s="1">
        <v>1080100516723</v>
      </c>
      <c r="B3934" t="s">
        <v>3691</v>
      </c>
    </row>
    <row r="3935" spans="1:2">
      <c r="A3935" s="1">
        <v>1080100516747</v>
      </c>
      <c r="B3935" t="s">
        <v>3692</v>
      </c>
    </row>
    <row r="3936" spans="1:2">
      <c r="A3936" s="1">
        <v>1080100516761</v>
      </c>
      <c r="B3936" t="s">
        <v>3693</v>
      </c>
    </row>
    <row r="3937" spans="1:2">
      <c r="A3937" s="1">
        <v>1080100516792</v>
      </c>
      <c r="B3937" t="s">
        <v>3694</v>
      </c>
    </row>
    <row r="3938" spans="1:2">
      <c r="A3938" s="1">
        <v>1080100516808</v>
      </c>
      <c r="B3938" t="s">
        <v>3695</v>
      </c>
    </row>
    <row r="3939" spans="1:2">
      <c r="A3939" s="1">
        <v>1080100520447</v>
      </c>
      <c r="B3939" t="s">
        <v>3696</v>
      </c>
    </row>
    <row r="3940" spans="1:2">
      <c r="A3940" s="1">
        <v>1080100522649</v>
      </c>
      <c r="B3940" t="s">
        <v>3697</v>
      </c>
    </row>
    <row r="3941" spans="1:2">
      <c r="A3941" s="1">
        <v>1080100522656</v>
      </c>
      <c r="B3941" t="s">
        <v>3698</v>
      </c>
    </row>
    <row r="3942" spans="1:2">
      <c r="A3942" s="1">
        <v>1080100522663</v>
      </c>
      <c r="B3942" t="s">
        <v>3699</v>
      </c>
    </row>
    <row r="3943" spans="1:2">
      <c r="A3943" s="1">
        <v>1080100522670</v>
      </c>
      <c r="B3943" t="s">
        <v>3700</v>
      </c>
    </row>
    <row r="3944" spans="1:2">
      <c r="A3944" s="1">
        <v>1080100522687</v>
      </c>
      <c r="B3944" t="s">
        <v>3701</v>
      </c>
    </row>
    <row r="3945" spans="1:2">
      <c r="A3945" s="1">
        <v>1080100522694</v>
      </c>
      <c r="B3945" t="s">
        <v>3702</v>
      </c>
    </row>
    <row r="3946" spans="1:2">
      <c r="A3946" s="1">
        <v>1080100522878</v>
      </c>
      <c r="B3946" t="e">
        <f>+ALL PURPOSE CLEANER HAPPY HOME HALF GALLON</f>
        <v>#NAME?</v>
      </c>
    </row>
    <row r="3947" spans="1:2">
      <c r="A3947" s="1">
        <v>1080100522885</v>
      </c>
      <c r="B3947" t="s">
        <v>3703</v>
      </c>
    </row>
    <row r="3948" spans="1:2">
      <c r="A3948" s="1">
        <v>1080100522892</v>
      </c>
      <c r="B3948" t="e">
        <f>+GLASS CLEANER HAPPY HOME GAL</f>
        <v>#NAME?</v>
      </c>
    </row>
    <row r="3949" spans="1:2">
      <c r="A3949" s="1">
        <v>1080100522908</v>
      </c>
      <c r="B3949" t="s">
        <v>3704</v>
      </c>
    </row>
    <row r="3950" spans="1:2">
      <c r="A3950" s="1">
        <v>1080100522915</v>
      </c>
      <c r="B3950" t="e">
        <f>+HAND SOAP HAPPY HOME GAL</f>
        <v>#NAME?</v>
      </c>
    </row>
    <row r="3951" spans="1:2">
      <c r="A3951" s="1">
        <v>1080100522922</v>
      </c>
      <c r="B3951" t="e">
        <f>+HAND SOAP HAPPY HOME LITER W/ PUMP</f>
        <v>#NAME?</v>
      </c>
    </row>
    <row r="3952" spans="1:2">
      <c r="A3952" s="1">
        <v>1080100522939</v>
      </c>
      <c r="B3952" t="s">
        <v>3705</v>
      </c>
    </row>
    <row r="3953" spans="1:2">
      <c r="A3953" s="1">
        <v>1080100522946</v>
      </c>
      <c r="B3953" t="s">
        <v>3706</v>
      </c>
    </row>
    <row r="3954" spans="1:2">
      <c r="A3954" s="1">
        <v>1080100523844</v>
      </c>
      <c r="B3954" t="s">
        <v>3707</v>
      </c>
    </row>
    <row r="3955" spans="1:2">
      <c r="A3955" s="1">
        <v>1080100523875</v>
      </c>
      <c r="B3955" t="s">
        <v>3708</v>
      </c>
    </row>
    <row r="3956" spans="1:2">
      <c r="A3956" s="1">
        <v>1080100523882</v>
      </c>
      <c r="B3956" t="s">
        <v>3709</v>
      </c>
    </row>
    <row r="3957" spans="1:2">
      <c r="A3957" s="1">
        <v>1080100528030</v>
      </c>
      <c r="B3957" t="s">
        <v>3710</v>
      </c>
    </row>
    <row r="3958" spans="1:2">
      <c r="A3958" s="1">
        <v>1080100528504</v>
      </c>
      <c r="B3958" t="s">
        <v>3711</v>
      </c>
    </row>
    <row r="3959" spans="1:2">
      <c r="A3959" s="1">
        <v>1080100528603</v>
      </c>
      <c r="B3959" t="s">
        <v>3712</v>
      </c>
    </row>
    <row r="3960" spans="1:2">
      <c r="A3960" s="1">
        <v>1080100528627</v>
      </c>
      <c r="B3960" t="s">
        <v>3713</v>
      </c>
    </row>
    <row r="3961" spans="1:2">
      <c r="A3961" s="1">
        <v>1080100528733</v>
      </c>
      <c r="B3961" t="s">
        <v>3714</v>
      </c>
    </row>
    <row r="3962" spans="1:2">
      <c r="A3962" s="1">
        <v>1080100528740</v>
      </c>
      <c r="B3962" t="s">
        <v>3715</v>
      </c>
    </row>
    <row r="3963" spans="1:2">
      <c r="A3963" s="1">
        <v>1080100528757</v>
      </c>
      <c r="B3963" t="s">
        <v>3716</v>
      </c>
    </row>
    <row r="3964" spans="1:2">
      <c r="A3964" s="1">
        <v>1080100529075</v>
      </c>
      <c r="B3964" t="s">
        <v>3717</v>
      </c>
    </row>
    <row r="3965" spans="1:2">
      <c r="A3965" s="1">
        <v>1080100529938</v>
      </c>
      <c r="B3965" t="s">
        <v>3718</v>
      </c>
    </row>
    <row r="3966" spans="1:2">
      <c r="A3966" s="1">
        <v>1080100530118</v>
      </c>
      <c r="B3966" t="s">
        <v>3719</v>
      </c>
    </row>
    <row r="3967" spans="1:2">
      <c r="A3967" s="1">
        <v>1080100530149</v>
      </c>
      <c r="B3967" t="s">
        <v>3720</v>
      </c>
    </row>
    <row r="3968" spans="1:2">
      <c r="A3968" s="1">
        <v>1080100531924</v>
      </c>
      <c r="B3968" t="s">
        <v>3721</v>
      </c>
    </row>
    <row r="3969" spans="1:2">
      <c r="A3969" s="1">
        <v>1080100531931</v>
      </c>
      <c r="B3969" t="s">
        <v>3722</v>
      </c>
    </row>
    <row r="3970" spans="1:2">
      <c r="A3970" s="1">
        <v>1080100534086</v>
      </c>
      <c r="B3970" t="s">
        <v>3723</v>
      </c>
    </row>
    <row r="3971" spans="1:2">
      <c r="A3971" s="1">
        <v>1080100534093</v>
      </c>
      <c r="B3971" t="s">
        <v>3724</v>
      </c>
    </row>
    <row r="3972" spans="1:2">
      <c r="A3972" s="1">
        <v>1080100534130</v>
      </c>
      <c r="B3972" t="s">
        <v>3725</v>
      </c>
    </row>
    <row r="3973" spans="1:2">
      <c r="A3973" s="1">
        <v>1080100536837</v>
      </c>
      <c r="B3973" t="s">
        <v>3726</v>
      </c>
    </row>
    <row r="3974" spans="1:2">
      <c r="A3974" s="1">
        <v>1080100539982</v>
      </c>
      <c r="B3974" t="s">
        <v>3727</v>
      </c>
    </row>
    <row r="3975" spans="1:2">
      <c r="A3975" s="1">
        <v>1080100539999</v>
      </c>
      <c r="B3975" t="s">
        <v>3728</v>
      </c>
    </row>
    <row r="3976" spans="1:2">
      <c r="A3976" s="1">
        <v>1080100540025</v>
      </c>
      <c r="B3976" t="s">
        <v>3729</v>
      </c>
    </row>
    <row r="3977" spans="1:2">
      <c r="A3977" s="1">
        <v>1080100540148</v>
      </c>
      <c r="B3977" t="s">
        <v>3730</v>
      </c>
    </row>
    <row r="3978" spans="1:2">
      <c r="A3978" s="1">
        <v>1080100540155</v>
      </c>
      <c r="B3978" t="s">
        <v>3731</v>
      </c>
    </row>
    <row r="3979" spans="1:2">
      <c r="A3979" s="1">
        <v>1080100540186</v>
      </c>
      <c r="B3979" t="s">
        <v>3732</v>
      </c>
    </row>
    <row r="3980" spans="1:2">
      <c r="A3980" s="1">
        <v>1080100540537</v>
      </c>
      <c r="B3980" t="s">
        <v>3733</v>
      </c>
    </row>
    <row r="3981" spans="1:2">
      <c r="A3981" s="1">
        <v>1080100540667</v>
      </c>
      <c r="B3981" t="s">
        <v>3734</v>
      </c>
    </row>
    <row r="3982" spans="1:2">
      <c r="A3982" s="1">
        <v>1080100540735</v>
      </c>
      <c r="B3982" t="s">
        <v>3735</v>
      </c>
    </row>
    <row r="3983" spans="1:2">
      <c r="A3983" s="1">
        <v>1080100540759</v>
      </c>
      <c r="B3983" t="s">
        <v>3736</v>
      </c>
    </row>
    <row r="3984" spans="1:2">
      <c r="A3984" s="1">
        <v>1080100540766</v>
      </c>
      <c r="B3984" t="s">
        <v>3737</v>
      </c>
    </row>
    <row r="3985" spans="1:2">
      <c r="A3985" s="1">
        <v>1080100540780</v>
      </c>
      <c r="B3985" t="s">
        <v>3738</v>
      </c>
    </row>
    <row r="3986" spans="1:2">
      <c r="A3986" s="1">
        <v>1080100540797</v>
      </c>
      <c r="B3986" t="s">
        <v>3739</v>
      </c>
    </row>
    <row r="3987" spans="1:2">
      <c r="A3987" s="1">
        <v>1080100540803</v>
      </c>
      <c r="B3987" t="s">
        <v>3740</v>
      </c>
    </row>
    <row r="3988" spans="1:2">
      <c r="A3988" s="1">
        <v>1080100542920</v>
      </c>
      <c r="B3988" t="s">
        <v>3741</v>
      </c>
    </row>
    <row r="3989" spans="1:2">
      <c r="A3989" s="1">
        <v>1080100542944</v>
      </c>
      <c r="B3989" t="s">
        <v>3742</v>
      </c>
    </row>
    <row r="3990" spans="1:2">
      <c r="A3990" s="1">
        <v>1080100543972</v>
      </c>
      <c r="B3990" t="s">
        <v>3743</v>
      </c>
    </row>
    <row r="3991" spans="1:2">
      <c r="A3991" s="1">
        <v>1080100544467</v>
      </c>
      <c r="B3991" t="s">
        <v>3744</v>
      </c>
    </row>
    <row r="3992" spans="1:2">
      <c r="A3992" s="1">
        <v>1080100544474</v>
      </c>
      <c r="B3992" t="s">
        <v>3745</v>
      </c>
    </row>
    <row r="3993" spans="1:2">
      <c r="A3993" s="1">
        <v>1080100545341</v>
      </c>
      <c r="B3993" t="s">
        <v>3746</v>
      </c>
    </row>
    <row r="3994" spans="1:2">
      <c r="A3994" s="1">
        <v>1080100546867</v>
      </c>
      <c r="B3994" t="s">
        <v>3747</v>
      </c>
    </row>
    <row r="3995" spans="1:2">
      <c r="A3995" s="1">
        <v>1080100546881</v>
      </c>
      <c r="B3995" t="s">
        <v>3748</v>
      </c>
    </row>
    <row r="3996" spans="1:2">
      <c r="A3996" s="1">
        <v>1080100547352</v>
      </c>
      <c r="B3996" t="s">
        <v>3749</v>
      </c>
    </row>
    <row r="3997" spans="1:2">
      <c r="A3997" s="1">
        <v>1080100547383</v>
      </c>
      <c r="B3997" t="s">
        <v>3750</v>
      </c>
    </row>
    <row r="3998" spans="1:2">
      <c r="A3998" s="1">
        <v>1080100547406</v>
      </c>
      <c r="B3998" t="s">
        <v>3751</v>
      </c>
    </row>
    <row r="3999" spans="1:2">
      <c r="A3999" s="1">
        <v>1080100547475</v>
      </c>
      <c r="B3999" t="s">
        <v>3752</v>
      </c>
    </row>
    <row r="4000" spans="1:2">
      <c r="A4000" s="1">
        <v>1080100547505</v>
      </c>
      <c r="B4000" t="s">
        <v>3753</v>
      </c>
    </row>
    <row r="4001" spans="1:2">
      <c r="A4001" s="1">
        <v>1080100547529</v>
      </c>
      <c r="B4001" t="s">
        <v>3754</v>
      </c>
    </row>
    <row r="4002" spans="1:2">
      <c r="A4002" s="1">
        <v>1080100547574</v>
      </c>
      <c r="B4002" t="s">
        <v>3755</v>
      </c>
    </row>
    <row r="4003" spans="1:2">
      <c r="A4003" s="1">
        <v>1080100547598</v>
      </c>
      <c r="B4003" t="s">
        <v>3756</v>
      </c>
    </row>
    <row r="4004" spans="1:2">
      <c r="A4004" s="1">
        <v>1080100547611</v>
      </c>
      <c r="B4004" t="s">
        <v>3757</v>
      </c>
    </row>
    <row r="4005" spans="1:2">
      <c r="A4005" s="1">
        <v>1080100548885</v>
      </c>
      <c r="B4005" t="s">
        <v>3758</v>
      </c>
    </row>
    <row r="4006" spans="1:2">
      <c r="A4006" s="1">
        <v>1080100548939</v>
      </c>
      <c r="B4006" t="s">
        <v>3759</v>
      </c>
    </row>
    <row r="4007" spans="1:2">
      <c r="A4007" s="1">
        <v>1080100548953</v>
      </c>
      <c r="B4007" t="s">
        <v>3760</v>
      </c>
    </row>
    <row r="4008" spans="1:2">
      <c r="A4008" s="1">
        <v>1080100548960</v>
      </c>
      <c r="B4008" t="s">
        <v>3761</v>
      </c>
    </row>
    <row r="4009" spans="1:2">
      <c r="A4009" s="1">
        <v>1080100549820</v>
      </c>
      <c r="B4009" t="s">
        <v>3762</v>
      </c>
    </row>
    <row r="4010" spans="1:2">
      <c r="A4010" s="1">
        <v>1080100551342</v>
      </c>
      <c r="B4010" t="s">
        <v>3763</v>
      </c>
    </row>
    <row r="4011" spans="1:2">
      <c r="A4011" s="1">
        <v>1080100551755</v>
      </c>
      <c r="B4011" t="s">
        <v>3764</v>
      </c>
    </row>
    <row r="4012" spans="1:2">
      <c r="A4012" s="1">
        <v>1080100553537</v>
      </c>
      <c r="B4012" t="s">
        <v>3765</v>
      </c>
    </row>
    <row r="4013" spans="1:2">
      <c r="A4013" s="1">
        <v>1080100553995</v>
      </c>
      <c r="B4013" t="s">
        <v>3766</v>
      </c>
    </row>
    <row r="4014" spans="1:2">
      <c r="A4014" s="1">
        <v>1080100560580</v>
      </c>
      <c r="B4014" t="s">
        <v>3767</v>
      </c>
    </row>
    <row r="4015" spans="1:2">
      <c r="A4015" s="1">
        <v>1080100560597</v>
      </c>
      <c r="B4015" t="s">
        <v>3768</v>
      </c>
    </row>
    <row r="4016" spans="1:2">
      <c r="A4016" s="1">
        <v>1080100560603</v>
      </c>
      <c r="B4016" t="s">
        <v>3769</v>
      </c>
    </row>
    <row r="4017" spans="1:2">
      <c r="A4017" s="1">
        <v>1080100560610</v>
      </c>
      <c r="B4017" t="s">
        <v>3770</v>
      </c>
    </row>
    <row r="4018" spans="1:2">
      <c r="A4018" s="1">
        <v>1080100560627</v>
      </c>
      <c r="B4018" t="s">
        <v>3771</v>
      </c>
    </row>
    <row r="4019" spans="1:2">
      <c r="A4019" s="1">
        <v>1080100560795</v>
      </c>
      <c r="B4019" t="s">
        <v>3772</v>
      </c>
    </row>
    <row r="4020" spans="1:2">
      <c r="A4020" s="1">
        <v>1080100561488</v>
      </c>
      <c r="B4020" t="s">
        <v>3773</v>
      </c>
    </row>
    <row r="4021" spans="1:2">
      <c r="A4021" s="1">
        <v>1080100564861</v>
      </c>
      <c r="B4021" t="s">
        <v>3774</v>
      </c>
    </row>
    <row r="4022" spans="1:2">
      <c r="A4022" s="1">
        <v>1080100564878</v>
      </c>
      <c r="B4022" t="s">
        <v>3775</v>
      </c>
    </row>
    <row r="4023" spans="1:2">
      <c r="A4023" s="1">
        <v>1080100564892</v>
      </c>
      <c r="B4023" t="s">
        <v>3776</v>
      </c>
    </row>
    <row r="4024" spans="1:2">
      <c r="A4024" s="1">
        <v>1080100564908</v>
      </c>
      <c r="B4024" t="s">
        <v>3777</v>
      </c>
    </row>
    <row r="4025" spans="1:2">
      <c r="A4025" s="1">
        <v>1080100564915</v>
      </c>
      <c r="B4025" t="s">
        <v>3778</v>
      </c>
    </row>
    <row r="4026" spans="1:2">
      <c r="A4026" s="1">
        <v>1080100564922</v>
      </c>
      <c r="B4026" t="s">
        <v>3779</v>
      </c>
    </row>
    <row r="4027" spans="1:2">
      <c r="A4027" s="1">
        <v>1080100564939</v>
      </c>
      <c r="B4027" t="s">
        <v>3780</v>
      </c>
    </row>
    <row r="4028" spans="1:2">
      <c r="A4028" s="1">
        <v>1080100564946</v>
      </c>
      <c r="B4028" t="s">
        <v>3781</v>
      </c>
    </row>
    <row r="4029" spans="1:2">
      <c r="A4029" s="1">
        <v>1080100564953</v>
      </c>
      <c r="B4029" t="s">
        <v>3782</v>
      </c>
    </row>
    <row r="4030" spans="1:2">
      <c r="A4030" s="1">
        <v>1080100564960</v>
      </c>
      <c r="B4030" t="s">
        <v>3783</v>
      </c>
    </row>
    <row r="4031" spans="1:2">
      <c r="A4031" s="1">
        <v>1080100564977</v>
      </c>
      <c r="B4031" t="s">
        <v>3784</v>
      </c>
    </row>
    <row r="4032" spans="1:2">
      <c r="A4032" s="1">
        <v>1080100564984</v>
      </c>
      <c r="B4032" t="s">
        <v>3785</v>
      </c>
    </row>
    <row r="4033" spans="1:2">
      <c r="A4033" s="1">
        <v>1080100564991</v>
      </c>
      <c r="B4033" t="s">
        <v>3786</v>
      </c>
    </row>
    <row r="4034" spans="1:2">
      <c r="A4034" s="1">
        <v>1080100565462</v>
      </c>
      <c r="B4034" t="s">
        <v>3787</v>
      </c>
    </row>
    <row r="4035" spans="1:2">
      <c r="A4035" s="1">
        <v>1080100565479</v>
      </c>
      <c r="B4035" t="s">
        <v>3788</v>
      </c>
    </row>
    <row r="4036" spans="1:2">
      <c r="A4036" s="1">
        <v>1080100565486</v>
      </c>
      <c r="B4036" t="s">
        <v>3789</v>
      </c>
    </row>
    <row r="4037" spans="1:2">
      <c r="A4037" s="1">
        <v>1080100565493</v>
      </c>
      <c r="B4037" t="s">
        <v>3790</v>
      </c>
    </row>
    <row r="4038" spans="1:2">
      <c r="A4038" s="1">
        <v>1080100568258</v>
      </c>
      <c r="B4038" t="s">
        <v>3791</v>
      </c>
    </row>
    <row r="4039" spans="1:2">
      <c r="A4039" s="1">
        <v>1080100568265</v>
      </c>
      <c r="B4039" t="s">
        <v>3792</v>
      </c>
    </row>
    <row r="4040" spans="1:2">
      <c r="A4040" s="1">
        <v>1080100569569</v>
      </c>
      <c r="B4040" t="s">
        <v>3793</v>
      </c>
    </row>
    <row r="4041" spans="1:2">
      <c r="A4041" s="1">
        <v>1080100569774</v>
      </c>
      <c r="B4041" t="s">
        <v>3794</v>
      </c>
    </row>
    <row r="4042" spans="1:2">
      <c r="A4042" s="1">
        <v>1080100570718</v>
      </c>
      <c r="B4042" t="s">
        <v>3795</v>
      </c>
    </row>
    <row r="4043" spans="1:2">
      <c r="A4043" s="1">
        <v>1080100570725</v>
      </c>
      <c r="B4043" t="s">
        <v>3796</v>
      </c>
    </row>
    <row r="4044" spans="1:2">
      <c r="A4044" s="1">
        <v>1080100570732</v>
      </c>
      <c r="B4044" t="s">
        <v>3797</v>
      </c>
    </row>
    <row r="4045" spans="1:2">
      <c r="A4045" s="1">
        <v>1080100570916</v>
      </c>
      <c r="B4045" t="s">
        <v>3798</v>
      </c>
    </row>
    <row r="4046" spans="1:2">
      <c r="A4046" s="1">
        <v>1080100571951</v>
      </c>
      <c r="B4046" t="s">
        <v>3799</v>
      </c>
    </row>
    <row r="4047" spans="1:2">
      <c r="A4047" s="1">
        <v>1080100572965</v>
      </c>
      <c r="B4047" t="s">
        <v>3800</v>
      </c>
    </row>
    <row r="4048" spans="1:2">
      <c r="A4048" s="1">
        <v>1080100573009</v>
      </c>
      <c r="B4048" t="s">
        <v>3801</v>
      </c>
    </row>
    <row r="4049" spans="1:2">
      <c r="A4049" s="1">
        <v>1080100573016</v>
      </c>
      <c r="B4049" t="s">
        <v>3802</v>
      </c>
    </row>
    <row r="4050" spans="1:2">
      <c r="A4050" s="1">
        <v>1080100573023</v>
      </c>
      <c r="B4050" t="s">
        <v>3803</v>
      </c>
    </row>
    <row r="4051" spans="1:2">
      <c r="A4051" s="1">
        <v>1080100573030</v>
      </c>
      <c r="B4051" t="s">
        <v>3804</v>
      </c>
    </row>
    <row r="4052" spans="1:2">
      <c r="A4052" s="1">
        <v>1080100573054</v>
      </c>
      <c r="B4052" t="s">
        <v>3805</v>
      </c>
    </row>
    <row r="4053" spans="1:2">
      <c r="A4053" s="1">
        <v>1080100573061</v>
      </c>
      <c r="B4053" t="s">
        <v>3806</v>
      </c>
    </row>
    <row r="4054" spans="1:2">
      <c r="A4054" s="1">
        <v>1080100573078</v>
      </c>
      <c r="B4054" t="s">
        <v>3807</v>
      </c>
    </row>
    <row r="4055" spans="1:2">
      <c r="A4055" s="1">
        <v>1080100573085</v>
      </c>
      <c r="B4055" t="s">
        <v>3808</v>
      </c>
    </row>
    <row r="4056" spans="1:2">
      <c r="A4056" s="1">
        <v>1080100573092</v>
      </c>
      <c r="B4056" t="s">
        <v>3809</v>
      </c>
    </row>
    <row r="4057" spans="1:2">
      <c r="A4057" s="1">
        <v>1080100573108</v>
      </c>
      <c r="B4057" t="s">
        <v>3810</v>
      </c>
    </row>
    <row r="4058" spans="1:2">
      <c r="A4058" s="1">
        <v>1080100573115</v>
      </c>
      <c r="B4058" t="s">
        <v>3811</v>
      </c>
    </row>
    <row r="4059" spans="1:2">
      <c r="A4059" s="1">
        <v>1080100573122</v>
      </c>
      <c r="B4059" t="s">
        <v>3812</v>
      </c>
    </row>
    <row r="4060" spans="1:2">
      <c r="A4060" s="1">
        <v>1080100573139</v>
      </c>
      <c r="B4060" t="s">
        <v>3813</v>
      </c>
    </row>
    <row r="4061" spans="1:2">
      <c r="A4061" s="1">
        <v>1080100573146</v>
      </c>
      <c r="B4061" t="s">
        <v>3814</v>
      </c>
    </row>
    <row r="4062" spans="1:2">
      <c r="A4062" s="1">
        <v>1080100573153</v>
      </c>
      <c r="B4062" t="s">
        <v>3815</v>
      </c>
    </row>
    <row r="4063" spans="1:2">
      <c r="A4063" s="1">
        <v>1080100573160</v>
      </c>
      <c r="B4063" t="s">
        <v>3816</v>
      </c>
    </row>
    <row r="4064" spans="1:2">
      <c r="A4064" s="1">
        <v>1080100573177</v>
      </c>
      <c r="B4064" t="s">
        <v>3817</v>
      </c>
    </row>
    <row r="4065" spans="1:2">
      <c r="A4065" s="1">
        <v>1080100573184</v>
      </c>
      <c r="B4065" t="s">
        <v>3818</v>
      </c>
    </row>
    <row r="4066" spans="1:2">
      <c r="A4066" s="1">
        <v>1080100573191</v>
      </c>
      <c r="B4066" t="s">
        <v>3819</v>
      </c>
    </row>
    <row r="4067" spans="1:2">
      <c r="A4067" s="1">
        <v>1080100573207</v>
      </c>
      <c r="B4067" t="s">
        <v>3820</v>
      </c>
    </row>
    <row r="4068" spans="1:2">
      <c r="A4068" s="1">
        <v>1080100573214</v>
      </c>
      <c r="B4068" t="s">
        <v>3821</v>
      </c>
    </row>
    <row r="4069" spans="1:2">
      <c r="A4069" s="1">
        <v>1080100573221</v>
      </c>
      <c r="B4069" t="s">
        <v>3822</v>
      </c>
    </row>
    <row r="4070" spans="1:2">
      <c r="A4070" s="1">
        <v>1080100573238</v>
      </c>
      <c r="B4070" t="s">
        <v>3823</v>
      </c>
    </row>
    <row r="4071" spans="1:2">
      <c r="A4071" s="1">
        <v>1080100573245</v>
      </c>
      <c r="B4071" t="s">
        <v>3824</v>
      </c>
    </row>
    <row r="4072" spans="1:2">
      <c r="A4072" s="1">
        <v>1080100574297</v>
      </c>
      <c r="B4072" t="s">
        <v>3825</v>
      </c>
    </row>
    <row r="4073" spans="1:2">
      <c r="A4073" s="1">
        <v>1080100574785</v>
      </c>
      <c r="B4073" t="s">
        <v>3826</v>
      </c>
    </row>
    <row r="4074" spans="1:2">
      <c r="A4074" s="1">
        <v>1080100574792</v>
      </c>
      <c r="B4074" t="s">
        <v>3827</v>
      </c>
    </row>
    <row r="4075" spans="1:2">
      <c r="A4075" s="1">
        <v>1080100574808</v>
      </c>
      <c r="B4075" t="s">
        <v>3828</v>
      </c>
    </row>
    <row r="4076" spans="1:2">
      <c r="A4076" s="1">
        <v>1080100574815</v>
      </c>
      <c r="B4076" t="s">
        <v>3829</v>
      </c>
    </row>
    <row r="4077" spans="1:2">
      <c r="A4077" s="1">
        <v>1080100574822</v>
      </c>
      <c r="B4077" t="s">
        <v>3830</v>
      </c>
    </row>
    <row r="4078" spans="1:2">
      <c r="A4078" s="1">
        <v>1080100574839</v>
      </c>
      <c r="B4078" t="s">
        <v>3831</v>
      </c>
    </row>
    <row r="4079" spans="1:2">
      <c r="A4079" s="1">
        <v>1080100574846</v>
      </c>
      <c r="B4079" t="s">
        <v>3832</v>
      </c>
    </row>
    <row r="4080" spans="1:2">
      <c r="A4080" s="1">
        <v>1080100574921</v>
      </c>
      <c r="B4080" t="s">
        <v>3833</v>
      </c>
    </row>
    <row r="4081" spans="1:2">
      <c r="A4081" s="1">
        <v>1080100575140</v>
      </c>
      <c r="B4081" t="s">
        <v>3834</v>
      </c>
    </row>
    <row r="4082" spans="1:2">
      <c r="A4082" s="1">
        <v>1080100575157</v>
      </c>
      <c r="B4082" t="s">
        <v>3835</v>
      </c>
    </row>
    <row r="4083" spans="1:2">
      <c r="A4083" s="1">
        <v>1080100575300</v>
      </c>
      <c r="B4083" t="s">
        <v>3836</v>
      </c>
    </row>
    <row r="4084" spans="1:2">
      <c r="A4084" s="1">
        <v>1080100576208</v>
      </c>
      <c r="B4084" t="s">
        <v>3837</v>
      </c>
    </row>
    <row r="4085" spans="1:2">
      <c r="A4085" s="1">
        <v>1080100576246</v>
      </c>
      <c r="B4085" t="s">
        <v>3838</v>
      </c>
    </row>
    <row r="4086" spans="1:2">
      <c r="A4086" s="1">
        <v>1080100576260</v>
      </c>
      <c r="B4086" t="s">
        <v>3839</v>
      </c>
    </row>
    <row r="4087" spans="1:2">
      <c r="A4087" s="1">
        <v>1080100576420</v>
      </c>
      <c r="B4087" t="s">
        <v>3840</v>
      </c>
    </row>
    <row r="4088" spans="1:2">
      <c r="A4088" s="1">
        <v>1080100576437</v>
      </c>
      <c r="B4088" t="s">
        <v>3841</v>
      </c>
    </row>
    <row r="4089" spans="1:2">
      <c r="A4089" s="1">
        <v>1080100576444</v>
      </c>
      <c r="B4089" t="s">
        <v>3842</v>
      </c>
    </row>
    <row r="4090" spans="1:2">
      <c r="A4090" s="1">
        <v>1080100576475</v>
      </c>
      <c r="B4090" t="s">
        <v>3843</v>
      </c>
    </row>
    <row r="4091" spans="1:2">
      <c r="A4091" s="1">
        <v>1080100576482</v>
      </c>
      <c r="B4091" t="s">
        <v>3844</v>
      </c>
    </row>
    <row r="4092" spans="1:2">
      <c r="A4092" s="1">
        <v>1080100576499</v>
      </c>
      <c r="B4092" t="s">
        <v>3845</v>
      </c>
    </row>
    <row r="4093" spans="1:2">
      <c r="A4093" s="1">
        <v>1080100576741</v>
      </c>
      <c r="B4093" t="s">
        <v>3846</v>
      </c>
    </row>
    <row r="4094" spans="1:2">
      <c r="A4094" s="1">
        <v>1080100576789</v>
      </c>
      <c r="B4094" t="s">
        <v>3847</v>
      </c>
    </row>
    <row r="4095" spans="1:2">
      <c r="A4095" s="1">
        <v>1080100576819</v>
      </c>
      <c r="B4095" t="s">
        <v>3848</v>
      </c>
    </row>
    <row r="4096" spans="1:2">
      <c r="A4096" s="1">
        <v>1080100576826</v>
      </c>
      <c r="B4096" t="s">
        <v>3849</v>
      </c>
    </row>
    <row r="4097" spans="1:2">
      <c r="A4097" s="1">
        <v>1080100576833</v>
      </c>
      <c r="B4097" t="s">
        <v>3850</v>
      </c>
    </row>
    <row r="4098" spans="1:2">
      <c r="A4098" s="1">
        <v>1080100576888</v>
      </c>
      <c r="B4098" t="s">
        <v>3851</v>
      </c>
    </row>
    <row r="4099" spans="1:2">
      <c r="A4099" s="1">
        <v>1080100577168</v>
      </c>
      <c r="B4099" t="s">
        <v>3852</v>
      </c>
    </row>
    <row r="4100" spans="1:2">
      <c r="A4100" s="1">
        <v>1080100577182</v>
      </c>
      <c r="B4100" t="s">
        <v>3853</v>
      </c>
    </row>
    <row r="4101" spans="1:2">
      <c r="A4101" s="1">
        <v>1080100577199</v>
      </c>
      <c r="B4101" t="s">
        <v>3854</v>
      </c>
    </row>
    <row r="4102" spans="1:2">
      <c r="A4102" s="1">
        <v>1080100577205</v>
      </c>
      <c r="B4102" t="s">
        <v>3855</v>
      </c>
    </row>
    <row r="4103" spans="1:2">
      <c r="A4103" s="1">
        <v>1080100577250</v>
      </c>
      <c r="B4103" t="s">
        <v>3856</v>
      </c>
    </row>
    <row r="4104" spans="1:2">
      <c r="A4104" s="1">
        <v>1080100577274</v>
      </c>
      <c r="B4104" t="s">
        <v>3857</v>
      </c>
    </row>
    <row r="4105" spans="1:2">
      <c r="A4105" s="1">
        <v>1080100577366</v>
      </c>
      <c r="B4105" t="s">
        <v>3858</v>
      </c>
    </row>
    <row r="4106" spans="1:2">
      <c r="A4106" s="1">
        <v>1080100577373</v>
      </c>
      <c r="B4106" t="s">
        <v>3859</v>
      </c>
    </row>
    <row r="4107" spans="1:2">
      <c r="A4107" s="1">
        <v>1080100577380</v>
      </c>
      <c r="B4107" t="s">
        <v>3860</v>
      </c>
    </row>
    <row r="4108" spans="1:2">
      <c r="A4108" s="1">
        <v>1080100577397</v>
      </c>
      <c r="B4108" t="s">
        <v>3861</v>
      </c>
    </row>
    <row r="4109" spans="1:2">
      <c r="A4109" s="1">
        <v>1080100577403</v>
      </c>
      <c r="B4109" t="s">
        <v>3862</v>
      </c>
    </row>
    <row r="4110" spans="1:2">
      <c r="A4110" s="1">
        <v>1080100577410</v>
      </c>
      <c r="B4110" t="s">
        <v>3863</v>
      </c>
    </row>
    <row r="4111" spans="1:2">
      <c r="A4111" s="1">
        <v>1080100577427</v>
      </c>
      <c r="B4111" t="s">
        <v>3864</v>
      </c>
    </row>
    <row r="4112" spans="1:2">
      <c r="A4112" s="1">
        <v>1080100577434</v>
      </c>
      <c r="B4112" t="s">
        <v>3865</v>
      </c>
    </row>
    <row r="4113" spans="1:2">
      <c r="A4113" s="1">
        <v>1080100577458</v>
      </c>
      <c r="B4113" t="s">
        <v>3866</v>
      </c>
    </row>
    <row r="4114" spans="1:2">
      <c r="A4114" s="1">
        <v>1080100577465</v>
      </c>
      <c r="B4114" t="s">
        <v>3867</v>
      </c>
    </row>
    <row r="4115" spans="1:2">
      <c r="A4115" s="1">
        <v>1080100577472</v>
      </c>
      <c r="B4115" t="s">
        <v>3868</v>
      </c>
    </row>
    <row r="4116" spans="1:2">
      <c r="A4116" s="1">
        <v>1080100577489</v>
      </c>
      <c r="B4116" t="s">
        <v>3869</v>
      </c>
    </row>
    <row r="4117" spans="1:2">
      <c r="A4117" s="1">
        <v>1080100577946</v>
      </c>
      <c r="B4117" t="s">
        <v>3870</v>
      </c>
    </row>
    <row r="4118" spans="1:2">
      <c r="A4118" s="1">
        <v>1080100577953</v>
      </c>
      <c r="B4118" t="s">
        <v>3871</v>
      </c>
    </row>
    <row r="4119" spans="1:2">
      <c r="A4119" s="1">
        <v>1080100577960</v>
      </c>
      <c r="B4119" t="s">
        <v>3872</v>
      </c>
    </row>
    <row r="4120" spans="1:2">
      <c r="A4120" s="1">
        <v>1080100580724</v>
      </c>
      <c r="B4120" t="s">
        <v>3873</v>
      </c>
    </row>
    <row r="4121" spans="1:2">
      <c r="A4121" s="1">
        <v>1080100580731</v>
      </c>
      <c r="B4121" t="s">
        <v>3874</v>
      </c>
    </row>
    <row r="4122" spans="1:2">
      <c r="A4122" s="1">
        <v>1080100580748</v>
      </c>
      <c r="B4122" t="s">
        <v>3875</v>
      </c>
    </row>
    <row r="4123" spans="1:2">
      <c r="A4123" s="1">
        <v>1080100582186</v>
      </c>
      <c r="B4123" t="s">
        <v>3876</v>
      </c>
    </row>
    <row r="4124" spans="1:2">
      <c r="A4124" s="1">
        <v>1080100582209</v>
      </c>
      <c r="B4124" t="s">
        <v>3877</v>
      </c>
    </row>
    <row r="4125" spans="1:2">
      <c r="A4125" s="1">
        <v>1080100583435</v>
      </c>
      <c r="B4125" t="s">
        <v>3878</v>
      </c>
    </row>
    <row r="4126" spans="1:2">
      <c r="A4126" s="1">
        <v>1080100584258</v>
      </c>
      <c r="B4126" t="s">
        <v>3879</v>
      </c>
    </row>
    <row r="4127" spans="1:2">
      <c r="A4127" s="1">
        <v>1080100584265</v>
      </c>
      <c r="B4127" t="s">
        <v>3880</v>
      </c>
    </row>
    <row r="4128" spans="1:2">
      <c r="A4128" s="1">
        <v>1080100584401</v>
      </c>
      <c r="B4128" t="s">
        <v>3881</v>
      </c>
    </row>
    <row r="4129" spans="1:2">
      <c r="A4129" s="1">
        <v>1080100587594</v>
      </c>
      <c r="B4129" t="s">
        <v>3882</v>
      </c>
    </row>
    <row r="4130" spans="1:2">
      <c r="A4130" s="1">
        <v>1080100587624</v>
      </c>
      <c r="B4130" t="s">
        <v>3883</v>
      </c>
    </row>
    <row r="4131" spans="1:2">
      <c r="A4131" s="1">
        <v>1080100587631</v>
      </c>
      <c r="B4131" t="s">
        <v>3884</v>
      </c>
    </row>
    <row r="4132" spans="1:2">
      <c r="A4132" s="1">
        <v>1080100587655</v>
      </c>
      <c r="B4132" t="s">
        <v>3885</v>
      </c>
    </row>
    <row r="4133" spans="1:2">
      <c r="A4133" s="1">
        <v>1080100587662</v>
      </c>
      <c r="B4133" t="s">
        <v>3886</v>
      </c>
    </row>
    <row r="4134" spans="1:2">
      <c r="A4134" s="1">
        <v>1080100588416</v>
      </c>
      <c r="B4134" t="s">
        <v>3887</v>
      </c>
    </row>
    <row r="4135" spans="1:2">
      <c r="A4135" s="1">
        <v>1080100588492</v>
      </c>
      <c r="B4135" t="s">
        <v>3888</v>
      </c>
    </row>
    <row r="4136" spans="1:2">
      <c r="A4136" s="1">
        <v>1080100589666</v>
      </c>
      <c r="B4136" t="s">
        <v>3889</v>
      </c>
    </row>
    <row r="4137" spans="1:2">
      <c r="A4137" s="1">
        <v>1080100589673</v>
      </c>
      <c r="B4137" t="s">
        <v>3890</v>
      </c>
    </row>
    <row r="4138" spans="1:2">
      <c r="A4138" s="1">
        <v>1080100589680</v>
      </c>
      <c r="B4138" t="s">
        <v>3891</v>
      </c>
    </row>
    <row r="4139" spans="1:2">
      <c r="A4139" s="1">
        <v>1080100590662</v>
      </c>
      <c r="B4139" t="s">
        <v>3892</v>
      </c>
    </row>
    <row r="4140" spans="1:2">
      <c r="A4140" s="1">
        <v>1080100590679</v>
      </c>
      <c r="B4140" t="s">
        <v>3893</v>
      </c>
    </row>
    <row r="4141" spans="1:2">
      <c r="A4141" s="1">
        <v>1080100591348</v>
      </c>
      <c r="B4141" t="s">
        <v>3894</v>
      </c>
    </row>
    <row r="4142" spans="1:2">
      <c r="A4142" s="1">
        <v>1080100591355</v>
      </c>
      <c r="B4142" t="s">
        <v>3895</v>
      </c>
    </row>
    <row r="4143" spans="1:2">
      <c r="A4143" s="1">
        <v>1080100591362</v>
      </c>
      <c r="B4143" t="s">
        <v>3896</v>
      </c>
    </row>
    <row r="4144" spans="1:2">
      <c r="A4144" s="1">
        <v>1080100591379</v>
      </c>
      <c r="B4144" t="s">
        <v>3897</v>
      </c>
    </row>
    <row r="4145" spans="1:2">
      <c r="A4145" s="1">
        <v>1080100591409</v>
      </c>
      <c r="B4145" t="s">
        <v>3898</v>
      </c>
    </row>
    <row r="4146" spans="1:2">
      <c r="A4146" s="1">
        <v>1080100591416</v>
      </c>
      <c r="B4146" t="s">
        <v>3899</v>
      </c>
    </row>
    <row r="4147" spans="1:2">
      <c r="A4147" s="1">
        <v>1080100591492</v>
      </c>
      <c r="B4147" t="s">
        <v>3900</v>
      </c>
    </row>
    <row r="4148" spans="1:2">
      <c r="A4148" s="1">
        <v>1080100592727</v>
      </c>
      <c r="B4148" t="s">
        <v>3901</v>
      </c>
    </row>
    <row r="4149" spans="1:2">
      <c r="A4149" s="1">
        <v>1080100592765</v>
      </c>
      <c r="B4149" t="s">
        <v>3902</v>
      </c>
    </row>
    <row r="4150" spans="1:2">
      <c r="A4150" s="1">
        <v>1080100592772</v>
      </c>
      <c r="B4150" t="s">
        <v>3903</v>
      </c>
    </row>
    <row r="4151" spans="1:2">
      <c r="A4151" s="1">
        <v>1080100592789</v>
      </c>
      <c r="B4151" t="s">
        <v>3904</v>
      </c>
    </row>
    <row r="4152" spans="1:2">
      <c r="A4152" s="1">
        <v>1080100592796</v>
      </c>
      <c r="B4152" t="s">
        <v>3905</v>
      </c>
    </row>
    <row r="4153" spans="1:2">
      <c r="A4153" s="1">
        <v>1080100592826</v>
      </c>
      <c r="B4153" t="s">
        <v>3906</v>
      </c>
    </row>
    <row r="4154" spans="1:2">
      <c r="A4154" s="1">
        <v>1080100592833</v>
      </c>
      <c r="B4154" t="s">
        <v>3907</v>
      </c>
    </row>
    <row r="4155" spans="1:2">
      <c r="A4155" s="1">
        <v>1080100592871</v>
      </c>
      <c r="B4155" t="s">
        <v>3908</v>
      </c>
    </row>
    <row r="4156" spans="1:2">
      <c r="A4156" s="1">
        <v>1080100592888</v>
      </c>
      <c r="B4156" t="s">
        <v>3909</v>
      </c>
    </row>
    <row r="4157" spans="1:2">
      <c r="A4157" s="1">
        <v>1080100592901</v>
      </c>
      <c r="B4157" t="s">
        <v>3910</v>
      </c>
    </row>
    <row r="4158" spans="1:2">
      <c r="A4158" s="1">
        <v>1080100592932</v>
      </c>
      <c r="B4158" t="s">
        <v>3911</v>
      </c>
    </row>
    <row r="4159" spans="1:2">
      <c r="A4159" s="1">
        <v>1080100593373</v>
      </c>
      <c r="B4159" t="s">
        <v>3912</v>
      </c>
    </row>
    <row r="4160" spans="1:2">
      <c r="A4160" s="1">
        <v>1080100593380</v>
      </c>
      <c r="B4160" t="s">
        <v>3913</v>
      </c>
    </row>
    <row r="4161" spans="1:2">
      <c r="A4161" s="1">
        <v>1080100594653</v>
      </c>
      <c r="B4161" t="s">
        <v>3914</v>
      </c>
    </row>
    <row r="4162" spans="1:2">
      <c r="A4162" s="1">
        <v>1080100595087</v>
      </c>
      <c r="B4162" t="s">
        <v>3915</v>
      </c>
    </row>
    <row r="4163" spans="1:2">
      <c r="A4163" s="1">
        <v>1080100595094</v>
      </c>
      <c r="B4163" t="s">
        <v>3916</v>
      </c>
    </row>
    <row r="4164" spans="1:2">
      <c r="A4164" s="1">
        <v>1080100598941</v>
      </c>
      <c r="B4164" t="s">
        <v>3917</v>
      </c>
    </row>
    <row r="4165" spans="1:2">
      <c r="A4165" s="1">
        <v>1080100598958</v>
      </c>
      <c r="B4165" t="s">
        <v>3918</v>
      </c>
    </row>
    <row r="4166" spans="1:2">
      <c r="A4166" s="1">
        <v>1080100600149</v>
      </c>
      <c r="B4166" t="s">
        <v>3919</v>
      </c>
    </row>
    <row r="4167" spans="1:2">
      <c r="A4167" s="1">
        <v>1080100600712</v>
      </c>
      <c r="B4167" t="s">
        <v>3920</v>
      </c>
    </row>
    <row r="4168" spans="1:2">
      <c r="A4168" s="1">
        <v>1080100600750</v>
      </c>
      <c r="B4168" t="s">
        <v>3921</v>
      </c>
    </row>
    <row r="4169" spans="1:2">
      <c r="A4169" s="1">
        <v>1080100600781</v>
      </c>
      <c r="B4169" t="s">
        <v>3922</v>
      </c>
    </row>
    <row r="4170" spans="1:2">
      <c r="A4170" s="1">
        <v>1080100600804</v>
      </c>
      <c r="B4170" t="s">
        <v>3923</v>
      </c>
    </row>
    <row r="4171" spans="1:2">
      <c r="A4171" s="1">
        <v>1080100600941</v>
      </c>
      <c r="B4171" t="s">
        <v>3924</v>
      </c>
    </row>
    <row r="4172" spans="1:2">
      <c r="A4172" s="1">
        <v>1080100601092</v>
      </c>
      <c r="B4172" t="s">
        <v>3925</v>
      </c>
    </row>
    <row r="4173" spans="1:2">
      <c r="A4173" s="1">
        <v>1080100601108</v>
      </c>
      <c r="B4173" t="s">
        <v>3926</v>
      </c>
    </row>
    <row r="4174" spans="1:2">
      <c r="A4174" s="1">
        <v>1080100602075</v>
      </c>
      <c r="B4174" t="s">
        <v>3927</v>
      </c>
    </row>
    <row r="4175" spans="1:2">
      <c r="A4175" s="1">
        <v>1080100602174</v>
      </c>
      <c r="B4175" t="s">
        <v>3928</v>
      </c>
    </row>
    <row r="4176" spans="1:2">
      <c r="A4176" s="1">
        <v>1080100602181</v>
      </c>
      <c r="B4176" t="s">
        <v>3929</v>
      </c>
    </row>
    <row r="4177" spans="1:2">
      <c r="A4177" s="1">
        <v>1080100602228</v>
      </c>
      <c r="B4177" t="s">
        <v>3930</v>
      </c>
    </row>
    <row r="4178" spans="1:2">
      <c r="A4178" s="1">
        <v>1080100602235</v>
      </c>
      <c r="B4178" t="s">
        <v>3931</v>
      </c>
    </row>
    <row r="4179" spans="1:2">
      <c r="A4179" s="1">
        <v>1080100602242</v>
      </c>
      <c r="B4179" t="s">
        <v>3932</v>
      </c>
    </row>
    <row r="4180" spans="1:2">
      <c r="A4180" s="1">
        <v>1080100602259</v>
      </c>
      <c r="B4180" t="s">
        <v>3933</v>
      </c>
    </row>
    <row r="4181" spans="1:2">
      <c r="A4181" s="1">
        <v>1080100602266</v>
      </c>
      <c r="B4181" t="s">
        <v>3934</v>
      </c>
    </row>
    <row r="4182" spans="1:2">
      <c r="A4182" s="1">
        <v>1080100602273</v>
      </c>
      <c r="B4182" t="s">
        <v>3935</v>
      </c>
    </row>
    <row r="4183" spans="1:2">
      <c r="A4183" s="1">
        <v>1080100602693</v>
      </c>
      <c r="B4183" t="s">
        <v>3936</v>
      </c>
    </row>
    <row r="4184" spans="1:2">
      <c r="A4184" s="1">
        <v>1080100604345</v>
      </c>
      <c r="B4184" t="s">
        <v>3937</v>
      </c>
    </row>
    <row r="4185" spans="1:2">
      <c r="A4185" s="1">
        <v>1080100604437</v>
      </c>
      <c r="B4185" t="s">
        <v>3938</v>
      </c>
    </row>
    <row r="4186" spans="1:2">
      <c r="A4186" s="1">
        <v>1080100604444</v>
      </c>
      <c r="B4186" t="s">
        <v>3939</v>
      </c>
    </row>
    <row r="4187" spans="1:2">
      <c r="A4187" s="1">
        <v>1080100604451</v>
      </c>
      <c r="B4187" t="s">
        <v>3940</v>
      </c>
    </row>
    <row r="4188" spans="1:2">
      <c r="A4188" s="1">
        <v>1080100604468</v>
      </c>
      <c r="B4188" t="s">
        <v>3941</v>
      </c>
    </row>
    <row r="4189" spans="1:2">
      <c r="A4189" s="1">
        <v>1080100604475</v>
      </c>
      <c r="B4189" t="s">
        <v>3942</v>
      </c>
    </row>
    <row r="4190" spans="1:2">
      <c r="A4190" s="1">
        <v>1080100604482</v>
      </c>
      <c r="B4190" t="s">
        <v>3943</v>
      </c>
    </row>
    <row r="4191" spans="1:2">
      <c r="A4191" s="1">
        <v>1080100604499</v>
      </c>
      <c r="B4191" t="s">
        <v>3944</v>
      </c>
    </row>
    <row r="4192" spans="1:2">
      <c r="A4192" s="1">
        <v>1080100604666</v>
      </c>
      <c r="B4192" t="s">
        <v>3945</v>
      </c>
    </row>
    <row r="4193" spans="1:2">
      <c r="A4193" s="1">
        <v>1080100604673</v>
      </c>
      <c r="B4193" t="s">
        <v>3946</v>
      </c>
    </row>
    <row r="4194" spans="1:2">
      <c r="A4194" s="1">
        <v>1080100604680</v>
      </c>
      <c r="B4194" t="s">
        <v>3947</v>
      </c>
    </row>
    <row r="4195" spans="1:2">
      <c r="A4195" s="1">
        <v>1080100604697</v>
      </c>
      <c r="B4195" t="s">
        <v>3948</v>
      </c>
    </row>
    <row r="4196" spans="1:2">
      <c r="A4196" s="1">
        <v>1080100604703</v>
      </c>
      <c r="B4196" t="s">
        <v>3949</v>
      </c>
    </row>
    <row r="4197" spans="1:2">
      <c r="A4197" s="1">
        <v>1080100604710</v>
      </c>
      <c r="B4197" t="s">
        <v>3950</v>
      </c>
    </row>
    <row r="4198" spans="1:2">
      <c r="A4198" s="1">
        <v>1080100604727</v>
      </c>
      <c r="B4198" t="s">
        <v>3951</v>
      </c>
    </row>
    <row r="4199" spans="1:2">
      <c r="A4199" s="1">
        <v>1080100604734</v>
      </c>
      <c r="B4199" t="s">
        <v>3952</v>
      </c>
    </row>
    <row r="4200" spans="1:2">
      <c r="A4200" s="1">
        <v>1080100604741</v>
      </c>
      <c r="B4200" t="s">
        <v>3953</v>
      </c>
    </row>
    <row r="4201" spans="1:2">
      <c r="A4201" s="1">
        <v>1080100604758</v>
      </c>
      <c r="B4201" t="s">
        <v>3954</v>
      </c>
    </row>
    <row r="4202" spans="1:2">
      <c r="A4202" s="1">
        <v>1080100604765</v>
      </c>
      <c r="B4202" t="s">
        <v>3955</v>
      </c>
    </row>
    <row r="4203" spans="1:2">
      <c r="A4203" s="1">
        <v>1080100604772</v>
      </c>
      <c r="B4203" t="s">
        <v>3956</v>
      </c>
    </row>
    <row r="4204" spans="1:2">
      <c r="A4204" s="1">
        <v>1080100604789</v>
      </c>
      <c r="B4204" t="s">
        <v>3957</v>
      </c>
    </row>
    <row r="4205" spans="1:2">
      <c r="A4205" s="1">
        <v>1080100604796</v>
      </c>
      <c r="B4205" t="e">
        <f>+BACK PACK SPRAYER HONDA WJ4025T</f>
        <v>#NAME?</v>
      </c>
    </row>
    <row r="4206" spans="1:2">
      <c r="A4206" s="1">
        <v>1080100604802</v>
      </c>
      <c r="B4206" t="s">
        <v>3958</v>
      </c>
    </row>
    <row r="4207" spans="1:2">
      <c r="A4207" s="1">
        <v>1080100605076</v>
      </c>
      <c r="B4207" t="s">
        <v>3959</v>
      </c>
    </row>
    <row r="4208" spans="1:2">
      <c r="A4208" s="1">
        <v>1080100605090</v>
      </c>
      <c r="B4208" t="s">
        <v>3960</v>
      </c>
    </row>
    <row r="4209" spans="1:2">
      <c r="A4209" s="1">
        <v>1080100605106</v>
      </c>
      <c r="B4209" t="s">
        <v>3961</v>
      </c>
    </row>
    <row r="4210" spans="1:2">
      <c r="A4210" s="1">
        <v>1080100605113</v>
      </c>
      <c r="B4210" t="s">
        <v>3962</v>
      </c>
    </row>
    <row r="4211" spans="1:2">
      <c r="A4211" s="1">
        <v>1080100605120</v>
      </c>
      <c r="B4211" t="s">
        <v>3963</v>
      </c>
    </row>
    <row r="4212" spans="1:2">
      <c r="A4212" s="1">
        <v>1080100606028</v>
      </c>
      <c r="B4212" t="s">
        <v>3964</v>
      </c>
    </row>
    <row r="4213" spans="1:2">
      <c r="A4213" s="1">
        <v>1080100606035</v>
      </c>
      <c r="B4213" t="s">
        <v>3964</v>
      </c>
    </row>
    <row r="4214" spans="1:2">
      <c r="A4214" s="1">
        <v>1080100606042</v>
      </c>
      <c r="B4214" t="s">
        <v>3964</v>
      </c>
    </row>
    <row r="4215" spans="1:2">
      <c r="A4215" s="1">
        <v>1080100606127</v>
      </c>
      <c r="B4215" t="s">
        <v>3965</v>
      </c>
    </row>
    <row r="4216" spans="1:2">
      <c r="A4216" s="1">
        <v>1080100607179</v>
      </c>
      <c r="B4216" t="s">
        <v>3966</v>
      </c>
    </row>
    <row r="4217" spans="1:2">
      <c r="A4217" s="1">
        <v>1080100607353</v>
      </c>
      <c r="B4217" t="s">
        <v>3967</v>
      </c>
    </row>
    <row r="4218" spans="1:2">
      <c r="A4218" s="1">
        <v>1080100607629</v>
      </c>
      <c r="B4218" t="s">
        <v>3968</v>
      </c>
    </row>
    <row r="4219" spans="1:2">
      <c r="A4219" s="1">
        <v>1080100607636</v>
      </c>
      <c r="B4219" t="s">
        <v>3969</v>
      </c>
    </row>
    <row r="4220" spans="1:2">
      <c r="A4220" s="1">
        <v>1080100607643</v>
      </c>
      <c r="B4220" t="s">
        <v>3970</v>
      </c>
    </row>
    <row r="4221" spans="1:2">
      <c r="A4221" s="1">
        <v>1080100608053</v>
      </c>
      <c r="B4221" t="s">
        <v>3971</v>
      </c>
    </row>
    <row r="4222" spans="1:2">
      <c r="A4222" s="1">
        <v>1080100608374</v>
      </c>
      <c r="B4222" t="s">
        <v>3972</v>
      </c>
    </row>
    <row r="4223" spans="1:2">
      <c r="A4223" s="1">
        <v>1080100608947</v>
      </c>
      <c r="B4223" t="s">
        <v>3973</v>
      </c>
    </row>
    <row r="4224" spans="1:2">
      <c r="A4224" s="1">
        <v>1080100609838</v>
      </c>
      <c r="B4224" t="s">
        <v>3974</v>
      </c>
    </row>
    <row r="4225" spans="1:2">
      <c r="A4225" s="1">
        <v>1080100609845</v>
      </c>
      <c r="B4225" t="s">
        <v>3975</v>
      </c>
    </row>
    <row r="4226" spans="1:2">
      <c r="A4226" s="1">
        <v>1080100609869</v>
      </c>
      <c r="B4226" t="s">
        <v>3976</v>
      </c>
    </row>
    <row r="4227" spans="1:2">
      <c r="A4227" s="1">
        <v>1080100610155</v>
      </c>
      <c r="B4227" t="s">
        <v>3977</v>
      </c>
    </row>
    <row r="4228" spans="1:2">
      <c r="A4228" s="1">
        <v>1080100610162</v>
      </c>
      <c r="B4228" t="s">
        <v>3978</v>
      </c>
    </row>
    <row r="4229" spans="1:2">
      <c r="A4229" s="1">
        <v>1080100610179</v>
      </c>
      <c r="B4229" t="s">
        <v>3979</v>
      </c>
    </row>
    <row r="4230" spans="1:2">
      <c r="A4230" s="1">
        <v>1080100610193</v>
      </c>
      <c r="B4230" t="s">
        <v>3980</v>
      </c>
    </row>
    <row r="4231" spans="1:2">
      <c r="A4231" s="1">
        <v>1080100610209</v>
      </c>
      <c r="B4231" t="s">
        <v>3981</v>
      </c>
    </row>
    <row r="4232" spans="1:2">
      <c r="A4232" s="1">
        <v>1080100610827</v>
      </c>
      <c r="B4232" t="s">
        <v>3982</v>
      </c>
    </row>
    <row r="4233" spans="1:2">
      <c r="A4233" s="1">
        <v>1080100611213</v>
      </c>
      <c r="B4233" t="s">
        <v>3983</v>
      </c>
    </row>
    <row r="4234" spans="1:2">
      <c r="A4234" s="1">
        <v>1080100611848</v>
      </c>
      <c r="B4234" t="s">
        <v>3984</v>
      </c>
    </row>
    <row r="4235" spans="1:2">
      <c r="A4235" s="1">
        <v>1080100614481</v>
      </c>
      <c r="B4235" t="s">
        <v>3985</v>
      </c>
    </row>
    <row r="4236" spans="1:2">
      <c r="A4236" s="1">
        <v>1080100614498</v>
      </c>
      <c r="B4236" t="s">
        <v>3986</v>
      </c>
    </row>
    <row r="4237" spans="1:2">
      <c r="A4237" s="1">
        <v>1080100614542</v>
      </c>
      <c r="B4237" t="s">
        <v>3987</v>
      </c>
    </row>
    <row r="4238" spans="1:2">
      <c r="A4238" s="1">
        <v>1080100614757</v>
      </c>
      <c r="B4238" t="s">
        <v>3988</v>
      </c>
    </row>
    <row r="4239" spans="1:2">
      <c r="A4239" s="1">
        <v>1080100615556</v>
      </c>
      <c r="B4239" t="s">
        <v>3989</v>
      </c>
    </row>
    <row r="4240" spans="1:2">
      <c r="A4240" s="1">
        <v>1080100616188</v>
      </c>
      <c r="B4240" t="s">
        <v>3990</v>
      </c>
    </row>
    <row r="4241" spans="1:2">
      <c r="A4241" s="1">
        <v>1080100616553</v>
      </c>
      <c r="B4241" t="s">
        <v>3991</v>
      </c>
    </row>
    <row r="4242" spans="1:2">
      <c r="A4242" s="1">
        <v>1080100616799</v>
      </c>
      <c r="B4242" t="s">
        <v>3992</v>
      </c>
    </row>
    <row r="4243" spans="1:2">
      <c r="A4243" s="1">
        <v>1080100617116</v>
      </c>
      <c r="B4243" t="s">
        <v>3993</v>
      </c>
    </row>
    <row r="4244" spans="1:2">
      <c r="A4244" s="1">
        <v>1080100617208</v>
      </c>
      <c r="B4244" t="s">
        <v>3994</v>
      </c>
    </row>
    <row r="4245" spans="1:2">
      <c r="A4245" s="1">
        <v>1080100617222</v>
      </c>
      <c r="B4245" t="s">
        <v>3995</v>
      </c>
    </row>
    <row r="4246" spans="1:2">
      <c r="A4246" s="1">
        <v>1080100617239</v>
      </c>
      <c r="B4246" t="s">
        <v>3996</v>
      </c>
    </row>
    <row r="4247" spans="1:2">
      <c r="A4247" s="1">
        <v>1080100617246</v>
      </c>
      <c r="B4247" t="s">
        <v>3997</v>
      </c>
    </row>
    <row r="4248" spans="1:2">
      <c r="A4248" s="1">
        <v>1080100617482</v>
      </c>
      <c r="B4248" t="s">
        <v>3998</v>
      </c>
    </row>
    <row r="4249" spans="1:2">
      <c r="A4249" s="1">
        <v>1080100617949</v>
      </c>
      <c r="B4249" t="s">
        <v>3999</v>
      </c>
    </row>
    <row r="4250" spans="1:2">
      <c r="A4250" s="1">
        <v>1080100617970</v>
      </c>
      <c r="B4250" t="s">
        <v>4000</v>
      </c>
    </row>
    <row r="4251" spans="1:2">
      <c r="A4251" s="1">
        <v>1080100618014</v>
      </c>
      <c r="B4251" t="s">
        <v>4001</v>
      </c>
    </row>
    <row r="4252" spans="1:2">
      <c r="A4252" s="1">
        <v>1080100622547</v>
      </c>
      <c r="B4252" t="s">
        <v>4002</v>
      </c>
    </row>
    <row r="4253" spans="1:2">
      <c r="A4253" s="1">
        <v>1080100622585</v>
      </c>
      <c r="B4253" t="s">
        <v>4003</v>
      </c>
    </row>
    <row r="4254" spans="1:2">
      <c r="A4254" s="1">
        <v>1080100622592</v>
      </c>
      <c r="B4254" t="s">
        <v>4004</v>
      </c>
    </row>
    <row r="4255" spans="1:2">
      <c r="A4255" s="1">
        <v>1080100622608</v>
      </c>
      <c r="B4255" t="s">
        <v>4005</v>
      </c>
    </row>
    <row r="4256" spans="1:2">
      <c r="A4256" s="1">
        <v>1080100622769</v>
      </c>
      <c r="B4256" t="s">
        <v>4006</v>
      </c>
    </row>
    <row r="4257" spans="1:2">
      <c r="A4257" s="1">
        <v>1080100624152</v>
      </c>
      <c r="B4257" t="s">
        <v>4007</v>
      </c>
    </row>
    <row r="4258" spans="1:2">
      <c r="A4258" s="1">
        <v>1080100624176</v>
      </c>
      <c r="B4258" t="s">
        <v>4008</v>
      </c>
    </row>
    <row r="4259" spans="1:2">
      <c r="A4259" s="1">
        <v>1080100624619</v>
      </c>
      <c r="B4259" t="s">
        <v>4009</v>
      </c>
    </row>
    <row r="4260" spans="1:2">
      <c r="A4260" s="1">
        <v>1080100625104</v>
      </c>
      <c r="B4260" t="s">
        <v>4010</v>
      </c>
    </row>
    <row r="4261" spans="1:2">
      <c r="A4261" s="1">
        <v>1080100625258</v>
      </c>
      <c r="B4261" t="s">
        <v>4011</v>
      </c>
    </row>
    <row r="4262" spans="1:2">
      <c r="A4262" s="1">
        <v>1080100625357</v>
      </c>
      <c r="B4262" t="s">
        <v>4012</v>
      </c>
    </row>
    <row r="4263" spans="1:2">
      <c r="A4263" s="1">
        <v>1080100626033</v>
      </c>
      <c r="B4263" t="s">
        <v>4013</v>
      </c>
    </row>
    <row r="4264" spans="1:2">
      <c r="A4264" s="1">
        <v>1080100626040</v>
      </c>
      <c r="B4264" t="s">
        <v>4014</v>
      </c>
    </row>
    <row r="4265" spans="1:2">
      <c r="A4265" s="1">
        <v>1080100629737</v>
      </c>
      <c r="B4265" t="s">
        <v>4015</v>
      </c>
    </row>
    <row r="4266" spans="1:2">
      <c r="A4266" s="1">
        <v>1080100629867</v>
      </c>
      <c r="B4266" t="s">
        <v>4016</v>
      </c>
    </row>
    <row r="4267" spans="1:2">
      <c r="A4267" s="1">
        <v>1080100629874</v>
      </c>
      <c r="B4267" t="s">
        <v>4017</v>
      </c>
    </row>
    <row r="4268" spans="1:2">
      <c r="A4268" s="1">
        <v>1080100629881</v>
      </c>
      <c r="B4268" t="s">
        <v>4018</v>
      </c>
    </row>
    <row r="4269" spans="1:2">
      <c r="A4269" s="1">
        <v>1080100630139</v>
      </c>
      <c r="B4269" t="s">
        <v>4019</v>
      </c>
    </row>
    <row r="4270" spans="1:2">
      <c r="A4270" s="1">
        <v>1080100630153</v>
      </c>
      <c r="B4270" t="s">
        <v>4020</v>
      </c>
    </row>
    <row r="4271" spans="1:2">
      <c r="A4271" s="1">
        <v>1080100630207</v>
      </c>
      <c r="B4271" t="s">
        <v>4021</v>
      </c>
    </row>
    <row r="4272" spans="1:2">
      <c r="A4272" s="1">
        <v>1080100630856</v>
      </c>
      <c r="B4272" t="s">
        <v>4022</v>
      </c>
    </row>
    <row r="4273" spans="1:2">
      <c r="A4273" s="1">
        <v>1080100630863</v>
      </c>
      <c r="B4273" t="s">
        <v>4023</v>
      </c>
    </row>
    <row r="4274" spans="1:2">
      <c r="A4274" s="1">
        <v>1080100630887</v>
      </c>
      <c r="B4274" t="s">
        <v>4024</v>
      </c>
    </row>
    <row r="4275" spans="1:2">
      <c r="A4275" s="1">
        <v>1080100630924</v>
      </c>
      <c r="B4275" t="s">
        <v>4025</v>
      </c>
    </row>
    <row r="4276" spans="1:2">
      <c r="A4276" s="1">
        <v>1080100631068</v>
      </c>
      <c r="B4276" t="s">
        <v>4026</v>
      </c>
    </row>
    <row r="4277" spans="1:2">
      <c r="A4277" s="1">
        <v>1080100631082</v>
      </c>
      <c r="B4277" t="s">
        <v>4027</v>
      </c>
    </row>
    <row r="4278" spans="1:2">
      <c r="A4278" s="1">
        <v>1080100631839</v>
      </c>
      <c r="B4278" t="s">
        <v>4028</v>
      </c>
    </row>
    <row r="4279" spans="1:2">
      <c r="A4279" s="1">
        <v>1080100633451</v>
      </c>
      <c r="B4279" t="s">
        <v>4029</v>
      </c>
    </row>
    <row r="4280" spans="1:2">
      <c r="A4280" s="1">
        <v>1080100633468</v>
      </c>
      <c r="B4280" t="s">
        <v>4030</v>
      </c>
    </row>
    <row r="4281" spans="1:2">
      <c r="A4281" s="1">
        <v>1080100633475</v>
      </c>
      <c r="B4281" t="s">
        <v>4031</v>
      </c>
    </row>
    <row r="4282" spans="1:2">
      <c r="A4282" s="1">
        <v>1080100633482</v>
      </c>
      <c r="B4282" t="s">
        <v>4032</v>
      </c>
    </row>
    <row r="4283" spans="1:2">
      <c r="A4283" s="1">
        <v>1080100633499</v>
      </c>
      <c r="B4283" t="s">
        <v>4033</v>
      </c>
    </row>
    <row r="4284" spans="1:2">
      <c r="A4284" s="1">
        <v>1080100634250</v>
      </c>
      <c r="B4284" t="s">
        <v>4034</v>
      </c>
    </row>
    <row r="4285" spans="1:2">
      <c r="A4285" s="1">
        <v>1080100635042</v>
      </c>
      <c r="B4285" t="s">
        <v>4035</v>
      </c>
    </row>
    <row r="4286" spans="1:2">
      <c r="A4286" s="1">
        <v>1080100635059</v>
      </c>
      <c r="B4286" t="s">
        <v>4036</v>
      </c>
    </row>
    <row r="4287" spans="1:2">
      <c r="A4287" s="1">
        <v>1080100635288</v>
      </c>
      <c r="B4287" t="s">
        <v>4037</v>
      </c>
    </row>
    <row r="4288" spans="1:2">
      <c r="A4288" s="1">
        <v>1080100636117</v>
      </c>
      <c r="B4288" t="s">
        <v>4038</v>
      </c>
    </row>
    <row r="4289" spans="1:2">
      <c r="A4289" s="1">
        <v>1080100638081</v>
      </c>
      <c r="B4289" t="s">
        <v>4039</v>
      </c>
    </row>
    <row r="4290" spans="1:2">
      <c r="A4290" s="1">
        <v>1080100638098</v>
      </c>
      <c r="B4290" t="s">
        <v>4040</v>
      </c>
    </row>
    <row r="4291" spans="1:2">
      <c r="A4291" s="1">
        <v>1080100638104</v>
      </c>
      <c r="B4291" t="s">
        <v>4041</v>
      </c>
    </row>
    <row r="4292" spans="1:2">
      <c r="A4292" s="1">
        <v>1080100638111</v>
      </c>
      <c r="B4292" t="s">
        <v>4042</v>
      </c>
    </row>
    <row r="4293" spans="1:2">
      <c r="A4293" s="1">
        <v>1080100638128</v>
      </c>
      <c r="B4293" t="s">
        <v>4043</v>
      </c>
    </row>
    <row r="4294" spans="1:2">
      <c r="A4294" s="1">
        <v>1080100638159</v>
      </c>
      <c r="B4294" t="s">
        <v>4044</v>
      </c>
    </row>
    <row r="4295" spans="1:2">
      <c r="A4295" s="1">
        <v>1080100638166</v>
      </c>
      <c r="B4295" t="s">
        <v>4045</v>
      </c>
    </row>
    <row r="4296" spans="1:2">
      <c r="A4296" s="1">
        <v>1080100638180</v>
      </c>
      <c r="B4296" t="s">
        <v>4046</v>
      </c>
    </row>
    <row r="4297" spans="1:2">
      <c r="A4297" s="1">
        <v>1080100638289</v>
      </c>
      <c r="B4297" t="s">
        <v>4047</v>
      </c>
    </row>
    <row r="4298" spans="1:2">
      <c r="A4298" s="1">
        <v>1080100638319</v>
      </c>
      <c r="B4298" t="s">
        <v>4048</v>
      </c>
    </row>
    <row r="4299" spans="1:2">
      <c r="A4299" s="1">
        <v>1080100638326</v>
      </c>
      <c r="B4299" t="s">
        <v>4049</v>
      </c>
    </row>
    <row r="4300" spans="1:2">
      <c r="A4300" s="1">
        <v>1080100638340</v>
      </c>
      <c r="B4300" t="s">
        <v>4050</v>
      </c>
    </row>
    <row r="4301" spans="1:2">
      <c r="A4301" s="1">
        <v>1080100638357</v>
      </c>
      <c r="B4301" t="s">
        <v>4051</v>
      </c>
    </row>
    <row r="4302" spans="1:2">
      <c r="A4302" s="1">
        <v>1080100638371</v>
      </c>
      <c r="B4302" t="s">
        <v>4052</v>
      </c>
    </row>
    <row r="4303" spans="1:2">
      <c r="A4303" s="1">
        <v>1080100638487</v>
      </c>
      <c r="B4303" t="s">
        <v>4053</v>
      </c>
    </row>
    <row r="4304" spans="1:2">
      <c r="A4304" s="1">
        <v>1080100638500</v>
      </c>
      <c r="B4304" t="s">
        <v>4054</v>
      </c>
    </row>
    <row r="4305" spans="1:2">
      <c r="A4305" s="1">
        <v>1080100638517</v>
      </c>
      <c r="B4305" t="s">
        <v>4055</v>
      </c>
    </row>
    <row r="4306" spans="1:2">
      <c r="A4306" s="1">
        <v>1080100638524</v>
      </c>
      <c r="B4306" t="s">
        <v>4056</v>
      </c>
    </row>
    <row r="4307" spans="1:2">
      <c r="A4307" s="1">
        <v>1080100638531</v>
      </c>
      <c r="B4307" t="s">
        <v>4057</v>
      </c>
    </row>
    <row r="4308" spans="1:2">
      <c r="A4308" s="1">
        <v>1080100638548</v>
      </c>
      <c r="B4308" t="s">
        <v>4058</v>
      </c>
    </row>
    <row r="4309" spans="1:2">
      <c r="A4309" s="1">
        <v>1080100638555</v>
      </c>
      <c r="B4309" t="s">
        <v>4059</v>
      </c>
    </row>
    <row r="4310" spans="1:2">
      <c r="A4310" s="1">
        <v>1080100638562</v>
      </c>
      <c r="B4310" t="s">
        <v>4060</v>
      </c>
    </row>
    <row r="4311" spans="1:2">
      <c r="A4311" s="1">
        <v>1080100638791</v>
      </c>
      <c r="B4311" t="s">
        <v>4061</v>
      </c>
    </row>
    <row r="4312" spans="1:2">
      <c r="A4312" s="1">
        <v>1080100639453</v>
      </c>
      <c r="B4312" t="s">
        <v>4062</v>
      </c>
    </row>
    <row r="4313" spans="1:2">
      <c r="A4313" s="1">
        <v>1080100640015</v>
      </c>
      <c r="B4313" t="s">
        <v>4063</v>
      </c>
    </row>
    <row r="4314" spans="1:2">
      <c r="A4314" s="1">
        <v>1080100640190</v>
      </c>
      <c r="B4314" t="s">
        <v>4064</v>
      </c>
    </row>
    <row r="4315" spans="1:2">
      <c r="A4315" s="1">
        <v>1080100640268</v>
      </c>
      <c r="B4315" t="s">
        <v>4065</v>
      </c>
    </row>
    <row r="4316" spans="1:2">
      <c r="A4316" s="1">
        <v>1080100640282</v>
      </c>
      <c r="B4316" t="s">
        <v>4066</v>
      </c>
    </row>
    <row r="4317" spans="1:2">
      <c r="A4317" s="1">
        <v>1080100640305</v>
      </c>
      <c r="B4317" t="s">
        <v>4067</v>
      </c>
    </row>
    <row r="4318" spans="1:2">
      <c r="A4318" s="1">
        <v>1080100640329</v>
      </c>
      <c r="B4318" t="s">
        <v>4068</v>
      </c>
    </row>
    <row r="4319" spans="1:2">
      <c r="A4319" s="1">
        <v>1080100640336</v>
      </c>
      <c r="B4319" t="s">
        <v>4069</v>
      </c>
    </row>
    <row r="4320" spans="1:2">
      <c r="A4320" s="1">
        <v>1080100640374</v>
      </c>
      <c r="B4320" t="s">
        <v>4070</v>
      </c>
    </row>
    <row r="4321" spans="1:2">
      <c r="A4321" s="1">
        <v>1080100640381</v>
      </c>
      <c r="B4321" t="s">
        <v>4071</v>
      </c>
    </row>
    <row r="4322" spans="1:2">
      <c r="A4322" s="1">
        <v>1080100640770</v>
      </c>
      <c r="B4322" t="s">
        <v>4072</v>
      </c>
    </row>
    <row r="4323" spans="1:2">
      <c r="A4323" s="1">
        <v>1080100640787</v>
      </c>
      <c r="B4323" t="s">
        <v>4073</v>
      </c>
    </row>
    <row r="4324" spans="1:2">
      <c r="A4324" s="1">
        <v>1080100640817</v>
      </c>
      <c r="B4324" t="s">
        <v>4074</v>
      </c>
    </row>
    <row r="4325" spans="1:2">
      <c r="A4325" s="1">
        <v>1080100640824</v>
      </c>
      <c r="B4325" t="s">
        <v>4075</v>
      </c>
    </row>
    <row r="4326" spans="1:2">
      <c r="A4326" s="1">
        <v>1080100640947</v>
      </c>
      <c r="B4326" t="s">
        <v>4076</v>
      </c>
    </row>
    <row r="4327" spans="1:2">
      <c r="A4327" s="1">
        <v>1080100640992</v>
      </c>
      <c r="B4327" t="s">
        <v>4077</v>
      </c>
    </row>
    <row r="4328" spans="1:2">
      <c r="A4328" s="1">
        <v>1080100641005</v>
      </c>
      <c r="B4328" t="s">
        <v>4078</v>
      </c>
    </row>
    <row r="4329" spans="1:2">
      <c r="A4329" s="1">
        <v>1080100641012</v>
      </c>
      <c r="B4329" t="s">
        <v>4079</v>
      </c>
    </row>
    <row r="4330" spans="1:2">
      <c r="A4330" s="1">
        <v>1080100641029</v>
      </c>
      <c r="B4330" t="s">
        <v>4080</v>
      </c>
    </row>
    <row r="4331" spans="1:2">
      <c r="A4331" s="1">
        <v>1080100641036</v>
      </c>
      <c r="B4331" t="s">
        <v>4081</v>
      </c>
    </row>
    <row r="4332" spans="1:2">
      <c r="A4332" s="1">
        <v>1080100641043</v>
      </c>
      <c r="B4332" t="s">
        <v>4082</v>
      </c>
    </row>
    <row r="4333" spans="1:2">
      <c r="A4333" s="1">
        <v>1080100641067</v>
      </c>
      <c r="B4333" t="s">
        <v>4083</v>
      </c>
    </row>
    <row r="4334" spans="1:2">
      <c r="A4334" s="1">
        <v>1080100641074</v>
      </c>
      <c r="B4334" t="s">
        <v>4084</v>
      </c>
    </row>
    <row r="4335" spans="1:2">
      <c r="A4335" s="1">
        <v>1080100641081</v>
      </c>
      <c r="B4335" t="s">
        <v>4085</v>
      </c>
    </row>
    <row r="4336" spans="1:2">
      <c r="A4336" s="1">
        <v>1080100641098</v>
      </c>
      <c r="B4336" t="s">
        <v>4086</v>
      </c>
    </row>
    <row r="4337" spans="1:2">
      <c r="A4337" s="1">
        <v>1080100641111</v>
      </c>
      <c r="B4337" t="s">
        <v>4087</v>
      </c>
    </row>
    <row r="4338" spans="1:2">
      <c r="A4338" s="1">
        <v>1080100641128</v>
      </c>
      <c r="B4338" t="s">
        <v>4088</v>
      </c>
    </row>
    <row r="4339" spans="1:2">
      <c r="A4339" s="1">
        <v>1080100641593</v>
      </c>
      <c r="B4339" t="s">
        <v>4089</v>
      </c>
    </row>
    <row r="4340" spans="1:2">
      <c r="A4340" s="1">
        <v>1080100641616</v>
      </c>
      <c r="B4340" t="s">
        <v>4090</v>
      </c>
    </row>
    <row r="4341" spans="1:2">
      <c r="A4341" s="1">
        <v>1080100641630</v>
      </c>
      <c r="B4341" t="s">
        <v>4091</v>
      </c>
    </row>
    <row r="4342" spans="1:2">
      <c r="A4342" s="1">
        <v>1080100641654</v>
      </c>
      <c r="B4342" t="s">
        <v>4092</v>
      </c>
    </row>
    <row r="4343" spans="1:2">
      <c r="A4343" s="1">
        <v>1080100642217</v>
      </c>
      <c r="B4343" t="s">
        <v>4093</v>
      </c>
    </row>
    <row r="4344" spans="1:2">
      <c r="A4344" s="1">
        <v>1080100642224</v>
      </c>
      <c r="B4344" t="s">
        <v>4094</v>
      </c>
    </row>
    <row r="4345" spans="1:2">
      <c r="A4345" s="1">
        <v>1080100642248</v>
      </c>
      <c r="B4345" t="s">
        <v>4095</v>
      </c>
    </row>
    <row r="4346" spans="1:2">
      <c r="A4346" s="1">
        <v>1080100642453</v>
      </c>
      <c r="B4346" t="s">
        <v>4096</v>
      </c>
    </row>
    <row r="4347" spans="1:2">
      <c r="A4347" s="1">
        <v>1080100642460</v>
      </c>
      <c r="B4347" t="s">
        <v>4097</v>
      </c>
    </row>
    <row r="4348" spans="1:2">
      <c r="A4348" s="1">
        <v>1080100642477</v>
      </c>
      <c r="B4348" t="s">
        <v>4098</v>
      </c>
    </row>
    <row r="4349" spans="1:2">
      <c r="A4349" s="1">
        <v>1080100642682</v>
      </c>
      <c r="B4349" t="s">
        <v>4099</v>
      </c>
    </row>
    <row r="4350" spans="1:2">
      <c r="A4350" s="1">
        <v>1080100642699</v>
      </c>
      <c r="B4350" t="s">
        <v>4100</v>
      </c>
    </row>
    <row r="4351" spans="1:2">
      <c r="A4351" s="1">
        <v>1080100642712</v>
      </c>
      <c r="B4351" t="s">
        <v>4101</v>
      </c>
    </row>
    <row r="4352" spans="1:2">
      <c r="A4352" s="1">
        <v>1080100642729</v>
      </c>
      <c r="B4352" t="s">
        <v>4102</v>
      </c>
    </row>
    <row r="4353" spans="1:2">
      <c r="A4353" s="1">
        <v>1080100642736</v>
      </c>
      <c r="B4353" t="s">
        <v>4103</v>
      </c>
    </row>
    <row r="4354" spans="1:2">
      <c r="A4354" s="1">
        <v>1080100642743</v>
      </c>
      <c r="B4354" t="s">
        <v>4104</v>
      </c>
    </row>
    <row r="4355" spans="1:2">
      <c r="A4355" s="1">
        <v>1080100643412</v>
      </c>
      <c r="B4355" t="s">
        <v>4105</v>
      </c>
    </row>
    <row r="4356" spans="1:2">
      <c r="A4356" s="1">
        <v>1080100643429</v>
      </c>
      <c r="B4356" t="s">
        <v>4106</v>
      </c>
    </row>
    <row r="4357" spans="1:2">
      <c r="A4357" s="1">
        <v>1080100643603</v>
      </c>
      <c r="B4357" t="s">
        <v>4107</v>
      </c>
    </row>
    <row r="4358" spans="1:2">
      <c r="A4358" s="1">
        <v>1080100643627</v>
      </c>
      <c r="B4358" t="s">
        <v>4108</v>
      </c>
    </row>
    <row r="4359" spans="1:2">
      <c r="A4359" s="1">
        <v>1080100643641</v>
      </c>
      <c r="B4359" t="s">
        <v>4109</v>
      </c>
    </row>
    <row r="4360" spans="1:2">
      <c r="A4360" s="1">
        <v>1080100643665</v>
      </c>
      <c r="B4360" t="s">
        <v>4110</v>
      </c>
    </row>
    <row r="4361" spans="1:2">
      <c r="A4361" s="1">
        <v>1080100643771</v>
      </c>
      <c r="B4361" t="s">
        <v>4111</v>
      </c>
    </row>
    <row r="4362" spans="1:2">
      <c r="A4362" s="1">
        <v>1080100643818</v>
      </c>
      <c r="B4362" t="s">
        <v>4112</v>
      </c>
    </row>
    <row r="4363" spans="1:2">
      <c r="A4363" s="1">
        <v>1080100643825</v>
      </c>
      <c r="B4363" t="s">
        <v>4113</v>
      </c>
    </row>
    <row r="4364" spans="1:2">
      <c r="A4364" s="1">
        <v>1080100643832</v>
      </c>
      <c r="B4364" t="s">
        <v>4114</v>
      </c>
    </row>
    <row r="4365" spans="1:2">
      <c r="A4365" s="1">
        <v>1080100643849</v>
      </c>
      <c r="B4365" t="s">
        <v>4115</v>
      </c>
    </row>
    <row r="4366" spans="1:2">
      <c r="A4366" s="1">
        <v>1080100644075</v>
      </c>
      <c r="B4366" t="s">
        <v>4116</v>
      </c>
    </row>
    <row r="4367" spans="1:2">
      <c r="A4367" s="1">
        <v>1080100644082</v>
      </c>
      <c r="B4367" t="s">
        <v>4117</v>
      </c>
    </row>
    <row r="4368" spans="1:2">
      <c r="A4368" s="1">
        <v>1080100644099</v>
      </c>
      <c r="B4368" t="s">
        <v>4118</v>
      </c>
    </row>
    <row r="4369" spans="1:2">
      <c r="A4369" s="1">
        <v>1080100644112</v>
      </c>
      <c r="B4369" t="s">
        <v>4119</v>
      </c>
    </row>
    <row r="4370" spans="1:2">
      <c r="A4370" s="1">
        <v>1080100644129</v>
      </c>
      <c r="B4370" t="s">
        <v>4120</v>
      </c>
    </row>
    <row r="4371" spans="1:2">
      <c r="A4371" s="1">
        <v>1080100645515</v>
      </c>
      <c r="B4371" t="s">
        <v>4121</v>
      </c>
    </row>
    <row r="4372" spans="1:2">
      <c r="A4372" s="1">
        <v>1080100645676</v>
      </c>
      <c r="B4372" t="s">
        <v>4122</v>
      </c>
    </row>
    <row r="4373" spans="1:2">
      <c r="A4373" s="1">
        <v>1080100645706</v>
      </c>
      <c r="B4373" t="s">
        <v>4123</v>
      </c>
    </row>
    <row r="4374" spans="1:2">
      <c r="A4374" s="1">
        <v>1080100646581</v>
      </c>
      <c r="B4374" t="s">
        <v>4124</v>
      </c>
    </row>
    <row r="4375" spans="1:2">
      <c r="A4375" s="1">
        <v>1080100646604</v>
      </c>
      <c r="B4375" t="s">
        <v>4125</v>
      </c>
    </row>
    <row r="4376" spans="1:2">
      <c r="A4376" s="1">
        <v>1080100646611</v>
      </c>
      <c r="B4376" t="s">
        <v>4126</v>
      </c>
    </row>
    <row r="4377" spans="1:2">
      <c r="A4377" s="1">
        <v>1080100647656</v>
      </c>
      <c r="B4377" t="s">
        <v>4127</v>
      </c>
    </row>
    <row r="4378" spans="1:2">
      <c r="A4378" s="1">
        <v>1080100647663</v>
      </c>
      <c r="B4378" t="s">
        <v>4128</v>
      </c>
    </row>
    <row r="4379" spans="1:2">
      <c r="A4379" s="1">
        <v>1080100647670</v>
      </c>
      <c r="B4379" t="s">
        <v>4129</v>
      </c>
    </row>
    <row r="4380" spans="1:2">
      <c r="A4380" s="1">
        <v>1080100647687</v>
      </c>
      <c r="B4380" t="s">
        <v>4130</v>
      </c>
    </row>
    <row r="4381" spans="1:2">
      <c r="A4381" s="1">
        <v>1080100648448</v>
      </c>
      <c r="B4381" t="s">
        <v>4131</v>
      </c>
    </row>
    <row r="4382" spans="1:2">
      <c r="A4382" s="1">
        <v>1080100648455</v>
      </c>
      <c r="B4382" t="s">
        <v>4132</v>
      </c>
    </row>
    <row r="4383" spans="1:2">
      <c r="A4383" s="1">
        <v>1080100648462</v>
      </c>
      <c r="B4383" t="s">
        <v>4133</v>
      </c>
    </row>
    <row r="4384" spans="1:2">
      <c r="A4384" s="1">
        <v>1080100648479</v>
      </c>
      <c r="B4384" t="s">
        <v>4134</v>
      </c>
    </row>
    <row r="4385" spans="1:2">
      <c r="A4385" s="1">
        <v>1080100648486</v>
      </c>
      <c r="B4385" t="s">
        <v>4135</v>
      </c>
    </row>
    <row r="4386" spans="1:2">
      <c r="A4386" s="1">
        <v>1080100648493</v>
      </c>
      <c r="B4386" t="s">
        <v>4136</v>
      </c>
    </row>
    <row r="4387" spans="1:2">
      <c r="A4387" s="1">
        <v>1080100650502</v>
      </c>
      <c r="B4387" t="s">
        <v>4137</v>
      </c>
    </row>
    <row r="4388" spans="1:2">
      <c r="A4388" s="1">
        <v>1080100650519</v>
      </c>
      <c r="B4388" t="s">
        <v>4138</v>
      </c>
    </row>
    <row r="4389" spans="1:2">
      <c r="A4389" s="1">
        <v>1080100651103</v>
      </c>
      <c r="B4389" t="s">
        <v>4139</v>
      </c>
    </row>
    <row r="4390" spans="1:2">
      <c r="A4390" s="1">
        <v>1080100653435</v>
      </c>
      <c r="B4390" t="s">
        <v>4140</v>
      </c>
    </row>
    <row r="4391" spans="1:2">
      <c r="A4391" s="1">
        <v>1080100653855</v>
      </c>
      <c r="B4391" t="s">
        <v>4141</v>
      </c>
    </row>
    <row r="4392" spans="1:2">
      <c r="A4392" s="1">
        <v>1080100653862</v>
      </c>
      <c r="B4392" t="s">
        <v>4142</v>
      </c>
    </row>
    <row r="4393" spans="1:2">
      <c r="A4393" s="1">
        <v>1080100653879</v>
      </c>
      <c r="B4393" t="s">
        <v>4143</v>
      </c>
    </row>
    <row r="4394" spans="1:2">
      <c r="A4394" s="1">
        <v>1080100653886</v>
      </c>
      <c r="B4394" t="s">
        <v>4144</v>
      </c>
    </row>
    <row r="4395" spans="1:2">
      <c r="A4395" s="1">
        <v>1080100653893</v>
      </c>
      <c r="B4395" t="s">
        <v>4145</v>
      </c>
    </row>
    <row r="4396" spans="1:2">
      <c r="A4396" s="1">
        <v>1080100653909</v>
      </c>
      <c r="B4396" t="s">
        <v>4146</v>
      </c>
    </row>
    <row r="4397" spans="1:2">
      <c r="A4397" s="1">
        <v>1080100653992</v>
      </c>
      <c r="B4397" t="s">
        <v>4147</v>
      </c>
    </row>
    <row r="4398" spans="1:2">
      <c r="A4398" s="1">
        <v>1080100654005</v>
      </c>
      <c r="B4398" t="s">
        <v>4148</v>
      </c>
    </row>
    <row r="4399" spans="1:2">
      <c r="A4399" s="1">
        <v>1080100654043</v>
      </c>
      <c r="B4399" t="s">
        <v>4149</v>
      </c>
    </row>
    <row r="4400" spans="1:2">
      <c r="A4400" s="1">
        <v>1080100654586</v>
      </c>
      <c r="B4400" t="s">
        <v>4150</v>
      </c>
    </row>
    <row r="4401" spans="1:2">
      <c r="A4401" s="1">
        <v>1080100654609</v>
      </c>
      <c r="B4401" t="s">
        <v>4151</v>
      </c>
    </row>
    <row r="4402" spans="1:2">
      <c r="A4402" s="1">
        <v>1080100654869</v>
      </c>
      <c r="B4402" t="s">
        <v>4152</v>
      </c>
    </row>
    <row r="4403" spans="1:2">
      <c r="A4403" s="1">
        <v>1080100654876</v>
      </c>
      <c r="B4403" t="s">
        <v>4153</v>
      </c>
    </row>
    <row r="4404" spans="1:2">
      <c r="A4404" s="1">
        <v>1080100654883</v>
      </c>
      <c r="B4404" t="s">
        <v>4154</v>
      </c>
    </row>
    <row r="4405" spans="1:2">
      <c r="A4405" s="1">
        <v>1080100657471</v>
      </c>
      <c r="B4405" t="s">
        <v>4155</v>
      </c>
    </row>
    <row r="4406" spans="1:2">
      <c r="A4406" s="1">
        <v>1080100658096</v>
      </c>
      <c r="B4406" t="s">
        <v>4156</v>
      </c>
    </row>
    <row r="4407" spans="1:2">
      <c r="A4407" s="1">
        <v>1080100658102</v>
      </c>
      <c r="B4407" t="s">
        <v>4157</v>
      </c>
    </row>
    <row r="4408" spans="1:2">
      <c r="A4408" s="1">
        <v>1080100658119</v>
      </c>
      <c r="B4408" t="s">
        <v>4158</v>
      </c>
    </row>
    <row r="4409" spans="1:2">
      <c r="A4409" s="1">
        <v>1080100658126</v>
      </c>
      <c r="B4409" t="s">
        <v>4159</v>
      </c>
    </row>
    <row r="4410" spans="1:2">
      <c r="A4410" s="1">
        <v>1080100658423</v>
      </c>
      <c r="B4410" t="s">
        <v>4160</v>
      </c>
    </row>
    <row r="4411" spans="1:2">
      <c r="A4411" s="1">
        <v>1080100658454</v>
      </c>
      <c r="B4411" t="s">
        <v>4161</v>
      </c>
    </row>
    <row r="4412" spans="1:2">
      <c r="A4412" s="1">
        <v>1080100658461</v>
      </c>
      <c r="B4412" t="s">
        <v>4162</v>
      </c>
    </row>
    <row r="4413" spans="1:2">
      <c r="A4413" s="1">
        <v>1080100658478</v>
      </c>
      <c r="B4413" t="s">
        <v>4163</v>
      </c>
    </row>
    <row r="4414" spans="1:2">
      <c r="A4414" s="1">
        <v>1080100658485</v>
      </c>
      <c r="B4414" t="s">
        <v>4164</v>
      </c>
    </row>
    <row r="4415" spans="1:2">
      <c r="A4415" s="1">
        <v>1080100659611</v>
      </c>
      <c r="B4415" t="s">
        <v>4165</v>
      </c>
    </row>
    <row r="4416" spans="1:2">
      <c r="A4416" s="1">
        <v>1080100659628</v>
      </c>
      <c r="B4416" t="s">
        <v>4166</v>
      </c>
    </row>
    <row r="4417" spans="1:2">
      <c r="A4417" s="1">
        <v>1080100659635</v>
      </c>
      <c r="B4417" t="s">
        <v>4167</v>
      </c>
    </row>
    <row r="4418" spans="1:2">
      <c r="A4418" s="1">
        <v>1080100659642</v>
      </c>
      <c r="B4418" t="s">
        <v>4168</v>
      </c>
    </row>
    <row r="4419" spans="1:2">
      <c r="A4419" s="1">
        <v>1080100659666</v>
      </c>
      <c r="B4419" t="s">
        <v>4169</v>
      </c>
    </row>
    <row r="4420" spans="1:2">
      <c r="A4420" s="1">
        <v>1080100659680</v>
      </c>
      <c r="B4420" t="s">
        <v>4170</v>
      </c>
    </row>
    <row r="4421" spans="1:2">
      <c r="A4421" s="1">
        <v>1080100659796</v>
      </c>
      <c r="B4421" t="s">
        <v>4171</v>
      </c>
    </row>
    <row r="4422" spans="1:2">
      <c r="A4422" s="1">
        <v>1080100659826</v>
      </c>
      <c r="B4422" t="s">
        <v>4172</v>
      </c>
    </row>
    <row r="4423" spans="1:2">
      <c r="A4423" s="1">
        <v>1080100659840</v>
      </c>
      <c r="B4423" t="s">
        <v>4173</v>
      </c>
    </row>
    <row r="4424" spans="1:2">
      <c r="A4424" s="1">
        <v>1080100660211</v>
      </c>
      <c r="B4424" t="s">
        <v>4174</v>
      </c>
    </row>
    <row r="4425" spans="1:2">
      <c r="A4425" s="1">
        <v>1080100662598</v>
      </c>
      <c r="B4425" t="s">
        <v>4175</v>
      </c>
    </row>
    <row r="4426" spans="1:2">
      <c r="A4426" s="1">
        <v>1080100662604</v>
      </c>
      <c r="B4426" t="s">
        <v>4176</v>
      </c>
    </row>
    <row r="4427" spans="1:2">
      <c r="A4427" s="1">
        <v>1080100663656</v>
      </c>
      <c r="B4427" t="s">
        <v>4177</v>
      </c>
    </row>
    <row r="4428" spans="1:2">
      <c r="A4428" s="1">
        <v>1080100663663</v>
      </c>
      <c r="B4428" t="s">
        <v>4178</v>
      </c>
    </row>
    <row r="4429" spans="1:2">
      <c r="A4429" s="1">
        <v>1080100663670</v>
      </c>
      <c r="B4429" t="s">
        <v>4179</v>
      </c>
    </row>
    <row r="4430" spans="1:2">
      <c r="A4430" s="1">
        <v>1080100663687</v>
      </c>
      <c r="B4430" t="s">
        <v>4180</v>
      </c>
    </row>
    <row r="4431" spans="1:2">
      <c r="A4431" s="1">
        <v>1080100664592</v>
      </c>
      <c r="B4431" t="s">
        <v>4181</v>
      </c>
    </row>
    <row r="4432" spans="1:2">
      <c r="A4432" s="1">
        <v>1080100664608</v>
      </c>
      <c r="B4432" t="s">
        <v>4182</v>
      </c>
    </row>
    <row r="4433" spans="1:2">
      <c r="A4433" s="1">
        <v>1080100664615</v>
      </c>
      <c r="B4433" t="s">
        <v>4183</v>
      </c>
    </row>
    <row r="4434" spans="1:2">
      <c r="A4434" s="1">
        <v>1080100664622</v>
      </c>
      <c r="B4434" t="s">
        <v>4184</v>
      </c>
    </row>
    <row r="4435" spans="1:2">
      <c r="A4435" s="1">
        <v>1080100664639</v>
      </c>
      <c r="B4435" t="s">
        <v>4185</v>
      </c>
    </row>
    <row r="4436" spans="1:2">
      <c r="A4436" s="1">
        <v>1080100664646</v>
      </c>
      <c r="B4436" t="s">
        <v>4186</v>
      </c>
    </row>
    <row r="4437" spans="1:2">
      <c r="A4437" s="1">
        <v>1080100664653</v>
      </c>
      <c r="B4437" t="s">
        <v>4187</v>
      </c>
    </row>
    <row r="4438" spans="1:2">
      <c r="A4438" s="1">
        <v>1080100664660</v>
      </c>
      <c r="B4438" t="s">
        <v>4188</v>
      </c>
    </row>
    <row r="4439" spans="1:2">
      <c r="A4439" s="1">
        <v>1080100664677</v>
      </c>
      <c r="B4439" t="s">
        <v>4189</v>
      </c>
    </row>
    <row r="4440" spans="1:2">
      <c r="A4440" s="1">
        <v>1080100664684</v>
      </c>
      <c r="B4440" t="s">
        <v>4190</v>
      </c>
    </row>
    <row r="4441" spans="1:2">
      <c r="A4441" s="1">
        <v>1080100664691</v>
      </c>
      <c r="B4441" t="s">
        <v>4191</v>
      </c>
    </row>
    <row r="4442" spans="1:2">
      <c r="A4442" s="1">
        <v>1080100664707</v>
      </c>
      <c r="B4442" t="s">
        <v>4192</v>
      </c>
    </row>
    <row r="4443" spans="1:2">
      <c r="A4443" s="1">
        <v>1080100664714</v>
      </c>
      <c r="B4443" t="s">
        <v>4193</v>
      </c>
    </row>
    <row r="4444" spans="1:2">
      <c r="A4444" s="1">
        <v>1080100664721</v>
      </c>
      <c r="B4444" t="s">
        <v>4194</v>
      </c>
    </row>
    <row r="4445" spans="1:2">
      <c r="A4445" s="1">
        <v>1080100664738</v>
      </c>
      <c r="B4445" t="s">
        <v>4195</v>
      </c>
    </row>
    <row r="4446" spans="1:2">
      <c r="A4446" s="1">
        <v>1080100664745</v>
      </c>
      <c r="B4446" t="s">
        <v>4196</v>
      </c>
    </row>
    <row r="4447" spans="1:2">
      <c r="A4447" s="1">
        <v>1080100664752</v>
      </c>
      <c r="B4447" t="s">
        <v>4197</v>
      </c>
    </row>
    <row r="4448" spans="1:2">
      <c r="A4448" s="1">
        <v>1080100664769</v>
      </c>
      <c r="B4448" t="s">
        <v>4198</v>
      </c>
    </row>
    <row r="4449" spans="1:2">
      <c r="A4449" s="1">
        <v>1080100664783</v>
      </c>
      <c r="B4449" t="s">
        <v>4199</v>
      </c>
    </row>
    <row r="4450" spans="1:2">
      <c r="A4450" s="1">
        <v>1080100664790</v>
      </c>
      <c r="B4450" t="s">
        <v>4200</v>
      </c>
    </row>
    <row r="4451" spans="1:2">
      <c r="A4451" s="1">
        <v>1080100666916</v>
      </c>
      <c r="B4451" t="s">
        <v>4201</v>
      </c>
    </row>
    <row r="4452" spans="1:2">
      <c r="A4452" s="1">
        <v>1080100669382</v>
      </c>
      <c r="B4452" t="s">
        <v>4202</v>
      </c>
    </row>
    <row r="4453" spans="1:2">
      <c r="A4453" s="1">
        <v>1080100669399</v>
      </c>
      <c r="B4453" t="s">
        <v>4203</v>
      </c>
    </row>
    <row r="4454" spans="1:2">
      <c r="A4454" s="1">
        <v>1080100669535</v>
      </c>
      <c r="B4454" t="s">
        <v>4204</v>
      </c>
    </row>
    <row r="4455" spans="1:2">
      <c r="A4455" s="1">
        <v>1080100669542</v>
      </c>
      <c r="B4455" t="s">
        <v>4205</v>
      </c>
    </row>
    <row r="4456" spans="1:2">
      <c r="A4456" s="1">
        <v>1080100669559</v>
      </c>
      <c r="B4456" t="s">
        <v>4206</v>
      </c>
    </row>
    <row r="4457" spans="1:2">
      <c r="A4457" s="1">
        <v>1080100669603</v>
      </c>
      <c r="B4457" t="s">
        <v>4207</v>
      </c>
    </row>
    <row r="4458" spans="1:2">
      <c r="A4458" s="1">
        <v>1080100669610</v>
      </c>
      <c r="B4458" t="s">
        <v>4208</v>
      </c>
    </row>
    <row r="4459" spans="1:2">
      <c r="A4459" s="1">
        <v>1080100669627</v>
      </c>
      <c r="B4459" t="s">
        <v>4208</v>
      </c>
    </row>
    <row r="4460" spans="1:2">
      <c r="A4460" s="1">
        <v>1080100669665</v>
      </c>
      <c r="B4460" t="s">
        <v>4208</v>
      </c>
    </row>
    <row r="4461" spans="1:2">
      <c r="A4461" s="1">
        <v>1080100669672</v>
      </c>
      <c r="B4461" t="s">
        <v>4208</v>
      </c>
    </row>
    <row r="4462" spans="1:2">
      <c r="A4462" s="1">
        <v>1080100669689</v>
      </c>
      <c r="B4462" t="s">
        <v>4208</v>
      </c>
    </row>
    <row r="4463" spans="1:2">
      <c r="A4463" s="1">
        <v>1080100669696</v>
      </c>
      <c r="B4463" t="s">
        <v>4208</v>
      </c>
    </row>
    <row r="4464" spans="1:2">
      <c r="A4464" s="1">
        <v>1080100669726</v>
      </c>
      <c r="B4464" t="s">
        <v>4208</v>
      </c>
    </row>
    <row r="4465" spans="1:2">
      <c r="A4465" s="1">
        <v>1080100669757</v>
      </c>
      <c r="B4465" t="s">
        <v>4209</v>
      </c>
    </row>
    <row r="4466" spans="1:2">
      <c r="A4466" s="1">
        <v>1080100669788</v>
      </c>
      <c r="B4466" t="s">
        <v>4210</v>
      </c>
    </row>
    <row r="4467" spans="1:2">
      <c r="A4467" s="1">
        <v>1080100669795</v>
      </c>
      <c r="B4467" t="s">
        <v>4211</v>
      </c>
    </row>
    <row r="4468" spans="1:2">
      <c r="A4468" s="1">
        <v>1080100669801</v>
      </c>
      <c r="B4468" t="s">
        <v>4212</v>
      </c>
    </row>
    <row r="4469" spans="1:2">
      <c r="A4469" s="1">
        <v>1080100669818</v>
      </c>
      <c r="B4469" t="s">
        <v>4213</v>
      </c>
    </row>
    <row r="4470" spans="1:2">
      <c r="A4470" s="1">
        <v>1080100669825</v>
      </c>
      <c r="B4470" t="s">
        <v>4214</v>
      </c>
    </row>
    <row r="4471" spans="1:2">
      <c r="A4471" s="1">
        <v>1080100669832</v>
      </c>
      <c r="B4471" t="s">
        <v>4215</v>
      </c>
    </row>
    <row r="4472" spans="1:2">
      <c r="A4472" s="1">
        <v>1080100669849</v>
      </c>
      <c r="B4472" t="s">
        <v>4216</v>
      </c>
    </row>
    <row r="4473" spans="1:2">
      <c r="A4473" s="1">
        <v>1080100669856</v>
      </c>
      <c r="B4473" t="s">
        <v>4217</v>
      </c>
    </row>
    <row r="4474" spans="1:2">
      <c r="A4474" s="1">
        <v>1080100669863</v>
      </c>
      <c r="B4474" t="s">
        <v>4218</v>
      </c>
    </row>
    <row r="4475" spans="1:2">
      <c r="A4475" s="1">
        <v>1080100670678</v>
      </c>
      <c r="B4475" t="s">
        <v>4219</v>
      </c>
    </row>
    <row r="4476" spans="1:2">
      <c r="A4476" s="1">
        <v>1080100670685</v>
      </c>
      <c r="B4476" t="s">
        <v>4220</v>
      </c>
    </row>
    <row r="4477" spans="1:2">
      <c r="A4477" s="1">
        <v>1080100670692</v>
      </c>
      <c r="B4477" t="s">
        <v>4221</v>
      </c>
    </row>
    <row r="4478" spans="1:2">
      <c r="A4478" s="1">
        <v>1080100671804</v>
      </c>
      <c r="B4478" t="s">
        <v>4222</v>
      </c>
    </row>
    <row r="4479" spans="1:2">
      <c r="A4479" s="1">
        <v>1080100671880</v>
      </c>
      <c r="B4479" t="s">
        <v>4223</v>
      </c>
    </row>
    <row r="4480" spans="1:2">
      <c r="A4480" s="1">
        <v>1080100671897</v>
      </c>
      <c r="B4480" t="s">
        <v>4224</v>
      </c>
    </row>
    <row r="4481" spans="1:2">
      <c r="A4481" s="1">
        <v>1080100671903</v>
      </c>
      <c r="B4481" t="s">
        <v>4225</v>
      </c>
    </row>
    <row r="4482" spans="1:2">
      <c r="A4482" s="1">
        <v>1080100671910</v>
      </c>
      <c r="B4482" t="s">
        <v>4226</v>
      </c>
    </row>
    <row r="4483" spans="1:2">
      <c r="A4483" s="1">
        <v>1080100671941</v>
      </c>
      <c r="B4483" t="s">
        <v>4227</v>
      </c>
    </row>
    <row r="4484" spans="1:2">
      <c r="A4484" s="1">
        <v>1080100672184</v>
      </c>
      <c r="B4484" t="s">
        <v>4228</v>
      </c>
    </row>
    <row r="4485" spans="1:2">
      <c r="A4485" s="1">
        <v>1080100672191</v>
      </c>
      <c r="B4485" t="s">
        <v>4229</v>
      </c>
    </row>
    <row r="4486" spans="1:2">
      <c r="A4486" s="1">
        <v>1080100672207</v>
      </c>
      <c r="B4486" t="s">
        <v>4230</v>
      </c>
    </row>
    <row r="4487" spans="1:2">
      <c r="A4487" s="1">
        <v>1080100672498</v>
      </c>
      <c r="B4487" t="s">
        <v>4231</v>
      </c>
    </row>
    <row r="4488" spans="1:2">
      <c r="A4488" s="1">
        <v>1080100672504</v>
      </c>
      <c r="B4488" t="s">
        <v>4232</v>
      </c>
    </row>
    <row r="4489" spans="1:2">
      <c r="A4489" s="1">
        <v>1080100672962</v>
      </c>
      <c r="B4489" t="s">
        <v>4233</v>
      </c>
    </row>
    <row r="4490" spans="1:2">
      <c r="A4490" s="1">
        <v>1080100672979</v>
      </c>
      <c r="B4490" t="s">
        <v>4234</v>
      </c>
    </row>
    <row r="4491" spans="1:2">
      <c r="A4491" s="1">
        <v>1080100672986</v>
      </c>
      <c r="B4491" t="s">
        <v>4235</v>
      </c>
    </row>
    <row r="4492" spans="1:2">
      <c r="A4492" s="1">
        <v>1080100672993</v>
      </c>
      <c r="B4492" t="s">
        <v>4236</v>
      </c>
    </row>
    <row r="4493" spans="1:2">
      <c r="A4493" s="1">
        <v>1080100673006</v>
      </c>
      <c r="B4493" t="s">
        <v>4237</v>
      </c>
    </row>
    <row r="4494" spans="1:2">
      <c r="A4494" s="1">
        <v>1080100673013</v>
      </c>
      <c r="B4494" t="s">
        <v>4238</v>
      </c>
    </row>
    <row r="4495" spans="1:2">
      <c r="A4495" s="1">
        <v>1080100673020</v>
      </c>
      <c r="B4495" t="s">
        <v>4239</v>
      </c>
    </row>
    <row r="4496" spans="1:2">
      <c r="A4496" s="1">
        <v>1080100673037</v>
      </c>
      <c r="B4496" t="s">
        <v>4240</v>
      </c>
    </row>
    <row r="4497" spans="1:2">
      <c r="A4497" s="1">
        <v>1080100673051</v>
      </c>
      <c r="B4497" t="s">
        <v>4241</v>
      </c>
    </row>
    <row r="4498" spans="1:2">
      <c r="A4498" s="1">
        <v>1080100673068</v>
      </c>
      <c r="B4498" t="s">
        <v>4242</v>
      </c>
    </row>
    <row r="4499" spans="1:2">
      <c r="A4499" s="1">
        <v>1080100673075</v>
      </c>
      <c r="B4499" t="s">
        <v>4243</v>
      </c>
    </row>
    <row r="4500" spans="1:2">
      <c r="A4500" s="1">
        <v>1080100674775</v>
      </c>
      <c r="B4500" t="s">
        <v>4244</v>
      </c>
    </row>
    <row r="4501" spans="1:2">
      <c r="A4501" s="1">
        <v>1080100675048</v>
      </c>
      <c r="B4501" t="s">
        <v>4245</v>
      </c>
    </row>
    <row r="4502" spans="1:2">
      <c r="A4502" s="1">
        <v>1080100675475</v>
      </c>
      <c r="B4502" t="s">
        <v>4246</v>
      </c>
    </row>
    <row r="4503" spans="1:2">
      <c r="A4503" s="1">
        <v>1080100675482</v>
      </c>
      <c r="B4503" t="s">
        <v>4247</v>
      </c>
    </row>
    <row r="4504" spans="1:2">
      <c r="A4504" s="1">
        <v>1080100675505</v>
      </c>
      <c r="B4504" t="s">
        <v>4248</v>
      </c>
    </row>
    <row r="4505" spans="1:2">
      <c r="A4505" s="1">
        <v>1080100675529</v>
      </c>
      <c r="B4505" t="s">
        <v>4249</v>
      </c>
    </row>
    <row r="4506" spans="1:2">
      <c r="A4506" s="1">
        <v>1080100675543</v>
      </c>
      <c r="B4506" t="s">
        <v>4250</v>
      </c>
    </row>
    <row r="4507" spans="1:2">
      <c r="A4507" s="1">
        <v>1080100675550</v>
      </c>
      <c r="B4507" t="s">
        <v>4251</v>
      </c>
    </row>
    <row r="4508" spans="1:2">
      <c r="A4508" s="1">
        <v>1080100675574</v>
      </c>
      <c r="B4508" t="s">
        <v>4252</v>
      </c>
    </row>
    <row r="4509" spans="1:2">
      <c r="A4509" s="1">
        <v>1080100676434</v>
      </c>
      <c r="B4509" t="s">
        <v>4253</v>
      </c>
    </row>
    <row r="4510" spans="1:2">
      <c r="A4510" s="1">
        <v>1080100676779</v>
      </c>
      <c r="B4510" t="s">
        <v>4254</v>
      </c>
    </row>
    <row r="4511" spans="1:2">
      <c r="A4511" s="1">
        <v>1080100676823</v>
      </c>
      <c r="B4511" t="s">
        <v>4255</v>
      </c>
    </row>
    <row r="4512" spans="1:2">
      <c r="A4512" s="1">
        <v>1080100676830</v>
      </c>
      <c r="B4512" t="s">
        <v>4256</v>
      </c>
    </row>
    <row r="4513" spans="1:2">
      <c r="A4513" s="1">
        <v>1080100676847</v>
      </c>
      <c r="B4513" t="s">
        <v>4257</v>
      </c>
    </row>
    <row r="4514" spans="1:2">
      <c r="A4514" s="1">
        <v>1080100676878</v>
      </c>
      <c r="B4514" t="s">
        <v>4258</v>
      </c>
    </row>
    <row r="4515" spans="1:2">
      <c r="A4515" s="1">
        <v>1080100683593</v>
      </c>
      <c r="B4515" t="s">
        <v>4259</v>
      </c>
    </row>
    <row r="4516" spans="1:2">
      <c r="A4516" s="1">
        <v>1080100690287</v>
      </c>
      <c r="B4516" t="s">
        <v>4260</v>
      </c>
    </row>
    <row r="4517" spans="1:2">
      <c r="A4517" s="1">
        <v>1080100691345</v>
      </c>
      <c r="B4517" t="s">
        <v>4261</v>
      </c>
    </row>
    <row r="4518" spans="1:2">
      <c r="A4518" s="1">
        <v>1080100691352</v>
      </c>
      <c r="B4518" t="s">
        <v>4262</v>
      </c>
    </row>
    <row r="4519" spans="1:2">
      <c r="A4519" s="1">
        <v>1080100691369</v>
      </c>
      <c r="B4519" t="s">
        <v>4263</v>
      </c>
    </row>
    <row r="4520" spans="1:2">
      <c r="A4520" s="1">
        <v>1080100691376</v>
      </c>
      <c r="B4520" t="s">
        <v>4264</v>
      </c>
    </row>
    <row r="4521" spans="1:2">
      <c r="A4521" s="1">
        <v>1080100691383</v>
      </c>
      <c r="B4521" t="s">
        <v>3964</v>
      </c>
    </row>
    <row r="4522" spans="1:2">
      <c r="A4522" s="1">
        <v>1080100691673</v>
      </c>
      <c r="B4522" t="s">
        <v>4265</v>
      </c>
    </row>
    <row r="4523" spans="1:2">
      <c r="A4523" s="1">
        <v>1080100694216</v>
      </c>
      <c r="B4523" t="s">
        <v>4266</v>
      </c>
    </row>
    <row r="4524" spans="1:2">
      <c r="A4524" s="1">
        <v>1080100694230</v>
      </c>
      <c r="B4524" t="s">
        <v>4267</v>
      </c>
    </row>
    <row r="4525" spans="1:2">
      <c r="A4525" s="1">
        <v>1080100694247</v>
      </c>
      <c r="B4525" t="s">
        <v>4268</v>
      </c>
    </row>
    <row r="4526" spans="1:2">
      <c r="A4526" s="1">
        <v>1080100694254</v>
      </c>
      <c r="B4526" t="s">
        <v>4269</v>
      </c>
    </row>
    <row r="4527" spans="1:2">
      <c r="A4527" s="1">
        <v>1080100694322</v>
      </c>
      <c r="B4527" t="s">
        <v>4270</v>
      </c>
    </row>
    <row r="4528" spans="1:2">
      <c r="A4528" s="1">
        <v>1080100694346</v>
      </c>
      <c r="B4528" t="s">
        <v>4271</v>
      </c>
    </row>
    <row r="4529" spans="1:2">
      <c r="A4529" s="1">
        <v>1080100694353</v>
      </c>
      <c r="B4529" t="s">
        <v>4272</v>
      </c>
    </row>
    <row r="4530" spans="1:2">
      <c r="A4530" s="1">
        <v>1080100694360</v>
      </c>
      <c r="B4530" t="s">
        <v>4273</v>
      </c>
    </row>
    <row r="4531" spans="1:2">
      <c r="A4531" s="1">
        <v>1080100694377</v>
      </c>
      <c r="B4531" t="s">
        <v>4274</v>
      </c>
    </row>
    <row r="4532" spans="1:2">
      <c r="A4532" s="1">
        <v>1080100694384</v>
      </c>
      <c r="B4532" t="s">
        <v>4275</v>
      </c>
    </row>
    <row r="4533" spans="1:2">
      <c r="A4533" s="1">
        <v>1080100694544</v>
      </c>
      <c r="B4533" t="s">
        <v>4276</v>
      </c>
    </row>
    <row r="4534" spans="1:2">
      <c r="A4534" s="1">
        <v>1080100695381</v>
      </c>
      <c r="B4534" t="s">
        <v>4277</v>
      </c>
    </row>
    <row r="4535" spans="1:2">
      <c r="A4535" s="1">
        <v>1080100695398</v>
      </c>
      <c r="B4535" t="s">
        <v>4278</v>
      </c>
    </row>
    <row r="4536" spans="1:2">
      <c r="A4536" s="1">
        <v>1080100696142</v>
      </c>
      <c r="B4536" t="s">
        <v>4279</v>
      </c>
    </row>
    <row r="4537" spans="1:2">
      <c r="A4537" s="1">
        <v>1080100696180</v>
      </c>
      <c r="B4537" t="s">
        <v>4280</v>
      </c>
    </row>
    <row r="4538" spans="1:2">
      <c r="A4538" s="1">
        <v>1080100696197</v>
      </c>
      <c r="B4538" t="s">
        <v>4281</v>
      </c>
    </row>
    <row r="4539" spans="1:2">
      <c r="A4539" s="1">
        <v>1080100696227</v>
      </c>
      <c r="B4539" t="s">
        <v>4282</v>
      </c>
    </row>
    <row r="4540" spans="1:2">
      <c r="A4540" s="1">
        <v>1080100696265</v>
      </c>
      <c r="B4540" t="s">
        <v>4283</v>
      </c>
    </row>
    <row r="4541" spans="1:2">
      <c r="A4541" s="1">
        <v>1080100696272</v>
      </c>
      <c r="B4541" t="s">
        <v>4284</v>
      </c>
    </row>
    <row r="4542" spans="1:2">
      <c r="A4542" s="1">
        <v>1080100697873</v>
      </c>
      <c r="B4542" t="s">
        <v>4285</v>
      </c>
    </row>
    <row r="4543" spans="1:2">
      <c r="A4543" s="1">
        <v>1080100697958</v>
      </c>
      <c r="B4543" t="s">
        <v>4286</v>
      </c>
    </row>
    <row r="4544" spans="1:2">
      <c r="A4544" s="1">
        <v>1080100697965</v>
      </c>
      <c r="B4544" t="s">
        <v>4287</v>
      </c>
    </row>
    <row r="4545" spans="1:2">
      <c r="A4545" s="1">
        <v>1080100698016</v>
      </c>
      <c r="B4545" t="s">
        <v>4288</v>
      </c>
    </row>
    <row r="4546" spans="1:2">
      <c r="A4546" s="1">
        <v>1080100698023</v>
      </c>
      <c r="B4546" t="s">
        <v>4289</v>
      </c>
    </row>
    <row r="4547" spans="1:2">
      <c r="A4547" s="1">
        <v>1080100698030</v>
      </c>
      <c r="B4547" t="s">
        <v>4290</v>
      </c>
    </row>
    <row r="4548" spans="1:2">
      <c r="A4548" s="1">
        <v>1080100699747</v>
      </c>
      <c r="B4548" t="s">
        <v>4291</v>
      </c>
    </row>
    <row r="4549" spans="1:2">
      <c r="A4549" s="1">
        <v>1080100701709</v>
      </c>
      <c r="B4549" t="s">
        <v>4292</v>
      </c>
    </row>
    <row r="4550" spans="1:2">
      <c r="A4550" s="1">
        <v>1080100703253</v>
      </c>
      <c r="B4550" t="s">
        <v>4293</v>
      </c>
    </row>
    <row r="4551" spans="1:2">
      <c r="A4551" s="1">
        <v>1080100703369</v>
      </c>
      <c r="B4551" t="s">
        <v>4294</v>
      </c>
    </row>
    <row r="4552" spans="1:2">
      <c r="A4552" s="1">
        <v>1080100703383</v>
      </c>
      <c r="B4552" t="s">
        <v>4295</v>
      </c>
    </row>
    <row r="4553" spans="1:2">
      <c r="A4553" s="1">
        <v>1080100703390</v>
      </c>
      <c r="B4553" t="s">
        <v>4296</v>
      </c>
    </row>
    <row r="4554" spans="1:2">
      <c r="A4554" s="1">
        <v>1080100703406</v>
      </c>
      <c r="B4554" t="s">
        <v>4297</v>
      </c>
    </row>
    <row r="4555" spans="1:2">
      <c r="A4555" s="1">
        <v>1080100703413</v>
      </c>
      <c r="B4555" t="s">
        <v>4298</v>
      </c>
    </row>
    <row r="4556" spans="1:2">
      <c r="A4556" s="1">
        <v>1080100703420</v>
      </c>
      <c r="B4556" t="s">
        <v>4299</v>
      </c>
    </row>
    <row r="4557" spans="1:2">
      <c r="A4557" s="1">
        <v>1080100703765</v>
      </c>
      <c r="B4557" t="s">
        <v>4300</v>
      </c>
    </row>
    <row r="4558" spans="1:2">
      <c r="A4558" s="1">
        <v>1080100704069</v>
      </c>
      <c r="B4558" t="s">
        <v>4301</v>
      </c>
    </row>
    <row r="4559" spans="1:2">
      <c r="A4559" s="1">
        <v>1080100704076</v>
      </c>
      <c r="B4559" t="s">
        <v>4302</v>
      </c>
    </row>
    <row r="4560" spans="1:2">
      <c r="A4560" s="1">
        <v>1080100704144</v>
      </c>
      <c r="B4560" t="s">
        <v>4303</v>
      </c>
    </row>
    <row r="4561" spans="1:2">
      <c r="A4561" s="1">
        <v>1080100704250</v>
      </c>
      <c r="B4561" t="s">
        <v>4304</v>
      </c>
    </row>
    <row r="4562" spans="1:2">
      <c r="A4562" s="1">
        <v>1080100704267</v>
      </c>
      <c r="B4562" t="s">
        <v>4305</v>
      </c>
    </row>
    <row r="4563" spans="1:2">
      <c r="A4563" s="1">
        <v>1080100704304</v>
      </c>
      <c r="B4563" t="s">
        <v>4306</v>
      </c>
    </row>
    <row r="4564" spans="1:2">
      <c r="A4564" s="1">
        <v>1080100704328</v>
      </c>
      <c r="B4564" t="s">
        <v>4307</v>
      </c>
    </row>
    <row r="4565" spans="1:2">
      <c r="A4565" s="1">
        <v>1080100705264</v>
      </c>
      <c r="B4565" t="s">
        <v>4308</v>
      </c>
    </row>
    <row r="4566" spans="1:2">
      <c r="A4566" s="1">
        <v>1080100705271</v>
      </c>
      <c r="B4566" t="s">
        <v>4309</v>
      </c>
    </row>
    <row r="4567" spans="1:2">
      <c r="A4567" s="1">
        <v>1080100705288</v>
      </c>
      <c r="B4567" t="s">
        <v>4310</v>
      </c>
    </row>
    <row r="4568" spans="1:2">
      <c r="A4568" s="1">
        <v>1080100705295</v>
      </c>
      <c r="B4568" t="s">
        <v>4311</v>
      </c>
    </row>
    <row r="4569" spans="1:2">
      <c r="A4569" s="1">
        <v>1080100705301</v>
      </c>
      <c r="B4569" t="s">
        <v>4312</v>
      </c>
    </row>
    <row r="4570" spans="1:2">
      <c r="A4570" s="1">
        <v>1080100705318</v>
      </c>
      <c r="B4570" t="s">
        <v>4313</v>
      </c>
    </row>
    <row r="4571" spans="1:2">
      <c r="A4571" s="1">
        <v>1080100705325</v>
      </c>
      <c r="B4571" t="s">
        <v>4314</v>
      </c>
    </row>
    <row r="4572" spans="1:2">
      <c r="A4572" s="1">
        <v>1080100705332</v>
      </c>
      <c r="B4572" t="s">
        <v>4315</v>
      </c>
    </row>
    <row r="4573" spans="1:2">
      <c r="A4573" s="1">
        <v>1080100705349</v>
      </c>
      <c r="B4573" t="s">
        <v>4316</v>
      </c>
    </row>
    <row r="4574" spans="1:2">
      <c r="A4574" s="1">
        <v>1080100705356</v>
      </c>
      <c r="B4574" t="s">
        <v>4317</v>
      </c>
    </row>
    <row r="4575" spans="1:2">
      <c r="A4575" s="1">
        <v>1080100705363</v>
      </c>
      <c r="B4575" t="s">
        <v>4318</v>
      </c>
    </row>
    <row r="4576" spans="1:2">
      <c r="A4576" s="1">
        <v>1080100705370</v>
      </c>
      <c r="B4576" t="s">
        <v>4319</v>
      </c>
    </row>
    <row r="4577" spans="1:2">
      <c r="A4577" s="1">
        <v>1080100705387</v>
      </c>
      <c r="B4577" t="s">
        <v>4320</v>
      </c>
    </row>
    <row r="4578" spans="1:2">
      <c r="A4578" s="1">
        <v>1080100706360</v>
      </c>
      <c r="B4578" t="s">
        <v>4321</v>
      </c>
    </row>
    <row r="4579" spans="1:2">
      <c r="A4579" s="1">
        <v>1080100706384</v>
      </c>
      <c r="B4579" t="s">
        <v>4322</v>
      </c>
    </row>
    <row r="4580" spans="1:2">
      <c r="A4580" s="1">
        <v>1080100707060</v>
      </c>
      <c r="B4580" t="s">
        <v>4323</v>
      </c>
    </row>
    <row r="4581" spans="1:2">
      <c r="A4581" s="1">
        <v>1080100707091</v>
      </c>
      <c r="B4581" t="s">
        <v>4324</v>
      </c>
    </row>
    <row r="4582" spans="1:2">
      <c r="A4582" s="1">
        <v>1080100707107</v>
      </c>
      <c r="B4582" t="s">
        <v>4325</v>
      </c>
    </row>
    <row r="4583" spans="1:2">
      <c r="A4583" s="1">
        <v>1080100707350</v>
      </c>
      <c r="B4583" t="s">
        <v>4326</v>
      </c>
    </row>
    <row r="4584" spans="1:2">
      <c r="A4584" s="1">
        <v>1080100707398</v>
      </c>
      <c r="B4584" t="s">
        <v>4327</v>
      </c>
    </row>
    <row r="4585" spans="1:2">
      <c r="A4585" s="1">
        <v>1080100707404</v>
      </c>
      <c r="B4585" t="s">
        <v>4328</v>
      </c>
    </row>
    <row r="4586" spans="1:2">
      <c r="A4586" s="1">
        <v>1080100708340</v>
      </c>
      <c r="B4586" t="s">
        <v>4329</v>
      </c>
    </row>
    <row r="4587" spans="1:2">
      <c r="A4587" s="1">
        <v>1080100709095</v>
      </c>
      <c r="B4587" t="s">
        <v>4330</v>
      </c>
    </row>
    <row r="4588" spans="1:2">
      <c r="A4588" s="1">
        <v>1080100709989</v>
      </c>
      <c r="B4588" t="s">
        <v>4331</v>
      </c>
    </row>
    <row r="4589" spans="1:2">
      <c r="A4589" s="1">
        <v>1080100710145</v>
      </c>
      <c r="B4589" t="s">
        <v>4332</v>
      </c>
    </row>
    <row r="4590" spans="1:2">
      <c r="A4590" s="1">
        <v>1080100710367</v>
      </c>
      <c r="B4590" t="s">
        <v>4333</v>
      </c>
    </row>
    <row r="4591" spans="1:2">
      <c r="A4591" s="1">
        <v>1080100710992</v>
      </c>
      <c r="B4591" t="s">
        <v>4334</v>
      </c>
    </row>
    <row r="4592" spans="1:2">
      <c r="A4592" s="1">
        <v>1080100711005</v>
      </c>
      <c r="B4592" t="s">
        <v>4335</v>
      </c>
    </row>
    <row r="4593" spans="1:2">
      <c r="A4593" s="1">
        <v>1080100711012</v>
      </c>
      <c r="B4593" t="s">
        <v>4336</v>
      </c>
    </row>
    <row r="4594" spans="1:2">
      <c r="A4594" s="1">
        <v>1080100712576</v>
      </c>
      <c r="B4594" t="s">
        <v>4337</v>
      </c>
    </row>
    <row r="4595" spans="1:2">
      <c r="A4595" s="1">
        <v>1080100712583</v>
      </c>
      <c r="B4595" t="s">
        <v>4338</v>
      </c>
    </row>
    <row r="4596" spans="1:2">
      <c r="A4596" s="1">
        <v>1080100712590</v>
      </c>
      <c r="B4596" t="s">
        <v>4339</v>
      </c>
    </row>
    <row r="4597" spans="1:2">
      <c r="A4597" s="1">
        <v>1080100712606</v>
      </c>
      <c r="B4597" t="s">
        <v>4340</v>
      </c>
    </row>
    <row r="4598" spans="1:2">
      <c r="A4598" s="1">
        <v>1080100712613</v>
      </c>
      <c r="B4598" t="s">
        <v>4341</v>
      </c>
    </row>
    <row r="4599" spans="1:2">
      <c r="A4599" s="1">
        <v>1080100712620</v>
      </c>
      <c r="B4599" t="s">
        <v>4342</v>
      </c>
    </row>
    <row r="4600" spans="1:2">
      <c r="A4600" s="1">
        <v>1080100712675</v>
      </c>
      <c r="B4600" t="s">
        <v>4343</v>
      </c>
    </row>
    <row r="4601" spans="1:2">
      <c r="A4601" s="1">
        <v>1080100712699</v>
      </c>
      <c r="B4601" t="s">
        <v>4344</v>
      </c>
    </row>
    <row r="4602" spans="1:2">
      <c r="A4602" s="1">
        <v>1080100712729</v>
      </c>
      <c r="B4602" t="s">
        <v>4345</v>
      </c>
    </row>
    <row r="4603" spans="1:2">
      <c r="A4603" s="1">
        <v>1080100712743</v>
      </c>
      <c r="B4603" t="s">
        <v>4346</v>
      </c>
    </row>
    <row r="4604" spans="1:2">
      <c r="A4604" s="1">
        <v>1080100712750</v>
      </c>
      <c r="B4604" t="s">
        <v>4347</v>
      </c>
    </row>
    <row r="4605" spans="1:2">
      <c r="A4605" s="1">
        <v>1080100712767</v>
      </c>
      <c r="B4605" t="s">
        <v>4348</v>
      </c>
    </row>
    <row r="4606" spans="1:2">
      <c r="A4606" s="1">
        <v>1080100713313</v>
      </c>
      <c r="B4606" t="s">
        <v>4349</v>
      </c>
    </row>
    <row r="4607" spans="1:2">
      <c r="A4607" s="1">
        <v>1080100713344</v>
      </c>
      <c r="B4607" t="s">
        <v>4350</v>
      </c>
    </row>
    <row r="4608" spans="1:2">
      <c r="A4608" s="1">
        <v>1080100714044</v>
      </c>
      <c r="B4608" t="s">
        <v>4351</v>
      </c>
    </row>
    <row r="4609" spans="1:2">
      <c r="A4609" s="1">
        <v>1080100714082</v>
      </c>
      <c r="B4609" t="s">
        <v>4352</v>
      </c>
    </row>
    <row r="4610" spans="1:2">
      <c r="A4610" s="1">
        <v>1080100714358</v>
      </c>
      <c r="B4610" t="s">
        <v>4353</v>
      </c>
    </row>
    <row r="4611" spans="1:2">
      <c r="A4611" s="1">
        <v>1080100714518</v>
      </c>
      <c r="B4611" t="s">
        <v>4354</v>
      </c>
    </row>
    <row r="4612" spans="1:2">
      <c r="A4612" s="1">
        <v>1080100716147</v>
      </c>
      <c r="B4612" t="s">
        <v>4355</v>
      </c>
    </row>
    <row r="4613" spans="1:2">
      <c r="A4613" s="1">
        <v>1080100716154</v>
      </c>
      <c r="B4613" t="s">
        <v>4356</v>
      </c>
    </row>
    <row r="4614" spans="1:2">
      <c r="A4614" s="1">
        <v>1080100716529</v>
      </c>
      <c r="B4614" t="s">
        <v>4357</v>
      </c>
    </row>
    <row r="4615" spans="1:2">
      <c r="A4615" s="1">
        <v>1080100718608</v>
      </c>
      <c r="B4615" t="s">
        <v>4358</v>
      </c>
    </row>
    <row r="4616" spans="1:2">
      <c r="A4616" s="1">
        <v>1080100718615</v>
      </c>
      <c r="B4616" t="s">
        <v>4359</v>
      </c>
    </row>
    <row r="4617" spans="1:2">
      <c r="A4617" s="1">
        <v>1080100719636</v>
      </c>
      <c r="B4617" t="s">
        <v>4360</v>
      </c>
    </row>
    <row r="4618" spans="1:2">
      <c r="A4618" s="1">
        <v>1080100719650</v>
      </c>
      <c r="B4618" t="s">
        <v>4361</v>
      </c>
    </row>
    <row r="4619" spans="1:2">
      <c r="A4619" s="1">
        <v>1080100719674</v>
      </c>
      <c r="B4619" t="s">
        <v>4362</v>
      </c>
    </row>
    <row r="4620" spans="1:2">
      <c r="A4620" s="1">
        <v>1090100000498</v>
      </c>
      <c r="B4620" t="s">
        <v>4363</v>
      </c>
    </row>
    <row r="4621" spans="1:2">
      <c r="A4621" s="1">
        <v>1090100001204</v>
      </c>
      <c r="B4621" t="s">
        <v>4364</v>
      </c>
    </row>
    <row r="4622" spans="1:2">
      <c r="A4622" s="1">
        <v>1090100001211</v>
      </c>
      <c r="B4622" t="s">
        <v>4365</v>
      </c>
    </row>
    <row r="4623" spans="1:2">
      <c r="A4623" s="1">
        <v>1090100001228</v>
      </c>
      <c r="B4623" t="s">
        <v>4366</v>
      </c>
    </row>
    <row r="4624" spans="1:2">
      <c r="A4624" s="1">
        <v>1090100002362</v>
      </c>
      <c r="B4624" t="s">
        <v>4367</v>
      </c>
    </row>
    <row r="4625" spans="1:2">
      <c r="A4625" s="1">
        <v>1090100003406</v>
      </c>
      <c r="B4625" t="s">
        <v>4368</v>
      </c>
    </row>
    <row r="4626" spans="1:2">
      <c r="A4626" s="1">
        <v>1090100003413</v>
      </c>
      <c r="B4626" t="s">
        <v>4369</v>
      </c>
    </row>
    <row r="4627" spans="1:2">
      <c r="A4627" s="1">
        <v>1090100003444</v>
      </c>
      <c r="B4627" t="s">
        <v>4370</v>
      </c>
    </row>
    <row r="4628" spans="1:2">
      <c r="A4628" s="1">
        <v>1090100003536</v>
      </c>
      <c r="B4628" t="s">
        <v>4371</v>
      </c>
    </row>
    <row r="4629" spans="1:2">
      <c r="A4629" s="1">
        <v>1090100003543</v>
      </c>
      <c r="B4629" t="s">
        <v>4372</v>
      </c>
    </row>
    <row r="4630" spans="1:2">
      <c r="A4630" s="1">
        <v>1090100004458</v>
      </c>
      <c r="B4630" t="s">
        <v>4373</v>
      </c>
    </row>
    <row r="4631" spans="1:2">
      <c r="A4631" s="1">
        <v>1090100004854</v>
      </c>
      <c r="B4631" t="s">
        <v>4374</v>
      </c>
    </row>
    <row r="4632" spans="1:2">
      <c r="A4632" s="1">
        <v>1090100004861</v>
      </c>
      <c r="B4632" t="s">
        <v>4375</v>
      </c>
    </row>
    <row r="4633" spans="1:2">
      <c r="A4633" s="1">
        <v>1090100004878</v>
      </c>
      <c r="B4633" t="s">
        <v>4376</v>
      </c>
    </row>
    <row r="4634" spans="1:2">
      <c r="A4634" s="1">
        <v>1090100004885</v>
      </c>
      <c r="B4634" t="s">
        <v>4377</v>
      </c>
    </row>
    <row r="4635" spans="1:2">
      <c r="A4635" s="1">
        <v>1090100005653</v>
      </c>
      <c r="B4635" t="s">
        <v>4378</v>
      </c>
    </row>
    <row r="4636" spans="1:2">
      <c r="A4636" s="1">
        <v>1090100006117</v>
      </c>
      <c r="B4636" t="s">
        <v>4379</v>
      </c>
    </row>
    <row r="4637" spans="1:2">
      <c r="A4637" s="1">
        <v>1090100006124</v>
      </c>
      <c r="B4637" t="s">
        <v>4380</v>
      </c>
    </row>
    <row r="4638" spans="1:2">
      <c r="A4638" s="1">
        <v>1090100006131</v>
      </c>
      <c r="B4638" t="s">
        <v>4381</v>
      </c>
    </row>
    <row r="4639" spans="1:2">
      <c r="A4639" s="1">
        <v>1090100006148</v>
      </c>
      <c r="B4639" t="s">
        <v>4382</v>
      </c>
    </row>
    <row r="4640" spans="1:2">
      <c r="A4640" s="1">
        <v>1090100006155</v>
      </c>
      <c r="B4640" t="s">
        <v>4383</v>
      </c>
    </row>
    <row r="4641" spans="1:2">
      <c r="A4641" s="1">
        <v>1090100006162</v>
      </c>
      <c r="B4641" t="s">
        <v>4384</v>
      </c>
    </row>
    <row r="4642" spans="1:2">
      <c r="A4642" s="1">
        <v>1090100006179</v>
      </c>
      <c r="B4642" t="s">
        <v>4385</v>
      </c>
    </row>
    <row r="4643" spans="1:2">
      <c r="A4643" s="1">
        <v>1090100006186</v>
      </c>
      <c r="B4643" t="s">
        <v>4386</v>
      </c>
    </row>
    <row r="4644" spans="1:2">
      <c r="A4644" s="1">
        <v>1090100006193</v>
      </c>
      <c r="B4644" t="s">
        <v>4387</v>
      </c>
    </row>
    <row r="4645" spans="1:2">
      <c r="A4645" s="1">
        <v>1090100006209</v>
      </c>
      <c r="B4645" t="s">
        <v>4388</v>
      </c>
    </row>
    <row r="4646" spans="1:2">
      <c r="A4646" s="1">
        <v>1090100006216</v>
      </c>
      <c r="B4646" t="s">
        <v>4389</v>
      </c>
    </row>
    <row r="4647" spans="1:2">
      <c r="A4647" s="1">
        <v>1090100006223</v>
      </c>
      <c r="B4647" t="s">
        <v>4390</v>
      </c>
    </row>
    <row r="4648" spans="1:2">
      <c r="A4648" s="1">
        <v>1090100006230</v>
      </c>
      <c r="B4648" t="s">
        <v>4391</v>
      </c>
    </row>
    <row r="4649" spans="1:2">
      <c r="A4649" s="1">
        <v>1090100006247</v>
      </c>
      <c r="B4649" t="s">
        <v>4392</v>
      </c>
    </row>
    <row r="4650" spans="1:2">
      <c r="A4650" s="1">
        <v>1090100006254</v>
      </c>
      <c r="B4650" t="s">
        <v>4393</v>
      </c>
    </row>
    <row r="4651" spans="1:2">
      <c r="A4651" s="1">
        <v>1090100006261</v>
      </c>
      <c r="B4651" t="s">
        <v>4394</v>
      </c>
    </row>
    <row r="4652" spans="1:2">
      <c r="A4652" s="1">
        <v>1090100006278</v>
      </c>
      <c r="B4652" t="s">
        <v>4395</v>
      </c>
    </row>
    <row r="4653" spans="1:2">
      <c r="A4653" s="1">
        <v>1090100006322</v>
      </c>
      <c r="B4653" t="s">
        <v>4396</v>
      </c>
    </row>
    <row r="4654" spans="1:2">
      <c r="A4654" s="1">
        <v>1090100006490</v>
      </c>
      <c r="B4654" t="s">
        <v>4397</v>
      </c>
    </row>
    <row r="4655" spans="1:2">
      <c r="A4655" s="1">
        <v>1090100006506</v>
      </c>
      <c r="B4655" t="s">
        <v>4398</v>
      </c>
    </row>
    <row r="4656" spans="1:2">
      <c r="A4656" s="1">
        <v>1090100006513</v>
      </c>
      <c r="B4656" t="s">
        <v>4399</v>
      </c>
    </row>
    <row r="4657" spans="1:2">
      <c r="A4657" s="1">
        <v>1090100006599</v>
      </c>
      <c r="B4657" t="s">
        <v>4400</v>
      </c>
    </row>
    <row r="4658" spans="1:2">
      <c r="A4658" s="1">
        <v>1090100006605</v>
      </c>
      <c r="B4658" t="s">
        <v>4401</v>
      </c>
    </row>
    <row r="4659" spans="1:2">
      <c r="A4659" s="1">
        <v>1090100006612</v>
      </c>
      <c r="B4659" t="s">
        <v>4402</v>
      </c>
    </row>
    <row r="4660" spans="1:2">
      <c r="A4660" s="1">
        <v>1090100006629</v>
      </c>
      <c r="B4660" t="s">
        <v>4403</v>
      </c>
    </row>
    <row r="4661" spans="1:2">
      <c r="A4661" s="1">
        <v>1090100006636</v>
      </c>
      <c r="B4661" t="s">
        <v>4404</v>
      </c>
    </row>
    <row r="4662" spans="1:2">
      <c r="A4662" s="1">
        <v>1090100006780</v>
      </c>
      <c r="B4662" t="s">
        <v>4405</v>
      </c>
    </row>
    <row r="4663" spans="1:2">
      <c r="A4663" s="1">
        <v>1090100006797</v>
      </c>
      <c r="B4663" t="s">
        <v>4406</v>
      </c>
    </row>
    <row r="4664" spans="1:2">
      <c r="A4664" s="1">
        <v>1090100006803</v>
      </c>
      <c r="B4664" t="s">
        <v>4407</v>
      </c>
    </row>
    <row r="4665" spans="1:2">
      <c r="A4665" s="1">
        <v>1090100006810</v>
      </c>
      <c r="B4665" t="s">
        <v>4408</v>
      </c>
    </row>
    <row r="4666" spans="1:2">
      <c r="A4666" s="1">
        <v>1090100006827</v>
      </c>
      <c r="B4666" t="s">
        <v>4409</v>
      </c>
    </row>
    <row r="4667" spans="1:2">
      <c r="A4667" s="1">
        <v>1090100006834</v>
      </c>
      <c r="B4667" t="s">
        <v>4410</v>
      </c>
    </row>
    <row r="4668" spans="1:2">
      <c r="A4668" s="1">
        <v>1090100006841</v>
      </c>
      <c r="B4668" t="s">
        <v>4411</v>
      </c>
    </row>
    <row r="4669" spans="1:2">
      <c r="A4669" s="1">
        <v>1090100006858</v>
      </c>
      <c r="B4669" t="s">
        <v>4412</v>
      </c>
    </row>
    <row r="4670" spans="1:2">
      <c r="A4670" s="1">
        <v>1090100006865</v>
      </c>
      <c r="B4670" t="s">
        <v>4413</v>
      </c>
    </row>
    <row r="4671" spans="1:2">
      <c r="A4671" s="1">
        <v>1090100007046</v>
      </c>
      <c r="B4671" t="s">
        <v>4414</v>
      </c>
    </row>
    <row r="4672" spans="1:2">
      <c r="A4672" s="1">
        <v>1090100007053</v>
      </c>
      <c r="B4672" t="s">
        <v>4415</v>
      </c>
    </row>
    <row r="4673" spans="1:2">
      <c r="A4673" s="1">
        <v>1090100007060</v>
      </c>
      <c r="B4673" t="s">
        <v>4416</v>
      </c>
    </row>
    <row r="4674" spans="1:2">
      <c r="A4674" s="1">
        <v>1090100007077</v>
      </c>
      <c r="B4674" t="s">
        <v>4417</v>
      </c>
    </row>
    <row r="4675" spans="1:2">
      <c r="A4675" s="1">
        <v>1090100007107</v>
      </c>
      <c r="B4675" t="s">
        <v>4418</v>
      </c>
    </row>
    <row r="4676" spans="1:2">
      <c r="A4676" s="1">
        <v>1090100007206</v>
      </c>
      <c r="B4676" t="s">
        <v>4419</v>
      </c>
    </row>
    <row r="4677" spans="1:2">
      <c r="A4677" s="1">
        <v>1090100007305</v>
      </c>
      <c r="B4677" t="s">
        <v>4420</v>
      </c>
    </row>
    <row r="4678" spans="1:2">
      <c r="A4678" s="1">
        <v>1090100007312</v>
      </c>
      <c r="B4678" t="s">
        <v>4421</v>
      </c>
    </row>
    <row r="4679" spans="1:2">
      <c r="A4679" s="1">
        <v>1090100007329</v>
      </c>
      <c r="B4679" t="s">
        <v>4422</v>
      </c>
    </row>
    <row r="4680" spans="1:2">
      <c r="A4680" s="1">
        <v>1090100007343</v>
      </c>
      <c r="B4680" t="s">
        <v>4423</v>
      </c>
    </row>
    <row r="4681" spans="1:2">
      <c r="A4681" s="1">
        <v>1090100007350</v>
      </c>
      <c r="B4681" t="s">
        <v>4424</v>
      </c>
    </row>
    <row r="4682" spans="1:2">
      <c r="A4682" s="1">
        <v>1090100007367</v>
      </c>
      <c r="B4682" t="s">
        <v>4425</v>
      </c>
    </row>
    <row r="4683" spans="1:2">
      <c r="A4683" s="1">
        <v>1090100007374</v>
      </c>
      <c r="B4683" t="s">
        <v>4426</v>
      </c>
    </row>
    <row r="4684" spans="1:2">
      <c r="A4684" s="1">
        <v>1090100007381</v>
      </c>
      <c r="B4684" t="s">
        <v>4427</v>
      </c>
    </row>
    <row r="4685" spans="1:2">
      <c r="A4685" s="1">
        <v>1090100007398</v>
      </c>
      <c r="B4685" t="s">
        <v>4428</v>
      </c>
    </row>
    <row r="4686" spans="1:2">
      <c r="A4686" s="1">
        <v>1090100007404</v>
      </c>
      <c r="B4686" t="s">
        <v>4429</v>
      </c>
    </row>
    <row r="4687" spans="1:2">
      <c r="A4687" s="1">
        <v>1090100007411</v>
      </c>
      <c r="B4687" t="s">
        <v>4430</v>
      </c>
    </row>
    <row r="4688" spans="1:2">
      <c r="A4688" s="1">
        <v>1090100007428</v>
      </c>
      <c r="B4688" t="s">
        <v>4431</v>
      </c>
    </row>
    <row r="4689" spans="1:2">
      <c r="A4689" s="1">
        <v>1090100007435</v>
      </c>
      <c r="B4689" t="s">
        <v>4432</v>
      </c>
    </row>
    <row r="4690" spans="1:2">
      <c r="A4690" s="1">
        <v>1090100007442</v>
      </c>
      <c r="B4690" t="s">
        <v>4433</v>
      </c>
    </row>
    <row r="4691" spans="1:2">
      <c r="A4691" s="1">
        <v>1090100007459</v>
      </c>
      <c r="B4691" t="s">
        <v>4434</v>
      </c>
    </row>
    <row r="4692" spans="1:2">
      <c r="A4692" s="1">
        <v>1090100007473</v>
      </c>
      <c r="B4692" t="s">
        <v>4435</v>
      </c>
    </row>
    <row r="4693" spans="1:2">
      <c r="A4693" s="1">
        <v>1090100007480</v>
      </c>
      <c r="B4693" t="s">
        <v>4436</v>
      </c>
    </row>
    <row r="4694" spans="1:2">
      <c r="A4694" s="1">
        <v>1090100007497</v>
      </c>
      <c r="B4694" t="s">
        <v>4437</v>
      </c>
    </row>
    <row r="4695" spans="1:2">
      <c r="A4695" s="1">
        <v>1090100008319</v>
      </c>
      <c r="B4695" t="s">
        <v>4438</v>
      </c>
    </row>
    <row r="4696" spans="1:2">
      <c r="A4696" s="1">
        <v>1090100008326</v>
      </c>
      <c r="B4696" t="s">
        <v>4439</v>
      </c>
    </row>
    <row r="4697" spans="1:2">
      <c r="A4697" s="1">
        <v>1090100008333</v>
      </c>
      <c r="B4697" t="s">
        <v>4440</v>
      </c>
    </row>
    <row r="4698" spans="1:2">
      <c r="A4698" s="1">
        <v>1090100008364</v>
      </c>
      <c r="B4698" t="s">
        <v>4441</v>
      </c>
    </row>
    <row r="4699" spans="1:2">
      <c r="A4699" s="1">
        <v>1090100008371</v>
      </c>
      <c r="B4699" t="s">
        <v>4442</v>
      </c>
    </row>
    <row r="4700" spans="1:2">
      <c r="A4700" s="1">
        <v>1090100008388</v>
      </c>
      <c r="B4700" t="s">
        <v>4443</v>
      </c>
    </row>
    <row r="4701" spans="1:2">
      <c r="A4701" s="1">
        <v>1090100008395</v>
      </c>
      <c r="B4701" t="s">
        <v>4444</v>
      </c>
    </row>
    <row r="4702" spans="1:2">
      <c r="A4702" s="1">
        <v>1090100008401</v>
      </c>
      <c r="B4702" t="s">
        <v>4445</v>
      </c>
    </row>
    <row r="4703" spans="1:2">
      <c r="A4703" s="1">
        <v>1090100008494</v>
      </c>
      <c r="B4703" t="e">
        <f>+WOODPLANKS INOVAR ACC. ADAPTATION/REDUCER BEECH</f>
        <v>#NAME?</v>
      </c>
    </row>
    <row r="4704" spans="1:2">
      <c r="A4704" s="1">
        <v>1090100008500</v>
      </c>
      <c r="B4704" t="e">
        <f>+WOODPLANKS INOVAR ACC. ADAPTATION CHERRY</f>
        <v>#NAME?</v>
      </c>
    </row>
    <row r="4705" spans="1:2">
      <c r="A4705" s="1">
        <v>1090100008517</v>
      </c>
      <c r="B4705" t="e">
        <f>+WOODPLANKS INOVAR ACC. TRANSITION CHERRY</f>
        <v>#NAME?</v>
      </c>
    </row>
    <row r="4706" spans="1:2">
      <c r="A4706" s="1">
        <v>1090100008524</v>
      </c>
      <c r="B4706" t="e">
        <f>+WOODPLANKS INOVAR ACC. TRANSITION BEECH</f>
        <v>#NAME?</v>
      </c>
    </row>
    <row r="4707" spans="1:2">
      <c r="A4707" s="1">
        <v>1090100008531</v>
      </c>
      <c r="B4707" t="e">
        <f>+WOODPLANKS INOVAR ACC. NOSING BEECH</f>
        <v>#NAME?</v>
      </c>
    </row>
    <row r="4708" spans="1:2">
      <c r="A4708" s="1">
        <v>1090100008548</v>
      </c>
      <c r="B4708" t="e">
        <f>+WOODPLANKS INOVAR ACC. NOSING CHERRY</f>
        <v>#NAME?</v>
      </c>
    </row>
    <row r="4709" spans="1:2">
      <c r="A4709" s="1">
        <v>1090100008715</v>
      </c>
      <c r="B4709" t="s">
        <v>4446</v>
      </c>
    </row>
    <row r="4710" spans="1:2">
      <c r="A4710" s="1">
        <v>1090100008722</v>
      </c>
      <c r="B4710" t="s">
        <v>4447</v>
      </c>
    </row>
    <row r="4711" spans="1:2">
      <c r="A4711" s="1">
        <v>1090100008739</v>
      </c>
      <c r="B4711" t="s">
        <v>4448</v>
      </c>
    </row>
    <row r="4712" spans="1:2">
      <c r="A4712" s="1">
        <v>1090100008746</v>
      </c>
      <c r="B4712" t="s">
        <v>4449</v>
      </c>
    </row>
    <row r="4713" spans="1:2">
      <c r="A4713" s="1">
        <v>1090100008753</v>
      </c>
      <c r="B4713" t="s">
        <v>4450</v>
      </c>
    </row>
    <row r="4714" spans="1:2">
      <c r="A4714" s="1">
        <v>1090100008760</v>
      </c>
      <c r="B4714" t="s">
        <v>4451</v>
      </c>
    </row>
    <row r="4715" spans="1:2">
      <c r="A4715" s="1">
        <v>1090100008777</v>
      </c>
      <c r="B4715" t="s">
        <v>4452</v>
      </c>
    </row>
    <row r="4716" spans="1:2">
      <c r="A4716" s="1">
        <v>1090100008784</v>
      </c>
      <c r="B4716" t="s">
        <v>4453</v>
      </c>
    </row>
    <row r="4717" spans="1:2">
      <c r="A4717" s="1">
        <v>1090100008791</v>
      </c>
      <c r="B4717" t="s">
        <v>4454</v>
      </c>
    </row>
    <row r="4718" spans="1:2">
      <c r="A4718" s="1">
        <v>1090100008807</v>
      </c>
      <c r="B4718" t="s">
        <v>4455</v>
      </c>
    </row>
    <row r="4719" spans="1:2">
      <c r="A4719" s="1">
        <v>1090100008814</v>
      </c>
      <c r="B4719" t="s">
        <v>4456</v>
      </c>
    </row>
    <row r="4720" spans="1:2">
      <c r="A4720" s="1">
        <v>1090100008821</v>
      </c>
      <c r="B4720" t="s">
        <v>4457</v>
      </c>
    </row>
    <row r="4721" spans="1:2">
      <c r="A4721" s="1">
        <v>1090100008838</v>
      </c>
      <c r="B4721" t="s">
        <v>4458</v>
      </c>
    </row>
    <row r="4722" spans="1:2">
      <c r="A4722" s="1">
        <v>1090100008845</v>
      </c>
      <c r="B4722" t="s">
        <v>4459</v>
      </c>
    </row>
    <row r="4723" spans="1:2">
      <c r="A4723" s="1">
        <v>1090100008869</v>
      </c>
      <c r="B4723" t="s">
        <v>4460</v>
      </c>
    </row>
    <row r="4724" spans="1:2">
      <c r="A4724" s="1">
        <v>1090100008876</v>
      </c>
      <c r="B4724" t="s">
        <v>4461</v>
      </c>
    </row>
    <row r="4725" spans="1:2">
      <c r="A4725" s="1">
        <v>1090100008883</v>
      </c>
      <c r="B4725" t="s">
        <v>4462</v>
      </c>
    </row>
    <row r="4726" spans="1:2">
      <c r="A4726" s="1">
        <v>1090100008890</v>
      </c>
      <c r="B4726" t="s">
        <v>4463</v>
      </c>
    </row>
    <row r="4727" spans="1:2">
      <c r="A4727" s="1">
        <v>1090100008913</v>
      </c>
      <c r="B4727" t="s">
        <v>4464</v>
      </c>
    </row>
    <row r="4728" spans="1:2">
      <c r="A4728" s="1">
        <v>1090100008920</v>
      </c>
      <c r="B4728" t="s">
        <v>4465</v>
      </c>
    </row>
    <row r="4729" spans="1:2">
      <c r="A4729" s="1">
        <v>1090100008951</v>
      </c>
      <c r="B4729" t="s">
        <v>4466</v>
      </c>
    </row>
    <row r="4730" spans="1:2">
      <c r="A4730" s="1">
        <v>1090100009002</v>
      </c>
      <c r="B4730" t="s">
        <v>4467</v>
      </c>
    </row>
    <row r="4731" spans="1:2">
      <c r="A4731" s="1">
        <v>1090100009019</v>
      </c>
      <c r="B4731" t="s">
        <v>4468</v>
      </c>
    </row>
    <row r="4732" spans="1:2">
      <c r="A4732" s="1">
        <v>1090100009064</v>
      </c>
      <c r="B4732" t="s">
        <v>4469</v>
      </c>
    </row>
    <row r="4733" spans="1:2">
      <c r="A4733" s="1">
        <v>1090100009071</v>
      </c>
      <c r="B4733" t="s">
        <v>4470</v>
      </c>
    </row>
    <row r="4734" spans="1:2">
      <c r="A4734" s="1">
        <v>1090100009170</v>
      </c>
      <c r="B4734" t="s">
        <v>4471</v>
      </c>
    </row>
    <row r="4735" spans="1:2">
      <c r="A4735" s="1">
        <v>1090100009194</v>
      </c>
      <c r="B4735" t="s">
        <v>4472</v>
      </c>
    </row>
    <row r="4736" spans="1:2">
      <c r="A4736" s="1">
        <v>1090100009200</v>
      </c>
      <c r="B4736" t="s">
        <v>4473</v>
      </c>
    </row>
    <row r="4737" spans="1:2">
      <c r="A4737" s="1">
        <v>1090100009231</v>
      </c>
      <c r="B4737" t="e">
        <f>+PEDESTAL LA FONZA PI21 WHITE</f>
        <v>#NAME?</v>
      </c>
    </row>
    <row r="4738" spans="1:2">
      <c r="A4738" s="1">
        <v>1090100009514</v>
      </c>
      <c r="B4738" t="s">
        <v>4474</v>
      </c>
    </row>
    <row r="4739" spans="1:2">
      <c r="A4739" s="1">
        <v>1090100009521</v>
      </c>
      <c r="B4739" t="s">
        <v>4475</v>
      </c>
    </row>
    <row r="4740" spans="1:2">
      <c r="A4740" s="1">
        <v>1090100009538</v>
      </c>
      <c r="B4740" t="s">
        <v>4476</v>
      </c>
    </row>
    <row r="4741" spans="1:2">
      <c r="A4741" s="1">
        <v>1090100009545</v>
      </c>
      <c r="B4741" t="s">
        <v>4477</v>
      </c>
    </row>
    <row r="4742" spans="1:2">
      <c r="A4742" s="1">
        <v>1090100009552</v>
      </c>
      <c r="B4742" t="s">
        <v>4478</v>
      </c>
    </row>
    <row r="4743" spans="1:2">
      <c r="A4743" s="1">
        <v>1090100009569</v>
      </c>
      <c r="B4743" t="s">
        <v>4479</v>
      </c>
    </row>
    <row r="4744" spans="1:2">
      <c r="A4744" s="1">
        <v>1090100009576</v>
      </c>
      <c r="B4744" t="s">
        <v>4480</v>
      </c>
    </row>
    <row r="4745" spans="1:2">
      <c r="A4745" s="1">
        <v>1090100009583</v>
      </c>
      <c r="B4745" t="s">
        <v>4481</v>
      </c>
    </row>
    <row r="4746" spans="1:2">
      <c r="A4746" s="1">
        <v>1090100009590</v>
      </c>
      <c r="B4746" t="s">
        <v>4482</v>
      </c>
    </row>
    <row r="4747" spans="1:2">
      <c r="A4747" s="1">
        <v>1090100009606</v>
      </c>
      <c r="B4747" t="s">
        <v>4483</v>
      </c>
    </row>
    <row r="4748" spans="1:2">
      <c r="A4748" s="1">
        <v>1090100009613</v>
      </c>
      <c r="B4748" t="s">
        <v>4484</v>
      </c>
    </row>
    <row r="4749" spans="1:2">
      <c r="A4749" s="1">
        <v>1090100009620</v>
      </c>
      <c r="B4749" t="s">
        <v>4485</v>
      </c>
    </row>
    <row r="4750" spans="1:2">
      <c r="A4750" s="1">
        <v>1090100009637</v>
      </c>
      <c r="B4750" t="s">
        <v>4486</v>
      </c>
    </row>
    <row r="4751" spans="1:2">
      <c r="A4751" s="1">
        <v>1090100009644</v>
      </c>
      <c r="B4751" t="s">
        <v>4487</v>
      </c>
    </row>
    <row r="4752" spans="1:2">
      <c r="A4752" s="1">
        <v>1090100009651</v>
      </c>
      <c r="B4752" t="s">
        <v>4488</v>
      </c>
    </row>
    <row r="4753" spans="1:2">
      <c r="A4753" s="1">
        <v>1090100009668</v>
      </c>
      <c r="B4753" t="s">
        <v>4489</v>
      </c>
    </row>
    <row r="4754" spans="1:2">
      <c r="A4754" s="1">
        <v>1090100009675</v>
      </c>
      <c r="B4754" t="s">
        <v>4490</v>
      </c>
    </row>
    <row r="4755" spans="1:2">
      <c r="A4755" s="1">
        <v>1090100009682</v>
      </c>
      <c r="B4755" t="s">
        <v>4491</v>
      </c>
    </row>
    <row r="4756" spans="1:2">
      <c r="A4756" s="1">
        <v>1090100009699</v>
      </c>
      <c r="B4756" t="s">
        <v>4492</v>
      </c>
    </row>
    <row r="4757" spans="1:2">
      <c r="A4757" s="1">
        <v>1090100009705</v>
      </c>
      <c r="B4757" t="s">
        <v>4493</v>
      </c>
    </row>
    <row r="4758" spans="1:2">
      <c r="A4758" s="1">
        <v>1090100009712</v>
      </c>
      <c r="B4758" t="s">
        <v>4494</v>
      </c>
    </row>
    <row r="4759" spans="1:2">
      <c r="A4759" s="1">
        <v>1090100009729</v>
      </c>
      <c r="B4759" t="s">
        <v>4495</v>
      </c>
    </row>
    <row r="4760" spans="1:2">
      <c r="A4760" s="1">
        <v>1090100009736</v>
      </c>
      <c r="B4760" t="s">
        <v>4496</v>
      </c>
    </row>
    <row r="4761" spans="1:2">
      <c r="A4761" s="1">
        <v>1090100009743</v>
      </c>
      <c r="B4761" t="s">
        <v>4497</v>
      </c>
    </row>
    <row r="4762" spans="1:2">
      <c r="A4762" s="1">
        <v>1090100009750</v>
      </c>
      <c r="B4762" t="s">
        <v>4498</v>
      </c>
    </row>
    <row r="4763" spans="1:2">
      <c r="A4763" s="1">
        <v>1090100009767</v>
      </c>
      <c r="B4763" t="s">
        <v>4499</v>
      </c>
    </row>
    <row r="4764" spans="1:2">
      <c r="A4764" s="1">
        <v>1090100009774</v>
      </c>
      <c r="B4764" t="s">
        <v>4500</v>
      </c>
    </row>
    <row r="4765" spans="1:2">
      <c r="A4765" s="1">
        <v>1090100009781</v>
      </c>
      <c r="B4765" t="s">
        <v>4501</v>
      </c>
    </row>
    <row r="4766" spans="1:2">
      <c r="A4766" s="1">
        <v>1090100009798</v>
      </c>
      <c r="B4766" t="s">
        <v>4502</v>
      </c>
    </row>
    <row r="4767" spans="1:2">
      <c r="A4767" s="1">
        <v>1090100009804</v>
      </c>
      <c r="B4767" t="s">
        <v>4503</v>
      </c>
    </row>
    <row r="4768" spans="1:2">
      <c r="A4768" s="1">
        <v>1090100009811</v>
      </c>
      <c r="B4768" t="s">
        <v>4504</v>
      </c>
    </row>
    <row r="4769" spans="1:2">
      <c r="A4769" s="1">
        <v>1090100009828</v>
      </c>
      <c r="B4769" t="s">
        <v>4505</v>
      </c>
    </row>
    <row r="4770" spans="1:2">
      <c r="A4770" s="1">
        <v>1090100009835</v>
      </c>
      <c r="B4770" t="s">
        <v>4506</v>
      </c>
    </row>
    <row r="4771" spans="1:2">
      <c r="A4771" s="1">
        <v>1090100009842</v>
      </c>
      <c r="B4771" t="s">
        <v>4507</v>
      </c>
    </row>
    <row r="4772" spans="1:2">
      <c r="A4772" s="1">
        <v>1090100009859</v>
      </c>
      <c r="B4772" t="s">
        <v>4508</v>
      </c>
    </row>
    <row r="4773" spans="1:2">
      <c r="A4773" s="1">
        <v>1090100009866</v>
      </c>
      <c r="B4773" t="s">
        <v>4509</v>
      </c>
    </row>
    <row r="4774" spans="1:2">
      <c r="A4774" s="1">
        <v>1090100009897</v>
      </c>
      <c r="B4774" t="s">
        <v>4510</v>
      </c>
    </row>
    <row r="4775" spans="1:2">
      <c r="A4775" s="1">
        <v>1090100009941</v>
      </c>
      <c r="B4775" t="s">
        <v>4511</v>
      </c>
    </row>
    <row r="4776" spans="1:2">
      <c r="A4776" s="1">
        <v>1090100009958</v>
      </c>
      <c r="B4776" t="s">
        <v>4512</v>
      </c>
    </row>
    <row r="4777" spans="1:2">
      <c r="A4777" s="1">
        <v>1090100009965</v>
      </c>
      <c r="B4777" t="s">
        <v>4513</v>
      </c>
    </row>
    <row r="4778" spans="1:2">
      <c r="A4778" s="1">
        <v>1090100009972</v>
      </c>
      <c r="B4778" t="s">
        <v>4514</v>
      </c>
    </row>
    <row r="4779" spans="1:2">
      <c r="A4779" s="1">
        <v>1090100009989</v>
      </c>
      <c r="B4779" t="s">
        <v>4515</v>
      </c>
    </row>
    <row r="4780" spans="1:2">
      <c r="A4780" s="1">
        <v>1090100010015</v>
      </c>
      <c r="B4780" t="s">
        <v>4516</v>
      </c>
    </row>
    <row r="4781" spans="1:2">
      <c r="A4781" s="1">
        <v>1090100010022</v>
      </c>
      <c r="B4781" t="s">
        <v>4517</v>
      </c>
    </row>
    <row r="4782" spans="1:2">
      <c r="A4782" s="1">
        <v>1090100010039</v>
      </c>
      <c r="B4782" t="s">
        <v>4518</v>
      </c>
    </row>
    <row r="4783" spans="1:2">
      <c r="A4783" s="1">
        <v>1090100010046</v>
      </c>
      <c r="B4783" t="s">
        <v>4519</v>
      </c>
    </row>
    <row r="4784" spans="1:2">
      <c r="A4784" s="1">
        <v>1090100010053</v>
      </c>
      <c r="B4784" t="s">
        <v>4520</v>
      </c>
    </row>
    <row r="4785" spans="1:2">
      <c r="A4785" s="1">
        <v>1090100010084</v>
      </c>
      <c r="B4785" t="s">
        <v>4521</v>
      </c>
    </row>
    <row r="4786" spans="1:2">
      <c r="A4786" s="1">
        <v>1090100010220</v>
      </c>
      <c r="B4786" t="s">
        <v>4522</v>
      </c>
    </row>
    <row r="4787" spans="1:2">
      <c r="A4787" s="1">
        <v>1090100010237</v>
      </c>
      <c r="B4787" t="s">
        <v>4523</v>
      </c>
    </row>
    <row r="4788" spans="1:2">
      <c r="A4788" s="1">
        <v>1090100010367</v>
      </c>
      <c r="B4788" t="s">
        <v>4524</v>
      </c>
    </row>
    <row r="4789" spans="1:2">
      <c r="A4789" s="1">
        <v>1090100010374</v>
      </c>
      <c r="B4789" t="s">
        <v>4525</v>
      </c>
    </row>
    <row r="4790" spans="1:2">
      <c r="A4790" s="1">
        <v>1090100010435</v>
      </c>
      <c r="B4790" t="s">
        <v>4526</v>
      </c>
    </row>
    <row r="4791" spans="1:2">
      <c r="A4791" s="1">
        <v>1090100010442</v>
      </c>
      <c r="B4791" t="s">
        <v>4527</v>
      </c>
    </row>
    <row r="4792" spans="1:2">
      <c r="A4792" s="1">
        <v>1090100010459</v>
      </c>
      <c r="B4792" t="s">
        <v>4528</v>
      </c>
    </row>
    <row r="4793" spans="1:2">
      <c r="A4793" s="1">
        <v>1090100010602</v>
      </c>
      <c r="B4793" t="s">
        <v>4529</v>
      </c>
    </row>
    <row r="4794" spans="1:2">
      <c r="A4794" s="1">
        <v>1090100010619</v>
      </c>
      <c r="B4794" t="s">
        <v>4530</v>
      </c>
    </row>
    <row r="4795" spans="1:2">
      <c r="A4795" s="1">
        <v>1090100010626</v>
      </c>
      <c r="B4795" t="s">
        <v>4531</v>
      </c>
    </row>
    <row r="4796" spans="1:2">
      <c r="A4796" s="1">
        <v>1090100010701</v>
      </c>
      <c r="B4796" t="s">
        <v>4532</v>
      </c>
    </row>
    <row r="4797" spans="1:2">
      <c r="A4797" s="1">
        <v>1090100010718</v>
      </c>
      <c r="B4797" t="s">
        <v>4533</v>
      </c>
    </row>
    <row r="4798" spans="1:2">
      <c r="A4798" s="1">
        <v>1090100010725</v>
      </c>
      <c r="B4798" t="s">
        <v>4534</v>
      </c>
    </row>
    <row r="4799" spans="1:2">
      <c r="A4799" s="1">
        <v>1090100010732</v>
      </c>
      <c r="B4799" t="s">
        <v>4535</v>
      </c>
    </row>
    <row r="4800" spans="1:2">
      <c r="A4800" s="1">
        <v>1090100010749</v>
      </c>
      <c r="B4800" t="s">
        <v>4536</v>
      </c>
    </row>
    <row r="4801" spans="1:2">
      <c r="A4801" s="1">
        <v>1090100010756</v>
      </c>
      <c r="B4801" t="s">
        <v>4537</v>
      </c>
    </row>
    <row r="4802" spans="1:2">
      <c r="A4802" s="1">
        <v>1090100010763</v>
      </c>
      <c r="B4802" t="s">
        <v>4538</v>
      </c>
    </row>
    <row r="4803" spans="1:2">
      <c r="A4803" s="1">
        <v>1090100010770</v>
      </c>
      <c r="B4803" t="e">
        <f>+WOODPLANKS INOVAR ACC. END PROFILE CHERRY</f>
        <v>#NAME?</v>
      </c>
    </row>
    <row r="4804" spans="1:2">
      <c r="A4804" s="1">
        <v>1090100010787</v>
      </c>
      <c r="B4804" t="e">
        <f>+WOODPLANKS INOVAR ACC. END PROFILE BEECH</f>
        <v>#NAME?</v>
      </c>
    </row>
    <row r="4805" spans="1:2">
      <c r="A4805" s="1">
        <v>1090100010794</v>
      </c>
      <c r="B4805" t="s">
        <v>4539</v>
      </c>
    </row>
    <row r="4806" spans="1:2">
      <c r="A4806" s="1">
        <v>1090100010800</v>
      </c>
      <c r="B4806" t="s">
        <v>4540</v>
      </c>
    </row>
    <row r="4807" spans="1:2">
      <c r="A4807" s="1">
        <v>1090100010817</v>
      </c>
      <c r="B4807" t="e">
        <f>+FAUCET RAVONI LGB2049-3</f>
        <v>#NAME?</v>
      </c>
    </row>
    <row r="4808" spans="1:2">
      <c r="A4808" s="1">
        <v>1090100010824</v>
      </c>
      <c r="B4808" t="s">
        <v>4541</v>
      </c>
    </row>
    <row r="4809" spans="1:2">
      <c r="A4809" s="1">
        <v>1090100010831</v>
      </c>
      <c r="B4809" t="e">
        <f>+WASTE AND OVERFLOW LA FONZA LGB93</f>
        <v>#NAME?</v>
      </c>
    </row>
    <row r="4810" spans="1:2">
      <c r="A4810" s="1">
        <v>1090100010923</v>
      </c>
      <c r="B4810" t="s">
        <v>4542</v>
      </c>
    </row>
    <row r="4811" spans="1:2">
      <c r="A4811" s="1">
        <v>1090100010930</v>
      </c>
      <c r="B4811" t="s">
        <v>4543</v>
      </c>
    </row>
    <row r="4812" spans="1:2">
      <c r="A4812" s="1">
        <v>1090100010947</v>
      </c>
      <c r="B4812" t="s">
        <v>4544</v>
      </c>
    </row>
    <row r="4813" spans="1:2">
      <c r="A4813" s="1">
        <v>1090100010954</v>
      </c>
      <c r="B4813" t="s">
        <v>4545</v>
      </c>
    </row>
    <row r="4814" spans="1:2">
      <c r="A4814" s="1">
        <v>1090100010961</v>
      </c>
      <c r="B4814" t="s">
        <v>4546</v>
      </c>
    </row>
    <row r="4815" spans="1:2">
      <c r="A4815" s="1">
        <v>1090100010978</v>
      </c>
      <c r="B4815" t="s">
        <v>4547</v>
      </c>
    </row>
    <row r="4816" spans="1:2">
      <c r="A4816" s="1">
        <v>1090100011012</v>
      </c>
      <c r="B4816" t="s">
        <v>4548</v>
      </c>
    </row>
    <row r="4817" spans="1:2">
      <c r="A4817" s="1">
        <v>1090100011128</v>
      </c>
      <c r="B4817" t="s">
        <v>4549</v>
      </c>
    </row>
    <row r="4818" spans="1:2">
      <c r="A4818" s="1">
        <v>1090100011135</v>
      </c>
      <c r="B4818" t="s">
        <v>4550</v>
      </c>
    </row>
    <row r="4819" spans="1:2">
      <c r="A4819" s="1">
        <v>1090100011142</v>
      </c>
      <c r="B4819" t="s">
        <v>4551</v>
      </c>
    </row>
    <row r="4820" spans="1:2">
      <c r="A4820" s="1">
        <v>1090100011159</v>
      </c>
      <c r="B4820" t="s">
        <v>4552</v>
      </c>
    </row>
    <row r="4821" spans="1:2">
      <c r="A4821" s="1">
        <v>1090100011166</v>
      </c>
      <c r="B4821" t="s">
        <v>4553</v>
      </c>
    </row>
    <row r="4822" spans="1:2">
      <c r="A4822" s="1">
        <v>1090100011173</v>
      </c>
      <c r="B4822" t="s">
        <v>4554</v>
      </c>
    </row>
    <row r="4823" spans="1:2">
      <c r="A4823" s="1">
        <v>1090100011180</v>
      </c>
      <c r="B4823" t="s">
        <v>4555</v>
      </c>
    </row>
    <row r="4824" spans="1:2">
      <c r="A4824" s="1">
        <v>1090100011197</v>
      </c>
      <c r="B4824" t="s">
        <v>4556</v>
      </c>
    </row>
    <row r="4825" spans="1:2">
      <c r="A4825" s="1">
        <v>1090100011203</v>
      </c>
      <c r="B4825" t="s">
        <v>4557</v>
      </c>
    </row>
    <row r="4826" spans="1:2">
      <c r="A4826" s="1">
        <v>1090100011210</v>
      </c>
      <c r="B4826" t="s">
        <v>4558</v>
      </c>
    </row>
    <row r="4827" spans="1:2">
      <c r="A4827" s="1">
        <v>1090100011227</v>
      </c>
      <c r="B4827" t="s">
        <v>4559</v>
      </c>
    </row>
    <row r="4828" spans="1:2">
      <c r="A4828" s="1">
        <v>1090100011234</v>
      </c>
      <c r="B4828" t="s">
        <v>4560</v>
      </c>
    </row>
    <row r="4829" spans="1:2">
      <c r="A4829" s="1">
        <v>1090100011241</v>
      </c>
      <c r="B4829" t="s">
        <v>4561</v>
      </c>
    </row>
    <row r="4830" spans="1:2">
      <c r="A4830" s="1">
        <v>1090100011258</v>
      </c>
      <c r="B4830" t="s">
        <v>4562</v>
      </c>
    </row>
    <row r="4831" spans="1:2">
      <c r="A4831" s="1">
        <v>1090100011265</v>
      </c>
      <c r="B4831" t="s">
        <v>4563</v>
      </c>
    </row>
    <row r="4832" spans="1:2">
      <c r="A4832" s="1">
        <v>1090100011272</v>
      </c>
      <c r="B4832" t="s">
        <v>4564</v>
      </c>
    </row>
    <row r="4833" spans="1:2">
      <c r="A4833" s="1">
        <v>1090100011296</v>
      </c>
      <c r="B4833" t="s">
        <v>4565</v>
      </c>
    </row>
    <row r="4834" spans="1:2">
      <c r="A4834" s="1">
        <v>1090100011302</v>
      </c>
      <c r="B4834" t="s">
        <v>4566</v>
      </c>
    </row>
    <row r="4835" spans="1:2">
      <c r="A4835" s="1">
        <v>1090100011319</v>
      </c>
      <c r="B4835" t="s">
        <v>4567</v>
      </c>
    </row>
    <row r="4836" spans="1:2">
      <c r="A4836" s="1">
        <v>1090100011326</v>
      </c>
      <c r="B4836" t="s">
        <v>4568</v>
      </c>
    </row>
    <row r="4837" spans="1:2">
      <c r="A4837" s="1">
        <v>1090100011333</v>
      </c>
      <c r="B4837" t="s">
        <v>4569</v>
      </c>
    </row>
    <row r="4838" spans="1:2">
      <c r="A4838" s="1">
        <v>1090100011340</v>
      </c>
      <c r="B4838" t="s">
        <v>4570</v>
      </c>
    </row>
    <row r="4839" spans="1:2">
      <c r="A4839" s="1">
        <v>1090100011357</v>
      </c>
      <c r="B4839" t="s">
        <v>4571</v>
      </c>
    </row>
    <row r="4840" spans="1:2">
      <c r="A4840" s="1">
        <v>1090100011364</v>
      </c>
      <c r="B4840" t="s">
        <v>4572</v>
      </c>
    </row>
    <row r="4841" spans="1:2">
      <c r="A4841" s="1">
        <v>1090100011371</v>
      </c>
      <c r="B4841" t="s">
        <v>4573</v>
      </c>
    </row>
    <row r="4842" spans="1:2">
      <c r="A4842" s="1">
        <v>1090100011388</v>
      </c>
      <c r="B4842" t="s">
        <v>4574</v>
      </c>
    </row>
    <row r="4843" spans="1:2">
      <c r="A4843" s="1">
        <v>1090100011395</v>
      </c>
      <c r="B4843" t="s">
        <v>4575</v>
      </c>
    </row>
    <row r="4844" spans="1:2">
      <c r="A4844" s="1">
        <v>1090100011401</v>
      </c>
      <c r="B4844" t="s">
        <v>4576</v>
      </c>
    </row>
    <row r="4845" spans="1:2">
      <c r="A4845" s="1">
        <v>1090100011418</v>
      </c>
      <c r="B4845" t="s">
        <v>4577</v>
      </c>
    </row>
    <row r="4846" spans="1:2">
      <c r="A4846" s="1">
        <v>1090100011425</v>
      </c>
      <c r="B4846" t="s">
        <v>4578</v>
      </c>
    </row>
    <row r="4847" spans="1:2">
      <c r="A4847" s="1">
        <v>1090100011432</v>
      </c>
      <c r="B4847" t="s">
        <v>4579</v>
      </c>
    </row>
    <row r="4848" spans="1:2">
      <c r="A4848" s="1">
        <v>1090100011449</v>
      </c>
      <c r="B4848" t="s">
        <v>4580</v>
      </c>
    </row>
    <row r="4849" spans="1:2">
      <c r="A4849" s="1">
        <v>1090100011456</v>
      </c>
      <c r="B4849" t="s">
        <v>4581</v>
      </c>
    </row>
    <row r="4850" spans="1:2">
      <c r="A4850" s="1">
        <v>1090100011463</v>
      </c>
      <c r="B4850" t="s">
        <v>4582</v>
      </c>
    </row>
    <row r="4851" spans="1:2">
      <c r="A4851" s="1">
        <v>1090100011470</v>
      </c>
      <c r="B4851" t="s">
        <v>4583</v>
      </c>
    </row>
    <row r="4852" spans="1:2">
      <c r="A4852" s="1">
        <v>1090100011487</v>
      </c>
      <c r="B4852" t="s">
        <v>4584</v>
      </c>
    </row>
    <row r="4853" spans="1:2">
      <c r="A4853" s="1">
        <v>1090100011494</v>
      </c>
      <c r="B4853" t="s">
        <v>4585</v>
      </c>
    </row>
    <row r="4854" spans="1:2">
      <c r="A4854" s="1">
        <v>1090100011500</v>
      </c>
      <c r="B4854" t="s">
        <v>4586</v>
      </c>
    </row>
    <row r="4855" spans="1:2">
      <c r="A4855" s="1">
        <v>1090100011524</v>
      </c>
      <c r="B4855" t="s">
        <v>4587</v>
      </c>
    </row>
    <row r="4856" spans="1:2">
      <c r="A4856" s="1">
        <v>1090100011531</v>
      </c>
      <c r="B4856" t="s">
        <v>4588</v>
      </c>
    </row>
    <row r="4857" spans="1:2">
      <c r="A4857" s="1">
        <v>1090100011548</v>
      </c>
      <c r="B4857" t="s">
        <v>4589</v>
      </c>
    </row>
    <row r="4858" spans="1:2">
      <c r="A4858" s="1">
        <v>1090100011555</v>
      </c>
      <c r="B4858" t="s">
        <v>4590</v>
      </c>
    </row>
    <row r="4859" spans="1:2">
      <c r="A4859" s="1">
        <v>1090100011562</v>
      </c>
      <c r="B4859" t="s">
        <v>4591</v>
      </c>
    </row>
    <row r="4860" spans="1:2">
      <c r="A4860" s="1">
        <v>1090100011579</v>
      </c>
      <c r="B4860" t="s">
        <v>4592</v>
      </c>
    </row>
    <row r="4861" spans="1:2">
      <c r="A4861" s="1">
        <v>1090100011586</v>
      </c>
      <c r="B4861" t="s">
        <v>4593</v>
      </c>
    </row>
    <row r="4862" spans="1:2">
      <c r="A4862" s="1">
        <v>1090100011593</v>
      </c>
      <c r="B4862" t="s">
        <v>4594</v>
      </c>
    </row>
    <row r="4863" spans="1:2">
      <c r="A4863" s="1">
        <v>1090100011609</v>
      </c>
      <c r="B4863" t="s">
        <v>4595</v>
      </c>
    </row>
    <row r="4864" spans="1:2">
      <c r="A4864" s="1">
        <v>1090100011616</v>
      </c>
      <c r="B4864" t="s">
        <v>4596</v>
      </c>
    </row>
    <row r="4865" spans="1:2">
      <c r="A4865" s="1">
        <v>1090100011623</v>
      </c>
      <c r="B4865" t="s">
        <v>4597</v>
      </c>
    </row>
    <row r="4866" spans="1:2">
      <c r="A4866" s="1">
        <v>1090100011630</v>
      </c>
      <c r="B4866" t="s">
        <v>4598</v>
      </c>
    </row>
    <row r="4867" spans="1:2">
      <c r="A4867" s="1">
        <v>1090100011722</v>
      </c>
      <c r="B4867" t="s">
        <v>4599</v>
      </c>
    </row>
    <row r="4868" spans="1:2">
      <c r="A4868" s="1">
        <v>1090100011739</v>
      </c>
      <c r="B4868" t="s">
        <v>4600</v>
      </c>
    </row>
    <row r="4869" spans="1:2">
      <c r="A4869" s="1">
        <v>1090100011821</v>
      </c>
      <c r="B4869" t="s">
        <v>4601</v>
      </c>
    </row>
    <row r="4870" spans="1:2">
      <c r="A4870" s="1">
        <v>1090100011852</v>
      </c>
      <c r="B4870" t="s">
        <v>4602</v>
      </c>
    </row>
    <row r="4871" spans="1:2">
      <c r="A4871" s="1">
        <v>1090100011869</v>
      </c>
      <c r="B4871" t="s">
        <v>4603</v>
      </c>
    </row>
    <row r="4872" spans="1:2">
      <c r="A4872" s="1">
        <v>1090100011876</v>
      </c>
      <c r="B4872" t="s">
        <v>4604</v>
      </c>
    </row>
    <row r="4873" spans="1:2">
      <c r="A4873" s="1">
        <v>1090100011883</v>
      </c>
      <c r="B4873" t="s">
        <v>4605</v>
      </c>
    </row>
    <row r="4874" spans="1:2">
      <c r="A4874" s="1">
        <v>1090100011890</v>
      </c>
      <c r="B4874" t="s">
        <v>4606</v>
      </c>
    </row>
    <row r="4875" spans="1:2">
      <c r="A4875" s="1">
        <v>1090100011906</v>
      </c>
      <c r="B4875" t="s">
        <v>4607</v>
      </c>
    </row>
    <row r="4876" spans="1:2">
      <c r="A4876" s="1">
        <v>1090100011913</v>
      </c>
      <c r="B4876" t="s">
        <v>4608</v>
      </c>
    </row>
    <row r="4877" spans="1:2">
      <c r="A4877" s="1">
        <v>1090100011920</v>
      </c>
      <c r="B4877" t="s">
        <v>4609</v>
      </c>
    </row>
    <row r="4878" spans="1:2">
      <c r="A4878" s="1">
        <v>1090100011944</v>
      </c>
      <c r="B4878" t="s">
        <v>4610</v>
      </c>
    </row>
    <row r="4879" spans="1:2">
      <c r="A4879" s="1">
        <v>1090100011975</v>
      </c>
      <c r="B4879" t="e">
        <f>+TANK COVER LA FONZA H368/H318 SICILY WHITE</f>
        <v>#NAME?</v>
      </c>
    </row>
    <row r="4880" spans="1:2">
      <c r="A4880" s="1">
        <v>1090100011982</v>
      </c>
      <c r="B4880" t="s">
        <v>4611</v>
      </c>
    </row>
    <row r="4881" spans="1:2">
      <c r="A4881" s="1">
        <v>1090100011999</v>
      </c>
      <c r="B4881" t="s">
        <v>4612</v>
      </c>
    </row>
    <row r="4882" spans="1:2">
      <c r="A4882" s="1">
        <v>1090100012002</v>
      </c>
      <c r="B4882" t="s">
        <v>4613</v>
      </c>
    </row>
    <row r="4883" spans="1:2">
      <c r="A4883" s="1">
        <v>1090100012019</v>
      </c>
      <c r="B4883" t="s">
        <v>4614</v>
      </c>
    </row>
    <row r="4884" spans="1:2">
      <c r="A4884" s="1">
        <v>1090100012026</v>
      </c>
      <c r="B4884" t="e">
        <f>+TANK FITTINGS LA FONZA K106B FIRENZE</f>
        <v>#NAME?</v>
      </c>
    </row>
    <row r="4885" spans="1:2">
      <c r="A4885" s="1">
        <v>1090100012033</v>
      </c>
      <c r="B4885" t="e">
        <f>+TANK COVER LA FONZA K106B FIRENZE WHITE</f>
        <v>#NAME?</v>
      </c>
    </row>
    <row r="4886" spans="1:2">
      <c r="A4886" s="1">
        <v>1090100012040</v>
      </c>
      <c r="B4886" t="s">
        <v>4615</v>
      </c>
    </row>
    <row r="4887" spans="1:2">
      <c r="A4887" s="1">
        <v>1090100012057</v>
      </c>
      <c r="B4887" t="s">
        <v>4616</v>
      </c>
    </row>
    <row r="4888" spans="1:2">
      <c r="A4888" s="1">
        <v>1090100012064</v>
      </c>
      <c r="B4888" t="s">
        <v>4617</v>
      </c>
    </row>
    <row r="4889" spans="1:2">
      <c r="A4889" s="1">
        <v>1090100012071</v>
      </c>
      <c r="B4889" t="s">
        <v>4618</v>
      </c>
    </row>
    <row r="4890" spans="1:2">
      <c r="A4890" s="1">
        <v>1090100012088</v>
      </c>
      <c r="B4890" t="s">
        <v>4619</v>
      </c>
    </row>
    <row r="4891" spans="1:2">
      <c r="A4891" s="1">
        <v>1090100012095</v>
      </c>
      <c r="B4891" t="s">
        <v>4620</v>
      </c>
    </row>
    <row r="4892" spans="1:2">
      <c r="A4892" s="1">
        <v>1090100012101</v>
      </c>
      <c r="B4892" t="s">
        <v>4621</v>
      </c>
    </row>
    <row r="4893" spans="1:2">
      <c r="A4893" s="1">
        <v>1090100012118</v>
      </c>
      <c r="B4893" t="s">
        <v>4622</v>
      </c>
    </row>
    <row r="4894" spans="1:2">
      <c r="A4894" s="1">
        <v>1090100012125</v>
      </c>
      <c r="B4894" t="s">
        <v>4623</v>
      </c>
    </row>
    <row r="4895" spans="1:2">
      <c r="A4895" s="1">
        <v>1090100012132</v>
      </c>
      <c r="B4895" t="s">
        <v>4624</v>
      </c>
    </row>
    <row r="4896" spans="1:2">
      <c r="A4896" s="1">
        <v>1090100012149</v>
      </c>
      <c r="B4896" t="s">
        <v>4625</v>
      </c>
    </row>
    <row r="4897" spans="1:2">
      <c r="A4897" s="1">
        <v>1090100012156</v>
      </c>
      <c r="B4897" t="s">
        <v>4626</v>
      </c>
    </row>
    <row r="4898" spans="1:2">
      <c r="A4898" s="1">
        <v>1090100012163</v>
      </c>
      <c r="B4898" t="s">
        <v>4627</v>
      </c>
    </row>
    <row r="4899" spans="1:2">
      <c r="A4899" s="1">
        <v>1090100012170</v>
      </c>
      <c r="B4899" t="s">
        <v>4628</v>
      </c>
    </row>
    <row r="4900" spans="1:2">
      <c r="A4900" s="1">
        <v>1090100012187</v>
      </c>
      <c r="B4900" t="s">
        <v>4629</v>
      </c>
    </row>
    <row r="4901" spans="1:2">
      <c r="A4901" s="1">
        <v>1090100012194</v>
      </c>
      <c r="B4901" t="s">
        <v>4630</v>
      </c>
    </row>
    <row r="4902" spans="1:2">
      <c r="A4902" s="1">
        <v>1090100012200</v>
      </c>
      <c r="B4902" t="s">
        <v>4631</v>
      </c>
    </row>
    <row r="4903" spans="1:2">
      <c r="A4903" s="1">
        <v>1090100012217</v>
      </c>
      <c r="B4903" t="s">
        <v>4632</v>
      </c>
    </row>
    <row r="4904" spans="1:2">
      <c r="A4904" s="1">
        <v>1090100012224</v>
      </c>
      <c r="B4904" t="s">
        <v>4633</v>
      </c>
    </row>
    <row r="4905" spans="1:2">
      <c r="A4905" s="1">
        <v>1090100012491</v>
      </c>
      <c r="B4905" t="s">
        <v>4634</v>
      </c>
    </row>
    <row r="4906" spans="1:2">
      <c r="A4906" s="1">
        <v>1090100012507</v>
      </c>
      <c r="B4906" t="s">
        <v>4635</v>
      </c>
    </row>
    <row r="4907" spans="1:2">
      <c r="A4907" s="1">
        <v>1090100012514</v>
      </c>
      <c r="B4907" t="s">
        <v>4636</v>
      </c>
    </row>
    <row r="4908" spans="1:2">
      <c r="A4908" s="1">
        <v>1090100012521</v>
      </c>
      <c r="B4908" t="s">
        <v>4637</v>
      </c>
    </row>
    <row r="4909" spans="1:2">
      <c r="A4909" s="1">
        <v>1090100012538</v>
      </c>
      <c r="B4909" t="s">
        <v>4638</v>
      </c>
    </row>
    <row r="4910" spans="1:2">
      <c r="A4910" s="1">
        <v>1090100012545</v>
      </c>
      <c r="B4910" t="s">
        <v>4639</v>
      </c>
    </row>
    <row r="4911" spans="1:2">
      <c r="A4911" s="1">
        <v>1090100012569</v>
      </c>
      <c r="B4911" t="s">
        <v>4640</v>
      </c>
    </row>
    <row r="4912" spans="1:2">
      <c r="A4912" s="1">
        <v>1090100012576</v>
      </c>
      <c r="B4912" t="s">
        <v>4641</v>
      </c>
    </row>
    <row r="4913" spans="1:2">
      <c r="A4913" s="1">
        <v>1090100012583</v>
      </c>
      <c r="B4913" t="s">
        <v>4642</v>
      </c>
    </row>
    <row r="4914" spans="1:2">
      <c r="A4914" s="1">
        <v>1090100012590</v>
      </c>
      <c r="B4914" t="s">
        <v>4643</v>
      </c>
    </row>
    <row r="4915" spans="1:2">
      <c r="A4915" s="1">
        <v>1090100012606</v>
      </c>
      <c r="B4915" t="s">
        <v>4644</v>
      </c>
    </row>
    <row r="4916" spans="1:2">
      <c r="A4916" s="1">
        <v>1090100012613</v>
      </c>
      <c r="B4916" t="s">
        <v>4645</v>
      </c>
    </row>
    <row r="4917" spans="1:2">
      <c r="A4917" s="1">
        <v>1090100012620</v>
      </c>
      <c r="B4917" t="s">
        <v>4646</v>
      </c>
    </row>
    <row r="4918" spans="1:2">
      <c r="A4918" s="1">
        <v>1090100012644</v>
      </c>
      <c r="B4918" t="s">
        <v>4647</v>
      </c>
    </row>
    <row r="4919" spans="1:2">
      <c r="A4919" s="1">
        <v>1090100012651</v>
      </c>
      <c r="B4919" t="s">
        <v>4648</v>
      </c>
    </row>
    <row r="4920" spans="1:2">
      <c r="A4920" s="1">
        <v>1090100012668</v>
      </c>
      <c r="B4920" t="s">
        <v>4649</v>
      </c>
    </row>
    <row r="4921" spans="1:2">
      <c r="A4921" s="1">
        <v>1090100012682</v>
      </c>
      <c r="B4921" t="s">
        <v>4650</v>
      </c>
    </row>
    <row r="4922" spans="1:2">
      <c r="A4922" s="1">
        <v>1090100012699</v>
      </c>
      <c r="B4922" t="s">
        <v>4651</v>
      </c>
    </row>
    <row r="4923" spans="1:2">
      <c r="A4923" s="1">
        <v>1090100012705</v>
      </c>
      <c r="B4923" t="s">
        <v>4652</v>
      </c>
    </row>
    <row r="4924" spans="1:2">
      <c r="A4924" s="1">
        <v>1090100012712</v>
      </c>
      <c r="B4924" t="s">
        <v>4653</v>
      </c>
    </row>
    <row r="4925" spans="1:2">
      <c r="A4925" s="1">
        <v>1090100012729</v>
      </c>
      <c r="B4925" t="s">
        <v>4654</v>
      </c>
    </row>
    <row r="4926" spans="1:2">
      <c r="A4926" s="1">
        <v>1090100012804</v>
      </c>
      <c r="B4926" t="s">
        <v>4655</v>
      </c>
    </row>
    <row r="4927" spans="1:2">
      <c r="A4927" s="1">
        <v>1090100012811</v>
      </c>
      <c r="B4927" t="s">
        <v>4656</v>
      </c>
    </row>
    <row r="4928" spans="1:2">
      <c r="A4928" s="1">
        <v>1090100012828</v>
      </c>
      <c r="B4928" t="s">
        <v>4657</v>
      </c>
    </row>
    <row r="4929" spans="1:2">
      <c r="A4929" s="1">
        <v>1090100012835</v>
      </c>
      <c r="B4929" t="s">
        <v>4658</v>
      </c>
    </row>
    <row r="4930" spans="1:2">
      <c r="A4930" s="1">
        <v>1090100012842</v>
      </c>
      <c r="B4930" t="s">
        <v>4659</v>
      </c>
    </row>
    <row r="4931" spans="1:2">
      <c r="A4931" s="1">
        <v>1090100012859</v>
      </c>
      <c r="B4931" t="s">
        <v>4660</v>
      </c>
    </row>
    <row r="4932" spans="1:2">
      <c r="A4932" s="1">
        <v>1090100012866</v>
      </c>
      <c r="B4932" t="s">
        <v>4661</v>
      </c>
    </row>
    <row r="4933" spans="1:2">
      <c r="A4933" s="1">
        <v>1090100012873</v>
      </c>
      <c r="B4933" t="s">
        <v>4662</v>
      </c>
    </row>
    <row r="4934" spans="1:2">
      <c r="A4934" s="1">
        <v>1090100012941</v>
      </c>
      <c r="B4934" t="s">
        <v>4663</v>
      </c>
    </row>
    <row r="4935" spans="1:2">
      <c r="A4935" s="1">
        <v>1090100012958</v>
      </c>
      <c r="B4935" t="s">
        <v>4664</v>
      </c>
    </row>
    <row r="4936" spans="1:2">
      <c r="A4936" s="1">
        <v>1090100013115</v>
      </c>
      <c r="B4936" t="s">
        <v>4665</v>
      </c>
    </row>
    <row r="4937" spans="1:2">
      <c r="A4937" s="1">
        <v>1090100013658</v>
      </c>
      <c r="B4937" t="s">
        <v>4666</v>
      </c>
    </row>
    <row r="4938" spans="1:2">
      <c r="A4938" s="1">
        <v>1090100013665</v>
      </c>
      <c r="B4938" t="s">
        <v>4667</v>
      </c>
    </row>
    <row r="4939" spans="1:2">
      <c r="A4939" s="1">
        <v>1090100013672</v>
      </c>
      <c r="B4939" t="s">
        <v>4668</v>
      </c>
    </row>
    <row r="4940" spans="1:2">
      <c r="A4940" s="1">
        <v>1090100013726</v>
      </c>
      <c r="B4940" t="s">
        <v>4669</v>
      </c>
    </row>
    <row r="4941" spans="1:2">
      <c r="A4941" s="1">
        <v>1090100013733</v>
      </c>
      <c r="B4941" t="s">
        <v>4670</v>
      </c>
    </row>
    <row r="4942" spans="1:2">
      <c r="A4942" s="1">
        <v>1090100013740</v>
      </c>
      <c r="B4942" t="s">
        <v>4671</v>
      </c>
    </row>
    <row r="4943" spans="1:2">
      <c r="A4943" s="1">
        <v>1090100013757</v>
      </c>
      <c r="B4943" t="s">
        <v>4672</v>
      </c>
    </row>
    <row r="4944" spans="1:2">
      <c r="A4944" s="1">
        <v>1090100013801</v>
      </c>
      <c r="B4944" t="s">
        <v>4673</v>
      </c>
    </row>
    <row r="4945" spans="1:2">
      <c r="A4945" s="1">
        <v>1090100013818</v>
      </c>
      <c r="B4945" t="s">
        <v>4674</v>
      </c>
    </row>
    <row r="4946" spans="1:2">
      <c r="A4946" s="1">
        <v>1090100013825</v>
      </c>
      <c r="B4946" t="s">
        <v>4675</v>
      </c>
    </row>
    <row r="4947" spans="1:2">
      <c r="A4947" s="1">
        <v>1090100013832</v>
      </c>
      <c r="B4947" t="s">
        <v>4676</v>
      </c>
    </row>
    <row r="4948" spans="1:2">
      <c r="A4948" s="1">
        <v>1090100013849</v>
      </c>
      <c r="B4948" t="s">
        <v>4677</v>
      </c>
    </row>
    <row r="4949" spans="1:2">
      <c r="A4949" s="1">
        <v>1090100013856</v>
      </c>
      <c r="B4949" t="s">
        <v>4678</v>
      </c>
    </row>
    <row r="4950" spans="1:2">
      <c r="A4950" s="1">
        <v>1090100013863</v>
      </c>
      <c r="B4950" t="s">
        <v>4679</v>
      </c>
    </row>
    <row r="4951" spans="1:2">
      <c r="A4951" s="1">
        <v>1090100013917</v>
      </c>
      <c r="B4951" t="e">
        <f>+WOODPLANKS INOVAR ACC. ADAPTATION MAPLE</f>
        <v>#NAME?</v>
      </c>
    </row>
    <row r="4952" spans="1:2">
      <c r="A4952" s="1">
        <v>1090100013924</v>
      </c>
      <c r="B4952" t="e">
        <f>+WOODPLANKS INOVAR ACC. END MOULDING MAPLE</f>
        <v>#NAME?</v>
      </c>
    </row>
    <row r="4953" spans="1:2">
      <c r="A4953" s="1">
        <v>1090100013931</v>
      </c>
      <c r="B4953" t="e">
        <f>+WOODPLANKS INOVAR ACC. NOSING MAPLE</f>
        <v>#NAME?</v>
      </c>
    </row>
    <row r="4954" spans="1:2">
      <c r="A4954" s="1">
        <v>1090100013948</v>
      </c>
      <c r="B4954" t="e">
        <f>+WOODPLANKS INOVAR ACC. TRANSITION MAPLE</f>
        <v>#NAME?</v>
      </c>
    </row>
    <row r="4955" spans="1:2">
      <c r="A4955" s="1">
        <v>1090100013979</v>
      </c>
      <c r="B4955" t="s">
        <v>4680</v>
      </c>
    </row>
    <row r="4956" spans="1:2">
      <c r="A4956" s="1">
        <v>1090100014105</v>
      </c>
      <c r="B4956" t="s">
        <v>4681</v>
      </c>
    </row>
    <row r="4957" spans="1:2">
      <c r="A4957" s="1">
        <v>1090100014112</v>
      </c>
      <c r="B4957" t="s">
        <v>4682</v>
      </c>
    </row>
    <row r="4958" spans="1:2">
      <c r="A4958" s="1">
        <v>1090100014129</v>
      </c>
      <c r="B4958" t="s">
        <v>4683</v>
      </c>
    </row>
    <row r="4959" spans="1:2">
      <c r="A4959" s="1">
        <v>1090100014136</v>
      </c>
      <c r="B4959" t="s">
        <v>4684</v>
      </c>
    </row>
    <row r="4960" spans="1:2">
      <c r="A4960" s="1">
        <v>1090100014143</v>
      </c>
      <c r="B4960" t="s">
        <v>4685</v>
      </c>
    </row>
    <row r="4961" spans="1:2">
      <c r="A4961" s="1">
        <v>1090100014150</v>
      </c>
      <c r="B4961" t="s">
        <v>4686</v>
      </c>
    </row>
    <row r="4962" spans="1:2">
      <c r="A4962" s="1">
        <v>1090100014167</v>
      </c>
      <c r="B4962" t="s">
        <v>4687</v>
      </c>
    </row>
    <row r="4963" spans="1:2">
      <c r="A4963" s="1">
        <v>1090100014174</v>
      </c>
      <c r="B4963" t="s">
        <v>4688</v>
      </c>
    </row>
    <row r="4964" spans="1:2">
      <c r="A4964" s="1">
        <v>1090100014181</v>
      </c>
      <c r="B4964" t="s">
        <v>4689</v>
      </c>
    </row>
    <row r="4965" spans="1:2">
      <c r="A4965" s="1">
        <v>1090100014198</v>
      </c>
      <c r="B4965" t="s">
        <v>4690</v>
      </c>
    </row>
    <row r="4966" spans="1:2">
      <c r="A4966" s="1">
        <v>1090100014211</v>
      </c>
      <c r="B4966" t="s">
        <v>4691</v>
      </c>
    </row>
    <row r="4967" spans="1:2">
      <c r="A4967" s="1">
        <v>1090100014228</v>
      </c>
      <c r="B4967" t="s">
        <v>4692</v>
      </c>
    </row>
    <row r="4968" spans="1:2">
      <c r="A4968" s="1">
        <v>1090100014235</v>
      </c>
      <c r="B4968" t="s">
        <v>4693</v>
      </c>
    </row>
    <row r="4969" spans="1:2">
      <c r="A4969" s="1">
        <v>1090100014242</v>
      </c>
      <c r="B4969" t="s">
        <v>4694</v>
      </c>
    </row>
    <row r="4970" spans="1:2">
      <c r="A4970" s="1">
        <v>1090100014259</v>
      </c>
      <c r="B4970" t="s">
        <v>4695</v>
      </c>
    </row>
    <row r="4971" spans="1:2">
      <c r="A4971" s="1">
        <v>1090100014266</v>
      </c>
      <c r="B4971" t="s">
        <v>4696</v>
      </c>
    </row>
    <row r="4972" spans="1:2">
      <c r="A4972" s="1">
        <v>1090100014273</v>
      </c>
      <c r="B4972" t="s">
        <v>4697</v>
      </c>
    </row>
    <row r="4973" spans="1:2">
      <c r="A4973" s="1">
        <v>1090100014396</v>
      </c>
      <c r="B4973" t="s">
        <v>4698</v>
      </c>
    </row>
    <row r="4974" spans="1:2">
      <c r="A4974" s="1">
        <v>1090100014402</v>
      </c>
      <c r="B4974" t="s">
        <v>4699</v>
      </c>
    </row>
    <row r="4975" spans="1:2">
      <c r="A4975" s="1">
        <v>1090100014518</v>
      </c>
      <c r="B4975" t="s">
        <v>4700</v>
      </c>
    </row>
    <row r="4976" spans="1:2">
      <c r="A4976" s="1">
        <v>1090100014525</v>
      </c>
      <c r="B4976" t="s">
        <v>4701</v>
      </c>
    </row>
    <row r="4977" spans="1:2">
      <c r="A4977" s="1">
        <v>1090100014532</v>
      </c>
      <c r="B4977" t="s">
        <v>4702</v>
      </c>
    </row>
    <row r="4978" spans="1:2">
      <c r="A4978" s="1">
        <v>1090100014549</v>
      </c>
      <c r="B4978" t="s">
        <v>4703</v>
      </c>
    </row>
    <row r="4979" spans="1:2">
      <c r="A4979" s="1">
        <v>1090100014556</v>
      </c>
      <c r="B4979" t="s">
        <v>4704</v>
      </c>
    </row>
    <row r="4980" spans="1:2">
      <c r="A4980" s="1">
        <v>1090100014563</v>
      </c>
      <c r="B4980" t="s">
        <v>4705</v>
      </c>
    </row>
    <row r="4981" spans="1:2">
      <c r="A4981" s="1">
        <v>1090100014570</v>
      </c>
      <c r="B4981" t="s">
        <v>4706</v>
      </c>
    </row>
    <row r="4982" spans="1:2">
      <c r="A4982" s="1">
        <v>1090100014587</v>
      </c>
      <c r="B4982" t="s">
        <v>4707</v>
      </c>
    </row>
    <row r="4983" spans="1:2">
      <c r="A4983" s="1">
        <v>1090100014594</v>
      </c>
      <c r="B4983" t="s">
        <v>4708</v>
      </c>
    </row>
    <row r="4984" spans="1:2">
      <c r="A4984" s="1">
        <v>1090100014600</v>
      </c>
      <c r="B4984" t="s">
        <v>4709</v>
      </c>
    </row>
    <row r="4985" spans="1:2">
      <c r="A4985" s="1">
        <v>1090100014617</v>
      </c>
      <c r="B4985" t="s">
        <v>4710</v>
      </c>
    </row>
    <row r="4986" spans="1:2">
      <c r="A4986" s="1">
        <v>1090100014624</v>
      </c>
      <c r="B4986" t="s">
        <v>4711</v>
      </c>
    </row>
    <row r="4987" spans="1:2">
      <c r="A4987" s="1">
        <v>1090100014631</v>
      </c>
      <c r="B4987" t="s">
        <v>4712</v>
      </c>
    </row>
    <row r="4988" spans="1:2">
      <c r="A4988" s="1">
        <v>1090100014648</v>
      </c>
      <c r="B4988" t="s">
        <v>4713</v>
      </c>
    </row>
    <row r="4989" spans="1:2">
      <c r="A4989" s="1">
        <v>1090100014662</v>
      </c>
      <c r="B4989" t="s">
        <v>4714</v>
      </c>
    </row>
    <row r="4990" spans="1:2">
      <c r="A4990" s="1">
        <v>1090100014679</v>
      </c>
      <c r="B4990" t="s">
        <v>4715</v>
      </c>
    </row>
    <row r="4991" spans="1:2">
      <c r="A4991" s="1">
        <v>1090100014686</v>
      </c>
      <c r="B4991" t="s">
        <v>4716</v>
      </c>
    </row>
    <row r="4992" spans="1:2">
      <c r="A4992" s="1">
        <v>1090100014693</v>
      </c>
      <c r="B4992" t="s">
        <v>4717</v>
      </c>
    </row>
    <row r="4993" spans="1:2">
      <c r="A4993" s="1">
        <v>1090100014709</v>
      </c>
      <c r="B4993" t="s">
        <v>4718</v>
      </c>
    </row>
    <row r="4994" spans="1:2">
      <c r="A4994" s="1">
        <v>1090100014716</v>
      </c>
      <c r="B4994" t="s">
        <v>4719</v>
      </c>
    </row>
    <row r="4995" spans="1:2">
      <c r="A4995" s="1">
        <v>1090100014730</v>
      </c>
      <c r="B4995" t="s">
        <v>4720</v>
      </c>
    </row>
    <row r="4996" spans="1:2">
      <c r="A4996" s="1">
        <v>1090100014747</v>
      </c>
      <c r="B4996" t="s">
        <v>4721</v>
      </c>
    </row>
    <row r="4997" spans="1:2">
      <c r="A4997" s="1">
        <v>1090100014754</v>
      </c>
      <c r="B4997" t="s">
        <v>4722</v>
      </c>
    </row>
    <row r="4998" spans="1:2">
      <c r="A4998" s="1">
        <v>1090100014761</v>
      </c>
      <c r="B4998" t="s">
        <v>4723</v>
      </c>
    </row>
    <row r="4999" spans="1:2">
      <c r="A4999" s="1">
        <v>1090100014792</v>
      </c>
      <c r="B4999" t="s">
        <v>4724</v>
      </c>
    </row>
    <row r="5000" spans="1:2">
      <c r="A5000" s="1">
        <v>1090100014808</v>
      </c>
      <c r="B5000" t="s">
        <v>4725</v>
      </c>
    </row>
    <row r="5001" spans="1:2">
      <c r="A5001" s="1">
        <v>1090100014822</v>
      </c>
      <c r="B5001" t="s">
        <v>4726</v>
      </c>
    </row>
    <row r="5002" spans="1:2">
      <c r="A5002" s="1">
        <v>1090100014839</v>
      </c>
      <c r="B5002" t="s">
        <v>4727</v>
      </c>
    </row>
    <row r="5003" spans="1:2">
      <c r="A5003" s="1">
        <v>1090100014860</v>
      </c>
      <c r="B5003" t="s">
        <v>4728</v>
      </c>
    </row>
    <row r="5004" spans="1:2">
      <c r="A5004" s="1">
        <v>1090100014877</v>
      </c>
      <c r="B5004" t="s">
        <v>4729</v>
      </c>
    </row>
    <row r="5005" spans="1:2">
      <c r="A5005" s="1">
        <v>1090100014884</v>
      </c>
      <c r="B5005" t="s">
        <v>4730</v>
      </c>
    </row>
    <row r="5006" spans="1:2">
      <c r="A5006" s="1">
        <v>1090100014891</v>
      </c>
      <c r="B5006" t="s">
        <v>4731</v>
      </c>
    </row>
    <row r="5007" spans="1:2">
      <c r="A5007" s="1">
        <v>1090100014983</v>
      </c>
      <c r="B5007" t="s">
        <v>4732</v>
      </c>
    </row>
    <row r="5008" spans="1:2">
      <c r="A5008" s="1">
        <v>1090100014990</v>
      </c>
      <c r="B5008" t="s">
        <v>4733</v>
      </c>
    </row>
    <row r="5009" spans="1:2">
      <c r="A5009" s="1">
        <v>1090100015003</v>
      </c>
      <c r="B5009" t="s">
        <v>4734</v>
      </c>
    </row>
    <row r="5010" spans="1:2">
      <c r="A5010" s="1">
        <v>1090100015010</v>
      </c>
      <c r="B5010" t="s">
        <v>4735</v>
      </c>
    </row>
    <row r="5011" spans="1:2">
      <c r="A5011" s="1">
        <v>1090100015034</v>
      </c>
      <c r="B5011" t="s">
        <v>4736</v>
      </c>
    </row>
    <row r="5012" spans="1:2">
      <c r="A5012" s="1">
        <v>1090100015089</v>
      </c>
      <c r="B5012" t="s">
        <v>4737</v>
      </c>
    </row>
    <row r="5013" spans="1:2">
      <c r="A5013" s="1">
        <v>1090100015096</v>
      </c>
      <c r="B5013" t="s">
        <v>4738</v>
      </c>
    </row>
    <row r="5014" spans="1:2">
      <c r="A5014" s="1">
        <v>1090100015263</v>
      </c>
      <c r="B5014" t="s">
        <v>4739</v>
      </c>
    </row>
    <row r="5015" spans="1:2">
      <c r="A5015" s="1">
        <v>1090100015270</v>
      </c>
      <c r="B5015" t="s">
        <v>4740</v>
      </c>
    </row>
    <row r="5016" spans="1:2">
      <c r="A5016" s="1">
        <v>1090100015287</v>
      </c>
      <c r="B5016" t="s">
        <v>4741</v>
      </c>
    </row>
    <row r="5017" spans="1:2">
      <c r="A5017" s="1">
        <v>1090100015294</v>
      </c>
      <c r="B5017" t="s">
        <v>4742</v>
      </c>
    </row>
    <row r="5018" spans="1:2">
      <c r="A5018" s="1">
        <v>1090100015300</v>
      </c>
      <c r="B5018" t="s">
        <v>4743</v>
      </c>
    </row>
    <row r="5019" spans="1:2">
      <c r="A5019" s="1">
        <v>1090100015317</v>
      </c>
      <c r="B5019" t="s">
        <v>4744</v>
      </c>
    </row>
    <row r="5020" spans="1:2">
      <c r="A5020" s="1">
        <v>1090100015324</v>
      </c>
      <c r="B5020" t="s">
        <v>4745</v>
      </c>
    </row>
    <row r="5021" spans="1:2">
      <c r="A5021" s="1">
        <v>1090100015331</v>
      </c>
      <c r="B5021" t="s">
        <v>4746</v>
      </c>
    </row>
    <row r="5022" spans="1:2">
      <c r="A5022" s="1">
        <v>1090100015348</v>
      </c>
      <c r="B5022" t="s">
        <v>4747</v>
      </c>
    </row>
    <row r="5023" spans="1:2">
      <c r="A5023" s="1">
        <v>1090100015355</v>
      </c>
      <c r="B5023" t="s">
        <v>4748</v>
      </c>
    </row>
    <row r="5024" spans="1:2">
      <c r="A5024" s="1">
        <v>1090100015362</v>
      </c>
      <c r="B5024" t="s">
        <v>4749</v>
      </c>
    </row>
    <row r="5025" spans="1:2">
      <c r="A5025" s="1">
        <v>1090100015379</v>
      </c>
      <c r="B5025" t="s">
        <v>4750</v>
      </c>
    </row>
    <row r="5026" spans="1:2">
      <c r="A5026" s="1">
        <v>1090100015386</v>
      </c>
      <c r="B5026" t="s">
        <v>4751</v>
      </c>
    </row>
    <row r="5027" spans="1:2">
      <c r="A5027" s="1">
        <v>1090100015393</v>
      </c>
      <c r="B5027" t="s">
        <v>4752</v>
      </c>
    </row>
    <row r="5028" spans="1:2">
      <c r="A5028" s="1">
        <v>1090100015409</v>
      </c>
      <c r="B5028" t="s">
        <v>4753</v>
      </c>
    </row>
    <row r="5029" spans="1:2">
      <c r="A5029" s="1">
        <v>1090100015416</v>
      </c>
      <c r="B5029" t="s">
        <v>4754</v>
      </c>
    </row>
    <row r="5030" spans="1:2">
      <c r="A5030" s="1">
        <v>1090100015423</v>
      </c>
      <c r="B5030" t="s">
        <v>4755</v>
      </c>
    </row>
    <row r="5031" spans="1:2">
      <c r="A5031" s="1">
        <v>1090100015430</v>
      </c>
      <c r="B5031" t="s">
        <v>4756</v>
      </c>
    </row>
    <row r="5032" spans="1:2">
      <c r="A5032" s="1">
        <v>1090100015447</v>
      </c>
      <c r="B5032" t="s">
        <v>4757</v>
      </c>
    </row>
    <row r="5033" spans="1:2">
      <c r="A5033" s="1">
        <v>1090100015454</v>
      </c>
      <c r="B5033" t="s">
        <v>4758</v>
      </c>
    </row>
    <row r="5034" spans="1:2">
      <c r="A5034" s="1">
        <v>1090100015461</v>
      </c>
      <c r="B5034" t="s">
        <v>4759</v>
      </c>
    </row>
    <row r="5035" spans="1:2">
      <c r="A5035" s="1">
        <v>1090100015478</v>
      </c>
      <c r="B5035" t="s">
        <v>4760</v>
      </c>
    </row>
    <row r="5036" spans="1:2">
      <c r="A5036" s="1">
        <v>1090100015485</v>
      </c>
      <c r="B5036" t="s">
        <v>4761</v>
      </c>
    </row>
    <row r="5037" spans="1:2">
      <c r="A5037" s="1">
        <v>1090100015492</v>
      </c>
      <c r="B5037" t="s">
        <v>4762</v>
      </c>
    </row>
    <row r="5038" spans="1:2">
      <c r="A5038" s="1">
        <v>1090100015508</v>
      </c>
      <c r="B5038" t="s">
        <v>4763</v>
      </c>
    </row>
    <row r="5039" spans="1:2">
      <c r="A5039" s="1">
        <v>1090100015515</v>
      </c>
      <c r="B5039" t="s">
        <v>4764</v>
      </c>
    </row>
    <row r="5040" spans="1:2">
      <c r="A5040" s="1">
        <v>1090100015522</v>
      </c>
      <c r="B5040" t="s">
        <v>4765</v>
      </c>
    </row>
    <row r="5041" spans="1:2">
      <c r="A5041" s="1">
        <v>1090100015539</v>
      </c>
      <c r="B5041" t="s">
        <v>4766</v>
      </c>
    </row>
    <row r="5042" spans="1:2">
      <c r="A5042" s="1">
        <v>1090100015546</v>
      </c>
      <c r="B5042" t="s">
        <v>4767</v>
      </c>
    </row>
    <row r="5043" spans="1:2">
      <c r="A5043" s="1">
        <v>1090100015553</v>
      </c>
      <c r="B5043" t="s">
        <v>4768</v>
      </c>
    </row>
    <row r="5044" spans="1:2">
      <c r="A5044" s="1">
        <v>1090100015560</v>
      </c>
      <c r="B5044" t="s">
        <v>4769</v>
      </c>
    </row>
    <row r="5045" spans="1:2">
      <c r="A5045" s="1">
        <v>1090100015577</v>
      </c>
      <c r="B5045" t="s">
        <v>4770</v>
      </c>
    </row>
    <row r="5046" spans="1:2">
      <c r="A5046" s="1">
        <v>1090100015584</v>
      </c>
      <c r="B5046" t="s">
        <v>4771</v>
      </c>
    </row>
    <row r="5047" spans="1:2">
      <c r="A5047" s="1">
        <v>1090100015591</v>
      </c>
      <c r="B5047" t="s">
        <v>4772</v>
      </c>
    </row>
    <row r="5048" spans="1:2">
      <c r="A5048" s="1">
        <v>1090100015607</v>
      </c>
      <c r="B5048" t="s">
        <v>4773</v>
      </c>
    </row>
    <row r="5049" spans="1:2">
      <c r="A5049" s="1">
        <v>1090100015614</v>
      </c>
      <c r="B5049" t="s">
        <v>4774</v>
      </c>
    </row>
    <row r="5050" spans="1:2">
      <c r="A5050" s="1">
        <v>1090100015621</v>
      </c>
      <c r="B5050" t="s">
        <v>4775</v>
      </c>
    </row>
    <row r="5051" spans="1:2">
      <c r="A5051" s="1">
        <v>1090100015645</v>
      </c>
      <c r="B5051" t="s">
        <v>4776</v>
      </c>
    </row>
    <row r="5052" spans="1:2">
      <c r="A5052" s="1">
        <v>1090100015720</v>
      </c>
      <c r="B5052" t="e">
        <f>+WOODPLANKS INOVAR ACC. ADAPTATION/REDUCER OAK</f>
        <v>#NAME?</v>
      </c>
    </row>
    <row r="5053" spans="1:2">
      <c r="A5053" s="1">
        <v>1090100015737</v>
      </c>
      <c r="B5053" t="e">
        <f>+WOODPLANKS INOVAR ACC. END MOULDING OAK</f>
        <v>#NAME?</v>
      </c>
    </row>
    <row r="5054" spans="1:2">
      <c r="A5054" s="1">
        <v>1090100015744</v>
      </c>
      <c r="B5054" t="e">
        <f>+WOODPLANKS INOVAR ACC. NOSING OAK</f>
        <v>#NAME?</v>
      </c>
    </row>
    <row r="5055" spans="1:2">
      <c r="A5055" s="1">
        <v>1090100015751</v>
      </c>
      <c r="B5055" t="e">
        <f>+WOODPLANKS INOVAR ACC. TRANSITION OAK</f>
        <v>#NAME?</v>
      </c>
    </row>
    <row r="5056" spans="1:2">
      <c r="A5056" s="1">
        <v>1090100015805</v>
      </c>
      <c r="B5056" t="s">
        <v>4777</v>
      </c>
    </row>
    <row r="5057" spans="1:2">
      <c r="A5057" s="1">
        <v>1090100015829</v>
      </c>
      <c r="B5057" t="s">
        <v>4778</v>
      </c>
    </row>
    <row r="5058" spans="1:2">
      <c r="A5058" s="1">
        <v>1090100016017</v>
      </c>
      <c r="B5058" t="s">
        <v>4779</v>
      </c>
    </row>
    <row r="5059" spans="1:2">
      <c r="A5059" s="1">
        <v>1090100016024</v>
      </c>
      <c r="B5059" t="e">
        <f>+DUST PAN HAPPY HOME TZ ZTD/XDD-21</f>
        <v>#NAME?</v>
      </c>
    </row>
    <row r="5060" spans="1:2">
      <c r="A5060" s="1">
        <v>1090100016079</v>
      </c>
      <c r="B5060" t="s">
        <v>4780</v>
      </c>
    </row>
    <row r="5061" spans="1:2">
      <c r="A5061" s="1">
        <v>1090100016086</v>
      </c>
      <c r="B5061" t="s">
        <v>4781</v>
      </c>
    </row>
    <row r="5062" spans="1:2">
      <c r="A5062" s="1">
        <v>1090100016093</v>
      </c>
      <c r="B5062" t="s">
        <v>4782</v>
      </c>
    </row>
    <row r="5063" spans="1:2">
      <c r="A5063" s="1">
        <v>1090100016222</v>
      </c>
      <c r="B5063" t="s">
        <v>4783</v>
      </c>
    </row>
    <row r="5064" spans="1:2">
      <c r="A5064" s="1">
        <v>1090100016253</v>
      </c>
      <c r="B5064" t="s">
        <v>4784</v>
      </c>
    </row>
    <row r="5065" spans="1:2">
      <c r="A5065" s="1">
        <v>1090100016260</v>
      </c>
      <c r="B5065" t="s">
        <v>4785</v>
      </c>
    </row>
    <row r="5066" spans="1:2">
      <c r="A5066" s="1">
        <v>1090100016284</v>
      </c>
      <c r="B5066" t="s">
        <v>4786</v>
      </c>
    </row>
    <row r="5067" spans="1:2">
      <c r="A5067" s="1">
        <v>1090100016291</v>
      </c>
      <c r="B5067" t="s">
        <v>4787</v>
      </c>
    </row>
    <row r="5068" spans="1:2">
      <c r="A5068" s="1">
        <v>1090100016307</v>
      </c>
      <c r="B5068" t="s">
        <v>4788</v>
      </c>
    </row>
    <row r="5069" spans="1:2">
      <c r="A5069" s="1">
        <v>1090100016345</v>
      </c>
      <c r="B5069" t="s">
        <v>4789</v>
      </c>
    </row>
    <row r="5070" spans="1:2">
      <c r="A5070" s="1">
        <v>1090100016352</v>
      </c>
      <c r="B5070" t="s">
        <v>4790</v>
      </c>
    </row>
    <row r="5071" spans="1:2">
      <c r="A5071" s="1">
        <v>1090100016369</v>
      </c>
      <c r="B5071" t="s">
        <v>4791</v>
      </c>
    </row>
    <row r="5072" spans="1:2">
      <c r="A5072" s="1">
        <v>1090100016376</v>
      </c>
      <c r="B5072" t="s">
        <v>4792</v>
      </c>
    </row>
    <row r="5073" spans="1:2">
      <c r="A5073" s="1">
        <v>1090100016383</v>
      </c>
      <c r="B5073" t="s">
        <v>4793</v>
      </c>
    </row>
    <row r="5074" spans="1:2">
      <c r="A5074" s="1">
        <v>1090100016390</v>
      </c>
      <c r="B5074" t="s">
        <v>4794</v>
      </c>
    </row>
    <row r="5075" spans="1:2">
      <c r="A5075" s="1">
        <v>1090100016413</v>
      </c>
      <c r="B5075" t="s">
        <v>4795</v>
      </c>
    </row>
    <row r="5076" spans="1:2">
      <c r="A5076" s="1">
        <v>1090100016420</v>
      </c>
      <c r="B5076" t="s">
        <v>4796</v>
      </c>
    </row>
    <row r="5077" spans="1:2">
      <c r="A5077" s="1">
        <v>1090100016437</v>
      </c>
      <c r="B5077" t="s">
        <v>4797</v>
      </c>
    </row>
    <row r="5078" spans="1:2">
      <c r="A5078" s="1">
        <v>1090100016444</v>
      </c>
      <c r="B5078" t="s">
        <v>4798</v>
      </c>
    </row>
    <row r="5079" spans="1:2">
      <c r="A5079" s="1">
        <v>1090100016451</v>
      </c>
      <c r="B5079" t="s">
        <v>4799</v>
      </c>
    </row>
    <row r="5080" spans="1:2">
      <c r="A5080" s="1">
        <v>1090100016468</v>
      </c>
      <c r="B5080" t="s">
        <v>4800</v>
      </c>
    </row>
    <row r="5081" spans="1:2">
      <c r="A5081" s="1">
        <v>1090100016475</v>
      </c>
      <c r="B5081" t="s">
        <v>4801</v>
      </c>
    </row>
    <row r="5082" spans="1:2">
      <c r="A5082" s="1">
        <v>1090100016482</v>
      </c>
      <c r="B5082" t="s">
        <v>4802</v>
      </c>
    </row>
    <row r="5083" spans="1:2">
      <c r="A5083" s="1">
        <v>1090100016499</v>
      </c>
      <c r="B5083" t="s">
        <v>4803</v>
      </c>
    </row>
    <row r="5084" spans="1:2">
      <c r="A5084" s="1">
        <v>1090100016505</v>
      </c>
      <c r="B5084" t="s">
        <v>4804</v>
      </c>
    </row>
    <row r="5085" spans="1:2">
      <c r="A5085" s="1">
        <v>1090100016512</v>
      </c>
      <c r="B5085" t="s">
        <v>4805</v>
      </c>
    </row>
    <row r="5086" spans="1:2">
      <c r="A5086" s="1">
        <v>1090100016529</v>
      </c>
      <c r="B5086" t="s">
        <v>4806</v>
      </c>
    </row>
    <row r="5087" spans="1:2">
      <c r="A5087" s="1">
        <v>1090100016536</v>
      </c>
      <c r="B5087" t="s">
        <v>4807</v>
      </c>
    </row>
    <row r="5088" spans="1:2">
      <c r="A5088" s="1">
        <v>1090100016543</v>
      </c>
      <c r="B5088" t="s">
        <v>4808</v>
      </c>
    </row>
    <row r="5089" spans="1:2">
      <c r="A5089" s="1">
        <v>1090100016550</v>
      </c>
      <c r="B5089" t="s">
        <v>4809</v>
      </c>
    </row>
    <row r="5090" spans="1:2">
      <c r="A5090" s="1">
        <v>1090100016567</v>
      </c>
      <c r="B5090" t="s">
        <v>4810</v>
      </c>
    </row>
    <row r="5091" spans="1:2">
      <c r="A5091" s="1">
        <v>1090100016574</v>
      </c>
      <c r="B5091" t="s">
        <v>4811</v>
      </c>
    </row>
    <row r="5092" spans="1:2">
      <c r="A5092" s="1">
        <v>1090100016581</v>
      </c>
      <c r="B5092" t="s">
        <v>4812</v>
      </c>
    </row>
    <row r="5093" spans="1:2">
      <c r="A5093" s="1">
        <v>1090100016598</v>
      </c>
      <c r="B5093" t="s">
        <v>4813</v>
      </c>
    </row>
    <row r="5094" spans="1:2">
      <c r="A5094" s="1">
        <v>1090100016604</v>
      </c>
      <c r="B5094" t="s">
        <v>4814</v>
      </c>
    </row>
    <row r="5095" spans="1:2">
      <c r="A5095" s="1">
        <v>1090100016611</v>
      </c>
      <c r="B5095" t="s">
        <v>4815</v>
      </c>
    </row>
    <row r="5096" spans="1:2">
      <c r="A5096" s="1">
        <v>1090100016628</v>
      </c>
      <c r="B5096" t="s">
        <v>4816</v>
      </c>
    </row>
    <row r="5097" spans="1:2">
      <c r="A5097" s="1">
        <v>1090100016635</v>
      </c>
      <c r="B5097" t="s">
        <v>4817</v>
      </c>
    </row>
    <row r="5098" spans="1:2">
      <c r="A5098" s="1">
        <v>1090100016666</v>
      </c>
      <c r="B5098" t="s">
        <v>4818</v>
      </c>
    </row>
    <row r="5099" spans="1:2">
      <c r="A5099" s="1">
        <v>1090100016673</v>
      </c>
      <c r="B5099" t="s">
        <v>4819</v>
      </c>
    </row>
    <row r="5100" spans="1:2">
      <c r="A5100" s="1">
        <v>1090100016680</v>
      </c>
      <c r="B5100" t="s">
        <v>4820</v>
      </c>
    </row>
    <row r="5101" spans="1:2">
      <c r="A5101" s="1">
        <v>1090100016697</v>
      </c>
      <c r="B5101" t="s">
        <v>4821</v>
      </c>
    </row>
    <row r="5102" spans="1:2">
      <c r="A5102" s="1">
        <v>1090100016703</v>
      </c>
      <c r="B5102" t="s">
        <v>4822</v>
      </c>
    </row>
    <row r="5103" spans="1:2">
      <c r="A5103" s="1">
        <v>1090100016727</v>
      </c>
      <c r="B5103" t="s">
        <v>4823</v>
      </c>
    </row>
    <row r="5104" spans="1:2">
      <c r="A5104" s="1">
        <v>1090100016734</v>
      </c>
      <c r="B5104" t="s">
        <v>4824</v>
      </c>
    </row>
    <row r="5105" spans="1:2">
      <c r="A5105" s="1">
        <v>1090100016741</v>
      </c>
      <c r="B5105" t="s">
        <v>4825</v>
      </c>
    </row>
    <row r="5106" spans="1:2">
      <c r="A5106" s="1">
        <v>1090100016758</v>
      </c>
      <c r="B5106" t="s">
        <v>4826</v>
      </c>
    </row>
    <row r="5107" spans="1:2">
      <c r="A5107" s="1">
        <v>1090100016765</v>
      </c>
      <c r="B5107" t="s">
        <v>4827</v>
      </c>
    </row>
    <row r="5108" spans="1:2">
      <c r="A5108" s="1">
        <v>1090100016772</v>
      </c>
      <c r="B5108" t="s">
        <v>4828</v>
      </c>
    </row>
    <row r="5109" spans="1:2">
      <c r="A5109" s="1">
        <v>1090100016789</v>
      </c>
      <c r="B5109" t="s">
        <v>4829</v>
      </c>
    </row>
    <row r="5110" spans="1:2">
      <c r="A5110" s="1">
        <v>1090100016796</v>
      </c>
      <c r="B5110" t="s">
        <v>4830</v>
      </c>
    </row>
    <row r="5111" spans="1:2">
      <c r="A5111" s="1">
        <v>1090100016802</v>
      </c>
      <c r="B5111" t="s">
        <v>4831</v>
      </c>
    </row>
    <row r="5112" spans="1:2">
      <c r="A5112" s="1">
        <v>1090100016819</v>
      </c>
      <c r="B5112" t="s">
        <v>4832</v>
      </c>
    </row>
    <row r="5113" spans="1:2">
      <c r="A5113" s="1">
        <v>1090100016826</v>
      </c>
      <c r="B5113" t="s">
        <v>4833</v>
      </c>
    </row>
    <row r="5114" spans="1:2">
      <c r="A5114" s="1">
        <v>1090100016833</v>
      </c>
      <c r="B5114" t="s">
        <v>4834</v>
      </c>
    </row>
    <row r="5115" spans="1:2">
      <c r="A5115" s="1">
        <v>1090100016888</v>
      </c>
      <c r="B5115" t="s">
        <v>4835</v>
      </c>
    </row>
    <row r="5116" spans="1:2">
      <c r="A5116" s="1">
        <v>1090100016895</v>
      </c>
      <c r="B5116" t="s">
        <v>4836</v>
      </c>
    </row>
    <row r="5117" spans="1:2">
      <c r="A5117" s="1">
        <v>1090100016901</v>
      </c>
      <c r="B5117" t="s">
        <v>4837</v>
      </c>
    </row>
    <row r="5118" spans="1:2">
      <c r="A5118" s="1">
        <v>1090100016918</v>
      </c>
      <c r="B5118" t="s">
        <v>4838</v>
      </c>
    </row>
    <row r="5119" spans="1:2">
      <c r="A5119" s="1">
        <v>1090100016970</v>
      </c>
      <c r="B5119" t="s">
        <v>4839</v>
      </c>
    </row>
    <row r="5120" spans="1:2">
      <c r="A5120" s="1">
        <v>1090100016987</v>
      </c>
      <c r="B5120" t="s">
        <v>4840</v>
      </c>
    </row>
    <row r="5121" spans="1:2">
      <c r="A5121" s="1">
        <v>1090100016994</v>
      </c>
      <c r="B5121" t="s">
        <v>4841</v>
      </c>
    </row>
    <row r="5122" spans="1:2">
      <c r="A5122" s="1">
        <v>1090100017014</v>
      </c>
      <c r="B5122" t="s">
        <v>4842</v>
      </c>
    </row>
    <row r="5123" spans="1:2">
      <c r="A5123" s="1">
        <v>1090100017021</v>
      </c>
      <c r="B5123" t="s">
        <v>4843</v>
      </c>
    </row>
    <row r="5124" spans="1:2">
      <c r="A5124" s="1">
        <v>1090100017038</v>
      </c>
      <c r="B5124" t="s">
        <v>4844</v>
      </c>
    </row>
    <row r="5125" spans="1:2">
      <c r="A5125" s="1">
        <v>1090100017137</v>
      </c>
      <c r="B5125" t="s">
        <v>4845</v>
      </c>
    </row>
    <row r="5126" spans="1:2">
      <c r="A5126" s="1">
        <v>1090100017144</v>
      </c>
      <c r="B5126" t="s">
        <v>4846</v>
      </c>
    </row>
    <row r="5127" spans="1:2">
      <c r="A5127" s="1">
        <v>1090100017175</v>
      </c>
      <c r="B5127" t="s">
        <v>4847</v>
      </c>
    </row>
    <row r="5128" spans="1:2">
      <c r="A5128" s="1">
        <v>1090100017182</v>
      </c>
      <c r="B5128" t="s">
        <v>4848</v>
      </c>
    </row>
    <row r="5129" spans="1:2">
      <c r="A5129" s="1">
        <v>1090100017199</v>
      </c>
      <c r="B5129" t="s">
        <v>4849</v>
      </c>
    </row>
    <row r="5130" spans="1:2">
      <c r="A5130" s="1">
        <v>1090100017205</v>
      </c>
      <c r="B5130" t="s">
        <v>4850</v>
      </c>
    </row>
    <row r="5131" spans="1:2">
      <c r="A5131" s="1">
        <v>1090100017212</v>
      </c>
      <c r="B5131" t="s">
        <v>4851</v>
      </c>
    </row>
    <row r="5132" spans="1:2">
      <c r="A5132" s="1">
        <v>1090100017229</v>
      </c>
      <c r="B5132" t="s">
        <v>4852</v>
      </c>
    </row>
    <row r="5133" spans="1:2">
      <c r="A5133" s="1">
        <v>1090100017236</v>
      </c>
      <c r="B5133" t="s">
        <v>4853</v>
      </c>
    </row>
    <row r="5134" spans="1:2">
      <c r="A5134" s="1">
        <v>1090100017243</v>
      </c>
      <c r="B5134" t="s">
        <v>4854</v>
      </c>
    </row>
    <row r="5135" spans="1:2">
      <c r="A5135" s="1">
        <v>1090100017250</v>
      </c>
      <c r="B5135" t="s">
        <v>4855</v>
      </c>
    </row>
    <row r="5136" spans="1:2">
      <c r="A5136" s="1">
        <v>1090100017267</v>
      </c>
      <c r="B5136" t="s">
        <v>4856</v>
      </c>
    </row>
    <row r="5137" spans="1:2">
      <c r="A5137" s="1">
        <v>1090100017298</v>
      </c>
      <c r="B5137" t="s">
        <v>4857</v>
      </c>
    </row>
    <row r="5138" spans="1:2">
      <c r="A5138" s="1">
        <v>1090100017304</v>
      </c>
      <c r="B5138" t="s">
        <v>4858</v>
      </c>
    </row>
    <row r="5139" spans="1:2">
      <c r="A5139" s="1">
        <v>1090100017311</v>
      </c>
      <c r="B5139" t="s">
        <v>4859</v>
      </c>
    </row>
    <row r="5140" spans="1:2">
      <c r="A5140" s="1">
        <v>1090100017328</v>
      </c>
      <c r="B5140" t="s">
        <v>4860</v>
      </c>
    </row>
    <row r="5141" spans="1:2">
      <c r="A5141" s="1">
        <v>1090100017335</v>
      </c>
      <c r="B5141" t="s">
        <v>4861</v>
      </c>
    </row>
    <row r="5142" spans="1:2">
      <c r="A5142" s="1">
        <v>1090100017342</v>
      </c>
      <c r="B5142" t="s">
        <v>4862</v>
      </c>
    </row>
    <row r="5143" spans="1:2">
      <c r="A5143" s="1">
        <v>1090100017359</v>
      </c>
      <c r="B5143" t="s">
        <v>4863</v>
      </c>
    </row>
    <row r="5144" spans="1:2">
      <c r="A5144" s="1">
        <v>1090100017366</v>
      </c>
      <c r="B5144" t="s">
        <v>4864</v>
      </c>
    </row>
    <row r="5145" spans="1:2">
      <c r="A5145" s="1">
        <v>1090100017373</v>
      </c>
      <c r="B5145" t="s">
        <v>4865</v>
      </c>
    </row>
    <row r="5146" spans="1:2">
      <c r="A5146" s="1">
        <v>1090100017380</v>
      </c>
      <c r="B5146" t="s">
        <v>4866</v>
      </c>
    </row>
    <row r="5147" spans="1:2">
      <c r="A5147" s="1">
        <v>1090100017397</v>
      </c>
      <c r="B5147" t="s">
        <v>4867</v>
      </c>
    </row>
    <row r="5148" spans="1:2">
      <c r="A5148" s="1">
        <v>1090100017403</v>
      </c>
      <c r="B5148" t="s">
        <v>4868</v>
      </c>
    </row>
    <row r="5149" spans="1:2">
      <c r="A5149" s="1">
        <v>1090100017410</v>
      </c>
      <c r="B5149" t="s">
        <v>4869</v>
      </c>
    </row>
    <row r="5150" spans="1:2">
      <c r="A5150" s="1">
        <v>1090100017427</v>
      </c>
      <c r="B5150" t="s">
        <v>4870</v>
      </c>
    </row>
    <row r="5151" spans="1:2">
      <c r="A5151" s="1">
        <v>1090100017434</v>
      </c>
      <c r="B5151" t="s">
        <v>4871</v>
      </c>
    </row>
    <row r="5152" spans="1:2">
      <c r="A5152" s="1">
        <v>1090100017441</v>
      </c>
      <c r="B5152" t="s">
        <v>4872</v>
      </c>
    </row>
    <row r="5153" spans="1:2">
      <c r="A5153" s="1">
        <v>1090100017458</v>
      </c>
      <c r="B5153" t="s">
        <v>4873</v>
      </c>
    </row>
    <row r="5154" spans="1:2">
      <c r="A5154" s="1">
        <v>1090100017465</v>
      </c>
      <c r="B5154" t="s">
        <v>4874</v>
      </c>
    </row>
    <row r="5155" spans="1:2">
      <c r="A5155" s="1">
        <v>1090100017472</v>
      </c>
      <c r="B5155" t="s">
        <v>4875</v>
      </c>
    </row>
    <row r="5156" spans="1:2">
      <c r="A5156" s="1">
        <v>1090100017489</v>
      </c>
      <c r="B5156" t="s">
        <v>4876</v>
      </c>
    </row>
    <row r="5157" spans="1:2">
      <c r="A5157" s="1">
        <v>1090100017496</v>
      </c>
      <c r="B5157" t="s">
        <v>4877</v>
      </c>
    </row>
    <row r="5158" spans="1:2">
      <c r="A5158" s="1">
        <v>1090100017502</v>
      </c>
      <c r="B5158" t="s">
        <v>4878</v>
      </c>
    </row>
    <row r="5159" spans="1:2">
      <c r="A5159" s="1">
        <v>1090100017519</v>
      </c>
      <c r="B5159" t="s">
        <v>4879</v>
      </c>
    </row>
    <row r="5160" spans="1:2">
      <c r="A5160" s="1">
        <v>1090100017526</v>
      </c>
      <c r="B5160" t="s">
        <v>4880</v>
      </c>
    </row>
    <row r="5161" spans="1:2">
      <c r="A5161" s="1">
        <v>1090100017533</v>
      </c>
      <c r="B5161" t="s">
        <v>4881</v>
      </c>
    </row>
    <row r="5162" spans="1:2">
      <c r="A5162" s="1">
        <v>1090100017540</v>
      </c>
      <c r="B5162" t="s">
        <v>4882</v>
      </c>
    </row>
    <row r="5163" spans="1:2">
      <c r="A5163" s="1">
        <v>1090100017557</v>
      </c>
      <c r="B5163" t="s">
        <v>4883</v>
      </c>
    </row>
    <row r="5164" spans="1:2">
      <c r="A5164" s="1">
        <v>1090100017564</v>
      </c>
      <c r="B5164" t="s">
        <v>4884</v>
      </c>
    </row>
    <row r="5165" spans="1:2">
      <c r="A5165" s="1">
        <v>1090100017571</v>
      </c>
      <c r="B5165" t="s">
        <v>4885</v>
      </c>
    </row>
    <row r="5166" spans="1:2">
      <c r="A5166" s="1">
        <v>1090100017588</v>
      </c>
      <c r="B5166" t="s">
        <v>4886</v>
      </c>
    </row>
    <row r="5167" spans="1:2">
      <c r="A5167" s="1">
        <v>1090100017595</v>
      </c>
      <c r="B5167" t="s">
        <v>4887</v>
      </c>
    </row>
    <row r="5168" spans="1:2">
      <c r="A5168" s="1">
        <v>1090100017687</v>
      </c>
      <c r="B5168" t="s">
        <v>4888</v>
      </c>
    </row>
    <row r="5169" spans="1:2">
      <c r="A5169" s="1">
        <v>1090100017694</v>
      </c>
      <c r="B5169" t="s">
        <v>4889</v>
      </c>
    </row>
    <row r="5170" spans="1:2">
      <c r="A5170" s="1">
        <v>1090100017700</v>
      </c>
      <c r="B5170" t="s">
        <v>4890</v>
      </c>
    </row>
    <row r="5171" spans="1:2">
      <c r="A5171" s="1">
        <v>1090100017717</v>
      </c>
      <c r="B5171" t="s">
        <v>4891</v>
      </c>
    </row>
    <row r="5172" spans="1:2">
      <c r="A5172" s="1">
        <v>1090100017724</v>
      </c>
      <c r="B5172" t="s">
        <v>4892</v>
      </c>
    </row>
    <row r="5173" spans="1:2">
      <c r="A5173" s="1">
        <v>1090100017731</v>
      </c>
      <c r="B5173" t="s">
        <v>4893</v>
      </c>
    </row>
    <row r="5174" spans="1:2">
      <c r="A5174" s="1">
        <v>1090100017755</v>
      </c>
      <c r="B5174" t="s">
        <v>4894</v>
      </c>
    </row>
    <row r="5175" spans="1:2">
      <c r="A5175" s="1">
        <v>1090100017762</v>
      </c>
      <c r="B5175" t="s">
        <v>4895</v>
      </c>
    </row>
    <row r="5176" spans="1:2">
      <c r="A5176" s="1">
        <v>1090100017779</v>
      </c>
      <c r="B5176" t="s">
        <v>4896</v>
      </c>
    </row>
    <row r="5177" spans="1:2">
      <c r="A5177" s="1">
        <v>1090100017786</v>
      </c>
      <c r="B5177" t="s">
        <v>4897</v>
      </c>
    </row>
    <row r="5178" spans="1:2">
      <c r="A5178" s="1">
        <v>1090100017793</v>
      </c>
      <c r="B5178" t="s">
        <v>4898</v>
      </c>
    </row>
    <row r="5179" spans="1:2">
      <c r="A5179" s="1">
        <v>1090100017809</v>
      </c>
      <c r="B5179" t="s">
        <v>4899</v>
      </c>
    </row>
    <row r="5180" spans="1:2">
      <c r="A5180" s="1">
        <v>1090100017816</v>
      </c>
      <c r="B5180" t="s">
        <v>4900</v>
      </c>
    </row>
    <row r="5181" spans="1:2">
      <c r="A5181" s="1">
        <v>1090100017823</v>
      </c>
      <c r="B5181" t="s">
        <v>4901</v>
      </c>
    </row>
    <row r="5182" spans="1:2">
      <c r="A5182" s="1">
        <v>1090100017830</v>
      </c>
      <c r="B5182" t="s">
        <v>4902</v>
      </c>
    </row>
    <row r="5183" spans="1:2">
      <c r="A5183" s="1">
        <v>1090100017847</v>
      </c>
      <c r="B5183" t="s">
        <v>4903</v>
      </c>
    </row>
    <row r="5184" spans="1:2">
      <c r="A5184" s="1">
        <v>1090100017854</v>
      </c>
      <c r="B5184" t="s">
        <v>4904</v>
      </c>
    </row>
    <row r="5185" spans="1:2">
      <c r="A5185" s="1">
        <v>1090100017861</v>
      </c>
      <c r="B5185" t="s">
        <v>4905</v>
      </c>
    </row>
    <row r="5186" spans="1:2">
      <c r="A5186" s="1">
        <v>1090100017878</v>
      </c>
      <c r="B5186" t="s">
        <v>4906</v>
      </c>
    </row>
    <row r="5187" spans="1:2">
      <c r="A5187" s="1">
        <v>1090100017885</v>
      </c>
      <c r="B5187" t="s">
        <v>4907</v>
      </c>
    </row>
    <row r="5188" spans="1:2">
      <c r="A5188" s="1">
        <v>1090100017960</v>
      </c>
      <c r="B5188" t="s">
        <v>4908</v>
      </c>
    </row>
    <row r="5189" spans="1:2">
      <c r="A5189" s="1">
        <v>1090100017977</v>
      </c>
      <c r="B5189" t="s">
        <v>4909</v>
      </c>
    </row>
    <row r="5190" spans="1:2">
      <c r="A5190" s="1">
        <v>1090100017984</v>
      </c>
      <c r="B5190" t="s">
        <v>4910</v>
      </c>
    </row>
    <row r="5191" spans="1:2">
      <c r="A5191" s="1">
        <v>1090100017991</v>
      </c>
      <c r="B5191" t="s">
        <v>4911</v>
      </c>
    </row>
    <row r="5192" spans="1:2">
      <c r="A5192" s="1">
        <v>1090100018004</v>
      </c>
      <c r="B5192" t="s">
        <v>4912</v>
      </c>
    </row>
    <row r="5193" spans="1:2">
      <c r="A5193" s="1">
        <v>1090100018011</v>
      </c>
      <c r="B5193" t="s">
        <v>4913</v>
      </c>
    </row>
    <row r="5194" spans="1:2">
      <c r="A5194" s="1">
        <v>1090100018028</v>
      </c>
      <c r="B5194" t="s">
        <v>4914</v>
      </c>
    </row>
    <row r="5195" spans="1:2">
      <c r="A5195" s="1">
        <v>1090100018035</v>
      </c>
      <c r="B5195" t="s">
        <v>4915</v>
      </c>
    </row>
    <row r="5196" spans="1:2">
      <c r="A5196" s="1">
        <v>1090100018042</v>
      </c>
      <c r="B5196" t="s">
        <v>4916</v>
      </c>
    </row>
    <row r="5197" spans="1:2">
      <c r="A5197" s="1">
        <v>1090100018059</v>
      </c>
      <c r="B5197" t="s">
        <v>4917</v>
      </c>
    </row>
    <row r="5198" spans="1:2">
      <c r="A5198" s="1">
        <v>1090100018066</v>
      </c>
      <c r="B5198" t="s">
        <v>4918</v>
      </c>
    </row>
    <row r="5199" spans="1:2">
      <c r="A5199" s="1">
        <v>1090100018073</v>
      </c>
      <c r="B5199" t="s">
        <v>4919</v>
      </c>
    </row>
    <row r="5200" spans="1:2">
      <c r="A5200" s="1">
        <v>1090100018080</v>
      </c>
      <c r="B5200" t="s">
        <v>4920</v>
      </c>
    </row>
    <row r="5201" spans="1:2">
      <c r="A5201" s="1">
        <v>1090100018097</v>
      </c>
      <c r="B5201" t="s">
        <v>4921</v>
      </c>
    </row>
    <row r="5202" spans="1:2">
      <c r="A5202" s="1">
        <v>1090100018103</v>
      </c>
      <c r="B5202" t="s">
        <v>4922</v>
      </c>
    </row>
    <row r="5203" spans="1:2">
      <c r="A5203" s="1">
        <v>1090100018110</v>
      </c>
      <c r="B5203" t="s">
        <v>4923</v>
      </c>
    </row>
    <row r="5204" spans="1:2">
      <c r="A5204" s="1">
        <v>1090100018127</v>
      </c>
      <c r="B5204" t="s">
        <v>4924</v>
      </c>
    </row>
    <row r="5205" spans="1:2">
      <c r="A5205" s="1">
        <v>1090100018134</v>
      </c>
      <c r="B5205" t="s">
        <v>4925</v>
      </c>
    </row>
    <row r="5206" spans="1:2">
      <c r="A5206" s="1">
        <v>1090100018158</v>
      </c>
      <c r="B5206" t="s">
        <v>4926</v>
      </c>
    </row>
    <row r="5207" spans="1:2">
      <c r="A5207" s="1">
        <v>1090100018165</v>
      </c>
      <c r="B5207" t="s">
        <v>4927</v>
      </c>
    </row>
    <row r="5208" spans="1:2">
      <c r="A5208" s="1">
        <v>1090100018172</v>
      </c>
      <c r="B5208" t="s">
        <v>4928</v>
      </c>
    </row>
    <row r="5209" spans="1:2">
      <c r="A5209" s="1">
        <v>1090100018196</v>
      </c>
      <c r="B5209" t="s">
        <v>4929</v>
      </c>
    </row>
    <row r="5210" spans="1:2">
      <c r="A5210" s="1">
        <v>1090100018202</v>
      </c>
      <c r="B5210" t="s">
        <v>4930</v>
      </c>
    </row>
    <row r="5211" spans="1:2">
      <c r="A5211" s="1">
        <v>1090100018219</v>
      </c>
      <c r="B5211" t="s">
        <v>4931</v>
      </c>
    </row>
    <row r="5212" spans="1:2">
      <c r="A5212" s="1">
        <v>1090100018226</v>
      </c>
      <c r="B5212" t="s">
        <v>4932</v>
      </c>
    </row>
    <row r="5213" spans="1:2">
      <c r="A5213" s="1">
        <v>1090100018233</v>
      </c>
      <c r="B5213" t="s">
        <v>4933</v>
      </c>
    </row>
    <row r="5214" spans="1:2">
      <c r="A5214" s="1">
        <v>1090100018240</v>
      </c>
      <c r="B5214" t="s">
        <v>4934</v>
      </c>
    </row>
    <row r="5215" spans="1:2">
      <c r="A5215" s="1">
        <v>1090100018295</v>
      </c>
      <c r="B5215" t="s">
        <v>4935</v>
      </c>
    </row>
    <row r="5216" spans="1:2">
      <c r="A5216" s="1">
        <v>1090100018325</v>
      </c>
      <c r="B5216" t="s">
        <v>4936</v>
      </c>
    </row>
    <row r="5217" spans="1:2">
      <c r="A5217" s="1">
        <v>1090100018394</v>
      </c>
      <c r="B5217" t="s">
        <v>4937</v>
      </c>
    </row>
    <row r="5218" spans="1:2">
      <c r="A5218" s="1">
        <v>1090100018479</v>
      </c>
      <c r="B5218" t="s">
        <v>4938</v>
      </c>
    </row>
    <row r="5219" spans="1:2">
      <c r="A5219" s="1">
        <v>1090100018486</v>
      </c>
      <c r="B5219" t="s">
        <v>4939</v>
      </c>
    </row>
    <row r="5220" spans="1:2">
      <c r="A5220" s="1">
        <v>1090100018493</v>
      </c>
      <c r="B5220" t="s">
        <v>4940</v>
      </c>
    </row>
    <row r="5221" spans="1:2">
      <c r="A5221" s="1">
        <v>1090100018509</v>
      </c>
      <c r="B5221" t="s">
        <v>4941</v>
      </c>
    </row>
    <row r="5222" spans="1:2">
      <c r="A5222" s="1">
        <v>1090100018516</v>
      </c>
      <c r="B5222" t="s">
        <v>4942</v>
      </c>
    </row>
    <row r="5223" spans="1:2">
      <c r="A5223" s="1">
        <v>1090100018523</v>
      </c>
      <c r="B5223" t="s">
        <v>4943</v>
      </c>
    </row>
    <row r="5224" spans="1:2">
      <c r="A5224" s="1">
        <v>1090100018530</v>
      </c>
      <c r="B5224" t="s">
        <v>4944</v>
      </c>
    </row>
    <row r="5225" spans="1:2">
      <c r="A5225" s="1">
        <v>1090100018547</v>
      </c>
      <c r="B5225" t="e">
        <f>+DISH DRAINER TEKNO TEL KB-4</f>
        <v>#NAME?</v>
      </c>
    </row>
    <row r="5226" spans="1:2">
      <c r="A5226" s="1">
        <v>1090100018554</v>
      </c>
      <c r="B5226" t="e">
        <f>+DISH DRAINER TEKNO TEL KB-7</f>
        <v>#NAME?</v>
      </c>
    </row>
    <row r="5227" spans="1:2">
      <c r="A5227" s="1">
        <v>1090100018585</v>
      </c>
      <c r="B5227" t="s">
        <v>4945</v>
      </c>
    </row>
    <row r="5228" spans="1:2">
      <c r="A5228" s="1">
        <v>1090100018592</v>
      </c>
      <c r="B5228" t="s">
        <v>4946</v>
      </c>
    </row>
    <row r="5229" spans="1:2">
      <c r="A5229" s="1">
        <v>1090100018660</v>
      </c>
      <c r="B5229" t="s">
        <v>4947</v>
      </c>
    </row>
    <row r="5230" spans="1:2">
      <c r="A5230" s="1">
        <v>1090100018677</v>
      </c>
      <c r="B5230" t="s">
        <v>4948</v>
      </c>
    </row>
    <row r="5231" spans="1:2">
      <c r="A5231" s="1">
        <v>1090100018684</v>
      </c>
      <c r="B5231" t="s">
        <v>4949</v>
      </c>
    </row>
    <row r="5232" spans="1:2">
      <c r="A5232" s="1">
        <v>1090100018691</v>
      </c>
      <c r="B5232" t="s">
        <v>4950</v>
      </c>
    </row>
    <row r="5233" spans="1:2">
      <c r="A5233" s="1">
        <v>1090100018707</v>
      </c>
      <c r="B5233" t="s">
        <v>4951</v>
      </c>
    </row>
    <row r="5234" spans="1:2">
      <c r="A5234" s="1">
        <v>1090100018714</v>
      </c>
      <c r="B5234" t="s">
        <v>4952</v>
      </c>
    </row>
    <row r="5235" spans="1:2">
      <c r="A5235" s="1">
        <v>1090100018738</v>
      </c>
      <c r="B5235" t="s">
        <v>4953</v>
      </c>
    </row>
    <row r="5236" spans="1:2">
      <c r="A5236" s="1">
        <v>1090100018745</v>
      </c>
      <c r="B5236" t="s">
        <v>4954</v>
      </c>
    </row>
    <row r="5237" spans="1:2">
      <c r="A5237" s="1">
        <v>1090100018752</v>
      </c>
      <c r="B5237" t="s">
        <v>4955</v>
      </c>
    </row>
    <row r="5238" spans="1:2">
      <c r="A5238" s="1">
        <v>1090100018769</v>
      </c>
      <c r="B5238" t="s">
        <v>4956</v>
      </c>
    </row>
    <row r="5239" spans="1:2">
      <c r="A5239" s="1">
        <v>1090100018776</v>
      </c>
      <c r="B5239" t="s">
        <v>4957</v>
      </c>
    </row>
    <row r="5240" spans="1:2">
      <c r="A5240" s="1">
        <v>1090100018783</v>
      </c>
      <c r="B5240" t="s">
        <v>4958</v>
      </c>
    </row>
    <row r="5241" spans="1:2">
      <c r="A5241" s="1">
        <v>1090100018813</v>
      </c>
      <c r="B5241" t="s">
        <v>4959</v>
      </c>
    </row>
    <row r="5242" spans="1:2">
      <c r="A5242" s="1">
        <v>1090100018868</v>
      </c>
      <c r="B5242" t="s">
        <v>4960</v>
      </c>
    </row>
    <row r="5243" spans="1:2">
      <c r="A5243" s="1">
        <v>1090100018875</v>
      </c>
      <c r="B5243" t="s">
        <v>4961</v>
      </c>
    </row>
    <row r="5244" spans="1:2">
      <c r="A5244" s="1">
        <v>1090100018882</v>
      </c>
      <c r="B5244" t="s">
        <v>4962</v>
      </c>
    </row>
    <row r="5245" spans="1:2">
      <c r="A5245" s="1">
        <v>1090100018899</v>
      </c>
      <c r="B5245" t="s">
        <v>4963</v>
      </c>
    </row>
    <row r="5246" spans="1:2">
      <c r="A5246" s="1">
        <v>1090100018905</v>
      </c>
      <c r="B5246" t="s">
        <v>4964</v>
      </c>
    </row>
    <row r="5247" spans="1:2">
      <c r="A5247" s="1">
        <v>1090100018912</v>
      </c>
      <c r="B5247" t="s">
        <v>4965</v>
      </c>
    </row>
    <row r="5248" spans="1:2">
      <c r="A5248" s="1">
        <v>1090100018929</v>
      </c>
      <c r="B5248" t="s">
        <v>4966</v>
      </c>
    </row>
    <row r="5249" spans="1:2">
      <c r="A5249" s="1">
        <v>1090100018936</v>
      </c>
      <c r="B5249" t="s">
        <v>4967</v>
      </c>
    </row>
    <row r="5250" spans="1:2">
      <c r="A5250" s="1">
        <v>1090100018943</v>
      </c>
      <c r="B5250" t="s">
        <v>4968</v>
      </c>
    </row>
    <row r="5251" spans="1:2">
      <c r="A5251" s="1">
        <v>1090100018950</v>
      </c>
      <c r="B5251" t="s">
        <v>4969</v>
      </c>
    </row>
    <row r="5252" spans="1:2">
      <c r="A5252" s="1">
        <v>1090100018967</v>
      </c>
      <c r="B5252" t="s">
        <v>4970</v>
      </c>
    </row>
    <row r="5253" spans="1:2">
      <c r="A5253" s="1">
        <v>1090100018974</v>
      </c>
      <c r="B5253" t="s">
        <v>4971</v>
      </c>
    </row>
    <row r="5254" spans="1:2">
      <c r="A5254" s="1">
        <v>1090100018981</v>
      </c>
      <c r="B5254" t="s">
        <v>4972</v>
      </c>
    </row>
    <row r="5255" spans="1:2">
      <c r="A5255" s="1">
        <v>1090100018998</v>
      </c>
      <c r="B5255" t="s">
        <v>4973</v>
      </c>
    </row>
    <row r="5256" spans="1:2">
      <c r="A5256" s="1">
        <v>1090100019001</v>
      </c>
      <c r="B5256" t="s">
        <v>4974</v>
      </c>
    </row>
    <row r="5257" spans="1:2">
      <c r="A5257" s="1">
        <v>1090100019018</v>
      </c>
      <c r="B5257" t="s">
        <v>4975</v>
      </c>
    </row>
    <row r="5258" spans="1:2">
      <c r="A5258" s="1">
        <v>1090100019025</v>
      </c>
      <c r="B5258" t="s">
        <v>4976</v>
      </c>
    </row>
    <row r="5259" spans="1:2">
      <c r="A5259" s="1">
        <v>1090100019032</v>
      </c>
      <c r="B5259" t="s">
        <v>4977</v>
      </c>
    </row>
    <row r="5260" spans="1:2">
      <c r="A5260" s="1">
        <v>1090100019049</v>
      </c>
      <c r="B5260" t="s">
        <v>4978</v>
      </c>
    </row>
    <row r="5261" spans="1:2">
      <c r="A5261" s="1">
        <v>1090100019131</v>
      </c>
      <c r="B5261" t="s">
        <v>4979</v>
      </c>
    </row>
    <row r="5262" spans="1:2">
      <c r="A5262" s="1">
        <v>1090100019148</v>
      </c>
      <c r="B5262" t="s">
        <v>4980</v>
      </c>
    </row>
    <row r="5263" spans="1:2">
      <c r="A5263" s="1">
        <v>1090100019155</v>
      </c>
      <c r="B5263" t="s">
        <v>4981</v>
      </c>
    </row>
    <row r="5264" spans="1:2">
      <c r="A5264" s="1">
        <v>1090100019162</v>
      </c>
      <c r="B5264" t="s">
        <v>4982</v>
      </c>
    </row>
    <row r="5265" spans="1:2">
      <c r="A5265" s="1">
        <v>1090100019179</v>
      </c>
      <c r="B5265" t="s">
        <v>4983</v>
      </c>
    </row>
    <row r="5266" spans="1:2">
      <c r="A5266" s="1">
        <v>1090100019186</v>
      </c>
      <c r="B5266" t="s">
        <v>4984</v>
      </c>
    </row>
    <row r="5267" spans="1:2">
      <c r="A5267" s="1">
        <v>1090100019193</v>
      </c>
      <c r="B5267" t="s">
        <v>4985</v>
      </c>
    </row>
    <row r="5268" spans="1:2">
      <c r="A5268" s="1">
        <v>1090100019209</v>
      </c>
      <c r="B5268" t="s">
        <v>4986</v>
      </c>
    </row>
    <row r="5269" spans="1:2">
      <c r="A5269" s="1">
        <v>1090100019216</v>
      </c>
      <c r="B5269" t="s">
        <v>4987</v>
      </c>
    </row>
    <row r="5270" spans="1:2">
      <c r="A5270" s="1">
        <v>1090100019223</v>
      </c>
      <c r="B5270" t="s">
        <v>4988</v>
      </c>
    </row>
    <row r="5271" spans="1:2">
      <c r="A5271" s="1">
        <v>1090100019230</v>
      </c>
      <c r="B5271" t="s">
        <v>4989</v>
      </c>
    </row>
    <row r="5272" spans="1:2">
      <c r="A5272" s="1">
        <v>1090100019247</v>
      </c>
      <c r="B5272" t="s">
        <v>4990</v>
      </c>
    </row>
    <row r="5273" spans="1:2">
      <c r="A5273" s="1">
        <v>1090100019254</v>
      </c>
      <c r="B5273" t="s">
        <v>4991</v>
      </c>
    </row>
    <row r="5274" spans="1:2">
      <c r="A5274" s="1">
        <v>1090100019261</v>
      </c>
      <c r="B5274" t="s">
        <v>4992</v>
      </c>
    </row>
    <row r="5275" spans="1:2">
      <c r="A5275" s="1">
        <v>1090100019278</v>
      </c>
      <c r="B5275" t="s">
        <v>4993</v>
      </c>
    </row>
    <row r="5276" spans="1:2">
      <c r="A5276" s="1">
        <v>1090100019285</v>
      </c>
      <c r="B5276" t="s">
        <v>4994</v>
      </c>
    </row>
    <row r="5277" spans="1:2">
      <c r="A5277" s="1">
        <v>1090100019292</v>
      </c>
      <c r="B5277" t="s">
        <v>4995</v>
      </c>
    </row>
    <row r="5278" spans="1:2">
      <c r="A5278" s="1">
        <v>1090100019421</v>
      </c>
      <c r="B5278" t="s">
        <v>4996</v>
      </c>
    </row>
    <row r="5279" spans="1:2">
      <c r="A5279" s="1">
        <v>1090100019438</v>
      </c>
      <c r="B5279" t="s">
        <v>4997</v>
      </c>
    </row>
    <row r="5280" spans="1:2">
      <c r="A5280" s="1">
        <v>1090100019445</v>
      </c>
      <c r="B5280" t="s">
        <v>4998</v>
      </c>
    </row>
    <row r="5281" spans="1:2">
      <c r="A5281" s="1">
        <v>1090100019452</v>
      </c>
      <c r="B5281" t="s">
        <v>4999</v>
      </c>
    </row>
    <row r="5282" spans="1:2">
      <c r="A5282" s="1">
        <v>1090100019469</v>
      </c>
      <c r="B5282" t="s">
        <v>5000</v>
      </c>
    </row>
    <row r="5283" spans="1:2">
      <c r="A5283" s="1">
        <v>1090100019476</v>
      </c>
      <c r="B5283" t="s">
        <v>5001</v>
      </c>
    </row>
    <row r="5284" spans="1:2">
      <c r="A5284" s="1">
        <v>1090100019483</v>
      </c>
      <c r="B5284" t="s">
        <v>5002</v>
      </c>
    </row>
    <row r="5285" spans="1:2">
      <c r="A5285" s="1">
        <v>1090100019490</v>
      </c>
      <c r="B5285" t="s">
        <v>5003</v>
      </c>
    </row>
    <row r="5286" spans="1:2">
      <c r="A5286" s="1">
        <v>1090100019506</v>
      </c>
      <c r="B5286" t="s">
        <v>5004</v>
      </c>
    </row>
    <row r="5287" spans="1:2">
      <c r="A5287" s="1">
        <v>1090100019513</v>
      </c>
      <c r="B5287" t="s">
        <v>5005</v>
      </c>
    </row>
    <row r="5288" spans="1:2">
      <c r="A5288" s="1">
        <v>1090100019520</v>
      </c>
      <c r="B5288" t="s">
        <v>5006</v>
      </c>
    </row>
    <row r="5289" spans="1:2">
      <c r="A5289" s="1">
        <v>1090100019537</v>
      </c>
      <c r="B5289" t="s">
        <v>5007</v>
      </c>
    </row>
    <row r="5290" spans="1:2">
      <c r="A5290" s="1">
        <v>1090100019544</v>
      </c>
      <c r="B5290" t="s">
        <v>5008</v>
      </c>
    </row>
    <row r="5291" spans="1:2">
      <c r="A5291" s="1">
        <v>1090100019551</v>
      </c>
      <c r="B5291" t="s">
        <v>5009</v>
      </c>
    </row>
    <row r="5292" spans="1:2">
      <c r="A5292" s="1">
        <v>1090100019568</v>
      </c>
      <c r="B5292" t="s">
        <v>5010</v>
      </c>
    </row>
    <row r="5293" spans="1:2">
      <c r="A5293" s="1">
        <v>1090100019575</v>
      </c>
      <c r="B5293" t="s">
        <v>5011</v>
      </c>
    </row>
    <row r="5294" spans="1:2">
      <c r="A5294" s="1">
        <v>1090100019582</v>
      </c>
      <c r="B5294" t="s">
        <v>5012</v>
      </c>
    </row>
    <row r="5295" spans="1:2">
      <c r="A5295" s="1">
        <v>1090100019629</v>
      </c>
      <c r="B5295" t="s">
        <v>5013</v>
      </c>
    </row>
    <row r="5296" spans="1:2">
      <c r="A5296" s="1">
        <v>1090100019636</v>
      </c>
      <c r="B5296" t="s">
        <v>5014</v>
      </c>
    </row>
    <row r="5297" spans="1:2">
      <c r="A5297" s="1">
        <v>1090100019643</v>
      </c>
      <c r="B5297" t="s">
        <v>5015</v>
      </c>
    </row>
    <row r="5298" spans="1:2">
      <c r="A5298" s="1">
        <v>1090100019650</v>
      </c>
      <c r="B5298" t="s">
        <v>5016</v>
      </c>
    </row>
    <row r="5299" spans="1:2">
      <c r="A5299" s="1">
        <v>1090100019667</v>
      </c>
      <c r="B5299" t="s">
        <v>5017</v>
      </c>
    </row>
    <row r="5300" spans="1:2">
      <c r="A5300" s="1">
        <v>1090100019674</v>
      </c>
      <c r="B5300" t="s">
        <v>5018</v>
      </c>
    </row>
    <row r="5301" spans="1:2">
      <c r="A5301" s="1">
        <v>1090100019681</v>
      </c>
      <c r="B5301" t="s">
        <v>5019</v>
      </c>
    </row>
    <row r="5302" spans="1:2">
      <c r="A5302" s="1">
        <v>1090100019698</v>
      </c>
      <c r="B5302" t="s">
        <v>5020</v>
      </c>
    </row>
    <row r="5303" spans="1:2">
      <c r="A5303" s="1">
        <v>1090100019711</v>
      </c>
      <c r="B5303" t="s">
        <v>5021</v>
      </c>
    </row>
    <row r="5304" spans="1:2">
      <c r="A5304" s="1">
        <v>1090100019728</v>
      </c>
      <c r="B5304" t="s">
        <v>5022</v>
      </c>
    </row>
    <row r="5305" spans="1:2">
      <c r="A5305" s="1">
        <v>1090100019735</v>
      </c>
      <c r="B5305" t="s">
        <v>5023</v>
      </c>
    </row>
    <row r="5306" spans="1:2">
      <c r="A5306" s="1">
        <v>1090100019742</v>
      </c>
      <c r="B5306" t="s">
        <v>5024</v>
      </c>
    </row>
    <row r="5307" spans="1:2">
      <c r="A5307" s="1">
        <v>1090100019759</v>
      </c>
      <c r="B5307" t="s">
        <v>5025</v>
      </c>
    </row>
    <row r="5308" spans="1:2">
      <c r="A5308" s="1">
        <v>1090100019766</v>
      </c>
      <c r="B5308" t="s">
        <v>5026</v>
      </c>
    </row>
    <row r="5309" spans="1:2">
      <c r="A5309" s="1">
        <v>1090100019773</v>
      </c>
      <c r="B5309" t="s">
        <v>5027</v>
      </c>
    </row>
    <row r="5310" spans="1:2">
      <c r="A5310" s="1">
        <v>1090100019780</v>
      </c>
      <c r="B5310" t="s">
        <v>5028</v>
      </c>
    </row>
    <row r="5311" spans="1:2">
      <c r="A5311" s="1">
        <v>1090100019797</v>
      </c>
      <c r="B5311" t="s">
        <v>5029</v>
      </c>
    </row>
    <row r="5312" spans="1:2">
      <c r="A5312" s="1">
        <v>1090100019803</v>
      </c>
      <c r="B5312" t="s">
        <v>5030</v>
      </c>
    </row>
    <row r="5313" spans="1:2">
      <c r="A5313" s="1">
        <v>1090100019810</v>
      </c>
      <c r="B5313" t="s">
        <v>5031</v>
      </c>
    </row>
    <row r="5314" spans="1:2">
      <c r="A5314" s="1">
        <v>1090100019827</v>
      </c>
      <c r="B5314" t="s">
        <v>5032</v>
      </c>
    </row>
    <row r="5315" spans="1:2">
      <c r="A5315" s="1">
        <v>1090100019834</v>
      </c>
      <c r="B5315" t="s">
        <v>5033</v>
      </c>
    </row>
    <row r="5316" spans="1:2">
      <c r="A5316" s="1">
        <v>1090100019841</v>
      </c>
      <c r="B5316" t="s">
        <v>5034</v>
      </c>
    </row>
    <row r="5317" spans="1:2">
      <c r="A5317" s="1">
        <v>1090100019858</v>
      </c>
      <c r="B5317" t="s">
        <v>5035</v>
      </c>
    </row>
    <row r="5318" spans="1:2">
      <c r="A5318" s="1">
        <v>1090100019865</v>
      </c>
      <c r="B5318" t="s">
        <v>5036</v>
      </c>
    </row>
    <row r="5319" spans="1:2">
      <c r="A5319" s="1">
        <v>1090100019872</v>
      </c>
      <c r="B5319" t="s">
        <v>5037</v>
      </c>
    </row>
    <row r="5320" spans="1:2">
      <c r="A5320" s="1">
        <v>1090100019889</v>
      </c>
      <c r="B5320" t="s">
        <v>5038</v>
      </c>
    </row>
    <row r="5321" spans="1:2">
      <c r="A5321" s="1">
        <v>1090100019896</v>
      </c>
      <c r="B5321" t="s">
        <v>5039</v>
      </c>
    </row>
    <row r="5322" spans="1:2">
      <c r="A5322" s="1">
        <v>1090100019902</v>
      </c>
      <c r="B5322" t="s">
        <v>5040</v>
      </c>
    </row>
    <row r="5323" spans="1:2">
      <c r="A5323" s="1">
        <v>1090100019919</v>
      </c>
      <c r="B5323" t="s">
        <v>5041</v>
      </c>
    </row>
    <row r="5324" spans="1:2">
      <c r="A5324" s="1">
        <v>1090100019926</v>
      </c>
      <c r="B5324" t="s">
        <v>5042</v>
      </c>
    </row>
    <row r="5325" spans="1:2">
      <c r="A5325" s="1">
        <v>1090100019933</v>
      </c>
      <c r="B5325" t="s">
        <v>5043</v>
      </c>
    </row>
    <row r="5326" spans="1:2">
      <c r="A5326" s="1">
        <v>1090100019940</v>
      </c>
      <c r="B5326" t="s">
        <v>5044</v>
      </c>
    </row>
    <row r="5327" spans="1:2">
      <c r="A5327" s="1">
        <v>1090100019957</v>
      </c>
      <c r="B5327" t="s">
        <v>5045</v>
      </c>
    </row>
    <row r="5328" spans="1:2">
      <c r="A5328" s="1">
        <v>1090100019964</v>
      </c>
      <c r="B5328" t="s">
        <v>5046</v>
      </c>
    </row>
    <row r="5329" spans="1:2">
      <c r="A5329" s="1">
        <v>1090100019971</v>
      </c>
      <c r="B5329" t="s">
        <v>5047</v>
      </c>
    </row>
    <row r="5330" spans="1:2">
      <c r="A5330" s="1">
        <v>1090100019988</v>
      </c>
      <c r="B5330" t="s">
        <v>5048</v>
      </c>
    </row>
    <row r="5331" spans="1:2">
      <c r="A5331" s="1">
        <v>1090100019995</v>
      </c>
      <c r="B5331" t="s">
        <v>5049</v>
      </c>
    </row>
    <row r="5332" spans="1:2">
      <c r="A5332" s="1">
        <v>1090100020007</v>
      </c>
      <c r="B5332" t="s">
        <v>5050</v>
      </c>
    </row>
    <row r="5333" spans="1:2">
      <c r="A5333" s="1">
        <v>1090100020014</v>
      </c>
      <c r="B5333" t="s">
        <v>5051</v>
      </c>
    </row>
    <row r="5334" spans="1:2">
      <c r="A5334" s="1">
        <v>1090100020021</v>
      </c>
      <c r="B5334" t="s">
        <v>5052</v>
      </c>
    </row>
    <row r="5335" spans="1:2">
      <c r="A5335" s="1">
        <v>1090100020038</v>
      </c>
      <c r="B5335" t="s">
        <v>5053</v>
      </c>
    </row>
    <row r="5336" spans="1:2">
      <c r="A5336" s="1">
        <v>1090100020045</v>
      </c>
      <c r="B5336" t="s">
        <v>5054</v>
      </c>
    </row>
    <row r="5337" spans="1:2">
      <c r="A5337" s="1">
        <v>1090100020052</v>
      </c>
      <c r="B5337" t="s">
        <v>5055</v>
      </c>
    </row>
    <row r="5338" spans="1:2">
      <c r="A5338" s="1">
        <v>1090100020069</v>
      </c>
      <c r="B5338" t="s">
        <v>5056</v>
      </c>
    </row>
    <row r="5339" spans="1:2">
      <c r="A5339" s="1">
        <v>1090100020076</v>
      </c>
      <c r="B5339" t="s">
        <v>5057</v>
      </c>
    </row>
    <row r="5340" spans="1:2">
      <c r="A5340" s="1">
        <v>1090100020083</v>
      </c>
      <c r="B5340" t="s">
        <v>5058</v>
      </c>
    </row>
    <row r="5341" spans="1:2">
      <c r="A5341" s="1">
        <v>1090100020090</v>
      </c>
      <c r="B5341" t="s">
        <v>5059</v>
      </c>
    </row>
    <row r="5342" spans="1:2">
      <c r="A5342" s="1">
        <v>1090100020106</v>
      </c>
      <c r="B5342" t="s">
        <v>5060</v>
      </c>
    </row>
    <row r="5343" spans="1:2">
      <c r="A5343" s="1">
        <v>1090100020113</v>
      </c>
      <c r="B5343" t="s">
        <v>5061</v>
      </c>
    </row>
    <row r="5344" spans="1:2">
      <c r="A5344" s="1">
        <v>1090100020120</v>
      </c>
      <c r="B5344" t="s">
        <v>5062</v>
      </c>
    </row>
    <row r="5345" spans="1:2">
      <c r="A5345" s="1">
        <v>1090100020137</v>
      </c>
      <c r="B5345" t="s">
        <v>5063</v>
      </c>
    </row>
    <row r="5346" spans="1:2">
      <c r="A5346" s="1">
        <v>1090100020144</v>
      </c>
      <c r="B5346" t="s">
        <v>5064</v>
      </c>
    </row>
    <row r="5347" spans="1:2">
      <c r="A5347" s="1">
        <v>1090100020151</v>
      </c>
      <c r="B5347" t="s">
        <v>5065</v>
      </c>
    </row>
    <row r="5348" spans="1:2">
      <c r="A5348" s="1">
        <v>1090100020199</v>
      </c>
      <c r="B5348" t="s">
        <v>5066</v>
      </c>
    </row>
    <row r="5349" spans="1:2">
      <c r="A5349" s="1">
        <v>1090100020205</v>
      </c>
      <c r="B5349" t="s">
        <v>5067</v>
      </c>
    </row>
    <row r="5350" spans="1:2">
      <c r="A5350" s="1">
        <v>1090100020229</v>
      </c>
      <c r="B5350" t="s">
        <v>5068</v>
      </c>
    </row>
    <row r="5351" spans="1:2">
      <c r="A5351" s="1">
        <v>1090100020236</v>
      </c>
      <c r="B5351" t="s">
        <v>5069</v>
      </c>
    </row>
    <row r="5352" spans="1:2">
      <c r="A5352" s="1">
        <v>1090100020243</v>
      </c>
      <c r="B5352" t="s">
        <v>5070</v>
      </c>
    </row>
    <row r="5353" spans="1:2">
      <c r="A5353" s="1">
        <v>1090100020250</v>
      </c>
      <c r="B5353" t="s">
        <v>5071</v>
      </c>
    </row>
    <row r="5354" spans="1:2">
      <c r="A5354" s="1">
        <v>1090100020267</v>
      </c>
      <c r="B5354" t="s">
        <v>5072</v>
      </c>
    </row>
    <row r="5355" spans="1:2">
      <c r="A5355" s="1">
        <v>1090100020274</v>
      </c>
      <c r="B5355" t="s">
        <v>5073</v>
      </c>
    </row>
    <row r="5356" spans="1:2">
      <c r="A5356" s="1">
        <v>1090100020281</v>
      </c>
      <c r="B5356" t="s">
        <v>5074</v>
      </c>
    </row>
    <row r="5357" spans="1:2">
      <c r="A5357" s="1">
        <v>1090100020298</v>
      </c>
      <c r="B5357" t="s">
        <v>5075</v>
      </c>
    </row>
    <row r="5358" spans="1:2">
      <c r="A5358" s="1">
        <v>1090100020304</v>
      </c>
      <c r="B5358" t="s">
        <v>5076</v>
      </c>
    </row>
    <row r="5359" spans="1:2">
      <c r="A5359" s="1">
        <v>1090100020311</v>
      </c>
      <c r="B5359" t="s">
        <v>5077</v>
      </c>
    </row>
    <row r="5360" spans="1:2">
      <c r="A5360" s="1">
        <v>1090100020380</v>
      </c>
      <c r="B5360" t="s">
        <v>5078</v>
      </c>
    </row>
    <row r="5361" spans="1:2">
      <c r="A5361" s="1">
        <v>1090100020397</v>
      </c>
      <c r="B5361" t="s">
        <v>5079</v>
      </c>
    </row>
    <row r="5362" spans="1:2">
      <c r="A5362" s="1">
        <v>1090100020403</v>
      </c>
      <c r="B5362" t="s">
        <v>5080</v>
      </c>
    </row>
    <row r="5363" spans="1:2">
      <c r="A5363" s="1">
        <v>1090100020410</v>
      </c>
      <c r="B5363" t="s">
        <v>5081</v>
      </c>
    </row>
    <row r="5364" spans="1:2">
      <c r="A5364" s="1">
        <v>1090100020427</v>
      </c>
      <c r="B5364" t="s">
        <v>5082</v>
      </c>
    </row>
    <row r="5365" spans="1:2">
      <c r="A5365" s="1">
        <v>1090100020434</v>
      </c>
      <c r="B5365" t="s">
        <v>5083</v>
      </c>
    </row>
    <row r="5366" spans="1:2">
      <c r="A5366" s="1">
        <v>1090100020441</v>
      </c>
      <c r="B5366" t="s">
        <v>5084</v>
      </c>
    </row>
    <row r="5367" spans="1:2">
      <c r="A5367" s="1">
        <v>1090100020458</v>
      </c>
      <c r="B5367" t="s">
        <v>5085</v>
      </c>
    </row>
    <row r="5368" spans="1:2">
      <c r="A5368" s="1">
        <v>1090100020465</v>
      </c>
      <c r="B5368" t="s">
        <v>5086</v>
      </c>
    </row>
    <row r="5369" spans="1:2">
      <c r="A5369" s="1">
        <v>1090100020472</v>
      </c>
      <c r="B5369" t="s">
        <v>5087</v>
      </c>
    </row>
    <row r="5370" spans="1:2">
      <c r="A5370" s="1">
        <v>1090100020489</v>
      </c>
      <c r="B5370" t="s">
        <v>5088</v>
      </c>
    </row>
    <row r="5371" spans="1:2">
      <c r="A5371" s="1">
        <v>1090100020496</v>
      </c>
      <c r="B5371" t="s">
        <v>5089</v>
      </c>
    </row>
    <row r="5372" spans="1:2">
      <c r="A5372" s="1">
        <v>1090100020502</v>
      </c>
      <c r="B5372" t="s">
        <v>5090</v>
      </c>
    </row>
    <row r="5373" spans="1:2">
      <c r="A5373" s="1">
        <v>1090100020519</v>
      </c>
      <c r="B5373" t="s">
        <v>5091</v>
      </c>
    </row>
    <row r="5374" spans="1:2">
      <c r="A5374" s="1">
        <v>1090100020526</v>
      </c>
      <c r="B5374" t="s">
        <v>5092</v>
      </c>
    </row>
    <row r="5375" spans="1:2">
      <c r="A5375" s="1">
        <v>1090100020533</v>
      </c>
      <c r="B5375" t="s">
        <v>5093</v>
      </c>
    </row>
    <row r="5376" spans="1:2">
      <c r="A5376" s="1">
        <v>1090100020540</v>
      </c>
      <c r="B5376" t="s">
        <v>5094</v>
      </c>
    </row>
    <row r="5377" spans="1:2">
      <c r="A5377" s="1">
        <v>1090100020557</v>
      </c>
      <c r="B5377" t="s">
        <v>5095</v>
      </c>
    </row>
    <row r="5378" spans="1:2">
      <c r="A5378" s="1">
        <v>1090100020564</v>
      </c>
      <c r="B5378" t="s">
        <v>5096</v>
      </c>
    </row>
    <row r="5379" spans="1:2">
      <c r="A5379" s="1">
        <v>1090100020571</v>
      </c>
      <c r="B5379" t="s">
        <v>5097</v>
      </c>
    </row>
    <row r="5380" spans="1:2">
      <c r="A5380" s="1">
        <v>1090100020588</v>
      </c>
      <c r="B5380" t="s">
        <v>5098</v>
      </c>
    </row>
    <row r="5381" spans="1:2">
      <c r="A5381" s="1">
        <v>1090100020595</v>
      </c>
      <c r="B5381" t="s">
        <v>5099</v>
      </c>
    </row>
    <row r="5382" spans="1:2">
      <c r="A5382" s="1">
        <v>1090100020601</v>
      </c>
      <c r="B5382" t="s">
        <v>5100</v>
      </c>
    </row>
    <row r="5383" spans="1:2">
      <c r="A5383" s="1">
        <v>1090100020618</v>
      </c>
      <c r="B5383" t="s">
        <v>5101</v>
      </c>
    </row>
    <row r="5384" spans="1:2">
      <c r="A5384" s="1">
        <v>1090100020625</v>
      </c>
      <c r="B5384" t="s">
        <v>5102</v>
      </c>
    </row>
    <row r="5385" spans="1:2">
      <c r="A5385" s="1">
        <v>1090100020632</v>
      </c>
      <c r="B5385" t="s">
        <v>5103</v>
      </c>
    </row>
    <row r="5386" spans="1:2">
      <c r="A5386" s="1">
        <v>1090100020649</v>
      </c>
      <c r="B5386" t="s">
        <v>5104</v>
      </c>
    </row>
    <row r="5387" spans="1:2">
      <c r="A5387" s="1">
        <v>1090100020656</v>
      </c>
      <c r="B5387" t="s">
        <v>5105</v>
      </c>
    </row>
    <row r="5388" spans="1:2">
      <c r="A5388" s="1">
        <v>1090100020663</v>
      </c>
      <c r="B5388" t="s">
        <v>5106</v>
      </c>
    </row>
    <row r="5389" spans="1:2">
      <c r="A5389" s="1">
        <v>1090100020670</v>
      </c>
      <c r="B5389" t="s">
        <v>5107</v>
      </c>
    </row>
    <row r="5390" spans="1:2">
      <c r="A5390" s="1">
        <v>1090100020687</v>
      </c>
      <c r="B5390" t="s">
        <v>5108</v>
      </c>
    </row>
    <row r="5391" spans="1:2">
      <c r="A5391" s="1">
        <v>1090100020700</v>
      </c>
      <c r="B5391" t="s">
        <v>5109</v>
      </c>
    </row>
    <row r="5392" spans="1:2">
      <c r="A5392" s="1">
        <v>1090100020717</v>
      </c>
      <c r="B5392" t="s">
        <v>5110</v>
      </c>
    </row>
    <row r="5393" spans="1:2">
      <c r="A5393" s="1">
        <v>1090100020724</v>
      </c>
      <c r="B5393" t="s">
        <v>5111</v>
      </c>
    </row>
    <row r="5394" spans="1:2">
      <c r="A5394" s="1">
        <v>1090100020762</v>
      </c>
      <c r="B5394" t="s">
        <v>5112</v>
      </c>
    </row>
    <row r="5395" spans="1:2">
      <c r="A5395" s="1">
        <v>1090100020779</v>
      </c>
      <c r="B5395" t="s">
        <v>5113</v>
      </c>
    </row>
    <row r="5396" spans="1:2">
      <c r="A5396" s="1">
        <v>1090100020786</v>
      </c>
      <c r="B5396" t="s">
        <v>5114</v>
      </c>
    </row>
    <row r="5397" spans="1:2">
      <c r="A5397" s="1">
        <v>1090100020793</v>
      </c>
      <c r="B5397" t="s">
        <v>5115</v>
      </c>
    </row>
    <row r="5398" spans="1:2">
      <c r="A5398" s="1">
        <v>1090100020809</v>
      </c>
      <c r="B5398" t="s">
        <v>5116</v>
      </c>
    </row>
    <row r="5399" spans="1:2">
      <c r="A5399" s="1">
        <v>1090100020816</v>
      </c>
      <c r="B5399" t="s">
        <v>5117</v>
      </c>
    </row>
    <row r="5400" spans="1:2">
      <c r="A5400" s="1">
        <v>1090100020823</v>
      </c>
      <c r="B5400" t="s">
        <v>5118</v>
      </c>
    </row>
    <row r="5401" spans="1:2">
      <c r="A5401" s="1">
        <v>1090100020830</v>
      </c>
      <c r="B5401" t="s">
        <v>5119</v>
      </c>
    </row>
    <row r="5402" spans="1:2">
      <c r="A5402" s="1">
        <v>1090100020847</v>
      </c>
      <c r="B5402" t="s">
        <v>5120</v>
      </c>
    </row>
    <row r="5403" spans="1:2">
      <c r="A5403" s="1">
        <v>1090100020854</v>
      </c>
      <c r="B5403" t="s">
        <v>5121</v>
      </c>
    </row>
    <row r="5404" spans="1:2">
      <c r="A5404" s="1">
        <v>1090100020861</v>
      </c>
      <c r="B5404" t="s">
        <v>5122</v>
      </c>
    </row>
    <row r="5405" spans="1:2">
      <c r="A5405" s="1">
        <v>1090100020878</v>
      </c>
      <c r="B5405" t="s">
        <v>5123</v>
      </c>
    </row>
    <row r="5406" spans="1:2">
      <c r="A5406" s="1">
        <v>1090100020885</v>
      </c>
      <c r="B5406" t="s">
        <v>5124</v>
      </c>
    </row>
    <row r="5407" spans="1:2">
      <c r="A5407" s="1">
        <v>1090100020892</v>
      </c>
      <c r="B5407" t="s">
        <v>5125</v>
      </c>
    </row>
    <row r="5408" spans="1:2">
      <c r="A5408" s="1">
        <v>1090100020908</v>
      </c>
      <c r="B5408" t="s">
        <v>5126</v>
      </c>
    </row>
    <row r="5409" spans="1:2">
      <c r="A5409" s="1">
        <v>1090100020915</v>
      </c>
      <c r="B5409" t="s">
        <v>5127</v>
      </c>
    </row>
    <row r="5410" spans="1:2">
      <c r="A5410" s="1">
        <v>1090100020922</v>
      </c>
      <c r="B5410" t="s">
        <v>5128</v>
      </c>
    </row>
    <row r="5411" spans="1:2">
      <c r="A5411" s="1">
        <v>1090100020939</v>
      </c>
      <c r="B5411" t="s">
        <v>5129</v>
      </c>
    </row>
    <row r="5412" spans="1:2">
      <c r="A5412" s="1">
        <v>1090100020946</v>
      </c>
      <c r="B5412" t="s">
        <v>5130</v>
      </c>
    </row>
    <row r="5413" spans="1:2">
      <c r="A5413" s="1">
        <v>1090100020953</v>
      </c>
      <c r="B5413" t="s">
        <v>5131</v>
      </c>
    </row>
    <row r="5414" spans="1:2">
      <c r="A5414" s="1">
        <v>1090100020960</v>
      </c>
      <c r="B5414" t="s">
        <v>5132</v>
      </c>
    </row>
    <row r="5415" spans="1:2">
      <c r="A5415" s="1">
        <v>1090100020977</v>
      </c>
      <c r="B5415" t="s">
        <v>5133</v>
      </c>
    </row>
    <row r="5416" spans="1:2">
      <c r="A5416" s="1">
        <v>1090100020984</v>
      </c>
      <c r="B5416" t="s">
        <v>5134</v>
      </c>
    </row>
    <row r="5417" spans="1:2">
      <c r="A5417" s="1">
        <v>1090100020991</v>
      </c>
      <c r="B5417" t="s">
        <v>5135</v>
      </c>
    </row>
    <row r="5418" spans="1:2">
      <c r="A5418" s="1">
        <v>1090100021004</v>
      </c>
      <c r="B5418" t="s">
        <v>5136</v>
      </c>
    </row>
    <row r="5419" spans="1:2">
      <c r="A5419" s="1">
        <v>1090100021011</v>
      </c>
      <c r="B5419" t="s">
        <v>5137</v>
      </c>
    </row>
    <row r="5420" spans="1:2">
      <c r="A5420" s="1">
        <v>1090100021028</v>
      </c>
      <c r="B5420" t="s">
        <v>5138</v>
      </c>
    </row>
    <row r="5421" spans="1:2">
      <c r="A5421" s="1">
        <v>1090100021035</v>
      </c>
      <c r="B5421" t="s">
        <v>5139</v>
      </c>
    </row>
    <row r="5422" spans="1:2">
      <c r="A5422" s="1">
        <v>1090100021073</v>
      </c>
      <c r="B5422" t="s">
        <v>5140</v>
      </c>
    </row>
    <row r="5423" spans="1:2">
      <c r="A5423" s="1">
        <v>1090100021097</v>
      </c>
      <c r="B5423" t="s">
        <v>5141</v>
      </c>
    </row>
    <row r="5424" spans="1:2">
      <c r="A5424" s="1">
        <v>1090100021103</v>
      </c>
      <c r="B5424" t="s">
        <v>5142</v>
      </c>
    </row>
    <row r="5425" spans="1:2">
      <c r="A5425" s="1">
        <v>1090100021110</v>
      </c>
      <c r="B5425" t="s">
        <v>5143</v>
      </c>
    </row>
    <row r="5426" spans="1:2">
      <c r="A5426" s="1">
        <v>1090100021127</v>
      </c>
      <c r="B5426" t="s">
        <v>5144</v>
      </c>
    </row>
    <row r="5427" spans="1:2">
      <c r="A5427" s="1">
        <v>1090100021134</v>
      </c>
      <c r="B5427" t="s">
        <v>5145</v>
      </c>
    </row>
    <row r="5428" spans="1:2">
      <c r="A5428" s="1">
        <v>1090100021141</v>
      </c>
      <c r="B5428" t="s">
        <v>5146</v>
      </c>
    </row>
    <row r="5429" spans="1:2">
      <c r="A5429" s="1">
        <v>1090100021158</v>
      </c>
      <c r="B5429" t="s">
        <v>5147</v>
      </c>
    </row>
    <row r="5430" spans="1:2">
      <c r="A5430" s="1">
        <v>1090100021165</v>
      </c>
      <c r="B5430" t="s">
        <v>5148</v>
      </c>
    </row>
    <row r="5431" spans="1:2">
      <c r="A5431" s="1">
        <v>1090100021172</v>
      </c>
      <c r="B5431" t="s">
        <v>5149</v>
      </c>
    </row>
    <row r="5432" spans="1:2">
      <c r="A5432" s="1">
        <v>1090100021189</v>
      </c>
      <c r="B5432" t="s">
        <v>5150</v>
      </c>
    </row>
    <row r="5433" spans="1:2">
      <c r="A5433" s="1">
        <v>1090100021196</v>
      </c>
      <c r="B5433" t="s">
        <v>5151</v>
      </c>
    </row>
    <row r="5434" spans="1:2">
      <c r="A5434" s="1">
        <v>1090100021202</v>
      </c>
      <c r="B5434" t="s">
        <v>5152</v>
      </c>
    </row>
    <row r="5435" spans="1:2">
      <c r="A5435" s="1">
        <v>1090100021219</v>
      </c>
      <c r="B5435" t="s">
        <v>5153</v>
      </c>
    </row>
    <row r="5436" spans="1:2">
      <c r="A5436" s="1">
        <v>1090100021226</v>
      </c>
      <c r="B5436" t="s">
        <v>5154</v>
      </c>
    </row>
    <row r="5437" spans="1:2">
      <c r="A5437" s="1">
        <v>1090100021240</v>
      </c>
      <c r="B5437" t="s">
        <v>5155</v>
      </c>
    </row>
    <row r="5438" spans="1:2">
      <c r="A5438" s="1">
        <v>1090100021257</v>
      </c>
      <c r="B5438" t="s">
        <v>5156</v>
      </c>
    </row>
    <row r="5439" spans="1:2">
      <c r="A5439" s="1">
        <v>1090100021264</v>
      </c>
      <c r="B5439" t="s">
        <v>5157</v>
      </c>
    </row>
    <row r="5440" spans="1:2">
      <c r="A5440" s="1">
        <v>1090100021271</v>
      </c>
      <c r="B5440" t="s">
        <v>5158</v>
      </c>
    </row>
    <row r="5441" spans="1:2">
      <c r="A5441" s="1">
        <v>1090100021288</v>
      </c>
      <c r="B5441" t="s">
        <v>5159</v>
      </c>
    </row>
    <row r="5442" spans="1:2">
      <c r="A5442" s="1">
        <v>1090100021295</v>
      </c>
      <c r="B5442" t="s">
        <v>5160</v>
      </c>
    </row>
    <row r="5443" spans="1:2">
      <c r="A5443" s="1">
        <v>1090100021301</v>
      </c>
      <c r="B5443" t="s">
        <v>5161</v>
      </c>
    </row>
    <row r="5444" spans="1:2">
      <c r="A5444" s="1">
        <v>1090100021318</v>
      </c>
      <c r="B5444" t="s">
        <v>5162</v>
      </c>
    </row>
    <row r="5445" spans="1:2">
      <c r="A5445" s="1">
        <v>1090100021325</v>
      </c>
      <c r="B5445" t="s">
        <v>5163</v>
      </c>
    </row>
    <row r="5446" spans="1:2">
      <c r="A5446" s="1">
        <v>1090100021332</v>
      </c>
      <c r="B5446" t="s">
        <v>5164</v>
      </c>
    </row>
    <row r="5447" spans="1:2">
      <c r="A5447" s="1">
        <v>1090100021349</v>
      </c>
      <c r="B5447" t="s">
        <v>5165</v>
      </c>
    </row>
    <row r="5448" spans="1:2">
      <c r="A5448" s="1">
        <v>1090100021356</v>
      </c>
      <c r="B5448" t="s">
        <v>5166</v>
      </c>
    </row>
    <row r="5449" spans="1:2">
      <c r="A5449" s="1">
        <v>1090100021363</v>
      </c>
      <c r="B5449" t="s">
        <v>5167</v>
      </c>
    </row>
    <row r="5450" spans="1:2">
      <c r="A5450" s="1">
        <v>1090100021370</v>
      </c>
      <c r="B5450" t="s">
        <v>5168</v>
      </c>
    </row>
    <row r="5451" spans="1:2">
      <c r="A5451" s="1">
        <v>1090100021387</v>
      </c>
      <c r="B5451" t="s">
        <v>5169</v>
      </c>
    </row>
    <row r="5452" spans="1:2">
      <c r="A5452" s="1">
        <v>1090100021394</v>
      </c>
      <c r="B5452" t="s">
        <v>5170</v>
      </c>
    </row>
    <row r="5453" spans="1:2">
      <c r="A5453" s="1">
        <v>1090100021400</v>
      </c>
      <c r="B5453" t="s">
        <v>5171</v>
      </c>
    </row>
    <row r="5454" spans="1:2">
      <c r="A5454" s="1">
        <v>1090100021417</v>
      </c>
      <c r="B5454" t="s">
        <v>5172</v>
      </c>
    </row>
    <row r="5455" spans="1:2">
      <c r="A5455" s="1">
        <v>1090100021424</v>
      </c>
      <c r="B5455" t="s">
        <v>5173</v>
      </c>
    </row>
    <row r="5456" spans="1:2">
      <c r="A5456" s="1">
        <v>1090100021431</v>
      </c>
      <c r="B5456" t="s">
        <v>5174</v>
      </c>
    </row>
    <row r="5457" spans="1:2">
      <c r="A5457" s="1">
        <v>1090100021486</v>
      </c>
      <c r="B5457" t="s">
        <v>5175</v>
      </c>
    </row>
    <row r="5458" spans="1:2">
      <c r="A5458" s="1">
        <v>1090100021493</v>
      </c>
      <c r="B5458" t="s">
        <v>5176</v>
      </c>
    </row>
    <row r="5459" spans="1:2">
      <c r="A5459" s="1">
        <v>1090100021578</v>
      </c>
      <c r="B5459" t="s">
        <v>5177</v>
      </c>
    </row>
    <row r="5460" spans="1:2">
      <c r="A5460" s="1">
        <v>1090100021585</v>
      </c>
      <c r="B5460" t="s">
        <v>5178</v>
      </c>
    </row>
    <row r="5461" spans="1:2">
      <c r="A5461" s="1">
        <v>1090100021592</v>
      </c>
      <c r="B5461" t="s">
        <v>5179</v>
      </c>
    </row>
    <row r="5462" spans="1:2">
      <c r="A5462" s="1">
        <v>1090100021608</v>
      </c>
      <c r="B5462" t="s">
        <v>5180</v>
      </c>
    </row>
    <row r="5463" spans="1:2">
      <c r="A5463" s="1">
        <v>1090100021615</v>
      </c>
      <c r="B5463" t="s">
        <v>5181</v>
      </c>
    </row>
    <row r="5464" spans="1:2">
      <c r="A5464" s="1">
        <v>1090100021622</v>
      </c>
      <c r="B5464" t="s">
        <v>5182</v>
      </c>
    </row>
    <row r="5465" spans="1:2">
      <c r="A5465" s="1">
        <v>1090100021639</v>
      </c>
      <c r="B5465" t="s">
        <v>5183</v>
      </c>
    </row>
    <row r="5466" spans="1:2">
      <c r="A5466" s="1">
        <v>1090100021646</v>
      </c>
      <c r="B5466" t="s">
        <v>5184</v>
      </c>
    </row>
    <row r="5467" spans="1:2">
      <c r="A5467" s="1">
        <v>1090100021653</v>
      </c>
      <c r="B5467" t="s">
        <v>5185</v>
      </c>
    </row>
    <row r="5468" spans="1:2">
      <c r="A5468" s="1">
        <v>1090100021660</v>
      </c>
      <c r="B5468" t="s">
        <v>5186</v>
      </c>
    </row>
    <row r="5469" spans="1:2">
      <c r="A5469" s="1">
        <v>1090100021677</v>
      </c>
      <c r="B5469" t="e">
        <f>+ROOFING ONDULINE ONDUVILLA TILE RED</f>
        <v>#NAME?</v>
      </c>
    </row>
    <row r="5470" spans="1:2">
      <c r="A5470" s="1">
        <v>1090100021684</v>
      </c>
      <c r="B5470" t="e">
        <f>+ROOFING ONDULINE ONDUVILLA TILE GREEN</f>
        <v>#NAME?</v>
      </c>
    </row>
    <row r="5471" spans="1:2">
      <c r="A5471" s="1">
        <v>1090100021691</v>
      </c>
      <c r="B5471" t="e">
        <f>+ROOFING ONDULINE ONDUVILLA TILE TERRACOTTA</f>
        <v>#NAME?</v>
      </c>
    </row>
    <row r="5472" spans="1:2">
      <c r="A5472" s="1">
        <v>1090100021707</v>
      </c>
      <c r="B5472" t="e">
        <f>+ROOFING ONDULINE ONDUVILLA RIDGE RED</f>
        <v>#NAME?</v>
      </c>
    </row>
    <row r="5473" spans="1:2">
      <c r="A5473" s="1">
        <v>1090100021714</v>
      </c>
      <c r="B5473" t="e">
        <f>+ROOFING ONDULINE ONDUVILLA RIDGE GREEN</f>
        <v>#NAME?</v>
      </c>
    </row>
    <row r="5474" spans="1:2">
      <c r="A5474" s="1">
        <v>1090100021721</v>
      </c>
      <c r="B5474" t="e">
        <f>+ROOFING ONDULINE ONDUVILLA RIDGE TERRACOTTA</f>
        <v>#NAME?</v>
      </c>
    </row>
    <row r="5475" spans="1:2">
      <c r="A5475" s="1">
        <v>1090100021738</v>
      </c>
      <c r="B5475" t="s">
        <v>5187</v>
      </c>
    </row>
    <row r="5476" spans="1:2">
      <c r="A5476" s="1">
        <v>1090100021752</v>
      </c>
      <c r="B5476" t="s">
        <v>5188</v>
      </c>
    </row>
    <row r="5477" spans="1:2">
      <c r="A5477" s="1">
        <v>1090100021769</v>
      </c>
      <c r="B5477" t="s">
        <v>5189</v>
      </c>
    </row>
    <row r="5478" spans="1:2">
      <c r="A5478" s="1">
        <v>1090100021776</v>
      </c>
      <c r="B5478" t="s">
        <v>5190</v>
      </c>
    </row>
    <row r="5479" spans="1:2">
      <c r="A5479" s="1">
        <v>1090100021783</v>
      </c>
      <c r="B5479" t="s">
        <v>5191</v>
      </c>
    </row>
    <row r="5480" spans="1:2">
      <c r="A5480" s="1">
        <v>1090100021790</v>
      </c>
      <c r="B5480" t="s">
        <v>5192</v>
      </c>
    </row>
    <row r="5481" spans="1:2">
      <c r="A5481" s="1">
        <v>1090100021806</v>
      </c>
      <c r="B5481" t="s">
        <v>5193</v>
      </c>
    </row>
    <row r="5482" spans="1:2">
      <c r="A5482" s="1">
        <v>1090100021813</v>
      </c>
      <c r="B5482" t="s">
        <v>5194</v>
      </c>
    </row>
    <row r="5483" spans="1:2">
      <c r="A5483" s="1">
        <v>1090100021820</v>
      </c>
      <c r="B5483" t="s">
        <v>5195</v>
      </c>
    </row>
    <row r="5484" spans="1:2">
      <c r="A5484" s="1">
        <v>1090100021844</v>
      </c>
      <c r="B5484" t="s">
        <v>5196</v>
      </c>
    </row>
    <row r="5485" spans="1:2">
      <c r="A5485" s="1">
        <v>1090100021875</v>
      </c>
      <c r="B5485" t="s">
        <v>5197</v>
      </c>
    </row>
    <row r="5486" spans="1:2">
      <c r="A5486" s="1">
        <v>1090100021882</v>
      </c>
      <c r="B5486" t="s">
        <v>5198</v>
      </c>
    </row>
    <row r="5487" spans="1:2">
      <c r="A5487" s="1">
        <v>1090100021899</v>
      </c>
      <c r="B5487" t="s">
        <v>5199</v>
      </c>
    </row>
    <row r="5488" spans="1:2">
      <c r="A5488" s="1">
        <v>1090100021905</v>
      </c>
      <c r="B5488" t="s">
        <v>5200</v>
      </c>
    </row>
    <row r="5489" spans="1:2">
      <c r="A5489" s="1">
        <v>1090100021912</v>
      </c>
      <c r="B5489" t="s">
        <v>5201</v>
      </c>
    </row>
    <row r="5490" spans="1:2">
      <c r="A5490" s="1">
        <v>1090100021929</v>
      </c>
      <c r="B5490" t="s">
        <v>5202</v>
      </c>
    </row>
    <row r="5491" spans="1:2">
      <c r="A5491" s="1">
        <v>1090100021936</v>
      </c>
      <c r="B5491" t="s">
        <v>5203</v>
      </c>
    </row>
    <row r="5492" spans="1:2">
      <c r="A5492" s="1">
        <v>1090100021943</v>
      </c>
      <c r="B5492" t="s">
        <v>5204</v>
      </c>
    </row>
    <row r="5493" spans="1:2">
      <c r="A5493" s="1">
        <v>1090100021950</v>
      </c>
      <c r="B5493" t="s">
        <v>5205</v>
      </c>
    </row>
    <row r="5494" spans="1:2">
      <c r="A5494" s="1">
        <v>1090100021967</v>
      </c>
      <c r="B5494" t="s">
        <v>5206</v>
      </c>
    </row>
    <row r="5495" spans="1:2">
      <c r="A5495" s="1">
        <v>1090100021974</v>
      </c>
      <c r="B5495" t="s">
        <v>5207</v>
      </c>
    </row>
    <row r="5496" spans="1:2">
      <c r="A5496" s="1">
        <v>1090100021981</v>
      </c>
      <c r="B5496" t="s">
        <v>5208</v>
      </c>
    </row>
    <row r="5497" spans="1:2">
      <c r="A5497" s="1">
        <v>1090100021998</v>
      </c>
      <c r="B5497" t="s">
        <v>5209</v>
      </c>
    </row>
    <row r="5498" spans="1:2">
      <c r="A5498" s="1">
        <v>1090100022001</v>
      </c>
      <c r="B5498" t="s">
        <v>5210</v>
      </c>
    </row>
    <row r="5499" spans="1:2">
      <c r="A5499" s="1">
        <v>1090100022018</v>
      </c>
      <c r="B5499" t="s">
        <v>5211</v>
      </c>
    </row>
    <row r="5500" spans="1:2">
      <c r="A5500" s="1">
        <v>1090100022025</v>
      </c>
      <c r="B5500" t="s">
        <v>5212</v>
      </c>
    </row>
    <row r="5501" spans="1:2">
      <c r="A5501" s="1">
        <v>1090100022032</v>
      </c>
      <c r="B5501" t="s">
        <v>5213</v>
      </c>
    </row>
    <row r="5502" spans="1:2">
      <c r="A5502" s="1">
        <v>1090100022049</v>
      </c>
      <c r="B5502" t="s">
        <v>5214</v>
      </c>
    </row>
    <row r="5503" spans="1:2">
      <c r="A5503" s="1">
        <v>1090100022056</v>
      </c>
      <c r="B5503" t="s">
        <v>5215</v>
      </c>
    </row>
    <row r="5504" spans="1:2">
      <c r="A5504" s="1">
        <v>1090100022063</v>
      </c>
      <c r="B5504" t="s">
        <v>5216</v>
      </c>
    </row>
    <row r="5505" spans="1:2">
      <c r="A5505" s="1">
        <v>1090100022070</v>
      </c>
      <c r="B5505" t="s">
        <v>5217</v>
      </c>
    </row>
    <row r="5506" spans="1:2">
      <c r="A5506" s="1">
        <v>1090100022087</v>
      </c>
      <c r="B5506" t="s">
        <v>5218</v>
      </c>
    </row>
    <row r="5507" spans="1:2">
      <c r="A5507" s="1">
        <v>1090100022094</v>
      </c>
      <c r="B5507" t="s">
        <v>5219</v>
      </c>
    </row>
    <row r="5508" spans="1:2">
      <c r="A5508" s="1">
        <v>1090100022100</v>
      </c>
      <c r="B5508" t="s">
        <v>5220</v>
      </c>
    </row>
    <row r="5509" spans="1:2">
      <c r="A5509" s="1">
        <v>1090100022117</v>
      </c>
      <c r="B5509" t="s">
        <v>5221</v>
      </c>
    </row>
    <row r="5510" spans="1:2">
      <c r="A5510" s="1">
        <v>1090100022124</v>
      </c>
      <c r="B5510" t="s">
        <v>5222</v>
      </c>
    </row>
    <row r="5511" spans="1:2">
      <c r="A5511" s="1">
        <v>1090100022131</v>
      </c>
      <c r="B5511" t="s">
        <v>5223</v>
      </c>
    </row>
    <row r="5512" spans="1:2">
      <c r="A5512" s="1">
        <v>1090100022148</v>
      </c>
      <c r="B5512" t="s">
        <v>5224</v>
      </c>
    </row>
    <row r="5513" spans="1:2">
      <c r="A5513" s="1">
        <v>1090100022155</v>
      </c>
      <c r="B5513" t="s">
        <v>5225</v>
      </c>
    </row>
    <row r="5514" spans="1:2">
      <c r="A5514" s="1">
        <v>1090100022162</v>
      </c>
      <c r="B5514" t="s">
        <v>5226</v>
      </c>
    </row>
    <row r="5515" spans="1:2">
      <c r="A5515" s="1">
        <v>1090100022193</v>
      </c>
      <c r="B5515" t="s">
        <v>5227</v>
      </c>
    </row>
    <row r="5516" spans="1:2">
      <c r="A5516" s="1">
        <v>1090100022209</v>
      </c>
      <c r="B5516" t="s">
        <v>5228</v>
      </c>
    </row>
    <row r="5517" spans="1:2">
      <c r="A5517" s="1">
        <v>1090100022216</v>
      </c>
      <c r="B5517" t="s">
        <v>5229</v>
      </c>
    </row>
    <row r="5518" spans="1:2">
      <c r="A5518" s="1">
        <v>1090100022223</v>
      </c>
      <c r="B5518" t="s">
        <v>5230</v>
      </c>
    </row>
    <row r="5519" spans="1:2">
      <c r="A5519" s="1">
        <v>1090100022230</v>
      </c>
      <c r="B5519" t="e">
        <f>+WATER DISPENSER BOSTON BAY AW HC98L S/S BLACK</f>
        <v>#NAME?</v>
      </c>
    </row>
    <row r="5520" spans="1:2">
      <c r="A5520" s="1">
        <v>1090100022247</v>
      </c>
      <c r="B5520" t="s">
        <v>5231</v>
      </c>
    </row>
    <row r="5521" spans="1:2">
      <c r="A5521" s="1">
        <v>1090100022254</v>
      </c>
      <c r="B5521" t="s">
        <v>5232</v>
      </c>
    </row>
    <row r="5522" spans="1:2">
      <c r="A5522" s="1">
        <v>1090100022261</v>
      </c>
      <c r="B5522" t="s">
        <v>5233</v>
      </c>
    </row>
    <row r="5523" spans="1:2">
      <c r="A5523" s="1">
        <v>1090100022278</v>
      </c>
      <c r="B5523" t="s">
        <v>5234</v>
      </c>
    </row>
    <row r="5524" spans="1:2">
      <c r="A5524" s="1">
        <v>1090100022285</v>
      </c>
      <c r="B5524" t="s">
        <v>5235</v>
      </c>
    </row>
    <row r="5525" spans="1:2">
      <c r="A5525" s="1">
        <v>1090100022292</v>
      </c>
      <c r="B5525" t="s">
        <v>5236</v>
      </c>
    </row>
    <row r="5526" spans="1:2">
      <c r="A5526" s="1">
        <v>1090100022308</v>
      </c>
      <c r="B5526" t="s">
        <v>5237</v>
      </c>
    </row>
    <row r="5527" spans="1:2">
      <c r="A5527" s="1">
        <v>1090100022315</v>
      </c>
      <c r="B5527" t="s">
        <v>5238</v>
      </c>
    </row>
    <row r="5528" spans="1:2">
      <c r="A5528" s="1">
        <v>1090100022322</v>
      </c>
      <c r="B5528" t="s">
        <v>5239</v>
      </c>
    </row>
    <row r="5529" spans="1:2">
      <c r="A5529" s="1">
        <v>1090100022339</v>
      </c>
      <c r="B5529" t="s">
        <v>5240</v>
      </c>
    </row>
    <row r="5530" spans="1:2">
      <c r="A5530" s="1">
        <v>1090100022346</v>
      </c>
      <c r="B5530" t="s">
        <v>5241</v>
      </c>
    </row>
    <row r="5531" spans="1:2">
      <c r="A5531" s="1">
        <v>1090100022353</v>
      </c>
      <c r="B5531" t="s">
        <v>5242</v>
      </c>
    </row>
    <row r="5532" spans="1:2">
      <c r="A5532" s="1">
        <v>1090100022742</v>
      </c>
      <c r="B5532" t="s">
        <v>5243</v>
      </c>
    </row>
    <row r="5533" spans="1:2">
      <c r="A5533" s="1">
        <v>1090100022865</v>
      </c>
      <c r="B5533" t="s">
        <v>5244</v>
      </c>
    </row>
    <row r="5534" spans="1:2">
      <c r="A5534" s="1">
        <v>1090100022872</v>
      </c>
      <c r="B5534" t="s">
        <v>5245</v>
      </c>
    </row>
    <row r="5535" spans="1:2">
      <c r="A5535" s="1">
        <v>1090100022889</v>
      </c>
      <c r="B5535" t="s">
        <v>5246</v>
      </c>
    </row>
    <row r="5536" spans="1:2">
      <c r="A5536" s="1">
        <v>1090100022896</v>
      </c>
      <c r="B5536" t="s">
        <v>5247</v>
      </c>
    </row>
    <row r="5537" spans="1:2">
      <c r="A5537" s="1">
        <v>1090100022902</v>
      </c>
      <c r="B5537" t="s">
        <v>5248</v>
      </c>
    </row>
    <row r="5538" spans="1:2">
      <c r="A5538" s="1">
        <v>1090100022919</v>
      </c>
      <c r="B5538" t="s">
        <v>5249</v>
      </c>
    </row>
    <row r="5539" spans="1:2">
      <c r="A5539" s="1">
        <v>1090100022926</v>
      </c>
      <c r="B5539" t="s">
        <v>5250</v>
      </c>
    </row>
    <row r="5540" spans="1:2">
      <c r="A5540" s="1">
        <v>1090100022933</v>
      </c>
      <c r="B5540" t="s">
        <v>5251</v>
      </c>
    </row>
    <row r="5541" spans="1:2">
      <c r="A5541" s="1">
        <v>1090100022964</v>
      </c>
      <c r="B5541" t="s">
        <v>5252</v>
      </c>
    </row>
    <row r="5542" spans="1:2">
      <c r="A5542" s="1">
        <v>1090100022988</v>
      </c>
      <c r="B5542" t="s">
        <v>5253</v>
      </c>
    </row>
    <row r="5543" spans="1:2">
      <c r="A5543" s="1">
        <v>1090100022995</v>
      </c>
      <c r="B5543" t="s">
        <v>5254</v>
      </c>
    </row>
    <row r="5544" spans="1:2">
      <c r="A5544" s="1">
        <v>1090100023008</v>
      </c>
      <c r="B5544" t="s">
        <v>5255</v>
      </c>
    </row>
    <row r="5545" spans="1:2">
      <c r="A5545" s="1">
        <v>1090100023015</v>
      </c>
      <c r="B5545" t="s">
        <v>5256</v>
      </c>
    </row>
    <row r="5546" spans="1:2">
      <c r="A5546" s="1">
        <v>1090100023022</v>
      </c>
      <c r="B5546" t="s">
        <v>5257</v>
      </c>
    </row>
    <row r="5547" spans="1:2">
      <c r="A5547" s="1">
        <v>1090100023039</v>
      </c>
      <c r="B5547" t="s">
        <v>5258</v>
      </c>
    </row>
    <row r="5548" spans="1:2">
      <c r="A5548" s="1">
        <v>1090100023053</v>
      </c>
      <c r="B5548" t="s">
        <v>5259</v>
      </c>
    </row>
    <row r="5549" spans="1:2">
      <c r="A5549" s="1">
        <v>1090100023060</v>
      </c>
      <c r="B5549" t="s">
        <v>5260</v>
      </c>
    </row>
    <row r="5550" spans="1:2">
      <c r="A5550" s="1">
        <v>1090100023077</v>
      </c>
      <c r="B5550" t="s">
        <v>5261</v>
      </c>
    </row>
    <row r="5551" spans="1:2">
      <c r="A5551" s="1">
        <v>1090100023084</v>
      </c>
      <c r="B5551" t="s">
        <v>5262</v>
      </c>
    </row>
    <row r="5552" spans="1:2">
      <c r="A5552" s="1">
        <v>1090100023091</v>
      </c>
      <c r="B5552" t="s">
        <v>5263</v>
      </c>
    </row>
    <row r="5553" spans="1:2">
      <c r="A5553" s="1">
        <v>1090100023107</v>
      </c>
      <c r="B5553" t="s">
        <v>5264</v>
      </c>
    </row>
    <row r="5554" spans="1:2">
      <c r="A5554" s="1">
        <v>1090100023114</v>
      </c>
      <c r="B5554" t="s">
        <v>5265</v>
      </c>
    </row>
    <row r="5555" spans="1:2">
      <c r="A5555" s="1">
        <v>1090100023121</v>
      </c>
      <c r="B5555" t="s">
        <v>5266</v>
      </c>
    </row>
    <row r="5556" spans="1:2">
      <c r="A5556" s="1">
        <v>1090100023138</v>
      </c>
      <c r="B5556" t="s">
        <v>5267</v>
      </c>
    </row>
    <row r="5557" spans="1:2">
      <c r="A5557" s="1">
        <v>1090100023145</v>
      </c>
      <c r="B5557" t="s">
        <v>5268</v>
      </c>
    </row>
    <row r="5558" spans="1:2">
      <c r="A5558" s="1">
        <v>1090100023152</v>
      </c>
      <c r="B5558" t="s">
        <v>5269</v>
      </c>
    </row>
    <row r="5559" spans="1:2">
      <c r="A5559" s="1">
        <v>1090100023169</v>
      </c>
      <c r="B5559" t="s">
        <v>5270</v>
      </c>
    </row>
    <row r="5560" spans="1:2">
      <c r="A5560" s="1">
        <v>1090100023176</v>
      </c>
      <c r="B5560" t="s">
        <v>5271</v>
      </c>
    </row>
    <row r="5561" spans="1:2">
      <c r="A5561" s="1">
        <v>1090100023190</v>
      </c>
      <c r="B5561" t="s">
        <v>5272</v>
      </c>
    </row>
    <row r="5562" spans="1:2">
      <c r="A5562" s="1">
        <v>1090100023206</v>
      </c>
      <c r="B5562" t="s">
        <v>5273</v>
      </c>
    </row>
    <row r="5563" spans="1:2">
      <c r="A5563" s="1">
        <v>1090100023213</v>
      </c>
      <c r="B5563" t="s">
        <v>5274</v>
      </c>
    </row>
    <row r="5564" spans="1:2">
      <c r="A5564" s="1">
        <v>1090100023220</v>
      </c>
      <c r="B5564" t="s">
        <v>5275</v>
      </c>
    </row>
    <row r="5565" spans="1:2">
      <c r="A5565" s="1">
        <v>1090100023237</v>
      </c>
      <c r="B5565" t="s">
        <v>5276</v>
      </c>
    </row>
    <row r="5566" spans="1:2">
      <c r="A5566" s="1">
        <v>1090100023244</v>
      </c>
      <c r="B5566" t="s">
        <v>5277</v>
      </c>
    </row>
    <row r="5567" spans="1:2">
      <c r="A5567" s="1">
        <v>1090100023251</v>
      </c>
      <c r="B5567" t="s">
        <v>5278</v>
      </c>
    </row>
    <row r="5568" spans="1:2">
      <c r="A5568" s="1">
        <v>1090100023268</v>
      </c>
      <c r="B5568" t="s">
        <v>5279</v>
      </c>
    </row>
    <row r="5569" spans="1:2">
      <c r="A5569" s="1">
        <v>1090100023275</v>
      </c>
      <c r="B5569" t="s">
        <v>5280</v>
      </c>
    </row>
    <row r="5570" spans="1:2">
      <c r="A5570" s="1">
        <v>1090100023282</v>
      </c>
      <c r="B5570" t="e">
        <f>+SOAP HOLDER SOHO/AVIVA CERAMIC WHITE</f>
        <v>#NAME?</v>
      </c>
    </row>
    <row r="5571" spans="1:2">
      <c r="A5571" s="1">
        <v>1090100023299</v>
      </c>
      <c r="B5571" t="e">
        <f>+PAPER HOLDER SOHO/AVIVA CERAMIC WHITE</f>
        <v>#NAME?</v>
      </c>
    </row>
    <row r="5572" spans="1:2">
      <c r="A5572" s="1">
        <v>1090100023305</v>
      </c>
      <c r="B5572" t="s">
        <v>5281</v>
      </c>
    </row>
    <row r="5573" spans="1:2">
      <c r="A5573" s="1">
        <v>1090100023312</v>
      </c>
      <c r="B5573" t="s">
        <v>5282</v>
      </c>
    </row>
    <row r="5574" spans="1:2">
      <c r="A5574" s="1">
        <v>1090100023329</v>
      </c>
      <c r="B5574" t="s">
        <v>5283</v>
      </c>
    </row>
    <row r="5575" spans="1:2">
      <c r="A5575" s="1">
        <v>1090100023336</v>
      </c>
      <c r="B5575" t="s">
        <v>5284</v>
      </c>
    </row>
    <row r="5576" spans="1:2">
      <c r="A5576" s="1">
        <v>1090100023398</v>
      </c>
      <c r="B5576" t="s">
        <v>5285</v>
      </c>
    </row>
    <row r="5577" spans="1:2">
      <c r="A5577" s="1">
        <v>1090100023404</v>
      </c>
      <c r="B5577" t="e">
        <f>+ANGLE VALVE SOHO</f>
        <v>#NAME?</v>
      </c>
    </row>
    <row r="5578" spans="1:2">
      <c r="A5578" s="1">
        <v>1090100023411</v>
      </c>
      <c r="B5578" t="s">
        <v>5286</v>
      </c>
    </row>
    <row r="5579" spans="1:2">
      <c r="A5579" s="1">
        <v>1090100023435</v>
      </c>
      <c r="B5579" t="s">
        <v>5287</v>
      </c>
    </row>
    <row r="5580" spans="1:2">
      <c r="A5580" s="1">
        <v>1090100023442</v>
      </c>
      <c r="B5580" t="s">
        <v>5288</v>
      </c>
    </row>
    <row r="5581" spans="1:2">
      <c r="A5581" s="1">
        <v>1090100023466</v>
      </c>
      <c r="B5581" t="s">
        <v>5289</v>
      </c>
    </row>
    <row r="5582" spans="1:2">
      <c r="A5582" s="1">
        <v>1090100023473</v>
      </c>
      <c r="B5582" t="s">
        <v>5290</v>
      </c>
    </row>
    <row r="5583" spans="1:2">
      <c r="A5583" s="1">
        <v>1090100023480</v>
      </c>
      <c r="B5583" t="s">
        <v>5291</v>
      </c>
    </row>
    <row r="5584" spans="1:2">
      <c r="A5584" s="1">
        <v>1090100023497</v>
      </c>
      <c r="B5584" t="s">
        <v>5292</v>
      </c>
    </row>
    <row r="5585" spans="1:2">
      <c r="A5585" s="1">
        <v>1090100023503</v>
      </c>
      <c r="B5585" t="s">
        <v>5293</v>
      </c>
    </row>
    <row r="5586" spans="1:2">
      <c r="A5586" s="1">
        <v>1090100023510</v>
      </c>
      <c r="B5586" t="s">
        <v>5294</v>
      </c>
    </row>
    <row r="5587" spans="1:2">
      <c r="A5587" s="1">
        <v>1090100023527</v>
      </c>
      <c r="B5587" t="s">
        <v>5295</v>
      </c>
    </row>
    <row r="5588" spans="1:2">
      <c r="A5588" s="1">
        <v>1090100023534</v>
      </c>
      <c r="B5588" t="s">
        <v>5296</v>
      </c>
    </row>
    <row r="5589" spans="1:2">
      <c r="A5589" s="1">
        <v>1090100023541</v>
      </c>
      <c r="B5589" t="s">
        <v>5297</v>
      </c>
    </row>
    <row r="5590" spans="1:2">
      <c r="A5590" s="1">
        <v>1090100023558</v>
      </c>
      <c r="B5590" t="s">
        <v>5298</v>
      </c>
    </row>
    <row r="5591" spans="1:2">
      <c r="A5591" s="1">
        <v>1090100023565</v>
      </c>
      <c r="B5591" t="s">
        <v>5299</v>
      </c>
    </row>
    <row r="5592" spans="1:2">
      <c r="A5592" s="1">
        <v>1090100023572</v>
      </c>
      <c r="B5592" t="s">
        <v>5300</v>
      </c>
    </row>
    <row r="5593" spans="1:2">
      <c r="A5593" s="1">
        <v>1090100023589</v>
      </c>
      <c r="B5593" t="s">
        <v>5301</v>
      </c>
    </row>
    <row r="5594" spans="1:2">
      <c r="A5594" s="1">
        <v>1090100023596</v>
      </c>
      <c r="B5594" t="s">
        <v>5302</v>
      </c>
    </row>
    <row r="5595" spans="1:2">
      <c r="A5595" s="1">
        <v>1090100023602</v>
      </c>
      <c r="B5595" t="s">
        <v>5303</v>
      </c>
    </row>
    <row r="5596" spans="1:2">
      <c r="A5596" s="1">
        <v>1090100023619</v>
      </c>
      <c r="B5596" t="s">
        <v>5304</v>
      </c>
    </row>
    <row r="5597" spans="1:2">
      <c r="A5597" s="1">
        <v>1090100023626</v>
      </c>
      <c r="B5597" t="s">
        <v>5305</v>
      </c>
    </row>
    <row r="5598" spans="1:2">
      <c r="A5598" s="1">
        <v>1090100023633</v>
      </c>
      <c r="B5598" t="s">
        <v>5306</v>
      </c>
    </row>
    <row r="5599" spans="1:2">
      <c r="A5599" s="1">
        <v>1090100023664</v>
      </c>
      <c r="B5599" t="s">
        <v>5307</v>
      </c>
    </row>
    <row r="5600" spans="1:2">
      <c r="A5600" s="1">
        <v>1090100023671</v>
      </c>
      <c r="B5600" t="s">
        <v>5308</v>
      </c>
    </row>
    <row r="5601" spans="1:2">
      <c r="A5601" s="1">
        <v>1090100023688</v>
      </c>
      <c r="B5601" t="s">
        <v>5309</v>
      </c>
    </row>
    <row r="5602" spans="1:2">
      <c r="A5602" s="1">
        <v>1090100023695</v>
      </c>
      <c r="B5602" t="s">
        <v>5310</v>
      </c>
    </row>
    <row r="5603" spans="1:2">
      <c r="A5603" s="1">
        <v>1090100023763</v>
      </c>
      <c r="B5603" t="s">
        <v>5311</v>
      </c>
    </row>
    <row r="5604" spans="1:2">
      <c r="A5604" s="1">
        <v>1090100023770</v>
      </c>
      <c r="B5604" t="s">
        <v>5312</v>
      </c>
    </row>
    <row r="5605" spans="1:2">
      <c r="A5605" s="1">
        <v>1090100023787</v>
      </c>
      <c r="B5605" t="s">
        <v>5313</v>
      </c>
    </row>
    <row r="5606" spans="1:2">
      <c r="A5606" s="1">
        <v>1090100023794</v>
      </c>
      <c r="B5606" t="s">
        <v>5314</v>
      </c>
    </row>
    <row r="5607" spans="1:2">
      <c r="A5607" s="1">
        <v>1090100023800</v>
      </c>
      <c r="B5607" t="s">
        <v>5315</v>
      </c>
    </row>
    <row r="5608" spans="1:2">
      <c r="A5608" s="1">
        <v>1090100023817</v>
      </c>
      <c r="B5608" t="s">
        <v>5316</v>
      </c>
    </row>
    <row r="5609" spans="1:2">
      <c r="A5609" s="1">
        <v>1090100023824</v>
      </c>
      <c r="B5609" t="s">
        <v>5317</v>
      </c>
    </row>
    <row r="5610" spans="1:2">
      <c r="A5610" s="1">
        <v>1090100023831</v>
      </c>
      <c r="B5610" t="s">
        <v>5318</v>
      </c>
    </row>
    <row r="5611" spans="1:2">
      <c r="A5611" s="1">
        <v>1090100023848</v>
      </c>
      <c r="B5611" t="s">
        <v>5319</v>
      </c>
    </row>
    <row r="5612" spans="1:2">
      <c r="A5612" s="1">
        <v>1090100023855</v>
      </c>
      <c r="B5612" t="s">
        <v>5320</v>
      </c>
    </row>
    <row r="5613" spans="1:2">
      <c r="A5613" s="1">
        <v>1090100023862</v>
      </c>
      <c r="B5613" t="s">
        <v>5321</v>
      </c>
    </row>
    <row r="5614" spans="1:2">
      <c r="A5614" s="1">
        <v>1090100023879</v>
      </c>
      <c r="B5614" t="s">
        <v>5322</v>
      </c>
    </row>
    <row r="5615" spans="1:2">
      <c r="A5615" s="1">
        <v>1090100023886</v>
      </c>
      <c r="B5615" t="s">
        <v>5323</v>
      </c>
    </row>
    <row r="5616" spans="1:2">
      <c r="A5616" s="1">
        <v>1090100023893</v>
      </c>
      <c r="B5616" t="s">
        <v>5324</v>
      </c>
    </row>
    <row r="5617" spans="1:2">
      <c r="A5617" s="1">
        <v>1090100023909</v>
      </c>
      <c r="B5617" t="s">
        <v>5325</v>
      </c>
    </row>
    <row r="5618" spans="1:2">
      <c r="A5618" s="1">
        <v>1090100023916</v>
      </c>
      <c r="B5618" t="s">
        <v>5326</v>
      </c>
    </row>
    <row r="5619" spans="1:2">
      <c r="A5619" s="1">
        <v>1090100023923</v>
      </c>
      <c r="B5619" t="s">
        <v>5327</v>
      </c>
    </row>
    <row r="5620" spans="1:2">
      <c r="A5620" s="1">
        <v>1090100023930</v>
      </c>
      <c r="B5620" t="s">
        <v>5328</v>
      </c>
    </row>
    <row r="5621" spans="1:2">
      <c r="A5621" s="1">
        <v>1090100023992</v>
      </c>
      <c r="B5621" t="s">
        <v>5329</v>
      </c>
    </row>
    <row r="5622" spans="1:2">
      <c r="A5622" s="1">
        <v>1090100024005</v>
      </c>
      <c r="B5622" t="s">
        <v>5330</v>
      </c>
    </row>
    <row r="5623" spans="1:2">
      <c r="A5623" s="1">
        <v>1090100024012</v>
      </c>
      <c r="B5623" t="s">
        <v>5331</v>
      </c>
    </row>
    <row r="5624" spans="1:2">
      <c r="A5624" s="1">
        <v>1090100024029</v>
      </c>
      <c r="B5624" t="s">
        <v>5332</v>
      </c>
    </row>
    <row r="5625" spans="1:2">
      <c r="A5625" s="1">
        <v>1090100024036</v>
      </c>
      <c r="B5625" t="s">
        <v>5333</v>
      </c>
    </row>
    <row r="5626" spans="1:2">
      <c r="A5626" s="1">
        <v>1090100024043</v>
      </c>
      <c r="B5626" t="s">
        <v>5334</v>
      </c>
    </row>
    <row r="5627" spans="1:2">
      <c r="A5627" s="1">
        <v>1090100024050</v>
      </c>
      <c r="B5627" t="s">
        <v>5335</v>
      </c>
    </row>
    <row r="5628" spans="1:2">
      <c r="A5628" s="1">
        <v>1090100024067</v>
      </c>
      <c r="B5628" t="s">
        <v>5336</v>
      </c>
    </row>
    <row r="5629" spans="1:2">
      <c r="A5629" s="1">
        <v>1090100024074</v>
      </c>
      <c r="B5629" t="s">
        <v>5337</v>
      </c>
    </row>
    <row r="5630" spans="1:2">
      <c r="A5630" s="1">
        <v>1090100024081</v>
      </c>
      <c r="B5630" t="s">
        <v>5338</v>
      </c>
    </row>
    <row r="5631" spans="1:2">
      <c r="A5631" s="1">
        <v>1090100024098</v>
      </c>
      <c r="B5631" t="s">
        <v>5339</v>
      </c>
    </row>
    <row r="5632" spans="1:2">
      <c r="A5632" s="1">
        <v>1090100024104</v>
      </c>
      <c r="B5632" t="e">
        <f>+NFS-CABINET GOLDEA (SLOMN) SUNNY-#REF! TALL WHITE</f>
        <v>#NAME?</v>
      </c>
    </row>
    <row r="5633" spans="1:2">
      <c r="A5633" s="1">
        <v>1090100024111</v>
      </c>
      <c r="B5633" t="e">
        <f>+NFS-CABINET GOLDEA (SLOMN) SUNNY-J33 TALL WHITE</f>
        <v>#NAME?</v>
      </c>
    </row>
    <row r="5634" spans="1:2">
      <c r="A5634" s="1">
        <v>1090100024128</v>
      </c>
      <c r="B5634" t="e">
        <f>+NFS-CABINET GOLDEA (SLOMN) SUNNY-J53 TALL WHITE</f>
        <v>#NAME?</v>
      </c>
    </row>
    <row r="5635" spans="1:2">
      <c r="A5635" s="1">
        <v>1090100024135</v>
      </c>
      <c r="B5635" t="s">
        <v>5340</v>
      </c>
    </row>
    <row r="5636" spans="1:2">
      <c r="A5636" s="1">
        <v>1090100024142</v>
      </c>
      <c r="B5636" t="s">
        <v>5341</v>
      </c>
    </row>
    <row r="5637" spans="1:2">
      <c r="A5637" s="1">
        <v>1090100024159</v>
      </c>
      <c r="B5637" t="s">
        <v>5342</v>
      </c>
    </row>
    <row r="5638" spans="1:2">
      <c r="A5638" s="1">
        <v>1090100024166</v>
      </c>
      <c r="B5638" t="s">
        <v>5343</v>
      </c>
    </row>
    <row r="5639" spans="1:2">
      <c r="A5639" s="1">
        <v>1090100024173</v>
      </c>
      <c r="B5639" t="s">
        <v>5344</v>
      </c>
    </row>
    <row r="5640" spans="1:2">
      <c r="A5640" s="1">
        <v>1090100024180</v>
      </c>
      <c r="B5640" t="s">
        <v>5345</v>
      </c>
    </row>
    <row r="5641" spans="1:2">
      <c r="A5641" s="1">
        <v>1090100024197</v>
      </c>
      <c r="B5641" t="s">
        <v>5346</v>
      </c>
    </row>
    <row r="5642" spans="1:2">
      <c r="A5642" s="1">
        <v>1090100024203</v>
      </c>
      <c r="B5642" t="s">
        <v>5347</v>
      </c>
    </row>
    <row r="5643" spans="1:2">
      <c r="A5643" s="1">
        <v>1090100024210</v>
      </c>
      <c r="B5643" t="s">
        <v>5348</v>
      </c>
    </row>
    <row r="5644" spans="1:2">
      <c r="A5644" s="1">
        <v>1090100024326</v>
      </c>
      <c r="B5644" t="s">
        <v>5349</v>
      </c>
    </row>
    <row r="5645" spans="1:2">
      <c r="A5645" s="1">
        <v>1090100024340</v>
      </c>
      <c r="B5645" t="s">
        <v>5350</v>
      </c>
    </row>
    <row r="5646" spans="1:2">
      <c r="A5646" s="1">
        <v>1090100024357</v>
      </c>
      <c r="B5646" t="s">
        <v>5351</v>
      </c>
    </row>
    <row r="5647" spans="1:2">
      <c r="A5647" s="1">
        <v>1090100024371</v>
      </c>
      <c r="B5647" t="s">
        <v>5352</v>
      </c>
    </row>
    <row r="5648" spans="1:2">
      <c r="A5648" s="1">
        <v>1090100024388</v>
      </c>
      <c r="B5648" t="s">
        <v>5353</v>
      </c>
    </row>
    <row r="5649" spans="1:2">
      <c r="A5649" s="1">
        <v>1090100024425</v>
      </c>
      <c r="B5649" t="s">
        <v>5354</v>
      </c>
    </row>
    <row r="5650" spans="1:2">
      <c r="A5650" s="1">
        <v>1090100024432</v>
      </c>
      <c r="B5650" t="s">
        <v>5355</v>
      </c>
    </row>
    <row r="5651" spans="1:2">
      <c r="A5651" s="1">
        <v>1090100024449</v>
      </c>
      <c r="B5651" t="s">
        <v>5356</v>
      </c>
    </row>
    <row r="5652" spans="1:2">
      <c r="A5652" s="1">
        <v>1090100024456</v>
      </c>
      <c r="B5652" t="s">
        <v>5357</v>
      </c>
    </row>
    <row r="5653" spans="1:2">
      <c r="A5653" s="1">
        <v>1090100024463</v>
      </c>
      <c r="B5653" t="s">
        <v>5358</v>
      </c>
    </row>
    <row r="5654" spans="1:2">
      <c r="A5654" s="1">
        <v>1090100024470</v>
      </c>
      <c r="B5654" t="s">
        <v>5359</v>
      </c>
    </row>
    <row r="5655" spans="1:2">
      <c r="A5655" s="1">
        <v>1090100024487</v>
      </c>
      <c r="B5655" t="s">
        <v>5360</v>
      </c>
    </row>
    <row r="5656" spans="1:2">
      <c r="A5656" s="1">
        <v>1090100024494</v>
      </c>
      <c r="B5656" t="s">
        <v>5361</v>
      </c>
    </row>
    <row r="5657" spans="1:2">
      <c r="A5657" s="1">
        <v>1090100024500</v>
      </c>
      <c r="B5657" t="s">
        <v>5362</v>
      </c>
    </row>
    <row r="5658" spans="1:2">
      <c r="A5658" s="1">
        <v>1090100024517</v>
      </c>
      <c r="B5658" t="s">
        <v>5363</v>
      </c>
    </row>
    <row r="5659" spans="1:2">
      <c r="A5659" s="1">
        <v>1090100024524</v>
      </c>
      <c r="B5659" t="s">
        <v>5364</v>
      </c>
    </row>
    <row r="5660" spans="1:2">
      <c r="A5660" s="1">
        <v>1090100024531</v>
      </c>
      <c r="B5660" t="s">
        <v>5365</v>
      </c>
    </row>
    <row r="5661" spans="1:2">
      <c r="A5661" s="1">
        <v>1090100024548</v>
      </c>
      <c r="B5661" t="s">
        <v>5366</v>
      </c>
    </row>
    <row r="5662" spans="1:2">
      <c r="A5662" s="1">
        <v>1090100024555</v>
      </c>
      <c r="B5662" t="s">
        <v>5367</v>
      </c>
    </row>
    <row r="5663" spans="1:2">
      <c r="A5663" s="1">
        <v>1090100024562</v>
      </c>
      <c r="B5663" t="s">
        <v>5368</v>
      </c>
    </row>
    <row r="5664" spans="1:2">
      <c r="A5664" s="1">
        <v>1090100024579</v>
      </c>
      <c r="B5664" t="s">
        <v>5369</v>
      </c>
    </row>
    <row r="5665" spans="1:2">
      <c r="A5665" s="1">
        <v>1090100024586</v>
      </c>
      <c r="B5665" t="s">
        <v>5370</v>
      </c>
    </row>
    <row r="5666" spans="1:2">
      <c r="A5666" s="1">
        <v>1090100024593</v>
      </c>
      <c r="B5666" t="s">
        <v>5371</v>
      </c>
    </row>
    <row r="5667" spans="1:2">
      <c r="A5667" s="1">
        <v>1090100024609</v>
      </c>
      <c r="B5667" t="s">
        <v>5372</v>
      </c>
    </row>
    <row r="5668" spans="1:2">
      <c r="A5668" s="1">
        <v>1090100024616</v>
      </c>
      <c r="B5668" t="s">
        <v>5373</v>
      </c>
    </row>
    <row r="5669" spans="1:2">
      <c r="A5669" s="1">
        <v>1090100024654</v>
      </c>
      <c r="B5669" t="s">
        <v>5374</v>
      </c>
    </row>
    <row r="5670" spans="1:2">
      <c r="A5670" s="1">
        <v>1090100024661</v>
      </c>
      <c r="B5670" t="s">
        <v>5375</v>
      </c>
    </row>
    <row r="5671" spans="1:2">
      <c r="A5671" s="1">
        <v>1090100024678</v>
      </c>
      <c r="B5671" t="s">
        <v>5376</v>
      </c>
    </row>
    <row r="5672" spans="1:2">
      <c r="A5672" s="1">
        <v>1090100024685</v>
      </c>
      <c r="B5672" t="s">
        <v>5377</v>
      </c>
    </row>
    <row r="5673" spans="1:2">
      <c r="A5673" s="1">
        <v>1090100024692</v>
      </c>
      <c r="B5673" t="s">
        <v>5378</v>
      </c>
    </row>
    <row r="5674" spans="1:2">
      <c r="A5674" s="1">
        <v>1090100024708</v>
      </c>
      <c r="B5674" t="s">
        <v>5379</v>
      </c>
    </row>
    <row r="5675" spans="1:2">
      <c r="A5675" s="1">
        <v>1090100024715</v>
      </c>
      <c r="B5675" t="s">
        <v>5380</v>
      </c>
    </row>
    <row r="5676" spans="1:2">
      <c r="A5676" s="1">
        <v>1090100024722</v>
      </c>
      <c r="B5676" t="s">
        <v>5381</v>
      </c>
    </row>
    <row r="5677" spans="1:2">
      <c r="A5677" s="1">
        <v>1090100024739</v>
      </c>
      <c r="B5677" t="s">
        <v>5382</v>
      </c>
    </row>
    <row r="5678" spans="1:2">
      <c r="A5678" s="1">
        <v>1090100024777</v>
      </c>
      <c r="B5678" t="s">
        <v>5383</v>
      </c>
    </row>
    <row r="5679" spans="1:2">
      <c r="A5679" s="1">
        <v>1090100024784</v>
      </c>
      <c r="B5679" t="s">
        <v>5384</v>
      </c>
    </row>
    <row r="5680" spans="1:2">
      <c r="A5680" s="1">
        <v>1090100024791</v>
      </c>
      <c r="B5680" t="s">
        <v>5385</v>
      </c>
    </row>
    <row r="5681" spans="1:2">
      <c r="A5681" s="1">
        <v>1090100024807</v>
      </c>
      <c r="B5681" t="s">
        <v>5386</v>
      </c>
    </row>
    <row r="5682" spans="1:2">
      <c r="A5682" s="1">
        <v>1090100024814</v>
      </c>
      <c r="B5682" t="s">
        <v>5387</v>
      </c>
    </row>
    <row r="5683" spans="1:2">
      <c r="A5683" s="1">
        <v>1090100024821</v>
      </c>
      <c r="B5683" t="s">
        <v>5388</v>
      </c>
    </row>
    <row r="5684" spans="1:2">
      <c r="A5684" s="1">
        <v>1090100024838</v>
      </c>
      <c r="B5684" t="s">
        <v>5389</v>
      </c>
    </row>
    <row r="5685" spans="1:2">
      <c r="A5685" s="1">
        <v>1090100024845</v>
      </c>
      <c r="B5685" t="s">
        <v>5390</v>
      </c>
    </row>
    <row r="5686" spans="1:2">
      <c r="A5686" s="1">
        <v>1090100024852</v>
      </c>
      <c r="B5686" t="s">
        <v>5391</v>
      </c>
    </row>
    <row r="5687" spans="1:2">
      <c r="A5687" s="1">
        <v>1090100024869</v>
      </c>
      <c r="B5687" t="s">
        <v>5392</v>
      </c>
    </row>
    <row r="5688" spans="1:2">
      <c r="A5688" s="1">
        <v>1090100024876</v>
      </c>
      <c r="B5688" t="s">
        <v>5393</v>
      </c>
    </row>
    <row r="5689" spans="1:2">
      <c r="A5689" s="1">
        <v>1090100024883</v>
      </c>
      <c r="B5689" t="s">
        <v>5394</v>
      </c>
    </row>
    <row r="5690" spans="1:2">
      <c r="A5690" s="1">
        <v>1090100024890</v>
      </c>
      <c r="B5690" t="s">
        <v>5395</v>
      </c>
    </row>
    <row r="5691" spans="1:2">
      <c r="A5691" s="1">
        <v>1090100024906</v>
      </c>
      <c r="B5691" t="s">
        <v>5396</v>
      </c>
    </row>
    <row r="5692" spans="1:2">
      <c r="A5692" s="1">
        <v>1090100024913</v>
      </c>
      <c r="B5692" t="s">
        <v>5397</v>
      </c>
    </row>
    <row r="5693" spans="1:2">
      <c r="A5693" s="1">
        <v>1090100024920</v>
      </c>
      <c r="B5693" t="s">
        <v>5398</v>
      </c>
    </row>
    <row r="5694" spans="1:2">
      <c r="A5694" s="1">
        <v>1090100024937</v>
      </c>
      <c r="B5694" t="s">
        <v>5399</v>
      </c>
    </row>
    <row r="5695" spans="1:2">
      <c r="A5695" s="1">
        <v>1090100024944</v>
      </c>
      <c r="B5695" t="s">
        <v>5400</v>
      </c>
    </row>
    <row r="5696" spans="1:2">
      <c r="A5696" s="1">
        <v>1090100024951</v>
      </c>
      <c r="B5696" t="s">
        <v>5401</v>
      </c>
    </row>
    <row r="5697" spans="1:2">
      <c r="A5697" s="1">
        <v>1090100024968</v>
      </c>
      <c r="B5697" t="s">
        <v>5402</v>
      </c>
    </row>
    <row r="5698" spans="1:2">
      <c r="A5698" s="1">
        <v>1090100024975</v>
      </c>
      <c r="B5698" t="s">
        <v>5403</v>
      </c>
    </row>
    <row r="5699" spans="1:2">
      <c r="A5699" s="1">
        <v>1090100024982</v>
      </c>
      <c r="B5699" t="s">
        <v>5404</v>
      </c>
    </row>
    <row r="5700" spans="1:2">
      <c r="A5700" s="1">
        <v>1090100024999</v>
      </c>
      <c r="B5700" t="s">
        <v>5405</v>
      </c>
    </row>
    <row r="5701" spans="1:2">
      <c r="A5701" s="1">
        <v>1090100025002</v>
      </c>
      <c r="B5701" t="s">
        <v>5406</v>
      </c>
    </row>
    <row r="5702" spans="1:2">
      <c r="A5702" s="1">
        <v>1090100025019</v>
      </c>
      <c r="B5702" t="s">
        <v>5407</v>
      </c>
    </row>
    <row r="5703" spans="1:2">
      <c r="A5703" s="1">
        <v>1090100025026</v>
      </c>
      <c r="B5703" t="s">
        <v>5408</v>
      </c>
    </row>
    <row r="5704" spans="1:2">
      <c r="A5704" s="1">
        <v>1090100025033</v>
      </c>
      <c r="B5704" t="s">
        <v>5409</v>
      </c>
    </row>
    <row r="5705" spans="1:2">
      <c r="A5705" s="1">
        <v>1090100025040</v>
      </c>
      <c r="B5705" t="s">
        <v>5410</v>
      </c>
    </row>
    <row r="5706" spans="1:2">
      <c r="A5706" s="1">
        <v>1090100025057</v>
      </c>
      <c r="B5706" t="s">
        <v>5411</v>
      </c>
    </row>
    <row r="5707" spans="1:2">
      <c r="A5707" s="1">
        <v>1090100025064</v>
      </c>
      <c r="B5707" t="s">
        <v>5412</v>
      </c>
    </row>
    <row r="5708" spans="1:2">
      <c r="A5708" s="1">
        <v>1090100025071</v>
      </c>
      <c r="B5708" t="s">
        <v>5413</v>
      </c>
    </row>
    <row r="5709" spans="1:2">
      <c r="A5709" s="1">
        <v>1090100025088</v>
      </c>
      <c r="B5709" t="s">
        <v>5414</v>
      </c>
    </row>
    <row r="5710" spans="1:2">
      <c r="A5710" s="1">
        <v>1090100025095</v>
      </c>
      <c r="B5710" t="s">
        <v>5415</v>
      </c>
    </row>
    <row r="5711" spans="1:2">
      <c r="A5711" s="1">
        <v>1090100025101</v>
      </c>
      <c r="B5711" t="s">
        <v>5416</v>
      </c>
    </row>
    <row r="5712" spans="1:2">
      <c r="A5712" s="1">
        <v>1090100025118</v>
      </c>
      <c r="B5712" t="s">
        <v>5417</v>
      </c>
    </row>
    <row r="5713" spans="1:2">
      <c r="A5713" s="1">
        <v>1090100025125</v>
      </c>
      <c r="B5713" t="s">
        <v>5418</v>
      </c>
    </row>
    <row r="5714" spans="1:2">
      <c r="A5714" s="1">
        <v>1090100025132</v>
      </c>
      <c r="B5714" t="s">
        <v>5419</v>
      </c>
    </row>
    <row r="5715" spans="1:2">
      <c r="A5715" s="1">
        <v>1090100025149</v>
      </c>
      <c r="B5715" t="s">
        <v>5420</v>
      </c>
    </row>
    <row r="5716" spans="1:2">
      <c r="A5716" s="1">
        <v>1090100025156</v>
      </c>
      <c r="B5716" t="s">
        <v>5421</v>
      </c>
    </row>
    <row r="5717" spans="1:2">
      <c r="A5717" s="1">
        <v>1090100025163</v>
      </c>
      <c r="B5717" t="s">
        <v>5422</v>
      </c>
    </row>
    <row r="5718" spans="1:2">
      <c r="A5718" s="1">
        <v>1090100025170</v>
      </c>
      <c r="B5718" t="s">
        <v>5423</v>
      </c>
    </row>
    <row r="5719" spans="1:2">
      <c r="A5719" s="1">
        <v>1090100025187</v>
      </c>
      <c r="B5719" t="s">
        <v>5424</v>
      </c>
    </row>
    <row r="5720" spans="1:2">
      <c r="A5720" s="1">
        <v>1090100025194</v>
      </c>
      <c r="B5720" t="s">
        <v>5425</v>
      </c>
    </row>
    <row r="5721" spans="1:2">
      <c r="A5721" s="1">
        <v>1090100025200</v>
      </c>
      <c r="B5721" t="s">
        <v>5426</v>
      </c>
    </row>
    <row r="5722" spans="1:2">
      <c r="A5722" s="1">
        <v>1090100025217</v>
      </c>
      <c r="B5722" t="s">
        <v>5427</v>
      </c>
    </row>
    <row r="5723" spans="1:2">
      <c r="A5723" s="1">
        <v>1090100025224</v>
      </c>
      <c r="B5723" t="s">
        <v>5428</v>
      </c>
    </row>
    <row r="5724" spans="1:2">
      <c r="A5724" s="1">
        <v>1090100025231</v>
      </c>
      <c r="B5724" t="s">
        <v>5429</v>
      </c>
    </row>
    <row r="5725" spans="1:2">
      <c r="A5725" s="1">
        <v>1090100025248</v>
      </c>
      <c r="B5725" t="s">
        <v>5430</v>
      </c>
    </row>
    <row r="5726" spans="1:2">
      <c r="A5726" s="1">
        <v>1090100025255</v>
      </c>
      <c r="B5726" t="s">
        <v>5431</v>
      </c>
    </row>
    <row r="5727" spans="1:2">
      <c r="A5727" s="1">
        <v>1090100025262</v>
      </c>
      <c r="B5727" t="s">
        <v>5432</v>
      </c>
    </row>
    <row r="5728" spans="1:2">
      <c r="A5728" s="1">
        <v>1090100025279</v>
      </c>
      <c r="B5728" t="s">
        <v>5433</v>
      </c>
    </row>
    <row r="5729" spans="1:2">
      <c r="A5729" s="1">
        <v>1090100025286</v>
      </c>
      <c r="B5729" t="s">
        <v>5434</v>
      </c>
    </row>
    <row r="5730" spans="1:2">
      <c r="A5730" s="1">
        <v>1090100025293</v>
      </c>
      <c r="B5730" t="s">
        <v>5435</v>
      </c>
    </row>
    <row r="5731" spans="1:2">
      <c r="A5731" s="1">
        <v>1090100025309</v>
      </c>
      <c r="B5731" t="s">
        <v>5436</v>
      </c>
    </row>
    <row r="5732" spans="1:2">
      <c r="A5732" s="1">
        <v>1090100025316</v>
      </c>
      <c r="B5732" t="s">
        <v>5437</v>
      </c>
    </row>
    <row r="5733" spans="1:2">
      <c r="A5733" s="1">
        <v>1090100025323</v>
      </c>
      <c r="B5733" t="s">
        <v>5438</v>
      </c>
    </row>
    <row r="5734" spans="1:2">
      <c r="A5734" s="1">
        <v>1090100025330</v>
      </c>
      <c r="B5734" t="s">
        <v>5439</v>
      </c>
    </row>
    <row r="5735" spans="1:2">
      <c r="A5735" s="1">
        <v>1090100025347</v>
      </c>
      <c r="B5735" t="s">
        <v>5440</v>
      </c>
    </row>
    <row r="5736" spans="1:2">
      <c r="A5736" s="1">
        <v>1090100025354</v>
      </c>
      <c r="B5736" t="s">
        <v>5441</v>
      </c>
    </row>
    <row r="5737" spans="1:2">
      <c r="A5737" s="1">
        <v>1090100025361</v>
      </c>
      <c r="B5737" t="s">
        <v>5442</v>
      </c>
    </row>
    <row r="5738" spans="1:2">
      <c r="A5738" s="1">
        <v>1090100025378</v>
      </c>
      <c r="B5738" t="s">
        <v>5443</v>
      </c>
    </row>
    <row r="5739" spans="1:2">
      <c r="A5739" s="1">
        <v>1090100025385</v>
      </c>
      <c r="B5739" t="s">
        <v>5444</v>
      </c>
    </row>
    <row r="5740" spans="1:2">
      <c r="A5740" s="1">
        <v>1090100025392</v>
      </c>
      <c r="B5740" t="s">
        <v>5445</v>
      </c>
    </row>
    <row r="5741" spans="1:2">
      <c r="A5741" s="1">
        <v>1090100025408</v>
      </c>
      <c r="B5741" t="s">
        <v>5446</v>
      </c>
    </row>
    <row r="5742" spans="1:2">
      <c r="A5742" s="1">
        <v>1090100025415</v>
      </c>
      <c r="B5742" t="s">
        <v>5447</v>
      </c>
    </row>
    <row r="5743" spans="1:2">
      <c r="A5743" s="1">
        <v>1090100025422</v>
      </c>
      <c r="B5743" t="s">
        <v>5448</v>
      </c>
    </row>
    <row r="5744" spans="1:2">
      <c r="A5744" s="1">
        <v>1090100025439</v>
      </c>
      <c r="B5744" t="s">
        <v>5449</v>
      </c>
    </row>
    <row r="5745" spans="1:2">
      <c r="A5745" s="1">
        <v>1090100025446</v>
      </c>
      <c r="B5745" t="s">
        <v>5450</v>
      </c>
    </row>
    <row r="5746" spans="1:2">
      <c r="A5746" s="1">
        <v>1090100025453</v>
      </c>
      <c r="B5746" t="s">
        <v>5451</v>
      </c>
    </row>
    <row r="5747" spans="1:2">
      <c r="A5747" s="1">
        <v>1090100025460</v>
      </c>
      <c r="B5747" t="s">
        <v>5452</v>
      </c>
    </row>
    <row r="5748" spans="1:2">
      <c r="A5748" s="1">
        <v>1090100025477</v>
      </c>
      <c r="B5748" t="s">
        <v>5453</v>
      </c>
    </row>
    <row r="5749" spans="1:2">
      <c r="A5749" s="1">
        <v>1090100025484</v>
      </c>
      <c r="B5749" t="s">
        <v>5454</v>
      </c>
    </row>
    <row r="5750" spans="1:2">
      <c r="A5750" s="1">
        <v>1090100025491</v>
      </c>
      <c r="B5750" t="s">
        <v>5455</v>
      </c>
    </row>
    <row r="5751" spans="1:2">
      <c r="A5751" s="1">
        <v>1090100025507</v>
      </c>
      <c r="B5751" t="s">
        <v>5456</v>
      </c>
    </row>
    <row r="5752" spans="1:2">
      <c r="A5752" s="1">
        <v>1090100025514</v>
      </c>
      <c r="B5752" t="s">
        <v>5457</v>
      </c>
    </row>
    <row r="5753" spans="1:2">
      <c r="A5753" s="1">
        <v>1090100025521</v>
      </c>
      <c r="B5753" t="s">
        <v>5458</v>
      </c>
    </row>
    <row r="5754" spans="1:2">
      <c r="A5754" s="1">
        <v>1090100025538</v>
      </c>
      <c r="B5754" t="s">
        <v>5459</v>
      </c>
    </row>
    <row r="5755" spans="1:2">
      <c r="A5755" s="1">
        <v>1090100025545</v>
      </c>
      <c r="B5755" t="s">
        <v>5460</v>
      </c>
    </row>
    <row r="5756" spans="1:2">
      <c r="A5756" s="1">
        <v>1090100025552</v>
      </c>
      <c r="B5756" t="s">
        <v>5461</v>
      </c>
    </row>
    <row r="5757" spans="1:2">
      <c r="A5757" s="1">
        <v>1090100025569</v>
      </c>
      <c r="B5757" t="s">
        <v>5462</v>
      </c>
    </row>
    <row r="5758" spans="1:2">
      <c r="A5758" s="1">
        <v>1090100025576</v>
      </c>
      <c r="B5758" t="s">
        <v>5463</v>
      </c>
    </row>
    <row r="5759" spans="1:2">
      <c r="A5759" s="1">
        <v>1090100025583</v>
      </c>
      <c r="B5759" t="s">
        <v>5464</v>
      </c>
    </row>
    <row r="5760" spans="1:2">
      <c r="A5760" s="1">
        <v>1090100025590</v>
      </c>
      <c r="B5760" t="s">
        <v>5465</v>
      </c>
    </row>
    <row r="5761" spans="1:2">
      <c r="A5761" s="1">
        <v>1090100025606</v>
      </c>
      <c r="B5761" t="s">
        <v>5466</v>
      </c>
    </row>
    <row r="5762" spans="1:2">
      <c r="A5762" s="1">
        <v>1090100025613</v>
      </c>
      <c r="B5762" t="s">
        <v>5467</v>
      </c>
    </row>
    <row r="5763" spans="1:2">
      <c r="A5763" s="1">
        <v>1090100025620</v>
      </c>
      <c r="B5763" t="s">
        <v>5468</v>
      </c>
    </row>
    <row r="5764" spans="1:2">
      <c r="A5764" s="1">
        <v>1090100025637</v>
      </c>
      <c r="B5764" t="s">
        <v>5469</v>
      </c>
    </row>
    <row r="5765" spans="1:2">
      <c r="A5765" s="1">
        <v>1090100025644</v>
      </c>
      <c r="B5765" t="s">
        <v>5470</v>
      </c>
    </row>
    <row r="5766" spans="1:2">
      <c r="A5766" s="1">
        <v>1090100025651</v>
      </c>
      <c r="B5766" t="s">
        <v>5471</v>
      </c>
    </row>
    <row r="5767" spans="1:2">
      <c r="A5767" s="1">
        <v>1090100025668</v>
      </c>
      <c r="B5767" t="s">
        <v>5472</v>
      </c>
    </row>
    <row r="5768" spans="1:2">
      <c r="A5768" s="1">
        <v>1090100025675</v>
      </c>
      <c r="B5768" t="s">
        <v>5473</v>
      </c>
    </row>
    <row r="5769" spans="1:2">
      <c r="A5769" s="1">
        <v>1090100025682</v>
      </c>
      <c r="B5769" t="s">
        <v>5474</v>
      </c>
    </row>
    <row r="5770" spans="1:2">
      <c r="A5770" s="1">
        <v>1090100025699</v>
      </c>
      <c r="B5770" t="s">
        <v>5475</v>
      </c>
    </row>
    <row r="5771" spans="1:2">
      <c r="A5771" s="1">
        <v>1090100025705</v>
      </c>
      <c r="B5771" t="s">
        <v>5476</v>
      </c>
    </row>
    <row r="5772" spans="1:2">
      <c r="A5772" s="1">
        <v>1090100025712</v>
      </c>
      <c r="B5772" t="s">
        <v>5477</v>
      </c>
    </row>
    <row r="5773" spans="1:2">
      <c r="A5773" s="1">
        <v>1090100025729</v>
      </c>
      <c r="B5773" t="s">
        <v>5478</v>
      </c>
    </row>
    <row r="5774" spans="1:2">
      <c r="A5774" s="1">
        <v>1090100025736</v>
      </c>
      <c r="B5774" t="s">
        <v>5479</v>
      </c>
    </row>
    <row r="5775" spans="1:2">
      <c r="A5775" s="1">
        <v>1090100025743</v>
      </c>
      <c r="B5775" t="s">
        <v>5480</v>
      </c>
    </row>
    <row r="5776" spans="1:2">
      <c r="A5776" s="1">
        <v>1090100025750</v>
      </c>
      <c r="B5776" t="s">
        <v>5481</v>
      </c>
    </row>
    <row r="5777" spans="1:2">
      <c r="A5777" s="1">
        <v>1090100025767</v>
      </c>
      <c r="B5777" t="s">
        <v>5482</v>
      </c>
    </row>
    <row r="5778" spans="1:2">
      <c r="A5778" s="1">
        <v>1090100025774</v>
      </c>
      <c r="B5778" t="s">
        <v>5483</v>
      </c>
    </row>
    <row r="5779" spans="1:2">
      <c r="A5779" s="1">
        <v>1090100025781</v>
      </c>
      <c r="B5779" t="s">
        <v>5484</v>
      </c>
    </row>
    <row r="5780" spans="1:2">
      <c r="A5780" s="1">
        <v>1090100025798</v>
      </c>
      <c r="B5780" t="s">
        <v>5485</v>
      </c>
    </row>
    <row r="5781" spans="1:2">
      <c r="A5781" s="1">
        <v>1090100025804</v>
      </c>
      <c r="B5781" t="s">
        <v>5486</v>
      </c>
    </row>
    <row r="5782" spans="1:2">
      <c r="A5782" s="1">
        <v>1090100025811</v>
      </c>
      <c r="B5782" t="s">
        <v>5487</v>
      </c>
    </row>
    <row r="5783" spans="1:2">
      <c r="A5783" s="1">
        <v>1090100025828</v>
      </c>
      <c r="B5783" t="s">
        <v>5488</v>
      </c>
    </row>
    <row r="5784" spans="1:2">
      <c r="A5784" s="1">
        <v>1090100025835</v>
      </c>
      <c r="B5784" t="s">
        <v>5489</v>
      </c>
    </row>
    <row r="5785" spans="1:2">
      <c r="A5785" s="1">
        <v>1090100025866</v>
      </c>
      <c r="B5785" t="s">
        <v>5490</v>
      </c>
    </row>
    <row r="5786" spans="1:2">
      <c r="A5786" s="1">
        <v>1090100025873</v>
      </c>
      <c r="B5786" t="s">
        <v>5491</v>
      </c>
    </row>
    <row r="5787" spans="1:2">
      <c r="A5787" s="1">
        <v>1090100025880</v>
      </c>
      <c r="B5787" t="s">
        <v>5492</v>
      </c>
    </row>
    <row r="5788" spans="1:2">
      <c r="A5788" s="1">
        <v>1090100025897</v>
      </c>
      <c r="B5788" t="s">
        <v>5493</v>
      </c>
    </row>
    <row r="5789" spans="1:2">
      <c r="A5789" s="1">
        <v>1090100025903</v>
      </c>
      <c r="B5789" t="s">
        <v>5494</v>
      </c>
    </row>
    <row r="5790" spans="1:2">
      <c r="A5790" s="1">
        <v>1090100025910</v>
      </c>
      <c r="B5790" t="s">
        <v>5495</v>
      </c>
    </row>
    <row r="5791" spans="1:2">
      <c r="A5791" s="1">
        <v>1090100025927</v>
      </c>
      <c r="B5791" t="s">
        <v>5496</v>
      </c>
    </row>
    <row r="5792" spans="1:2">
      <c r="A5792" s="1">
        <v>1090100025934</v>
      </c>
      <c r="B5792" t="s">
        <v>5497</v>
      </c>
    </row>
    <row r="5793" spans="1:2">
      <c r="A5793" s="1">
        <v>1090100025941</v>
      </c>
      <c r="B5793" t="s">
        <v>5498</v>
      </c>
    </row>
    <row r="5794" spans="1:2">
      <c r="A5794" s="1">
        <v>1090100025958</v>
      </c>
      <c r="B5794" t="s">
        <v>5499</v>
      </c>
    </row>
    <row r="5795" spans="1:2">
      <c r="A5795" s="1">
        <v>1090100025965</v>
      </c>
      <c r="B5795" t="s">
        <v>5500</v>
      </c>
    </row>
    <row r="5796" spans="1:2">
      <c r="A5796" s="1">
        <v>1090100025972</v>
      </c>
      <c r="B5796" t="s">
        <v>5501</v>
      </c>
    </row>
    <row r="5797" spans="1:2">
      <c r="A5797" s="1">
        <v>1090100025989</v>
      </c>
      <c r="B5797" t="s">
        <v>5502</v>
      </c>
    </row>
    <row r="5798" spans="1:2">
      <c r="A5798" s="1">
        <v>1090100025996</v>
      </c>
      <c r="B5798" t="s">
        <v>5503</v>
      </c>
    </row>
    <row r="5799" spans="1:2">
      <c r="A5799" s="1">
        <v>1090100026009</v>
      </c>
      <c r="B5799" t="s">
        <v>5504</v>
      </c>
    </row>
    <row r="5800" spans="1:2">
      <c r="A5800" s="1">
        <v>1090100026016</v>
      </c>
      <c r="B5800" t="s">
        <v>5505</v>
      </c>
    </row>
    <row r="5801" spans="1:2">
      <c r="A5801" s="1">
        <v>1090100026023</v>
      </c>
      <c r="B5801" t="s">
        <v>5506</v>
      </c>
    </row>
    <row r="5802" spans="1:2">
      <c r="A5802" s="1">
        <v>1090100026030</v>
      </c>
      <c r="B5802" t="s">
        <v>5507</v>
      </c>
    </row>
    <row r="5803" spans="1:2">
      <c r="A5803" s="1">
        <v>1090100026047</v>
      </c>
      <c r="B5803" t="s">
        <v>5508</v>
      </c>
    </row>
    <row r="5804" spans="1:2">
      <c r="A5804" s="1">
        <v>1090100026054</v>
      </c>
      <c r="B5804" t="s">
        <v>5509</v>
      </c>
    </row>
    <row r="5805" spans="1:2">
      <c r="A5805" s="1">
        <v>1090100026061</v>
      </c>
      <c r="B5805" t="s">
        <v>5510</v>
      </c>
    </row>
    <row r="5806" spans="1:2">
      <c r="A5806" s="1">
        <v>1090100026078</v>
      </c>
      <c r="B5806" t="s">
        <v>5511</v>
      </c>
    </row>
    <row r="5807" spans="1:2">
      <c r="A5807" s="1">
        <v>1090100026085</v>
      </c>
      <c r="B5807" t="s">
        <v>5512</v>
      </c>
    </row>
    <row r="5808" spans="1:2">
      <c r="A5808" s="1">
        <v>1090100026115</v>
      </c>
      <c r="B5808" t="s">
        <v>5513</v>
      </c>
    </row>
    <row r="5809" spans="1:2">
      <c r="A5809" s="1">
        <v>1090100026122</v>
      </c>
      <c r="B5809" t="s">
        <v>5514</v>
      </c>
    </row>
    <row r="5810" spans="1:2">
      <c r="A5810" s="1">
        <v>1090100026139</v>
      </c>
      <c r="B5810" t="s">
        <v>5515</v>
      </c>
    </row>
    <row r="5811" spans="1:2">
      <c r="A5811" s="1">
        <v>1090100026146</v>
      </c>
      <c r="B5811" t="s">
        <v>5516</v>
      </c>
    </row>
    <row r="5812" spans="1:2">
      <c r="A5812" s="1">
        <v>1090100026153</v>
      </c>
      <c r="B5812" t="s">
        <v>5517</v>
      </c>
    </row>
    <row r="5813" spans="1:2">
      <c r="A5813" s="1">
        <v>1090100026160</v>
      </c>
      <c r="B5813" t="s">
        <v>5518</v>
      </c>
    </row>
    <row r="5814" spans="1:2">
      <c r="A5814" s="1">
        <v>1090100026177</v>
      </c>
      <c r="B5814" t="s">
        <v>5519</v>
      </c>
    </row>
    <row r="5815" spans="1:2">
      <c r="A5815" s="1">
        <v>1090100026184</v>
      </c>
      <c r="B5815" t="s">
        <v>5520</v>
      </c>
    </row>
    <row r="5816" spans="1:2">
      <c r="A5816" s="1">
        <v>1090100026191</v>
      </c>
      <c r="B5816" t="s">
        <v>5521</v>
      </c>
    </row>
    <row r="5817" spans="1:2">
      <c r="A5817" s="1">
        <v>1090100026207</v>
      </c>
      <c r="B5817" t="s">
        <v>5522</v>
      </c>
    </row>
    <row r="5818" spans="1:2">
      <c r="A5818" s="1">
        <v>1090100026214</v>
      </c>
      <c r="B5818" t="s">
        <v>5523</v>
      </c>
    </row>
    <row r="5819" spans="1:2">
      <c r="A5819" s="1">
        <v>1090100026733</v>
      </c>
      <c r="B5819" t="s">
        <v>5524</v>
      </c>
    </row>
    <row r="5820" spans="1:2">
      <c r="A5820" s="1">
        <v>1090100026740</v>
      </c>
      <c r="B5820" t="s">
        <v>5525</v>
      </c>
    </row>
    <row r="5821" spans="1:2">
      <c r="A5821" s="1">
        <v>1090100026757</v>
      </c>
      <c r="B5821" t="s">
        <v>5526</v>
      </c>
    </row>
    <row r="5822" spans="1:2">
      <c r="A5822" s="1">
        <v>1090100026764</v>
      </c>
      <c r="B5822" t="s">
        <v>5527</v>
      </c>
    </row>
    <row r="5823" spans="1:2">
      <c r="A5823" s="1">
        <v>1090100026771</v>
      </c>
      <c r="B5823" t="e">
        <f>+FURNITURE SET GREAT OUTDOOR JL P1817</f>
        <v>#NAME?</v>
      </c>
    </row>
    <row r="5824" spans="1:2">
      <c r="A5824" s="1">
        <v>1090100026788</v>
      </c>
      <c r="B5824" t="s">
        <v>5528</v>
      </c>
    </row>
    <row r="5825" spans="1:2">
      <c r="A5825" s="1">
        <v>1090100026795</v>
      </c>
      <c r="B5825" t="s">
        <v>5529</v>
      </c>
    </row>
    <row r="5826" spans="1:2">
      <c r="A5826" s="1">
        <v>1090100026801</v>
      </c>
      <c r="B5826" t="s">
        <v>5530</v>
      </c>
    </row>
    <row r="5827" spans="1:2">
      <c r="A5827" s="1">
        <v>1090100026818</v>
      </c>
      <c r="B5827" t="s">
        <v>5531</v>
      </c>
    </row>
    <row r="5828" spans="1:2">
      <c r="A5828" s="1">
        <v>1090100026825</v>
      </c>
      <c r="B5828" t="s">
        <v>5532</v>
      </c>
    </row>
    <row r="5829" spans="1:2">
      <c r="A5829" s="1">
        <v>1090100026832</v>
      </c>
      <c r="B5829" t="s">
        <v>5533</v>
      </c>
    </row>
    <row r="5830" spans="1:2">
      <c r="A5830" s="1">
        <v>1090100026849</v>
      </c>
      <c r="B5830" t="s">
        <v>5534</v>
      </c>
    </row>
    <row r="5831" spans="1:2">
      <c r="A5831" s="1">
        <v>1090100026856</v>
      </c>
      <c r="B5831" t="s">
        <v>5535</v>
      </c>
    </row>
    <row r="5832" spans="1:2">
      <c r="A5832" s="1">
        <v>1090100026863</v>
      </c>
      <c r="B5832" t="s">
        <v>5536</v>
      </c>
    </row>
    <row r="5833" spans="1:2">
      <c r="A5833" s="1">
        <v>1090100026870</v>
      </c>
      <c r="B5833" t="s">
        <v>5537</v>
      </c>
    </row>
    <row r="5834" spans="1:2">
      <c r="A5834" s="1">
        <v>1090100026887</v>
      </c>
      <c r="B5834" t="s">
        <v>5538</v>
      </c>
    </row>
    <row r="5835" spans="1:2">
      <c r="A5835" s="1">
        <v>1090100026894</v>
      </c>
      <c r="B5835" t="s">
        <v>5539</v>
      </c>
    </row>
    <row r="5836" spans="1:2">
      <c r="A5836" s="1">
        <v>1090100026900</v>
      </c>
      <c r="B5836" t="s">
        <v>5540</v>
      </c>
    </row>
    <row r="5837" spans="1:2">
      <c r="A5837" s="1">
        <v>1090100026917</v>
      </c>
      <c r="B5837" t="s">
        <v>5541</v>
      </c>
    </row>
    <row r="5838" spans="1:2">
      <c r="A5838" s="1">
        <v>1090100026924</v>
      </c>
      <c r="B5838" t="s">
        <v>5542</v>
      </c>
    </row>
    <row r="5839" spans="1:2">
      <c r="A5839" s="1">
        <v>1090100026931</v>
      </c>
      <c r="B5839" t="s">
        <v>5543</v>
      </c>
    </row>
    <row r="5840" spans="1:2">
      <c r="A5840" s="1">
        <v>1090100026948</v>
      </c>
      <c r="B5840" t="s">
        <v>5544</v>
      </c>
    </row>
    <row r="5841" spans="1:2">
      <c r="A5841" s="1">
        <v>1090100026955</v>
      </c>
      <c r="B5841" t="s">
        <v>5545</v>
      </c>
    </row>
    <row r="5842" spans="1:2">
      <c r="A5842" s="1">
        <v>1090100026962</v>
      </c>
      <c r="B5842" t="s">
        <v>5546</v>
      </c>
    </row>
    <row r="5843" spans="1:2">
      <c r="A5843" s="1">
        <v>1090100026986</v>
      </c>
      <c r="B5843" t="s">
        <v>5547</v>
      </c>
    </row>
    <row r="5844" spans="1:2">
      <c r="A5844" s="1">
        <v>1090100026993</v>
      </c>
      <c r="B5844" t="s">
        <v>5548</v>
      </c>
    </row>
    <row r="5845" spans="1:2">
      <c r="A5845" s="1">
        <v>1090100027006</v>
      </c>
      <c r="B5845" t="s">
        <v>5549</v>
      </c>
    </row>
    <row r="5846" spans="1:2">
      <c r="A5846" s="1">
        <v>1090100027013</v>
      </c>
      <c r="B5846" t="s">
        <v>5550</v>
      </c>
    </row>
    <row r="5847" spans="1:2">
      <c r="A5847" s="1">
        <v>1090100027020</v>
      </c>
      <c r="B5847" t="s">
        <v>5551</v>
      </c>
    </row>
    <row r="5848" spans="1:2">
      <c r="A5848" s="1">
        <v>1090100027037</v>
      </c>
      <c r="B5848" t="s">
        <v>5552</v>
      </c>
    </row>
    <row r="5849" spans="1:2">
      <c r="A5849" s="1">
        <v>1090100027044</v>
      </c>
      <c r="B5849" t="s">
        <v>5553</v>
      </c>
    </row>
    <row r="5850" spans="1:2">
      <c r="A5850" s="1">
        <v>1090100027051</v>
      </c>
      <c r="B5850" t="s">
        <v>5554</v>
      </c>
    </row>
    <row r="5851" spans="1:2">
      <c r="A5851" s="1">
        <v>1090100027075</v>
      </c>
      <c r="B5851" t="s">
        <v>5555</v>
      </c>
    </row>
    <row r="5852" spans="1:2">
      <c r="A5852" s="1">
        <v>1090100027082</v>
      </c>
      <c r="B5852" t="s">
        <v>5556</v>
      </c>
    </row>
    <row r="5853" spans="1:2">
      <c r="A5853" s="1">
        <v>1090100027099</v>
      </c>
      <c r="B5853" t="s">
        <v>5557</v>
      </c>
    </row>
    <row r="5854" spans="1:2">
      <c r="A5854" s="1">
        <v>1090100027105</v>
      </c>
      <c r="B5854" t="s">
        <v>5558</v>
      </c>
    </row>
    <row r="5855" spans="1:2">
      <c r="A5855" s="1">
        <v>1090100027112</v>
      </c>
      <c r="B5855" t="s">
        <v>5559</v>
      </c>
    </row>
    <row r="5856" spans="1:2">
      <c r="A5856" s="1">
        <v>1090100027129</v>
      </c>
      <c r="B5856" t="s">
        <v>5560</v>
      </c>
    </row>
    <row r="5857" spans="1:2">
      <c r="A5857" s="1">
        <v>1090100027198</v>
      </c>
      <c r="B5857" t="s">
        <v>5561</v>
      </c>
    </row>
    <row r="5858" spans="1:2">
      <c r="A5858" s="1">
        <v>1090100027204</v>
      </c>
      <c r="B5858" t="s">
        <v>5562</v>
      </c>
    </row>
    <row r="5859" spans="1:2">
      <c r="A5859" s="1">
        <v>1090100027211</v>
      </c>
      <c r="B5859" t="s">
        <v>5563</v>
      </c>
    </row>
    <row r="5860" spans="1:2">
      <c r="A5860" s="1">
        <v>1090100027228</v>
      </c>
      <c r="B5860" t="s">
        <v>5564</v>
      </c>
    </row>
    <row r="5861" spans="1:2">
      <c r="A5861" s="1">
        <v>1090100027235</v>
      </c>
      <c r="B5861" t="s">
        <v>5565</v>
      </c>
    </row>
    <row r="5862" spans="1:2">
      <c r="A5862" s="1">
        <v>1090100027242</v>
      </c>
      <c r="B5862" t="s">
        <v>5566</v>
      </c>
    </row>
    <row r="5863" spans="1:2">
      <c r="A5863" s="1">
        <v>1090100027259</v>
      </c>
      <c r="B5863" t="s">
        <v>5567</v>
      </c>
    </row>
    <row r="5864" spans="1:2">
      <c r="A5864" s="1">
        <v>1090100027266</v>
      </c>
      <c r="B5864" t="s">
        <v>5568</v>
      </c>
    </row>
    <row r="5865" spans="1:2">
      <c r="A5865" s="1">
        <v>1090100027273</v>
      </c>
      <c r="B5865" t="s">
        <v>5569</v>
      </c>
    </row>
    <row r="5866" spans="1:2">
      <c r="A5866" s="1">
        <v>1090100027280</v>
      </c>
      <c r="B5866" t="s">
        <v>5570</v>
      </c>
    </row>
    <row r="5867" spans="1:2">
      <c r="A5867" s="1">
        <v>1090100027297</v>
      </c>
      <c r="B5867" t="s">
        <v>5571</v>
      </c>
    </row>
    <row r="5868" spans="1:2">
      <c r="A5868" s="1">
        <v>1090100027303</v>
      </c>
      <c r="B5868" t="s">
        <v>5572</v>
      </c>
    </row>
    <row r="5869" spans="1:2">
      <c r="A5869" s="1">
        <v>1090100027310</v>
      </c>
      <c r="B5869" t="s">
        <v>5573</v>
      </c>
    </row>
    <row r="5870" spans="1:2">
      <c r="A5870" s="1">
        <v>1090100027327</v>
      </c>
      <c r="B5870" t="s">
        <v>5574</v>
      </c>
    </row>
    <row r="5871" spans="1:2">
      <c r="A5871" s="1">
        <v>1090100027334</v>
      </c>
      <c r="B5871" t="s">
        <v>5575</v>
      </c>
    </row>
    <row r="5872" spans="1:2">
      <c r="A5872" s="1">
        <v>1090100027341</v>
      </c>
      <c r="B5872" t="s">
        <v>5576</v>
      </c>
    </row>
    <row r="5873" spans="1:2">
      <c r="A5873" s="1">
        <v>1090100027358</v>
      </c>
      <c r="B5873" t="s">
        <v>5577</v>
      </c>
    </row>
    <row r="5874" spans="1:2">
      <c r="A5874" s="1">
        <v>1090100027372</v>
      </c>
      <c r="B5874" t="s">
        <v>5578</v>
      </c>
    </row>
    <row r="5875" spans="1:2">
      <c r="A5875" s="1">
        <v>1090100027389</v>
      </c>
      <c r="B5875" t="s">
        <v>5579</v>
      </c>
    </row>
    <row r="5876" spans="1:2">
      <c r="A5876" s="1">
        <v>1090100027396</v>
      </c>
      <c r="B5876" t="s">
        <v>5580</v>
      </c>
    </row>
    <row r="5877" spans="1:2">
      <c r="A5877" s="1">
        <v>1090100027402</v>
      </c>
      <c r="B5877" t="s">
        <v>5581</v>
      </c>
    </row>
    <row r="5878" spans="1:2">
      <c r="A5878" s="1">
        <v>1090100027419</v>
      </c>
      <c r="B5878" t="s">
        <v>5582</v>
      </c>
    </row>
    <row r="5879" spans="1:2">
      <c r="A5879" s="1">
        <v>1090100027426</v>
      </c>
      <c r="B5879" t="s">
        <v>5583</v>
      </c>
    </row>
    <row r="5880" spans="1:2">
      <c r="A5880" s="1">
        <v>1090100027433</v>
      </c>
      <c r="B5880" t="s">
        <v>5584</v>
      </c>
    </row>
    <row r="5881" spans="1:2">
      <c r="A5881" s="1">
        <v>1090100027440</v>
      </c>
      <c r="B5881" t="s">
        <v>5585</v>
      </c>
    </row>
    <row r="5882" spans="1:2">
      <c r="A5882" s="1">
        <v>1090100027457</v>
      </c>
      <c r="B5882" t="s">
        <v>5586</v>
      </c>
    </row>
    <row r="5883" spans="1:2">
      <c r="A5883" s="1">
        <v>1090100027464</v>
      </c>
      <c r="B5883" t="s">
        <v>5587</v>
      </c>
    </row>
    <row r="5884" spans="1:2">
      <c r="A5884" s="1">
        <v>1090100027471</v>
      </c>
      <c r="B5884" t="s">
        <v>5588</v>
      </c>
    </row>
    <row r="5885" spans="1:2">
      <c r="A5885" s="1">
        <v>1090100027488</v>
      </c>
      <c r="B5885" t="s">
        <v>5589</v>
      </c>
    </row>
    <row r="5886" spans="1:2">
      <c r="A5886" s="1">
        <v>1090100027495</v>
      </c>
      <c r="B5886" t="s">
        <v>5590</v>
      </c>
    </row>
    <row r="5887" spans="1:2">
      <c r="A5887" s="1">
        <v>1090100027501</v>
      </c>
      <c r="B5887" t="s">
        <v>5591</v>
      </c>
    </row>
    <row r="5888" spans="1:2">
      <c r="A5888" s="1">
        <v>1090100027518</v>
      </c>
      <c r="B5888" t="s">
        <v>5592</v>
      </c>
    </row>
    <row r="5889" spans="1:2">
      <c r="A5889" s="1">
        <v>1090100027525</v>
      </c>
      <c r="B5889" t="e">
        <f>+BALUSTERS CERAMIC BT CHABA REGULAR RED</f>
        <v>#NAME?</v>
      </c>
    </row>
    <row r="5890" spans="1:2">
      <c r="A5890" s="1">
        <v>1090100027532</v>
      </c>
      <c r="B5890" t="e">
        <f>+BALUSTERS CERAMIC BT CHABA REGULAR WHITE</f>
        <v>#NAME?</v>
      </c>
    </row>
    <row r="5891" spans="1:2">
      <c r="A5891" s="1">
        <v>1090100027549</v>
      </c>
      <c r="B5891" t="s">
        <v>5593</v>
      </c>
    </row>
    <row r="5892" spans="1:2">
      <c r="A5892" s="1">
        <v>1090100027716</v>
      </c>
      <c r="B5892" t="s">
        <v>5594</v>
      </c>
    </row>
    <row r="5893" spans="1:2">
      <c r="A5893" s="1">
        <v>1090100027723</v>
      </c>
      <c r="B5893" t="s">
        <v>5595</v>
      </c>
    </row>
    <row r="5894" spans="1:2">
      <c r="A5894" s="1">
        <v>1090100027747</v>
      </c>
      <c r="B5894" t="s">
        <v>5596</v>
      </c>
    </row>
    <row r="5895" spans="1:2">
      <c r="A5895" s="1">
        <v>1090100027754</v>
      </c>
      <c r="B5895" t="s">
        <v>5597</v>
      </c>
    </row>
    <row r="5896" spans="1:2">
      <c r="A5896" s="1">
        <v>1090100027792</v>
      </c>
      <c r="B5896" t="s">
        <v>5598</v>
      </c>
    </row>
    <row r="5897" spans="1:2">
      <c r="A5897" s="1">
        <v>1090100027808</v>
      </c>
      <c r="B5897" t="s">
        <v>5599</v>
      </c>
    </row>
    <row r="5898" spans="1:2">
      <c r="A5898" s="1">
        <v>1090100027815</v>
      </c>
      <c r="B5898" t="s">
        <v>5600</v>
      </c>
    </row>
    <row r="5899" spans="1:2">
      <c r="A5899" s="1">
        <v>1090100027822</v>
      </c>
      <c r="B5899" t="s">
        <v>5601</v>
      </c>
    </row>
    <row r="5900" spans="1:2">
      <c r="A5900" s="1">
        <v>1090100027839</v>
      </c>
      <c r="B5900" t="s">
        <v>5602</v>
      </c>
    </row>
    <row r="5901" spans="1:2">
      <c r="A5901" s="1">
        <v>1090100027846</v>
      </c>
      <c r="B5901" t="s">
        <v>5603</v>
      </c>
    </row>
    <row r="5902" spans="1:2">
      <c r="A5902" s="1">
        <v>1090100027853</v>
      </c>
      <c r="B5902" t="s">
        <v>5604</v>
      </c>
    </row>
    <row r="5903" spans="1:2">
      <c r="A5903" s="1">
        <v>1090100027860</v>
      </c>
      <c r="B5903" t="s">
        <v>5605</v>
      </c>
    </row>
    <row r="5904" spans="1:2">
      <c r="A5904" s="1">
        <v>1090100027877</v>
      </c>
      <c r="B5904" t="s">
        <v>5606</v>
      </c>
    </row>
    <row r="5905" spans="1:2">
      <c r="A5905" s="1">
        <v>1090100027884</v>
      </c>
      <c r="B5905" t="s">
        <v>5607</v>
      </c>
    </row>
    <row r="5906" spans="1:2">
      <c r="A5906" s="1">
        <v>1090100027907</v>
      </c>
      <c r="B5906" t="s">
        <v>5608</v>
      </c>
    </row>
    <row r="5907" spans="1:2">
      <c r="A5907" s="1">
        <v>1090100027914</v>
      </c>
      <c r="B5907" t="s">
        <v>5609</v>
      </c>
    </row>
    <row r="5908" spans="1:2">
      <c r="A5908" s="1">
        <v>1090100027921</v>
      </c>
      <c r="B5908" t="s">
        <v>5610</v>
      </c>
    </row>
    <row r="5909" spans="1:2">
      <c r="A5909" s="1">
        <v>1090100027938</v>
      </c>
      <c r="B5909" t="s">
        <v>5611</v>
      </c>
    </row>
    <row r="5910" spans="1:2">
      <c r="A5910" s="1">
        <v>1090100027945</v>
      </c>
      <c r="B5910" t="s">
        <v>5612</v>
      </c>
    </row>
    <row r="5911" spans="1:2">
      <c r="A5911" s="1">
        <v>1090100027952</v>
      </c>
      <c r="B5911" t="s">
        <v>5613</v>
      </c>
    </row>
    <row r="5912" spans="1:2">
      <c r="A5912" s="1">
        <v>1090100027976</v>
      </c>
      <c r="B5912" t="s">
        <v>5614</v>
      </c>
    </row>
    <row r="5913" spans="1:2">
      <c r="A5913" s="1">
        <v>1090100027983</v>
      </c>
      <c r="B5913" t="s">
        <v>5615</v>
      </c>
    </row>
    <row r="5914" spans="1:2">
      <c r="A5914" s="1">
        <v>1090100027990</v>
      </c>
      <c r="B5914" t="s">
        <v>5616</v>
      </c>
    </row>
    <row r="5915" spans="1:2">
      <c r="A5915" s="1">
        <v>1090100028003</v>
      </c>
      <c r="B5915" t="s">
        <v>5617</v>
      </c>
    </row>
    <row r="5916" spans="1:2">
      <c r="A5916" s="1">
        <v>1090100028034</v>
      </c>
      <c r="B5916" t="s">
        <v>5618</v>
      </c>
    </row>
    <row r="5917" spans="1:2">
      <c r="A5917" s="1">
        <v>1090100028041</v>
      </c>
      <c r="B5917" t="s">
        <v>5619</v>
      </c>
    </row>
    <row r="5918" spans="1:2">
      <c r="A5918" s="1">
        <v>1090100028058</v>
      </c>
      <c r="B5918" t="s">
        <v>5620</v>
      </c>
    </row>
    <row r="5919" spans="1:2">
      <c r="A5919" s="1">
        <v>1090100028065</v>
      </c>
      <c r="B5919" t="s">
        <v>5621</v>
      </c>
    </row>
    <row r="5920" spans="1:2">
      <c r="A5920" s="1">
        <v>1090100028072</v>
      </c>
      <c r="B5920" t="s">
        <v>5622</v>
      </c>
    </row>
    <row r="5921" spans="1:2">
      <c r="A5921" s="1">
        <v>1090100028089</v>
      </c>
      <c r="B5921" t="s">
        <v>5623</v>
      </c>
    </row>
    <row r="5922" spans="1:2">
      <c r="A5922" s="1">
        <v>1090100028096</v>
      </c>
      <c r="B5922" t="s">
        <v>5624</v>
      </c>
    </row>
    <row r="5923" spans="1:2">
      <c r="A5923" s="1">
        <v>1090100028102</v>
      </c>
      <c r="B5923" t="s">
        <v>5625</v>
      </c>
    </row>
    <row r="5924" spans="1:2">
      <c r="A5924" s="1">
        <v>1090100028119</v>
      </c>
      <c r="B5924" t="s">
        <v>5626</v>
      </c>
    </row>
    <row r="5925" spans="1:2">
      <c r="A5925" s="1">
        <v>1090100028126</v>
      </c>
      <c r="B5925" t="s">
        <v>5627</v>
      </c>
    </row>
    <row r="5926" spans="1:2">
      <c r="A5926" s="1">
        <v>1090100028133</v>
      </c>
      <c r="B5926" t="s">
        <v>5628</v>
      </c>
    </row>
    <row r="5927" spans="1:2">
      <c r="A5927" s="1">
        <v>1090100028140</v>
      </c>
      <c r="B5927" t="s">
        <v>5629</v>
      </c>
    </row>
    <row r="5928" spans="1:2">
      <c r="A5928" s="1">
        <v>1090100028157</v>
      </c>
      <c r="B5928" t="s">
        <v>5630</v>
      </c>
    </row>
    <row r="5929" spans="1:2">
      <c r="A5929" s="1">
        <v>1090100028164</v>
      </c>
      <c r="B5929" t="s">
        <v>5631</v>
      </c>
    </row>
    <row r="5930" spans="1:2">
      <c r="A5930" s="1">
        <v>1090100028171</v>
      </c>
      <c r="B5930" t="s">
        <v>5632</v>
      </c>
    </row>
    <row r="5931" spans="1:2">
      <c r="A5931" s="1">
        <v>1090100028188</v>
      </c>
      <c r="B5931" t="s">
        <v>5633</v>
      </c>
    </row>
    <row r="5932" spans="1:2">
      <c r="A5932" s="1">
        <v>1090100028195</v>
      </c>
      <c r="B5932" t="s">
        <v>5634</v>
      </c>
    </row>
    <row r="5933" spans="1:2">
      <c r="A5933" s="1">
        <v>1090100028201</v>
      </c>
      <c r="B5933" t="s">
        <v>5635</v>
      </c>
    </row>
    <row r="5934" spans="1:2">
      <c r="A5934" s="1">
        <v>1090100028218</v>
      </c>
      <c r="B5934" t="s">
        <v>5636</v>
      </c>
    </row>
    <row r="5935" spans="1:2">
      <c r="A5935" s="1">
        <v>1090100028225</v>
      </c>
      <c r="B5935" t="s">
        <v>5637</v>
      </c>
    </row>
    <row r="5936" spans="1:2">
      <c r="A5936" s="1">
        <v>1090100028232</v>
      </c>
      <c r="B5936" t="s">
        <v>5638</v>
      </c>
    </row>
    <row r="5937" spans="1:2">
      <c r="A5937" s="1">
        <v>1090100028249</v>
      </c>
      <c r="B5937" t="s">
        <v>5639</v>
      </c>
    </row>
    <row r="5938" spans="1:2">
      <c r="A5938" s="1">
        <v>1090100028256</v>
      </c>
      <c r="B5938" t="s">
        <v>5640</v>
      </c>
    </row>
    <row r="5939" spans="1:2">
      <c r="A5939" s="1">
        <v>1090100028263</v>
      </c>
      <c r="B5939" t="s">
        <v>5641</v>
      </c>
    </row>
    <row r="5940" spans="1:2">
      <c r="A5940" s="1">
        <v>1090100028270</v>
      </c>
      <c r="B5940" t="s">
        <v>5642</v>
      </c>
    </row>
    <row r="5941" spans="1:2">
      <c r="A5941" s="1">
        <v>1090100028287</v>
      </c>
      <c r="B5941" t="s">
        <v>5643</v>
      </c>
    </row>
    <row r="5942" spans="1:2">
      <c r="A5942" s="1">
        <v>1090100028294</v>
      </c>
      <c r="B5942" t="s">
        <v>5644</v>
      </c>
    </row>
    <row r="5943" spans="1:2">
      <c r="A5943" s="1">
        <v>1090100028300</v>
      </c>
      <c r="B5943" t="s">
        <v>5645</v>
      </c>
    </row>
    <row r="5944" spans="1:2">
      <c r="A5944" s="1">
        <v>1090100028317</v>
      </c>
      <c r="B5944" t="s">
        <v>5646</v>
      </c>
    </row>
    <row r="5945" spans="1:2">
      <c r="A5945" s="1">
        <v>1090100028324</v>
      </c>
      <c r="B5945" t="s">
        <v>5647</v>
      </c>
    </row>
    <row r="5946" spans="1:2">
      <c r="A5946" s="1">
        <v>1090100028331</v>
      </c>
      <c r="B5946" t="s">
        <v>5648</v>
      </c>
    </row>
    <row r="5947" spans="1:2">
      <c r="A5947" s="1">
        <v>1090100028348</v>
      </c>
      <c r="B5947" t="s">
        <v>5649</v>
      </c>
    </row>
    <row r="5948" spans="1:2">
      <c r="A5948" s="1">
        <v>1090100028355</v>
      </c>
      <c r="B5948" t="s">
        <v>5650</v>
      </c>
    </row>
    <row r="5949" spans="1:2">
      <c r="A5949" s="1">
        <v>1090100028362</v>
      </c>
      <c r="B5949" t="s">
        <v>5651</v>
      </c>
    </row>
    <row r="5950" spans="1:2">
      <c r="A5950" s="1">
        <v>1090100028379</v>
      </c>
      <c r="B5950" t="s">
        <v>5652</v>
      </c>
    </row>
    <row r="5951" spans="1:2">
      <c r="A5951" s="1">
        <v>1090100028386</v>
      </c>
      <c r="B5951" t="s">
        <v>5653</v>
      </c>
    </row>
    <row r="5952" spans="1:2">
      <c r="A5952" s="1">
        <v>1090100028393</v>
      </c>
      <c r="B5952" t="s">
        <v>5654</v>
      </c>
    </row>
    <row r="5953" spans="1:2">
      <c r="A5953" s="1">
        <v>1090100028409</v>
      </c>
      <c r="B5953" t="s">
        <v>5655</v>
      </c>
    </row>
    <row r="5954" spans="1:2">
      <c r="A5954" s="1">
        <v>1090100028416</v>
      </c>
      <c r="B5954" t="s">
        <v>5656</v>
      </c>
    </row>
    <row r="5955" spans="1:2">
      <c r="A5955" s="1">
        <v>1090100028423</v>
      </c>
      <c r="B5955" t="s">
        <v>5657</v>
      </c>
    </row>
    <row r="5956" spans="1:2">
      <c r="A5956" s="1">
        <v>1090100028430</v>
      </c>
      <c r="B5956" t="s">
        <v>5658</v>
      </c>
    </row>
    <row r="5957" spans="1:2">
      <c r="A5957" s="1">
        <v>1090100028447</v>
      </c>
      <c r="B5957" t="s">
        <v>5659</v>
      </c>
    </row>
    <row r="5958" spans="1:2">
      <c r="A5958" s="1">
        <v>1090100028454</v>
      </c>
      <c r="B5958" t="s">
        <v>5660</v>
      </c>
    </row>
    <row r="5959" spans="1:2">
      <c r="A5959" s="1">
        <v>1090100028461</v>
      </c>
      <c r="B5959" t="s">
        <v>5661</v>
      </c>
    </row>
    <row r="5960" spans="1:2">
      <c r="A5960" s="1">
        <v>1090100028478</v>
      </c>
      <c r="B5960" t="s">
        <v>5662</v>
      </c>
    </row>
    <row r="5961" spans="1:2">
      <c r="A5961" s="1">
        <v>1090100028485</v>
      </c>
      <c r="B5961" t="s">
        <v>5663</v>
      </c>
    </row>
    <row r="5962" spans="1:2">
      <c r="A5962" s="1">
        <v>1090100032154</v>
      </c>
      <c r="B5962" t="s">
        <v>5664</v>
      </c>
    </row>
    <row r="5963" spans="1:2">
      <c r="A5963" s="1">
        <v>1090100032161</v>
      </c>
      <c r="B5963" t="s">
        <v>5665</v>
      </c>
    </row>
    <row r="5964" spans="1:2">
      <c r="A5964" s="1">
        <v>1090100032178</v>
      </c>
      <c r="B5964" t="s">
        <v>5666</v>
      </c>
    </row>
    <row r="5965" spans="1:2">
      <c r="A5965" s="1">
        <v>1090100032185</v>
      </c>
      <c r="B5965" t="s">
        <v>5667</v>
      </c>
    </row>
    <row r="5966" spans="1:2">
      <c r="A5966" s="1">
        <v>1090100032192</v>
      </c>
      <c r="B5966" t="e">
        <f>+CLOTHES HANGER HAPPY HOME FL BN-4-N DOUBLE</f>
        <v>#NAME?</v>
      </c>
    </row>
    <row r="5967" spans="1:2">
      <c r="A5967" s="1">
        <v>1090100032208</v>
      </c>
      <c r="B5967" t="s">
        <v>5668</v>
      </c>
    </row>
    <row r="5968" spans="1:2">
      <c r="A5968" s="1">
        <v>1090100032215</v>
      </c>
      <c r="B5968" t="s">
        <v>5669</v>
      </c>
    </row>
    <row r="5969" spans="1:2">
      <c r="A5969" s="1">
        <v>1090100032222</v>
      </c>
      <c r="B5969" t="s">
        <v>5670</v>
      </c>
    </row>
    <row r="5970" spans="1:2">
      <c r="A5970" s="1">
        <v>1090100032239</v>
      </c>
      <c r="B5970" t="s">
        <v>5671</v>
      </c>
    </row>
    <row r="5971" spans="1:2">
      <c r="A5971" s="1">
        <v>1090100032246</v>
      </c>
      <c r="B5971" t="s">
        <v>5672</v>
      </c>
    </row>
    <row r="5972" spans="1:2">
      <c r="A5972" s="1">
        <v>1090100032253</v>
      </c>
      <c r="B5972" t="s">
        <v>5673</v>
      </c>
    </row>
    <row r="5973" spans="1:2">
      <c r="A5973" s="1">
        <v>1090100032390</v>
      </c>
      <c r="B5973" t="s">
        <v>5674</v>
      </c>
    </row>
    <row r="5974" spans="1:2">
      <c r="A5974" s="1">
        <v>1090100032406</v>
      </c>
      <c r="B5974" t="s">
        <v>5675</v>
      </c>
    </row>
    <row r="5975" spans="1:2">
      <c r="A5975" s="1">
        <v>1090100032413</v>
      </c>
      <c r="B5975" t="s">
        <v>5676</v>
      </c>
    </row>
    <row r="5976" spans="1:2">
      <c r="A5976" s="1">
        <v>1090100032420</v>
      </c>
      <c r="B5976" t="s">
        <v>5677</v>
      </c>
    </row>
    <row r="5977" spans="1:2">
      <c r="A5977" s="1">
        <v>1090100032437</v>
      </c>
      <c r="B5977" t="s">
        <v>5678</v>
      </c>
    </row>
    <row r="5978" spans="1:2">
      <c r="A5978" s="1">
        <v>1090100032444</v>
      </c>
      <c r="B5978" t="s">
        <v>5679</v>
      </c>
    </row>
    <row r="5979" spans="1:2">
      <c r="A5979" s="1">
        <v>1090100032451</v>
      </c>
      <c r="B5979" t="s">
        <v>5680</v>
      </c>
    </row>
    <row r="5980" spans="1:2">
      <c r="A5980" s="1">
        <v>1090100032468</v>
      </c>
      <c r="B5980" t="s">
        <v>5681</v>
      </c>
    </row>
    <row r="5981" spans="1:2">
      <c r="A5981" s="1">
        <v>1090100032475</v>
      </c>
      <c r="B5981" t="s">
        <v>5682</v>
      </c>
    </row>
    <row r="5982" spans="1:2">
      <c r="A5982" s="1">
        <v>1090100035179</v>
      </c>
      <c r="B5982" t="s">
        <v>5683</v>
      </c>
    </row>
    <row r="5983" spans="1:2">
      <c r="A5983" s="1">
        <v>1090100035186</v>
      </c>
      <c r="B5983" t="s">
        <v>5684</v>
      </c>
    </row>
    <row r="5984" spans="1:2">
      <c r="A5984" s="1">
        <v>1090100035193</v>
      </c>
      <c r="B5984" t="s">
        <v>5685</v>
      </c>
    </row>
    <row r="5985" spans="1:2">
      <c r="A5985" s="1">
        <v>1090100035209</v>
      </c>
      <c r="B5985" t="s">
        <v>5686</v>
      </c>
    </row>
    <row r="5986" spans="1:2">
      <c r="A5986" s="1">
        <v>1090100035216</v>
      </c>
      <c r="B5986" t="s">
        <v>5687</v>
      </c>
    </row>
    <row r="5987" spans="1:2">
      <c r="A5987" s="1">
        <v>1090100035223</v>
      </c>
      <c r="B5987" t="s">
        <v>5688</v>
      </c>
    </row>
    <row r="5988" spans="1:2">
      <c r="A5988" s="1">
        <v>1090100035230</v>
      </c>
      <c r="B5988" t="s">
        <v>5689</v>
      </c>
    </row>
    <row r="5989" spans="1:2">
      <c r="A5989" s="1">
        <v>1090100035247</v>
      </c>
      <c r="B5989" t="s">
        <v>5690</v>
      </c>
    </row>
    <row r="5990" spans="1:2">
      <c r="A5990" s="1">
        <v>1090100035254</v>
      </c>
      <c r="B5990" t="s">
        <v>5691</v>
      </c>
    </row>
    <row r="5991" spans="1:2">
      <c r="A5991" s="1">
        <v>1090100035261</v>
      </c>
      <c r="B5991" t="s">
        <v>5692</v>
      </c>
    </row>
    <row r="5992" spans="1:2">
      <c r="A5992" s="1">
        <v>1090100035278</v>
      </c>
      <c r="B5992" t="s">
        <v>5693</v>
      </c>
    </row>
    <row r="5993" spans="1:2">
      <c r="A5993" s="1">
        <v>1090100035308</v>
      </c>
      <c r="B5993" t="s">
        <v>5694</v>
      </c>
    </row>
    <row r="5994" spans="1:2">
      <c r="A5994" s="1">
        <v>1090100035315</v>
      </c>
      <c r="B5994" t="s">
        <v>5695</v>
      </c>
    </row>
    <row r="5995" spans="1:2">
      <c r="A5995" s="1">
        <v>1090100035322</v>
      </c>
      <c r="B5995" t="s">
        <v>5696</v>
      </c>
    </row>
    <row r="5996" spans="1:2">
      <c r="A5996" s="1">
        <v>1090100035605</v>
      </c>
      <c r="B5996" t="s">
        <v>5697</v>
      </c>
    </row>
    <row r="5997" spans="1:2">
      <c r="A5997" s="1">
        <v>1090100036459</v>
      </c>
      <c r="B5997" t="s">
        <v>5698</v>
      </c>
    </row>
    <row r="5998" spans="1:2">
      <c r="A5998" s="1">
        <v>1090100036466</v>
      </c>
      <c r="B5998" t="s">
        <v>5699</v>
      </c>
    </row>
    <row r="5999" spans="1:2">
      <c r="A5999" s="1">
        <v>1090100036503</v>
      </c>
      <c r="B5999" t="s">
        <v>5700</v>
      </c>
    </row>
    <row r="6000" spans="1:2">
      <c r="A6000" s="1">
        <v>1090100036510</v>
      </c>
      <c r="B6000" t="s">
        <v>5701</v>
      </c>
    </row>
    <row r="6001" spans="1:2">
      <c r="A6001" s="1">
        <v>1090100036527</v>
      </c>
      <c r="B6001" t="s">
        <v>5702</v>
      </c>
    </row>
    <row r="6002" spans="1:2">
      <c r="A6002" s="1">
        <v>1090100036534</v>
      </c>
      <c r="B6002" t="s">
        <v>5703</v>
      </c>
    </row>
    <row r="6003" spans="1:2">
      <c r="A6003" s="1">
        <v>1090100036541</v>
      </c>
      <c r="B6003" t="s">
        <v>5704</v>
      </c>
    </row>
    <row r="6004" spans="1:2">
      <c r="A6004" s="1">
        <v>1090100036572</v>
      </c>
      <c r="B6004" t="s">
        <v>5705</v>
      </c>
    </row>
    <row r="6005" spans="1:2">
      <c r="A6005" s="1">
        <v>1090100036589</v>
      </c>
      <c r="B6005" t="s">
        <v>5706</v>
      </c>
    </row>
    <row r="6006" spans="1:2">
      <c r="A6006" s="1">
        <v>1090100036596</v>
      </c>
      <c r="B6006" t="s">
        <v>5707</v>
      </c>
    </row>
    <row r="6007" spans="1:2">
      <c r="A6007" s="1">
        <v>1090100036602</v>
      </c>
      <c r="B6007" t="s">
        <v>5708</v>
      </c>
    </row>
    <row r="6008" spans="1:2">
      <c r="A6008" s="1">
        <v>1090100036626</v>
      </c>
      <c r="B6008" t="s">
        <v>5709</v>
      </c>
    </row>
    <row r="6009" spans="1:2">
      <c r="A6009" s="1">
        <v>1090100036633</v>
      </c>
      <c r="B6009" t="s">
        <v>5710</v>
      </c>
    </row>
    <row r="6010" spans="1:2">
      <c r="A6010" s="1">
        <v>1090100036640</v>
      </c>
      <c r="B6010" t="s">
        <v>5711</v>
      </c>
    </row>
    <row r="6011" spans="1:2">
      <c r="A6011" s="1">
        <v>1090100036657</v>
      </c>
      <c r="B6011" t="s">
        <v>5712</v>
      </c>
    </row>
    <row r="6012" spans="1:2">
      <c r="A6012" s="1">
        <v>1090100036664</v>
      </c>
      <c r="B6012" t="s">
        <v>5713</v>
      </c>
    </row>
    <row r="6013" spans="1:2">
      <c r="A6013" s="1">
        <v>1090100036671</v>
      </c>
      <c r="B6013" t="s">
        <v>5714</v>
      </c>
    </row>
    <row r="6014" spans="1:2">
      <c r="A6014" s="1">
        <v>1090100036688</v>
      </c>
      <c r="B6014" t="s">
        <v>5715</v>
      </c>
    </row>
    <row r="6015" spans="1:2">
      <c r="A6015" s="1">
        <v>1090100036695</v>
      </c>
      <c r="B6015" t="s">
        <v>5716</v>
      </c>
    </row>
    <row r="6016" spans="1:2">
      <c r="A6016" s="1">
        <v>1090100036701</v>
      </c>
      <c r="B6016" t="s">
        <v>5717</v>
      </c>
    </row>
    <row r="6017" spans="1:2">
      <c r="A6017" s="1">
        <v>1090100036718</v>
      </c>
      <c r="B6017" t="s">
        <v>5718</v>
      </c>
    </row>
    <row r="6018" spans="1:2">
      <c r="A6018" s="1">
        <v>1090100036725</v>
      </c>
      <c r="B6018" t="s">
        <v>5719</v>
      </c>
    </row>
    <row r="6019" spans="1:2">
      <c r="A6019" s="1">
        <v>1090100036732</v>
      </c>
      <c r="B6019" t="s">
        <v>5720</v>
      </c>
    </row>
    <row r="6020" spans="1:2">
      <c r="A6020" s="1">
        <v>1090100036749</v>
      </c>
      <c r="B6020" t="s">
        <v>5721</v>
      </c>
    </row>
    <row r="6021" spans="1:2">
      <c r="A6021" s="1">
        <v>1090100036756</v>
      </c>
      <c r="B6021" t="s">
        <v>5722</v>
      </c>
    </row>
    <row r="6022" spans="1:2">
      <c r="A6022" s="1">
        <v>1090100036763</v>
      </c>
      <c r="B6022" t="s">
        <v>5723</v>
      </c>
    </row>
    <row r="6023" spans="1:2">
      <c r="A6023" s="1">
        <v>1090100036770</v>
      </c>
      <c r="B6023" t="s">
        <v>5724</v>
      </c>
    </row>
    <row r="6024" spans="1:2">
      <c r="A6024" s="1">
        <v>1090100036787</v>
      </c>
      <c r="B6024" t="s">
        <v>5725</v>
      </c>
    </row>
    <row r="6025" spans="1:2">
      <c r="A6025" s="1">
        <v>1090100036794</v>
      </c>
      <c r="B6025" t="s">
        <v>5726</v>
      </c>
    </row>
    <row r="6026" spans="1:2">
      <c r="A6026" s="1">
        <v>1090100036800</v>
      </c>
      <c r="B6026" t="s">
        <v>5727</v>
      </c>
    </row>
    <row r="6027" spans="1:2">
      <c r="A6027" s="1">
        <v>1090100036817</v>
      </c>
      <c r="B6027" t="s">
        <v>5728</v>
      </c>
    </row>
    <row r="6028" spans="1:2">
      <c r="A6028" s="1">
        <v>1090100036824</v>
      </c>
      <c r="B6028" t="s">
        <v>5729</v>
      </c>
    </row>
    <row r="6029" spans="1:2">
      <c r="A6029" s="1">
        <v>1090100036831</v>
      </c>
      <c r="B6029" t="s">
        <v>5730</v>
      </c>
    </row>
    <row r="6030" spans="1:2">
      <c r="A6030" s="1">
        <v>1090100036848</v>
      </c>
      <c r="B6030" t="s">
        <v>5731</v>
      </c>
    </row>
    <row r="6031" spans="1:2">
      <c r="A6031" s="1">
        <v>1090100036855</v>
      </c>
      <c r="B6031" t="s">
        <v>5732</v>
      </c>
    </row>
    <row r="6032" spans="1:2">
      <c r="A6032" s="1">
        <v>1090100036862</v>
      </c>
      <c r="B6032" t="s">
        <v>5733</v>
      </c>
    </row>
    <row r="6033" spans="1:2">
      <c r="A6033" s="1">
        <v>1090100036879</v>
      </c>
      <c r="B6033" t="s">
        <v>5734</v>
      </c>
    </row>
    <row r="6034" spans="1:2">
      <c r="A6034" s="1">
        <v>1090100036886</v>
      </c>
      <c r="B6034" t="s">
        <v>5735</v>
      </c>
    </row>
    <row r="6035" spans="1:2">
      <c r="A6035" s="1">
        <v>1090100036893</v>
      </c>
      <c r="B6035" t="s">
        <v>5736</v>
      </c>
    </row>
    <row r="6036" spans="1:2">
      <c r="A6036" s="1">
        <v>1090100036909</v>
      </c>
      <c r="B6036" t="s">
        <v>5737</v>
      </c>
    </row>
    <row r="6037" spans="1:2">
      <c r="A6037" s="1">
        <v>1090100036916</v>
      </c>
      <c r="B6037" t="s">
        <v>5738</v>
      </c>
    </row>
    <row r="6038" spans="1:2">
      <c r="A6038" s="1">
        <v>1090100036923</v>
      </c>
      <c r="B6038" t="s">
        <v>5739</v>
      </c>
    </row>
    <row r="6039" spans="1:2">
      <c r="A6039" s="1">
        <v>1090100036930</v>
      </c>
      <c r="B6039" t="s">
        <v>5740</v>
      </c>
    </row>
    <row r="6040" spans="1:2">
      <c r="A6040" s="1">
        <v>1090100036947</v>
      </c>
      <c r="B6040" t="s">
        <v>5741</v>
      </c>
    </row>
    <row r="6041" spans="1:2">
      <c r="A6041" s="1">
        <v>1090100036954</v>
      </c>
      <c r="B6041" t="s">
        <v>5742</v>
      </c>
    </row>
    <row r="6042" spans="1:2">
      <c r="A6042" s="1">
        <v>1090100036961</v>
      </c>
      <c r="B6042" t="s">
        <v>5743</v>
      </c>
    </row>
    <row r="6043" spans="1:2">
      <c r="A6043" s="1">
        <v>1090100037050</v>
      </c>
      <c r="B6043" t="s">
        <v>5744</v>
      </c>
    </row>
    <row r="6044" spans="1:2">
      <c r="A6044" s="1">
        <v>1090100037098</v>
      </c>
      <c r="B6044" t="s">
        <v>5745</v>
      </c>
    </row>
    <row r="6045" spans="1:2">
      <c r="A6045" s="1">
        <v>1090100037104</v>
      </c>
      <c r="B6045" t="s">
        <v>5746</v>
      </c>
    </row>
    <row r="6046" spans="1:2">
      <c r="A6046" s="1">
        <v>1090100037111</v>
      </c>
      <c r="B6046" t="s">
        <v>5747</v>
      </c>
    </row>
    <row r="6047" spans="1:2">
      <c r="A6047" s="1">
        <v>1090100037128</v>
      </c>
      <c r="B6047" t="s">
        <v>5748</v>
      </c>
    </row>
    <row r="6048" spans="1:2">
      <c r="A6048" s="1">
        <v>1090100037135</v>
      </c>
      <c r="B6048" t="s">
        <v>5749</v>
      </c>
    </row>
    <row r="6049" spans="1:2">
      <c r="A6049" s="1">
        <v>1090100037142</v>
      </c>
      <c r="B6049" t="s">
        <v>5750</v>
      </c>
    </row>
    <row r="6050" spans="1:2">
      <c r="A6050" s="1">
        <v>1090100037166</v>
      </c>
      <c r="B6050" t="s">
        <v>5751</v>
      </c>
    </row>
    <row r="6051" spans="1:2">
      <c r="A6051" s="1">
        <v>1090100037173</v>
      </c>
      <c r="B6051" t="s">
        <v>5752</v>
      </c>
    </row>
    <row r="6052" spans="1:2">
      <c r="A6052" s="1">
        <v>1090100037180</v>
      </c>
      <c r="B6052" t="s">
        <v>5753</v>
      </c>
    </row>
    <row r="6053" spans="1:2">
      <c r="A6053" s="1">
        <v>1090100037197</v>
      </c>
      <c r="B6053" t="s">
        <v>5754</v>
      </c>
    </row>
    <row r="6054" spans="1:2">
      <c r="A6054" s="1">
        <v>1090100037203</v>
      </c>
      <c r="B6054" t="s">
        <v>5755</v>
      </c>
    </row>
    <row r="6055" spans="1:2">
      <c r="A6055" s="1">
        <v>1090100037210</v>
      </c>
      <c r="B6055" t="s">
        <v>5756</v>
      </c>
    </row>
    <row r="6056" spans="1:2">
      <c r="A6056" s="1">
        <v>1090100037227</v>
      </c>
      <c r="B6056" t="s">
        <v>5757</v>
      </c>
    </row>
    <row r="6057" spans="1:2">
      <c r="A6057" s="1">
        <v>1090100037234</v>
      </c>
      <c r="B6057" t="s">
        <v>5758</v>
      </c>
    </row>
    <row r="6058" spans="1:2">
      <c r="A6058" s="1">
        <v>1090100037241</v>
      </c>
      <c r="B6058" t="s">
        <v>5759</v>
      </c>
    </row>
    <row r="6059" spans="1:2">
      <c r="A6059" s="1">
        <v>1090100037258</v>
      </c>
      <c r="B6059" t="s">
        <v>5760</v>
      </c>
    </row>
    <row r="6060" spans="1:2">
      <c r="A6060" s="1">
        <v>1090100037265</v>
      </c>
      <c r="B6060" t="s">
        <v>5761</v>
      </c>
    </row>
    <row r="6061" spans="1:2">
      <c r="A6061" s="1">
        <v>1090100037272</v>
      </c>
      <c r="B6061" t="s">
        <v>5762</v>
      </c>
    </row>
    <row r="6062" spans="1:2">
      <c r="A6062" s="1">
        <v>1090100037289</v>
      </c>
      <c r="B6062" t="s">
        <v>5763</v>
      </c>
    </row>
    <row r="6063" spans="1:2">
      <c r="A6063" s="1">
        <v>1090100037296</v>
      </c>
      <c r="B6063" t="s">
        <v>5764</v>
      </c>
    </row>
    <row r="6064" spans="1:2">
      <c r="A6064" s="1">
        <v>1090100037302</v>
      </c>
      <c r="B6064" t="s">
        <v>5765</v>
      </c>
    </row>
    <row r="6065" spans="1:2">
      <c r="A6065" s="1">
        <v>1090100037319</v>
      </c>
      <c r="B6065" t="s">
        <v>5766</v>
      </c>
    </row>
    <row r="6066" spans="1:2">
      <c r="A6066" s="1">
        <v>1090100037326</v>
      </c>
      <c r="B6066" t="s">
        <v>5767</v>
      </c>
    </row>
    <row r="6067" spans="1:2">
      <c r="A6067" s="1">
        <v>1090100037333</v>
      </c>
      <c r="B6067" t="s">
        <v>5768</v>
      </c>
    </row>
    <row r="6068" spans="1:2">
      <c r="A6068" s="1">
        <v>1090100037340</v>
      </c>
      <c r="B6068" t="s">
        <v>5769</v>
      </c>
    </row>
    <row r="6069" spans="1:2">
      <c r="A6069" s="1">
        <v>1090100037357</v>
      </c>
      <c r="B6069" t="s">
        <v>5770</v>
      </c>
    </row>
    <row r="6070" spans="1:2">
      <c r="A6070" s="1">
        <v>1090100037395</v>
      </c>
      <c r="B6070" t="s">
        <v>5771</v>
      </c>
    </row>
    <row r="6071" spans="1:2">
      <c r="A6071" s="1">
        <v>1090100037401</v>
      </c>
      <c r="B6071" t="s">
        <v>5772</v>
      </c>
    </row>
    <row r="6072" spans="1:2">
      <c r="A6072" s="1">
        <v>1090100037418</v>
      </c>
      <c r="B6072" t="s">
        <v>5773</v>
      </c>
    </row>
    <row r="6073" spans="1:2">
      <c r="A6073" s="1">
        <v>1090100037425</v>
      </c>
      <c r="B6073" t="s">
        <v>5774</v>
      </c>
    </row>
    <row r="6074" spans="1:2">
      <c r="A6074" s="1">
        <v>1090100037432</v>
      </c>
      <c r="B6074" t="s">
        <v>5775</v>
      </c>
    </row>
    <row r="6075" spans="1:2">
      <c r="A6075" s="1">
        <v>1090100037449</v>
      </c>
      <c r="B6075" t="s">
        <v>5776</v>
      </c>
    </row>
    <row r="6076" spans="1:2">
      <c r="A6076" s="1">
        <v>1090100037456</v>
      </c>
      <c r="B6076" t="s">
        <v>5777</v>
      </c>
    </row>
    <row r="6077" spans="1:2">
      <c r="A6077" s="1">
        <v>1090100037463</v>
      </c>
      <c r="B6077" t="s">
        <v>5778</v>
      </c>
    </row>
    <row r="6078" spans="1:2">
      <c r="A6078" s="1">
        <v>1090100037470</v>
      </c>
      <c r="B6078" t="s">
        <v>5779</v>
      </c>
    </row>
    <row r="6079" spans="1:2">
      <c r="A6079" s="1">
        <v>1090100037494</v>
      </c>
      <c r="B6079" t="s">
        <v>5780</v>
      </c>
    </row>
    <row r="6080" spans="1:2">
      <c r="A6080" s="1">
        <v>1090100037500</v>
      </c>
      <c r="B6080" t="s">
        <v>5781</v>
      </c>
    </row>
    <row r="6081" spans="1:2">
      <c r="A6081" s="1">
        <v>1090100037548</v>
      </c>
      <c r="B6081" t="s">
        <v>5782</v>
      </c>
    </row>
    <row r="6082" spans="1:2">
      <c r="A6082" s="1">
        <v>1090100037555</v>
      </c>
      <c r="B6082" t="s">
        <v>5783</v>
      </c>
    </row>
    <row r="6083" spans="1:2">
      <c r="A6083" s="1">
        <v>1090100037562</v>
      </c>
      <c r="B6083" t="s">
        <v>5784</v>
      </c>
    </row>
    <row r="6084" spans="1:2">
      <c r="A6084" s="1">
        <v>1090100037579</v>
      </c>
      <c r="B6084" t="s">
        <v>5785</v>
      </c>
    </row>
    <row r="6085" spans="1:2">
      <c r="A6085" s="1">
        <v>1090100037586</v>
      </c>
      <c r="B6085" t="s">
        <v>5786</v>
      </c>
    </row>
    <row r="6086" spans="1:2">
      <c r="A6086" s="1">
        <v>1090100037593</v>
      </c>
      <c r="B6086" t="s">
        <v>5787</v>
      </c>
    </row>
    <row r="6087" spans="1:2">
      <c r="A6087" s="1">
        <v>1090100037609</v>
      </c>
      <c r="B6087" t="s">
        <v>5788</v>
      </c>
    </row>
    <row r="6088" spans="1:2">
      <c r="A6088" s="1">
        <v>1090100037616</v>
      </c>
      <c r="B6088" t="s">
        <v>5789</v>
      </c>
    </row>
    <row r="6089" spans="1:2">
      <c r="A6089" s="1">
        <v>1090100037623</v>
      </c>
      <c r="B6089" t="s">
        <v>5790</v>
      </c>
    </row>
    <row r="6090" spans="1:2">
      <c r="A6090" s="1">
        <v>1090100037630</v>
      </c>
      <c r="B6090" t="s">
        <v>5791</v>
      </c>
    </row>
    <row r="6091" spans="1:2">
      <c r="A6091" s="1">
        <v>1090100037647</v>
      </c>
      <c r="B6091" t="s">
        <v>5792</v>
      </c>
    </row>
    <row r="6092" spans="1:2">
      <c r="A6092" s="1">
        <v>1090100037654</v>
      </c>
      <c r="B6092" t="s">
        <v>5793</v>
      </c>
    </row>
    <row r="6093" spans="1:2">
      <c r="A6093" s="1">
        <v>1090100037661</v>
      </c>
      <c r="B6093" t="s">
        <v>5794</v>
      </c>
    </row>
    <row r="6094" spans="1:2">
      <c r="A6094" s="1">
        <v>1090100037678</v>
      </c>
      <c r="B6094" t="s">
        <v>5795</v>
      </c>
    </row>
    <row r="6095" spans="1:2">
      <c r="A6095" s="1">
        <v>1090100037685</v>
      </c>
      <c r="B6095" t="s">
        <v>5796</v>
      </c>
    </row>
    <row r="6096" spans="1:2">
      <c r="A6096" s="1">
        <v>1090100037692</v>
      </c>
      <c r="B6096" t="s">
        <v>5797</v>
      </c>
    </row>
    <row r="6097" spans="1:2">
      <c r="A6097" s="1">
        <v>1090100037708</v>
      </c>
      <c r="B6097" t="s">
        <v>5798</v>
      </c>
    </row>
    <row r="6098" spans="1:2">
      <c r="A6098" s="1">
        <v>1090100037715</v>
      </c>
      <c r="B6098" t="s">
        <v>5799</v>
      </c>
    </row>
    <row r="6099" spans="1:2">
      <c r="A6099" s="1">
        <v>1090100037722</v>
      </c>
      <c r="B6099" t="s">
        <v>5800</v>
      </c>
    </row>
    <row r="6100" spans="1:2">
      <c r="A6100" s="1">
        <v>1090100037739</v>
      </c>
      <c r="B6100" t="s">
        <v>5801</v>
      </c>
    </row>
    <row r="6101" spans="1:2">
      <c r="A6101" s="1">
        <v>1090100037746</v>
      </c>
      <c r="B6101" t="s">
        <v>5802</v>
      </c>
    </row>
    <row r="6102" spans="1:2">
      <c r="A6102" s="1">
        <v>1090100037876</v>
      </c>
      <c r="B6102" t="s">
        <v>5803</v>
      </c>
    </row>
    <row r="6103" spans="1:2">
      <c r="A6103" s="1">
        <v>1090100037883</v>
      </c>
      <c r="B6103" t="s">
        <v>5804</v>
      </c>
    </row>
    <row r="6104" spans="1:2">
      <c r="A6104" s="1">
        <v>1090100037890</v>
      </c>
      <c r="B6104" t="s">
        <v>5805</v>
      </c>
    </row>
    <row r="6105" spans="1:2">
      <c r="A6105" s="1">
        <v>1090100037906</v>
      </c>
      <c r="B6105" t="s">
        <v>5806</v>
      </c>
    </row>
    <row r="6106" spans="1:2">
      <c r="A6106" s="1">
        <v>1090100037913</v>
      </c>
      <c r="B6106" t="s">
        <v>5807</v>
      </c>
    </row>
    <row r="6107" spans="1:2">
      <c r="A6107" s="1">
        <v>1090100037920</v>
      </c>
      <c r="B6107" t="s">
        <v>5808</v>
      </c>
    </row>
    <row r="6108" spans="1:2">
      <c r="A6108" s="1">
        <v>1090100037937</v>
      </c>
      <c r="B6108" t="s">
        <v>5809</v>
      </c>
    </row>
    <row r="6109" spans="1:2">
      <c r="A6109" s="1">
        <v>1090100037944</v>
      </c>
      <c r="B6109" t="s">
        <v>5810</v>
      </c>
    </row>
    <row r="6110" spans="1:2">
      <c r="A6110" s="1">
        <v>1090100037951</v>
      </c>
      <c r="B6110" t="s">
        <v>5811</v>
      </c>
    </row>
    <row r="6111" spans="1:2">
      <c r="A6111" s="1">
        <v>1090100037968</v>
      </c>
      <c r="B6111" t="s">
        <v>5812</v>
      </c>
    </row>
    <row r="6112" spans="1:2">
      <c r="A6112" s="1">
        <v>1090100037975</v>
      </c>
      <c r="B6112" t="s">
        <v>5813</v>
      </c>
    </row>
    <row r="6113" spans="1:2">
      <c r="A6113" s="1">
        <v>1090100037982</v>
      </c>
      <c r="B6113" t="s">
        <v>5814</v>
      </c>
    </row>
    <row r="6114" spans="1:2">
      <c r="A6114" s="1">
        <v>1090100037999</v>
      </c>
      <c r="B6114" t="s">
        <v>5815</v>
      </c>
    </row>
    <row r="6115" spans="1:2">
      <c r="A6115" s="1">
        <v>1090100038002</v>
      </c>
      <c r="B6115" t="s">
        <v>5816</v>
      </c>
    </row>
    <row r="6116" spans="1:2">
      <c r="A6116" s="1">
        <v>1090100038019</v>
      </c>
      <c r="B6116" t="s">
        <v>5817</v>
      </c>
    </row>
    <row r="6117" spans="1:2">
      <c r="A6117" s="1">
        <v>1090100038026</v>
      </c>
      <c r="B6117" t="s">
        <v>5818</v>
      </c>
    </row>
    <row r="6118" spans="1:2">
      <c r="A6118" s="1">
        <v>1090100038033</v>
      </c>
      <c r="B6118" t="s">
        <v>5819</v>
      </c>
    </row>
    <row r="6119" spans="1:2">
      <c r="A6119" s="1">
        <v>1090100038040</v>
      </c>
      <c r="B6119" t="s">
        <v>5820</v>
      </c>
    </row>
    <row r="6120" spans="1:2">
      <c r="A6120" s="1">
        <v>1090100038057</v>
      </c>
      <c r="B6120" t="s">
        <v>5821</v>
      </c>
    </row>
    <row r="6121" spans="1:2">
      <c r="A6121" s="1">
        <v>1090100038064</v>
      </c>
      <c r="B6121" t="s">
        <v>5822</v>
      </c>
    </row>
    <row r="6122" spans="1:2">
      <c r="A6122" s="1">
        <v>1090100038071</v>
      </c>
      <c r="B6122" t="s">
        <v>5823</v>
      </c>
    </row>
    <row r="6123" spans="1:2">
      <c r="A6123" s="1">
        <v>1090100038088</v>
      </c>
      <c r="B6123" t="s">
        <v>5824</v>
      </c>
    </row>
    <row r="6124" spans="1:2">
      <c r="A6124" s="1">
        <v>1090100038095</v>
      </c>
      <c r="B6124" t="s">
        <v>5825</v>
      </c>
    </row>
    <row r="6125" spans="1:2">
      <c r="A6125" s="1">
        <v>1090100038101</v>
      </c>
      <c r="B6125" t="s">
        <v>5826</v>
      </c>
    </row>
    <row r="6126" spans="1:2">
      <c r="A6126" s="1">
        <v>1090100038132</v>
      </c>
      <c r="B6126" t="s">
        <v>5827</v>
      </c>
    </row>
    <row r="6127" spans="1:2">
      <c r="A6127" s="1">
        <v>1090100038149</v>
      </c>
      <c r="B6127" t="s">
        <v>5828</v>
      </c>
    </row>
    <row r="6128" spans="1:2">
      <c r="A6128" s="1">
        <v>1090100038156</v>
      </c>
      <c r="B6128" t="s">
        <v>5829</v>
      </c>
    </row>
    <row r="6129" spans="1:2">
      <c r="A6129" s="1">
        <v>1090100038163</v>
      </c>
      <c r="B6129" t="s">
        <v>5830</v>
      </c>
    </row>
    <row r="6130" spans="1:2">
      <c r="A6130" s="1">
        <v>1090100038170</v>
      </c>
      <c r="B6130" t="s">
        <v>5831</v>
      </c>
    </row>
    <row r="6131" spans="1:2">
      <c r="A6131" s="1">
        <v>1090100038187</v>
      </c>
      <c r="B6131" t="s">
        <v>5832</v>
      </c>
    </row>
    <row r="6132" spans="1:2">
      <c r="A6132" s="1">
        <v>1090100038194</v>
      </c>
      <c r="B6132" t="s">
        <v>5833</v>
      </c>
    </row>
    <row r="6133" spans="1:2">
      <c r="A6133" s="1">
        <v>1090100038200</v>
      </c>
      <c r="B6133" t="s">
        <v>5834</v>
      </c>
    </row>
    <row r="6134" spans="1:2">
      <c r="A6134" s="1">
        <v>1090100038347</v>
      </c>
      <c r="B6134" t="s">
        <v>5835</v>
      </c>
    </row>
    <row r="6135" spans="1:2">
      <c r="A6135" s="1">
        <v>1090100038415</v>
      </c>
      <c r="B6135" t="s">
        <v>5836</v>
      </c>
    </row>
    <row r="6136" spans="1:2">
      <c r="A6136" s="1">
        <v>1090100038422</v>
      </c>
      <c r="B6136" t="s">
        <v>5837</v>
      </c>
    </row>
    <row r="6137" spans="1:2">
      <c r="A6137" s="1">
        <v>1090100038439</v>
      </c>
      <c r="B6137" t="s">
        <v>5838</v>
      </c>
    </row>
    <row r="6138" spans="1:2">
      <c r="A6138" s="1">
        <v>1090100038446</v>
      </c>
      <c r="B6138" t="s">
        <v>5839</v>
      </c>
    </row>
    <row r="6139" spans="1:2">
      <c r="A6139" s="1">
        <v>1090100038453</v>
      </c>
      <c r="B6139" t="s">
        <v>5840</v>
      </c>
    </row>
    <row r="6140" spans="1:2">
      <c r="A6140" s="1">
        <v>1090100038460</v>
      </c>
      <c r="B6140" t="s">
        <v>5841</v>
      </c>
    </row>
    <row r="6141" spans="1:2">
      <c r="A6141" s="1">
        <v>1090100038477</v>
      </c>
      <c r="B6141" t="s">
        <v>5842</v>
      </c>
    </row>
    <row r="6142" spans="1:2">
      <c r="A6142" s="1">
        <v>1090100038484</v>
      </c>
      <c r="B6142" t="s">
        <v>5843</v>
      </c>
    </row>
    <row r="6143" spans="1:2">
      <c r="A6143" s="1">
        <v>1090100038491</v>
      </c>
      <c r="B6143" t="s">
        <v>5844</v>
      </c>
    </row>
    <row r="6144" spans="1:2">
      <c r="A6144" s="1">
        <v>1090100038507</v>
      </c>
      <c r="B6144" t="s">
        <v>5845</v>
      </c>
    </row>
    <row r="6145" spans="1:2">
      <c r="A6145" s="1">
        <v>1090100038514</v>
      </c>
      <c r="B6145" t="s">
        <v>5846</v>
      </c>
    </row>
    <row r="6146" spans="1:2">
      <c r="A6146" s="1">
        <v>1090100038569</v>
      </c>
      <c r="B6146" t="s">
        <v>5847</v>
      </c>
    </row>
    <row r="6147" spans="1:2">
      <c r="A6147" s="1">
        <v>1090100038583</v>
      </c>
      <c r="B6147" t="s">
        <v>5848</v>
      </c>
    </row>
    <row r="6148" spans="1:2">
      <c r="A6148" s="1">
        <v>1090100038590</v>
      </c>
      <c r="B6148" t="s">
        <v>5849</v>
      </c>
    </row>
    <row r="6149" spans="1:2">
      <c r="A6149" s="1">
        <v>1090100039153</v>
      </c>
      <c r="B6149" t="s">
        <v>5850</v>
      </c>
    </row>
    <row r="6150" spans="1:2">
      <c r="A6150" s="1">
        <v>1090100039160</v>
      </c>
      <c r="B6150" t="e">
        <f>+FURNITURE SET GREAT OUTDOOR JL P1520</f>
        <v>#NAME?</v>
      </c>
    </row>
    <row r="6151" spans="1:2">
      <c r="A6151" s="1">
        <v>1090100039177</v>
      </c>
      <c r="B6151" t="s">
        <v>5851</v>
      </c>
    </row>
    <row r="6152" spans="1:2">
      <c r="A6152" s="1">
        <v>1090100039184</v>
      </c>
      <c r="B6152" t="s">
        <v>5852</v>
      </c>
    </row>
    <row r="6153" spans="1:2">
      <c r="A6153" s="1">
        <v>1090100039191</v>
      </c>
      <c r="B6153" t="s">
        <v>5853</v>
      </c>
    </row>
    <row r="6154" spans="1:2">
      <c r="A6154" s="1">
        <v>1090100039207</v>
      </c>
      <c r="B6154" t="s">
        <v>5854</v>
      </c>
    </row>
    <row r="6155" spans="1:2">
      <c r="A6155" s="1">
        <v>1090100039214</v>
      </c>
      <c r="B6155" t="s">
        <v>5855</v>
      </c>
    </row>
    <row r="6156" spans="1:2">
      <c r="A6156" s="1">
        <v>1090100039221</v>
      </c>
      <c r="B6156" t="s">
        <v>5856</v>
      </c>
    </row>
    <row r="6157" spans="1:2">
      <c r="A6157" s="1">
        <v>1090100039238</v>
      </c>
      <c r="B6157" t="s">
        <v>5857</v>
      </c>
    </row>
    <row r="6158" spans="1:2">
      <c r="A6158" s="1">
        <v>1090100039245</v>
      </c>
      <c r="B6158" t="s">
        <v>5858</v>
      </c>
    </row>
    <row r="6159" spans="1:2">
      <c r="A6159" s="1">
        <v>1090100039252</v>
      </c>
      <c r="B6159" t="s">
        <v>5859</v>
      </c>
    </row>
    <row r="6160" spans="1:2">
      <c r="A6160" s="1">
        <v>1090100039269</v>
      </c>
      <c r="B6160" t="s">
        <v>5860</v>
      </c>
    </row>
    <row r="6161" spans="1:2">
      <c r="A6161" s="1">
        <v>1090100039276</v>
      </c>
      <c r="B6161" t="s">
        <v>5861</v>
      </c>
    </row>
    <row r="6162" spans="1:2">
      <c r="A6162" s="1">
        <v>1090100039283</v>
      </c>
      <c r="B6162" t="s">
        <v>5862</v>
      </c>
    </row>
    <row r="6163" spans="1:2">
      <c r="A6163" s="1">
        <v>1090100039344</v>
      </c>
      <c r="B6163" t="s">
        <v>5863</v>
      </c>
    </row>
    <row r="6164" spans="1:2">
      <c r="A6164" s="1">
        <v>1090100039351</v>
      </c>
      <c r="B6164" t="s">
        <v>5864</v>
      </c>
    </row>
    <row r="6165" spans="1:2">
      <c r="A6165" s="1">
        <v>1090100039429</v>
      </c>
      <c r="B6165" t="s">
        <v>5865</v>
      </c>
    </row>
    <row r="6166" spans="1:2">
      <c r="A6166" s="1">
        <v>1090100039436</v>
      </c>
      <c r="B6166" t="s">
        <v>5866</v>
      </c>
    </row>
    <row r="6167" spans="1:2">
      <c r="A6167" s="1">
        <v>1090100039474</v>
      </c>
      <c r="B6167" t="s">
        <v>5867</v>
      </c>
    </row>
    <row r="6168" spans="1:2">
      <c r="A6168" s="1">
        <v>1090100039481</v>
      </c>
      <c r="B6168" t="s">
        <v>5868</v>
      </c>
    </row>
    <row r="6169" spans="1:2">
      <c r="A6169" s="1">
        <v>1090100039498</v>
      </c>
      <c r="B6169" t="s">
        <v>5869</v>
      </c>
    </row>
    <row r="6170" spans="1:2">
      <c r="A6170" s="1">
        <v>1090100039504</v>
      </c>
      <c r="B6170" t="s">
        <v>5870</v>
      </c>
    </row>
    <row r="6171" spans="1:2">
      <c r="A6171" s="1">
        <v>1090100039665</v>
      </c>
      <c r="B6171" t="s">
        <v>5871</v>
      </c>
    </row>
    <row r="6172" spans="1:2">
      <c r="A6172" s="1">
        <v>1090100039733</v>
      </c>
      <c r="B6172" t="s">
        <v>5872</v>
      </c>
    </row>
    <row r="6173" spans="1:2">
      <c r="A6173" s="1">
        <v>1090100039740</v>
      </c>
      <c r="B6173" t="s">
        <v>5873</v>
      </c>
    </row>
    <row r="6174" spans="1:2">
      <c r="A6174" s="1">
        <v>1090100039757</v>
      </c>
      <c r="B6174" t="s">
        <v>5874</v>
      </c>
    </row>
    <row r="6175" spans="1:2">
      <c r="A6175" s="1">
        <v>1090100039764</v>
      </c>
      <c r="B6175" t="s">
        <v>5875</v>
      </c>
    </row>
    <row r="6176" spans="1:2">
      <c r="A6176" s="1">
        <v>1090100039771</v>
      </c>
      <c r="B6176" t="s">
        <v>5876</v>
      </c>
    </row>
    <row r="6177" spans="1:2">
      <c r="A6177" s="1">
        <v>1090100039788</v>
      </c>
      <c r="B6177" t="s">
        <v>5877</v>
      </c>
    </row>
    <row r="6178" spans="1:2">
      <c r="A6178" s="1">
        <v>1090100039795</v>
      </c>
      <c r="B6178" t="s">
        <v>5878</v>
      </c>
    </row>
    <row r="6179" spans="1:2">
      <c r="A6179" s="1">
        <v>1090100039801</v>
      </c>
      <c r="B6179" t="s">
        <v>5879</v>
      </c>
    </row>
    <row r="6180" spans="1:2">
      <c r="A6180" s="1">
        <v>1090100039818</v>
      </c>
      <c r="B6180" t="s">
        <v>5880</v>
      </c>
    </row>
    <row r="6181" spans="1:2">
      <c r="A6181" s="1">
        <v>1090100039825</v>
      </c>
      <c r="B6181" t="s">
        <v>5881</v>
      </c>
    </row>
    <row r="6182" spans="1:2">
      <c r="A6182" s="1">
        <v>1090100039832</v>
      </c>
      <c r="B6182" t="s">
        <v>5882</v>
      </c>
    </row>
    <row r="6183" spans="1:2">
      <c r="A6183" s="1">
        <v>1090100039849</v>
      </c>
      <c r="B6183" t="s">
        <v>5883</v>
      </c>
    </row>
    <row r="6184" spans="1:2">
      <c r="A6184" s="1">
        <v>1090100039856</v>
      </c>
      <c r="B6184" t="s">
        <v>5884</v>
      </c>
    </row>
    <row r="6185" spans="1:2">
      <c r="A6185" s="1">
        <v>1090100039863</v>
      </c>
      <c r="B6185" t="s">
        <v>5885</v>
      </c>
    </row>
    <row r="6186" spans="1:2">
      <c r="A6186" s="1">
        <v>1090100039870</v>
      </c>
      <c r="B6186" t="s">
        <v>5886</v>
      </c>
    </row>
    <row r="6187" spans="1:2">
      <c r="A6187" s="1">
        <v>1090100039887</v>
      </c>
      <c r="B6187" t="s">
        <v>5887</v>
      </c>
    </row>
    <row r="6188" spans="1:2">
      <c r="A6188" s="1">
        <v>1090100039894</v>
      </c>
      <c r="B6188" t="s">
        <v>5888</v>
      </c>
    </row>
    <row r="6189" spans="1:2">
      <c r="A6189" s="1">
        <v>1090100039900</v>
      </c>
      <c r="B6189" t="s">
        <v>5889</v>
      </c>
    </row>
    <row r="6190" spans="1:2">
      <c r="A6190" s="1">
        <v>1090100039917</v>
      </c>
      <c r="B6190" t="s">
        <v>5890</v>
      </c>
    </row>
    <row r="6191" spans="1:2">
      <c r="A6191" s="1">
        <v>1090100039924</v>
      </c>
      <c r="B6191" t="s">
        <v>5891</v>
      </c>
    </row>
    <row r="6192" spans="1:2">
      <c r="A6192" s="1">
        <v>1090100039931</v>
      </c>
      <c r="B6192" t="s">
        <v>5892</v>
      </c>
    </row>
    <row r="6193" spans="1:2">
      <c r="A6193" s="1">
        <v>1090100039948</v>
      </c>
      <c r="B6193" t="s">
        <v>5893</v>
      </c>
    </row>
    <row r="6194" spans="1:2">
      <c r="A6194" s="1">
        <v>1090100039955</v>
      </c>
      <c r="B6194" t="s">
        <v>5894</v>
      </c>
    </row>
    <row r="6195" spans="1:2">
      <c r="A6195" s="1">
        <v>1090100039962</v>
      </c>
      <c r="B6195" t="s">
        <v>5895</v>
      </c>
    </row>
    <row r="6196" spans="1:2">
      <c r="A6196" s="1">
        <v>1090100039979</v>
      </c>
      <c r="B6196" t="s">
        <v>5896</v>
      </c>
    </row>
    <row r="6197" spans="1:2">
      <c r="A6197" s="1">
        <v>1090100039986</v>
      </c>
      <c r="B6197" t="s">
        <v>5897</v>
      </c>
    </row>
    <row r="6198" spans="1:2">
      <c r="A6198" s="1">
        <v>1090100039993</v>
      </c>
      <c r="B6198" t="s">
        <v>5898</v>
      </c>
    </row>
    <row r="6199" spans="1:2">
      <c r="A6199" s="1">
        <v>1090100040005</v>
      </c>
      <c r="B6199" t="s">
        <v>5899</v>
      </c>
    </row>
    <row r="6200" spans="1:2">
      <c r="A6200" s="1">
        <v>1090100040012</v>
      </c>
      <c r="B6200" t="s">
        <v>5900</v>
      </c>
    </row>
    <row r="6201" spans="1:2">
      <c r="A6201" s="1">
        <v>1090100040029</v>
      </c>
      <c r="B6201" t="s">
        <v>5901</v>
      </c>
    </row>
    <row r="6202" spans="1:2">
      <c r="A6202" s="1">
        <v>1090100040036</v>
      </c>
      <c r="B6202" t="s">
        <v>5902</v>
      </c>
    </row>
    <row r="6203" spans="1:2">
      <c r="A6203" s="1">
        <v>1090100040043</v>
      </c>
      <c r="B6203" t="s">
        <v>5903</v>
      </c>
    </row>
    <row r="6204" spans="1:2">
      <c r="A6204" s="1">
        <v>1090100040050</v>
      </c>
      <c r="B6204" t="s">
        <v>5904</v>
      </c>
    </row>
    <row r="6205" spans="1:2">
      <c r="A6205" s="1">
        <v>1090100040067</v>
      </c>
      <c r="B6205" t="s">
        <v>5905</v>
      </c>
    </row>
    <row r="6206" spans="1:2">
      <c r="A6206" s="1">
        <v>1090100040074</v>
      </c>
      <c r="B6206" t="s">
        <v>5906</v>
      </c>
    </row>
    <row r="6207" spans="1:2">
      <c r="A6207" s="1">
        <v>1090100040081</v>
      </c>
      <c r="B6207" t="s">
        <v>5907</v>
      </c>
    </row>
    <row r="6208" spans="1:2">
      <c r="A6208" s="1">
        <v>1090100040098</v>
      </c>
      <c r="B6208" t="s">
        <v>5908</v>
      </c>
    </row>
    <row r="6209" spans="1:2">
      <c r="A6209" s="1">
        <v>1090100040104</v>
      </c>
      <c r="B6209" t="s">
        <v>5909</v>
      </c>
    </row>
    <row r="6210" spans="1:2">
      <c r="A6210" s="1">
        <v>1090100040111</v>
      </c>
      <c r="B6210" t="s">
        <v>5910</v>
      </c>
    </row>
    <row r="6211" spans="1:2">
      <c r="A6211" s="1">
        <v>1090100040159</v>
      </c>
      <c r="B6211" t="s">
        <v>5911</v>
      </c>
    </row>
    <row r="6212" spans="1:2">
      <c r="A6212" s="1">
        <v>1090100040166</v>
      </c>
      <c r="B6212" t="s">
        <v>5912</v>
      </c>
    </row>
    <row r="6213" spans="1:2">
      <c r="A6213" s="1">
        <v>1090100040173</v>
      </c>
      <c r="B6213" t="s">
        <v>5913</v>
      </c>
    </row>
    <row r="6214" spans="1:2">
      <c r="A6214" s="1">
        <v>1090100040180</v>
      </c>
      <c r="B6214" t="s">
        <v>5914</v>
      </c>
    </row>
    <row r="6215" spans="1:2">
      <c r="A6215" s="1">
        <v>1090100040197</v>
      </c>
      <c r="B6215" t="s">
        <v>5915</v>
      </c>
    </row>
    <row r="6216" spans="1:2">
      <c r="A6216" s="1">
        <v>1090100040210</v>
      </c>
      <c r="B6216" t="s">
        <v>5916</v>
      </c>
    </row>
    <row r="6217" spans="1:2">
      <c r="A6217" s="1">
        <v>1090100040227</v>
      </c>
      <c r="B6217" t="s">
        <v>5917</v>
      </c>
    </row>
    <row r="6218" spans="1:2">
      <c r="A6218" s="1">
        <v>1090100040234</v>
      </c>
      <c r="B6218" t="s">
        <v>5918</v>
      </c>
    </row>
    <row r="6219" spans="1:2">
      <c r="A6219" s="1">
        <v>1090100040241</v>
      </c>
      <c r="B6219" t="s">
        <v>5919</v>
      </c>
    </row>
    <row r="6220" spans="1:2">
      <c r="A6220" s="1">
        <v>1090100040258</v>
      </c>
      <c r="B6220" t="s">
        <v>5920</v>
      </c>
    </row>
    <row r="6221" spans="1:2">
      <c r="A6221" s="1">
        <v>1090100040265</v>
      </c>
      <c r="B6221" t="s">
        <v>5921</v>
      </c>
    </row>
    <row r="6222" spans="1:2">
      <c r="A6222" s="1">
        <v>1090100040272</v>
      </c>
      <c r="B6222" t="s">
        <v>5922</v>
      </c>
    </row>
    <row r="6223" spans="1:2">
      <c r="A6223" s="1">
        <v>1090100040289</v>
      </c>
      <c r="B6223" t="s">
        <v>5923</v>
      </c>
    </row>
    <row r="6224" spans="1:2">
      <c r="A6224" s="1">
        <v>1090100040296</v>
      </c>
      <c r="B6224" t="s">
        <v>5924</v>
      </c>
    </row>
    <row r="6225" spans="1:2">
      <c r="A6225" s="1">
        <v>1090100040302</v>
      </c>
      <c r="B6225" t="s">
        <v>5925</v>
      </c>
    </row>
    <row r="6226" spans="1:2">
      <c r="A6226" s="1">
        <v>1090100040319</v>
      </c>
      <c r="B6226" t="s">
        <v>5926</v>
      </c>
    </row>
    <row r="6227" spans="1:2">
      <c r="A6227" s="1">
        <v>1090100040326</v>
      </c>
      <c r="B6227" t="s">
        <v>5927</v>
      </c>
    </row>
    <row r="6228" spans="1:2">
      <c r="A6228" s="1">
        <v>1090100040333</v>
      </c>
      <c r="B6228" t="s">
        <v>5928</v>
      </c>
    </row>
    <row r="6229" spans="1:2">
      <c r="A6229" s="1">
        <v>1090100040340</v>
      </c>
      <c r="B6229" t="s">
        <v>5929</v>
      </c>
    </row>
    <row r="6230" spans="1:2">
      <c r="A6230" s="1">
        <v>1090100040357</v>
      </c>
      <c r="B6230" t="s">
        <v>5930</v>
      </c>
    </row>
    <row r="6231" spans="1:2">
      <c r="A6231" s="1">
        <v>1090100040371</v>
      </c>
      <c r="B6231" t="s">
        <v>5931</v>
      </c>
    </row>
    <row r="6232" spans="1:2">
      <c r="A6232" s="1">
        <v>1090100040388</v>
      </c>
      <c r="B6232" t="s">
        <v>5932</v>
      </c>
    </row>
    <row r="6233" spans="1:2">
      <c r="A6233" s="1">
        <v>1090100040395</v>
      </c>
      <c r="B6233" t="s">
        <v>5933</v>
      </c>
    </row>
    <row r="6234" spans="1:2">
      <c r="A6234" s="1">
        <v>1090100040401</v>
      </c>
      <c r="B6234" t="s">
        <v>5934</v>
      </c>
    </row>
    <row r="6235" spans="1:2">
      <c r="A6235" s="1">
        <v>1090100040418</v>
      </c>
      <c r="B6235" t="s">
        <v>5935</v>
      </c>
    </row>
    <row r="6236" spans="1:2">
      <c r="A6236" s="1">
        <v>1090100040425</v>
      </c>
      <c r="B6236" t="s">
        <v>5936</v>
      </c>
    </row>
    <row r="6237" spans="1:2">
      <c r="A6237" s="1">
        <v>1090100040432</v>
      </c>
      <c r="B6237" t="s">
        <v>5937</v>
      </c>
    </row>
    <row r="6238" spans="1:2">
      <c r="A6238" s="1">
        <v>1090100040449</v>
      </c>
      <c r="B6238" t="s">
        <v>5938</v>
      </c>
    </row>
    <row r="6239" spans="1:2">
      <c r="A6239" s="1">
        <v>1090100040456</v>
      </c>
      <c r="B6239" t="s">
        <v>5939</v>
      </c>
    </row>
    <row r="6240" spans="1:2">
      <c r="A6240" s="1">
        <v>1090100040463</v>
      </c>
      <c r="B6240" t="s">
        <v>5940</v>
      </c>
    </row>
    <row r="6241" spans="1:2">
      <c r="A6241" s="1">
        <v>1090100040470</v>
      </c>
      <c r="B6241" t="s">
        <v>5941</v>
      </c>
    </row>
    <row r="6242" spans="1:2">
      <c r="A6242" s="1">
        <v>1090100040531</v>
      </c>
      <c r="B6242" t="e">
        <f>+FURNITURE SET GREAT OUTDOOR JL #REF!</f>
        <v>#NAME?</v>
      </c>
    </row>
    <row r="6243" spans="1:2">
      <c r="A6243" s="1">
        <v>1090100040548</v>
      </c>
      <c r="B6243" t="s">
        <v>5942</v>
      </c>
    </row>
    <row r="6244" spans="1:2">
      <c r="A6244" s="1">
        <v>1090100040579</v>
      </c>
      <c r="B6244" t="s">
        <v>5943</v>
      </c>
    </row>
    <row r="6245" spans="1:2">
      <c r="A6245" s="1">
        <v>1090100040609</v>
      </c>
      <c r="B6245" t="s">
        <v>5944</v>
      </c>
    </row>
    <row r="6246" spans="1:2">
      <c r="A6246" s="1">
        <v>1090100040616</v>
      </c>
      <c r="B6246" t="s">
        <v>5945</v>
      </c>
    </row>
    <row r="6247" spans="1:2">
      <c r="A6247" s="1">
        <v>1090100040623</v>
      </c>
      <c r="B6247" t="s">
        <v>5946</v>
      </c>
    </row>
    <row r="6248" spans="1:2">
      <c r="A6248" s="1">
        <v>1090100040630</v>
      </c>
      <c r="B6248" t="s">
        <v>5947</v>
      </c>
    </row>
    <row r="6249" spans="1:2">
      <c r="A6249" s="1">
        <v>1090100040647</v>
      </c>
      <c r="B6249" t="e">
        <f>+CLOSET ORGANIZER SEVILLE SHB16199/16199</f>
        <v>#NAME?</v>
      </c>
    </row>
    <row r="6250" spans="1:2">
      <c r="A6250" s="1">
        <v>1090100040654</v>
      </c>
      <c r="B6250" t="s">
        <v>5948</v>
      </c>
    </row>
    <row r="6251" spans="1:2">
      <c r="A6251" s="1">
        <v>1090100040678</v>
      </c>
      <c r="B6251" t="s">
        <v>5949</v>
      </c>
    </row>
    <row r="6252" spans="1:2">
      <c r="A6252" s="1">
        <v>1090100040685</v>
      </c>
      <c r="B6252" t="s">
        <v>5950</v>
      </c>
    </row>
    <row r="6253" spans="1:2">
      <c r="A6253" s="1">
        <v>1090100040692</v>
      </c>
      <c r="B6253" t="s">
        <v>5951</v>
      </c>
    </row>
    <row r="6254" spans="1:2">
      <c r="A6254" s="1">
        <v>1090100040708</v>
      </c>
      <c r="B6254" t="s">
        <v>5952</v>
      </c>
    </row>
    <row r="6255" spans="1:2">
      <c r="A6255" s="1">
        <v>1090100040715</v>
      </c>
      <c r="B6255" t="s">
        <v>5953</v>
      </c>
    </row>
    <row r="6256" spans="1:2">
      <c r="A6256" s="1">
        <v>1090100040722</v>
      </c>
      <c r="B6256" t="s">
        <v>5954</v>
      </c>
    </row>
    <row r="6257" spans="1:2">
      <c r="A6257" s="1">
        <v>1090100040739</v>
      </c>
      <c r="B6257" t="s">
        <v>5955</v>
      </c>
    </row>
    <row r="6258" spans="1:2">
      <c r="A6258" s="1">
        <v>1090100040746</v>
      </c>
      <c r="B6258" t="s">
        <v>5956</v>
      </c>
    </row>
    <row r="6259" spans="1:2">
      <c r="A6259" s="1">
        <v>1090100040753</v>
      </c>
      <c r="B6259" t="s">
        <v>5957</v>
      </c>
    </row>
    <row r="6260" spans="1:2">
      <c r="A6260" s="1">
        <v>1090100040760</v>
      </c>
      <c r="B6260" t="s">
        <v>5958</v>
      </c>
    </row>
    <row r="6261" spans="1:2">
      <c r="A6261" s="1">
        <v>1090100040777</v>
      </c>
      <c r="B6261" t="s">
        <v>5959</v>
      </c>
    </row>
    <row r="6262" spans="1:2">
      <c r="A6262" s="1">
        <v>1090100040784</v>
      </c>
      <c r="B6262" t="s">
        <v>5960</v>
      </c>
    </row>
    <row r="6263" spans="1:2">
      <c r="A6263" s="1">
        <v>1090100040791</v>
      </c>
      <c r="B6263" t="s">
        <v>5961</v>
      </c>
    </row>
    <row r="6264" spans="1:2">
      <c r="A6264" s="1">
        <v>1090100040807</v>
      </c>
      <c r="B6264" t="s">
        <v>5962</v>
      </c>
    </row>
    <row r="6265" spans="1:2">
      <c r="A6265" s="1">
        <v>1090100040814</v>
      </c>
      <c r="B6265" t="s">
        <v>5963</v>
      </c>
    </row>
    <row r="6266" spans="1:2">
      <c r="A6266" s="1">
        <v>1090100040821</v>
      </c>
      <c r="B6266" t="s">
        <v>5964</v>
      </c>
    </row>
    <row r="6267" spans="1:2">
      <c r="A6267" s="1">
        <v>1090100040838</v>
      </c>
      <c r="B6267" t="s">
        <v>5965</v>
      </c>
    </row>
    <row r="6268" spans="1:2">
      <c r="A6268" s="1">
        <v>1090100040845</v>
      </c>
      <c r="B6268" t="s">
        <v>5966</v>
      </c>
    </row>
    <row r="6269" spans="1:2">
      <c r="A6269" s="1">
        <v>1090100040852</v>
      </c>
      <c r="B6269" t="s">
        <v>5967</v>
      </c>
    </row>
    <row r="6270" spans="1:2">
      <c r="A6270" s="1">
        <v>1090100040869</v>
      </c>
      <c r="B6270" t="s">
        <v>5968</v>
      </c>
    </row>
    <row r="6271" spans="1:2">
      <c r="A6271" s="1">
        <v>1090100040876</v>
      </c>
      <c r="B6271" t="s">
        <v>5969</v>
      </c>
    </row>
    <row r="6272" spans="1:2">
      <c r="A6272" s="1">
        <v>1090100040883</v>
      </c>
      <c r="B6272" t="s">
        <v>5970</v>
      </c>
    </row>
    <row r="6273" spans="1:2">
      <c r="A6273" s="1">
        <v>1090100040890</v>
      </c>
      <c r="B6273" t="s">
        <v>5971</v>
      </c>
    </row>
    <row r="6274" spans="1:2">
      <c r="A6274" s="1">
        <v>1090100040906</v>
      </c>
      <c r="B6274" t="s">
        <v>5972</v>
      </c>
    </row>
    <row r="6275" spans="1:2">
      <c r="A6275" s="1">
        <v>1090100040913</v>
      </c>
      <c r="B6275" t="s">
        <v>5973</v>
      </c>
    </row>
    <row r="6276" spans="1:2">
      <c r="A6276" s="1">
        <v>1090100040920</v>
      </c>
      <c r="B6276" t="s">
        <v>5974</v>
      </c>
    </row>
    <row r="6277" spans="1:2">
      <c r="A6277" s="1">
        <v>1090100040937</v>
      </c>
      <c r="B6277" t="s">
        <v>5975</v>
      </c>
    </row>
    <row r="6278" spans="1:2">
      <c r="A6278" s="1">
        <v>1090100040944</v>
      </c>
      <c r="B6278" t="s">
        <v>5976</v>
      </c>
    </row>
    <row r="6279" spans="1:2">
      <c r="A6279" s="1">
        <v>1090100040951</v>
      </c>
      <c r="B6279" t="s">
        <v>5977</v>
      </c>
    </row>
    <row r="6280" spans="1:2">
      <c r="A6280" s="1">
        <v>1090100040968</v>
      </c>
      <c r="B6280" t="s">
        <v>5978</v>
      </c>
    </row>
    <row r="6281" spans="1:2">
      <c r="A6281" s="1">
        <v>1090100040975</v>
      </c>
      <c r="B6281" t="s">
        <v>5979</v>
      </c>
    </row>
    <row r="6282" spans="1:2">
      <c r="A6282" s="1">
        <v>1090100040982</v>
      </c>
      <c r="B6282" t="s">
        <v>5980</v>
      </c>
    </row>
    <row r="6283" spans="1:2">
      <c r="A6283" s="1">
        <v>1090100040999</v>
      </c>
      <c r="B6283" t="s">
        <v>5981</v>
      </c>
    </row>
    <row r="6284" spans="1:2">
      <c r="A6284" s="1">
        <v>1090100041002</v>
      </c>
      <c r="B6284" t="s">
        <v>5982</v>
      </c>
    </row>
    <row r="6285" spans="1:2">
      <c r="A6285" s="1">
        <v>1090100041019</v>
      </c>
      <c r="B6285" t="s">
        <v>5983</v>
      </c>
    </row>
    <row r="6286" spans="1:2">
      <c r="A6286" s="1">
        <v>1090100041026</v>
      </c>
      <c r="B6286" t="s">
        <v>5984</v>
      </c>
    </row>
    <row r="6287" spans="1:2">
      <c r="A6287" s="1">
        <v>1090100041033</v>
      </c>
      <c r="B6287" t="s">
        <v>5985</v>
      </c>
    </row>
    <row r="6288" spans="1:2">
      <c r="A6288" s="1">
        <v>1090100041057</v>
      </c>
      <c r="B6288" t="s">
        <v>5986</v>
      </c>
    </row>
    <row r="6289" spans="1:2">
      <c r="A6289" s="1">
        <v>1090100041064</v>
      </c>
      <c r="B6289" t="s">
        <v>5987</v>
      </c>
    </row>
    <row r="6290" spans="1:2">
      <c r="A6290" s="1">
        <v>1090100041071</v>
      </c>
      <c r="B6290" t="s">
        <v>5988</v>
      </c>
    </row>
    <row r="6291" spans="1:2">
      <c r="A6291" s="1">
        <v>1090100041088</v>
      </c>
      <c r="B6291" t="s">
        <v>5989</v>
      </c>
    </row>
    <row r="6292" spans="1:2">
      <c r="A6292" s="1">
        <v>1090100041095</v>
      </c>
      <c r="B6292" t="s">
        <v>5990</v>
      </c>
    </row>
    <row r="6293" spans="1:2">
      <c r="A6293" s="1">
        <v>1090100041101</v>
      </c>
      <c r="B6293" t="s">
        <v>5991</v>
      </c>
    </row>
    <row r="6294" spans="1:2">
      <c r="A6294" s="1">
        <v>1090100041118</v>
      </c>
      <c r="B6294" t="s">
        <v>5992</v>
      </c>
    </row>
    <row r="6295" spans="1:2">
      <c r="A6295" s="1">
        <v>1090100041125</v>
      </c>
      <c r="B6295" t="s">
        <v>5993</v>
      </c>
    </row>
    <row r="6296" spans="1:2">
      <c r="A6296" s="1">
        <v>1090100041132</v>
      </c>
      <c r="B6296" t="s">
        <v>5994</v>
      </c>
    </row>
    <row r="6297" spans="1:2">
      <c r="A6297" s="1">
        <v>1090100041149</v>
      </c>
      <c r="B6297" t="s">
        <v>5995</v>
      </c>
    </row>
    <row r="6298" spans="1:2">
      <c r="A6298" s="1">
        <v>1090100041156</v>
      </c>
      <c r="B6298" t="s">
        <v>5996</v>
      </c>
    </row>
    <row r="6299" spans="1:2">
      <c r="A6299" s="1">
        <v>1090100041163</v>
      </c>
      <c r="B6299" t="s">
        <v>5997</v>
      </c>
    </row>
    <row r="6300" spans="1:2">
      <c r="A6300" s="1">
        <v>1090100041170</v>
      </c>
      <c r="B6300" t="s">
        <v>5998</v>
      </c>
    </row>
    <row r="6301" spans="1:2">
      <c r="A6301" s="1">
        <v>1090100041187</v>
      </c>
      <c r="B6301" t="s">
        <v>5999</v>
      </c>
    </row>
    <row r="6302" spans="1:2">
      <c r="A6302" s="1">
        <v>1090100041194</v>
      </c>
      <c r="B6302" t="s">
        <v>6000</v>
      </c>
    </row>
    <row r="6303" spans="1:2">
      <c r="A6303" s="1">
        <v>1090100041200</v>
      </c>
      <c r="B6303" t="s">
        <v>6001</v>
      </c>
    </row>
    <row r="6304" spans="1:2">
      <c r="A6304" s="1">
        <v>1090100041309</v>
      </c>
      <c r="B6304" t="s">
        <v>6002</v>
      </c>
    </row>
    <row r="6305" spans="1:2">
      <c r="A6305" s="1">
        <v>1090100041316</v>
      </c>
      <c r="B6305" t="s">
        <v>6003</v>
      </c>
    </row>
    <row r="6306" spans="1:2">
      <c r="A6306" s="1">
        <v>1090100041323</v>
      </c>
      <c r="B6306" t="e">
        <f>+CHAIR GREAT OUTDOOR WK WJX380216 FOLDING</f>
        <v>#NAME?</v>
      </c>
    </row>
    <row r="6307" spans="1:2">
      <c r="A6307" s="1">
        <v>1090100041330</v>
      </c>
      <c r="B6307" t="e">
        <f>+CHAIR GREAT OUTDOOR WK WJX380208 W/ARM</f>
        <v>#NAME?</v>
      </c>
    </row>
    <row r="6308" spans="1:2">
      <c r="A6308" s="1">
        <v>1090100041347</v>
      </c>
      <c r="B6308" t="s">
        <v>6004</v>
      </c>
    </row>
    <row r="6309" spans="1:2">
      <c r="A6309" s="1">
        <v>1090100041354</v>
      </c>
      <c r="B6309" t="s">
        <v>6005</v>
      </c>
    </row>
    <row r="6310" spans="1:2">
      <c r="A6310" s="1">
        <v>1090100041361</v>
      </c>
      <c r="B6310" t="s">
        <v>6006</v>
      </c>
    </row>
    <row r="6311" spans="1:2">
      <c r="A6311" s="1">
        <v>1090100041378</v>
      </c>
      <c r="B6311" t="s">
        <v>6007</v>
      </c>
    </row>
    <row r="6312" spans="1:2">
      <c r="A6312" s="1">
        <v>1090100041385</v>
      </c>
      <c r="B6312" t="s">
        <v>6008</v>
      </c>
    </row>
    <row r="6313" spans="1:2">
      <c r="A6313" s="1">
        <v>1090100041392</v>
      </c>
      <c r="B6313" t="s">
        <v>6009</v>
      </c>
    </row>
    <row r="6314" spans="1:2">
      <c r="A6314" s="1">
        <v>1090100041408</v>
      </c>
      <c r="B6314" t="s">
        <v>6010</v>
      </c>
    </row>
    <row r="6315" spans="1:2">
      <c r="A6315" s="1">
        <v>1090100041415</v>
      </c>
      <c r="B6315" t="s">
        <v>6011</v>
      </c>
    </row>
    <row r="6316" spans="1:2">
      <c r="A6316" s="1">
        <v>1090100041422</v>
      </c>
      <c r="B6316" t="s">
        <v>6012</v>
      </c>
    </row>
    <row r="6317" spans="1:2">
      <c r="A6317" s="1">
        <v>1090100041439</v>
      </c>
      <c r="B6317" t="s">
        <v>6013</v>
      </c>
    </row>
    <row r="6318" spans="1:2">
      <c r="A6318" s="1">
        <v>1090100041446</v>
      </c>
      <c r="B6318" t="s">
        <v>6014</v>
      </c>
    </row>
    <row r="6319" spans="1:2">
      <c r="A6319" s="1">
        <v>1090100041453</v>
      </c>
      <c r="B6319" t="s">
        <v>6015</v>
      </c>
    </row>
    <row r="6320" spans="1:2">
      <c r="A6320" s="1">
        <v>1090100041460</v>
      </c>
      <c r="B6320" t="s">
        <v>6016</v>
      </c>
    </row>
    <row r="6321" spans="1:2">
      <c r="A6321" s="1">
        <v>1090100041477</v>
      </c>
      <c r="B6321" t="s">
        <v>6017</v>
      </c>
    </row>
    <row r="6322" spans="1:2">
      <c r="A6322" s="1">
        <v>1090100041484</v>
      </c>
      <c r="B6322" t="s">
        <v>6018</v>
      </c>
    </row>
    <row r="6323" spans="1:2">
      <c r="A6323" s="1">
        <v>1090100041491</v>
      </c>
      <c r="B6323" t="s">
        <v>6019</v>
      </c>
    </row>
    <row r="6324" spans="1:2">
      <c r="A6324" s="1">
        <v>1090100041507</v>
      </c>
      <c r="B6324" t="s">
        <v>6020</v>
      </c>
    </row>
    <row r="6325" spans="1:2">
      <c r="A6325" s="1">
        <v>1090100041514</v>
      </c>
      <c r="B6325" t="s">
        <v>6021</v>
      </c>
    </row>
    <row r="6326" spans="1:2">
      <c r="A6326" s="1">
        <v>1090100041521</v>
      </c>
      <c r="B6326" t="s">
        <v>6022</v>
      </c>
    </row>
    <row r="6327" spans="1:2">
      <c r="A6327" s="1">
        <v>1090100041538</v>
      </c>
      <c r="B6327" t="s">
        <v>6023</v>
      </c>
    </row>
    <row r="6328" spans="1:2">
      <c r="A6328" s="1">
        <v>1090100041545</v>
      </c>
      <c r="B6328" t="s">
        <v>6024</v>
      </c>
    </row>
    <row r="6329" spans="1:2">
      <c r="A6329" s="1">
        <v>1090100041552</v>
      </c>
      <c r="B6329" t="s">
        <v>6025</v>
      </c>
    </row>
    <row r="6330" spans="1:2">
      <c r="A6330" s="1">
        <v>1090100041569</v>
      </c>
      <c r="B6330" t="s">
        <v>6026</v>
      </c>
    </row>
    <row r="6331" spans="1:2">
      <c r="A6331" s="1">
        <v>1090100041576</v>
      </c>
      <c r="B6331" t="s">
        <v>6027</v>
      </c>
    </row>
    <row r="6332" spans="1:2">
      <c r="A6332" s="1">
        <v>1090100041583</v>
      </c>
      <c r="B6332" t="s">
        <v>6028</v>
      </c>
    </row>
    <row r="6333" spans="1:2">
      <c r="A6333" s="1">
        <v>1090100041590</v>
      </c>
      <c r="B6333" t="s">
        <v>6029</v>
      </c>
    </row>
    <row r="6334" spans="1:2">
      <c r="A6334" s="1">
        <v>1090100041606</v>
      </c>
      <c r="B6334" t="s">
        <v>6030</v>
      </c>
    </row>
    <row r="6335" spans="1:2">
      <c r="A6335" s="1">
        <v>1090100041613</v>
      </c>
      <c r="B6335" t="s">
        <v>6031</v>
      </c>
    </row>
    <row r="6336" spans="1:2">
      <c r="A6336" s="1">
        <v>1090100041620</v>
      </c>
      <c r="B6336" t="s">
        <v>6032</v>
      </c>
    </row>
    <row r="6337" spans="1:2">
      <c r="A6337" s="1">
        <v>1090100041637</v>
      </c>
      <c r="B6337" t="s">
        <v>6033</v>
      </c>
    </row>
    <row r="6338" spans="1:2">
      <c r="A6338" s="1">
        <v>1090100041644</v>
      </c>
      <c r="B6338" t="s">
        <v>6034</v>
      </c>
    </row>
    <row r="6339" spans="1:2">
      <c r="A6339" s="1">
        <v>1090100041750</v>
      </c>
      <c r="B6339" t="s">
        <v>6035</v>
      </c>
    </row>
    <row r="6340" spans="1:2">
      <c r="A6340" s="1">
        <v>1090100041781</v>
      </c>
      <c r="B6340" t="s">
        <v>6036</v>
      </c>
    </row>
    <row r="6341" spans="1:2">
      <c r="A6341" s="1">
        <v>1090100041804</v>
      </c>
      <c r="B6341" t="s">
        <v>6037</v>
      </c>
    </row>
    <row r="6342" spans="1:2">
      <c r="A6342" s="1">
        <v>1090100041811</v>
      </c>
      <c r="B6342" t="s">
        <v>6038</v>
      </c>
    </row>
    <row r="6343" spans="1:2">
      <c r="A6343" s="1">
        <v>1090100041828</v>
      </c>
      <c r="B6343" t="s">
        <v>6039</v>
      </c>
    </row>
    <row r="6344" spans="1:2">
      <c r="A6344" s="1">
        <v>1090100041859</v>
      </c>
      <c r="B6344" t="s">
        <v>6040</v>
      </c>
    </row>
    <row r="6345" spans="1:2">
      <c r="A6345" s="1">
        <v>1090100041866</v>
      </c>
      <c r="B6345" t="s">
        <v>6041</v>
      </c>
    </row>
    <row r="6346" spans="1:2">
      <c r="A6346" s="1">
        <v>1090100041873</v>
      </c>
      <c r="B6346" t="s">
        <v>6042</v>
      </c>
    </row>
    <row r="6347" spans="1:2">
      <c r="A6347" s="1">
        <v>1090100041880</v>
      </c>
      <c r="B6347" t="s">
        <v>6043</v>
      </c>
    </row>
    <row r="6348" spans="1:2">
      <c r="A6348" s="1">
        <v>1090100041897</v>
      </c>
      <c r="B6348" t="s">
        <v>6044</v>
      </c>
    </row>
    <row r="6349" spans="1:2">
      <c r="A6349" s="1">
        <v>1090100041903</v>
      </c>
      <c r="B6349" t="s">
        <v>6045</v>
      </c>
    </row>
    <row r="6350" spans="1:2">
      <c r="A6350" s="1">
        <v>1090100041910</v>
      </c>
      <c r="B6350" t="s">
        <v>6046</v>
      </c>
    </row>
    <row r="6351" spans="1:2">
      <c r="A6351" s="1">
        <v>1090100041927</v>
      </c>
      <c r="B6351" t="s">
        <v>6047</v>
      </c>
    </row>
    <row r="6352" spans="1:2">
      <c r="A6352" s="1">
        <v>1090100041934</v>
      </c>
      <c r="B6352" t="s">
        <v>6048</v>
      </c>
    </row>
    <row r="6353" spans="1:2">
      <c r="A6353" s="1">
        <v>1090100041941</v>
      </c>
      <c r="B6353" t="s">
        <v>6049</v>
      </c>
    </row>
    <row r="6354" spans="1:2">
      <c r="A6354" s="1">
        <v>1090100041958</v>
      </c>
      <c r="B6354" t="s">
        <v>6050</v>
      </c>
    </row>
    <row r="6355" spans="1:2">
      <c r="A6355" s="1">
        <v>1090100041965</v>
      </c>
      <c r="B6355" t="s">
        <v>6051</v>
      </c>
    </row>
    <row r="6356" spans="1:2">
      <c r="A6356" s="1">
        <v>1090100041972</v>
      </c>
      <c r="B6356" t="s">
        <v>6052</v>
      </c>
    </row>
    <row r="6357" spans="1:2">
      <c r="A6357" s="1">
        <v>1090100041989</v>
      </c>
      <c r="B6357" t="s">
        <v>6053</v>
      </c>
    </row>
    <row r="6358" spans="1:2">
      <c r="A6358" s="1">
        <v>1090100041996</v>
      </c>
      <c r="B6358" t="s">
        <v>6054</v>
      </c>
    </row>
    <row r="6359" spans="1:2">
      <c r="A6359" s="1">
        <v>1090100042009</v>
      </c>
      <c r="B6359" t="s">
        <v>6055</v>
      </c>
    </row>
    <row r="6360" spans="1:2">
      <c r="A6360" s="1">
        <v>1090100042016</v>
      </c>
      <c r="B6360" t="s">
        <v>6056</v>
      </c>
    </row>
    <row r="6361" spans="1:2">
      <c r="A6361" s="1">
        <v>1090100042023</v>
      </c>
      <c r="B6361" t="s">
        <v>6057</v>
      </c>
    </row>
    <row r="6362" spans="1:2">
      <c r="A6362" s="1">
        <v>1090100042030</v>
      </c>
      <c r="B6362" t="s">
        <v>6058</v>
      </c>
    </row>
    <row r="6363" spans="1:2">
      <c r="A6363" s="1">
        <v>1090100042047</v>
      </c>
      <c r="B6363" t="s">
        <v>6059</v>
      </c>
    </row>
    <row r="6364" spans="1:2">
      <c r="A6364" s="1">
        <v>1090100042054</v>
      </c>
      <c r="B6364" t="s">
        <v>6060</v>
      </c>
    </row>
    <row r="6365" spans="1:2">
      <c r="A6365" s="1">
        <v>1090100042061</v>
      </c>
      <c r="B6365" t="s">
        <v>6061</v>
      </c>
    </row>
    <row r="6366" spans="1:2">
      <c r="A6366" s="1">
        <v>1090100042078</v>
      </c>
      <c r="B6366" t="s">
        <v>6062</v>
      </c>
    </row>
    <row r="6367" spans="1:2">
      <c r="A6367" s="1">
        <v>1090100042085</v>
      </c>
      <c r="B6367" t="s">
        <v>6063</v>
      </c>
    </row>
    <row r="6368" spans="1:2">
      <c r="A6368" s="1">
        <v>1090100042092</v>
      </c>
      <c r="B6368" t="s">
        <v>6064</v>
      </c>
    </row>
    <row r="6369" spans="1:2">
      <c r="A6369" s="1">
        <v>1090100042108</v>
      </c>
      <c r="B6369" t="s">
        <v>6065</v>
      </c>
    </row>
    <row r="6370" spans="1:2">
      <c r="A6370" s="1">
        <v>1090100042115</v>
      </c>
      <c r="B6370" t="s">
        <v>6066</v>
      </c>
    </row>
    <row r="6371" spans="1:2">
      <c r="A6371" s="1">
        <v>1090100042122</v>
      </c>
      <c r="B6371" t="s">
        <v>6067</v>
      </c>
    </row>
    <row r="6372" spans="1:2">
      <c r="A6372" s="1">
        <v>1090100042139</v>
      </c>
      <c r="B6372" t="s">
        <v>6068</v>
      </c>
    </row>
    <row r="6373" spans="1:2">
      <c r="A6373" s="1">
        <v>1090100042146</v>
      </c>
      <c r="B6373" t="s">
        <v>6069</v>
      </c>
    </row>
    <row r="6374" spans="1:2">
      <c r="A6374" s="1">
        <v>1090100042153</v>
      </c>
      <c r="B6374" t="s">
        <v>6070</v>
      </c>
    </row>
    <row r="6375" spans="1:2">
      <c r="A6375" s="1">
        <v>1090100042160</v>
      </c>
      <c r="B6375" t="s">
        <v>6071</v>
      </c>
    </row>
    <row r="6376" spans="1:2">
      <c r="A6376" s="1">
        <v>1090100042177</v>
      </c>
      <c r="B6376" t="s">
        <v>6072</v>
      </c>
    </row>
    <row r="6377" spans="1:2">
      <c r="A6377" s="1">
        <v>1090100042184</v>
      </c>
      <c r="B6377" t="s">
        <v>6073</v>
      </c>
    </row>
    <row r="6378" spans="1:2">
      <c r="A6378" s="1">
        <v>1090100042191</v>
      </c>
      <c r="B6378" t="s">
        <v>6074</v>
      </c>
    </row>
    <row r="6379" spans="1:2">
      <c r="A6379" s="1">
        <v>1090100042207</v>
      </c>
      <c r="B6379" t="s">
        <v>6075</v>
      </c>
    </row>
    <row r="6380" spans="1:2">
      <c r="A6380" s="1">
        <v>1090100042214</v>
      </c>
      <c r="B6380" t="s">
        <v>6076</v>
      </c>
    </row>
    <row r="6381" spans="1:2">
      <c r="A6381" s="1">
        <v>1090100042221</v>
      </c>
      <c r="B6381" t="s">
        <v>6077</v>
      </c>
    </row>
    <row r="6382" spans="1:2">
      <c r="A6382" s="1">
        <v>1090100042238</v>
      </c>
      <c r="B6382" t="s">
        <v>6078</v>
      </c>
    </row>
    <row r="6383" spans="1:2">
      <c r="A6383" s="1">
        <v>1090100042245</v>
      </c>
      <c r="B6383" t="s">
        <v>6079</v>
      </c>
    </row>
    <row r="6384" spans="1:2">
      <c r="A6384" s="1">
        <v>1090100042252</v>
      </c>
      <c r="B6384" t="s">
        <v>6080</v>
      </c>
    </row>
    <row r="6385" spans="1:2">
      <c r="A6385" s="1">
        <v>1090100042269</v>
      </c>
      <c r="B6385" t="s">
        <v>6081</v>
      </c>
    </row>
    <row r="6386" spans="1:2">
      <c r="A6386" s="1">
        <v>1090100042276</v>
      </c>
      <c r="B6386" t="s">
        <v>6082</v>
      </c>
    </row>
    <row r="6387" spans="1:2">
      <c r="A6387" s="1">
        <v>1090100042283</v>
      </c>
      <c r="B6387" t="s">
        <v>6083</v>
      </c>
    </row>
    <row r="6388" spans="1:2">
      <c r="A6388" s="1">
        <v>1090100042290</v>
      </c>
      <c r="B6388" t="s">
        <v>6084</v>
      </c>
    </row>
    <row r="6389" spans="1:2">
      <c r="A6389" s="1">
        <v>1090100042306</v>
      </c>
      <c r="B6389" t="s">
        <v>6085</v>
      </c>
    </row>
    <row r="6390" spans="1:2">
      <c r="A6390" s="1">
        <v>1090100042313</v>
      </c>
      <c r="B6390" t="s">
        <v>6086</v>
      </c>
    </row>
    <row r="6391" spans="1:2">
      <c r="A6391" s="1">
        <v>1090100042320</v>
      </c>
      <c r="B6391" t="s">
        <v>6087</v>
      </c>
    </row>
    <row r="6392" spans="1:2">
      <c r="A6392" s="1">
        <v>1090100042337</v>
      </c>
      <c r="B6392" t="s">
        <v>6088</v>
      </c>
    </row>
    <row r="6393" spans="1:2">
      <c r="A6393" s="1">
        <v>1090100042344</v>
      </c>
      <c r="B6393" t="s">
        <v>6089</v>
      </c>
    </row>
    <row r="6394" spans="1:2">
      <c r="A6394" s="1">
        <v>1090100043822</v>
      </c>
      <c r="B6394" t="s">
        <v>6090</v>
      </c>
    </row>
    <row r="6395" spans="1:2">
      <c r="A6395" s="1">
        <v>1090100043839</v>
      </c>
      <c r="B6395" t="s">
        <v>6091</v>
      </c>
    </row>
    <row r="6396" spans="1:2">
      <c r="A6396" s="1">
        <v>1090100043846</v>
      </c>
      <c r="B6396" t="s">
        <v>6092</v>
      </c>
    </row>
    <row r="6397" spans="1:2">
      <c r="A6397" s="1">
        <v>1090100043860</v>
      </c>
      <c r="B6397" t="e">
        <f>+PEDESTAL LA FONZA M12 WHITE</f>
        <v>#NAME?</v>
      </c>
    </row>
    <row r="6398" spans="1:2">
      <c r="A6398" s="1">
        <v>1090100043877</v>
      </c>
      <c r="B6398" t="s">
        <v>6093</v>
      </c>
    </row>
    <row r="6399" spans="1:2">
      <c r="A6399" s="1">
        <v>1090100043884</v>
      </c>
      <c r="B6399" t="s">
        <v>6094</v>
      </c>
    </row>
    <row r="6400" spans="1:2">
      <c r="A6400" s="1">
        <v>1090100043891</v>
      </c>
      <c r="B6400" t="s">
        <v>6095</v>
      </c>
    </row>
    <row r="6401" spans="1:2">
      <c r="A6401" s="1">
        <v>1090100043938</v>
      </c>
      <c r="B6401" t="s">
        <v>6096</v>
      </c>
    </row>
    <row r="6402" spans="1:2">
      <c r="A6402" s="1">
        <v>1090100043945</v>
      </c>
      <c r="B6402" t="s">
        <v>6097</v>
      </c>
    </row>
    <row r="6403" spans="1:2">
      <c r="A6403" s="1">
        <v>1090100043952</v>
      </c>
      <c r="B6403" t="s">
        <v>6098</v>
      </c>
    </row>
    <row r="6404" spans="1:2">
      <c r="A6404" s="1">
        <v>1090100043976</v>
      </c>
      <c r="B6404" t="s">
        <v>6099</v>
      </c>
    </row>
    <row r="6405" spans="1:2">
      <c r="A6405" s="1">
        <v>1090100043983</v>
      </c>
      <c r="B6405" t="s">
        <v>6100</v>
      </c>
    </row>
    <row r="6406" spans="1:2">
      <c r="A6406" s="1">
        <v>1090100043990</v>
      </c>
      <c r="B6406" t="s">
        <v>6101</v>
      </c>
    </row>
    <row r="6407" spans="1:2">
      <c r="A6407" s="1">
        <v>1090100044003</v>
      </c>
      <c r="B6407" t="s">
        <v>6102</v>
      </c>
    </row>
    <row r="6408" spans="1:2">
      <c r="A6408" s="1">
        <v>1090100044010</v>
      </c>
      <c r="B6408" t="s">
        <v>6103</v>
      </c>
    </row>
    <row r="6409" spans="1:2">
      <c r="A6409" s="1">
        <v>1090100044027</v>
      </c>
      <c r="B6409" t="s">
        <v>6104</v>
      </c>
    </row>
    <row r="6410" spans="1:2">
      <c r="A6410" s="1">
        <v>1090100044034</v>
      </c>
      <c r="B6410" t="s">
        <v>6105</v>
      </c>
    </row>
    <row r="6411" spans="1:2">
      <c r="A6411" s="1">
        <v>1090100044041</v>
      </c>
      <c r="B6411" t="s">
        <v>6106</v>
      </c>
    </row>
    <row r="6412" spans="1:2">
      <c r="A6412" s="1">
        <v>1090100044058</v>
      </c>
      <c r="B6412" t="s">
        <v>6107</v>
      </c>
    </row>
    <row r="6413" spans="1:2">
      <c r="A6413" s="1">
        <v>1090100044065</v>
      </c>
      <c r="B6413" t="s">
        <v>6108</v>
      </c>
    </row>
    <row r="6414" spans="1:2">
      <c r="A6414" s="1">
        <v>1090100044072</v>
      </c>
      <c r="B6414" t="s">
        <v>6109</v>
      </c>
    </row>
    <row r="6415" spans="1:2">
      <c r="A6415" s="1">
        <v>1090100044089</v>
      </c>
      <c r="B6415" t="s">
        <v>6110</v>
      </c>
    </row>
    <row r="6416" spans="1:2">
      <c r="A6416" s="1">
        <v>1090100044096</v>
      </c>
      <c r="B6416" t="s">
        <v>6111</v>
      </c>
    </row>
    <row r="6417" spans="1:2">
      <c r="A6417" s="1">
        <v>1090100044102</v>
      </c>
      <c r="B6417" t="s">
        <v>6112</v>
      </c>
    </row>
    <row r="6418" spans="1:2">
      <c r="A6418" s="1">
        <v>1090100044119</v>
      </c>
      <c r="B6418" t="s">
        <v>6113</v>
      </c>
    </row>
    <row r="6419" spans="1:2">
      <c r="A6419" s="1">
        <v>1090100044126</v>
      </c>
      <c r="B6419" t="s">
        <v>6114</v>
      </c>
    </row>
    <row r="6420" spans="1:2">
      <c r="A6420" s="1">
        <v>1090100044133</v>
      </c>
      <c r="B6420" t="s">
        <v>6115</v>
      </c>
    </row>
    <row r="6421" spans="1:2">
      <c r="A6421" s="1">
        <v>1090100044140</v>
      </c>
      <c r="B6421" t="s">
        <v>6116</v>
      </c>
    </row>
    <row r="6422" spans="1:2">
      <c r="A6422" s="1">
        <v>1090100044157</v>
      </c>
      <c r="B6422" t="s">
        <v>6117</v>
      </c>
    </row>
    <row r="6423" spans="1:2">
      <c r="A6423" s="1">
        <v>1090100044164</v>
      </c>
      <c r="B6423" t="s">
        <v>6118</v>
      </c>
    </row>
    <row r="6424" spans="1:2">
      <c r="A6424" s="1">
        <v>1090100044171</v>
      </c>
      <c r="B6424" t="s">
        <v>6119</v>
      </c>
    </row>
    <row r="6425" spans="1:2">
      <c r="A6425" s="1">
        <v>1090100044188</v>
      </c>
      <c r="B6425" t="s">
        <v>6120</v>
      </c>
    </row>
    <row r="6426" spans="1:2">
      <c r="A6426" s="1">
        <v>1090100044195</v>
      </c>
      <c r="B6426" t="s">
        <v>6121</v>
      </c>
    </row>
    <row r="6427" spans="1:2">
      <c r="A6427" s="1">
        <v>1090100044201</v>
      </c>
      <c r="B6427" t="s">
        <v>6122</v>
      </c>
    </row>
    <row r="6428" spans="1:2">
      <c r="A6428" s="1">
        <v>1090100044218</v>
      </c>
      <c r="B6428" t="s">
        <v>6123</v>
      </c>
    </row>
    <row r="6429" spans="1:2">
      <c r="A6429" s="1">
        <v>1090100044225</v>
      </c>
      <c r="B6429" t="s">
        <v>6124</v>
      </c>
    </row>
    <row r="6430" spans="1:2">
      <c r="A6430" s="1">
        <v>1090100044232</v>
      </c>
      <c r="B6430" t="s">
        <v>6125</v>
      </c>
    </row>
    <row r="6431" spans="1:2">
      <c r="A6431" s="1">
        <v>1090100044249</v>
      </c>
      <c r="B6431" t="s">
        <v>6126</v>
      </c>
    </row>
    <row r="6432" spans="1:2">
      <c r="A6432" s="1">
        <v>1090100044256</v>
      </c>
      <c r="B6432" t="s">
        <v>6127</v>
      </c>
    </row>
    <row r="6433" spans="1:2">
      <c r="A6433" s="1">
        <v>1090100044263</v>
      </c>
      <c r="B6433" t="s">
        <v>6128</v>
      </c>
    </row>
    <row r="6434" spans="1:2">
      <c r="A6434" s="1">
        <v>1090100044300</v>
      </c>
      <c r="B6434" t="s">
        <v>6129</v>
      </c>
    </row>
    <row r="6435" spans="1:2">
      <c r="A6435" s="1">
        <v>1090100044317</v>
      </c>
      <c r="B6435" t="s">
        <v>6130</v>
      </c>
    </row>
    <row r="6436" spans="1:2">
      <c r="A6436" s="1">
        <v>1090100044324</v>
      </c>
      <c r="B6436" t="s">
        <v>6131</v>
      </c>
    </row>
    <row r="6437" spans="1:2">
      <c r="A6437" s="1">
        <v>1090100044331</v>
      </c>
      <c r="B6437" t="s">
        <v>6132</v>
      </c>
    </row>
    <row r="6438" spans="1:2">
      <c r="A6438" s="1">
        <v>1090100044348</v>
      </c>
      <c r="B6438" t="s">
        <v>6133</v>
      </c>
    </row>
    <row r="6439" spans="1:2">
      <c r="A6439" s="1">
        <v>1090100044355</v>
      </c>
      <c r="B6439" t="s">
        <v>6134</v>
      </c>
    </row>
    <row r="6440" spans="1:2">
      <c r="A6440" s="1">
        <v>1090100044362</v>
      </c>
      <c r="B6440" t="s">
        <v>6135</v>
      </c>
    </row>
    <row r="6441" spans="1:2">
      <c r="A6441" s="1">
        <v>1090100044379</v>
      </c>
      <c r="B6441" t="s">
        <v>6136</v>
      </c>
    </row>
    <row r="6442" spans="1:2">
      <c r="A6442" s="1">
        <v>1090100044386</v>
      </c>
      <c r="B6442" t="s">
        <v>6137</v>
      </c>
    </row>
    <row r="6443" spans="1:2">
      <c r="A6443" s="1">
        <v>1090100044393</v>
      </c>
      <c r="B6443" t="s">
        <v>6138</v>
      </c>
    </row>
    <row r="6444" spans="1:2">
      <c r="A6444" s="1">
        <v>1090100044409</v>
      </c>
      <c r="B6444" t="s">
        <v>6139</v>
      </c>
    </row>
    <row r="6445" spans="1:2">
      <c r="A6445" s="1">
        <v>1090100044546</v>
      </c>
      <c r="B6445" t="s">
        <v>6140</v>
      </c>
    </row>
    <row r="6446" spans="1:2">
      <c r="A6446" s="1">
        <v>1090100044553</v>
      </c>
      <c r="B6446" t="s">
        <v>6141</v>
      </c>
    </row>
    <row r="6447" spans="1:2">
      <c r="A6447" s="1">
        <v>1090100044560</v>
      </c>
      <c r="B6447" t="s">
        <v>6142</v>
      </c>
    </row>
    <row r="6448" spans="1:2">
      <c r="A6448" s="1">
        <v>1090100044577</v>
      </c>
      <c r="B6448" t="s">
        <v>6143</v>
      </c>
    </row>
    <row r="6449" spans="1:2">
      <c r="A6449" s="1">
        <v>1090100044584</v>
      </c>
      <c r="B6449" t="s">
        <v>6144</v>
      </c>
    </row>
    <row r="6450" spans="1:2">
      <c r="A6450" s="1">
        <v>1090100044591</v>
      </c>
      <c r="B6450" t="s">
        <v>6145</v>
      </c>
    </row>
    <row r="6451" spans="1:2">
      <c r="A6451" s="1">
        <v>1090100044607</v>
      </c>
      <c r="B6451" t="s">
        <v>6146</v>
      </c>
    </row>
    <row r="6452" spans="1:2">
      <c r="A6452" s="1">
        <v>1090100044614</v>
      </c>
      <c r="B6452" t="s">
        <v>6147</v>
      </c>
    </row>
    <row r="6453" spans="1:2">
      <c r="A6453" s="1">
        <v>1090100044621</v>
      </c>
      <c r="B6453" t="s">
        <v>6148</v>
      </c>
    </row>
    <row r="6454" spans="1:2">
      <c r="A6454" s="1">
        <v>1090100044638</v>
      </c>
      <c r="B6454" t="s">
        <v>6149</v>
      </c>
    </row>
    <row r="6455" spans="1:2">
      <c r="A6455" s="1">
        <v>1090100044645</v>
      </c>
      <c r="B6455" t="s">
        <v>6150</v>
      </c>
    </row>
    <row r="6456" spans="1:2">
      <c r="A6456" s="1">
        <v>1090100044652</v>
      </c>
      <c r="B6456" t="s">
        <v>6151</v>
      </c>
    </row>
    <row r="6457" spans="1:2">
      <c r="A6457" s="1">
        <v>1090100044669</v>
      </c>
      <c r="B6457" t="s">
        <v>6152</v>
      </c>
    </row>
    <row r="6458" spans="1:2">
      <c r="A6458" s="1">
        <v>1090100044676</v>
      </c>
      <c r="B6458" t="s">
        <v>6153</v>
      </c>
    </row>
    <row r="6459" spans="1:2">
      <c r="A6459" s="1">
        <v>1090100044683</v>
      </c>
      <c r="B6459" t="s">
        <v>6154</v>
      </c>
    </row>
    <row r="6460" spans="1:2">
      <c r="A6460" s="1">
        <v>1090100044690</v>
      </c>
      <c r="B6460" t="s">
        <v>6155</v>
      </c>
    </row>
    <row r="6461" spans="1:2">
      <c r="A6461" s="1">
        <v>1090100044706</v>
      </c>
      <c r="B6461" t="s">
        <v>6156</v>
      </c>
    </row>
    <row r="6462" spans="1:2">
      <c r="A6462" s="1">
        <v>1090100044713</v>
      </c>
      <c r="B6462" t="s">
        <v>6157</v>
      </c>
    </row>
    <row r="6463" spans="1:2">
      <c r="A6463" s="1">
        <v>1090100044720</v>
      </c>
      <c r="B6463" t="s">
        <v>6158</v>
      </c>
    </row>
    <row r="6464" spans="1:2">
      <c r="A6464" s="1">
        <v>1090100044737</v>
      </c>
      <c r="B6464" t="s">
        <v>6159</v>
      </c>
    </row>
    <row r="6465" spans="1:2">
      <c r="A6465" s="1">
        <v>1090100044744</v>
      </c>
      <c r="B6465" t="s">
        <v>6160</v>
      </c>
    </row>
    <row r="6466" spans="1:2">
      <c r="A6466" s="1">
        <v>1090100044751</v>
      </c>
      <c r="B6466" t="s">
        <v>6161</v>
      </c>
    </row>
    <row r="6467" spans="1:2">
      <c r="A6467" s="1">
        <v>1090100044768</v>
      </c>
      <c r="B6467" t="s">
        <v>6162</v>
      </c>
    </row>
    <row r="6468" spans="1:2">
      <c r="A6468" s="1">
        <v>1090100044775</v>
      </c>
      <c r="B6468" t="s">
        <v>6163</v>
      </c>
    </row>
    <row r="6469" spans="1:2">
      <c r="A6469" s="1">
        <v>1090100044782</v>
      </c>
      <c r="B6469" t="s">
        <v>6164</v>
      </c>
    </row>
    <row r="6470" spans="1:2">
      <c r="A6470" s="1">
        <v>1090100044799</v>
      </c>
      <c r="B6470" t="s">
        <v>6165</v>
      </c>
    </row>
    <row r="6471" spans="1:2">
      <c r="A6471" s="1">
        <v>1090100044805</v>
      </c>
      <c r="B6471" t="s">
        <v>6166</v>
      </c>
    </row>
    <row r="6472" spans="1:2">
      <c r="A6472" s="1">
        <v>1090100044812</v>
      </c>
      <c r="B6472" t="s">
        <v>6167</v>
      </c>
    </row>
    <row r="6473" spans="1:2">
      <c r="A6473" s="1">
        <v>1090100044829</v>
      </c>
      <c r="B6473" t="s">
        <v>6168</v>
      </c>
    </row>
    <row r="6474" spans="1:2">
      <c r="A6474" s="1">
        <v>1090100044836</v>
      </c>
      <c r="B6474" t="s">
        <v>6169</v>
      </c>
    </row>
    <row r="6475" spans="1:2">
      <c r="A6475" s="1">
        <v>1090100044843</v>
      </c>
      <c r="B6475" t="s">
        <v>6170</v>
      </c>
    </row>
    <row r="6476" spans="1:2">
      <c r="A6476" s="1">
        <v>1090100044850</v>
      </c>
      <c r="B6476" t="s">
        <v>6171</v>
      </c>
    </row>
    <row r="6477" spans="1:2">
      <c r="A6477" s="1">
        <v>1090100044867</v>
      </c>
      <c r="B6477" t="s">
        <v>6172</v>
      </c>
    </row>
    <row r="6478" spans="1:2">
      <c r="A6478" s="1">
        <v>1090100044874</v>
      </c>
      <c r="B6478" t="s">
        <v>6173</v>
      </c>
    </row>
    <row r="6479" spans="1:2">
      <c r="A6479" s="1">
        <v>1090100044881</v>
      </c>
      <c r="B6479" t="s">
        <v>6174</v>
      </c>
    </row>
    <row r="6480" spans="1:2">
      <c r="A6480" s="1">
        <v>1090100044898</v>
      </c>
      <c r="B6480" t="s">
        <v>6175</v>
      </c>
    </row>
    <row r="6481" spans="1:2">
      <c r="A6481" s="1">
        <v>1090100044904</v>
      </c>
      <c r="B6481" t="s">
        <v>6176</v>
      </c>
    </row>
    <row r="6482" spans="1:2">
      <c r="A6482" s="1">
        <v>1090100044911</v>
      </c>
      <c r="B6482" t="s">
        <v>6177</v>
      </c>
    </row>
    <row r="6483" spans="1:2">
      <c r="A6483" s="1">
        <v>1090100044928</v>
      </c>
      <c r="B6483" t="s">
        <v>6178</v>
      </c>
    </row>
    <row r="6484" spans="1:2">
      <c r="A6484" s="1">
        <v>1090100044935</v>
      </c>
      <c r="B6484" t="s">
        <v>6179</v>
      </c>
    </row>
    <row r="6485" spans="1:2">
      <c r="A6485" s="1">
        <v>1090100044942</v>
      </c>
      <c r="B6485" t="s">
        <v>6180</v>
      </c>
    </row>
    <row r="6486" spans="1:2">
      <c r="A6486" s="1">
        <v>1090100044959</v>
      </c>
      <c r="B6486" t="s">
        <v>6181</v>
      </c>
    </row>
    <row r="6487" spans="1:2">
      <c r="A6487" s="1">
        <v>1090100044966</v>
      </c>
      <c r="B6487" t="s">
        <v>6182</v>
      </c>
    </row>
    <row r="6488" spans="1:2">
      <c r="A6488" s="1">
        <v>1090100044973</v>
      </c>
      <c r="B6488" t="s">
        <v>6183</v>
      </c>
    </row>
    <row r="6489" spans="1:2">
      <c r="A6489" s="1">
        <v>1090100044980</v>
      </c>
      <c r="B6489" t="s">
        <v>6184</v>
      </c>
    </row>
    <row r="6490" spans="1:2">
      <c r="A6490" s="1">
        <v>1090100044997</v>
      </c>
      <c r="B6490" t="s">
        <v>6185</v>
      </c>
    </row>
    <row r="6491" spans="1:2">
      <c r="A6491" s="1">
        <v>1090100045000</v>
      </c>
      <c r="B6491" t="s">
        <v>6186</v>
      </c>
    </row>
    <row r="6492" spans="1:2">
      <c r="A6492" s="1">
        <v>1090100045017</v>
      </c>
      <c r="B6492" t="s">
        <v>6187</v>
      </c>
    </row>
    <row r="6493" spans="1:2">
      <c r="A6493" s="1">
        <v>1090100045024</v>
      </c>
      <c r="B6493" t="s">
        <v>6188</v>
      </c>
    </row>
    <row r="6494" spans="1:2">
      <c r="A6494" s="1">
        <v>1090100045031</v>
      </c>
      <c r="B6494" t="s">
        <v>6189</v>
      </c>
    </row>
    <row r="6495" spans="1:2">
      <c r="A6495" s="1">
        <v>1090100045048</v>
      </c>
      <c r="B6495" t="s">
        <v>6190</v>
      </c>
    </row>
    <row r="6496" spans="1:2">
      <c r="A6496" s="1">
        <v>1090100045055</v>
      </c>
      <c r="B6496" t="s">
        <v>6191</v>
      </c>
    </row>
    <row r="6497" spans="1:2">
      <c r="A6497" s="1">
        <v>1090100045123</v>
      </c>
      <c r="B6497" t="s">
        <v>6192</v>
      </c>
    </row>
    <row r="6498" spans="1:2">
      <c r="A6498" s="1">
        <v>1090100045130</v>
      </c>
      <c r="B6498" t="s">
        <v>6193</v>
      </c>
    </row>
    <row r="6499" spans="1:2">
      <c r="A6499" s="1">
        <v>1090100045147</v>
      </c>
      <c r="B6499" t="s">
        <v>6194</v>
      </c>
    </row>
    <row r="6500" spans="1:2">
      <c r="A6500" s="1">
        <v>1090100045154</v>
      </c>
      <c r="B6500" t="s">
        <v>6195</v>
      </c>
    </row>
    <row r="6501" spans="1:2">
      <c r="A6501" s="1">
        <v>1090100045161</v>
      </c>
      <c r="B6501" t="s">
        <v>6196</v>
      </c>
    </row>
    <row r="6502" spans="1:2">
      <c r="A6502" s="1">
        <v>1090100045178</v>
      </c>
      <c r="B6502" t="s">
        <v>6197</v>
      </c>
    </row>
    <row r="6503" spans="1:2">
      <c r="A6503" s="1">
        <v>1090100045185</v>
      </c>
      <c r="B6503" t="s">
        <v>6198</v>
      </c>
    </row>
    <row r="6504" spans="1:2">
      <c r="A6504" s="1">
        <v>1090100045192</v>
      </c>
      <c r="B6504" t="s">
        <v>6199</v>
      </c>
    </row>
    <row r="6505" spans="1:2">
      <c r="A6505" s="1">
        <v>1090100045208</v>
      </c>
      <c r="B6505" t="s">
        <v>6200</v>
      </c>
    </row>
    <row r="6506" spans="1:2">
      <c r="A6506" s="1">
        <v>1090100045215</v>
      </c>
      <c r="B6506" t="s">
        <v>6201</v>
      </c>
    </row>
    <row r="6507" spans="1:2">
      <c r="A6507" s="1">
        <v>1090100045222</v>
      </c>
      <c r="B6507" t="s">
        <v>6202</v>
      </c>
    </row>
    <row r="6508" spans="1:2">
      <c r="A6508" s="1">
        <v>1090100045239</v>
      </c>
      <c r="B6508" t="s">
        <v>6203</v>
      </c>
    </row>
    <row r="6509" spans="1:2">
      <c r="A6509" s="1">
        <v>1090100045246</v>
      </c>
      <c r="B6509" t="s">
        <v>6204</v>
      </c>
    </row>
    <row r="6510" spans="1:2">
      <c r="A6510" s="1">
        <v>1090100045253</v>
      </c>
      <c r="B6510" t="s">
        <v>6205</v>
      </c>
    </row>
    <row r="6511" spans="1:2">
      <c r="A6511" s="1">
        <v>1090100045260</v>
      </c>
      <c r="B6511" t="s">
        <v>6206</v>
      </c>
    </row>
    <row r="6512" spans="1:2">
      <c r="A6512" s="1">
        <v>1090100045277</v>
      </c>
      <c r="B6512" t="s">
        <v>6207</v>
      </c>
    </row>
    <row r="6513" spans="1:2">
      <c r="A6513" s="1">
        <v>1090100045284</v>
      </c>
      <c r="B6513" t="s">
        <v>6208</v>
      </c>
    </row>
    <row r="6514" spans="1:2">
      <c r="A6514" s="1">
        <v>1090100045291</v>
      </c>
      <c r="B6514" t="s">
        <v>6209</v>
      </c>
    </row>
    <row r="6515" spans="1:2">
      <c r="A6515" s="1">
        <v>1090100045307</v>
      </c>
      <c r="B6515" t="s">
        <v>6210</v>
      </c>
    </row>
    <row r="6516" spans="1:2">
      <c r="A6516" s="1">
        <v>1090100045314</v>
      </c>
      <c r="B6516" t="s">
        <v>6211</v>
      </c>
    </row>
    <row r="6517" spans="1:2">
      <c r="A6517" s="1">
        <v>1090100045321</v>
      </c>
      <c r="B6517" t="s">
        <v>6212</v>
      </c>
    </row>
    <row r="6518" spans="1:2">
      <c r="A6518" s="1">
        <v>1090100045338</v>
      </c>
      <c r="B6518" t="s">
        <v>6213</v>
      </c>
    </row>
    <row r="6519" spans="1:2">
      <c r="A6519" s="1">
        <v>1090100045345</v>
      </c>
      <c r="B6519" t="s">
        <v>6214</v>
      </c>
    </row>
    <row r="6520" spans="1:2">
      <c r="A6520" s="1">
        <v>1090100045352</v>
      </c>
      <c r="B6520" t="s">
        <v>6215</v>
      </c>
    </row>
    <row r="6521" spans="1:2">
      <c r="A6521" s="1">
        <v>1090100045369</v>
      </c>
      <c r="B6521" t="s">
        <v>6216</v>
      </c>
    </row>
    <row r="6522" spans="1:2">
      <c r="A6522" s="1">
        <v>1090100045376</v>
      </c>
      <c r="B6522" t="s">
        <v>6217</v>
      </c>
    </row>
    <row r="6523" spans="1:2">
      <c r="A6523" s="1">
        <v>1090100045383</v>
      </c>
      <c r="B6523" t="s">
        <v>6218</v>
      </c>
    </row>
    <row r="6524" spans="1:2">
      <c r="A6524" s="1">
        <v>1090100045390</v>
      </c>
      <c r="B6524" t="s">
        <v>6219</v>
      </c>
    </row>
    <row r="6525" spans="1:2">
      <c r="A6525" s="1">
        <v>1090100045406</v>
      </c>
      <c r="B6525" t="s">
        <v>6220</v>
      </c>
    </row>
    <row r="6526" spans="1:2">
      <c r="A6526" s="1">
        <v>1090100045413</v>
      </c>
      <c r="B6526" t="s">
        <v>6221</v>
      </c>
    </row>
    <row r="6527" spans="1:2">
      <c r="A6527" s="1">
        <v>1090100045420</v>
      </c>
      <c r="B6527" t="s">
        <v>6222</v>
      </c>
    </row>
    <row r="6528" spans="1:2">
      <c r="A6528" s="1">
        <v>1090100045437</v>
      </c>
      <c r="B6528" t="s">
        <v>6223</v>
      </c>
    </row>
    <row r="6529" spans="1:2">
      <c r="A6529" s="1">
        <v>1090100045444</v>
      </c>
      <c r="B6529" t="s">
        <v>6224</v>
      </c>
    </row>
    <row r="6530" spans="1:2">
      <c r="A6530" s="1">
        <v>1090100045451</v>
      </c>
      <c r="B6530" t="s">
        <v>6225</v>
      </c>
    </row>
    <row r="6531" spans="1:2">
      <c r="A6531" s="1">
        <v>1090100045468</v>
      </c>
      <c r="B6531" t="s">
        <v>6226</v>
      </c>
    </row>
    <row r="6532" spans="1:2">
      <c r="A6532" s="1">
        <v>1090100045475</v>
      </c>
      <c r="B6532" t="s">
        <v>6227</v>
      </c>
    </row>
    <row r="6533" spans="1:2">
      <c r="A6533" s="1">
        <v>1090100045482</v>
      </c>
      <c r="B6533" t="s">
        <v>6228</v>
      </c>
    </row>
    <row r="6534" spans="1:2">
      <c r="A6534" s="1">
        <v>1090100045499</v>
      </c>
      <c r="B6534" t="s">
        <v>6229</v>
      </c>
    </row>
    <row r="6535" spans="1:2">
      <c r="A6535" s="1">
        <v>1090100045505</v>
      </c>
      <c r="B6535" t="s">
        <v>6230</v>
      </c>
    </row>
    <row r="6536" spans="1:2">
      <c r="A6536" s="1">
        <v>1090100045512</v>
      </c>
      <c r="B6536" t="s">
        <v>6231</v>
      </c>
    </row>
    <row r="6537" spans="1:2">
      <c r="A6537" s="1">
        <v>1090100045529</v>
      </c>
      <c r="B6537" t="s">
        <v>6232</v>
      </c>
    </row>
    <row r="6538" spans="1:2">
      <c r="A6538" s="1">
        <v>1090100045536</v>
      </c>
      <c r="B6538" t="s">
        <v>6233</v>
      </c>
    </row>
    <row r="6539" spans="1:2">
      <c r="A6539" s="1">
        <v>1090100045543</v>
      </c>
      <c r="B6539" t="s">
        <v>6234</v>
      </c>
    </row>
    <row r="6540" spans="1:2">
      <c r="A6540" s="1">
        <v>1090100045550</v>
      </c>
      <c r="B6540" t="s">
        <v>6235</v>
      </c>
    </row>
    <row r="6541" spans="1:2">
      <c r="A6541" s="1">
        <v>1090100045567</v>
      </c>
      <c r="B6541" t="s">
        <v>6236</v>
      </c>
    </row>
    <row r="6542" spans="1:2">
      <c r="A6542" s="1">
        <v>1090100045574</v>
      </c>
      <c r="B6542" t="s">
        <v>6237</v>
      </c>
    </row>
    <row r="6543" spans="1:2">
      <c r="A6543" s="1">
        <v>1090100045581</v>
      </c>
      <c r="B6543" t="s">
        <v>6238</v>
      </c>
    </row>
    <row r="6544" spans="1:2">
      <c r="A6544" s="1">
        <v>1090100045598</v>
      </c>
      <c r="B6544" t="s">
        <v>6239</v>
      </c>
    </row>
    <row r="6545" spans="1:2">
      <c r="A6545" s="1">
        <v>1090100045604</v>
      </c>
      <c r="B6545" t="s">
        <v>6240</v>
      </c>
    </row>
    <row r="6546" spans="1:2">
      <c r="A6546" s="1">
        <v>1090100045611</v>
      </c>
      <c r="B6546" t="s">
        <v>6241</v>
      </c>
    </row>
    <row r="6547" spans="1:2">
      <c r="A6547" s="1">
        <v>1090100045628</v>
      </c>
      <c r="B6547" t="s">
        <v>6242</v>
      </c>
    </row>
    <row r="6548" spans="1:2">
      <c r="A6548" s="1">
        <v>1090100045635</v>
      </c>
      <c r="B6548" t="s">
        <v>6243</v>
      </c>
    </row>
    <row r="6549" spans="1:2">
      <c r="A6549" s="1">
        <v>1090100045642</v>
      </c>
      <c r="B6549" t="s">
        <v>6244</v>
      </c>
    </row>
    <row r="6550" spans="1:2">
      <c r="A6550" s="1">
        <v>1090100045659</v>
      </c>
      <c r="B6550" t="s">
        <v>6245</v>
      </c>
    </row>
    <row r="6551" spans="1:2">
      <c r="A6551" s="1">
        <v>1090100045666</v>
      </c>
      <c r="B6551" t="s">
        <v>6246</v>
      </c>
    </row>
    <row r="6552" spans="1:2">
      <c r="A6552" s="1">
        <v>1090100045673</v>
      </c>
      <c r="B6552" t="s">
        <v>6247</v>
      </c>
    </row>
    <row r="6553" spans="1:2">
      <c r="A6553" s="1">
        <v>1090100045680</v>
      </c>
      <c r="B6553" t="s">
        <v>6248</v>
      </c>
    </row>
    <row r="6554" spans="1:2">
      <c r="A6554" s="1">
        <v>1090100045697</v>
      </c>
      <c r="B6554" t="s">
        <v>6249</v>
      </c>
    </row>
    <row r="6555" spans="1:2">
      <c r="A6555" s="1">
        <v>1090100045703</v>
      </c>
      <c r="B6555" t="s">
        <v>6250</v>
      </c>
    </row>
    <row r="6556" spans="1:2">
      <c r="A6556" s="1">
        <v>1090100045710</v>
      </c>
      <c r="B6556" t="s">
        <v>6251</v>
      </c>
    </row>
    <row r="6557" spans="1:2">
      <c r="A6557" s="1">
        <v>1090100045727</v>
      </c>
      <c r="B6557" t="s">
        <v>6252</v>
      </c>
    </row>
    <row r="6558" spans="1:2">
      <c r="A6558" s="1">
        <v>1090100045734</v>
      </c>
      <c r="B6558" t="s">
        <v>6253</v>
      </c>
    </row>
    <row r="6559" spans="1:2">
      <c r="A6559" s="1">
        <v>1090100045741</v>
      </c>
      <c r="B6559" t="s">
        <v>6254</v>
      </c>
    </row>
    <row r="6560" spans="1:2">
      <c r="A6560" s="1">
        <v>1090100045758</v>
      </c>
      <c r="B6560" t="s">
        <v>6255</v>
      </c>
    </row>
    <row r="6561" spans="1:2">
      <c r="A6561" s="1">
        <v>1090100045765</v>
      </c>
      <c r="B6561" t="s">
        <v>6256</v>
      </c>
    </row>
    <row r="6562" spans="1:2">
      <c r="A6562" s="1">
        <v>1090100045772</v>
      </c>
      <c r="B6562" t="s">
        <v>6257</v>
      </c>
    </row>
    <row r="6563" spans="1:2">
      <c r="A6563" s="1">
        <v>1090100045789</v>
      </c>
      <c r="B6563" t="s">
        <v>6258</v>
      </c>
    </row>
    <row r="6564" spans="1:2">
      <c r="A6564" s="1">
        <v>1090100045796</v>
      </c>
      <c r="B6564" t="s">
        <v>6259</v>
      </c>
    </row>
    <row r="6565" spans="1:2">
      <c r="A6565" s="1">
        <v>1090100045802</v>
      </c>
      <c r="B6565" t="s">
        <v>6260</v>
      </c>
    </row>
    <row r="6566" spans="1:2">
      <c r="A6566" s="1">
        <v>1090100045819</v>
      </c>
      <c r="B6566" t="s">
        <v>6261</v>
      </c>
    </row>
    <row r="6567" spans="1:2">
      <c r="A6567" s="1">
        <v>1090100045826</v>
      </c>
      <c r="B6567" t="s">
        <v>6262</v>
      </c>
    </row>
    <row r="6568" spans="1:2">
      <c r="A6568" s="1">
        <v>1090100045833</v>
      </c>
      <c r="B6568" t="s">
        <v>6263</v>
      </c>
    </row>
    <row r="6569" spans="1:2">
      <c r="A6569" s="1">
        <v>1090100045840</v>
      </c>
      <c r="B6569" t="s">
        <v>6264</v>
      </c>
    </row>
    <row r="6570" spans="1:2">
      <c r="A6570" s="1">
        <v>1090100045857</v>
      </c>
      <c r="B6570" t="s">
        <v>6265</v>
      </c>
    </row>
    <row r="6571" spans="1:2">
      <c r="A6571" s="1">
        <v>1090100045864</v>
      </c>
      <c r="B6571" t="s">
        <v>6266</v>
      </c>
    </row>
    <row r="6572" spans="1:2">
      <c r="A6572" s="1">
        <v>1090100045871</v>
      </c>
      <c r="B6572" t="s">
        <v>6267</v>
      </c>
    </row>
    <row r="6573" spans="1:2">
      <c r="A6573" s="1">
        <v>1090100045888</v>
      </c>
      <c r="B6573" t="s">
        <v>6268</v>
      </c>
    </row>
    <row r="6574" spans="1:2">
      <c r="A6574" s="1">
        <v>1090100045895</v>
      </c>
      <c r="B6574" t="s">
        <v>6269</v>
      </c>
    </row>
    <row r="6575" spans="1:2">
      <c r="A6575" s="1">
        <v>1090100045901</v>
      </c>
      <c r="B6575" t="s">
        <v>6270</v>
      </c>
    </row>
    <row r="6576" spans="1:2">
      <c r="A6576" s="1">
        <v>1090100045918</v>
      </c>
      <c r="B6576" t="s">
        <v>6271</v>
      </c>
    </row>
    <row r="6577" spans="1:2">
      <c r="A6577" s="1">
        <v>1090100045925</v>
      </c>
      <c r="B6577" t="s">
        <v>6272</v>
      </c>
    </row>
    <row r="6578" spans="1:2">
      <c r="A6578" s="1">
        <v>1090100045932</v>
      </c>
      <c r="B6578" t="s">
        <v>6273</v>
      </c>
    </row>
    <row r="6579" spans="1:2">
      <c r="A6579" s="1">
        <v>1090100045949</v>
      </c>
      <c r="B6579" t="s">
        <v>6274</v>
      </c>
    </row>
    <row r="6580" spans="1:2">
      <c r="A6580" s="1">
        <v>1090100045956</v>
      </c>
      <c r="B6580" t="s">
        <v>6275</v>
      </c>
    </row>
    <row r="6581" spans="1:2">
      <c r="A6581" s="1">
        <v>1090100045963</v>
      </c>
      <c r="B6581" t="s">
        <v>6276</v>
      </c>
    </row>
    <row r="6582" spans="1:2">
      <c r="A6582" s="1">
        <v>1090100045970</v>
      </c>
      <c r="B6582" t="s">
        <v>6277</v>
      </c>
    </row>
    <row r="6583" spans="1:2">
      <c r="A6583" s="1">
        <v>1090100045987</v>
      </c>
      <c r="B6583" t="s">
        <v>6278</v>
      </c>
    </row>
    <row r="6584" spans="1:2">
      <c r="A6584" s="1">
        <v>1090100045994</v>
      </c>
      <c r="B6584" t="s">
        <v>6279</v>
      </c>
    </row>
    <row r="6585" spans="1:2">
      <c r="A6585" s="1">
        <v>1090100046007</v>
      </c>
      <c r="B6585" t="s">
        <v>6280</v>
      </c>
    </row>
    <row r="6586" spans="1:2">
      <c r="A6586" s="1">
        <v>1090100046014</v>
      </c>
      <c r="B6586" t="s">
        <v>6281</v>
      </c>
    </row>
    <row r="6587" spans="1:2">
      <c r="A6587" s="1">
        <v>1090100046021</v>
      </c>
      <c r="B6587" t="s">
        <v>6282</v>
      </c>
    </row>
    <row r="6588" spans="1:2">
      <c r="A6588" s="1">
        <v>1090100046038</v>
      </c>
      <c r="B6588" t="s">
        <v>6283</v>
      </c>
    </row>
    <row r="6589" spans="1:2">
      <c r="A6589" s="1">
        <v>1090100046045</v>
      </c>
      <c r="B6589" t="s">
        <v>6284</v>
      </c>
    </row>
    <row r="6590" spans="1:2">
      <c r="A6590" s="1">
        <v>1090100046052</v>
      </c>
      <c r="B6590" t="s">
        <v>6285</v>
      </c>
    </row>
    <row r="6591" spans="1:2">
      <c r="A6591" s="1">
        <v>1090100046069</v>
      </c>
      <c r="B6591" t="s">
        <v>6286</v>
      </c>
    </row>
    <row r="6592" spans="1:2">
      <c r="A6592" s="1">
        <v>1090100046076</v>
      </c>
      <c r="B6592" t="s">
        <v>6287</v>
      </c>
    </row>
    <row r="6593" spans="1:2">
      <c r="A6593" s="1">
        <v>1090100046083</v>
      </c>
      <c r="B6593" t="s">
        <v>6288</v>
      </c>
    </row>
    <row r="6594" spans="1:2">
      <c r="A6594" s="1">
        <v>1090100046090</v>
      </c>
      <c r="B6594" t="s">
        <v>6289</v>
      </c>
    </row>
    <row r="6595" spans="1:2">
      <c r="A6595" s="1">
        <v>1090100046106</v>
      </c>
      <c r="B6595" t="s">
        <v>6290</v>
      </c>
    </row>
    <row r="6596" spans="1:2">
      <c r="A6596" s="1">
        <v>1090100046113</v>
      </c>
      <c r="B6596" t="s">
        <v>6291</v>
      </c>
    </row>
    <row r="6597" spans="1:2">
      <c r="A6597" s="1">
        <v>1090100046120</v>
      </c>
      <c r="B6597" t="s">
        <v>6292</v>
      </c>
    </row>
    <row r="6598" spans="1:2">
      <c r="A6598" s="1">
        <v>1090100046137</v>
      </c>
      <c r="B6598" t="s">
        <v>6293</v>
      </c>
    </row>
    <row r="6599" spans="1:2">
      <c r="A6599" s="1">
        <v>1090100046144</v>
      </c>
      <c r="B6599" t="s">
        <v>6294</v>
      </c>
    </row>
    <row r="6600" spans="1:2">
      <c r="A6600" s="1">
        <v>1090100046151</v>
      </c>
      <c r="B6600" t="s">
        <v>6295</v>
      </c>
    </row>
    <row r="6601" spans="1:2">
      <c r="A6601" s="1">
        <v>1090100046168</v>
      </c>
      <c r="B6601" t="s">
        <v>6296</v>
      </c>
    </row>
    <row r="6602" spans="1:2">
      <c r="A6602" s="1">
        <v>1090100046175</v>
      </c>
      <c r="B6602" t="s">
        <v>6297</v>
      </c>
    </row>
    <row r="6603" spans="1:2">
      <c r="A6603" s="1">
        <v>1090100046182</v>
      </c>
      <c r="B6603" t="s">
        <v>6298</v>
      </c>
    </row>
    <row r="6604" spans="1:2">
      <c r="A6604" s="1">
        <v>1090100046199</v>
      </c>
      <c r="B6604" t="s">
        <v>6299</v>
      </c>
    </row>
    <row r="6605" spans="1:2">
      <c r="A6605" s="1">
        <v>1090100046205</v>
      </c>
      <c r="B6605" t="s">
        <v>6300</v>
      </c>
    </row>
    <row r="6606" spans="1:2">
      <c r="A6606" s="1">
        <v>1090100046212</v>
      </c>
      <c r="B6606" t="s">
        <v>6301</v>
      </c>
    </row>
    <row r="6607" spans="1:2">
      <c r="A6607" s="1">
        <v>1090100046229</v>
      </c>
      <c r="B6607" t="s">
        <v>6302</v>
      </c>
    </row>
    <row r="6608" spans="1:2">
      <c r="A6608" s="1">
        <v>1090100046236</v>
      </c>
      <c r="B6608" t="s">
        <v>6303</v>
      </c>
    </row>
    <row r="6609" spans="1:2">
      <c r="A6609" s="1">
        <v>1090100046243</v>
      </c>
      <c r="B6609" t="s">
        <v>6304</v>
      </c>
    </row>
    <row r="6610" spans="1:2">
      <c r="A6610" s="1">
        <v>1090100046250</v>
      </c>
      <c r="B6610" t="s">
        <v>6305</v>
      </c>
    </row>
    <row r="6611" spans="1:2">
      <c r="A6611" s="1">
        <v>1090100046267</v>
      </c>
      <c r="B6611" t="s">
        <v>6306</v>
      </c>
    </row>
    <row r="6612" spans="1:2">
      <c r="A6612" s="1">
        <v>1090100046274</v>
      </c>
      <c r="B6612" t="s">
        <v>6307</v>
      </c>
    </row>
    <row r="6613" spans="1:2">
      <c r="A6613" s="1">
        <v>1090100046281</v>
      </c>
      <c r="B6613" t="s">
        <v>6308</v>
      </c>
    </row>
    <row r="6614" spans="1:2">
      <c r="A6614" s="1">
        <v>1090100046298</v>
      </c>
      <c r="B6614" t="s">
        <v>6309</v>
      </c>
    </row>
    <row r="6615" spans="1:2">
      <c r="A6615" s="1">
        <v>1090100046304</v>
      </c>
      <c r="B6615" t="s">
        <v>6310</v>
      </c>
    </row>
    <row r="6616" spans="1:2">
      <c r="A6616" s="1">
        <v>1090100046311</v>
      </c>
      <c r="B6616" t="s">
        <v>6311</v>
      </c>
    </row>
    <row r="6617" spans="1:2">
      <c r="A6617" s="1">
        <v>1090100046328</v>
      </c>
      <c r="B6617" t="s">
        <v>6312</v>
      </c>
    </row>
    <row r="6618" spans="1:2">
      <c r="A6618" s="1">
        <v>1090100046335</v>
      </c>
      <c r="B6618" t="s">
        <v>6313</v>
      </c>
    </row>
    <row r="6619" spans="1:2">
      <c r="A6619" s="1">
        <v>1090100046342</v>
      </c>
      <c r="B6619" t="s">
        <v>6314</v>
      </c>
    </row>
    <row r="6620" spans="1:2">
      <c r="A6620" s="1">
        <v>1090100046359</v>
      </c>
      <c r="B6620" t="s">
        <v>6315</v>
      </c>
    </row>
    <row r="6621" spans="1:2">
      <c r="A6621" s="1">
        <v>1090100046366</v>
      </c>
      <c r="B6621" t="s">
        <v>6316</v>
      </c>
    </row>
    <row r="6622" spans="1:2">
      <c r="A6622" s="1">
        <v>1090100046373</v>
      </c>
      <c r="B6622" t="s">
        <v>6317</v>
      </c>
    </row>
    <row r="6623" spans="1:2">
      <c r="A6623" s="1">
        <v>1090100046380</v>
      </c>
      <c r="B6623" t="s">
        <v>6318</v>
      </c>
    </row>
    <row r="6624" spans="1:2">
      <c r="A6624" s="1">
        <v>1090100046397</v>
      </c>
      <c r="B6624" t="s">
        <v>6319</v>
      </c>
    </row>
    <row r="6625" spans="1:2">
      <c r="A6625" s="1">
        <v>1090100046403</v>
      </c>
      <c r="B6625" t="s">
        <v>6320</v>
      </c>
    </row>
    <row r="6626" spans="1:2">
      <c r="A6626" s="1">
        <v>1090100046410</v>
      </c>
      <c r="B6626" t="s">
        <v>6321</v>
      </c>
    </row>
    <row r="6627" spans="1:2">
      <c r="A6627" s="1">
        <v>1090100046427</v>
      </c>
      <c r="B6627" t="s">
        <v>6322</v>
      </c>
    </row>
    <row r="6628" spans="1:2">
      <c r="A6628" s="1">
        <v>1090100046434</v>
      </c>
      <c r="B6628" t="s">
        <v>6323</v>
      </c>
    </row>
    <row r="6629" spans="1:2">
      <c r="A6629" s="1">
        <v>1090100046441</v>
      </c>
      <c r="B6629" t="s">
        <v>6324</v>
      </c>
    </row>
    <row r="6630" spans="1:2">
      <c r="A6630" s="1">
        <v>1090100046458</v>
      </c>
      <c r="B6630" t="s">
        <v>6325</v>
      </c>
    </row>
    <row r="6631" spans="1:2">
      <c r="A6631" s="1">
        <v>1090100046465</v>
      </c>
      <c r="B6631" t="s">
        <v>6326</v>
      </c>
    </row>
    <row r="6632" spans="1:2">
      <c r="A6632" s="1">
        <v>1090100046472</v>
      </c>
      <c r="B6632" t="s">
        <v>6327</v>
      </c>
    </row>
    <row r="6633" spans="1:2">
      <c r="A6633" s="1">
        <v>1090100046489</v>
      </c>
      <c r="B6633" t="s">
        <v>6328</v>
      </c>
    </row>
    <row r="6634" spans="1:2">
      <c r="A6634" s="1">
        <v>1090100046496</v>
      </c>
      <c r="B6634" t="s">
        <v>6329</v>
      </c>
    </row>
    <row r="6635" spans="1:2">
      <c r="A6635" s="1">
        <v>1090100046502</v>
      </c>
      <c r="B6635" t="s">
        <v>6330</v>
      </c>
    </row>
    <row r="6636" spans="1:2">
      <c r="A6636" s="1">
        <v>1090100046519</v>
      </c>
      <c r="B6636" t="s">
        <v>6331</v>
      </c>
    </row>
    <row r="6637" spans="1:2">
      <c r="A6637" s="1">
        <v>1090100046526</v>
      </c>
      <c r="B6637" t="s">
        <v>6332</v>
      </c>
    </row>
    <row r="6638" spans="1:2">
      <c r="A6638" s="1">
        <v>1090100046533</v>
      </c>
      <c r="B6638" t="s">
        <v>6333</v>
      </c>
    </row>
    <row r="6639" spans="1:2">
      <c r="A6639" s="1">
        <v>1090100046540</v>
      </c>
      <c r="B6639" t="s">
        <v>6334</v>
      </c>
    </row>
    <row r="6640" spans="1:2">
      <c r="A6640" s="1">
        <v>1090100046557</v>
      </c>
      <c r="B6640" t="s">
        <v>6335</v>
      </c>
    </row>
    <row r="6641" spans="1:2">
      <c r="A6641" s="1">
        <v>1090100046564</v>
      </c>
      <c r="B6641" t="s">
        <v>6336</v>
      </c>
    </row>
    <row r="6642" spans="1:2">
      <c r="A6642" s="1">
        <v>1090100046571</v>
      </c>
      <c r="B6642" t="s">
        <v>6337</v>
      </c>
    </row>
    <row r="6643" spans="1:2">
      <c r="A6643" s="1">
        <v>1090100046588</v>
      </c>
      <c r="B6643" t="s">
        <v>6338</v>
      </c>
    </row>
    <row r="6644" spans="1:2">
      <c r="A6644" s="1">
        <v>1090100046595</v>
      </c>
      <c r="B6644" t="s">
        <v>6339</v>
      </c>
    </row>
    <row r="6645" spans="1:2">
      <c r="A6645" s="1">
        <v>1090100046601</v>
      </c>
      <c r="B6645" t="s">
        <v>6340</v>
      </c>
    </row>
    <row r="6646" spans="1:2">
      <c r="A6646" s="1">
        <v>1090100046618</v>
      </c>
      <c r="B6646" t="s">
        <v>6341</v>
      </c>
    </row>
    <row r="6647" spans="1:2">
      <c r="A6647" s="1">
        <v>1090100046625</v>
      </c>
      <c r="B6647" t="s">
        <v>6342</v>
      </c>
    </row>
    <row r="6648" spans="1:2">
      <c r="A6648" s="1">
        <v>1090100046632</v>
      </c>
      <c r="B6648" t="s">
        <v>6343</v>
      </c>
    </row>
    <row r="6649" spans="1:2">
      <c r="A6649" s="1">
        <v>1090100046649</v>
      </c>
      <c r="B6649" t="s">
        <v>6344</v>
      </c>
    </row>
    <row r="6650" spans="1:2">
      <c r="A6650" s="1">
        <v>1090100046656</v>
      </c>
      <c r="B6650" t="s">
        <v>6345</v>
      </c>
    </row>
    <row r="6651" spans="1:2">
      <c r="A6651" s="1">
        <v>1090100046663</v>
      </c>
      <c r="B6651" t="s">
        <v>6346</v>
      </c>
    </row>
    <row r="6652" spans="1:2">
      <c r="A6652" s="1">
        <v>1090100046670</v>
      </c>
      <c r="B6652" t="s">
        <v>6347</v>
      </c>
    </row>
    <row r="6653" spans="1:2">
      <c r="A6653" s="1">
        <v>1090100046687</v>
      </c>
      <c r="B6653" t="s">
        <v>6348</v>
      </c>
    </row>
    <row r="6654" spans="1:2">
      <c r="A6654" s="1">
        <v>1090100046694</v>
      </c>
      <c r="B6654" t="s">
        <v>6349</v>
      </c>
    </row>
    <row r="6655" spans="1:2">
      <c r="A6655" s="1">
        <v>1090100046700</v>
      </c>
      <c r="B6655" t="s">
        <v>6350</v>
      </c>
    </row>
    <row r="6656" spans="1:2">
      <c r="A6656" s="1">
        <v>1090100046717</v>
      </c>
      <c r="B6656" t="s">
        <v>6351</v>
      </c>
    </row>
    <row r="6657" spans="1:2">
      <c r="A6657" s="1">
        <v>1090100046724</v>
      </c>
      <c r="B6657" t="s">
        <v>6352</v>
      </c>
    </row>
    <row r="6658" spans="1:2">
      <c r="A6658" s="1">
        <v>1090100046731</v>
      </c>
      <c r="B6658" t="s">
        <v>6353</v>
      </c>
    </row>
    <row r="6659" spans="1:2">
      <c r="A6659" s="1">
        <v>1090100046748</v>
      </c>
      <c r="B6659" t="s">
        <v>6354</v>
      </c>
    </row>
    <row r="6660" spans="1:2">
      <c r="A6660" s="1">
        <v>1090100046755</v>
      </c>
      <c r="B6660" t="s">
        <v>6355</v>
      </c>
    </row>
    <row r="6661" spans="1:2">
      <c r="A6661" s="1">
        <v>1090100046762</v>
      </c>
      <c r="B6661" t="s">
        <v>6356</v>
      </c>
    </row>
    <row r="6662" spans="1:2">
      <c r="A6662" s="1">
        <v>1090100046779</v>
      </c>
      <c r="B6662" t="s">
        <v>6357</v>
      </c>
    </row>
    <row r="6663" spans="1:2">
      <c r="A6663" s="1">
        <v>1090100046786</v>
      </c>
      <c r="B6663" t="s">
        <v>6358</v>
      </c>
    </row>
    <row r="6664" spans="1:2">
      <c r="A6664" s="1">
        <v>1090100046793</v>
      </c>
      <c r="B6664" t="s">
        <v>6359</v>
      </c>
    </row>
    <row r="6665" spans="1:2">
      <c r="A6665" s="1">
        <v>1090100046809</v>
      </c>
      <c r="B6665" t="s">
        <v>6360</v>
      </c>
    </row>
    <row r="6666" spans="1:2">
      <c r="A6666" s="1">
        <v>1090100046816</v>
      </c>
      <c r="B6666" t="s">
        <v>6361</v>
      </c>
    </row>
    <row r="6667" spans="1:2">
      <c r="A6667" s="1">
        <v>1090100046823</v>
      </c>
      <c r="B6667" t="s">
        <v>6362</v>
      </c>
    </row>
    <row r="6668" spans="1:2">
      <c r="A6668" s="1">
        <v>1090100046830</v>
      </c>
      <c r="B6668" t="s">
        <v>6363</v>
      </c>
    </row>
    <row r="6669" spans="1:2">
      <c r="A6669" s="1">
        <v>1090100046847</v>
      </c>
      <c r="B6669" t="s">
        <v>6364</v>
      </c>
    </row>
    <row r="6670" spans="1:2">
      <c r="A6670" s="1">
        <v>1090100046854</v>
      </c>
      <c r="B6670" t="s">
        <v>6365</v>
      </c>
    </row>
    <row r="6671" spans="1:2">
      <c r="A6671" s="1">
        <v>1090100046861</v>
      </c>
      <c r="B6671" t="s">
        <v>6366</v>
      </c>
    </row>
    <row r="6672" spans="1:2">
      <c r="A6672" s="1">
        <v>1090100046878</v>
      </c>
      <c r="B6672" t="s">
        <v>6367</v>
      </c>
    </row>
    <row r="6673" spans="1:2">
      <c r="A6673" s="1">
        <v>1090100046885</v>
      </c>
      <c r="B6673" t="s">
        <v>6368</v>
      </c>
    </row>
    <row r="6674" spans="1:2">
      <c r="A6674" s="1">
        <v>1090100046892</v>
      </c>
      <c r="B6674" t="s">
        <v>6369</v>
      </c>
    </row>
    <row r="6675" spans="1:2">
      <c r="A6675" s="1">
        <v>1090100046908</v>
      </c>
      <c r="B6675" t="s">
        <v>6370</v>
      </c>
    </row>
    <row r="6676" spans="1:2">
      <c r="A6676" s="1">
        <v>1090100046915</v>
      </c>
      <c r="B6676" t="s">
        <v>6371</v>
      </c>
    </row>
    <row r="6677" spans="1:2">
      <c r="A6677" s="1">
        <v>1090100046922</v>
      </c>
      <c r="B6677" t="s">
        <v>6372</v>
      </c>
    </row>
    <row r="6678" spans="1:2">
      <c r="A6678" s="1">
        <v>1090100046939</v>
      </c>
      <c r="B6678" t="s">
        <v>6373</v>
      </c>
    </row>
    <row r="6679" spans="1:2">
      <c r="A6679" s="1">
        <v>1090100046946</v>
      </c>
      <c r="B6679" t="s">
        <v>6374</v>
      </c>
    </row>
    <row r="6680" spans="1:2">
      <c r="A6680" s="1">
        <v>1090100046953</v>
      </c>
      <c r="B6680" t="s">
        <v>6375</v>
      </c>
    </row>
    <row r="6681" spans="1:2">
      <c r="A6681" s="1">
        <v>1090100046960</v>
      </c>
      <c r="B6681" t="s">
        <v>6376</v>
      </c>
    </row>
    <row r="6682" spans="1:2">
      <c r="A6682" s="1">
        <v>1090100046977</v>
      </c>
      <c r="B6682" t="s">
        <v>6377</v>
      </c>
    </row>
    <row r="6683" spans="1:2">
      <c r="A6683" s="1">
        <v>1090100046984</v>
      </c>
      <c r="B6683" t="s">
        <v>6378</v>
      </c>
    </row>
    <row r="6684" spans="1:2">
      <c r="A6684" s="1">
        <v>1090100046991</v>
      </c>
      <c r="B6684" t="s">
        <v>6379</v>
      </c>
    </row>
    <row r="6685" spans="1:2">
      <c r="A6685" s="1">
        <v>1090100047004</v>
      </c>
      <c r="B6685" t="s">
        <v>6380</v>
      </c>
    </row>
    <row r="6686" spans="1:2">
      <c r="A6686" s="1">
        <v>1090100047011</v>
      </c>
      <c r="B6686" t="s">
        <v>6381</v>
      </c>
    </row>
    <row r="6687" spans="1:2">
      <c r="A6687" s="1">
        <v>1090100047028</v>
      </c>
      <c r="B6687" t="s">
        <v>6382</v>
      </c>
    </row>
    <row r="6688" spans="1:2">
      <c r="A6688" s="1">
        <v>1090100047035</v>
      </c>
      <c r="B6688" t="s">
        <v>6383</v>
      </c>
    </row>
    <row r="6689" spans="1:2">
      <c r="A6689" s="1">
        <v>1090100047042</v>
      </c>
      <c r="B6689" t="s">
        <v>6384</v>
      </c>
    </row>
    <row r="6690" spans="1:2">
      <c r="A6690" s="1">
        <v>1090100047059</v>
      </c>
      <c r="B6690" t="s">
        <v>6385</v>
      </c>
    </row>
    <row r="6691" spans="1:2">
      <c r="A6691" s="1">
        <v>1090100047066</v>
      </c>
      <c r="B6691" t="s">
        <v>6386</v>
      </c>
    </row>
    <row r="6692" spans="1:2">
      <c r="A6692" s="1">
        <v>1090100047073</v>
      </c>
      <c r="B6692" t="s">
        <v>6387</v>
      </c>
    </row>
    <row r="6693" spans="1:2">
      <c r="A6693" s="1">
        <v>1090100047080</v>
      </c>
      <c r="B6693" t="s">
        <v>6388</v>
      </c>
    </row>
    <row r="6694" spans="1:2">
      <c r="A6694" s="1">
        <v>1090100047097</v>
      </c>
      <c r="B6694" t="s">
        <v>6389</v>
      </c>
    </row>
    <row r="6695" spans="1:2">
      <c r="A6695" s="1">
        <v>1090100047103</v>
      </c>
      <c r="B6695" t="s">
        <v>6390</v>
      </c>
    </row>
    <row r="6696" spans="1:2">
      <c r="A6696" s="1">
        <v>1090100047110</v>
      </c>
      <c r="B6696" t="s">
        <v>6391</v>
      </c>
    </row>
    <row r="6697" spans="1:2">
      <c r="A6697" s="1">
        <v>1090100047127</v>
      </c>
      <c r="B6697" t="s">
        <v>6392</v>
      </c>
    </row>
    <row r="6698" spans="1:2">
      <c r="A6698" s="1">
        <v>1090100047134</v>
      </c>
      <c r="B6698" t="s">
        <v>6393</v>
      </c>
    </row>
    <row r="6699" spans="1:2">
      <c r="A6699" s="1">
        <v>1090100047141</v>
      </c>
      <c r="B6699" t="s">
        <v>6394</v>
      </c>
    </row>
    <row r="6700" spans="1:2">
      <c r="A6700" s="1">
        <v>1090100047158</v>
      </c>
      <c r="B6700" t="s">
        <v>6395</v>
      </c>
    </row>
    <row r="6701" spans="1:2">
      <c r="A6701" s="1">
        <v>1090100047165</v>
      </c>
      <c r="B6701" t="s">
        <v>6396</v>
      </c>
    </row>
    <row r="6702" spans="1:2">
      <c r="A6702" s="1">
        <v>1090100047172</v>
      </c>
      <c r="B6702" t="s">
        <v>6397</v>
      </c>
    </row>
    <row r="6703" spans="1:2">
      <c r="A6703" s="1">
        <v>1090100047189</v>
      </c>
      <c r="B6703" t="s">
        <v>6398</v>
      </c>
    </row>
    <row r="6704" spans="1:2">
      <c r="A6704" s="1">
        <v>1090100047196</v>
      </c>
      <c r="B6704" t="s">
        <v>6399</v>
      </c>
    </row>
    <row r="6705" spans="1:2">
      <c r="A6705" s="1">
        <v>1090100047202</v>
      </c>
      <c r="B6705" t="s">
        <v>6400</v>
      </c>
    </row>
    <row r="6706" spans="1:2">
      <c r="A6706" s="1">
        <v>1090100047219</v>
      </c>
      <c r="B6706" t="s">
        <v>6401</v>
      </c>
    </row>
    <row r="6707" spans="1:2">
      <c r="A6707" s="1">
        <v>1090100047226</v>
      </c>
      <c r="B6707" t="s">
        <v>6402</v>
      </c>
    </row>
    <row r="6708" spans="1:2">
      <c r="A6708" s="1">
        <v>1090100047233</v>
      </c>
      <c r="B6708" t="s">
        <v>6403</v>
      </c>
    </row>
    <row r="6709" spans="1:2">
      <c r="A6709" s="1">
        <v>1090100047240</v>
      </c>
      <c r="B6709" t="s">
        <v>6404</v>
      </c>
    </row>
    <row r="6710" spans="1:2">
      <c r="A6710" s="1">
        <v>1090100047257</v>
      </c>
      <c r="B6710" t="s">
        <v>6405</v>
      </c>
    </row>
    <row r="6711" spans="1:2">
      <c r="A6711" s="1">
        <v>1090100047264</v>
      </c>
      <c r="B6711" t="s">
        <v>6406</v>
      </c>
    </row>
    <row r="6712" spans="1:2">
      <c r="A6712" s="1">
        <v>1090100047271</v>
      </c>
      <c r="B6712" t="s">
        <v>6407</v>
      </c>
    </row>
    <row r="6713" spans="1:2">
      <c r="A6713" s="1">
        <v>1090100047288</v>
      </c>
      <c r="B6713" t="s">
        <v>6408</v>
      </c>
    </row>
    <row r="6714" spans="1:2">
      <c r="A6714" s="1">
        <v>1090100047295</v>
      </c>
      <c r="B6714" t="s">
        <v>6409</v>
      </c>
    </row>
    <row r="6715" spans="1:2">
      <c r="A6715" s="1">
        <v>1090100047301</v>
      </c>
      <c r="B6715" t="s">
        <v>6410</v>
      </c>
    </row>
    <row r="6716" spans="1:2">
      <c r="A6716" s="1">
        <v>1090100047318</v>
      </c>
      <c r="B6716" t="s">
        <v>6411</v>
      </c>
    </row>
    <row r="6717" spans="1:2">
      <c r="A6717" s="1">
        <v>1090100047325</v>
      </c>
      <c r="B6717" t="s">
        <v>6412</v>
      </c>
    </row>
    <row r="6718" spans="1:2">
      <c r="A6718" s="1">
        <v>1090100047332</v>
      </c>
      <c r="B6718" t="s">
        <v>6413</v>
      </c>
    </row>
    <row r="6719" spans="1:2">
      <c r="A6719" s="1">
        <v>1090100047349</v>
      </c>
      <c r="B6719" t="s">
        <v>6414</v>
      </c>
    </row>
    <row r="6720" spans="1:2">
      <c r="A6720" s="1">
        <v>1090100047356</v>
      </c>
      <c r="B6720" t="s">
        <v>6415</v>
      </c>
    </row>
    <row r="6721" spans="1:2">
      <c r="A6721" s="1">
        <v>1090100047363</v>
      </c>
      <c r="B6721" t="s">
        <v>6416</v>
      </c>
    </row>
    <row r="6722" spans="1:2">
      <c r="A6722" s="1">
        <v>1090100047370</v>
      </c>
      <c r="B6722" t="s">
        <v>6417</v>
      </c>
    </row>
    <row r="6723" spans="1:2">
      <c r="A6723" s="1">
        <v>1090100047387</v>
      </c>
      <c r="B6723" t="s">
        <v>6418</v>
      </c>
    </row>
    <row r="6724" spans="1:2">
      <c r="A6724" s="1">
        <v>1090100047394</v>
      </c>
      <c r="B6724" t="s">
        <v>6419</v>
      </c>
    </row>
    <row r="6725" spans="1:2">
      <c r="A6725" s="1">
        <v>1090100047400</v>
      </c>
      <c r="B6725" t="s">
        <v>6420</v>
      </c>
    </row>
    <row r="6726" spans="1:2">
      <c r="A6726" s="1">
        <v>1090100047417</v>
      </c>
      <c r="B6726" t="s">
        <v>6421</v>
      </c>
    </row>
    <row r="6727" spans="1:2">
      <c r="A6727" s="1">
        <v>1090100047424</v>
      </c>
      <c r="B6727" t="s">
        <v>6422</v>
      </c>
    </row>
    <row r="6728" spans="1:2">
      <c r="A6728" s="1">
        <v>1090100047431</v>
      </c>
      <c r="B6728" t="s">
        <v>6423</v>
      </c>
    </row>
    <row r="6729" spans="1:2">
      <c r="A6729" s="1">
        <v>1090100047448</v>
      </c>
      <c r="B6729" t="s">
        <v>6424</v>
      </c>
    </row>
    <row r="6730" spans="1:2">
      <c r="A6730" s="1">
        <v>1090100047455</v>
      </c>
      <c r="B6730" t="s">
        <v>6425</v>
      </c>
    </row>
    <row r="6731" spans="1:2">
      <c r="A6731" s="1">
        <v>1090100047462</v>
      </c>
      <c r="B6731" t="s">
        <v>6426</v>
      </c>
    </row>
    <row r="6732" spans="1:2">
      <c r="A6732" s="1">
        <v>1090100047479</v>
      </c>
      <c r="B6732" t="s">
        <v>6427</v>
      </c>
    </row>
    <row r="6733" spans="1:2">
      <c r="A6733" s="1">
        <v>1090100047486</v>
      </c>
      <c r="B6733" t="s">
        <v>6428</v>
      </c>
    </row>
    <row r="6734" spans="1:2">
      <c r="A6734" s="1">
        <v>1090100047493</v>
      </c>
      <c r="B6734" t="s">
        <v>6429</v>
      </c>
    </row>
    <row r="6735" spans="1:2">
      <c r="A6735" s="1">
        <v>1090100047509</v>
      </c>
      <c r="B6735" t="s">
        <v>6430</v>
      </c>
    </row>
    <row r="6736" spans="1:2">
      <c r="A6736" s="1">
        <v>1090100047516</v>
      </c>
      <c r="B6736" t="s">
        <v>6431</v>
      </c>
    </row>
    <row r="6737" spans="1:2">
      <c r="A6737" s="1">
        <v>1090100047523</v>
      </c>
      <c r="B6737" t="s">
        <v>6432</v>
      </c>
    </row>
    <row r="6738" spans="1:2">
      <c r="A6738" s="1">
        <v>1090100047530</v>
      </c>
      <c r="B6738" t="s">
        <v>6433</v>
      </c>
    </row>
    <row r="6739" spans="1:2">
      <c r="A6739" s="1">
        <v>1090100047547</v>
      </c>
      <c r="B6739" t="s">
        <v>6434</v>
      </c>
    </row>
    <row r="6740" spans="1:2">
      <c r="A6740" s="1">
        <v>1090100047554</v>
      </c>
      <c r="B6740" t="s">
        <v>6435</v>
      </c>
    </row>
    <row r="6741" spans="1:2">
      <c r="A6741" s="1">
        <v>1090100047561</v>
      </c>
      <c r="B6741" t="s">
        <v>6436</v>
      </c>
    </row>
    <row r="6742" spans="1:2">
      <c r="A6742" s="1">
        <v>1090100047578</v>
      </c>
      <c r="B6742" t="s">
        <v>6437</v>
      </c>
    </row>
    <row r="6743" spans="1:2">
      <c r="A6743" s="1">
        <v>1090100047585</v>
      </c>
      <c r="B6743" t="s">
        <v>6438</v>
      </c>
    </row>
    <row r="6744" spans="1:2">
      <c r="A6744" s="1">
        <v>1090100047592</v>
      </c>
      <c r="B6744" t="s">
        <v>6439</v>
      </c>
    </row>
    <row r="6745" spans="1:2">
      <c r="A6745" s="1">
        <v>1090100047608</v>
      </c>
      <c r="B6745" t="s">
        <v>6440</v>
      </c>
    </row>
    <row r="6746" spans="1:2">
      <c r="A6746" s="1">
        <v>1090100047615</v>
      </c>
      <c r="B6746" t="s">
        <v>6441</v>
      </c>
    </row>
    <row r="6747" spans="1:2">
      <c r="A6747" s="1">
        <v>1090100047622</v>
      </c>
      <c r="B6747" t="s">
        <v>6442</v>
      </c>
    </row>
    <row r="6748" spans="1:2">
      <c r="A6748" s="1">
        <v>1090100047639</v>
      </c>
      <c r="B6748" t="s">
        <v>6443</v>
      </c>
    </row>
    <row r="6749" spans="1:2">
      <c r="A6749" s="1">
        <v>1090100047646</v>
      </c>
      <c r="B6749" t="s">
        <v>6444</v>
      </c>
    </row>
    <row r="6750" spans="1:2">
      <c r="A6750" s="1">
        <v>1090100047653</v>
      </c>
      <c r="B6750" t="s">
        <v>6445</v>
      </c>
    </row>
    <row r="6751" spans="1:2">
      <c r="A6751" s="1">
        <v>1090100047660</v>
      </c>
      <c r="B6751" t="s">
        <v>6446</v>
      </c>
    </row>
    <row r="6752" spans="1:2">
      <c r="A6752" s="1">
        <v>1090100047677</v>
      </c>
      <c r="B6752" t="s">
        <v>6447</v>
      </c>
    </row>
    <row r="6753" spans="1:2">
      <c r="A6753" s="1">
        <v>1090100047684</v>
      </c>
      <c r="B6753" t="s">
        <v>6448</v>
      </c>
    </row>
    <row r="6754" spans="1:2">
      <c r="A6754" s="1">
        <v>1090100047691</v>
      </c>
      <c r="B6754" t="s">
        <v>6449</v>
      </c>
    </row>
    <row r="6755" spans="1:2">
      <c r="A6755" s="1">
        <v>1090100047707</v>
      </c>
      <c r="B6755" t="s">
        <v>6450</v>
      </c>
    </row>
    <row r="6756" spans="1:2">
      <c r="A6756" s="1">
        <v>1090100047714</v>
      </c>
      <c r="B6756" t="s">
        <v>6451</v>
      </c>
    </row>
    <row r="6757" spans="1:2">
      <c r="A6757" s="1">
        <v>1090100047721</v>
      </c>
      <c r="B6757" t="s">
        <v>6452</v>
      </c>
    </row>
    <row r="6758" spans="1:2">
      <c r="A6758" s="1">
        <v>1090100047738</v>
      </c>
      <c r="B6758" t="s">
        <v>6453</v>
      </c>
    </row>
    <row r="6759" spans="1:2">
      <c r="A6759" s="1">
        <v>1090100047745</v>
      </c>
      <c r="B6759" t="s">
        <v>6454</v>
      </c>
    </row>
    <row r="6760" spans="1:2">
      <c r="A6760" s="1">
        <v>1090100047752</v>
      </c>
      <c r="B6760" t="s">
        <v>6455</v>
      </c>
    </row>
    <row r="6761" spans="1:2">
      <c r="A6761" s="1">
        <v>1090100047769</v>
      </c>
      <c r="B6761" t="s">
        <v>6456</v>
      </c>
    </row>
    <row r="6762" spans="1:2">
      <c r="A6762" s="1">
        <v>1090100047776</v>
      </c>
      <c r="B6762" t="s">
        <v>6457</v>
      </c>
    </row>
    <row r="6763" spans="1:2">
      <c r="A6763" s="1">
        <v>1090100047783</v>
      </c>
      <c r="B6763" t="s">
        <v>6458</v>
      </c>
    </row>
    <row r="6764" spans="1:2">
      <c r="A6764" s="1">
        <v>1090100047790</v>
      </c>
      <c r="B6764" t="s">
        <v>6459</v>
      </c>
    </row>
    <row r="6765" spans="1:2">
      <c r="A6765" s="1">
        <v>1090100047806</v>
      </c>
      <c r="B6765" t="s">
        <v>6460</v>
      </c>
    </row>
    <row r="6766" spans="1:2">
      <c r="A6766" s="1">
        <v>1090100047813</v>
      </c>
      <c r="B6766" t="s">
        <v>6461</v>
      </c>
    </row>
    <row r="6767" spans="1:2">
      <c r="A6767" s="1">
        <v>1090100047837</v>
      </c>
      <c r="B6767" t="s">
        <v>6462</v>
      </c>
    </row>
    <row r="6768" spans="1:2">
      <c r="A6768" s="1">
        <v>1090100047844</v>
      </c>
      <c r="B6768" t="s">
        <v>6463</v>
      </c>
    </row>
    <row r="6769" spans="1:2">
      <c r="A6769" s="1">
        <v>1090100047851</v>
      </c>
      <c r="B6769" t="e">
        <f>+SOAP HOLDER HCG AX331</f>
        <v>#NAME?</v>
      </c>
    </row>
    <row r="6770" spans="1:2">
      <c r="A6770" s="1">
        <v>1090100047868</v>
      </c>
      <c r="B6770" t="s">
        <v>6464</v>
      </c>
    </row>
    <row r="6771" spans="1:2">
      <c r="A6771" s="1">
        <v>1090100047875</v>
      </c>
      <c r="B6771" t="e">
        <f>+SOAP HOLDER HCG P6</f>
        <v>#NAME?</v>
      </c>
    </row>
    <row r="6772" spans="1:2">
      <c r="A6772" s="1">
        <v>1090100047882</v>
      </c>
      <c r="B6772" t="s">
        <v>6465</v>
      </c>
    </row>
    <row r="6773" spans="1:2">
      <c r="A6773" s="1">
        <v>1090100047899</v>
      </c>
      <c r="B6773" t="s">
        <v>6466</v>
      </c>
    </row>
    <row r="6774" spans="1:2">
      <c r="A6774" s="1">
        <v>1090100047905</v>
      </c>
      <c r="B6774" t="s">
        <v>6467</v>
      </c>
    </row>
    <row r="6775" spans="1:2">
      <c r="A6775" s="1">
        <v>1090100047912</v>
      </c>
      <c r="B6775" t="s">
        <v>6468</v>
      </c>
    </row>
    <row r="6776" spans="1:2">
      <c r="A6776" s="1">
        <v>1090100047929</v>
      </c>
      <c r="B6776" t="s">
        <v>6469</v>
      </c>
    </row>
    <row r="6777" spans="1:2">
      <c r="A6777" s="1">
        <v>1090100047981</v>
      </c>
      <c r="B6777" t="s">
        <v>6470</v>
      </c>
    </row>
    <row r="6778" spans="1:2">
      <c r="A6778" s="1">
        <v>1090100047998</v>
      </c>
      <c r="B6778" t="s">
        <v>6471</v>
      </c>
    </row>
    <row r="6779" spans="1:2">
      <c r="A6779" s="1">
        <v>1090100048001</v>
      </c>
      <c r="B6779" t="s">
        <v>6472</v>
      </c>
    </row>
    <row r="6780" spans="1:2">
      <c r="A6780" s="1">
        <v>1090100048018</v>
      </c>
      <c r="B6780" t="s">
        <v>6473</v>
      </c>
    </row>
    <row r="6781" spans="1:2">
      <c r="A6781" s="1">
        <v>1090100048025</v>
      </c>
      <c r="B6781" t="s">
        <v>6474</v>
      </c>
    </row>
    <row r="6782" spans="1:2">
      <c r="A6782" s="1">
        <v>1090100048032</v>
      </c>
      <c r="B6782" t="s">
        <v>6475</v>
      </c>
    </row>
    <row r="6783" spans="1:2">
      <c r="A6783" s="1">
        <v>1090100048056</v>
      </c>
      <c r="B6783" t="s">
        <v>6476</v>
      </c>
    </row>
    <row r="6784" spans="1:2">
      <c r="A6784" s="1">
        <v>1090100048063</v>
      </c>
      <c r="B6784" t="s">
        <v>6477</v>
      </c>
    </row>
    <row r="6785" spans="1:2">
      <c r="A6785" s="1">
        <v>1090100048070</v>
      </c>
      <c r="B6785" t="s">
        <v>6478</v>
      </c>
    </row>
    <row r="6786" spans="1:2">
      <c r="A6786" s="1">
        <v>1090100048087</v>
      </c>
      <c r="B6786" t="s">
        <v>6479</v>
      </c>
    </row>
    <row r="6787" spans="1:2">
      <c r="A6787" s="1">
        <v>1090100048094</v>
      </c>
      <c r="B6787" t="s">
        <v>6480</v>
      </c>
    </row>
    <row r="6788" spans="1:2">
      <c r="A6788" s="1">
        <v>1090100048100</v>
      </c>
      <c r="B6788" t="s">
        <v>6481</v>
      </c>
    </row>
    <row r="6789" spans="1:2">
      <c r="A6789" s="1">
        <v>1090100048117</v>
      </c>
      <c r="B6789" t="s">
        <v>6482</v>
      </c>
    </row>
    <row r="6790" spans="1:2">
      <c r="A6790" s="1">
        <v>1090100048124</v>
      </c>
      <c r="B6790" t="s">
        <v>6483</v>
      </c>
    </row>
    <row r="6791" spans="1:2">
      <c r="A6791" s="1">
        <v>1090100048131</v>
      </c>
      <c r="B6791" t="s">
        <v>6484</v>
      </c>
    </row>
    <row r="6792" spans="1:2">
      <c r="A6792" s="1">
        <v>1090100048148</v>
      </c>
      <c r="B6792" t="s">
        <v>6485</v>
      </c>
    </row>
    <row r="6793" spans="1:2">
      <c r="A6793" s="1">
        <v>1090100048155</v>
      </c>
      <c r="B6793" t="s">
        <v>6486</v>
      </c>
    </row>
    <row r="6794" spans="1:2">
      <c r="A6794" s="1">
        <v>1090100048162</v>
      </c>
      <c r="B6794" t="s">
        <v>6487</v>
      </c>
    </row>
    <row r="6795" spans="1:2">
      <c r="A6795" s="1">
        <v>1090100048179</v>
      </c>
      <c r="B6795" t="s">
        <v>6488</v>
      </c>
    </row>
    <row r="6796" spans="1:2">
      <c r="A6796" s="1">
        <v>1090100048186</v>
      </c>
      <c r="B6796" t="s">
        <v>6489</v>
      </c>
    </row>
    <row r="6797" spans="1:2">
      <c r="A6797" s="1">
        <v>1090100048193</v>
      </c>
      <c r="B6797" t="s">
        <v>6490</v>
      </c>
    </row>
    <row r="6798" spans="1:2">
      <c r="A6798" s="1">
        <v>1090100048209</v>
      </c>
      <c r="B6798" t="s">
        <v>6491</v>
      </c>
    </row>
    <row r="6799" spans="1:2">
      <c r="A6799" s="1">
        <v>1090100048216</v>
      </c>
      <c r="B6799" t="s">
        <v>6492</v>
      </c>
    </row>
    <row r="6800" spans="1:2">
      <c r="A6800" s="1">
        <v>1090100048223</v>
      </c>
      <c r="B6800" t="s">
        <v>6493</v>
      </c>
    </row>
    <row r="6801" spans="1:2">
      <c r="A6801" s="1">
        <v>1090100048230</v>
      </c>
      <c r="B6801" t="s">
        <v>6494</v>
      </c>
    </row>
    <row r="6802" spans="1:2">
      <c r="A6802" s="1">
        <v>1090100048247</v>
      </c>
      <c r="B6802" t="s">
        <v>6495</v>
      </c>
    </row>
    <row r="6803" spans="1:2">
      <c r="A6803" s="1">
        <v>1090100048254</v>
      </c>
      <c r="B6803" t="s">
        <v>6496</v>
      </c>
    </row>
    <row r="6804" spans="1:2">
      <c r="A6804" s="1">
        <v>1090100048261</v>
      </c>
      <c r="B6804" t="s">
        <v>6497</v>
      </c>
    </row>
    <row r="6805" spans="1:2">
      <c r="A6805" s="1">
        <v>1090100048278</v>
      </c>
      <c r="B6805" t="s">
        <v>6498</v>
      </c>
    </row>
    <row r="6806" spans="1:2">
      <c r="A6806" s="1">
        <v>1090100048285</v>
      </c>
      <c r="B6806" t="s">
        <v>6499</v>
      </c>
    </row>
    <row r="6807" spans="1:2">
      <c r="A6807" s="1">
        <v>1090100048292</v>
      </c>
      <c r="B6807" t="s">
        <v>6500</v>
      </c>
    </row>
    <row r="6808" spans="1:2">
      <c r="A6808" s="1">
        <v>1090100048308</v>
      </c>
      <c r="B6808" t="s">
        <v>6501</v>
      </c>
    </row>
    <row r="6809" spans="1:2">
      <c r="A6809" s="1">
        <v>1090100048315</v>
      </c>
      <c r="B6809" t="s">
        <v>6502</v>
      </c>
    </row>
    <row r="6810" spans="1:2">
      <c r="A6810" s="1">
        <v>1090100048322</v>
      </c>
      <c r="B6810" t="s">
        <v>6503</v>
      </c>
    </row>
    <row r="6811" spans="1:2">
      <c r="A6811" s="1">
        <v>1090100048339</v>
      </c>
      <c r="B6811" t="s">
        <v>6504</v>
      </c>
    </row>
    <row r="6812" spans="1:2">
      <c r="A6812" s="1">
        <v>1090100048346</v>
      </c>
      <c r="B6812" t="s">
        <v>6505</v>
      </c>
    </row>
    <row r="6813" spans="1:2">
      <c r="A6813" s="1">
        <v>1090100048353</v>
      </c>
      <c r="B6813" t="s">
        <v>6506</v>
      </c>
    </row>
    <row r="6814" spans="1:2">
      <c r="A6814" s="1">
        <v>1090100048360</v>
      </c>
      <c r="B6814" t="s">
        <v>6507</v>
      </c>
    </row>
    <row r="6815" spans="1:2">
      <c r="A6815" s="1">
        <v>1090100048377</v>
      </c>
      <c r="B6815" t="s">
        <v>6508</v>
      </c>
    </row>
    <row r="6816" spans="1:2">
      <c r="A6816" s="1">
        <v>1090100048384</v>
      </c>
      <c r="B6816" t="s">
        <v>6509</v>
      </c>
    </row>
    <row r="6817" spans="1:2">
      <c r="A6817" s="1">
        <v>1090100048391</v>
      </c>
      <c r="B6817" t="s">
        <v>6510</v>
      </c>
    </row>
    <row r="6818" spans="1:2">
      <c r="A6818" s="1">
        <v>1090100048407</v>
      </c>
      <c r="B6818" t="s">
        <v>6511</v>
      </c>
    </row>
    <row r="6819" spans="1:2">
      <c r="A6819" s="1">
        <v>1090100048414</v>
      </c>
      <c r="B6819" t="s">
        <v>6512</v>
      </c>
    </row>
    <row r="6820" spans="1:2">
      <c r="A6820" s="1">
        <v>1090100048421</v>
      </c>
      <c r="B6820" t="s">
        <v>6513</v>
      </c>
    </row>
    <row r="6821" spans="1:2">
      <c r="A6821" s="1">
        <v>1090100048438</v>
      </c>
      <c r="B6821" t="s">
        <v>6514</v>
      </c>
    </row>
    <row r="6822" spans="1:2">
      <c r="A6822" s="1">
        <v>1090100048445</v>
      </c>
      <c r="B6822" t="s">
        <v>6515</v>
      </c>
    </row>
    <row r="6823" spans="1:2">
      <c r="A6823" s="1">
        <v>1090100048452</v>
      </c>
      <c r="B6823" t="s">
        <v>6516</v>
      </c>
    </row>
    <row r="6824" spans="1:2">
      <c r="A6824" s="1">
        <v>1090100048469</v>
      </c>
      <c r="B6824" t="s">
        <v>6517</v>
      </c>
    </row>
    <row r="6825" spans="1:2">
      <c r="A6825" s="1">
        <v>1090100048476</v>
      </c>
      <c r="B6825" t="s">
        <v>6518</v>
      </c>
    </row>
    <row r="6826" spans="1:2">
      <c r="A6826" s="1">
        <v>1090100048483</v>
      </c>
      <c r="B6826" t="s">
        <v>6519</v>
      </c>
    </row>
    <row r="6827" spans="1:2">
      <c r="A6827" s="1">
        <v>1090100048490</v>
      </c>
      <c r="B6827" t="s">
        <v>6520</v>
      </c>
    </row>
    <row r="6828" spans="1:2">
      <c r="A6828" s="1">
        <v>1090100048506</v>
      </c>
      <c r="B6828" t="s">
        <v>6521</v>
      </c>
    </row>
    <row r="6829" spans="1:2">
      <c r="A6829" s="1">
        <v>1090100048582</v>
      </c>
      <c r="B6829" t="s">
        <v>6522</v>
      </c>
    </row>
    <row r="6830" spans="1:2">
      <c r="A6830" s="1">
        <v>1090100048599</v>
      </c>
      <c r="B6830" t="s">
        <v>6523</v>
      </c>
    </row>
    <row r="6831" spans="1:2">
      <c r="A6831" s="1">
        <v>1090100048650</v>
      </c>
      <c r="B6831" t="s">
        <v>6524</v>
      </c>
    </row>
    <row r="6832" spans="1:2">
      <c r="A6832" s="1">
        <v>1090100048667</v>
      </c>
      <c r="B6832" t="s">
        <v>6525</v>
      </c>
    </row>
    <row r="6833" spans="1:2">
      <c r="A6833" s="1">
        <v>1090100048704</v>
      </c>
      <c r="B6833" t="s">
        <v>6526</v>
      </c>
    </row>
    <row r="6834" spans="1:2">
      <c r="A6834" s="1">
        <v>1090100048711</v>
      </c>
      <c r="B6834" t="s">
        <v>6527</v>
      </c>
    </row>
    <row r="6835" spans="1:2">
      <c r="A6835" s="1">
        <v>1090100048742</v>
      </c>
      <c r="B6835" t="s">
        <v>6528</v>
      </c>
    </row>
    <row r="6836" spans="1:2">
      <c r="A6836" s="1">
        <v>1090100048759</v>
      </c>
      <c r="B6836" t="s">
        <v>6529</v>
      </c>
    </row>
    <row r="6837" spans="1:2">
      <c r="A6837" s="1">
        <v>1090100048766</v>
      </c>
      <c r="B6837" t="s">
        <v>6530</v>
      </c>
    </row>
    <row r="6838" spans="1:2">
      <c r="A6838" s="1">
        <v>1090100048773</v>
      </c>
      <c r="B6838" t="s">
        <v>6531</v>
      </c>
    </row>
    <row r="6839" spans="1:2">
      <c r="A6839" s="1">
        <v>1090100048780</v>
      </c>
      <c r="B6839" t="s">
        <v>6532</v>
      </c>
    </row>
    <row r="6840" spans="1:2">
      <c r="A6840" s="1">
        <v>1090100048797</v>
      </c>
      <c r="B6840" t="s">
        <v>6533</v>
      </c>
    </row>
    <row r="6841" spans="1:2">
      <c r="A6841" s="1">
        <v>1090100048803</v>
      </c>
      <c r="B6841" t="s">
        <v>6534</v>
      </c>
    </row>
    <row r="6842" spans="1:2">
      <c r="A6842" s="1">
        <v>1090100048810</v>
      </c>
      <c r="B6842" t="s">
        <v>6535</v>
      </c>
    </row>
    <row r="6843" spans="1:2">
      <c r="A6843" s="1">
        <v>1090100048827</v>
      </c>
      <c r="B6843" t="s">
        <v>6536</v>
      </c>
    </row>
    <row r="6844" spans="1:2">
      <c r="A6844" s="1">
        <v>1090100048834</v>
      </c>
      <c r="B6844" t="s">
        <v>6537</v>
      </c>
    </row>
    <row r="6845" spans="1:2">
      <c r="A6845" s="1">
        <v>1090100048841</v>
      </c>
      <c r="B6845" t="s">
        <v>6538</v>
      </c>
    </row>
    <row r="6846" spans="1:2">
      <c r="A6846" s="1">
        <v>1090100048858</v>
      </c>
      <c r="B6846" t="s">
        <v>6539</v>
      </c>
    </row>
    <row r="6847" spans="1:2">
      <c r="A6847" s="1">
        <v>1090100048865</v>
      </c>
      <c r="B6847" t="s">
        <v>6540</v>
      </c>
    </row>
    <row r="6848" spans="1:2">
      <c r="A6848" s="1">
        <v>1090100048872</v>
      </c>
      <c r="B6848" t="s">
        <v>6541</v>
      </c>
    </row>
    <row r="6849" spans="1:2">
      <c r="A6849" s="1">
        <v>1090100048889</v>
      </c>
      <c r="B6849" t="s">
        <v>6542</v>
      </c>
    </row>
    <row r="6850" spans="1:2">
      <c r="A6850" s="1">
        <v>1090100048896</v>
      </c>
      <c r="B6850" t="s">
        <v>6543</v>
      </c>
    </row>
    <row r="6851" spans="1:2">
      <c r="A6851" s="1">
        <v>1090100048902</v>
      </c>
      <c r="B6851" t="s">
        <v>6544</v>
      </c>
    </row>
    <row r="6852" spans="1:2">
      <c r="A6852" s="1">
        <v>1090100048919</v>
      </c>
      <c r="B6852" t="s">
        <v>6545</v>
      </c>
    </row>
    <row r="6853" spans="1:2">
      <c r="A6853" s="1">
        <v>1090100048926</v>
      </c>
      <c r="B6853" t="s">
        <v>6546</v>
      </c>
    </row>
    <row r="6854" spans="1:2">
      <c r="A6854" s="1">
        <v>1090100048933</v>
      </c>
      <c r="B6854" t="s">
        <v>6547</v>
      </c>
    </row>
    <row r="6855" spans="1:2">
      <c r="A6855" s="1">
        <v>1090100048940</v>
      </c>
      <c r="B6855" t="s">
        <v>6548</v>
      </c>
    </row>
    <row r="6856" spans="1:2">
      <c r="A6856" s="1">
        <v>1090100048957</v>
      </c>
      <c r="B6856" t="s">
        <v>6549</v>
      </c>
    </row>
    <row r="6857" spans="1:2">
      <c r="A6857" s="1">
        <v>1090100048964</v>
      </c>
      <c r="B6857" t="s">
        <v>6550</v>
      </c>
    </row>
    <row r="6858" spans="1:2">
      <c r="A6858" s="1">
        <v>1090100048971</v>
      </c>
      <c r="B6858" t="s">
        <v>6551</v>
      </c>
    </row>
    <row r="6859" spans="1:2">
      <c r="A6859" s="1">
        <v>1090100048988</v>
      </c>
      <c r="B6859" t="s">
        <v>6552</v>
      </c>
    </row>
    <row r="6860" spans="1:2">
      <c r="A6860" s="1">
        <v>1090100048995</v>
      </c>
      <c r="B6860" t="s">
        <v>6553</v>
      </c>
    </row>
    <row r="6861" spans="1:2">
      <c r="A6861" s="1">
        <v>1090100049008</v>
      </c>
      <c r="B6861" t="s">
        <v>6554</v>
      </c>
    </row>
    <row r="6862" spans="1:2">
      <c r="A6862" s="1">
        <v>1090100049015</v>
      </c>
      <c r="B6862" t="s">
        <v>6555</v>
      </c>
    </row>
    <row r="6863" spans="1:2">
      <c r="A6863" s="1">
        <v>1090100049022</v>
      </c>
      <c r="B6863" t="s">
        <v>6556</v>
      </c>
    </row>
    <row r="6864" spans="1:2">
      <c r="A6864" s="1">
        <v>1090100049039</v>
      </c>
      <c r="B6864" t="s">
        <v>6557</v>
      </c>
    </row>
    <row r="6865" spans="1:2">
      <c r="A6865" s="1">
        <v>1090100049046</v>
      </c>
      <c r="B6865" t="s">
        <v>6558</v>
      </c>
    </row>
    <row r="6866" spans="1:2">
      <c r="A6866" s="1">
        <v>1090100049053</v>
      </c>
      <c r="B6866" t="s">
        <v>6559</v>
      </c>
    </row>
    <row r="6867" spans="1:2">
      <c r="A6867" s="1">
        <v>1090100049060</v>
      </c>
      <c r="B6867" t="s">
        <v>6560</v>
      </c>
    </row>
    <row r="6868" spans="1:2">
      <c r="A6868" s="1">
        <v>1090100049077</v>
      </c>
      <c r="B6868" t="s">
        <v>6561</v>
      </c>
    </row>
    <row r="6869" spans="1:2">
      <c r="A6869" s="1">
        <v>1090100049084</v>
      </c>
      <c r="B6869" t="s">
        <v>6562</v>
      </c>
    </row>
    <row r="6870" spans="1:2">
      <c r="A6870" s="1">
        <v>1090100049091</v>
      </c>
      <c r="B6870" t="s">
        <v>6563</v>
      </c>
    </row>
    <row r="6871" spans="1:2">
      <c r="A6871" s="1">
        <v>1090100049107</v>
      </c>
      <c r="B6871" t="s">
        <v>6564</v>
      </c>
    </row>
    <row r="6872" spans="1:2">
      <c r="A6872" s="1">
        <v>1090100049114</v>
      </c>
      <c r="B6872" t="s">
        <v>6565</v>
      </c>
    </row>
    <row r="6873" spans="1:2">
      <c r="A6873" s="1">
        <v>1090100049121</v>
      </c>
      <c r="B6873" t="s">
        <v>6566</v>
      </c>
    </row>
    <row r="6874" spans="1:2">
      <c r="A6874" s="1">
        <v>1090100049138</v>
      </c>
      <c r="B6874" t="s">
        <v>6567</v>
      </c>
    </row>
    <row r="6875" spans="1:2">
      <c r="A6875" s="1">
        <v>1090100049145</v>
      </c>
      <c r="B6875" t="s">
        <v>6568</v>
      </c>
    </row>
    <row r="6876" spans="1:2">
      <c r="A6876" s="1">
        <v>1090100049152</v>
      </c>
      <c r="B6876" t="s">
        <v>6569</v>
      </c>
    </row>
    <row r="6877" spans="1:2">
      <c r="A6877" s="1">
        <v>1090100049169</v>
      </c>
      <c r="B6877" t="s">
        <v>6570</v>
      </c>
    </row>
    <row r="6878" spans="1:2">
      <c r="A6878" s="1">
        <v>1090100049176</v>
      </c>
      <c r="B6878" t="s">
        <v>6571</v>
      </c>
    </row>
    <row r="6879" spans="1:2">
      <c r="A6879" s="1">
        <v>1090100049183</v>
      </c>
      <c r="B6879" t="s">
        <v>6572</v>
      </c>
    </row>
    <row r="6880" spans="1:2">
      <c r="A6880" s="1">
        <v>1090100049190</v>
      </c>
      <c r="B6880" t="s">
        <v>6573</v>
      </c>
    </row>
    <row r="6881" spans="1:2">
      <c r="A6881" s="1">
        <v>1090100049206</v>
      </c>
      <c r="B6881" t="e">
        <f>+MIRROR LA FONZA L0001048R26-2-DEC REVERSIBLE WALL EXTENSION</f>
        <v>#NAME?</v>
      </c>
    </row>
    <row r="6882" spans="1:2">
      <c r="A6882" s="1">
        <v>1090100049213</v>
      </c>
      <c r="B6882" t="e">
        <f>+GRAB BAR LA FONZA LB001082A26-2-DEC LEFT ANGLE W/SOAP BASKET</f>
        <v>#NAME?</v>
      </c>
    </row>
    <row r="6883" spans="1:2">
      <c r="A6883" s="1">
        <v>1090100049220</v>
      </c>
      <c r="B6883" t="e">
        <f>+GRAB BAR LA FONZA LB001082B26-2-DEC RIGHT ANGLE W/SOAP BASKET</f>
        <v>#NAME?</v>
      </c>
    </row>
    <row r="6884" spans="1:2">
      <c r="A6884" s="1">
        <v>1090100049237</v>
      </c>
      <c r="B6884" t="s">
        <v>6574</v>
      </c>
    </row>
    <row r="6885" spans="1:2">
      <c r="A6885" s="1">
        <v>1090100049244</v>
      </c>
      <c r="B6885" t="s">
        <v>6575</v>
      </c>
    </row>
    <row r="6886" spans="1:2">
      <c r="A6886" s="1">
        <v>1090100049251</v>
      </c>
      <c r="B6886" t="s">
        <v>6576</v>
      </c>
    </row>
    <row r="6887" spans="1:2">
      <c r="A6887" s="1">
        <v>1090100049268</v>
      </c>
      <c r="B6887" t="s">
        <v>6577</v>
      </c>
    </row>
    <row r="6888" spans="1:2">
      <c r="A6888" s="1">
        <v>1090100049275</v>
      </c>
      <c r="B6888" t="s">
        <v>6578</v>
      </c>
    </row>
    <row r="6889" spans="1:2">
      <c r="A6889" s="1">
        <v>1090100049282</v>
      </c>
      <c r="B6889" t="s">
        <v>6579</v>
      </c>
    </row>
    <row r="6890" spans="1:2">
      <c r="A6890" s="1">
        <v>1090100049299</v>
      </c>
      <c r="B6890" t="s">
        <v>6580</v>
      </c>
    </row>
    <row r="6891" spans="1:2">
      <c r="A6891" s="1">
        <v>1090100049305</v>
      </c>
      <c r="B6891" t="s">
        <v>6581</v>
      </c>
    </row>
    <row r="6892" spans="1:2">
      <c r="A6892" s="1">
        <v>1090100049312</v>
      </c>
      <c r="B6892" t="e">
        <f>+SOAP DISH FION LM I759-26-7-DEC ZINC ALLOY</f>
        <v>#NAME?</v>
      </c>
    </row>
    <row r="6893" spans="1:2">
      <c r="A6893" s="1">
        <v>1090100049329</v>
      </c>
      <c r="B6893" t="e">
        <f>+ROBE HOOK FION LM I753-26-7-DEC DOUBLE</f>
        <v>#NAME?</v>
      </c>
    </row>
    <row r="6894" spans="1:2">
      <c r="A6894" s="1">
        <v>1090100049336</v>
      </c>
      <c r="B6894" t="e">
        <f>+ROBE HOOK FION LM I754-26-7-DEC SINGLE</f>
        <v>#NAME?</v>
      </c>
    </row>
    <row r="6895" spans="1:2">
      <c r="A6895" s="1">
        <v>1090100049343</v>
      </c>
      <c r="B6895" t="e">
        <f>+PAPER HOLDER FION LM I752-26-7-DEC W/WHITE ABS ROLLER</f>
        <v>#NAME?</v>
      </c>
    </row>
    <row r="6896" spans="1:2">
      <c r="A6896" s="1">
        <v>1090100049350</v>
      </c>
      <c r="B6896" t="s">
        <v>6582</v>
      </c>
    </row>
    <row r="6897" spans="1:2">
      <c r="A6897" s="1">
        <v>1090100049367</v>
      </c>
      <c r="B6897" t="e">
        <f>+TOOTBRUSH &amp; TUMBLER HOLDER FION LM I757-26-7-DEC W/GLASS</f>
        <v>#NAME?</v>
      </c>
    </row>
    <row r="6898" spans="1:2">
      <c r="A6898" s="1">
        <v>1090100049374</v>
      </c>
      <c r="B6898" t="e">
        <f>+TOWEL RING FION LM I760-26-7-DEC ALUMINUM</f>
        <v>#NAME?</v>
      </c>
    </row>
    <row r="6899" spans="1:2">
      <c r="A6899" s="1">
        <v>1090100049381</v>
      </c>
      <c r="B6899" t="s">
        <v>6583</v>
      </c>
    </row>
    <row r="6900" spans="1:2">
      <c r="A6900" s="1">
        <v>1090100049398</v>
      </c>
      <c r="B6900" t="s">
        <v>6584</v>
      </c>
    </row>
    <row r="6901" spans="1:2">
      <c r="A6901" s="1">
        <v>1090100049404</v>
      </c>
      <c r="B6901" t="s">
        <v>6585</v>
      </c>
    </row>
    <row r="6902" spans="1:2">
      <c r="A6902" s="1">
        <v>1090100049411</v>
      </c>
      <c r="B6902" t="s">
        <v>6586</v>
      </c>
    </row>
    <row r="6903" spans="1:2">
      <c r="A6903" s="1">
        <v>1090100049428</v>
      </c>
      <c r="B6903" t="s">
        <v>6587</v>
      </c>
    </row>
    <row r="6904" spans="1:2">
      <c r="A6904" s="1">
        <v>1090100049435</v>
      </c>
      <c r="B6904" t="s">
        <v>6588</v>
      </c>
    </row>
    <row r="6905" spans="1:2">
      <c r="A6905" s="1">
        <v>1090100049442</v>
      </c>
      <c r="B6905" t="e">
        <f>+ELECTRONIC DOOR LOCK LAVO LB90513-90-2-LCJ19 RIGHT SILVER (FingerPrint, Password, Key)</f>
        <v>#NAME?</v>
      </c>
    </row>
    <row r="6906" spans="1:2">
      <c r="A6906" s="1">
        <v>1090100049459</v>
      </c>
      <c r="B6906" t="e">
        <f>+ELECTRONIC DOOR LOCK LAVO LB90132-90-2-LCJ20 LEFT SILVER (Card, Password, Key)</f>
        <v>#NAME?</v>
      </c>
    </row>
    <row r="6907" spans="1:2">
      <c r="A6907" s="1">
        <v>1090100049466</v>
      </c>
      <c r="B6907" t="s">
        <v>6589</v>
      </c>
    </row>
    <row r="6908" spans="1:2">
      <c r="A6908" s="1">
        <v>1090100049473</v>
      </c>
      <c r="B6908" t="e">
        <f>+ELECTRONIC DOOR LOCK LAVO LB90132-90-2-LCJ19 RIGHT SILVER (Card, Password, Key)</f>
        <v>#NAME?</v>
      </c>
    </row>
    <row r="6909" spans="1:2">
      <c r="A6909" s="1">
        <v>1090100049480</v>
      </c>
      <c r="B6909" t="e">
        <f>+PAPER HOLDER ROLLER FION BB2002-51-7-DEC WHITE</f>
        <v>#NAME?</v>
      </c>
    </row>
    <row r="6910" spans="1:2">
      <c r="A6910" s="1">
        <v>1090100049497</v>
      </c>
      <c r="B6910" t="s">
        <v>6590</v>
      </c>
    </row>
    <row r="6911" spans="1:2">
      <c r="A6911" s="1">
        <v>1090100049503</v>
      </c>
      <c r="B6911" t="s">
        <v>6591</v>
      </c>
    </row>
    <row r="6912" spans="1:2">
      <c r="A6912" s="1">
        <v>1090100049510</v>
      </c>
      <c r="B6912" t="s">
        <v>6592</v>
      </c>
    </row>
    <row r="6913" spans="1:2">
      <c r="A6913" s="1">
        <v>1090100049527</v>
      </c>
      <c r="B6913" t="s">
        <v>6593</v>
      </c>
    </row>
    <row r="6914" spans="1:2">
      <c r="A6914" s="1">
        <v>1090100049534</v>
      </c>
      <c r="B6914" t="s">
        <v>6594</v>
      </c>
    </row>
    <row r="6915" spans="1:2">
      <c r="A6915" s="1">
        <v>1090100049541</v>
      </c>
      <c r="B6915" t="s">
        <v>6595</v>
      </c>
    </row>
    <row r="6916" spans="1:2">
      <c r="A6916" s="1">
        <v>1090100049558</v>
      </c>
      <c r="B6916" t="s">
        <v>6596</v>
      </c>
    </row>
    <row r="6917" spans="1:2">
      <c r="A6917" s="1">
        <v>1090100049565</v>
      </c>
      <c r="B6917" t="s">
        <v>6597</v>
      </c>
    </row>
    <row r="6918" spans="1:2">
      <c r="A6918" s="1">
        <v>1090100049572</v>
      </c>
      <c r="B6918" t="s">
        <v>6598</v>
      </c>
    </row>
    <row r="6919" spans="1:2">
      <c r="A6919" s="1">
        <v>1090100049626</v>
      </c>
      <c r="B6919" t="s">
        <v>6599</v>
      </c>
    </row>
    <row r="6920" spans="1:2">
      <c r="A6920" s="1">
        <v>1090100050301</v>
      </c>
      <c r="B6920" t="s">
        <v>6600</v>
      </c>
    </row>
    <row r="6921" spans="1:2">
      <c r="A6921" s="1">
        <v>1090100050318</v>
      </c>
      <c r="B6921" t="s">
        <v>6601</v>
      </c>
    </row>
    <row r="6922" spans="1:2">
      <c r="A6922" s="1">
        <v>1090100050325</v>
      </c>
      <c r="B6922" t="s">
        <v>6602</v>
      </c>
    </row>
    <row r="6923" spans="1:2">
      <c r="A6923" s="1">
        <v>1090100050332</v>
      </c>
      <c r="B6923" t="s">
        <v>6603</v>
      </c>
    </row>
    <row r="6924" spans="1:2">
      <c r="A6924" s="1">
        <v>1090100050349</v>
      </c>
      <c r="B6924" t="s">
        <v>6604</v>
      </c>
    </row>
    <row r="6925" spans="1:2">
      <c r="A6925" s="1">
        <v>1090100050356</v>
      </c>
      <c r="B6925" t="s">
        <v>6605</v>
      </c>
    </row>
    <row r="6926" spans="1:2">
      <c r="A6926" s="1">
        <v>1090100050363</v>
      </c>
      <c r="B6926" t="s">
        <v>6606</v>
      </c>
    </row>
    <row r="6927" spans="1:2">
      <c r="A6927" s="1">
        <v>1090100050370</v>
      </c>
      <c r="B6927" t="s">
        <v>6607</v>
      </c>
    </row>
    <row r="6928" spans="1:2">
      <c r="A6928" s="1">
        <v>1090100050387</v>
      </c>
      <c r="B6928" t="s">
        <v>6608</v>
      </c>
    </row>
    <row r="6929" spans="1:2">
      <c r="A6929" s="1">
        <v>1090100050394</v>
      </c>
      <c r="B6929" t="s">
        <v>6609</v>
      </c>
    </row>
    <row r="6930" spans="1:2">
      <c r="A6930" s="1">
        <v>1090100050400</v>
      </c>
      <c r="B6930" t="s">
        <v>6610</v>
      </c>
    </row>
    <row r="6931" spans="1:2">
      <c r="A6931" s="1">
        <v>1090100050417</v>
      </c>
      <c r="B6931" t="s">
        <v>6611</v>
      </c>
    </row>
    <row r="6932" spans="1:2">
      <c r="A6932" s="1">
        <v>1090100050424</v>
      </c>
      <c r="B6932" t="s">
        <v>6612</v>
      </c>
    </row>
    <row r="6933" spans="1:2">
      <c r="A6933" s="1">
        <v>1090100050431</v>
      </c>
      <c r="B6933" t="s">
        <v>6613</v>
      </c>
    </row>
    <row r="6934" spans="1:2">
      <c r="A6934" s="1">
        <v>1090100050448</v>
      </c>
      <c r="B6934" t="s">
        <v>6614</v>
      </c>
    </row>
    <row r="6935" spans="1:2">
      <c r="A6935" s="1">
        <v>1090100050455</v>
      </c>
      <c r="B6935" t="s">
        <v>6615</v>
      </c>
    </row>
    <row r="6936" spans="1:2">
      <c r="A6936" s="1">
        <v>1090100050462</v>
      </c>
      <c r="B6936" t="s">
        <v>6616</v>
      </c>
    </row>
    <row r="6937" spans="1:2">
      <c r="A6937" s="1">
        <v>1090100050479</v>
      </c>
      <c r="B6937" t="s">
        <v>6617</v>
      </c>
    </row>
    <row r="6938" spans="1:2">
      <c r="A6938" s="1">
        <v>1090100050486</v>
      </c>
      <c r="B6938" t="s">
        <v>6618</v>
      </c>
    </row>
    <row r="6939" spans="1:2">
      <c r="A6939" s="1">
        <v>1090100050493</v>
      </c>
      <c r="B6939" t="s">
        <v>6619</v>
      </c>
    </row>
    <row r="6940" spans="1:2">
      <c r="A6940" s="1">
        <v>1090100050509</v>
      </c>
      <c r="B6940" t="s">
        <v>6620</v>
      </c>
    </row>
    <row r="6941" spans="1:2">
      <c r="A6941" s="1">
        <v>1090100050516</v>
      </c>
      <c r="B6941" t="s">
        <v>6621</v>
      </c>
    </row>
    <row r="6942" spans="1:2">
      <c r="A6942" s="1">
        <v>1090100050523</v>
      </c>
      <c r="B6942" t="s">
        <v>6622</v>
      </c>
    </row>
    <row r="6943" spans="1:2">
      <c r="A6943" s="1">
        <v>1090100050530</v>
      </c>
      <c r="B6943" t="s">
        <v>6623</v>
      </c>
    </row>
    <row r="6944" spans="1:2">
      <c r="A6944" s="1">
        <v>1090100050547</v>
      </c>
      <c r="B6944" t="s">
        <v>6624</v>
      </c>
    </row>
    <row r="6945" spans="1:2">
      <c r="A6945" s="1">
        <v>1090100050554</v>
      </c>
      <c r="B6945" t="s">
        <v>6625</v>
      </c>
    </row>
    <row r="6946" spans="1:2">
      <c r="A6946" s="1">
        <v>1090100050561</v>
      </c>
      <c r="B6946" t="s">
        <v>6626</v>
      </c>
    </row>
    <row r="6947" spans="1:2">
      <c r="A6947" s="1">
        <v>1090100050578</v>
      </c>
      <c r="B6947" t="s">
        <v>6627</v>
      </c>
    </row>
    <row r="6948" spans="1:2">
      <c r="A6948" s="1">
        <v>1090100050585</v>
      </c>
      <c r="B6948" t="s">
        <v>6628</v>
      </c>
    </row>
    <row r="6949" spans="1:2">
      <c r="A6949" s="1">
        <v>1090100050592</v>
      </c>
      <c r="B6949" t="s">
        <v>6629</v>
      </c>
    </row>
    <row r="6950" spans="1:2">
      <c r="A6950" s="1">
        <v>1090100050608</v>
      </c>
      <c r="B6950" t="s">
        <v>6630</v>
      </c>
    </row>
    <row r="6951" spans="1:2">
      <c r="A6951" s="1">
        <v>1090100050615</v>
      </c>
      <c r="B6951" t="s">
        <v>6631</v>
      </c>
    </row>
    <row r="6952" spans="1:2">
      <c r="A6952" s="1">
        <v>1090100050622</v>
      </c>
      <c r="B6952" t="s">
        <v>6632</v>
      </c>
    </row>
    <row r="6953" spans="1:2">
      <c r="A6953" s="1">
        <v>1090100050639</v>
      </c>
      <c r="B6953" t="s">
        <v>6633</v>
      </c>
    </row>
    <row r="6954" spans="1:2">
      <c r="A6954" s="1">
        <v>1090100050646</v>
      </c>
      <c r="B6954" t="s">
        <v>6634</v>
      </c>
    </row>
    <row r="6955" spans="1:2">
      <c r="A6955" s="1">
        <v>1090100050653</v>
      </c>
      <c r="B6955" t="s">
        <v>6635</v>
      </c>
    </row>
    <row r="6956" spans="1:2">
      <c r="A6956" s="1">
        <v>1090100050660</v>
      </c>
      <c r="B6956" t="s">
        <v>6636</v>
      </c>
    </row>
    <row r="6957" spans="1:2">
      <c r="A6957" s="1">
        <v>1090100050677</v>
      </c>
      <c r="B6957" t="s">
        <v>6637</v>
      </c>
    </row>
    <row r="6958" spans="1:2">
      <c r="A6958" s="1">
        <v>1090100050684</v>
      </c>
      <c r="B6958" t="s">
        <v>6638</v>
      </c>
    </row>
    <row r="6959" spans="1:2">
      <c r="A6959" s="1">
        <v>1090100050691</v>
      </c>
      <c r="B6959" t="s">
        <v>6639</v>
      </c>
    </row>
    <row r="6960" spans="1:2">
      <c r="A6960" s="1">
        <v>1090100050707</v>
      </c>
      <c r="B6960" t="s">
        <v>6640</v>
      </c>
    </row>
    <row r="6961" spans="1:2">
      <c r="A6961" s="1">
        <v>1090100050714</v>
      </c>
      <c r="B6961" t="s">
        <v>6641</v>
      </c>
    </row>
    <row r="6962" spans="1:2">
      <c r="A6962" s="1">
        <v>1090100050721</v>
      </c>
      <c r="B6962" t="s">
        <v>6642</v>
      </c>
    </row>
    <row r="6963" spans="1:2">
      <c r="A6963" s="1">
        <v>1090100050738</v>
      </c>
      <c r="B6963" t="s">
        <v>6643</v>
      </c>
    </row>
    <row r="6964" spans="1:2">
      <c r="A6964" s="1">
        <v>1090100050745</v>
      </c>
      <c r="B6964" t="s">
        <v>6644</v>
      </c>
    </row>
    <row r="6965" spans="1:2">
      <c r="A6965" s="1">
        <v>1090100050752</v>
      </c>
      <c r="B6965" t="s">
        <v>6645</v>
      </c>
    </row>
    <row r="6966" spans="1:2">
      <c r="A6966" s="1">
        <v>1090100050769</v>
      </c>
      <c r="B6966" t="s">
        <v>6646</v>
      </c>
    </row>
    <row r="6967" spans="1:2">
      <c r="A6967" s="1">
        <v>1090100050776</v>
      </c>
      <c r="B6967" t="s">
        <v>6647</v>
      </c>
    </row>
    <row r="6968" spans="1:2">
      <c r="A6968" s="1">
        <v>1090100050783</v>
      </c>
      <c r="B6968" t="s">
        <v>6648</v>
      </c>
    </row>
    <row r="6969" spans="1:2">
      <c r="A6969" s="1">
        <v>1090100050790</v>
      </c>
      <c r="B6969" t="s">
        <v>6649</v>
      </c>
    </row>
    <row r="6970" spans="1:2">
      <c r="A6970" s="1">
        <v>1090100050806</v>
      </c>
      <c r="B6970" t="s">
        <v>6650</v>
      </c>
    </row>
    <row r="6971" spans="1:2">
      <c r="A6971" s="1">
        <v>1090100050813</v>
      </c>
      <c r="B6971" t="s">
        <v>6651</v>
      </c>
    </row>
    <row r="6972" spans="1:2">
      <c r="A6972" s="1">
        <v>1090100050820</v>
      </c>
      <c r="B6972" t="s">
        <v>6652</v>
      </c>
    </row>
    <row r="6973" spans="1:2">
      <c r="A6973" s="1">
        <v>1090100050837</v>
      </c>
      <c r="B6973" t="s">
        <v>6653</v>
      </c>
    </row>
    <row r="6974" spans="1:2">
      <c r="A6974" s="1">
        <v>1090100050844</v>
      </c>
      <c r="B6974" t="s">
        <v>6654</v>
      </c>
    </row>
    <row r="6975" spans="1:2">
      <c r="A6975" s="1">
        <v>1090100050851</v>
      </c>
      <c r="B6975" t="s">
        <v>6655</v>
      </c>
    </row>
    <row r="6976" spans="1:2">
      <c r="A6976" s="1">
        <v>1090100050868</v>
      </c>
      <c r="B6976" t="s">
        <v>6656</v>
      </c>
    </row>
    <row r="6977" spans="1:2">
      <c r="A6977" s="1">
        <v>1090100050875</v>
      </c>
      <c r="B6977" t="s">
        <v>6657</v>
      </c>
    </row>
    <row r="6978" spans="1:2">
      <c r="A6978" s="1">
        <v>1090100050882</v>
      </c>
      <c r="B6978" t="s">
        <v>6658</v>
      </c>
    </row>
    <row r="6979" spans="1:2">
      <c r="A6979" s="1">
        <v>1090100050899</v>
      </c>
      <c r="B6979" t="s">
        <v>6659</v>
      </c>
    </row>
    <row r="6980" spans="1:2">
      <c r="A6980" s="1">
        <v>1090100050905</v>
      </c>
      <c r="B6980" t="s">
        <v>6660</v>
      </c>
    </row>
    <row r="6981" spans="1:2">
      <c r="A6981" s="1">
        <v>1090100050912</v>
      </c>
      <c r="B6981" t="s">
        <v>6661</v>
      </c>
    </row>
    <row r="6982" spans="1:2">
      <c r="A6982" s="1">
        <v>1090100050929</v>
      </c>
      <c r="B6982" t="s">
        <v>6662</v>
      </c>
    </row>
    <row r="6983" spans="1:2">
      <c r="A6983" s="1">
        <v>1090100050936</v>
      </c>
      <c r="B6983" t="s">
        <v>6663</v>
      </c>
    </row>
    <row r="6984" spans="1:2">
      <c r="A6984" s="1">
        <v>1090100050943</v>
      </c>
      <c r="B6984" t="s">
        <v>6664</v>
      </c>
    </row>
    <row r="6985" spans="1:2">
      <c r="A6985" s="1">
        <v>1090100050950</v>
      </c>
      <c r="B6985" t="s">
        <v>6665</v>
      </c>
    </row>
    <row r="6986" spans="1:2">
      <c r="A6986" s="1">
        <v>1090100050967</v>
      </c>
      <c r="B6986" t="s">
        <v>6666</v>
      </c>
    </row>
    <row r="6987" spans="1:2">
      <c r="A6987" s="1">
        <v>1090100050974</v>
      </c>
      <c r="B6987" t="s">
        <v>6667</v>
      </c>
    </row>
    <row r="6988" spans="1:2">
      <c r="A6988" s="1">
        <v>1090100050981</v>
      </c>
      <c r="B6988" t="s">
        <v>6668</v>
      </c>
    </row>
    <row r="6989" spans="1:2">
      <c r="A6989" s="1">
        <v>1090100050998</v>
      </c>
      <c r="B6989" t="s">
        <v>6669</v>
      </c>
    </row>
    <row r="6990" spans="1:2">
      <c r="A6990" s="1">
        <v>1090100051001</v>
      </c>
      <c r="B6990" t="s">
        <v>6670</v>
      </c>
    </row>
    <row r="6991" spans="1:2">
      <c r="A6991" s="1">
        <v>1090100051018</v>
      </c>
      <c r="B6991" t="s">
        <v>6671</v>
      </c>
    </row>
    <row r="6992" spans="1:2">
      <c r="A6992" s="1">
        <v>1090100051025</v>
      </c>
      <c r="B6992" t="s">
        <v>6672</v>
      </c>
    </row>
    <row r="6993" spans="1:2">
      <c r="A6993" s="1">
        <v>1090100051032</v>
      </c>
      <c r="B6993" t="s">
        <v>6673</v>
      </c>
    </row>
    <row r="6994" spans="1:2">
      <c r="A6994" s="1">
        <v>1090100051049</v>
      </c>
      <c r="B6994" t="s">
        <v>6674</v>
      </c>
    </row>
    <row r="6995" spans="1:2">
      <c r="A6995" s="1">
        <v>1090100051056</v>
      </c>
      <c r="B6995" t="s">
        <v>6675</v>
      </c>
    </row>
    <row r="6996" spans="1:2">
      <c r="A6996" s="1">
        <v>1090100051063</v>
      </c>
      <c r="B6996" t="s">
        <v>6676</v>
      </c>
    </row>
    <row r="6997" spans="1:2">
      <c r="A6997" s="1">
        <v>1090100051070</v>
      </c>
      <c r="B6997" t="s">
        <v>6677</v>
      </c>
    </row>
    <row r="6998" spans="1:2">
      <c r="A6998" s="1">
        <v>1090100051087</v>
      </c>
      <c r="B6998" t="s">
        <v>6678</v>
      </c>
    </row>
    <row r="6999" spans="1:2">
      <c r="A6999" s="1">
        <v>1090100051094</v>
      </c>
      <c r="B6999" t="s">
        <v>6679</v>
      </c>
    </row>
    <row r="7000" spans="1:2">
      <c r="A7000" s="1">
        <v>1090100051100</v>
      </c>
      <c r="B7000" t="s">
        <v>6680</v>
      </c>
    </row>
    <row r="7001" spans="1:2">
      <c r="A7001" s="1">
        <v>1090100051117</v>
      </c>
      <c r="B7001" t="s">
        <v>6681</v>
      </c>
    </row>
    <row r="7002" spans="1:2">
      <c r="A7002" s="1">
        <v>1090100051124</v>
      </c>
      <c r="B7002" t="s">
        <v>6682</v>
      </c>
    </row>
    <row r="7003" spans="1:2">
      <c r="A7003" s="1">
        <v>1090100051131</v>
      </c>
      <c r="B7003" t="s">
        <v>6683</v>
      </c>
    </row>
    <row r="7004" spans="1:2">
      <c r="A7004" s="1">
        <v>1090100051148</v>
      </c>
      <c r="B7004" t="s">
        <v>6684</v>
      </c>
    </row>
    <row r="7005" spans="1:2">
      <c r="A7005" s="1">
        <v>1090100051155</v>
      </c>
      <c r="B7005" t="s">
        <v>6685</v>
      </c>
    </row>
    <row r="7006" spans="1:2">
      <c r="A7006" s="1">
        <v>1090100051162</v>
      </c>
      <c r="B7006" t="s">
        <v>6686</v>
      </c>
    </row>
    <row r="7007" spans="1:2">
      <c r="A7007" s="1">
        <v>1090100051179</v>
      </c>
      <c r="B7007" t="s">
        <v>6687</v>
      </c>
    </row>
    <row r="7008" spans="1:2">
      <c r="A7008" s="1">
        <v>1090100051186</v>
      </c>
      <c r="B7008" t="s">
        <v>6688</v>
      </c>
    </row>
    <row r="7009" spans="1:2">
      <c r="A7009" s="1">
        <v>1090100051193</v>
      </c>
      <c r="B7009" t="s">
        <v>6689</v>
      </c>
    </row>
    <row r="7010" spans="1:2">
      <c r="A7010" s="1">
        <v>1090100051209</v>
      </c>
      <c r="B7010" t="s">
        <v>6690</v>
      </c>
    </row>
    <row r="7011" spans="1:2">
      <c r="A7011" s="1">
        <v>1090100051216</v>
      </c>
      <c r="B7011" t="s">
        <v>6691</v>
      </c>
    </row>
    <row r="7012" spans="1:2">
      <c r="A7012" s="1">
        <v>1090100051223</v>
      </c>
      <c r="B7012" t="s">
        <v>6692</v>
      </c>
    </row>
    <row r="7013" spans="1:2">
      <c r="A7013" s="1">
        <v>1090100051230</v>
      </c>
      <c r="B7013" t="s">
        <v>6693</v>
      </c>
    </row>
    <row r="7014" spans="1:2">
      <c r="A7014" s="1">
        <v>1090100051247</v>
      </c>
      <c r="B7014" t="s">
        <v>6694</v>
      </c>
    </row>
    <row r="7015" spans="1:2">
      <c r="A7015" s="1">
        <v>1090100051254</v>
      </c>
      <c r="B7015" t="s">
        <v>6695</v>
      </c>
    </row>
    <row r="7016" spans="1:2">
      <c r="A7016" s="1">
        <v>1090100051261</v>
      </c>
      <c r="B7016" t="s">
        <v>6696</v>
      </c>
    </row>
    <row r="7017" spans="1:2">
      <c r="A7017" s="1">
        <v>1090100051278</v>
      </c>
      <c r="B7017" t="s">
        <v>6697</v>
      </c>
    </row>
    <row r="7018" spans="1:2">
      <c r="A7018" s="1">
        <v>1090100051285</v>
      </c>
      <c r="B7018" t="s">
        <v>6698</v>
      </c>
    </row>
    <row r="7019" spans="1:2">
      <c r="A7019" s="1">
        <v>1090100051292</v>
      </c>
      <c r="B7019" t="s">
        <v>6699</v>
      </c>
    </row>
    <row r="7020" spans="1:2">
      <c r="A7020" s="1">
        <v>1090100051308</v>
      </c>
      <c r="B7020" t="s">
        <v>6700</v>
      </c>
    </row>
    <row r="7021" spans="1:2">
      <c r="A7021" s="1">
        <v>1090100051315</v>
      </c>
      <c r="B7021" t="s">
        <v>6701</v>
      </c>
    </row>
    <row r="7022" spans="1:2">
      <c r="A7022" s="1">
        <v>1090100051322</v>
      </c>
      <c r="B7022" t="s">
        <v>6702</v>
      </c>
    </row>
    <row r="7023" spans="1:2">
      <c r="A7023" s="1">
        <v>1090100051339</v>
      </c>
      <c r="B7023" t="s">
        <v>6703</v>
      </c>
    </row>
    <row r="7024" spans="1:2">
      <c r="A7024" s="1">
        <v>1090100051346</v>
      </c>
      <c r="B7024" t="s">
        <v>6704</v>
      </c>
    </row>
    <row r="7025" spans="1:2">
      <c r="A7025" s="1">
        <v>1090100051353</v>
      </c>
      <c r="B7025" t="s">
        <v>6705</v>
      </c>
    </row>
    <row r="7026" spans="1:2">
      <c r="A7026" s="1">
        <v>1090100051360</v>
      </c>
      <c r="B7026" t="s">
        <v>6706</v>
      </c>
    </row>
    <row r="7027" spans="1:2">
      <c r="A7027" s="1">
        <v>1090100051377</v>
      </c>
      <c r="B7027" t="s">
        <v>6707</v>
      </c>
    </row>
    <row r="7028" spans="1:2">
      <c r="A7028" s="1">
        <v>1090100051384</v>
      </c>
      <c r="B7028" t="s">
        <v>6708</v>
      </c>
    </row>
    <row r="7029" spans="1:2">
      <c r="A7029" s="1">
        <v>1090100051391</v>
      </c>
      <c r="B7029" t="s">
        <v>6709</v>
      </c>
    </row>
    <row r="7030" spans="1:2">
      <c r="A7030" s="1">
        <v>1090100051407</v>
      </c>
      <c r="B7030" t="s">
        <v>6710</v>
      </c>
    </row>
    <row r="7031" spans="1:2">
      <c r="A7031" s="1">
        <v>1090100051414</v>
      </c>
      <c r="B7031" t="s">
        <v>6711</v>
      </c>
    </row>
    <row r="7032" spans="1:2">
      <c r="A7032" s="1">
        <v>1090100051421</v>
      </c>
      <c r="B7032" t="s">
        <v>6712</v>
      </c>
    </row>
    <row r="7033" spans="1:2">
      <c r="A7033" s="1">
        <v>1090100051438</v>
      </c>
      <c r="B7033" t="s">
        <v>6713</v>
      </c>
    </row>
    <row r="7034" spans="1:2">
      <c r="A7034" s="1">
        <v>1090100051452</v>
      </c>
      <c r="B7034" t="s">
        <v>6714</v>
      </c>
    </row>
    <row r="7035" spans="1:2">
      <c r="A7035" s="1">
        <v>1090100051469</v>
      </c>
      <c r="B7035" t="s">
        <v>6715</v>
      </c>
    </row>
    <row r="7036" spans="1:2">
      <c r="A7036" s="1">
        <v>1090100051476</v>
      </c>
      <c r="B7036" t="s">
        <v>6716</v>
      </c>
    </row>
    <row r="7037" spans="1:2">
      <c r="A7037" s="1">
        <v>1090100051483</v>
      </c>
      <c r="B7037" t="s">
        <v>6717</v>
      </c>
    </row>
    <row r="7038" spans="1:2">
      <c r="A7038" s="1">
        <v>1090100051490</v>
      </c>
      <c r="B7038" t="s">
        <v>6718</v>
      </c>
    </row>
    <row r="7039" spans="1:2">
      <c r="A7039" s="1">
        <v>1090100051506</v>
      </c>
      <c r="B7039" t="s">
        <v>6719</v>
      </c>
    </row>
    <row r="7040" spans="1:2">
      <c r="A7040" s="1">
        <v>1090100051513</v>
      </c>
      <c r="B7040" t="s">
        <v>6720</v>
      </c>
    </row>
    <row r="7041" spans="1:2">
      <c r="A7041" s="1">
        <v>1090100051520</v>
      </c>
      <c r="B7041" t="s">
        <v>6721</v>
      </c>
    </row>
    <row r="7042" spans="1:2">
      <c r="A7042" s="1">
        <v>1090100051537</v>
      </c>
      <c r="B7042" t="s">
        <v>6722</v>
      </c>
    </row>
    <row r="7043" spans="1:2">
      <c r="A7043" s="1">
        <v>1090100051544</v>
      </c>
      <c r="B7043" t="s">
        <v>6723</v>
      </c>
    </row>
    <row r="7044" spans="1:2">
      <c r="A7044" s="1">
        <v>1090100051551</v>
      </c>
      <c r="B7044" t="s">
        <v>6724</v>
      </c>
    </row>
    <row r="7045" spans="1:2">
      <c r="A7045" s="1">
        <v>1090100051568</v>
      </c>
      <c r="B7045" t="s">
        <v>6725</v>
      </c>
    </row>
    <row r="7046" spans="1:2">
      <c r="A7046" s="1">
        <v>1090100051575</v>
      </c>
      <c r="B7046" t="s">
        <v>6726</v>
      </c>
    </row>
    <row r="7047" spans="1:2">
      <c r="A7047" s="1">
        <v>1090100051582</v>
      </c>
      <c r="B7047" t="s">
        <v>6727</v>
      </c>
    </row>
    <row r="7048" spans="1:2">
      <c r="A7048" s="1">
        <v>1090100051599</v>
      </c>
      <c r="B7048" t="s">
        <v>6728</v>
      </c>
    </row>
    <row r="7049" spans="1:2">
      <c r="A7049" s="1">
        <v>1090100051605</v>
      </c>
      <c r="B7049" t="s">
        <v>6729</v>
      </c>
    </row>
    <row r="7050" spans="1:2">
      <c r="A7050" s="1">
        <v>1090100051612</v>
      </c>
      <c r="B7050" t="s">
        <v>6730</v>
      </c>
    </row>
    <row r="7051" spans="1:2">
      <c r="A7051" s="1">
        <v>1090100051629</v>
      </c>
      <c r="B7051" t="s">
        <v>6731</v>
      </c>
    </row>
    <row r="7052" spans="1:2">
      <c r="A7052" s="1">
        <v>1090100051636</v>
      </c>
      <c r="B7052" t="s">
        <v>6732</v>
      </c>
    </row>
    <row r="7053" spans="1:2">
      <c r="A7053" s="1">
        <v>1090100051643</v>
      </c>
      <c r="B7053" t="s">
        <v>6733</v>
      </c>
    </row>
    <row r="7054" spans="1:2">
      <c r="A7054" s="1">
        <v>1090100051650</v>
      </c>
      <c r="B7054" t="s">
        <v>6734</v>
      </c>
    </row>
    <row r="7055" spans="1:2">
      <c r="A7055" s="1">
        <v>1090100051667</v>
      </c>
      <c r="B7055" t="s">
        <v>6735</v>
      </c>
    </row>
    <row r="7056" spans="1:2">
      <c r="A7056" s="1">
        <v>1090100051674</v>
      </c>
      <c r="B7056" t="s">
        <v>6736</v>
      </c>
    </row>
    <row r="7057" spans="1:2">
      <c r="A7057" s="1">
        <v>1090100051681</v>
      </c>
      <c r="B7057" t="s">
        <v>6737</v>
      </c>
    </row>
    <row r="7058" spans="1:2">
      <c r="A7058" s="1">
        <v>1090100051698</v>
      </c>
      <c r="B7058" t="s">
        <v>6738</v>
      </c>
    </row>
    <row r="7059" spans="1:2">
      <c r="A7059" s="1">
        <v>1090100051704</v>
      </c>
      <c r="B7059" t="s">
        <v>6739</v>
      </c>
    </row>
    <row r="7060" spans="1:2">
      <c r="A7060" s="1">
        <v>1090100051711</v>
      </c>
      <c r="B7060" t="s">
        <v>6740</v>
      </c>
    </row>
    <row r="7061" spans="1:2">
      <c r="A7061" s="1">
        <v>1090100051728</v>
      </c>
      <c r="B7061" t="s">
        <v>6741</v>
      </c>
    </row>
    <row r="7062" spans="1:2">
      <c r="A7062" s="1">
        <v>1090100051735</v>
      </c>
      <c r="B7062" t="s">
        <v>6742</v>
      </c>
    </row>
    <row r="7063" spans="1:2">
      <c r="A7063" s="1">
        <v>1090100051742</v>
      </c>
      <c r="B7063" t="s">
        <v>6743</v>
      </c>
    </row>
    <row r="7064" spans="1:2">
      <c r="A7064" s="1">
        <v>1090100051759</v>
      </c>
      <c r="B7064" t="s">
        <v>6744</v>
      </c>
    </row>
    <row r="7065" spans="1:2">
      <c r="A7065" s="1">
        <v>1090100051766</v>
      </c>
      <c r="B7065" t="s">
        <v>6745</v>
      </c>
    </row>
    <row r="7066" spans="1:2">
      <c r="A7066" s="1">
        <v>1090100051773</v>
      </c>
      <c r="B7066" t="s">
        <v>6746</v>
      </c>
    </row>
    <row r="7067" spans="1:2">
      <c r="A7067" s="1">
        <v>1090100051780</v>
      </c>
      <c r="B7067" t="s">
        <v>6747</v>
      </c>
    </row>
    <row r="7068" spans="1:2">
      <c r="A7068" s="1">
        <v>1090100051797</v>
      </c>
      <c r="B7068" t="s">
        <v>6748</v>
      </c>
    </row>
    <row r="7069" spans="1:2">
      <c r="A7069" s="1">
        <v>1090100052091</v>
      </c>
      <c r="B7069" t="s">
        <v>6749</v>
      </c>
    </row>
    <row r="7070" spans="1:2">
      <c r="A7070" s="1">
        <v>1090100052107</v>
      </c>
      <c r="B7070" t="s">
        <v>6750</v>
      </c>
    </row>
    <row r="7071" spans="1:2">
      <c r="A7071" s="1">
        <v>1090100052114</v>
      </c>
      <c r="B7071" t="s">
        <v>6751</v>
      </c>
    </row>
    <row r="7072" spans="1:2">
      <c r="A7072" s="1">
        <v>1090100052121</v>
      </c>
      <c r="B7072" t="s">
        <v>6752</v>
      </c>
    </row>
    <row r="7073" spans="1:2">
      <c r="A7073" s="1">
        <v>1090100052138</v>
      </c>
      <c r="B7073" t="s">
        <v>6753</v>
      </c>
    </row>
    <row r="7074" spans="1:2">
      <c r="A7074" s="1">
        <v>1090100052145</v>
      </c>
      <c r="B7074" t="s">
        <v>6754</v>
      </c>
    </row>
    <row r="7075" spans="1:2">
      <c r="A7075" s="1">
        <v>1090100052152</v>
      </c>
      <c r="B7075" t="s">
        <v>6755</v>
      </c>
    </row>
    <row r="7076" spans="1:2">
      <c r="A7076" s="1">
        <v>1090100052169</v>
      </c>
      <c r="B7076" t="s">
        <v>6756</v>
      </c>
    </row>
    <row r="7077" spans="1:2">
      <c r="A7077" s="1">
        <v>1090100052176</v>
      </c>
      <c r="B7077" t="s">
        <v>6757</v>
      </c>
    </row>
    <row r="7078" spans="1:2">
      <c r="A7078" s="1">
        <v>1090100052183</v>
      </c>
      <c r="B7078" t="s">
        <v>6758</v>
      </c>
    </row>
    <row r="7079" spans="1:2">
      <c r="A7079" s="1">
        <v>1090100052190</v>
      </c>
      <c r="B7079" t="s">
        <v>6759</v>
      </c>
    </row>
    <row r="7080" spans="1:2">
      <c r="A7080" s="1">
        <v>1090100052206</v>
      </c>
      <c r="B7080" t="s">
        <v>6760</v>
      </c>
    </row>
    <row r="7081" spans="1:2">
      <c r="A7081" s="1">
        <v>1090100052213</v>
      </c>
      <c r="B7081" t="s">
        <v>6761</v>
      </c>
    </row>
    <row r="7082" spans="1:2">
      <c r="A7082" s="1">
        <v>1090100052220</v>
      </c>
      <c r="B7082" t="s">
        <v>6762</v>
      </c>
    </row>
    <row r="7083" spans="1:2">
      <c r="A7083" s="1">
        <v>1090100052237</v>
      </c>
      <c r="B7083" t="s">
        <v>6763</v>
      </c>
    </row>
    <row r="7084" spans="1:2">
      <c r="A7084" s="1">
        <v>1090100052244</v>
      </c>
      <c r="B7084" t="s">
        <v>6764</v>
      </c>
    </row>
    <row r="7085" spans="1:2">
      <c r="A7085" s="1">
        <v>1090100052251</v>
      </c>
      <c r="B7085" t="s">
        <v>6765</v>
      </c>
    </row>
    <row r="7086" spans="1:2">
      <c r="A7086" s="1">
        <v>1090100052268</v>
      </c>
      <c r="B7086" t="s">
        <v>6766</v>
      </c>
    </row>
    <row r="7087" spans="1:2">
      <c r="A7087" s="1">
        <v>1090100052275</v>
      </c>
      <c r="B7087" t="s">
        <v>6767</v>
      </c>
    </row>
    <row r="7088" spans="1:2">
      <c r="A7088" s="1">
        <v>1090100052282</v>
      </c>
      <c r="B7088" t="s">
        <v>6768</v>
      </c>
    </row>
    <row r="7089" spans="1:2">
      <c r="A7089" s="1">
        <v>1090100052299</v>
      </c>
      <c r="B7089" t="s">
        <v>6769</v>
      </c>
    </row>
    <row r="7090" spans="1:2">
      <c r="A7090" s="1">
        <v>1090100052305</v>
      </c>
      <c r="B7090" t="s">
        <v>6770</v>
      </c>
    </row>
    <row r="7091" spans="1:2">
      <c r="A7091" s="1">
        <v>1090100052312</v>
      </c>
      <c r="B7091" t="s">
        <v>6771</v>
      </c>
    </row>
    <row r="7092" spans="1:2">
      <c r="A7092" s="1">
        <v>1090100052329</v>
      </c>
      <c r="B7092" t="s">
        <v>6772</v>
      </c>
    </row>
    <row r="7093" spans="1:2">
      <c r="A7093" s="1">
        <v>1090100052336</v>
      </c>
      <c r="B7093" t="s">
        <v>6773</v>
      </c>
    </row>
    <row r="7094" spans="1:2">
      <c r="A7094" s="1">
        <v>1090100052343</v>
      </c>
      <c r="B7094" t="s">
        <v>6774</v>
      </c>
    </row>
    <row r="7095" spans="1:2">
      <c r="A7095" s="1">
        <v>1090100052350</v>
      </c>
      <c r="B7095" t="s">
        <v>6775</v>
      </c>
    </row>
    <row r="7096" spans="1:2">
      <c r="A7096" s="1">
        <v>1090100052367</v>
      </c>
      <c r="B7096" t="s">
        <v>6776</v>
      </c>
    </row>
    <row r="7097" spans="1:2">
      <c r="A7097" s="1">
        <v>1090100052374</v>
      </c>
      <c r="B7097" t="s">
        <v>6777</v>
      </c>
    </row>
    <row r="7098" spans="1:2">
      <c r="A7098" s="1">
        <v>1090100052381</v>
      </c>
      <c r="B7098" t="s">
        <v>6778</v>
      </c>
    </row>
    <row r="7099" spans="1:2">
      <c r="A7099" s="1">
        <v>1090100052398</v>
      </c>
      <c r="B7099" t="s">
        <v>6779</v>
      </c>
    </row>
    <row r="7100" spans="1:2">
      <c r="A7100" s="1">
        <v>1090100052404</v>
      </c>
      <c r="B7100" t="s">
        <v>6780</v>
      </c>
    </row>
    <row r="7101" spans="1:2">
      <c r="A7101" s="1">
        <v>1090100052411</v>
      </c>
      <c r="B7101" t="s">
        <v>6781</v>
      </c>
    </row>
    <row r="7102" spans="1:2">
      <c r="A7102" s="1">
        <v>1090100052428</v>
      </c>
      <c r="B7102" t="s">
        <v>6782</v>
      </c>
    </row>
    <row r="7103" spans="1:2">
      <c r="A7103" s="1">
        <v>1090100052435</v>
      </c>
      <c r="B7103" t="s">
        <v>6783</v>
      </c>
    </row>
    <row r="7104" spans="1:2">
      <c r="A7104" s="1">
        <v>1090100052442</v>
      </c>
      <c r="B7104" t="s">
        <v>6784</v>
      </c>
    </row>
    <row r="7105" spans="1:2">
      <c r="A7105" s="1">
        <v>1090100052459</v>
      </c>
      <c r="B7105" t="s">
        <v>6785</v>
      </c>
    </row>
    <row r="7106" spans="1:2">
      <c r="A7106" s="1">
        <v>1090100052466</v>
      </c>
      <c r="B7106" t="s">
        <v>6786</v>
      </c>
    </row>
    <row r="7107" spans="1:2">
      <c r="A7107" s="1">
        <v>1090100052473</v>
      </c>
      <c r="B7107" t="s">
        <v>6787</v>
      </c>
    </row>
    <row r="7108" spans="1:2">
      <c r="A7108" s="1">
        <v>1090100052480</v>
      </c>
      <c r="B7108" t="s">
        <v>6788</v>
      </c>
    </row>
    <row r="7109" spans="1:2">
      <c r="A7109" s="1">
        <v>1090100052497</v>
      </c>
      <c r="B7109" t="s">
        <v>6789</v>
      </c>
    </row>
    <row r="7110" spans="1:2">
      <c r="A7110" s="1">
        <v>1090100052602</v>
      </c>
      <c r="B7110" t="s">
        <v>6790</v>
      </c>
    </row>
    <row r="7111" spans="1:2">
      <c r="A7111" s="1">
        <v>1090100052619</v>
      </c>
      <c r="B7111" t="s">
        <v>6791</v>
      </c>
    </row>
    <row r="7112" spans="1:2">
      <c r="A7112" s="1">
        <v>1090100052626</v>
      </c>
      <c r="B7112" t="s">
        <v>6792</v>
      </c>
    </row>
    <row r="7113" spans="1:2">
      <c r="A7113" s="1">
        <v>1090100052633</v>
      </c>
      <c r="B7113" t="s">
        <v>6793</v>
      </c>
    </row>
    <row r="7114" spans="1:2">
      <c r="A7114" s="1">
        <v>1090100052640</v>
      </c>
      <c r="B7114" t="s">
        <v>6794</v>
      </c>
    </row>
    <row r="7115" spans="1:2">
      <c r="A7115" s="1">
        <v>1090100052657</v>
      </c>
      <c r="B7115" t="s">
        <v>6795</v>
      </c>
    </row>
    <row r="7116" spans="1:2">
      <c r="A7116" s="1">
        <v>1090100052664</v>
      </c>
      <c r="B7116" t="s">
        <v>6796</v>
      </c>
    </row>
    <row r="7117" spans="1:2">
      <c r="A7117" s="1">
        <v>1090100052671</v>
      </c>
      <c r="B7117" t="s">
        <v>6797</v>
      </c>
    </row>
    <row r="7118" spans="1:2">
      <c r="A7118" s="1">
        <v>1090100052688</v>
      </c>
      <c r="B7118" t="s">
        <v>6798</v>
      </c>
    </row>
    <row r="7119" spans="1:2">
      <c r="A7119" s="1">
        <v>1090100052695</v>
      </c>
      <c r="B7119" t="s">
        <v>6799</v>
      </c>
    </row>
    <row r="7120" spans="1:2">
      <c r="A7120" s="1">
        <v>1090100052701</v>
      </c>
      <c r="B7120" t="s">
        <v>6800</v>
      </c>
    </row>
    <row r="7121" spans="1:2">
      <c r="A7121" s="1">
        <v>1090100052718</v>
      </c>
      <c r="B7121" t="s">
        <v>6801</v>
      </c>
    </row>
    <row r="7122" spans="1:2">
      <c r="A7122" s="1">
        <v>1090100052725</v>
      </c>
      <c r="B7122" t="s">
        <v>6802</v>
      </c>
    </row>
    <row r="7123" spans="1:2">
      <c r="A7123" s="1">
        <v>1090100052732</v>
      </c>
      <c r="B7123" t="s">
        <v>6803</v>
      </c>
    </row>
    <row r="7124" spans="1:2">
      <c r="A7124" s="1">
        <v>1090100052749</v>
      </c>
      <c r="B7124" t="s">
        <v>6804</v>
      </c>
    </row>
    <row r="7125" spans="1:2">
      <c r="A7125" s="1">
        <v>1090100052756</v>
      </c>
      <c r="B7125" t="s">
        <v>6805</v>
      </c>
    </row>
    <row r="7126" spans="1:2">
      <c r="A7126" s="1">
        <v>1090100052763</v>
      </c>
      <c r="B7126" t="s">
        <v>6806</v>
      </c>
    </row>
    <row r="7127" spans="1:2">
      <c r="A7127" s="1">
        <v>1090100052770</v>
      </c>
      <c r="B7127" t="s">
        <v>6807</v>
      </c>
    </row>
    <row r="7128" spans="1:2">
      <c r="A7128" s="1">
        <v>1090100052787</v>
      </c>
      <c r="B7128" t="s">
        <v>6808</v>
      </c>
    </row>
    <row r="7129" spans="1:2">
      <c r="A7129" s="1">
        <v>1090100052794</v>
      </c>
      <c r="B7129" t="s">
        <v>6809</v>
      </c>
    </row>
    <row r="7130" spans="1:2">
      <c r="A7130" s="1">
        <v>1090100052800</v>
      </c>
      <c r="B7130" t="s">
        <v>6810</v>
      </c>
    </row>
    <row r="7131" spans="1:2">
      <c r="A7131" s="1">
        <v>1090100052817</v>
      </c>
      <c r="B7131" t="s">
        <v>6811</v>
      </c>
    </row>
    <row r="7132" spans="1:2">
      <c r="A7132" s="1">
        <v>1090100052824</v>
      </c>
      <c r="B7132" t="s">
        <v>6812</v>
      </c>
    </row>
    <row r="7133" spans="1:2">
      <c r="A7133" s="1">
        <v>1090100052831</v>
      </c>
      <c r="B7133" t="s">
        <v>6813</v>
      </c>
    </row>
    <row r="7134" spans="1:2">
      <c r="A7134" s="1">
        <v>1090100052848</v>
      </c>
      <c r="B7134" t="s">
        <v>6814</v>
      </c>
    </row>
    <row r="7135" spans="1:2">
      <c r="A7135" s="1">
        <v>1090100052855</v>
      </c>
      <c r="B7135" t="s">
        <v>6815</v>
      </c>
    </row>
    <row r="7136" spans="1:2">
      <c r="A7136" s="1">
        <v>1090100052862</v>
      </c>
      <c r="B7136" t="s">
        <v>6816</v>
      </c>
    </row>
    <row r="7137" spans="1:2">
      <c r="A7137" s="1">
        <v>1090100052879</v>
      </c>
      <c r="B7137" t="s">
        <v>6817</v>
      </c>
    </row>
    <row r="7138" spans="1:2">
      <c r="A7138" s="1">
        <v>1090100052886</v>
      </c>
      <c r="B7138" t="s">
        <v>6818</v>
      </c>
    </row>
    <row r="7139" spans="1:2">
      <c r="A7139" s="1">
        <v>1090100052893</v>
      </c>
      <c r="B7139" t="s">
        <v>6819</v>
      </c>
    </row>
    <row r="7140" spans="1:2">
      <c r="A7140" s="1">
        <v>1090100052909</v>
      </c>
      <c r="B7140" t="s">
        <v>6820</v>
      </c>
    </row>
    <row r="7141" spans="1:2">
      <c r="A7141" s="1">
        <v>1090100052916</v>
      </c>
      <c r="B7141" t="s">
        <v>6821</v>
      </c>
    </row>
    <row r="7142" spans="1:2">
      <c r="A7142" s="1">
        <v>1090100052923</v>
      </c>
      <c r="B7142" t="s">
        <v>6822</v>
      </c>
    </row>
    <row r="7143" spans="1:2">
      <c r="A7143" s="1">
        <v>1090100052930</v>
      </c>
      <c r="B7143" t="s">
        <v>6823</v>
      </c>
    </row>
    <row r="7144" spans="1:2">
      <c r="A7144" s="1">
        <v>1090100052947</v>
      </c>
      <c r="B7144" t="s">
        <v>6824</v>
      </c>
    </row>
    <row r="7145" spans="1:2">
      <c r="A7145" s="1">
        <v>1090100052954</v>
      </c>
      <c r="B7145" t="s">
        <v>6825</v>
      </c>
    </row>
    <row r="7146" spans="1:2">
      <c r="A7146" s="1">
        <v>1090100052978</v>
      </c>
      <c r="B7146" t="s">
        <v>6826</v>
      </c>
    </row>
    <row r="7147" spans="1:2">
      <c r="A7147" s="1">
        <v>1090100052985</v>
      </c>
      <c r="B7147" t="s">
        <v>6827</v>
      </c>
    </row>
    <row r="7148" spans="1:2">
      <c r="A7148" s="1">
        <v>1090100052992</v>
      </c>
      <c r="B7148" t="s">
        <v>6828</v>
      </c>
    </row>
    <row r="7149" spans="1:2">
      <c r="A7149" s="1">
        <v>1090100053005</v>
      </c>
      <c r="B7149" t="s">
        <v>6829</v>
      </c>
    </row>
    <row r="7150" spans="1:2">
      <c r="A7150" s="1">
        <v>1090100053012</v>
      </c>
      <c r="B7150" t="s">
        <v>6830</v>
      </c>
    </row>
    <row r="7151" spans="1:2">
      <c r="A7151" s="1">
        <v>1090100053029</v>
      </c>
      <c r="B7151" t="s">
        <v>6831</v>
      </c>
    </row>
    <row r="7152" spans="1:2">
      <c r="A7152" s="1">
        <v>1090100053036</v>
      </c>
      <c r="B7152" t="s">
        <v>6832</v>
      </c>
    </row>
    <row r="7153" spans="1:2">
      <c r="A7153" s="1">
        <v>1090100053043</v>
      </c>
      <c r="B7153" t="s">
        <v>6833</v>
      </c>
    </row>
    <row r="7154" spans="1:2">
      <c r="A7154" s="1">
        <v>1090100053050</v>
      </c>
      <c r="B7154" t="s">
        <v>6834</v>
      </c>
    </row>
    <row r="7155" spans="1:2">
      <c r="A7155" s="1">
        <v>1090100053067</v>
      </c>
      <c r="B7155" t="s">
        <v>6835</v>
      </c>
    </row>
    <row r="7156" spans="1:2">
      <c r="A7156" s="1">
        <v>1090100053074</v>
      </c>
      <c r="B7156" t="s">
        <v>6836</v>
      </c>
    </row>
    <row r="7157" spans="1:2">
      <c r="A7157" s="1">
        <v>1090100053081</v>
      </c>
      <c r="B7157" t="s">
        <v>6837</v>
      </c>
    </row>
    <row r="7158" spans="1:2">
      <c r="A7158" s="1">
        <v>1090100053098</v>
      </c>
      <c r="B7158" t="s">
        <v>6838</v>
      </c>
    </row>
    <row r="7159" spans="1:2">
      <c r="A7159" s="1">
        <v>1090100053104</v>
      </c>
      <c r="B7159" t="s">
        <v>6839</v>
      </c>
    </row>
    <row r="7160" spans="1:2">
      <c r="A7160" s="1">
        <v>1090100053111</v>
      </c>
      <c r="B7160" t="s">
        <v>6840</v>
      </c>
    </row>
    <row r="7161" spans="1:2">
      <c r="A7161" s="1">
        <v>1090100053128</v>
      </c>
      <c r="B7161" t="s">
        <v>6841</v>
      </c>
    </row>
    <row r="7162" spans="1:2">
      <c r="A7162" s="1">
        <v>1090100053135</v>
      </c>
      <c r="B7162" t="s">
        <v>6842</v>
      </c>
    </row>
    <row r="7163" spans="1:2">
      <c r="A7163" s="1">
        <v>1090100053142</v>
      </c>
      <c r="B7163" t="s">
        <v>6843</v>
      </c>
    </row>
    <row r="7164" spans="1:2">
      <c r="A7164" s="1">
        <v>1090100053159</v>
      </c>
      <c r="B7164" t="s">
        <v>6844</v>
      </c>
    </row>
    <row r="7165" spans="1:2">
      <c r="A7165" s="1">
        <v>1090100053166</v>
      </c>
      <c r="B7165" t="s">
        <v>6845</v>
      </c>
    </row>
    <row r="7166" spans="1:2">
      <c r="A7166" s="1">
        <v>1090100053173</v>
      </c>
      <c r="B7166" t="s">
        <v>6846</v>
      </c>
    </row>
    <row r="7167" spans="1:2">
      <c r="A7167" s="1">
        <v>1090100053180</v>
      </c>
      <c r="B7167" t="s">
        <v>6847</v>
      </c>
    </row>
    <row r="7168" spans="1:2">
      <c r="A7168" s="1">
        <v>1090100053197</v>
      </c>
      <c r="B7168" t="s">
        <v>6848</v>
      </c>
    </row>
    <row r="7169" spans="1:2">
      <c r="A7169" s="1">
        <v>1090100053203</v>
      </c>
      <c r="B7169" t="s">
        <v>6849</v>
      </c>
    </row>
    <row r="7170" spans="1:2">
      <c r="A7170" s="1">
        <v>1090100053210</v>
      </c>
      <c r="B7170" t="s">
        <v>6850</v>
      </c>
    </row>
    <row r="7171" spans="1:2">
      <c r="A7171" s="1">
        <v>1090100053227</v>
      </c>
      <c r="B7171" t="s">
        <v>6851</v>
      </c>
    </row>
    <row r="7172" spans="1:2">
      <c r="A7172" s="1">
        <v>1090100053234</v>
      </c>
      <c r="B7172" t="s">
        <v>6852</v>
      </c>
    </row>
    <row r="7173" spans="1:2">
      <c r="A7173" s="1">
        <v>1090100053241</v>
      </c>
      <c r="B7173" t="s">
        <v>6853</v>
      </c>
    </row>
    <row r="7174" spans="1:2">
      <c r="A7174" s="1">
        <v>1090100053258</v>
      </c>
      <c r="B7174" t="s">
        <v>6854</v>
      </c>
    </row>
    <row r="7175" spans="1:2">
      <c r="A7175" s="1">
        <v>1090100053265</v>
      </c>
      <c r="B7175" t="s">
        <v>6855</v>
      </c>
    </row>
    <row r="7176" spans="1:2">
      <c r="A7176" s="1">
        <v>1090100053272</v>
      </c>
      <c r="B7176" t="s">
        <v>6856</v>
      </c>
    </row>
    <row r="7177" spans="1:2">
      <c r="A7177" s="1">
        <v>1090100053289</v>
      </c>
      <c r="B7177" t="s">
        <v>6857</v>
      </c>
    </row>
    <row r="7178" spans="1:2">
      <c r="A7178" s="1">
        <v>1090100053296</v>
      </c>
      <c r="B7178" t="s">
        <v>6858</v>
      </c>
    </row>
    <row r="7179" spans="1:2">
      <c r="A7179" s="1">
        <v>1090100053302</v>
      </c>
      <c r="B7179" t="s">
        <v>6859</v>
      </c>
    </row>
    <row r="7180" spans="1:2">
      <c r="A7180" s="1">
        <v>1090100053319</v>
      </c>
      <c r="B7180" t="s">
        <v>6860</v>
      </c>
    </row>
    <row r="7181" spans="1:2">
      <c r="A7181" s="1">
        <v>1090100053326</v>
      </c>
      <c r="B7181" t="s">
        <v>6861</v>
      </c>
    </row>
    <row r="7182" spans="1:2">
      <c r="A7182" s="1">
        <v>1090100053333</v>
      </c>
      <c r="B7182" t="s">
        <v>6862</v>
      </c>
    </row>
    <row r="7183" spans="1:2">
      <c r="A7183" s="1">
        <v>1090100053340</v>
      </c>
      <c r="B7183" t="s">
        <v>6863</v>
      </c>
    </row>
    <row r="7184" spans="1:2">
      <c r="A7184" s="1">
        <v>1090100053357</v>
      </c>
      <c r="B7184" t="s">
        <v>6864</v>
      </c>
    </row>
    <row r="7185" spans="1:2">
      <c r="A7185" s="1">
        <v>1090100053364</v>
      </c>
      <c r="B7185" t="s">
        <v>6865</v>
      </c>
    </row>
    <row r="7186" spans="1:2">
      <c r="A7186" s="1">
        <v>1090100053371</v>
      </c>
      <c r="B7186" t="s">
        <v>6866</v>
      </c>
    </row>
    <row r="7187" spans="1:2">
      <c r="A7187" s="1">
        <v>1090100053388</v>
      </c>
      <c r="B7187" t="s">
        <v>6867</v>
      </c>
    </row>
    <row r="7188" spans="1:2">
      <c r="A7188" s="1">
        <v>1090100053395</v>
      </c>
      <c r="B7188" t="s">
        <v>6868</v>
      </c>
    </row>
    <row r="7189" spans="1:2">
      <c r="A7189" s="1">
        <v>1090100053401</v>
      </c>
      <c r="B7189" t="s">
        <v>6869</v>
      </c>
    </row>
    <row r="7190" spans="1:2">
      <c r="A7190" s="1">
        <v>1090100053418</v>
      </c>
      <c r="B7190" t="s">
        <v>6870</v>
      </c>
    </row>
    <row r="7191" spans="1:2">
      <c r="A7191" s="1">
        <v>1090100053425</v>
      </c>
      <c r="B7191" t="s">
        <v>6871</v>
      </c>
    </row>
    <row r="7192" spans="1:2">
      <c r="A7192" s="1">
        <v>1090100053432</v>
      </c>
      <c r="B7192" t="s">
        <v>6872</v>
      </c>
    </row>
    <row r="7193" spans="1:2">
      <c r="A7193" s="1">
        <v>1090100053449</v>
      </c>
      <c r="B7193" t="s">
        <v>6873</v>
      </c>
    </row>
    <row r="7194" spans="1:2">
      <c r="A7194" s="1">
        <v>1090100053456</v>
      </c>
      <c r="B7194" t="s">
        <v>6874</v>
      </c>
    </row>
    <row r="7195" spans="1:2">
      <c r="A7195" s="1">
        <v>1090100053463</v>
      </c>
      <c r="B7195" t="s">
        <v>6875</v>
      </c>
    </row>
    <row r="7196" spans="1:2">
      <c r="A7196" s="1">
        <v>1090100053470</v>
      </c>
      <c r="B7196" t="s">
        <v>6876</v>
      </c>
    </row>
    <row r="7197" spans="1:2">
      <c r="A7197" s="1">
        <v>1090100053487</v>
      </c>
      <c r="B7197" t="s">
        <v>6877</v>
      </c>
    </row>
    <row r="7198" spans="1:2">
      <c r="A7198" s="1">
        <v>1090100053494</v>
      </c>
      <c r="B7198" t="s">
        <v>6878</v>
      </c>
    </row>
    <row r="7199" spans="1:2">
      <c r="A7199" s="1">
        <v>1090100053500</v>
      </c>
      <c r="B7199" t="s">
        <v>6879</v>
      </c>
    </row>
    <row r="7200" spans="1:2">
      <c r="A7200" s="1">
        <v>1090100053517</v>
      </c>
      <c r="B7200" t="s">
        <v>6880</v>
      </c>
    </row>
    <row r="7201" spans="1:2">
      <c r="A7201" s="1">
        <v>1090100053524</v>
      </c>
      <c r="B7201" t="s">
        <v>6881</v>
      </c>
    </row>
    <row r="7202" spans="1:2">
      <c r="A7202" s="1">
        <v>1090100053531</v>
      </c>
      <c r="B7202" t="s">
        <v>6882</v>
      </c>
    </row>
    <row r="7203" spans="1:2">
      <c r="A7203" s="1">
        <v>1090100053548</v>
      </c>
      <c r="B7203" t="s">
        <v>6883</v>
      </c>
    </row>
    <row r="7204" spans="1:2">
      <c r="A7204" s="1">
        <v>1090100053555</v>
      </c>
      <c r="B7204" t="s">
        <v>6884</v>
      </c>
    </row>
    <row r="7205" spans="1:2">
      <c r="A7205" s="1">
        <v>1090100053562</v>
      </c>
      <c r="B7205" t="s">
        <v>6885</v>
      </c>
    </row>
    <row r="7206" spans="1:2">
      <c r="A7206" s="1">
        <v>1090100053579</v>
      </c>
      <c r="B7206" t="s">
        <v>6886</v>
      </c>
    </row>
    <row r="7207" spans="1:2">
      <c r="A7207" s="1">
        <v>1090100053586</v>
      </c>
      <c r="B7207" t="s">
        <v>6887</v>
      </c>
    </row>
    <row r="7208" spans="1:2">
      <c r="A7208" s="1">
        <v>1090100053593</v>
      </c>
      <c r="B7208" t="s">
        <v>6888</v>
      </c>
    </row>
    <row r="7209" spans="1:2">
      <c r="A7209" s="1">
        <v>1090100053609</v>
      </c>
      <c r="B7209" t="s">
        <v>6889</v>
      </c>
    </row>
    <row r="7210" spans="1:2">
      <c r="A7210" s="1">
        <v>1090100053616</v>
      </c>
      <c r="B7210" t="s">
        <v>6890</v>
      </c>
    </row>
    <row r="7211" spans="1:2">
      <c r="A7211" s="1">
        <v>1090100053623</v>
      </c>
      <c r="B7211" t="s">
        <v>6891</v>
      </c>
    </row>
    <row r="7212" spans="1:2">
      <c r="A7212" s="1">
        <v>1090100053630</v>
      </c>
      <c r="B7212" t="s">
        <v>6892</v>
      </c>
    </row>
    <row r="7213" spans="1:2">
      <c r="A7213" s="1">
        <v>1090100053647</v>
      </c>
      <c r="B7213" t="s">
        <v>6893</v>
      </c>
    </row>
    <row r="7214" spans="1:2">
      <c r="A7214" s="1">
        <v>1090100053654</v>
      </c>
      <c r="B7214" t="s">
        <v>6894</v>
      </c>
    </row>
    <row r="7215" spans="1:2">
      <c r="A7215" s="1">
        <v>1090100053661</v>
      </c>
      <c r="B7215" t="s">
        <v>6895</v>
      </c>
    </row>
    <row r="7216" spans="1:2">
      <c r="A7216" s="1">
        <v>1090100053678</v>
      </c>
      <c r="B7216" t="s">
        <v>6896</v>
      </c>
    </row>
    <row r="7217" spans="1:2">
      <c r="A7217" s="1">
        <v>1090100053685</v>
      </c>
      <c r="B7217" t="s">
        <v>6897</v>
      </c>
    </row>
    <row r="7218" spans="1:2">
      <c r="A7218" s="1">
        <v>1090100053692</v>
      </c>
      <c r="B7218" t="s">
        <v>6898</v>
      </c>
    </row>
    <row r="7219" spans="1:2">
      <c r="A7219" s="1">
        <v>1090100053708</v>
      </c>
      <c r="B7219" t="s">
        <v>6899</v>
      </c>
    </row>
    <row r="7220" spans="1:2">
      <c r="A7220" s="1">
        <v>1090100053715</v>
      </c>
      <c r="B7220" t="s">
        <v>6900</v>
      </c>
    </row>
    <row r="7221" spans="1:2">
      <c r="A7221" s="1">
        <v>1090100053722</v>
      </c>
      <c r="B7221" t="s">
        <v>6901</v>
      </c>
    </row>
    <row r="7222" spans="1:2">
      <c r="A7222" s="1">
        <v>1090100053739</v>
      </c>
      <c r="B7222" t="s">
        <v>6902</v>
      </c>
    </row>
    <row r="7223" spans="1:2">
      <c r="A7223" s="1">
        <v>1090100053746</v>
      </c>
      <c r="B7223" t="s">
        <v>6903</v>
      </c>
    </row>
    <row r="7224" spans="1:2">
      <c r="A7224" s="1">
        <v>1090100053753</v>
      </c>
      <c r="B7224" t="s">
        <v>6904</v>
      </c>
    </row>
    <row r="7225" spans="1:2">
      <c r="A7225" s="1">
        <v>1090100053760</v>
      </c>
      <c r="B7225" t="s">
        <v>6905</v>
      </c>
    </row>
    <row r="7226" spans="1:2">
      <c r="A7226" s="1">
        <v>1090100053777</v>
      </c>
      <c r="B7226" t="s">
        <v>6906</v>
      </c>
    </row>
    <row r="7227" spans="1:2">
      <c r="A7227" s="1">
        <v>1090100053784</v>
      </c>
      <c r="B7227" t="s">
        <v>6907</v>
      </c>
    </row>
    <row r="7228" spans="1:2">
      <c r="A7228" s="1">
        <v>1090100053791</v>
      </c>
      <c r="B7228" t="s">
        <v>6908</v>
      </c>
    </row>
    <row r="7229" spans="1:2">
      <c r="A7229" s="1">
        <v>1090100053807</v>
      </c>
      <c r="B7229" t="s">
        <v>6909</v>
      </c>
    </row>
    <row r="7230" spans="1:2">
      <c r="A7230" s="1">
        <v>1090100053814</v>
      </c>
      <c r="B7230" t="s">
        <v>6910</v>
      </c>
    </row>
    <row r="7231" spans="1:2">
      <c r="A7231" s="1">
        <v>1090100053821</v>
      </c>
      <c r="B7231" t="s">
        <v>6911</v>
      </c>
    </row>
    <row r="7232" spans="1:2">
      <c r="A7232" s="1">
        <v>1090100053838</v>
      </c>
      <c r="B7232" t="s">
        <v>6912</v>
      </c>
    </row>
    <row r="7233" spans="1:2">
      <c r="A7233" s="1">
        <v>1090100053845</v>
      </c>
      <c r="B7233" t="s">
        <v>6913</v>
      </c>
    </row>
    <row r="7234" spans="1:2">
      <c r="A7234" s="1">
        <v>1090100053852</v>
      </c>
      <c r="B7234" t="s">
        <v>6914</v>
      </c>
    </row>
    <row r="7235" spans="1:2">
      <c r="A7235" s="1">
        <v>1090100053869</v>
      </c>
      <c r="B7235" t="s">
        <v>6915</v>
      </c>
    </row>
    <row r="7236" spans="1:2">
      <c r="A7236" s="1">
        <v>1090100053876</v>
      </c>
      <c r="B7236" t="s">
        <v>6916</v>
      </c>
    </row>
    <row r="7237" spans="1:2">
      <c r="A7237" s="1">
        <v>1090100053883</v>
      </c>
      <c r="B7237" t="s">
        <v>6917</v>
      </c>
    </row>
    <row r="7238" spans="1:2">
      <c r="A7238" s="1">
        <v>1090100053890</v>
      </c>
      <c r="B7238" t="s">
        <v>6918</v>
      </c>
    </row>
    <row r="7239" spans="1:2">
      <c r="A7239" s="1">
        <v>1090100053906</v>
      </c>
      <c r="B7239" t="s">
        <v>6919</v>
      </c>
    </row>
    <row r="7240" spans="1:2">
      <c r="A7240" s="1">
        <v>1090100053944</v>
      </c>
      <c r="B7240" t="s">
        <v>6920</v>
      </c>
    </row>
    <row r="7241" spans="1:2">
      <c r="A7241" s="1">
        <v>1090100053951</v>
      </c>
      <c r="B7241" t="s">
        <v>6921</v>
      </c>
    </row>
    <row r="7242" spans="1:2">
      <c r="A7242" s="1">
        <v>1090100053968</v>
      </c>
      <c r="B7242" t="s">
        <v>6922</v>
      </c>
    </row>
    <row r="7243" spans="1:2">
      <c r="A7243" s="1">
        <v>1090100053975</v>
      </c>
      <c r="B7243" t="s">
        <v>6923</v>
      </c>
    </row>
    <row r="7244" spans="1:2">
      <c r="A7244" s="1">
        <v>1090100053982</v>
      </c>
      <c r="B7244" t="s">
        <v>6924</v>
      </c>
    </row>
    <row r="7245" spans="1:2">
      <c r="A7245" s="1">
        <v>1090100054002</v>
      </c>
      <c r="B7245" t="s">
        <v>6925</v>
      </c>
    </row>
    <row r="7246" spans="1:2">
      <c r="A7246" s="1">
        <v>1090100054019</v>
      </c>
      <c r="B7246" t="s">
        <v>6926</v>
      </c>
    </row>
    <row r="7247" spans="1:2">
      <c r="A7247" s="1">
        <v>1090100054064</v>
      </c>
      <c r="B7247" t="s">
        <v>6927</v>
      </c>
    </row>
    <row r="7248" spans="1:2">
      <c r="A7248" s="1">
        <v>1090100054118</v>
      </c>
      <c r="B7248" t="s">
        <v>6928</v>
      </c>
    </row>
    <row r="7249" spans="1:2">
      <c r="A7249" s="1">
        <v>1090100054132</v>
      </c>
      <c r="B7249" t="s">
        <v>6929</v>
      </c>
    </row>
    <row r="7250" spans="1:2">
      <c r="A7250" s="1">
        <v>1090100054255</v>
      </c>
      <c r="B7250" t="s">
        <v>6930</v>
      </c>
    </row>
    <row r="7251" spans="1:2">
      <c r="A7251" s="1">
        <v>1090100054262</v>
      </c>
      <c r="B7251" t="s">
        <v>6931</v>
      </c>
    </row>
    <row r="7252" spans="1:2">
      <c r="A7252" s="1">
        <v>1090100054354</v>
      </c>
      <c r="B7252" t="s">
        <v>6932</v>
      </c>
    </row>
    <row r="7253" spans="1:2">
      <c r="A7253" s="1">
        <v>1090100054361</v>
      </c>
      <c r="B7253" t="s">
        <v>6933</v>
      </c>
    </row>
    <row r="7254" spans="1:2">
      <c r="A7254" s="1">
        <v>1090100054378</v>
      </c>
      <c r="B7254" t="s">
        <v>6934</v>
      </c>
    </row>
    <row r="7255" spans="1:2">
      <c r="A7255" s="1">
        <v>1090100054385</v>
      </c>
      <c r="B7255" t="s">
        <v>6935</v>
      </c>
    </row>
    <row r="7256" spans="1:2">
      <c r="A7256" s="1">
        <v>1090100054392</v>
      </c>
      <c r="B7256" t="s">
        <v>6936</v>
      </c>
    </row>
    <row r="7257" spans="1:2">
      <c r="A7257" s="1">
        <v>1090100054408</v>
      </c>
      <c r="B7257" t="s">
        <v>6937</v>
      </c>
    </row>
    <row r="7258" spans="1:2">
      <c r="A7258" s="1">
        <v>1090100054415</v>
      </c>
      <c r="B7258" t="s">
        <v>6938</v>
      </c>
    </row>
    <row r="7259" spans="1:2">
      <c r="A7259" s="1">
        <v>1090100054422</v>
      </c>
      <c r="B7259" t="s">
        <v>6939</v>
      </c>
    </row>
    <row r="7260" spans="1:2">
      <c r="A7260" s="1">
        <v>1090100054439</v>
      </c>
      <c r="B7260" t="s">
        <v>6940</v>
      </c>
    </row>
    <row r="7261" spans="1:2">
      <c r="A7261" s="1">
        <v>1090100054446</v>
      </c>
      <c r="B7261" t="s">
        <v>6941</v>
      </c>
    </row>
    <row r="7262" spans="1:2">
      <c r="A7262" s="1">
        <v>1090100054453</v>
      </c>
      <c r="B7262" t="s">
        <v>6942</v>
      </c>
    </row>
    <row r="7263" spans="1:2">
      <c r="A7263" s="1">
        <v>1090100054460</v>
      </c>
      <c r="B7263" t="s">
        <v>6943</v>
      </c>
    </row>
    <row r="7264" spans="1:2">
      <c r="A7264" s="1">
        <v>1090100054477</v>
      </c>
      <c r="B7264" t="s">
        <v>6944</v>
      </c>
    </row>
    <row r="7265" spans="1:2">
      <c r="A7265" s="1">
        <v>1090100054484</v>
      </c>
      <c r="B7265" t="s">
        <v>6945</v>
      </c>
    </row>
    <row r="7266" spans="1:2">
      <c r="A7266" s="1">
        <v>1090100054491</v>
      </c>
      <c r="B7266" t="s">
        <v>6946</v>
      </c>
    </row>
    <row r="7267" spans="1:2">
      <c r="A7267" s="1">
        <v>1090100054507</v>
      </c>
      <c r="B7267" t="s">
        <v>6947</v>
      </c>
    </row>
    <row r="7268" spans="1:2">
      <c r="A7268" s="1">
        <v>1090100054514</v>
      </c>
      <c r="B7268" t="s">
        <v>6948</v>
      </c>
    </row>
    <row r="7269" spans="1:2">
      <c r="A7269" s="1">
        <v>1090100054521</v>
      </c>
      <c r="B7269" t="s">
        <v>6949</v>
      </c>
    </row>
    <row r="7270" spans="1:2">
      <c r="A7270" s="1">
        <v>1090100054538</v>
      </c>
      <c r="B7270" t="s">
        <v>6950</v>
      </c>
    </row>
    <row r="7271" spans="1:2">
      <c r="A7271" s="1">
        <v>1090100054545</v>
      </c>
      <c r="B7271" t="s">
        <v>6951</v>
      </c>
    </row>
    <row r="7272" spans="1:2">
      <c r="A7272" s="1">
        <v>1090100054552</v>
      </c>
      <c r="B7272" t="s">
        <v>6952</v>
      </c>
    </row>
    <row r="7273" spans="1:2">
      <c r="A7273" s="1">
        <v>1090100054569</v>
      </c>
      <c r="B7273" t="s">
        <v>6953</v>
      </c>
    </row>
    <row r="7274" spans="1:2">
      <c r="A7274" s="1">
        <v>1090100054576</v>
      </c>
      <c r="B7274" t="s">
        <v>6954</v>
      </c>
    </row>
    <row r="7275" spans="1:2">
      <c r="A7275" s="1">
        <v>1090100054583</v>
      </c>
      <c r="B7275" t="s">
        <v>6955</v>
      </c>
    </row>
    <row r="7276" spans="1:2">
      <c r="A7276" s="1">
        <v>1090100054590</v>
      </c>
      <c r="B7276" t="s">
        <v>6956</v>
      </c>
    </row>
    <row r="7277" spans="1:2">
      <c r="A7277" s="1">
        <v>1090100054606</v>
      </c>
      <c r="B7277" t="s">
        <v>6957</v>
      </c>
    </row>
    <row r="7278" spans="1:2">
      <c r="A7278" s="1">
        <v>1090100054613</v>
      </c>
      <c r="B7278" t="s">
        <v>6958</v>
      </c>
    </row>
    <row r="7279" spans="1:2">
      <c r="A7279" s="1">
        <v>1090100054620</v>
      </c>
      <c r="B7279" t="s">
        <v>6959</v>
      </c>
    </row>
    <row r="7280" spans="1:2">
      <c r="A7280" s="1">
        <v>1090100054637</v>
      </c>
      <c r="B7280" t="s">
        <v>6960</v>
      </c>
    </row>
    <row r="7281" spans="1:2">
      <c r="A7281" s="1">
        <v>1090100054644</v>
      </c>
      <c r="B7281" t="s">
        <v>6961</v>
      </c>
    </row>
    <row r="7282" spans="1:2">
      <c r="A7282" s="1">
        <v>1090100054651</v>
      </c>
      <c r="B7282" t="s">
        <v>6962</v>
      </c>
    </row>
    <row r="7283" spans="1:2">
      <c r="A7283" s="1">
        <v>1090100054668</v>
      </c>
      <c r="B7283" t="s">
        <v>6963</v>
      </c>
    </row>
    <row r="7284" spans="1:2">
      <c r="A7284" s="1">
        <v>1090100054675</v>
      </c>
      <c r="B7284" t="s">
        <v>6964</v>
      </c>
    </row>
    <row r="7285" spans="1:2">
      <c r="A7285" s="1">
        <v>1090100054682</v>
      </c>
      <c r="B7285" t="s">
        <v>6965</v>
      </c>
    </row>
    <row r="7286" spans="1:2">
      <c r="A7286" s="1">
        <v>1090100054699</v>
      </c>
      <c r="B7286" t="s">
        <v>6966</v>
      </c>
    </row>
    <row r="7287" spans="1:2">
      <c r="A7287" s="1">
        <v>1090100054705</v>
      </c>
      <c r="B7287" t="s">
        <v>6967</v>
      </c>
    </row>
    <row r="7288" spans="1:2">
      <c r="A7288" s="1">
        <v>1090100054712</v>
      </c>
      <c r="B7288" t="s">
        <v>6968</v>
      </c>
    </row>
    <row r="7289" spans="1:2">
      <c r="A7289" s="1">
        <v>1090100054729</v>
      </c>
      <c r="B7289" t="s">
        <v>6969</v>
      </c>
    </row>
    <row r="7290" spans="1:2">
      <c r="A7290" s="1">
        <v>1090100054736</v>
      </c>
      <c r="B7290" t="s">
        <v>6970</v>
      </c>
    </row>
    <row r="7291" spans="1:2">
      <c r="A7291" s="1">
        <v>1090100054743</v>
      </c>
      <c r="B7291" t="s">
        <v>6971</v>
      </c>
    </row>
    <row r="7292" spans="1:2">
      <c r="A7292" s="1">
        <v>1090100054750</v>
      </c>
      <c r="B7292" t="s">
        <v>6972</v>
      </c>
    </row>
    <row r="7293" spans="1:2">
      <c r="A7293" s="1">
        <v>1090100054767</v>
      </c>
      <c r="B7293" t="s">
        <v>6973</v>
      </c>
    </row>
    <row r="7294" spans="1:2">
      <c r="A7294" s="1">
        <v>1090100054774</v>
      </c>
      <c r="B7294" t="s">
        <v>6974</v>
      </c>
    </row>
    <row r="7295" spans="1:2">
      <c r="A7295" s="1">
        <v>1090100054781</v>
      </c>
      <c r="B7295" t="s">
        <v>6975</v>
      </c>
    </row>
    <row r="7296" spans="1:2">
      <c r="A7296" s="1">
        <v>1090100054798</v>
      </c>
      <c r="B7296" t="s">
        <v>6976</v>
      </c>
    </row>
    <row r="7297" spans="1:2">
      <c r="A7297" s="1">
        <v>1090100054804</v>
      </c>
      <c r="B7297" t="s">
        <v>6977</v>
      </c>
    </row>
    <row r="7298" spans="1:2">
      <c r="A7298" s="1">
        <v>1090100054811</v>
      </c>
      <c r="B7298" t="s">
        <v>6978</v>
      </c>
    </row>
    <row r="7299" spans="1:2">
      <c r="A7299" s="1">
        <v>1090100054828</v>
      </c>
      <c r="B7299" t="s">
        <v>6979</v>
      </c>
    </row>
    <row r="7300" spans="1:2">
      <c r="A7300" s="1">
        <v>1090100054835</v>
      </c>
      <c r="B7300" t="s">
        <v>6980</v>
      </c>
    </row>
    <row r="7301" spans="1:2">
      <c r="A7301" s="1">
        <v>1090100054842</v>
      </c>
      <c r="B7301" t="s">
        <v>6981</v>
      </c>
    </row>
    <row r="7302" spans="1:2">
      <c r="A7302" s="1">
        <v>1090100054859</v>
      </c>
      <c r="B7302" t="s">
        <v>6982</v>
      </c>
    </row>
    <row r="7303" spans="1:2">
      <c r="A7303" s="1">
        <v>1090100054866</v>
      </c>
      <c r="B7303" t="s">
        <v>6983</v>
      </c>
    </row>
    <row r="7304" spans="1:2">
      <c r="A7304" s="1">
        <v>1090100054873</v>
      </c>
      <c r="B7304" t="s">
        <v>6984</v>
      </c>
    </row>
    <row r="7305" spans="1:2">
      <c r="A7305" s="1">
        <v>1090100054880</v>
      </c>
      <c r="B7305" t="s">
        <v>6985</v>
      </c>
    </row>
    <row r="7306" spans="1:2">
      <c r="A7306" s="1">
        <v>1090100054897</v>
      </c>
      <c r="B7306" t="s">
        <v>6986</v>
      </c>
    </row>
    <row r="7307" spans="1:2">
      <c r="A7307" s="1">
        <v>1090100054903</v>
      </c>
      <c r="B7307" t="s">
        <v>6987</v>
      </c>
    </row>
    <row r="7308" spans="1:2">
      <c r="A7308" s="1">
        <v>1090100054910</v>
      </c>
      <c r="B7308" t="s">
        <v>6988</v>
      </c>
    </row>
    <row r="7309" spans="1:2">
      <c r="A7309" s="1">
        <v>1090100054927</v>
      </c>
      <c r="B7309" t="s">
        <v>6989</v>
      </c>
    </row>
    <row r="7310" spans="1:2">
      <c r="A7310" s="1">
        <v>1090100054934</v>
      </c>
      <c r="B7310" t="s">
        <v>6990</v>
      </c>
    </row>
    <row r="7311" spans="1:2">
      <c r="A7311" s="1">
        <v>1090100054965</v>
      </c>
      <c r="B7311" t="s">
        <v>6991</v>
      </c>
    </row>
    <row r="7312" spans="1:2">
      <c r="A7312" s="1">
        <v>1090100054972</v>
      </c>
      <c r="B7312" t="s">
        <v>6992</v>
      </c>
    </row>
    <row r="7313" spans="1:2">
      <c r="A7313" s="1">
        <v>1090100054989</v>
      </c>
      <c r="B7313" t="s">
        <v>6993</v>
      </c>
    </row>
    <row r="7314" spans="1:2">
      <c r="A7314" s="1">
        <v>1090100054996</v>
      </c>
      <c r="B7314" t="s">
        <v>6994</v>
      </c>
    </row>
    <row r="7315" spans="1:2">
      <c r="A7315" s="1">
        <v>1090100055009</v>
      </c>
      <c r="B7315" t="s">
        <v>6995</v>
      </c>
    </row>
    <row r="7316" spans="1:2">
      <c r="A7316" s="1">
        <v>1090100055016</v>
      </c>
      <c r="B7316" t="s">
        <v>6996</v>
      </c>
    </row>
    <row r="7317" spans="1:2">
      <c r="A7317" s="1">
        <v>1090100055023</v>
      </c>
      <c r="B7317" t="s">
        <v>6997</v>
      </c>
    </row>
    <row r="7318" spans="1:2">
      <c r="A7318" s="1">
        <v>1090100055030</v>
      </c>
      <c r="B7318" t="s">
        <v>6998</v>
      </c>
    </row>
    <row r="7319" spans="1:2">
      <c r="A7319" s="1">
        <v>1090100055047</v>
      </c>
      <c r="B7319" t="s">
        <v>6999</v>
      </c>
    </row>
    <row r="7320" spans="1:2">
      <c r="A7320" s="1">
        <v>1090100055054</v>
      </c>
      <c r="B7320" t="s">
        <v>7000</v>
      </c>
    </row>
    <row r="7321" spans="1:2">
      <c r="A7321" s="1">
        <v>1090100055061</v>
      </c>
      <c r="B7321" t="s">
        <v>7001</v>
      </c>
    </row>
    <row r="7322" spans="1:2">
      <c r="A7322" s="1">
        <v>1090100055078</v>
      </c>
      <c r="B7322" t="s">
        <v>7002</v>
      </c>
    </row>
    <row r="7323" spans="1:2">
      <c r="A7323" s="1">
        <v>1090100055085</v>
      </c>
      <c r="B7323" t="s">
        <v>7003</v>
      </c>
    </row>
    <row r="7324" spans="1:2">
      <c r="A7324" s="1">
        <v>1090100055092</v>
      </c>
      <c r="B7324" t="s">
        <v>7004</v>
      </c>
    </row>
    <row r="7325" spans="1:2">
      <c r="A7325" s="1">
        <v>1090100055108</v>
      </c>
      <c r="B7325" t="s">
        <v>7005</v>
      </c>
    </row>
    <row r="7326" spans="1:2">
      <c r="A7326" s="1">
        <v>1090100055115</v>
      </c>
      <c r="B7326" t="s">
        <v>7006</v>
      </c>
    </row>
    <row r="7327" spans="1:2">
      <c r="A7327" s="1">
        <v>1090100055122</v>
      </c>
      <c r="B7327" t="s">
        <v>7007</v>
      </c>
    </row>
    <row r="7328" spans="1:2">
      <c r="A7328" s="1">
        <v>1090100055139</v>
      </c>
      <c r="B7328" t="s">
        <v>7008</v>
      </c>
    </row>
    <row r="7329" spans="1:2">
      <c r="A7329" s="1">
        <v>1090100055146</v>
      </c>
      <c r="B7329" t="s">
        <v>7009</v>
      </c>
    </row>
    <row r="7330" spans="1:2">
      <c r="A7330" s="1">
        <v>1090100055153</v>
      </c>
      <c r="B7330" t="s">
        <v>7010</v>
      </c>
    </row>
    <row r="7331" spans="1:2">
      <c r="A7331" s="1">
        <v>1090100055160</v>
      </c>
      <c r="B7331" t="s">
        <v>7011</v>
      </c>
    </row>
    <row r="7332" spans="1:2">
      <c r="A7332" s="1">
        <v>1090100055177</v>
      </c>
      <c r="B7332" t="s">
        <v>7012</v>
      </c>
    </row>
    <row r="7333" spans="1:2">
      <c r="A7333" s="1">
        <v>1090100055184</v>
      </c>
      <c r="B7333" t="s">
        <v>7013</v>
      </c>
    </row>
    <row r="7334" spans="1:2">
      <c r="A7334" s="1">
        <v>1090100055191</v>
      </c>
      <c r="B7334" t="s">
        <v>7014</v>
      </c>
    </row>
    <row r="7335" spans="1:2">
      <c r="A7335" s="1">
        <v>1090100055207</v>
      </c>
      <c r="B7335" t="s">
        <v>7015</v>
      </c>
    </row>
    <row r="7336" spans="1:2">
      <c r="A7336" s="1">
        <v>1090100055214</v>
      </c>
      <c r="B7336" t="s">
        <v>7016</v>
      </c>
    </row>
    <row r="7337" spans="1:2">
      <c r="A7337" s="1">
        <v>1090100055221</v>
      </c>
      <c r="B7337" t="s">
        <v>7017</v>
      </c>
    </row>
    <row r="7338" spans="1:2">
      <c r="A7338" s="1">
        <v>1090100055238</v>
      </c>
      <c r="B7338" t="s">
        <v>7018</v>
      </c>
    </row>
    <row r="7339" spans="1:2">
      <c r="A7339" s="1">
        <v>1090100055245</v>
      </c>
      <c r="B7339" t="s">
        <v>7019</v>
      </c>
    </row>
    <row r="7340" spans="1:2">
      <c r="A7340" s="1">
        <v>1090100055252</v>
      </c>
      <c r="B7340" t="s">
        <v>7020</v>
      </c>
    </row>
    <row r="7341" spans="1:2">
      <c r="A7341" s="1">
        <v>1090100055269</v>
      </c>
      <c r="B7341" t="s">
        <v>7021</v>
      </c>
    </row>
    <row r="7342" spans="1:2">
      <c r="A7342" s="1">
        <v>1090100055276</v>
      </c>
      <c r="B7342" t="s">
        <v>7022</v>
      </c>
    </row>
    <row r="7343" spans="1:2">
      <c r="A7343" s="1">
        <v>1090100055283</v>
      </c>
      <c r="B7343" t="s">
        <v>7023</v>
      </c>
    </row>
    <row r="7344" spans="1:2">
      <c r="A7344" s="1">
        <v>1090100055290</v>
      </c>
      <c r="B7344" t="s">
        <v>7024</v>
      </c>
    </row>
    <row r="7345" spans="1:2">
      <c r="A7345" s="1">
        <v>1090100055306</v>
      </c>
      <c r="B7345" t="s">
        <v>7025</v>
      </c>
    </row>
    <row r="7346" spans="1:2">
      <c r="A7346" s="1">
        <v>1090100055313</v>
      </c>
      <c r="B7346" t="s">
        <v>7026</v>
      </c>
    </row>
    <row r="7347" spans="1:2">
      <c r="A7347" s="1">
        <v>1090100055320</v>
      </c>
      <c r="B7347" t="s">
        <v>7027</v>
      </c>
    </row>
    <row r="7348" spans="1:2">
      <c r="A7348" s="1">
        <v>1090100055337</v>
      </c>
      <c r="B7348" t="s">
        <v>7028</v>
      </c>
    </row>
    <row r="7349" spans="1:2">
      <c r="A7349" s="1">
        <v>1090100055344</v>
      </c>
      <c r="B7349" t="s">
        <v>7029</v>
      </c>
    </row>
    <row r="7350" spans="1:2">
      <c r="A7350" s="1">
        <v>1090100055351</v>
      </c>
      <c r="B7350" t="s">
        <v>7030</v>
      </c>
    </row>
    <row r="7351" spans="1:2">
      <c r="A7351" s="1">
        <v>1090100055368</v>
      </c>
      <c r="B7351" t="s">
        <v>7031</v>
      </c>
    </row>
    <row r="7352" spans="1:2">
      <c r="A7352" s="1">
        <v>1090100055375</v>
      </c>
      <c r="B7352" t="s">
        <v>7032</v>
      </c>
    </row>
    <row r="7353" spans="1:2">
      <c r="A7353" s="1">
        <v>1090100055382</v>
      </c>
      <c r="B7353" t="s">
        <v>7033</v>
      </c>
    </row>
    <row r="7354" spans="1:2">
      <c r="A7354" s="1">
        <v>1090100055399</v>
      </c>
      <c r="B7354" t="s">
        <v>7034</v>
      </c>
    </row>
    <row r="7355" spans="1:2">
      <c r="A7355" s="1">
        <v>1090100055405</v>
      </c>
      <c r="B7355" t="s">
        <v>7035</v>
      </c>
    </row>
    <row r="7356" spans="1:2">
      <c r="A7356" s="1">
        <v>1090100055412</v>
      </c>
      <c r="B7356" t="s">
        <v>7036</v>
      </c>
    </row>
    <row r="7357" spans="1:2">
      <c r="A7357" s="1">
        <v>1090100055429</v>
      </c>
      <c r="B7357" t="s">
        <v>7037</v>
      </c>
    </row>
    <row r="7358" spans="1:2">
      <c r="A7358" s="1">
        <v>1090100055436</v>
      </c>
      <c r="B7358" t="s">
        <v>7038</v>
      </c>
    </row>
    <row r="7359" spans="1:2">
      <c r="A7359" s="1">
        <v>1090100055443</v>
      </c>
      <c r="B7359" t="s">
        <v>7039</v>
      </c>
    </row>
    <row r="7360" spans="1:2">
      <c r="A7360" s="1">
        <v>1090100055450</v>
      </c>
      <c r="B7360" t="s">
        <v>7040</v>
      </c>
    </row>
    <row r="7361" spans="1:2">
      <c r="A7361" s="1">
        <v>1090100055467</v>
      </c>
      <c r="B7361" t="s">
        <v>7041</v>
      </c>
    </row>
    <row r="7362" spans="1:2">
      <c r="A7362" s="1">
        <v>1090100055474</v>
      </c>
      <c r="B7362" t="s">
        <v>7042</v>
      </c>
    </row>
    <row r="7363" spans="1:2">
      <c r="A7363" s="1">
        <v>1090100055481</v>
      </c>
      <c r="B7363" t="s">
        <v>7043</v>
      </c>
    </row>
    <row r="7364" spans="1:2">
      <c r="A7364" s="1">
        <v>1090100055498</v>
      </c>
      <c r="B7364" t="s">
        <v>7044</v>
      </c>
    </row>
    <row r="7365" spans="1:2">
      <c r="A7365" s="1">
        <v>1090100055504</v>
      </c>
      <c r="B7365" t="s">
        <v>7045</v>
      </c>
    </row>
    <row r="7366" spans="1:2">
      <c r="A7366" s="1">
        <v>1090100055511</v>
      </c>
      <c r="B7366" t="s">
        <v>7046</v>
      </c>
    </row>
    <row r="7367" spans="1:2">
      <c r="A7367" s="1">
        <v>1090100055528</v>
      </c>
      <c r="B7367" t="s">
        <v>7047</v>
      </c>
    </row>
    <row r="7368" spans="1:2">
      <c r="A7368" s="1">
        <v>1090100055535</v>
      </c>
      <c r="B7368" t="s">
        <v>7048</v>
      </c>
    </row>
    <row r="7369" spans="1:2">
      <c r="A7369" s="1">
        <v>1090100055542</v>
      </c>
      <c r="B7369" t="s">
        <v>7049</v>
      </c>
    </row>
    <row r="7370" spans="1:2">
      <c r="A7370" s="1">
        <v>1090100055559</v>
      </c>
      <c r="B7370" t="s">
        <v>7050</v>
      </c>
    </row>
    <row r="7371" spans="1:2">
      <c r="A7371" s="1">
        <v>1090100055566</v>
      </c>
      <c r="B7371" t="s">
        <v>7051</v>
      </c>
    </row>
    <row r="7372" spans="1:2">
      <c r="A7372" s="1">
        <v>1090100055573</v>
      </c>
      <c r="B7372" t="s">
        <v>7052</v>
      </c>
    </row>
    <row r="7373" spans="1:2">
      <c r="A7373" s="1">
        <v>1090100055580</v>
      </c>
      <c r="B7373" t="s">
        <v>7053</v>
      </c>
    </row>
    <row r="7374" spans="1:2">
      <c r="A7374" s="1">
        <v>1090100055597</v>
      </c>
      <c r="B7374" t="s">
        <v>7054</v>
      </c>
    </row>
    <row r="7375" spans="1:2">
      <c r="A7375" s="1">
        <v>1090100055603</v>
      </c>
      <c r="B7375" t="s">
        <v>7055</v>
      </c>
    </row>
    <row r="7376" spans="1:2">
      <c r="A7376" s="1">
        <v>1090100055610</v>
      </c>
      <c r="B7376" t="s">
        <v>7056</v>
      </c>
    </row>
    <row r="7377" spans="1:2">
      <c r="A7377" s="1">
        <v>1090100055627</v>
      </c>
      <c r="B7377" t="s">
        <v>7057</v>
      </c>
    </row>
    <row r="7378" spans="1:2">
      <c r="A7378" s="1">
        <v>1090100055634</v>
      </c>
      <c r="B7378" t="s">
        <v>7058</v>
      </c>
    </row>
    <row r="7379" spans="1:2">
      <c r="A7379" s="1">
        <v>1090100055641</v>
      </c>
      <c r="B7379" t="s">
        <v>7059</v>
      </c>
    </row>
    <row r="7380" spans="1:2">
      <c r="A7380" s="1">
        <v>1090100055658</v>
      </c>
      <c r="B7380" t="s">
        <v>7060</v>
      </c>
    </row>
    <row r="7381" spans="1:2">
      <c r="A7381" s="1">
        <v>1090100055665</v>
      </c>
      <c r="B7381" t="s">
        <v>7061</v>
      </c>
    </row>
    <row r="7382" spans="1:2">
      <c r="A7382" s="1">
        <v>1090100055672</v>
      </c>
      <c r="B7382" t="s">
        <v>7062</v>
      </c>
    </row>
    <row r="7383" spans="1:2">
      <c r="A7383" s="1">
        <v>1090100055689</v>
      </c>
      <c r="B7383" t="s">
        <v>7063</v>
      </c>
    </row>
    <row r="7384" spans="1:2">
      <c r="A7384" s="1">
        <v>1090100055696</v>
      </c>
      <c r="B7384" t="s">
        <v>7064</v>
      </c>
    </row>
    <row r="7385" spans="1:2">
      <c r="A7385" s="1">
        <v>1090100055702</v>
      </c>
      <c r="B7385" t="s">
        <v>7065</v>
      </c>
    </row>
    <row r="7386" spans="1:2">
      <c r="A7386" s="1">
        <v>1090100055719</v>
      </c>
      <c r="B7386" t="s">
        <v>7066</v>
      </c>
    </row>
    <row r="7387" spans="1:2">
      <c r="A7387" s="1">
        <v>1090100055726</v>
      </c>
      <c r="B7387" t="s">
        <v>7067</v>
      </c>
    </row>
    <row r="7388" spans="1:2">
      <c r="A7388" s="1">
        <v>1090100055733</v>
      </c>
      <c r="B7388" t="s">
        <v>7068</v>
      </c>
    </row>
    <row r="7389" spans="1:2">
      <c r="A7389" s="1">
        <v>1090100055740</v>
      </c>
      <c r="B7389" t="s">
        <v>7069</v>
      </c>
    </row>
    <row r="7390" spans="1:2">
      <c r="A7390" s="1">
        <v>1090100055757</v>
      </c>
      <c r="B7390" t="s">
        <v>7070</v>
      </c>
    </row>
    <row r="7391" spans="1:2">
      <c r="A7391" s="1">
        <v>1090100055764</v>
      </c>
      <c r="B7391" t="s">
        <v>7071</v>
      </c>
    </row>
    <row r="7392" spans="1:2">
      <c r="A7392" s="1">
        <v>1090100055771</v>
      </c>
      <c r="B7392" t="s">
        <v>7072</v>
      </c>
    </row>
    <row r="7393" spans="1:2">
      <c r="A7393" s="1">
        <v>1090100055788</v>
      </c>
      <c r="B7393" t="s">
        <v>7073</v>
      </c>
    </row>
    <row r="7394" spans="1:2">
      <c r="A7394" s="1">
        <v>1090100055795</v>
      </c>
      <c r="B7394" t="s">
        <v>7074</v>
      </c>
    </row>
    <row r="7395" spans="1:2">
      <c r="A7395" s="1">
        <v>1090100055801</v>
      </c>
      <c r="B7395" t="s">
        <v>7075</v>
      </c>
    </row>
    <row r="7396" spans="1:2">
      <c r="A7396" s="1">
        <v>1090100055818</v>
      </c>
      <c r="B7396" t="s">
        <v>7076</v>
      </c>
    </row>
    <row r="7397" spans="1:2">
      <c r="A7397" s="1">
        <v>1090100055825</v>
      </c>
      <c r="B7397" t="s">
        <v>7077</v>
      </c>
    </row>
    <row r="7398" spans="1:2">
      <c r="A7398" s="1">
        <v>1090100055832</v>
      </c>
      <c r="B7398" t="s">
        <v>7078</v>
      </c>
    </row>
    <row r="7399" spans="1:2">
      <c r="A7399" s="1">
        <v>1090100055849</v>
      </c>
      <c r="B7399" t="s">
        <v>7079</v>
      </c>
    </row>
    <row r="7400" spans="1:2">
      <c r="A7400" s="1">
        <v>1090100055856</v>
      </c>
      <c r="B7400" t="s">
        <v>7080</v>
      </c>
    </row>
    <row r="7401" spans="1:2">
      <c r="A7401" s="1">
        <v>1090100055863</v>
      </c>
      <c r="B7401" t="s">
        <v>7081</v>
      </c>
    </row>
    <row r="7402" spans="1:2">
      <c r="A7402" s="1">
        <v>1090100055870</v>
      </c>
      <c r="B7402" t="s">
        <v>7082</v>
      </c>
    </row>
    <row r="7403" spans="1:2">
      <c r="A7403" s="1">
        <v>1090100055887</v>
      </c>
      <c r="B7403" t="s">
        <v>7083</v>
      </c>
    </row>
    <row r="7404" spans="1:2">
      <c r="A7404" s="1">
        <v>1090100055894</v>
      </c>
      <c r="B7404" t="s">
        <v>7084</v>
      </c>
    </row>
    <row r="7405" spans="1:2">
      <c r="A7405" s="1">
        <v>1090100055900</v>
      </c>
      <c r="B7405" t="s">
        <v>7085</v>
      </c>
    </row>
    <row r="7406" spans="1:2">
      <c r="A7406" s="1">
        <v>1090100055917</v>
      </c>
      <c r="B7406" t="s">
        <v>7086</v>
      </c>
    </row>
    <row r="7407" spans="1:2">
      <c r="A7407" s="1">
        <v>1090100055924</v>
      </c>
      <c r="B7407" t="s">
        <v>7087</v>
      </c>
    </row>
    <row r="7408" spans="1:2">
      <c r="A7408" s="1">
        <v>1090100055931</v>
      </c>
      <c r="B7408" t="s">
        <v>7088</v>
      </c>
    </row>
    <row r="7409" spans="1:2">
      <c r="A7409" s="1">
        <v>1090100055948</v>
      </c>
      <c r="B7409" t="s">
        <v>7089</v>
      </c>
    </row>
    <row r="7410" spans="1:2">
      <c r="A7410" s="1">
        <v>1090100055955</v>
      </c>
      <c r="B7410" t="s">
        <v>7090</v>
      </c>
    </row>
    <row r="7411" spans="1:2">
      <c r="A7411" s="1">
        <v>1090100055962</v>
      </c>
      <c r="B7411" t="s">
        <v>7091</v>
      </c>
    </row>
    <row r="7412" spans="1:2">
      <c r="A7412" s="1">
        <v>1090100055979</v>
      </c>
      <c r="B7412" t="s">
        <v>7092</v>
      </c>
    </row>
    <row r="7413" spans="1:2">
      <c r="A7413" s="1">
        <v>1090100055986</v>
      </c>
      <c r="B7413" t="s">
        <v>7093</v>
      </c>
    </row>
    <row r="7414" spans="1:2">
      <c r="A7414" s="1">
        <v>1090100055993</v>
      </c>
      <c r="B7414" t="s">
        <v>7094</v>
      </c>
    </row>
    <row r="7415" spans="1:2">
      <c r="A7415" s="1">
        <v>1090100056006</v>
      </c>
      <c r="B7415" t="s">
        <v>7095</v>
      </c>
    </row>
    <row r="7416" spans="1:2">
      <c r="A7416" s="1">
        <v>1090100056013</v>
      </c>
      <c r="B7416" t="s">
        <v>7096</v>
      </c>
    </row>
    <row r="7417" spans="1:2">
      <c r="A7417" s="1">
        <v>1090100056020</v>
      </c>
      <c r="B7417" t="s">
        <v>7097</v>
      </c>
    </row>
    <row r="7418" spans="1:2">
      <c r="A7418" s="1">
        <v>1090100056037</v>
      </c>
      <c r="B7418" t="s">
        <v>7098</v>
      </c>
    </row>
    <row r="7419" spans="1:2">
      <c r="A7419" s="1">
        <v>1090100056044</v>
      </c>
      <c r="B7419" t="s">
        <v>7099</v>
      </c>
    </row>
    <row r="7420" spans="1:2">
      <c r="A7420" s="1">
        <v>1090100056051</v>
      </c>
      <c r="B7420" t="s">
        <v>7100</v>
      </c>
    </row>
    <row r="7421" spans="1:2">
      <c r="A7421" s="1">
        <v>1090100056068</v>
      </c>
      <c r="B7421" t="s">
        <v>7101</v>
      </c>
    </row>
    <row r="7422" spans="1:2">
      <c r="A7422" s="1">
        <v>1090100056075</v>
      </c>
      <c r="B7422" t="s">
        <v>7102</v>
      </c>
    </row>
    <row r="7423" spans="1:2">
      <c r="A7423" s="1">
        <v>1090100056082</v>
      </c>
      <c r="B7423" t="s">
        <v>7103</v>
      </c>
    </row>
    <row r="7424" spans="1:2">
      <c r="A7424" s="1">
        <v>1090100056099</v>
      </c>
      <c r="B7424" t="s">
        <v>7104</v>
      </c>
    </row>
    <row r="7425" spans="1:2">
      <c r="A7425" s="1">
        <v>1090100056105</v>
      </c>
      <c r="B7425" t="s">
        <v>7105</v>
      </c>
    </row>
    <row r="7426" spans="1:2">
      <c r="A7426" s="1">
        <v>1090100056112</v>
      </c>
      <c r="B7426" t="s">
        <v>7106</v>
      </c>
    </row>
    <row r="7427" spans="1:2">
      <c r="A7427" s="1">
        <v>1090100056129</v>
      </c>
      <c r="B7427" t="s">
        <v>7107</v>
      </c>
    </row>
    <row r="7428" spans="1:2">
      <c r="A7428" s="1">
        <v>1090100056136</v>
      </c>
      <c r="B7428" t="s">
        <v>7108</v>
      </c>
    </row>
    <row r="7429" spans="1:2">
      <c r="A7429" s="1">
        <v>1090100056143</v>
      </c>
      <c r="B7429" t="s">
        <v>7109</v>
      </c>
    </row>
    <row r="7430" spans="1:2">
      <c r="A7430" s="1">
        <v>1090100056150</v>
      </c>
      <c r="B7430" t="s">
        <v>7110</v>
      </c>
    </row>
    <row r="7431" spans="1:2">
      <c r="A7431" s="1">
        <v>1090100056167</v>
      </c>
      <c r="B7431" t="s">
        <v>7111</v>
      </c>
    </row>
    <row r="7432" spans="1:2">
      <c r="A7432" s="1">
        <v>1090100056174</v>
      </c>
      <c r="B7432" t="s">
        <v>7112</v>
      </c>
    </row>
    <row r="7433" spans="1:2">
      <c r="A7433" s="1">
        <v>1090100056181</v>
      </c>
      <c r="B7433" t="s">
        <v>7113</v>
      </c>
    </row>
    <row r="7434" spans="1:2">
      <c r="A7434" s="1">
        <v>1090100056198</v>
      </c>
      <c r="B7434" t="s">
        <v>7114</v>
      </c>
    </row>
    <row r="7435" spans="1:2">
      <c r="A7435" s="1">
        <v>1090100056204</v>
      </c>
      <c r="B7435" t="s">
        <v>7115</v>
      </c>
    </row>
    <row r="7436" spans="1:2">
      <c r="A7436" s="1">
        <v>1090100056211</v>
      </c>
      <c r="B7436" t="s">
        <v>7116</v>
      </c>
    </row>
    <row r="7437" spans="1:2">
      <c r="A7437" s="1">
        <v>1090100056228</v>
      </c>
      <c r="B7437" t="s">
        <v>7117</v>
      </c>
    </row>
    <row r="7438" spans="1:2">
      <c r="A7438" s="1">
        <v>1090100056235</v>
      </c>
      <c r="B7438" t="s">
        <v>7118</v>
      </c>
    </row>
    <row r="7439" spans="1:2">
      <c r="A7439" s="1">
        <v>1090100056242</v>
      </c>
      <c r="B7439" t="s">
        <v>7119</v>
      </c>
    </row>
    <row r="7440" spans="1:2">
      <c r="A7440" s="1">
        <v>1090100056259</v>
      </c>
      <c r="B7440" t="s">
        <v>7120</v>
      </c>
    </row>
    <row r="7441" spans="1:2">
      <c r="A7441" s="1">
        <v>1090100056266</v>
      </c>
      <c r="B7441" t="s">
        <v>7121</v>
      </c>
    </row>
    <row r="7442" spans="1:2">
      <c r="A7442" s="1">
        <v>1090100056273</v>
      </c>
      <c r="B7442" t="s">
        <v>7122</v>
      </c>
    </row>
    <row r="7443" spans="1:2">
      <c r="A7443" s="1">
        <v>1090100056280</v>
      </c>
      <c r="B7443" t="s">
        <v>7123</v>
      </c>
    </row>
    <row r="7444" spans="1:2">
      <c r="A7444" s="1">
        <v>1090100056297</v>
      </c>
      <c r="B7444" t="s">
        <v>7124</v>
      </c>
    </row>
    <row r="7445" spans="1:2">
      <c r="A7445" s="1">
        <v>1090100056303</v>
      </c>
      <c r="B7445" t="s">
        <v>7125</v>
      </c>
    </row>
    <row r="7446" spans="1:2">
      <c r="A7446" s="1">
        <v>1090100056310</v>
      </c>
      <c r="B7446" t="s">
        <v>7126</v>
      </c>
    </row>
    <row r="7447" spans="1:2">
      <c r="A7447" s="1">
        <v>1090100056327</v>
      </c>
      <c r="B7447" t="s">
        <v>7127</v>
      </c>
    </row>
    <row r="7448" spans="1:2">
      <c r="A7448" s="1">
        <v>1090100056334</v>
      </c>
      <c r="B7448" t="s">
        <v>7128</v>
      </c>
    </row>
    <row r="7449" spans="1:2">
      <c r="A7449" s="1">
        <v>1090100056341</v>
      </c>
      <c r="B7449" t="s">
        <v>7129</v>
      </c>
    </row>
    <row r="7450" spans="1:2">
      <c r="A7450" s="1">
        <v>1090100056358</v>
      </c>
      <c r="B7450" t="s">
        <v>7130</v>
      </c>
    </row>
    <row r="7451" spans="1:2">
      <c r="A7451" s="1">
        <v>1090100056365</v>
      </c>
      <c r="B7451" t="s">
        <v>7131</v>
      </c>
    </row>
    <row r="7452" spans="1:2">
      <c r="A7452" s="1">
        <v>1090100056372</v>
      </c>
      <c r="B7452" t="s">
        <v>7132</v>
      </c>
    </row>
    <row r="7453" spans="1:2">
      <c r="A7453" s="1">
        <v>1090100056389</v>
      </c>
      <c r="B7453" t="s">
        <v>7133</v>
      </c>
    </row>
    <row r="7454" spans="1:2">
      <c r="A7454" s="1">
        <v>1090100056396</v>
      </c>
      <c r="B7454" t="s">
        <v>7134</v>
      </c>
    </row>
    <row r="7455" spans="1:2">
      <c r="A7455" s="1">
        <v>1090100056402</v>
      </c>
      <c r="B7455" t="s">
        <v>7135</v>
      </c>
    </row>
    <row r="7456" spans="1:2">
      <c r="A7456" s="1">
        <v>1090100056419</v>
      </c>
      <c r="B7456" t="s">
        <v>7136</v>
      </c>
    </row>
    <row r="7457" spans="1:2">
      <c r="A7457" s="1">
        <v>1090100056426</v>
      </c>
      <c r="B7457" t="s">
        <v>7137</v>
      </c>
    </row>
    <row r="7458" spans="1:2">
      <c r="A7458" s="1">
        <v>1090100056433</v>
      </c>
      <c r="B7458" t="s">
        <v>7138</v>
      </c>
    </row>
    <row r="7459" spans="1:2">
      <c r="A7459" s="1">
        <v>1090100056440</v>
      </c>
      <c r="B7459" t="s">
        <v>7139</v>
      </c>
    </row>
    <row r="7460" spans="1:2">
      <c r="A7460" s="1">
        <v>1090100056457</v>
      </c>
      <c r="B7460" t="s">
        <v>7140</v>
      </c>
    </row>
    <row r="7461" spans="1:2">
      <c r="A7461" s="1">
        <v>1090100056464</v>
      </c>
      <c r="B7461" t="s">
        <v>7141</v>
      </c>
    </row>
    <row r="7462" spans="1:2">
      <c r="A7462" s="1">
        <v>1090100056471</v>
      </c>
      <c r="B7462" t="s">
        <v>7142</v>
      </c>
    </row>
    <row r="7463" spans="1:2">
      <c r="A7463" s="1">
        <v>1090100056488</v>
      </c>
      <c r="B7463" t="s">
        <v>7143</v>
      </c>
    </row>
    <row r="7464" spans="1:2">
      <c r="A7464" s="1">
        <v>1090100056495</v>
      </c>
      <c r="B7464" t="s">
        <v>7144</v>
      </c>
    </row>
    <row r="7465" spans="1:2">
      <c r="A7465" s="1">
        <v>1090100056501</v>
      </c>
      <c r="B7465" t="s">
        <v>7145</v>
      </c>
    </row>
    <row r="7466" spans="1:2">
      <c r="A7466" s="1">
        <v>1090100056518</v>
      </c>
      <c r="B7466" t="s">
        <v>7146</v>
      </c>
    </row>
    <row r="7467" spans="1:2">
      <c r="A7467" s="1">
        <v>1090100056525</v>
      </c>
      <c r="B7467" t="s">
        <v>7147</v>
      </c>
    </row>
    <row r="7468" spans="1:2">
      <c r="A7468" s="1">
        <v>1090100056532</v>
      </c>
      <c r="B7468" t="s">
        <v>7148</v>
      </c>
    </row>
    <row r="7469" spans="1:2">
      <c r="A7469" s="1">
        <v>1090100056549</v>
      </c>
      <c r="B7469" t="s">
        <v>7149</v>
      </c>
    </row>
    <row r="7470" spans="1:2">
      <c r="A7470" s="1">
        <v>1090100056556</v>
      </c>
      <c r="B7470" t="s">
        <v>7150</v>
      </c>
    </row>
    <row r="7471" spans="1:2">
      <c r="A7471" s="1">
        <v>1090100056563</v>
      </c>
      <c r="B7471" t="s">
        <v>7151</v>
      </c>
    </row>
    <row r="7472" spans="1:2">
      <c r="A7472" s="1">
        <v>1090100056570</v>
      </c>
      <c r="B7472" t="s">
        <v>7152</v>
      </c>
    </row>
    <row r="7473" spans="1:2">
      <c r="A7473" s="1">
        <v>1090100056587</v>
      </c>
      <c r="B7473" t="s">
        <v>7153</v>
      </c>
    </row>
    <row r="7474" spans="1:2">
      <c r="A7474" s="1">
        <v>1090100056594</v>
      </c>
      <c r="B7474" t="s">
        <v>7154</v>
      </c>
    </row>
    <row r="7475" spans="1:2">
      <c r="A7475" s="1">
        <v>1090100056600</v>
      </c>
      <c r="B7475" t="s">
        <v>7155</v>
      </c>
    </row>
    <row r="7476" spans="1:2">
      <c r="A7476" s="1">
        <v>1090100056617</v>
      </c>
      <c r="B7476" t="s">
        <v>7156</v>
      </c>
    </row>
    <row r="7477" spans="1:2">
      <c r="A7477" s="1">
        <v>1090100056624</v>
      </c>
      <c r="B7477" t="s">
        <v>7157</v>
      </c>
    </row>
    <row r="7478" spans="1:2">
      <c r="A7478" s="1">
        <v>1090100056631</v>
      </c>
      <c r="B7478" t="s">
        <v>7158</v>
      </c>
    </row>
    <row r="7479" spans="1:2">
      <c r="A7479" s="1">
        <v>1090100056648</v>
      </c>
      <c r="B7479" t="s">
        <v>7159</v>
      </c>
    </row>
    <row r="7480" spans="1:2">
      <c r="A7480" s="1">
        <v>1090100056655</v>
      </c>
      <c r="B7480" t="s">
        <v>7160</v>
      </c>
    </row>
    <row r="7481" spans="1:2">
      <c r="A7481" s="1">
        <v>1090100056662</v>
      </c>
      <c r="B7481" t="s">
        <v>7161</v>
      </c>
    </row>
    <row r="7482" spans="1:2">
      <c r="A7482" s="1">
        <v>1090100056679</v>
      </c>
      <c r="B7482" t="s">
        <v>7162</v>
      </c>
    </row>
    <row r="7483" spans="1:2">
      <c r="A7483" s="1">
        <v>1090100056686</v>
      </c>
      <c r="B7483" t="s">
        <v>7163</v>
      </c>
    </row>
    <row r="7484" spans="1:2">
      <c r="A7484" s="1">
        <v>1090100056693</v>
      </c>
      <c r="B7484" t="s">
        <v>7164</v>
      </c>
    </row>
    <row r="7485" spans="1:2">
      <c r="A7485" s="1">
        <v>1090100056709</v>
      </c>
      <c r="B7485" t="s">
        <v>7165</v>
      </c>
    </row>
    <row r="7486" spans="1:2">
      <c r="A7486" s="1">
        <v>1090100056716</v>
      </c>
      <c r="B7486" t="s">
        <v>7166</v>
      </c>
    </row>
    <row r="7487" spans="1:2">
      <c r="A7487" s="1">
        <v>1090100056723</v>
      </c>
      <c r="B7487" t="s">
        <v>7167</v>
      </c>
    </row>
    <row r="7488" spans="1:2">
      <c r="A7488" s="1">
        <v>1090100056730</v>
      </c>
      <c r="B7488" t="s">
        <v>7168</v>
      </c>
    </row>
    <row r="7489" spans="1:2">
      <c r="A7489" s="1">
        <v>1090100056747</v>
      </c>
      <c r="B7489" t="s">
        <v>7169</v>
      </c>
    </row>
    <row r="7490" spans="1:2">
      <c r="A7490" s="1">
        <v>1090100056754</v>
      </c>
      <c r="B7490" t="s">
        <v>7170</v>
      </c>
    </row>
    <row r="7491" spans="1:2">
      <c r="A7491" s="1">
        <v>1090100056761</v>
      </c>
      <c r="B7491" t="s">
        <v>7171</v>
      </c>
    </row>
    <row r="7492" spans="1:2">
      <c r="A7492" s="1">
        <v>1090100056778</v>
      </c>
      <c r="B7492" t="s">
        <v>7172</v>
      </c>
    </row>
    <row r="7493" spans="1:2">
      <c r="A7493" s="1">
        <v>1090100056785</v>
      </c>
      <c r="B7493" t="s">
        <v>7173</v>
      </c>
    </row>
    <row r="7494" spans="1:2">
      <c r="A7494" s="1">
        <v>1090100056792</v>
      </c>
      <c r="B7494" t="s">
        <v>7174</v>
      </c>
    </row>
    <row r="7495" spans="1:2">
      <c r="A7495" s="1">
        <v>1090100056808</v>
      </c>
      <c r="B7495" t="s">
        <v>7175</v>
      </c>
    </row>
    <row r="7496" spans="1:2">
      <c r="A7496" s="1">
        <v>1090100056815</v>
      </c>
      <c r="B7496" t="s">
        <v>7176</v>
      </c>
    </row>
    <row r="7497" spans="1:2">
      <c r="A7497" s="1">
        <v>1090100056822</v>
      </c>
      <c r="B7497" t="s">
        <v>7177</v>
      </c>
    </row>
    <row r="7498" spans="1:2">
      <c r="A7498" s="1">
        <v>1090100056839</v>
      </c>
      <c r="B7498" t="s">
        <v>7178</v>
      </c>
    </row>
    <row r="7499" spans="1:2">
      <c r="A7499" s="1">
        <v>1090100056846</v>
      </c>
      <c r="B7499" t="s">
        <v>7179</v>
      </c>
    </row>
    <row r="7500" spans="1:2">
      <c r="A7500" s="1">
        <v>1090100056853</v>
      </c>
      <c r="B7500" t="s">
        <v>7180</v>
      </c>
    </row>
    <row r="7501" spans="1:2">
      <c r="A7501" s="1">
        <v>1090100056860</v>
      </c>
      <c r="B7501" t="s">
        <v>7181</v>
      </c>
    </row>
    <row r="7502" spans="1:2">
      <c r="A7502" s="1">
        <v>1090100056877</v>
      </c>
      <c r="B7502" t="s">
        <v>7182</v>
      </c>
    </row>
    <row r="7503" spans="1:2">
      <c r="A7503" s="1">
        <v>1090100056884</v>
      </c>
      <c r="B7503" t="s">
        <v>7183</v>
      </c>
    </row>
    <row r="7504" spans="1:2">
      <c r="A7504" s="1">
        <v>1090100056891</v>
      </c>
      <c r="B7504" t="s">
        <v>7184</v>
      </c>
    </row>
    <row r="7505" spans="1:2">
      <c r="A7505" s="1">
        <v>1090100056907</v>
      </c>
      <c r="B7505" t="s">
        <v>7185</v>
      </c>
    </row>
    <row r="7506" spans="1:2">
      <c r="A7506" s="1">
        <v>1090100056914</v>
      </c>
      <c r="B7506" t="s">
        <v>7186</v>
      </c>
    </row>
    <row r="7507" spans="1:2">
      <c r="A7507" s="1">
        <v>1090100056921</v>
      </c>
      <c r="B7507" t="s">
        <v>7187</v>
      </c>
    </row>
    <row r="7508" spans="1:2">
      <c r="A7508" s="1">
        <v>1090100056938</v>
      </c>
      <c r="B7508" t="s">
        <v>7188</v>
      </c>
    </row>
    <row r="7509" spans="1:2">
      <c r="A7509" s="1">
        <v>1090100056945</v>
      </c>
      <c r="B7509" t="s">
        <v>7189</v>
      </c>
    </row>
    <row r="7510" spans="1:2">
      <c r="A7510" s="1">
        <v>1090100056952</v>
      </c>
      <c r="B7510" t="s">
        <v>7190</v>
      </c>
    </row>
    <row r="7511" spans="1:2">
      <c r="A7511" s="1">
        <v>1090100056969</v>
      </c>
      <c r="B7511" t="s">
        <v>7191</v>
      </c>
    </row>
    <row r="7512" spans="1:2">
      <c r="A7512" s="1">
        <v>1090100056976</v>
      </c>
      <c r="B7512" t="s">
        <v>7192</v>
      </c>
    </row>
    <row r="7513" spans="1:2">
      <c r="A7513" s="1">
        <v>1090100056983</v>
      </c>
      <c r="B7513" t="s">
        <v>7193</v>
      </c>
    </row>
    <row r="7514" spans="1:2">
      <c r="A7514" s="1">
        <v>1090100056990</v>
      </c>
      <c r="B7514" t="s">
        <v>7194</v>
      </c>
    </row>
    <row r="7515" spans="1:2">
      <c r="A7515" s="1">
        <v>1090100057003</v>
      </c>
      <c r="B7515" t="s">
        <v>7195</v>
      </c>
    </row>
    <row r="7516" spans="1:2">
      <c r="A7516" s="1">
        <v>1090100057010</v>
      </c>
      <c r="B7516" t="s">
        <v>7196</v>
      </c>
    </row>
    <row r="7517" spans="1:2">
      <c r="A7517" s="1">
        <v>1090100057027</v>
      </c>
      <c r="B7517" t="s">
        <v>7197</v>
      </c>
    </row>
    <row r="7518" spans="1:2">
      <c r="A7518" s="1">
        <v>1090100057034</v>
      </c>
      <c r="B7518" t="s">
        <v>7198</v>
      </c>
    </row>
    <row r="7519" spans="1:2">
      <c r="A7519" s="1">
        <v>1090100057041</v>
      </c>
      <c r="B7519" t="s">
        <v>7199</v>
      </c>
    </row>
    <row r="7520" spans="1:2">
      <c r="A7520" s="1">
        <v>1090100057058</v>
      </c>
      <c r="B7520" t="s">
        <v>7200</v>
      </c>
    </row>
    <row r="7521" spans="1:2">
      <c r="A7521" s="1">
        <v>1090100057065</v>
      </c>
      <c r="B7521" t="s">
        <v>7201</v>
      </c>
    </row>
    <row r="7522" spans="1:2">
      <c r="A7522" s="1">
        <v>1090100057072</v>
      </c>
      <c r="B7522" t="s">
        <v>7202</v>
      </c>
    </row>
    <row r="7523" spans="1:2">
      <c r="A7523" s="1">
        <v>1090100057089</v>
      </c>
      <c r="B7523" t="s">
        <v>7203</v>
      </c>
    </row>
    <row r="7524" spans="1:2">
      <c r="A7524" s="1">
        <v>1090100057096</v>
      </c>
      <c r="B7524" t="s">
        <v>7204</v>
      </c>
    </row>
    <row r="7525" spans="1:2">
      <c r="A7525" s="1">
        <v>1090100057102</v>
      </c>
      <c r="B7525" t="s">
        <v>7205</v>
      </c>
    </row>
    <row r="7526" spans="1:2">
      <c r="A7526" s="1">
        <v>1090100057119</v>
      </c>
      <c r="B7526" t="s">
        <v>7206</v>
      </c>
    </row>
    <row r="7527" spans="1:2">
      <c r="A7527" s="1">
        <v>1090100057126</v>
      </c>
      <c r="B7527" t="s">
        <v>7207</v>
      </c>
    </row>
    <row r="7528" spans="1:2">
      <c r="A7528" s="1">
        <v>1090100057133</v>
      </c>
      <c r="B7528" t="s">
        <v>7208</v>
      </c>
    </row>
    <row r="7529" spans="1:2">
      <c r="A7529" s="1">
        <v>1090100057140</v>
      </c>
      <c r="B7529" t="s">
        <v>7209</v>
      </c>
    </row>
    <row r="7530" spans="1:2">
      <c r="A7530" s="1">
        <v>1090100057157</v>
      </c>
      <c r="B7530" t="s">
        <v>7210</v>
      </c>
    </row>
    <row r="7531" spans="1:2">
      <c r="A7531" s="1">
        <v>1090100057164</v>
      </c>
      <c r="B7531" t="s">
        <v>7211</v>
      </c>
    </row>
    <row r="7532" spans="1:2">
      <c r="A7532" s="1">
        <v>1090100057171</v>
      </c>
      <c r="B7532" t="s">
        <v>7212</v>
      </c>
    </row>
    <row r="7533" spans="1:2">
      <c r="A7533" s="1">
        <v>1090100057508</v>
      </c>
      <c r="B7533" t="s">
        <v>7213</v>
      </c>
    </row>
    <row r="7534" spans="1:2">
      <c r="A7534" s="1">
        <v>1090100057515</v>
      </c>
      <c r="B7534" t="s">
        <v>7214</v>
      </c>
    </row>
    <row r="7535" spans="1:2">
      <c r="A7535" s="1">
        <v>1090100057522</v>
      </c>
      <c r="B7535" t="s">
        <v>7215</v>
      </c>
    </row>
    <row r="7536" spans="1:2">
      <c r="A7536" s="1">
        <v>1090100057539</v>
      </c>
      <c r="B7536" t="s">
        <v>7216</v>
      </c>
    </row>
    <row r="7537" spans="1:2">
      <c r="A7537" s="1">
        <v>1090100057546</v>
      </c>
      <c r="B7537" t="s">
        <v>7217</v>
      </c>
    </row>
    <row r="7538" spans="1:2">
      <c r="A7538" s="1">
        <v>1090100057553</v>
      </c>
      <c r="B7538" t="s">
        <v>7218</v>
      </c>
    </row>
    <row r="7539" spans="1:2">
      <c r="A7539" s="1">
        <v>1090100057560</v>
      </c>
      <c r="B7539" t="s">
        <v>7219</v>
      </c>
    </row>
    <row r="7540" spans="1:2">
      <c r="A7540" s="1">
        <v>1090100057577</v>
      </c>
      <c r="B7540" t="s">
        <v>7220</v>
      </c>
    </row>
    <row r="7541" spans="1:2">
      <c r="A7541" s="1">
        <v>1090100057584</v>
      </c>
      <c r="B7541" t="s">
        <v>7221</v>
      </c>
    </row>
    <row r="7542" spans="1:2">
      <c r="A7542" s="1">
        <v>1090100057591</v>
      </c>
      <c r="B7542" t="s">
        <v>7222</v>
      </c>
    </row>
    <row r="7543" spans="1:2">
      <c r="A7543" s="1">
        <v>1090100057607</v>
      </c>
      <c r="B7543" t="s">
        <v>7223</v>
      </c>
    </row>
    <row r="7544" spans="1:2">
      <c r="A7544" s="1">
        <v>1090100057614</v>
      </c>
      <c r="B7544" t="s">
        <v>7224</v>
      </c>
    </row>
    <row r="7545" spans="1:2">
      <c r="A7545" s="1">
        <v>1090100057621</v>
      </c>
      <c r="B7545" t="s">
        <v>7225</v>
      </c>
    </row>
    <row r="7546" spans="1:2">
      <c r="A7546" s="1">
        <v>1090100057638</v>
      </c>
      <c r="B7546" t="s">
        <v>7226</v>
      </c>
    </row>
    <row r="7547" spans="1:2">
      <c r="A7547" s="1">
        <v>1090100057645</v>
      </c>
      <c r="B7547" t="s">
        <v>7227</v>
      </c>
    </row>
    <row r="7548" spans="1:2">
      <c r="A7548" s="1">
        <v>1090100057652</v>
      </c>
      <c r="B7548" t="s">
        <v>7228</v>
      </c>
    </row>
    <row r="7549" spans="1:2">
      <c r="A7549" s="1">
        <v>1090100057669</v>
      </c>
      <c r="B7549" t="s">
        <v>7229</v>
      </c>
    </row>
    <row r="7550" spans="1:2">
      <c r="A7550" s="1">
        <v>1090100057676</v>
      </c>
      <c r="B7550" t="s">
        <v>7230</v>
      </c>
    </row>
    <row r="7551" spans="1:2">
      <c r="A7551" s="1">
        <v>1090100057683</v>
      </c>
      <c r="B7551" t="s">
        <v>7231</v>
      </c>
    </row>
    <row r="7552" spans="1:2">
      <c r="A7552" s="1">
        <v>1090100057690</v>
      </c>
      <c r="B7552" t="s">
        <v>7232</v>
      </c>
    </row>
    <row r="7553" spans="1:2">
      <c r="A7553" s="1">
        <v>1090100057706</v>
      </c>
      <c r="B7553" t="s">
        <v>7233</v>
      </c>
    </row>
    <row r="7554" spans="1:2">
      <c r="A7554" s="1">
        <v>1090100057713</v>
      </c>
      <c r="B7554" t="s">
        <v>7234</v>
      </c>
    </row>
    <row r="7555" spans="1:2">
      <c r="A7555" s="1">
        <v>1090100057768</v>
      </c>
      <c r="B7555" t="s">
        <v>7235</v>
      </c>
    </row>
    <row r="7556" spans="1:2">
      <c r="A7556" s="1">
        <v>1090100057775</v>
      </c>
      <c r="B7556" t="e">
        <f>+URINAL AVIVA R9999 WHITE</f>
        <v>#NAME?</v>
      </c>
    </row>
    <row r="7557" spans="1:2">
      <c r="A7557" s="1">
        <v>1090100057782</v>
      </c>
      <c r="B7557" t="s">
        <v>7236</v>
      </c>
    </row>
    <row r="7558" spans="1:2">
      <c r="A7558" s="1">
        <v>1090100057799</v>
      </c>
      <c r="B7558" t="s">
        <v>7237</v>
      </c>
    </row>
    <row r="7559" spans="1:2">
      <c r="A7559" s="1">
        <v>1090100057812</v>
      </c>
      <c r="B7559" t="s">
        <v>7238</v>
      </c>
    </row>
    <row r="7560" spans="1:2">
      <c r="A7560" s="1">
        <v>1090100057829</v>
      </c>
      <c r="B7560" t="s">
        <v>7239</v>
      </c>
    </row>
    <row r="7561" spans="1:2">
      <c r="A7561" s="1">
        <v>1090100057836</v>
      </c>
      <c r="B7561" t="s">
        <v>7240</v>
      </c>
    </row>
    <row r="7562" spans="1:2">
      <c r="A7562" s="1">
        <v>1090100057843</v>
      </c>
      <c r="B7562" t="s">
        <v>7241</v>
      </c>
    </row>
    <row r="7563" spans="1:2">
      <c r="A7563" s="1">
        <v>1090100057850</v>
      </c>
      <c r="B7563" t="s">
        <v>7242</v>
      </c>
    </row>
    <row r="7564" spans="1:2">
      <c r="A7564" s="1">
        <v>1090100057867</v>
      </c>
      <c r="B7564" t="s">
        <v>7243</v>
      </c>
    </row>
    <row r="7565" spans="1:2">
      <c r="A7565" s="1">
        <v>1090100057874</v>
      </c>
      <c r="B7565" t="s">
        <v>7244</v>
      </c>
    </row>
    <row r="7566" spans="1:2">
      <c r="A7566" s="1">
        <v>1090100057881</v>
      </c>
      <c r="B7566" t="s">
        <v>7245</v>
      </c>
    </row>
    <row r="7567" spans="1:2">
      <c r="A7567" s="1">
        <v>1090100057898</v>
      </c>
      <c r="B7567" t="s">
        <v>7246</v>
      </c>
    </row>
    <row r="7568" spans="1:2">
      <c r="A7568" s="1">
        <v>1090100058062</v>
      </c>
      <c r="B7568" t="s">
        <v>7247</v>
      </c>
    </row>
    <row r="7569" spans="1:2">
      <c r="A7569" s="1">
        <v>1090100058079</v>
      </c>
      <c r="B7569" t="s">
        <v>7248</v>
      </c>
    </row>
    <row r="7570" spans="1:2">
      <c r="A7570" s="1">
        <v>1090100058086</v>
      </c>
      <c r="B7570" t="s">
        <v>7249</v>
      </c>
    </row>
    <row r="7571" spans="1:2">
      <c r="A7571" s="1">
        <v>1090100058093</v>
      </c>
      <c r="B7571" t="s">
        <v>7250</v>
      </c>
    </row>
    <row r="7572" spans="1:2">
      <c r="A7572" s="1">
        <v>1090100058109</v>
      </c>
      <c r="B7572" t="s">
        <v>7251</v>
      </c>
    </row>
    <row r="7573" spans="1:2">
      <c r="A7573" s="1">
        <v>1090100058116</v>
      </c>
      <c r="B7573" t="s">
        <v>7252</v>
      </c>
    </row>
    <row r="7574" spans="1:2">
      <c r="A7574" s="1">
        <v>1090100058123</v>
      </c>
      <c r="B7574" t="e">
        <f>+NFS- OVEN BOSTON BAY AE FGE2TIX</f>
        <v>#NAME?</v>
      </c>
    </row>
    <row r="7575" spans="1:2">
      <c r="A7575" s="1">
        <v>1090100058130</v>
      </c>
      <c r="B7575" t="e">
        <f>+NFS-GAS RANGE BOSTON BAY AE F664TSG1S1-D</f>
        <v>#NAME?</v>
      </c>
    </row>
    <row r="7576" spans="1:2">
      <c r="A7576" s="1">
        <v>1090100058147</v>
      </c>
      <c r="B7576" t="s">
        <v>7253</v>
      </c>
    </row>
    <row r="7577" spans="1:2">
      <c r="A7577" s="1">
        <v>1090100058154</v>
      </c>
      <c r="B7577" t="s">
        <v>7254</v>
      </c>
    </row>
    <row r="7578" spans="1:2">
      <c r="A7578" s="1">
        <v>1090100058161</v>
      </c>
      <c r="B7578" t="s">
        <v>7255</v>
      </c>
    </row>
    <row r="7579" spans="1:2">
      <c r="A7579" s="1">
        <v>1090100058178</v>
      </c>
      <c r="B7579" t="s">
        <v>7256</v>
      </c>
    </row>
    <row r="7580" spans="1:2">
      <c r="A7580" s="1">
        <v>1090100058185</v>
      </c>
      <c r="B7580" t="s">
        <v>7257</v>
      </c>
    </row>
    <row r="7581" spans="1:2">
      <c r="A7581" s="1">
        <v>1090100058192</v>
      </c>
      <c r="B7581" t="s">
        <v>7258</v>
      </c>
    </row>
    <row r="7582" spans="1:2">
      <c r="A7582" s="1">
        <v>1090100058208</v>
      </c>
      <c r="B7582" t="s">
        <v>7259</v>
      </c>
    </row>
    <row r="7583" spans="1:2">
      <c r="A7583" s="1">
        <v>1090100058215</v>
      </c>
      <c r="B7583" t="s">
        <v>7260</v>
      </c>
    </row>
    <row r="7584" spans="1:2">
      <c r="A7584" s="1">
        <v>1090100058222</v>
      </c>
      <c r="B7584" t="s">
        <v>7261</v>
      </c>
    </row>
    <row r="7585" spans="1:2">
      <c r="A7585" s="1">
        <v>1090100058239</v>
      </c>
      <c r="B7585" t="s">
        <v>7262</v>
      </c>
    </row>
    <row r="7586" spans="1:2">
      <c r="A7586" s="1">
        <v>1090100058246</v>
      </c>
      <c r="B7586" t="s">
        <v>7263</v>
      </c>
    </row>
    <row r="7587" spans="1:2">
      <c r="A7587" s="1">
        <v>1090100058260</v>
      </c>
      <c r="B7587" t="s">
        <v>7264</v>
      </c>
    </row>
    <row r="7588" spans="1:2">
      <c r="A7588" s="1">
        <v>1090100058277</v>
      </c>
      <c r="B7588" t="s">
        <v>7265</v>
      </c>
    </row>
    <row r="7589" spans="1:2">
      <c r="A7589" s="1">
        <v>1090100058284</v>
      </c>
      <c r="B7589" t="s">
        <v>7266</v>
      </c>
    </row>
    <row r="7590" spans="1:2">
      <c r="A7590" s="1">
        <v>1090100058291</v>
      </c>
      <c r="B7590" t="s">
        <v>7267</v>
      </c>
    </row>
    <row r="7591" spans="1:2">
      <c r="A7591" s="1">
        <v>1090100058307</v>
      </c>
      <c r="B7591" t="s">
        <v>7268</v>
      </c>
    </row>
    <row r="7592" spans="1:2">
      <c r="A7592" s="1">
        <v>1090100058314</v>
      </c>
      <c r="B7592" t="s">
        <v>7269</v>
      </c>
    </row>
    <row r="7593" spans="1:2">
      <c r="A7593" s="1">
        <v>1090100058338</v>
      </c>
      <c r="B7593" t="s">
        <v>7270</v>
      </c>
    </row>
    <row r="7594" spans="1:2">
      <c r="A7594" s="1">
        <v>1090100058345</v>
      </c>
      <c r="B7594" t="s">
        <v>7271</v>
      </c>
    </row>
    <row r="7595" spans="1:2">
      <c r="A7595" s="1">
        <v>1090100058369</v>
      </c>
      <c r="B7595" t="s">
        <v>7272</v>
      </c>
    </row>
    <row r="7596" spans="1:2">
      <c r="A7596" s="1">
        <v>1090100058376</v>
      </c>
      <c r="B7596" t="s">
        <v>7273</v>
      </c>
    </row>
    <row r="7597" spans="1:2">
      <c r="A7597" s="1">
        <v>1090100058383</v>
      </c>
      <c r="B7597" t="s">
        <v>7274</v>
      </c>
    </row>
    <row r="7598" spans="1:2">
      <c r="A7598" s="1">
        <v>1090100058390</v>
      </c>
      <c r="B7598" t="s">
        <v>7275</v>
      </c>
    </row>
    <row r="7599" spans="1:2">
      <c r="A7599" s="1">
        <v>1090100058406</v>
      </c>
      <c r="B7599" t="s">
        <v>7276</v>
      </c>
    </row>
    <row r="7600" spans="1:2">
      <c r="A7600" s="1">
        <v>1090100058413</v>
      </c>
      <c r="B7600" t="s">
        <v>7277</v>
      </c>
    </row>
    <row r="7601" spans="1:2">
      <c r="A7601" s="1">
        <v>1090100058420</v>
      </c>
      <c r="B7601" t="s">
        <v>7278</v>
      </c>
    </row>
    <row r="7602" spans="1:2">
      <c r="A7602" s="1">
        <v>1090100058437</v>
      </c>
      <c r="B7602" t="s">
        <v>7279</v>
      </c>
    </row>
    <row r="7603" spans="1:2">
      <c r="A7603" s="1">
        <v>1090100058444</v>
      </c>
      <c r="B7603" t="s">
        <v>7280</v>
      </c>
    </row>
    <row r="7604" spans="1:2">
      <c r="A7604" s="1">
        <v>1090100058451</v>
      </c>
      <c r="B7604" t="s">
        <v>7281</v>
      </c>
    </row>
    <row r="7605" spans="1:2">
      <c r="A7605" s="1">
        <v>1090100058468</v>
      </c>
      <c r="B7605" t="s">
        <v>7282</v>
      </c>
    </row>
    <row r="7606" spans="1:2">
      <c r="A7606" s="1">
        <v>1090100058475</v>
      </c>
      <c r="B7606" t="s">
        <v>7283</v>
      </c>
    </row>
    <row r="7607" spans="1:2">
      <c r="A7607" s="1">
        <v>1090100058482</v>
      </c>
      <c r="B7607" t="s">
        <v>7284</v>
      </c>
    </row>
    <row r="7608" spans="1:2">
      <c r="A7608" s="1">
        <v>1090100058499</v>
      </c>
      <c r="B7608" t="s">
        <v>7285</v>
      </c>
    </row>
    <row r="7609" spans="1:2">
      <c r="A7609" s="1">
        <v>1090100058512</v>
      </c>
      <c r="B7609" t="s">
        <v>7286</v>
      </c>
    </row>
    <row r="7610" spans="1:2">
      <c r="A7610" s="1">
        <v>1090100058529</v>
      </c>
      <c r="B7610" t="s">
        <v>7287</v>
      </c>
    </row>
    <row r="7611" spans="1:2">
      <c r="A7611" s="1">
        <v>1090100058536</v>
      </c>
      <c r="B7611" t="s">
        <v>7288</v>
      </c>
    </row>
    <row r="7612" spans="1:2">
      <c r="A7612" s="1">
        <v>1090100058550</v>
      </c>
      <c r="B7612" t="s">
        <v>7289</v>
      </c>
    </row>
    <row r="7613" spans="1:2">
      <c r="A7613" s="1">
        <v>1090100058581</v>
      </c>
      <c r="B7613" t="s">
        <v>7290</v>
      </c>
    </row>
    <row r="7614" spans="1:2">
      <c r="A7614" s="1">
        <v>1090100058727</v>
      </c>
      <c r="B7614" t="s">
        <v>7291</v>
      </c>
    </row>
    <row r="7615" spans="1:2">
      <c r="A7615" s="1">
        <v>1090100058734</v>
      </c>
      <c r="B7615" t="s">
        <v>7292</v>
      </c>
    </row>
    <row r="7616" spans="1:2">
      <c r="A7616" s="1">
        <v>1090100058758</v>
      </c>
      <c r="B7616" t="s">
        <v>7293</v>
      </c>
    </row>
    <row r="7617" spans="1:2">
      <c r="A7617" s="1">
        <v>1090100058772</v>
      </c>
      <c r="B7617" t="s">
        <v>7294</v>
      </c>
    </row>
    <row r="7618" spans="1:2">
      <c r="A7618" s="1">
        <v>1090100058819</v>
      </c>
      <c r="B7618" t="s">
        <v>7295</v>
      </c>
    </row>
    <row r="7619" spans="1:2">
      <c r="A7619" s="1">
        <v>1090100058895</v>
      </c>
      <c r="B7619" t="s">
        <v>7296</v>
      </c>
    </row>
    <row r="7620" spans="1:2">
      <c r="A7620" s="1">
        <v>1090100058918</v>
      </c>
      <c r="B7620" t="s">
        <v>7297</v>
      </c>
    </row>
    <row r="7621" spans="1:2">
      <c r="A7621" s="1">
        <v>1090100058925</v>
      </c>
      <c r="B7621" t="s">
        <v>7298</v>
      </c>
    </row>
    <row r="7622" spans="1:2">
      <c r="A7622" s="1">
        <v>1090100058932</v>
      </c>
      <c r="B7622" t="s">
        <v>7299</v>
      </c>
    </row>
    <row r="7623" spans="1:2">
      <c r="A7623" s="1">
        <v>1090100058949</v>
      </c>
      <c r="B7623" t="s">
        <v>7300</v>
      </c>
    </row>
    <row r="7624" spans="1:2">
      <c r="A7624" s="1">
        <v>1090100058956</v>
      </c>
      <c r="B7624" t="s">
        <v>7301</v>
      </c>
    </row>
    <row r="7625" spans="1:2">
      <c r="A7625" s="1">
        <v>1090100058963</v>
      </c>
      <c r="B7625" t="s">
        <v>7302</v>
      </c>
    </row>
    <row r="7626" spans="1:2">
      <c r="A7626" s="1">
        <v>1090100058970</v>
      </c>
      <c r="B7626" t="s">
        <v>7303</v>
      </c>
    </row>
    <row r="7627" spans="1:2">
      <c r="A7627" s="1">
        <v>1090100058987</v>
      </c>
      <c r="B7627" t="s">
        <v>7304</v>
      </c>
    </row>
    <row r="7628" spans="1:2">
      <c r="A7628" s="1">
        <v>1090100058994</v>
      </c>
      <c r="B7628" t="s">
        <v>7305</v>
      </c>
    </row>
    <row r="7629" spans="1:2">
      <c r="A7629" s="1">
        <v>1090100059007</v>
      </c>
      <c r="B7629" t="s">
        <v>7306</v>
      </c>
    </row>
    <row r="7630" spans="1:2">
      <c r="A7630" s="1">
        <v>1090100059014</v>
      </c>
      <c r="B7630" t="s">
        <v>7307</v>
      </c>
    </row>
    <row r="7631" spans="1:2">
      <c r="A7631" s="1">
        <v>1090100059021</v>
      </c>
      <c r="B7631" t="s">
        <v>7308</v>
      </c>
    </row>
    <row r="7632" spans="1:2">
      <c r="A7632" s="1">
        <v>1090100059038</v>
      </c>
      <c r="B7632" t="s">
        <v>7309</v>
      </c>
    </row>
    <row r="7633" spans="1:2">
      <c r="A7633" s="1">
        <v>1090100059045</v>
      </c>
      <c r="B7633" t="s">
        <v>7310</v>
      </c>
    </row>
    <row r="7634" spans="1:2">
      <c r="A7634" s="1">
        <v>1090100059052</v>
      </c>
      <c r="B7634" t="s">
        <v>7311</v>
      </c>
    </row>
    <row r="7635" spans="1:2">
      <c r="A7635" s="1">
        <v>1090100059069</v>
      </c>
      <c r="B7635" t="s">
        <v>7312</v>
      </c>
    </row>
    <row r="7636" spans="1:2">
      <c r="A7636" s="1">
        <v>1090100059076</v>
      </c>
      <c r="B7636" t="s">
        <v>7313</v>
      </c>
    </row>
    <row r="7637" spans="1:2">
      <c r="A7637" s="1">
        <v>1090100059083</v>
      </c>
      <c r="B7637" t="s">
        <v>7314</v>
      </c>
    </row>
    <row r="7638" spans="1:2">
      <c r="A7638" s="1">
        <v>1090100059090</v>
      </c>
      <c r="B7638" t="s">
        <v>7315</v>
      </c>
    </row>
    <row r="7639" spans="1:2">
      <c r="A7639" s="1">
        <v>1090100059106</v>
      </c>
      <c r="B7639" t="s">
        <v>7316</v>
      </c>
    </row>
    <row r="7640" spans="1:2">
      <c r="A7640" s="1">
        <v>1090100059113</v>
      </c>
      <c r="B7640" t="s">
        <v>7317</v>
      </c>
    </row>
    <row r="7641" spans="1:2">
      <c r="A7641" s="1">
        <v>1090100059120</v>
      </c>
      <c r="B7641" t="s">
        <v>7318</v>
      </c>
    </row>
    <row r="7642" spans="1:2">
      <c r="A7642" s="1">
        <v>1090100059137</v>
      </c>
      <c r="B7642" t="s">
        <v>7319</v>
      </c>
    </row>
    <row r="7643" spans="1:2">
      <c r="A7643" s="1">
        <v>1090100059144</v>
      </c>
      <c r="B7643" t="s">
        <v>7320</v>
      </c>
    </row>
    <row r="7644" spans="1:2">
      <c r="A7644" s="1">
        <v>1090100059151</v>
      </c>
      <c r="B7644" t="s">
        <v>7321</v>
      </c>
    </row>
    <row r="7645" spans="1:2">
      <c r="A7645" s="1">
        <v>1090100059168</v>
      </c>
      <c r="B7645" t="s">
        <v>7322</v>
      </c>
    </row>
    <row r="7646" spans="1:2">
      <c r="A7646" s="1">
        <v>1090100059175</v>
      </c>
      <c r="B7646" t="s">
        <v>7323</v>
      </c>
    </row>
    <row r="7647" spans="1:2">
      <c r="A7647" s="1">
        <v>1090100059182</v>
      </c>
      <c r="B7647" t="s">
        <v>7324</v>
      </c>
    </row>
    <row r="7648" spans="1:2">
      <c r="A7648" s="1">
        <v>1090100059199</v>
      </c>
      <c r="B7648" t="s">
        <v>7325</v>
      </c>
    </row>
    <row r="7649" spans="1:2">
      <c r="A7649" s="1">
        <v>1090100059205</v>
      </c>
      <c r="B7649" t="s">
        <v>7326</v>
      </c>
    </row>
    <row r="7650" spans="1:2">
      <c r="A7650" s="1">
        <v>1090100059212</v>
      </c>
      <c r="B7650" t="s">
        <v>7327</v>
      </c>
    </row>
    <row r="7651" spans="1:2">
      <c r="A7651" s="1">
        <v>1090100059229</v>
      </c>
      <c r="B7651" t="s">
        <v>7328</v>
      </c>
    </row>
    <row r="7652" spans="1:2">
      <c r="A7652" s="1">
        <v>1090100059236</v>
      </c>
      <c r="B7652" t="s">
        <v>7329</v>
      </c>
    </row>
    <row r="7653" spans="1:2">
      <c r="A7653" s="1">
        <v>1090100059243</v>
      </c>
      <c r="B7653" t="s">
        <v>7330</v>
      </c>
    </row>
    <row r="7654" spans="1:2">
      <c r="A7654" s="1">
        <v>1090100059250</v>
      </c>
      <c r="B7654" t="s">
        <v>7331</v>
      </c>
    </row>
    <row r="7655" spans="1:2">
      <c r="A7655" s="1">
        <v>1090100059267</v>
      </c>
      <c r="B7655" t="s">
        <v>7332</v>
      </c>
    </row>
    <row r="7656" spans="1:2">
      <c r="A7656" s="1">
        <v>1090100059274</v>
      </c>
      <c r="B7656" t="s">
        <v>7333</v>
      </c>
    </row>
    <row r="7657" spans="1:2">
      <c r="A7657" s="1">
        <v>1090100059281</v>
      </c>
      <c r="B7657" t="s">
        <v>7334</v>
      </c>
    </row>
    <row r="7658" spans="1:2">
      <c r="A7658" s="1">
        <v>1090100059298</v>
      </c>
      <c r="B7658" t="s">
        <v>7335</v>
      </c>
    </row>
    <row r="7659" spans="1:2">
      <c r="A7659" s="1">
        <v>1090100059304</v>
      </c>
      <c r="B7659" t="s">
        <v>7336</v>
      </c>
    </row>
    <row r="7660" spans="1:2">
      <c r="A7660" s="1">
        <v>1090100059311</v>
      </c>
      <c r="B7660" t="s">
        <v>7337</v>
      </c>
    </row>
    <row r="7661" spans="1:2">
      <c r="A7661" s="1">
        <v>1090100059328</v>
      </c>
      <c r="B7661" t="s">
        <v>7338</v>
      </c>
    </row>
    <row r="7662" spans="1:2">
      <c r="A7662" s="1">
        <v>1090100059335</v>
      </c>
      <c r="B7662" t="s">
        <v>7339</v>
      </c>
    </row>
    <row r="7663" spans="1:2">
      <c r="A7663" s="1">
        <v>1090100059342</v>
      </c>
      <c r="B7663" t="s">
        <v>7340</v>
      </c>
    </row>
    <row r="7664" spans="1:2">
      <c r="A7664" s="1">
        <v>1090100059359</v>
      </c>
      <c r="B7664" t="s">
        <v>7341</v>
      </c>
    </row>
    <row r="7665" spans="1:2">
      <c r="A7665" s="1">
        <v>1090100059366</v>
      </c>
      <c r="B7665" t="s">
        <v>7342</v>
      </c>
    </row>
    <row r="7666" spans="1:2">
      <c r="A7666" s="1">
        <v>1090100059373</v>
      </c>
      <c r="B7666" t="s">
        <v>7343</v>
      </c>
    </row>
    <row r="7667" spans="1:2">
      <c r="A7667" s="1">
        <v>1090100059380</v>
      </c>
      <c r="B7667" t="s">
        <v>7344</v>
      </c>
    </row>
    <row r="7668" spans="1:2">
      <c r="A7668" s="1">
        <v>1090100059397</v>
      </c>
      <c r="B7668" t="s">
        <v>7345</v>
      </c>
    </row>
    <row r="7669" spans="1:2">
      <c r="A7669" s="1">
        <v>1090100059403</v>
      </c>
      <c r="B7669" t="s">
        <v>7346</v>
      </c>
    </row>
    <row r="7670" spans="1:2">
      <c r="A7670" s="1">
        <v>1090100059410</v>
      </c>
      <c r="B7670" t="s">
        <v>7347</v>
      </c>
    </row>
    <row r="7671" spans="1:2">
      <c r="A7671" s="1">
        <v>1090100059427</v>
      </c>
      <c r="B7671" t="s">
        <v>7348</v>
      </c>
    </row>
    <row r="7672" spans="1:2">
      <c r="A7672" s="1">
        <v>1090100059434</v>
      </c>
      <c r="B7672" t="s">
        <v>7349</v>
      </c>
    </row>
    <row r="7673" spans="1:2">
      <c r="A7673" s="1">
        <v>1090100059441</v>
      </c>
      <c r="B7673" t="s">
        <v>7350</v>
      </c>
    </row>
    <row r="7674" spans="1:2">
      <c r="A7674" s="1">
        <v>1090100059458</v>
      </c>
      <c r="B7674" t="s">
        <v>7351</v>
      </c>
    </row>
    <row r="7675" spans="1:2">
      <c r="A7675" s="1">
        <v>1090100059465</v>
      </c>
      <c r="B7675" t="s">
        <v>7352</v>
      </c>
    </row>
    <row r="7676" spans="1:2">
      <c r="A7676" s="1">
        <v>1090100059472</v>
      </c>
      <c r="B7676" t="s">
        <v>7353</v>
      </c>
    </row>
    <row r="7677" spans="1:2">
      <c r="A7677" s="1">
        <v>1090100059489</v>
      </c>
      <c r="B7677" t="s">
        <v>7354</v>
      </c>
    </row>
    <row r="7678" spans="1:2">
      <c r="A7678" s="1">
        <v>1090100059496</v>
      </c>
      <c r="B7678" t="s">
        <v>7355</v>
      </c>
    </row>
    <row r="7679" spans="1:2">
      <c r="A7679" s="1">
        <v>1090100059502</v>
      </c>
      <c r="B7679" t="s">
        <v>7356</v>
      </c>
    </row>
    <row r="7680" spans="1:2">
      <c r="A7680" s="1">
        <v>1090100059519</v>
      </c>
      <c r="B7680" t="s">
        <v>7357</v>
      </c>
    </row>
    <row r="7681" spans="1:2">
      <c r="A7681" s="1">
        <v>1090100059526</v>
      </c>
      <c r="B7681" t="s">
        <v>7358</v>
      </c>
    </row>
    <row r="7682" spans="1:2">
      <c r="A7682" s="1">
        <v>1090100059533</v>
      </c>
      <c r="B7682" t="s">
        <v>7359</v>
      </c>
    </row>
    <row r="7683" spans="1:2">
      <c r="A7683" s="1">
        <v>1090100059540</v>
      </c>
      <c r="B7683" t="s">
        <v>7360</v>
      </c>
    </row>
    <row r="7684" spans="1:2">
      <c r="A7684" s="1">
        <v>1090100059557</v>
      </c>
      <c r="B7684" t="s">
        <v>7361</v>
      </c>
    </row>
    <row r="7685" spans="1:2">
      <c r="A7685" s="1">
        <v>1090100059564</v>
      </c>
      <c r="B7685" t="s">
        <v>7362</v>
      </c>
    </row>
    <row r="7686" spans="1:2">
      <c r="A7686" s="1">
        <v>1090100059571</v>
      </c>
      <c r="B7686" t="s">
        <v>7363</v>
      </c>
    </row>
    <row r="7687" spans="1:2">
      <c r="A7687" s="1">
        <v>1090100059588</v>
      </c>
      <c r="B7687" t="s">
        <v>7364</v>
      </c>
    </row>
    <row r="7688" spans="1:2">
      <c r="A7688" s="1">
        <v>1090100059595</v>
      </c>
      <c r="B7688" t="s">
        <v>7365</v>
      </c>
    </row>
    <row r="7689" spans="1:2">
      <c r="A7689" s="1">
        <v>1090100059601</v>
      </c>
      <c r="B7689" t="s">
        <v>7366</v>
      </c>
    </row>
    <row r="7690" spans="1:2">
      <c r="A7690" s="1">
        <v>1090100059618</v>
      </c>
      <c r="B7690" t="s">
        <v>7367</v>
      </c>
    </row>
    <row r="7691" spans="1:2">
      <c r="A7691" s="1">
        <v>1090100059625</v>
      </c>
      <c r="B7691" t="s">
        <v>7368</v>
      </c>
    </row>
    <row r="7692" spans="1:2">
      <c r="A7692" s="1">
        <v>1090100059663</v>
      </c>
      <c r="B7692" t="e">
        <f>+WATER DISPENSER BOSTON BAY AW HC60L WHITE</f>
        <v>#NAME?</v>
      </c>
    </row>
    <row r="7693" spans="1:2">
      <c r="A7693" s="1">
        <v>1090100059670</v>
      </c>
      <c r="B7693" t="s">
        <v>7369</v>
      </c>
    </row>
    <row r="7694" spans="1:2">
      <c r="A7694" s="1">
        <v>1090100059700</v>
      </c>
      <c r="B7694" t="s">
        <v>7370</v>
      </c>
    </row>
    <row r="7695" spans="1:2">
      <c r="A7695" s="1">
        <v>1090100059717</v>
      </c>
      <c r="B7695" t="s">
        <v>7371</v>
      </c>
    </row>
    <row r="7696" spans="1:2">
      <c r="A7696" s="1">
        <v>1090100059724</v>
      </c>
      <c r="B7696" t="s">
        <v>7372</v>
      </c>
    </row>
    <row r="7697" spans="1:2">
      <c r="A7697" s="1">
        <v>1090100059731</v>
      </c>
      <c r="B7697" t="s">
        <v>7373</v>
      </c>
    </row>
    <row r="7698" spans="1:2">
      <c r="A7698" s="1">
        <v>1090100059748</v>
      </c>
      <c r="B7698" t="s">
        <v>7374</v>
      </c>
    </row>
    <row r="7699" spans="1:2">
      <c r="A7699" s="1">
        <v>1090100059755</v>
      </c>
      <c r="B7699" t="s">
        <v>7375</v>
      </c>
    </row>
    <row r="7700" spans="1:2">
      <c r="A7700" s="1">
        <v>1090100059762</v>
      </c>
      <c r="B7700" t="s">
        <v>7376</v>
      </c>
    </row>
    <row r="7701" spans="1:2">
      <c r="A7701" s="1">
        <v>1090100059779</v>
      </c>
      <c r="B7701" t="s">
        <v>7377</v>
      </c>
    </row>
    <row r="7702" spans="1:2">
      <c r="A7702" s="1">
        <v>1090100059786</v>
      </c>
      <c r="B7702" t="s">
        <v>7378</v>
      </c>
    </row>
    <row r="7703" spans="1:2">
      <c r="A7703" s="1">
        <v>1090100059793</v>
      </c>
      <c r="B7703" t="s">
        <v>7379</v>
      </c>
    </row>
    <row r="7704" spans="1:2">
      <c r="A7704" s="1">
        <v>1090100059809</v>
      </c>
      <c r="B7704" t="s">
        <v>7380</v>
      </c>
    </row>
    <row r="7705" spans="1:2">
      <c r="A7705" s="1">
        <v>1090100059816</v>
      </c>
      <c r="B7705" t="s">
        <v>7381</v>
      </c>
    </row>
    <row r="7706" spans="1:2">
      <c r="A7706" s="1">
        <v>1090100059823</v>
      </c>
      <c r="B7706" t="s">
        <v>7382</v>
      </c>
    </row>
    <row r="7707" spans="1:2">
      <c r="A7707" s="1">
        <v>1090100059830</v>
      </c>
      <c r="B7707" t="s">
        <v>7383</v>
      </c>
    </row>
    <row r="7708" spans="1:2">
      <c r="A7708" s="1">
        <v>1090100059847</v>
      </c>
      <c r="B7708" t="s">
        <v>7384</v>
      </c>
    </row>
    <row r="7709" spans="1:2">
      <c r="A7709" s="1">
        <v>1090100059854</v>
      </c>
      <c r="B7709" t="s">
        <v>7385</v>
      </c>
    </row>
    <row r="7710" spans="1:2">
      <c r="A7710" s="1">
        <v>1090100059861</v>
      </c>
      <c r="B7710" t="s">
        <v>7386</v>
      </c>
    </row>
    <row r="7711" spans="1:2">
      <c r="A7711" s="1">
        <v>1090100059878</v>
      </c>
      <c r="B7711" t="s">
        <v>7387</v>
      </c>
    </row>
    <row r="7712" spans="1:2">
      <c r="A7712" s="1">
        <v>1090100059885</v>
      </c>
      <c r="B7712" t="s">
        <v>7388</v>
      </c>
    </row>
    <row r="7713" spans="1:2">
      <c r="A7713" s="1">
        <v>1090100059892</v>
      </c>
      <c r="B7713" t="s">
        <v>7389</v>
      </c>
    </row>
    <row r="7714" spans="1:2">
      <c r="A7714" s="1">
        <v>1090100059908</v>
      </c>
      <c r="B7714" t="s">
        <v>7390</v>
      </c>
    </row>
    <row r="7715" spans="1:2">
      <c r="A7715" s="1">
        <v>1090100059915</v>
      </c>
      <c r="B7715" t="s">
        <v>7391</v>
      </c>
    </row>
    <row r="7716" spans="1:2">
      <c r="A7716" s="1">
        <v>1090100059922</v>
      </c>
      <c r="B7716" t="s">
        <v>7392</v>
      </c>
    </row>
    <row r="7717" spans="1:2">
      <c r="A7717" s="1">
        <v>1090100059939</v>
      </c>
      <c r="B7717" t="s">
        <v>7393</v>
      </c>
    </row>
    <row r="7718" spans="1:2">
      <c r="A7718" s="1">
        <v>1090100059946</v>
      </c>
      <c r="B7718" t="s">
        <v>7394</v>
      </c>
    </row>
    <row r="7719" spans="1:2">
      <c r="A7719" s="1">
        <v>1090100059953</v>
      </c>
      <c r="B7719" t="s">
        <v>7395</v>
      </c>
    </row>
    <row r="7720" spans="1:2">
      <c r="A7720" s="1">
        <v>1090100059960</v>
      </c>
      <c r="B7720" t="s">
        <v>7396</v>
      </c>
    </row>
    <row r="7721" spans="1:2">
      <c r="A7721" s="1">
        <v>1090100059977</v>
      </c>
      <c r="B7721" t="s">
        <v>7397</v>
      </c>
    </row>
    <row r="7722" spans="1:2">
      <c r="A7722" s="1">
        <v>1090100059984</v>
      </c>
      <c r="B7722" t="s">
        <v>7398</v>
      </c>
    </row>
    <row r="7723" spans="1:2">
      <c r="A7723" s="1">
        <v>1090100059991</v>
      </c>
      <c r="B7723" t="s">
        <v>7399</v>
      </c>
    </row>
    <row r="7724" spans="1:2">
      <c r="A7724" s="1">
        <v>1090100060003</v>
      </c>
      <c r="B7724" t="s">
        <v>7400</v>
      </c>
    </row>
    <row r="7725" spans="1:2">
      <c r="A7725" s="1">
        <v>1090100060010</v>
      </c>
      <c r="B7725" t="s">
        <v>7401</v>
      </c>
    </row>
    <row r="7726" spans="1:2">
      <c r="A7726" s="1">
        <v>1090100060027</v>
      </c>
      <c r="B7726" t="s">
        <v>7402</v>
      </c>
    </row>
    <row r="7727" spans="1:2">
      <c r="A7727" s="1">
        <v>1090100060034</v>
      </c>
      <c r="B7727" t="s">
        <v>7403</v>
      </c>
    </row>
    <row r="7728" spans="1:2">
      <c r="A7728" s="1">
        <v>1090100060041</v>
      </c>
      <c r="B7728" t="s">
        <v>7404</v>
      </c>
    </row>
    <row r="7729" spans="1:2">
      <c r="A7729" s="1">
        <v>1090100060058</v>
      </c>
      <c r="B7729" t="s">
        <v>7405</v>
      </c>
    </row>
    <row r="7730" spans="1:2">
      <c r="A7730" s="1">
        <v>1090100060065</v>
      </c>
      <c r="B7730" t="s">
        <v>7406</v>
      </c>
    </row>
    <row r="7731" spans="1:2">
      <c r="A7731" s="1">
        <v>1090100060072</v>
      </c>
      <c r="B7731" t="s">
        <v>7407</v>
      </c>
    </row>
    <row r="7732" spans="1:2">
      <c r="A7732" s="1">
        <v>1090100060089</v>
      </c>
      <c r="B7732" t="s">
        <v>7408</v>
      </c>
    </row>
    <row r="7733" spans="1:2">
      <c r="A7733" s="1">
        <v>1090100060096</v>
      </c>
      <c r="B7733" t="s">
        <v>7409</v>
      </c>
    </row>
    <row r="7734" spans="1:2">
      <c r="A7734" s="1">
        <v>1090100060102</v>
      </c>
      <c r="B7734" t="s">
        <v>7410</v>
      </c>
    </row>
    <row r="7735" spans="1:2">
      <c r="A7735" s="1">
        <v>1090100060119</v>
      </c>
      <c r="B7735" t="s">
        <v>7411</v>
      </c>
    </row>
    <row r="7736" spans="1:2">
      <c r="A7736" s="1">
        <v>1090100060126</v>
      </c>
      <c r="B7736" t="s">
        <v>7412</v>
      </c>
    </row>
    <row r="7737" spans="1:2">
      <c r="A7737" s="1">
        <v>1090100060133</v>
      </c>
      <c r="B7737" t="s">
        <v>7413</v>
      </c>
    </row>
    <row r="7738" spans="1:2">
      <c r="A7738" s="1">
        <v>1090100060140</v>
      </c>
      <c r="B7738" t="s">
        <v>7414</v>
      </c>
    </row>
    <row r="7739" spans="1:2">
      <c r="A7739" s="1">
        <v>1090100060157</v>
      </c>
      <c r="B7739" t="s">
        <v>7415</v>
      </c>
    </row>
    <row r="7740" spans="1:2">
      <c r="A7740" s="1">
        <v>1090100060164</v>
      </c>
      <c r="B7740" t="s">
        <v>7416</v>
      </c>
    </row>
    <row r="7741" spans="1:2">
      <c r="A7741" s="1">
        <v>1090100060171</v>
      </c>
      <c r="B7741" t="s">
        <v>7417</v>
      </c>
    </row>
    <row r="7742" spans="1:2">
      <c r="A7742" s="1">
        <v>1090100060188</v>
      </c>
      <c r="B7742" t="s">
        <v>7418</v>
      </c>
    </row>
    <row r="7743" spans="1:2">
      <c r="A7743" s="1">
        <v>1090100060195</v>
      </c>
      <c r="B7743" t="s">
        <v>7419</v>
      </c>
    </row>
    <row r="7744" spans="1:2">
      <c r="A7744" s="1">
        <v>1090100060201</v>
      </c>
      <c r="B7744" t="s">
        <v>7420</v>
      </c>
    </row>
    <row r="7745" spans="1:2">
      <c r="A7745" s="1">
        <v>1090100060218</v>
      </c>
      <c r="B7745" t="s">
        <v>7421</v>
      </c>
    </row>
    <row r="7746" spans="1:2">
      <c r="A7746" s="1">
        <v>1090100060225</v>
      </c>
      <c r="B7746" t="s">
        <v>7422</v>
      </c>
    </row>
    <row r="7747" spans="1:2">
      <c r="A7747" s="1">
        <v>1090100060232</v>
      </c>
      <c r="B7747" t="s">
        <v>7423</v>
      </c>
    </row>
    <row r="7748" spans="1:2">
      <c r="A7748" s="1">
        <v>1090100060249</v>
      </c>
      <c r="B7748" t="s">
        <v>7424</v>
      </c>
    </row>
    <row r="7749" spans="1:2">
      <c r="A7749" s="1">
        <v>1090100060256</v>
      </c>
      <c r="B7749" t="s">
        <v>7425</v>
      </c>
    </row>
    <row r="7750" spans="1:2">
      <c r="A7750" s="1">
        <v>1090100060263</v>
      </c>
      <c r="B7750" t="s">
        <v>7426</v>
      </c>
    </row>
    <row r="7751" spans="1:2">
      <c r="A7751" s="1">
        <v>1090100060270</v>
      </c>
      <c r="B7751" t="s">
        <v>7427</v>
      </c>
    </row>
    <row r="7752" spans="1:2">
      <c r="A7752" s="1">
        <v>1090100060287</v>
      </c>
      <c r="B7752" t="s">
        <v>7428</v>
      </c>
    </row>
    <row r="7753" spans="1:2">
      <c r="A7753" s="1">
        <v>1090100060294</v>
      </c>
      <c r="B7753" t="s">
        <v>7429</v>
      </c>
    </row>
    <row r="7754" spans="1:2">
      <c r="A7754" s="1">
        <v>1090100060300</v>
      </c>
      <c r="B7754" t="s">
        <v>7430</v>
      </c>
    </row>
    <row r="7755" spans="1:2">
      <c r="A7755" s="1">
        <v>1090100060317</v>
      </c>
      <c r="B7755" t="e">
        <f>+HAND TROLLEY GREATSEA TIRE ACCS. HQ1940</f>
        <v>#NAME?</v>
      </c>
    </row>
    <row r="7756" spans="1:2">
      <c r="A7756" s="1">
        <v>1090100060324</v>
      </c>
      <c r="B7756" t="e">
        <f>+HAND TRUCK GREATSEA TIRE SPARE PARTS HQ1830</f>
        <v>#NAME?</v>
      </c>
    </row>
    <row r="7757" spans="1:2">
      <c r="A7757" s="1">
        <v>1090100060331</v>
      </c>
      <c r="B7757" t="e">
        <f>+HAND TRUCK GREATSEA TIRE SPARE PARTS HQ1823</f>
        <v>#NAME?</v>
      </c>
    </row>
    <row r="7758" spans="1:2">
      <c r="A7758" s="1">
        <v>1090100060348</v>
      </c>
      <c r="B7758" t="e">
        <f>+WHEEL BARROW GREATSEA TIRE ACCS. WB72JC</f>
        <v>#NAME?</v>
      </c>
    </row>
    <row r="7759" spans="1:2">
      <c r="A7759" s="1">
        <v>1090100060355</v>
      </c>
      <c r="B7759" t="e">
        <f>+WHEEL BARROW GREATSEA TIRE ACCS. VY6410</f>
        <v>#NAME?</v>
      </c>
    </row>
    <row r="7760" spans="1:2">
      <c r="A7760" s="1">
        <v>1090100060362</v>
      </c>
      <c r="B7760" t="s">
        <v>7431</v>
      </c>
    </row>
    <row r="7761" spans="1:2">
      <c r="A7761" s="1">
        <v>1090100060379</v>
      </c>
      <c r="B7761" t="s">
        <v>7432</v>
      </c>
    </row>
    <row r="7762" spans="1:2">
      <c r="A7762" s="1">
        <v>1090100060386</v>
      </c>
      <c r="B7762" t="s">
        <v>7433</v>
      </c>
    </row>
    <row r="7763" spans="1:2">
      <c r="A7763" s="1">
        <v>1090100060393</v>
      </c>
      <c r="B7763" t="s">
        <v>7434</v>
      </c>
    </row>
    <row r="7764" spans="1:2">
      <c r="A7764" s="1">
        <v>1090100060409</v>
      </c>
      <c r="B7764" t="s">
        <v>7435</v>
      </c>
    </row>
    <row r="7765" spans="1:2">
      <c r="A7765" s="1">
        <v>1090100060416</v>
      </c>
      <c r="B7765" t="s">
        <v>7436</v>
      </c>
    </row>
    <row r="7766" spans="1:2">
      <c r="A7766" s="1">
        <v>1090100060423</v>
      </c>
      <c r="B7766" t="s">
        <v>7437</v>
      </c>
    </row>
    <row r="7767" spans="1:2">
      <c r="A7767" s="1">
        <v>1090100060430</v>
      </c>
      <c r="B7767" t="s">
        <v>7438</v>
      </c>
    </row>
    <row r="7768" spans="1:2">
      <c r="A7768" s="1">
        <v>1090100060447</v>
      </c>
      <c r="B7768" t="s">
        <v>7439</v>
      </c>
    </row>
    <row r="7769" spans="1:2">
      <c r="A7769" s="1">
        <v>1090100060454</v>
      </c>
      <c r="B7769" t="s">
        <v>7440</v>
      </c>
    </row>
    <row r="7770" spans="1:2">
      <c r="A7770" s="1">
        <v>1090100060461</v>
      </c>
      <c r="B7770" t="e">
        <f>+DISH DRAINER TEKNO TEL KB-11</f>
        <v>#NAME?</v>
      </c>
    </row>
    <row r="7771" spans="1:2">
      <c r="A7771" s="1">
        <v>1090100060478</v>
      </c>
      <c r="B7771" t="s">
        <v>7441</v>
      </c>
    </row>
    <row r="7772" spans="1:2">
      <c r="A7772" s="1">
        <v>1090100060485</v>
      </c>
      <c r="B7772" t="s">
        <v>7442</v>
      </c>
    </row>
    <row r="7773" spans="1:2">
      <c r="A7773" s="1">
        <v>1090100060492</v>
      </c>
      <c r="B7773" t="e">
        <f>+CORNER BASKET TEKNO TEL DM.251 W/STRONG HOLD SUCTION</f>
        <v>#NAME?</v>
      </c>
    </row>
    <row r="7774" spans="1:2">
      <c r="A7774" s="1">
        <v>1090100060508</v>
      </c>
      <c r="B7774" t="s">
        <v>7443</v>
      </c>
    </row>
    <row r="7775" spans="1:2">
      <c r="A7775" s="1">
        <v>1090100060515</v>
      </c>
      <c r="B7775" t="e">
        <f>+SOAP DISH TEKNO TEL DM.265 W/STRONG HOLD SUCTION</f>
        <v>#NAME?</v>
      </c>
    </row>
    <row r="7776" spans="1:2">
      <c r="A7776" s="1">
        <v>1090100060522</v>
      </c>
      <c r="B7776" t="e">
        <f>+SHOWER CADDY TEKNO TEL DM.254 W/STRONG HOLD SUCTION</f>
        <v>#NAME?</v>
      </c>
    </row>
    <row r="7777" spans="1:2">
      <c r="A7777" s="1">
        <v>1090100060539</v>
      </c>
      <c r="B7777" t="s">
        <v>7444</v>
      </c>
    </row>
    <row r="7778" spans="1:2">
      <c r="A7778" s="1">
        <v>1090100060546</v>
      </c>
      <c r="B7778" t="e">
        <f>+BATHROOM HOOK TEKNO TEL DM.237 W/STRONG HOLD SUCTION</f>
        <v>#NAME?</v>
      </c>
    </row>
    <row r="7779" spans="1:2">
      <c r="A7779" s="1">
        <v>1090100060553</v>
      </c>
      <c r="B7779" t="e">
        <f>+BATHROOM HOOK TEKNO TEL DM.236 SINGLE W/STRONG HOLD SUCTION</f>
        <v>#NAME?</v>
      </c>
    </row>
    <row r="7780" spans="1:2">
      <c r="A7780" s="1">
        <v>1090100060560</v>
      </c>
      <c r="B7780" t="e">
        <f>+BATHROOM HOOK TEKNO TEL DM.252 DOUBLE W/STRONG HOLD SUCTION</f>
        <v>#NAME?</v>
      </c>
    </row>
    <row r="7781" spans="1:2">
      <c r="A7781" s="1">
        <v>1090100060577</v>
      </c>
      <c r="B7781" t="e">
        <f>+TOWEL RING TEKNO TEL DM.235 W/STRONG HOLD SUCTION</f>
        <v>#NAME?</v>
      </c>
    </row>
    <row r="7782" spans="1:2">
      <c r="A7782" s="1">
        <v>1090100060584</v>
      </c>
      <c r="B7782" t="e">
        <f>+TOWEL RAIL TEKNO TEL DM.260 W/STRONG HOLD SUCTION</f>
        <v>#NAME?</v>
      </c>
    </row>
    <row r="7783" spans="1:2">
      <c r="A7783" s="1">
        <v>1090100060591</v>
      </c>
      <c r="B7783" t="e">
        <f>+PAPER HOLDER TEKNO TEL DM.271 W/STRONG HOLD SUCTION</f>
        <v>#NAME?</v>
      </c>
    </row>
    <row r="7784" spans="1:2">
      <c r="A7784" s="1">
        <v>1090100060607</v>
      </c>
      <c r="B7784" t="s">
        <v>7445</v>
      </c>
    </row>
    <row r="7785" spans="1:2">
      <c r="A7785" s="1">
        <v>1090100060614</v>
      </c>
      <c r="B7785" t="s">
        <v>7446</v>
      </c>
    </row>
    <row r="7786" spans="1:2">
      <c r="A7786" s="1">
        <v>1090100060621</v>
      </c>
      <c r="B7786" t="s">
        <v>7447</v>
      </c>
    </row>
    <row r="7787" spans="1:2">
      <c r="A7787" s="1">
        <v>1090100060638</v>
      </c>
      <c r="B7787" t="s">
        <v>7448</v>
      </c>
    </row>
    <row r="7788" spans="1:2">
      <c r="A7788" s="1">
        <v>1090100060652</v>
      </c>
      <c r="B7788" t="s">
        <v>7449</v>
      </c>
    </row>
    <row r="7789" spans="1:2">
      <c r="A7789" s="1">
        <v>1090100060669</v>
      </c>
      <c r="B7789" t="s">
        <v>7450</v>
      </c>
    </row>
    <row r="7790" spans="1:2">
      <c r="A7790" s="1">
        <v>1090100060683</v>
      </c>
      <c r="B7790" t="s">
        <v>7451</v>
      </c>
    </row>
    <row r="7791" spans="1:2">
      <c r="A7791" s="1">
        <v>1090100060690</v>
      </c>
      <c r="B7791" t="s">
        <v>7452</v>
      </c>
    </row>
    <row r="7792" spans="1:2">
      <c r="A7792" s="1">
        <v>1090100060706</v>
      </c>
      <c r="B7792" t="s">
        <v>7453</v>
      </c>
    </row>
    <row r="7793" spans="1:2">
      <c r="A7793" s="1">
        <v>1090100060744</v>
      </c>
      <c r="B7793" t="s">
        <v>7454</v>
      </c>
    </row>
    <row r="7794" spans="1:2">
      <c r="A7794" s="1">
        <v>1090100060836</v>
      </c>
      <c r="B7794" t="s">
        <v>7455</v>
      </c>
    </row>
    <row r="7795" spans="1:2">
      <c r="A7795" s="1">
        <v>1090100060843</v>
      </c>
      <c r="B7795" t="s">
        <v>7456</v>
      </c>
    </row>
    <row r="7796" spans="1:2">
      <c r="A7796" s="1">
        <v>1090100060850</v>
      </c>
      <c r="B7796" t="s">
        <v>7457</v>
      </c>
    </row>
    <row r="7797" spans="1:2">
      <c r="A7797" s="1">
        <v>1090100060867</v>
      </c>
      <c r="B7797" t="s">
        <v>7458</v>
      </c>
    </row>
    <row r="7798" spans="1:2">
      <c r="A7798" s="1">
        <v>1090100060874</v>
      </c>
      <c r="B7798" t="s">
        <v>7459</v>
      </c>
    </row>
    <row r="7799" spans="1:2">
      <c r="A7799" s="1">
        <v>1090100060881</v>
      </c>
      <c r="B7799" t="s">
        <v>7460</v>
      </c>
    </row>
    <row r="7800" spans="1:2">
      <c r="A7800" s="1">
        <v>1090100060898</v>
      </c>
      <c r="B7800" t="s">
        <v>7461</v>
      </c>
    </row>
    <row r="7801" spans="1:2">
      <c r="A7801" s="1">
        <v>1090100060904</v>
      </c>
      <c r="B7801" t="s">
        <v>7462</v>
      </c>
    </row>
    <row r="7802" spans="1:2">
      <c r="A7802" s="1">
        <v>1090100060911</v>
      </c>
      <c r="B7802" t="s">
        <v>7463</v>
      </c>
    </row>
    <row r="7803" spans="1:2">
      <c r="A7803" s="1">
        <v>1090100060928</v>
      </c>
      <c r="B7803" t="s">
        <v>7464</v>
      </c>
    </row>
    <row r="7804" spans="1:2">
      <c r="A7804" s="1">
        <v>1090100060935</v>
      </c>
      <c r="B7804" t="s">
        <v>7465</v>
      </c>
    </row>
    <row r="7805" spans="1:2">
      <c r="A7805" s="1">
        <v>1090100060942</v>
      </c>
      <c r="B7805" t="s">
        <v>7466</v>
      </c>
    </row>
    <row r="7806" spans="1:2">
      <c r="A7806" s="1">
        <v>1090100060959</v>
      </c>
      <c r="B7806" t="s">
        <v>7467</v>
      </c>
    </row>
    <row r="7807" spans="1:2">
      <c r="A7807" s="1">
        <v>1090100060966</v>
      </c>
      <c r="B7807" t="s">
        <v>7468</v>
      </c>
    </row>
    <row r="7808" spans="1:2">
      <c r="A7808" s="1">
        <v>1090100060973</v>
      </c>
      <c r="B7808" t="s">
        <v>7469</v>
      </c>
    </row>
    <row r="7809" spans="1:2">
      <c r="A7809" s="1">
        <v>1090100060980</v>
      </c>
      <c r="B7809" t="s">
        <v>7470</v>
      </c>
    </row>
    <row r="7810" spans="1:2">
      <c r="A7810" s="1">
        <v>1090100060997</v>
      </c>
      <c r="B7810" t="s">
        <v>7471</v>
      </c>
    </row>
    <row r="7811" spans="1:2">
      <c r="A7811" s="1">
        <v>1090100061000</v>
      </c>
      <c r="B7811" t="s">
        <v>7472</v>
      </c>
    </row>
    <row r="7812" spans="1:2">
      <c r="A7812" s="1">
        <v>1090100061017</v>
      </c>
      <c r="B7812" t="s">
        <v>7473</v>
      </c>
    </row>
    <row r="7813" spans="1:2">
      <c r="A7813" s="1">
        <v>1090100061024</v>
      </c>
      <c r="B7813" t="s">
        <v>7474</v>
      </c>
    </row>
    <row r="7814" spans="1:2">
      <c r="A7814" s="1">
        <v>1090100061031</v>
      </c>
      <c r="B7814" t="s">
        <v>7475</v>
      </c>
    </row>
    <row r="7815" spans="1:2">
      <c r="A7815" s="1">
        <v>1090100061048</v>
      </c>
      <c r="B7815" t="s">
        <v>7476</v>
      </c>
    </row>
    <row r="7816" spans="1:2">
      <c r="A7816" s="1">
        <v>1090100061055</v>
      </c>
      <c r="B7816" t="s">
        <v>7477</v>
      </c>
    </row>
    <row r="7817" spans="1:2">
      <c r="A7817" s="1">
        <v>1090100061062</v>
      </c>
      <c r="B7817" t="s">
        <v>7478</v>
      </c>
    </row>
    <row r="7818" spans="1:2">
      <c r="A7818" s="1">
        <v>1090100061079</v>
      </c>
      <c r="B7818" t="s">
        <v>7479</v>
      </c>
    </row>
    <row r="7819" spans="1:2">
      <c r="A7819" s="1">
        <v>1090100061086</v>
      </c>
      <c r="B7819" t="s">
        <v>7480</v>
      </c>
    </row>
    <row r="7820" spans="1:2">
      <c r="A7820" s="1">
        <v>1090100061093</v>
      </c>
      <c r="B7820" t="s">
        <v>7481</v>
      </c>
    </row>
    <row r="7821" spans="1:2">
      <c r="A7821" s="1">
        <v>1090100061109</v>
      </c>
      <c r="B7821" t="s">
        <v>7482</v>
      </c>
    </row>
    <row r="7822" spans="1:2">
      <c r="A7822" s="1">
        <v>1090100061116</v>
      </c>
      <c r="B7822" t="s">
        <v>7483</v>
      </c>
    </row>
    <row r="7823" spans="1:2">
      <c r="A7823" s="1">
        <v>1090100061123</v>
      </c>
      <c r="B7823" t="s">
        <v>7484</v>
      </c>
    </row>
    <row r="7824" spans="1:2">
      <c r="A7824" s="1">
        <v>1090100061130</v>
      </c>
      <c r="B7824" t="s">
        <v>7485</v>
      </c>
    </row>
    <row r="7825" spans="1:2">
      <c r="A7825" s="1">
        <v>1090100061147</v>
      </c>
      <c r="B7825" t="s">
        <v>7486</v>
      </c>
    </row>
    <row r="7826" spans="1:2">
      <c r="A7826" s="1">
        <v>1090100061154</v>
      </c>
      <c r="B7826" t="s">
        <v>7487</v>
      </c>
    </row>
    <row r="7827" spans="1:2">
      <c r="A7827" s="1">
        <v>1090100061161</v>
      </c>
      <c r="B7827" t="s">
        <v>7488</v>
      </c>
    </row>
    <row r="7828" spans="1:2">
      <c r="A7828" s="1">
        <v>1090100061178</v>
      </c>
      <c r="B7828" t="s">
        <v>7489</v>
      </c>
    </row>
    <row r="7829" spans="1:2">
      <c r="A7829" s="1">
        <v>1090100061185</v>
      </c>
      <c r="B7829" t="s">
        <v>7490</v>
      </c>
    </row>
    <row r="7830" spans="1:2">
      <c r="A7830" s="1">
        <v>1090100061192</v>
      </c>
      <c r="B7830" t="s">
        <v>7491</v>
      </c>
    </row>
    <row r="7831" spans="1:2">
      <c r="A7831" s="1">
        <v>1090100061208</v>
      </c>
      <c r="B7831" t="s">
        <v>7492</v>
      </c>
    </row>
    <row r="7832" spans="1:2">
      <c r="A7832" s="1">
        <v>1090100061215</v>
      </c>
      <c r="B7832" t="s">
        <v>7493</v>
      </c>
    </row>
    <row r="7833" spans="1:2">
      <c r="A7833" s="1">
        <v>1090100061222</v>
      </c>
      <c r="B7833" t="s">
        <v>7494</v>
      </c>
    </row>
    <row r="7834" spans="1:2">
      <c r="A7834" s="1">
        <v>1090100061239</v>
      </c>
      <c r="B7834" t="s">
        <v>7495</v>
      </c>
    </row>
    <row r="7835" spans="1:2">
      <c r="A7835" s="1">
        <v>1090100061246</v>
      </c>
      <c r="B7835" t="s">
        <v>7496</v>
      </c>
    </row>
    <row r="7836" spans="1:2">
      <c r="A7836" s="1">
        <v>1090100061253</v>
      </c>
      <c r="B7836" t="s">
        <v>7497</v>
      </c>
    </row>
    <row r="7837" spans="1:2">
      <c r="A7837" s="1">
        <v>1090100061260</v>
      </c>
      <c r="B7837" t="s">
        <v>7498</v>
      </c>
    </row>
    <row r="7838" spans="1:2">
      <c r="A7838" s="1">
        <v>1090100061277</v>
      </c>
      <c r="B7838" t="s">
        <v>7499</v>
      </c>
    </row>
    <row r="7839" spans="1:2">
      <c r="A7839" s="1">
        <v>1090100061284</v>
      </c>
      <c r="B7839" t="s">
        <v>7500</v>
      </c>
    </row>
    <row r="7840" spans="1:2">
      <c r="A7840" s="1">
        <v>1090100061291</v>
      </c>
      <c r="B7840" t="s">
        <v>7501</v>
      </c>
    </row>
    <row r="7841" spans="1:2">
      <c r="A7841" s="1">
        <v>1090100061307</v>
      </c>
      <c r="B7841" t="s">
        <v>7502</v>
      </c>
    </row>
    <row r="7842" spans="1:2">
      <c r="A7842" s="1">
        <v>1090100061314</v>
      </c>
      <c r="B7842" t="s">
        <v>7503</v>
      </c>
    </row>
    <row r="7843" spans="1:2">
      <c r="A7843" s="1">
        <v>1090100061321</v>
      </c>
      <c r="B7843" t="s">
        <v>7504</v>
      </c>
    </row>
    <row r="7844" spans="1:2">
      <c r="A7844" s="1">
        <v>1090100061338</v>
      </c>
      <c r="B7844" t="s">
        <v>7505</v>
      </c>
    </row>
    <row r="7845" spans="1:2">
      <c r="A7845" s="1">
        <v>1090100061345</v>
      </c>
      <c r="B7845" t="s">
        <v>7506</v>
      </c>
    </row>
    <row r="7846" spans="1:2">
      <c r="A7846" s="1">
        <v>1090100061352</v>
      </c>
      <c r="B7846" t="s">
        <v>7507</v>
      </c>
    </row>
    <row r="7847" spans="1:2">
      <c r="A7847" s="1">
        <v>1090100061369</v>
      </c>
      <c r="B7847" t="s">
        <v>7508</v>
      </c>
    </row>
    <row r="7848" spans="1:2">
      <c r="A7848" s="1">
        <v>1090100061376</v>
      </c>
      <c r="B7848" t="s">
        <v>7509</v>
      </c>
    </row>
    <row r="7849" spans="1:2">
      <c r="A7849" s="1">
        <v>1090100061383</v>
      </c>
      <c r="B7849" t="s">
        <v>7510</v>
      </c>
    </row>
    <row r="7850" spans="1:2">
      <c r="A7850" s="1">
        <v>1090100061390</v>
      </c>
      <c r="B7850" t="s">
        <v>7511</v>
      </c>
    </row>
    <row r="7851" spans="1:2">
      <c r="A7851" s="1">
        <v>1090100061406</v>
      </c>
      <c r="B7851" t="s">
        <v>7512</v>
      </c>
    </row>
    <row r="7852" spans="1:2">
      <c r="A7852" s="1">
        <v>1090100061413</v>
      </c>
      <c r="B7852" t="s">
        <v>7513</v>
      </c>
    </row>
    <row r="7853" spans="1:2">
      <c r="A7853" s="1">
        <v>1090100061420</v>
      </c>
      <c r="B7853" t="s">
        <v>7514</v>
      </c>
    </row>
    <row r="7854" spans="1:2">
      <c r="A7854" s="1">
        <v>1090100061437</v>
      </c>
      <c r="B7854" t="s">
        <v>7515</v>
      </c>
    </row>
    <row r="7855" spans="1:2">
      <c r="A7855" s="1">
        <v>1090100061444</v>
      </c>
      <c r="B7855" t="s">
        <v>7516</v>
      </c>
    </row>
    <row r="7856" spans="1:2">
      <c r="A7856" s="1">
        <v>1090100061451</v>
      </c>
      <c r="B7856" t="s">
        <v>7517</v>
      </c>
    </row>
    <row r="7857" spans="1:2">
      <c r="A7857" s="1">
        <v>1090100061468</v>
      </c>
      <c r="B7857" t="s">
        <v>7518</v>
      </c>
    </row>
    <row r="7858" spans="1:2">
      <c r="A7858" s="1">
        <v>1090100061475</v>
      </c>
      <c r="B7858" t="s">
        <v>7519</v>
      </c>
    </row>
    <row r="7859" spans="1:2">
      <c r="A7859" s="1">
        <v>1090100061482</v>
      </c>
      <c r="B7859" t="s">
        <v>7520</v>
      </c>
    </row>
    <row r="7860" spans="1:2">
      <c r="A7860" s="1">
        <v>1090100061499</v>
      </c>
      <c r="B7860" t="s">
        <v>7521</v>
      </c>
    </row>
    <row r="7861" spans="1:2">
      <c r="A7861" s="1">
        <v>1090100061505</v>
      </c>
      <c r="B7861" t="s">
        <v>7522</v>
      </c>
    </row>
    <row r="7862" spans="1:2">
      <c r="A7862" s="1">
        <v>1090100061512</v>
      </c>
      <c r="B7862" t="s">
        <v>7523</v>
      </c>
    </row>
    <row r="7863" spans="1:2">
      <c r="A7863" s="1">
        <v>1090100061529</v>
      </c>
      <c r="B7863" t="s">
        <v>7524</v>
      </c>
    </row>
    <row r="7864" spans="1:2">
      <c r="A7864" s="1">
        <v>1090100061536</v>
      </c>
      <c r="B7864" t="s">
        <v>7525</v>
      </c>
    </row>
    <row r="7865" spans="1:2">
      <c r="A7865" s="1">
        <v>1090100061543</v>
      </c>
      <c r="B7865" t="s">
        <v>7526</v>
      </c>
    </row>
    <row r="7866" spans="1:2">
      <c r="A7866" s="1">
        <v>1090100061550</v>
      </c>
      <c r="B7866" t="s">
        <v>7527</v>
      </c>
    </row>
    <row r="7867" spans="1:2">
      <c r="A7867" s="1">
        <v>1090100061567</v>
      </c>
      <c r="B7867" t="s">
        <v>7528</v>
      </c>
    </row>
    <row r="7868" spans="1:2">
      <c r="A7868" s="1">
        <v>1090100061574</v>
      </c>
      <c r="B7868" t="s">
        <v>7529</v>
      </c>
    </row>
    <row r="7869" spans="1:2">
      <c r="A7869" s="1">
        <v>1090100061581</v>
      </c>
      <c r="B7869" t="s">
        <v>7530</v>
      </c>
    </row>
    <row r="7870" spans="1:2">
      <c r="A7870" s="1">
        <v>1090100061598</v>
      </c>
      <c r="B7870" t="s">
        <v>7531</v>
      </c>
    </row>
    <row r="7871" spans="1:2">
      <c r="A7871" s="1">
        <v>1090100061604</v>
      </c>
      <c r="B7871" t="s">
        <v>7532</v>
      </c>
    </row>
    <row r="7872" spans="1:2">
      <c r="A7872" s="1">
        <v>1090100061611</v>
      </c>
      <c r="B7872" t="s">
        <v>7533</v>
      </c>
    </row>
    <row r="7873" spans="1:2">
      <c r="A7873" s="1">
        <v>1090100061642</v>
      </c>
      <c r="B7873" t="e">
        <f>+WATER DISPENSER BOSTON BAY CL LB-TWB5T1</f>
        <v>#NAME?</v>
      </c>
    </row>
    <row r="7874" spans="1:2">
      <c r="A7874" s="1">
        <v>1090100061659</v>
      </c>
      <c r="B7874" t="s">
        <v>7534</v>
      </c>
    </row>
    <row r="7875" spans="1:2">
      <c r="A7875" s="1">
        <v>1090100061666</v>
      </c>
      <c r="B7875" t="s">
        <v>7535</v>
      </c>
    </row>
    <row r="7876" spans="1:2">
      <c r="A7876" s="1">
        <v>1090100061673</v>
      </c>
      <c r="B7876" t="s">
        <v>7536</v>
      </c>
    </row>
    <row r="7877" spans="1:2">
      <c r="A7877" s="1">
        <v>1090100061680</v>
      </c>
      <c r="B7877" t="e">
        <f>+CLOTHES HANGER HAPPY HOME FL FGHS34-N EXTENDABLE W/SHOE RACK</f>
        <v>#NAME?</v>
      </c>
    </row>
    <row r="7878" spans="1:2">
      <c r="A7878" s="1">
        <v>1090100061697</v>
      </c>
      <c r="B7878" t="s">
        <v>7537</v>
      </c>
    </row>
    <row r="7879" spans="1:2">
      <c r="A7879" s="1">
        <v>1090100061703</v>
      </c>
      <c r="B7879" t="s">
        <v>7538</v>
      </c>
    </row>
    <row r="7880" spans="1:2">
      <c r="A7880" s="1">
        <v>1090100061710</v>
      </c>
      <c r="B7880" t="e">
        <f>+SHOVEL GREAT OUTDOOR HM P518 ROUND HEAD W/WOODEN HANDLE</f>
        <v>#NAME?</v>
      </c>
    </row>
    <row r="7881" spans="1:2">
      <c r="A7881" s="1">
        <v>1090100061727</v>
      </c>
      <c r="B7881" t="e">
        <f>+SHOVEL GREAT OUTDOOR HM P518 ROUND HEAD W/PLASTIC HANDLE</f>
        <v>#NAME?</v>
      </c>
    </row>
    <row r="7882" spans="1:2">
      <c r="A7882" s="1">
        <v>1090100061734</v>
      </c>
      <c r="B7882" t="e">
        <f>+SHOVEL GREAT OUTDOOR HM P512 SQUARE HEAD W/PLASTIC HANDLE</f>
        <v>#NAME?</v>
      </c>
    </row>
    <row r="7883" spans="1:2">
      <c r="A7883" s="1">
        <v>1090100061741</v>
      </c>
      <c r="B7883" t="e">
        <f>+SHOVEL GREAT OUTDOOR HM P512 SQUARE HEAD W/WOODEN HANDLE</f>
        <v>#NAME?</v>
      </c>
    </row>
    <row r="7884" spans="1:2">
      <c r="A7884" s="1">
        <v>1090100061758</v>
      </c>
      <c r="B7884" t="e">
        <f>+SHOVEL RYKER HM P512 SQUARE HEAD W/PLASTIC HANDLE</f>
        <v>#NAME?</v>
      </c>
    </row>
    <row r="7885" spans="1:2">
      <c r="A7885" s="1">
        <v>1090100061765</v>
      </c>
      <c r="B7885" t="e">
        <f>+SHOVEL RYKER HM P512 SQUARE HEAD W/WOODEN HANDLE</f>
        <v>#NAME?</v>
      </c>
    </row>
    <row r="7886" spans="1:2">
      <c r="A7886" s="1">
        <v>1090100061772</v>
      </c>
      <c r="B7886" t="e">
        <f>+SHOVEL RYKER HM P518 ROUND HEAD W/WOODEN HANDLE</f>
        <v>#NAME?</v>
      </c>
    </row>
    <row r="7887" spans="1:2">
      <c r="A7887" s="1">
        <v>1090100061789</v>
      </c>
      <c r="B7887" t="e">
        <f>+SHOVEL RYKER HM P518 ROUND HEAD W/PLASTIC HANDLE</f>
        <v>#NAME?</v>
      </c>
    </row>
    <row r="7888" spans="1:2">
      <c r="A7888" s="1">
        <v>1090100061796</v>
      </c>
      <c r="B7888" t="e">
        <f>+SHOVEL CTX S503Y BLACK ENAMEL FINISH</f>
        <v>#NAME?</v>
      </c>
    </row>
    <row r="7889" spans="1:2">
      <c r="A7889" s="1">
        <v>1090100061802</v>
      </c>
      <c r="B7889" t="e">
        <f>+SHOVEL CTX S512Y BLACK ENAMEL FINISH</f>
        <v>#NAME?</v>
      </c>
    </row>
    <row r="7890" spans="1:2">
      <c r="A7890" s="1">
        <v>1090100061819</v>
      </c>
      <c r="B7890" t="s">
        <v>7539</v>
      </c>
    </row>
    <row r="7891" spans="1:2">
      <c r="A7891" s="1">
        <v>1090100061826</v>
      </c>
      <c r="B7891" t="s">
        <v>7540</v>
      </c>
    </row>
    <row r="7892" spans="1:2">
      <c r="A7892" s="1">
        <v>1090100061833</v>
      </c>
      <c r="B7892" t="s">
        <v>7541</v>
      </c>
    </row>
    <row r="7893" spans="1:2">
      <c r="A7893" s="1">
        <v>1090100061840</v>
      </c>
      <c r="B7893" t="s">
        <v>7542</v>
      </c>
    </row>
    <row r="7894" spans="1:2">
      <c r="A7894" s="1">
        <v>1090100061857</v>
      </c>
      <c r="B7894" t="s">
        <v>7543</v>
      </c>
    </row>
    <row r="7895" spans="1:2">
      <c r="A7895" s="1">
        <v>1090100061864</v>
      </c>
      <c r="B7895" t="s">
        <v>7544</v>
      </c>
    </row>
    <row r="7896" spans="1:2">
      <c r="A7896" s="1">
        <v>1090100061871</v>
      </c>
      <c r="B7896" t="s">
        <v>7545</v>
      </c>
    </row>
    <row r="7897" spans="1:2">
      <c r="A7897" s="1">
        <v>1090100062946</v>
      </c>
      <c r="B7897" t="s">
        <v>7546</v>
      </c>
    </row>
    <row r="7898" spans="1:2">
      <c r="A7898" s="1">
        <v>1090100063028</v>
      </c>
      <c r="B7898" t="s">
        <v>7547</v>
      </c>
    </row>
    <row r="7899" spans="1:2">
      <c r="A7899" s="1">
        <v>1090100063035</v>
      </c>
      <c r="B7899" t="s">
        <v>7548</v>
      </c>
    </row>
    <row r="7900" spans="1:2">
      <c r="A7900" s="1">
        <v>1090100063097</v>
      </c>
      <c r="B7900" t="s">
        <v>7549</v>
      </c>
    </row>
    <row r="7901" spans="1:2">
      <c r="A7901" s="1">
        <v>1090100063127</v>
      </c>
      <c r="B7901" t="s">
        <v>7550</v>
      </c>
    </row>
    <row r="7902" spans="1:2">
      <c r="A7902" s="1">
        <v>1090100063141</v>
      </c>
      <c r="B7902" t="s">
        <v>7551</v>
      </c>
    </row>
    <row r="7903" spans="1:2">
      <c r="A7903" s="1">
        <v>1090100063158</v>
      </c>
      <c r="B7903" t="s">
        <v>7552</v>
      </c>
    </row>
    <row r="7904" spans="1:2">
      <c r="A7904" s="1">
        <v>1090100063202</v>
      </c>
      <c r="B7904" t="s">
        <v>7553</v>
      </c>
    </row>
    <row r="7905" spans="1:2">
      <c r="A7905" s="1">
        <v>1090100063219</v>
      </c>
      <c r="B7905" t="s">
        <v>7554</v>
      </c>
    </row>
    <row r="7906" spans="1:2">
      <c r="A7906" s="1">
        <v>1090100063226</v>
      </c>
      <c r="B7906" t="s">
        <v>7555</v>
      </c>
    </row>
    <row r="7907" spans="1:2">
      <c r="A7907" s="1">
        <v>1090100063233</v>
      </c>
      <c r="B7907" t="s">
        <v>7556</v>
      </c>
    </row>
    <row r="7908" spans="1:2">
      <c r="A7908" s="1">
        <v>1090100063240</v>
      </c>
      <c r="B7908" t="s">
        <v>7557</v>
      </c>
    </row>
    <row r="7909" spans="1:2">
      <c r="A7909" s="1">
        <v>1090100063257</v>
      </c>
      <c r="B7909" t="s">
        <v>7558</v>
      </c>
    </row>
    <row r="7910" spans="1:2">
      <c r="A7910" s="1">
        <v>1090100063264</v>
      </c>
      <c r="B7910" t="s">
        <v>7559</v>
      </c>
    </row>
    <row r="7911" spans="1:2">
      <c r="A7911" s="1">
        <v>1090100063271</v>
      </c>
      <c r="B7911" t="s">
        <v>7560</v>
      </c>
    </row>
    <row r="7912" spans="1:2">
      <c r="A7912" s="1">
        <v>1090100063288</v>
      </c>
      <c r="B7912" t="s">
        <v>7561</v>
      </c>
    </row>
    <row r="7913" spans="1:2">
      <c r="A7913" s="1">
        <v>1090100063295</v>
      </c>
      <c r="B7913" t="s">
        <v>7562</v>
      </c>
    </row>
    <row r="7914" spans="1:2">
      <c r="A7914" s="1">
        <v>1090100063301</v>
      </c>
      <c r="B7914" t="s">
        <v>7563</v>
      </c>
    </row>
    <row r="7915" spans="1:2">
      <c r="A7915" s="1">
        <v>1090100063318</v>
      </c>
      <c r="B7915" t="s">
        <v>7564</v>
      </c>
    </row>
    <row r="7916" spans="1:2">
      <c r="A7916" s="1">
        <v>1090100063325</v>
      </c>
      <c r="B7916" t="s">
        <v>7565</v>
      </c>
    </row>
    <row r="7917" spans="1:2">
      <c r="A7917" s="1">
        <v>1090100063332</v>
      </c>
      <c r="B7917" t="s">
        <v>7566</v>
      </c>
    </row>
    <row r="7918" spans="1:2">
      <c r="A7918" s="1">
        <v>1090100063349</v>
      </c>
      <c r="B7918" t="s">
        <v>7567</v>
      </c>
    </row>
    <row r="7919" spans="1:2">
      <c r="A7919" s="1">
        <v>1090100063356</v>
      </c>
      <c r="B7919" t="s">
        <v>7568</v>
      </c>
    </row>
    <row r="7920" spans="1:2">
      <c r="A7920" s="1">
        <v>1090100063363</v>
      </c>
      <c r="B7920" t="s">
        <v>7569</v>
      </c>
    </row>
    <row r="7921" spans="1:2">
      <c r="A7921" s="1">
        <v>1090100063370</v>
      </c>
      <c r="B7921" t="s">
        <v>7570</v>
      </c>
    </row>
    <row r="7922" spans="1:2">
      <c r="A7922" s="1">
        <v>1090100063387</v>
      </c>
      <c r="B7922" t="s">
        <v>7571</v>
      </c>
    </row>
    <row r="7923" spans="1:2">
      <c r="A7923" s="1">
        <v>1090100063394</v>
      </c>
      <c r="B7923" t="s">
        <v>7572</v>
      </c>
    </row>
    <row r="7924" spans="1:2">
      <c r="A7924" s="1">
        <v>1090100063400</v>
      </c>
      <c r="B7924" t="s">
        <v>7573</v>
      </c>
    </row>
    <row r="7925" spans="1:2">
      <c r="A7925" s="1">
        <v>1090100063417</v>
      </c>
      <c r="B7925" t="s">
        <v>7574</v>
      </c>
    </row>
    <row r="7926" spans="1:2">
      <c r="A7926" s="1">
        <v>1090100063424</v>
      </c>
      <c r="B7926" t="s">
        <v>7575</v>
      </c>
    </row>
    <row r="7927" spans="1:2">
      <c r="A7927" s="1">
        <v>1090100063431</v>
      </c>
      <c r="B7927" t="s">
        <v>7576</v>
      </c>
    </row>
    <row r="7928" spans="1:2">
      <c r="A7928" s="1">
        <v>1090100063448</v>
      </c>
      <c r="B7928" t="s">
        <v>7577</v>
      </c>
    </row>
    <row r="7929" spans="1:2">
      <c r="A7929" s="1">
        <v>1090100063455</v>
      </c>
      <c r="B7929" t="s">
        <v>7578</v>
      </c>
    </row>
    <row r="7930" spans="1:2">
      <c r="A7930" s="1">
        <v>1090100063462</v>
      </c>
      <c r="B7930" t="s">
        <v>7579</v>
      </c>
    </row>
    <row r="7931" spans="1:2">
      <c r="A7931" s="1">
        <v>1090100063479</v>
      </c>
      <c r="B7931" t="s">
        <v>7580</v>
      </c>
    </row>
    <row r="7932" spans="1:2">
      <c r="A7932" s="1">
        <v>1090100063486</v>
      </c>
      <c r="B7932" t="s">
        <v>7581</v>
      </c>
    </row>
    <row r="7933" spans="1:2">
      <c r="A7933" s="1">
        <v>1090100063493</v>
      </c>
      <c r="B7933" t="s">
        <v>7582</v>
      </c>
    </row>
    <row r="7934" spans="1:2">
      <c r="A7934" s="1">
        <v>1090100063509</v>
      </c>
      <c r="B7934" t="s">
        <v>7583</v>
      </c>
    </row>
    <row r="7935" spans="1:2">
      <c r="A7935" s="1">
        <v>1090100063516</v>
      </c>
      <c r="B7935" t="s">
        <v>7584</v>
      </c>
    </row>
    <row r="7936" spans="1:2">
      <c r="A7936" s="1">
        <v>1090100063523</v>
      </c>
      <c r="B7936" t="s">
        <v>7585</v>
      </c>
    </row>
    <row r="7937" spans="1:2">
      <c r="A7937" s="1">
        <v>1090100063530</v>
      </c>
      <c r="B7937" t="s">
        <v>7586</v>
      </c>
    </row>
    <row r="7938" spans="1:2">
      <c r="A7938" s="1">
        <v>1090100063547</v>
      </c>
      <c r="B7938" t="s">
        <v>7587</v>
      </c>
    </row>
    <row r="7939" spans="1:2">
      <c r="A7939" s="1">
        <v>1090100063554</v>
      </c>
      <c r="B7939" t="s">
        <v>7588</v>
      </c>
    </row>
    <row r="7940" spans="1:2">
      <c r="A7940" s="1">
        <v>1090100064087</v>
      </c>
      <c r="B7940" t="s">
        <v>7589</v>
      </c>
    </row>
    <row r="7941" spans="1:2">
      <c r="A7941" s="1">
        <v>1090100064094</v>
      </c>
      <c r="B7941" t="s">
        <v>7590</v>
      </c>
    </row>
    <row r="7942" spans="1:2">
      <c r="A7942" s="1">
        <v>1090100064100</v>
      </c>
      <c r="B7942" t="s">
        <v>7591</v>
      </c>
    </row>
    <row r="7943" spans="1:2">
      <c r="A7943" s="1">
        <v>1090100064117</v>
      </c>
      <c r="B7943" t="s">
        <v>7592</v>
      </c>
    </row>
    <row r="7944" spans="1:2">
      <c r="A7944" s="1">
        <v>1090100064124</v>
      </c>
      <c r="B7944" t="s">
        <v>7593</v>
      </c>
    </row>
    <row r="7945" spans="1:2">
      <c r="A7945" s="1">
        <v>1090100064131</v>
      </c>
      <c r="B7945" t="s">
        <v>7594</v>
      </c>
    </row>
    <row r="7946" spans="1:2">
      <c r="A7946" s="1">
        <v>1090100064148</v>
      </c>
      <c r="B7946" t="s">
        <v>7595</v>
      </c>
    </row>
    <row r="7947" spans="1:2">
      <c r="A7947" s="1">
        <v>1090100064155</v>
      </c>
      <c r="B7947" t="s">
        <v>7596</v>
      </c>
    </row>
    <row r="7948" spans="1:2">
      <c r="A7948" s="1">
        <v>1090100064162</v>
      </c>
      <c r="B7948" t="s">
        <v>7597</v>
      </c>
    </row>
    <row r="7949" spans="1:2">
      <c r="A7949" s="1">
        <v>1090100064179</v>
      </c>
      <c r="B7949" t="s">
        <v>7598</v>
      </c>
    </row>
    <row r="7950" spans="1:2">
      <c r="A7950" s="1">
        <v>1090100064186</v>
      </c>
      <c r="B7950" t="s">
        <v>7599</v>
      </c>
    </row>
    <row r="7951" spans="1:2">
      <c r="A7951" s="1">
        <v>1090100064193</v>
      </c>
      <c r="B7951" t="s">
        <v>7600</v>
      </c>
    </row>
    <row r="7952" spans="1:2">
      <c r="A7952" s="1">
        <v>1090100064209</v>
      </c>
      <c r="B7952" t="s">
        <v>7601</v>
      </c>
    </row>
    <row r="7953" spans="1:2">
      <c r="A7953" s="1">
        <v>1090100064216</v>
      </c>
      <c r="B7953" t="s">
        <v>7602</v>
      </c>
    </row>
    <row r="7954" spans="1:2">
      <c r="A7954" s="1">
        <v>1090100064223</v>
      </c>
      <c r="B7954" t="s">
        <v>7603</v>
      </c>
    </row>
    <row r="7955" spans="1:2">
      <c r="A7955" s="1">
        <v>1090100064230</v>
      </c>
      <c r="B7955" t="s">
        <v>7604</v>
      </c>
    </row>
    <row r="7956" spans="1:2">
      <c r="A7956" s="1">
        <v>1090100064247</v>
      </c>
      <c r="B7956" t="s">
        <v>7605</v>
      </c>
    </row>
    <row r="7957" spans="1:2">
      <c r="A7957" s="1">
        <v>1090100064254</v>
      </c>
      <c r="B7957" t="s">
        <v>7606</v>
      </c>
    </row>
    <row r="7958" spans="1:2">
      <c r="A7958" s="1">
        <v>1090100064261</v>
      </c>
      <c r="B7958" t="s">
        <v>7607</v>
      </c>
    </row>
    <row r="7959" spans="1:2">
      <c r="A7959" s="1">
        <v>1090100064278</v>
      </c>
      <c r="B7959" t="s">
        <v>7608</v>
      </c>
    </row>
    <row r="7960" spans="1:2">
      <c r="A7960" s="1">
        <v>1090100064285</v>
      </c>
      <c r="B7960" t="s">
        <v>7609</v>
      </c>
    </row>
    <row r="7961" spans="1:2">
      <c r="A7961" s="1">
        <v>1090100064292</v>
      </c>
      <c r="B7961" t="s">
        <v>7610</v>
      </c>
    </row>
    <row r="7962" spans="1:2">
      <c r="A7962" s="1">
        <v>1090100064308</v>
      </c>
      <c r="B7962" t="s">
        <v>7611</v>
      </c>
    </row>
    <row r="7963" spans="1:2">
      <c r="A7963" s="1">
        <v>1090100064315</v>
      </c>
      <c r="B7963" t="s">
        <v>7612</v>
      </c>
    </row>
    <row r="7964" spans="1:2">
      <c r="A7964" s="1">
        <v>1090100064322</v>
      </c>
      <c r="B7964" t="s">
        <v>7613</v>
      </c>
    </row>
    <row r="7965" spans="1:2">
      <c r="A7965" s="1">
        <v>1090100064339</v>
      </c>
      <c r="B7965" t="s">
        <v>7614</v>
      </c>
    </row>
    <row r="7966" spans="1:2">
      <c r="A7966" s="1">
        <v>1090100064346</v>
      </c>
      <c r="B7966" t="s">
        <v>7615</v>
      </c>
    </row>
    <row r="7967" spans="1:2">
      <c r="A7967" s="1">
        <v>1090100064353</v>
      </c>
      <c r="B7967" t="s">
        <v>7616</v>
      </c>
    </row>
    <row r="7968" spans="1:2">
      <c r="A7968" s="1">
        <v>1090100064360</v>
      </c>
      <c r="B7968" t="s">
        <v>7617</v>
      </c>
    </row>
    <row r="7969" spans="1:2">
      <c r="A7969" s="1">
        <v>1090100064377</v>
      </c>
      <c r="B7969" t="s">
        <v>7618</v>
      </c>
    </row>
    <row r="7970" spans="1:2">
      <c r="A7970" s="1">
        <v>1090100064384</v>
      </c>
      <c r="B7970" t="s">
        <v>7619</v>
      </c>
    </row>
    <row r="7971" spans="1:2">
      <c r="A7971" s="1">
        <v>1090100064391</v>
      </c>
      <c r="B7971" t="s">
        <v>7620</v>
      </c>
    </row>
    <row r="7972" spans="1:2">
      <c r="A7972" s="1">
        <v>1090100064407</v>
      </c>
      <c r="B7972" t="s">
        <v>7621</v>
      </c>
    </row>
    <row r="7973" spans="1:2">
      <c r="A7973" s="1">
        <v>1090100064414</v>
      </c>
      <c r="B7973" t="s">
        <v>7622</v>
      </c>
    </row>
    <row r="7974" spans="1:2">
      <c r="A7974" s="1">
        <v>1090100064421</v>
      </c>
      <c r="B7974" t="s">
        <v>7623</v>
      </c>
    </row>
    <row r="7975" spans="1:2">
      <c r="A7975" s="1">
        <v>1090100064438</v>
      </c>
      <c r="B7975" t="s">
        <v>7624</v>
      </c>
    </row>
    <row r="7976" spans="1:2">
      <c r="A7976" s="1">
        <v>1090100064445</v>
      </c>
      <c r="B7976" t="s">
        <v>7625</v>
      </c>
    </row>
    <row r="7977" spans="1:2">
      <c r="A7977" s="1">
        <v>1090100064452</v>
      </c>
      <c r="B7977" t="s">
        <v>7626</v>
      </c>
    </row>
    <row r="7978" spans="1:2">
      <c r="A7978" s="1">
        <v>1090100064469</v>
      </c>
      <c r="B7978" t="s">
        <v>7627</v>
      </c>
    </row>
    <row r="7979" spans="1:2">
      <c r="A7979" s="1">
        <v>1090100064476</v>
      </c>
      <c r="B7979" t="s">
        <v>7628</v>
      </c>
    </row>
    <row r="7980" spans="1:2">
      <c r="A7980" s="1">
        <v>1090100064483</v>
      </c>
      <c r="B7980" t="s">
        <v>7629</v>
      </c>
    </row>
    <row r="7981" spans="1:2">
      <c r="A7981" s="1">
        <v>1090100064490</v>
      </c>
      <c r="B7981" t="s">
        <v>7630</v>
      </c>
    </row>
    <row r="7982" spans="1:2">
      <c r="A7982" s="1">
        <v>1090100064506</v>
      </c>
      <c r="B7982" t="s">
        <v>7631</v>
      </c>
    </row>
    <row r="7983" spans="1:2">
      <c r="A7983" s="1">
        <v>1090100064513</v>
      </c>
      <c r="B7983" t="s">
        <v>7632</v>
      </c>
    </row>
    <row r="7984" spans="1:2">
      <c r="A7984" s="1">
        <v>1090100064520</v>
      </c>
      <c r="B7984" t="s">
        <v>7633</v>
      </c>
    </row>
    <row r="7985" spans="1:2">
      <c r="A7985" s="1">
        <v>1090100064537</v>
      </c>
      <c r="B7985" t="s">
        <v>7634</v>
      </c>
    </row>
    <row r="7986" spans="1:2">
      <c r="A7986" s="1">
        <v>1090100064544</v>
      </c>
      <c r="B7986" t="s">
        <v>7635</v>
      </c>
    </row>
    <row r="7987" spans="1:2">
      <c r="A7987" s="1">
        <v>1090100064551</v>
      </c>
      <c r="B7987" t="s">
        <v>7636</v>
      </c>
    </row>
    <row r="7988" spans="1:2">
      <c r="A7988" s="1">
        <v>1090100064568</v>
      </c>
      <c r="B7988" t="s">
        <v>7637</v>
      </c>
    </row>
    <row r="7989" spans="1:2">
      <c r="A7989" s="1">
        <v>1090100064575</v>
      </c>
      <c r="B7989" t="s">
        <v>7638</v>
      </c>
    </row>
    <row r="7990" spans="1:2">
      <c r="A7990" s="1">
        <v>1090100064582</v>
      </c>
      <c r="B7990" t="s">
        <v>7639</v>
      </c>
    </row>
    <row r="7991" spans="1:2">
      <c r="A7991" s="1">
        <v>1090100064599</v>
      </c>
      <c r="B7991" t="s">
        <v>7640</v>
      </c>
    </row>
    <row r="7992" spans="1:2">
      <c r="A7992" s="1">
        <v>1090100064605</v>
      </c>
      <c r="B7992" t="s">
        <v>7641</v>
      </c>
    </row>
    <row r="7993" spans="1:2">
      <c r="A7993" s="1">
        <v>1090100064612</v>
      </c>
      <c r="B7993" t="s">
        <v>7642</v>
      </c>
    </row>
    <row r="7994" spans="1:2">
      <c r="A7994" s="1">
        <v>1090100064629</v>
      </c>
      <c r="B7994" t="s">
        <v>7643</v>
      </c>
    </row>
    <row r="7995" spans="1:2">
      <c r="A7995" s="1">
        <v>1090100064636</v>
      </c>
      <c r="B7995" t="s">
        <v>7644</v>
      </c>
    </row>
    <row r="7996" spans="1:2">
      <c r="A7996" s="1">
        <v>1090100064643</v>
      </c>
      <c r="B7996" t="s">
        <v>7645</v>
      </c>
    </row>
    <row r="7997" spans="1:2">
      <c r="A7997" s="1">
        <v>1090100064650</v>
      </c>
      <c r="B7997" t="s">
        <v>7646</v>
      </c>
    </row>
    <row r="7998" spans="1:2">
      <c r="A7998" s="1">
        <v>1090100064667</v>
      </c>
      <c r="B7998" t="s">
        <v>7647</v>
      </c>
    </row>
    <row r="7999" spans="1:2">
      <c r="A7999" s="1">
        <v>1090100064674</v>
      </c>
      <c r="B7999" t="s">
        <v>7648</v>
      </c>
    </row>
    <row r="8000" spans="1:2">
      <c r="A8000" s="1">
        <v>1090100064681</v>
      </c>
      <c r="B8000" t="s">
        <v>7649</v>
      </c>
    </row>
    <row r="8001" spans="1:2">
      <c r="A8001" s="1">
        <v>1090100064698</v>
      </c>
      <c r="B8001" t="s">
        <v>7650</v>
      </c>
    </row>
    <row r="8002" spans="1:2">
      <c r="A8002" s="1">
        <v>1090100064704</v>
      </c>
      <c r="B8002" t="s">
        <v>7651</v>
      </c>
    </row>
    <row r="8003" spans="1:2">
      <c r="A8003" s="1">
        <v>1090100064711</v>
      </c>
      <c r="B8003" t="s">
        <v>7652</v>
      </c>
    </row>
    <row r="8004" spans="1:2">
      <c r="A8004" s="1">
        <v>1090100064728</v>
      </c>
      <c r="B8004" t="s">
        <v>7653</v>
      </c>
    </row>
    <row r="8005" spans="1:2">
      <c r="A8005" s="1">
        <v>1090100064735</v>
      </c>
      <c r="B8005" t="s">
        <v>7654</v>
      </c>
    </row>
    <row r="8006" spans="1:2">
      <c r="A8006" s="1">
        <v>1090100064742</v>
      </c>
      <c r="B8006" t="s">
        <v>7655</v>
      </c>
    </row>
    <row r="8007" spans="1:2">
      <c r="A8007" s="1">
        <v>1090100064759</v>
      </c>
      <c r="B8007" t="s">
        <v>7656</v>
      </c>
    </row>
    <row r="8008" spans="1:2">
      <c r="A8008" s="1">
        <v>1090100064766</v>
      </c>
      <c r="B8008" t="s">
        <v>7657</v>
      </c>
    </row>
    <row r="8009" spans="1:2">
      <c r="A8009" s="1">
        <v>1090100064773</v>
      </c>
      <c r="B8009" t="s">
        <v>7658</v>
      </c>
    </row>
    <row r="8010" spans="1:2">
      <c r="A8010" s="1">
        <v>1090100064780</v>
      </c>
      <c r="B8010" t="s">
        <v>7659</v>
      </c>
    </row>
    <row r="8011" spans="1:2">
      <c r="A8011" s="1">
        <v>1090100064872</v>
      </c>
      <c r="B8011" t="s">
        <v>7660</v>
      </c>
    </row>
    <row r="8012" spans="1:2">
      <c r="A8012" s="1">
        <v>1090100064889</v>
      </c>
      <c r="B8012" t="s">
        <v>7661</v>
      </c>
    </row>
    <row r="8013" spans="1:2">
      <c r="A8013" s="1">
        <v>1090100064896</v>
      </c>
      <c r="B8013" t="s">
        <v>7662</v>
      </c>
    </row>
    <row r="8014" spans="1:2">
      <c r="A8014" s="1">
        <v>1090100064902</v>
      </c>
      <c r="B8014" t="s">
        <v>7663</v>
      </c>
    </row>
    <row r="8015" spans="1:2">
      <c r="A8015" s="1">
        <v>1090100064919</v>
      </c>
      <c r="B8015" t="s">
        <v>7664</v>
      </c>
    </row>
    <row r="8016" spans="1:2">
      <c r="A8016" s="1">
        <v>1090100064926</v>
      </c>
      <c r="B8016" t="s">
        <v>7665</v>
      </c>
    </row>
    <row r="8017" spans="1:2">
      <c r="A8017" s="1">
        <v>1090100064933</v>
      </c>
      <c r="B8017" t="s">
        <v>7666</v>
      </c>
    </row>
    <row r="8018" spans="1:2">
      <c r="A8018" s="1">
        <v>1090100064940</v>
      </c>
      <c r="B8018" t="s">
        <v>7667</v>
      </c>
    </row>
    <row r="8019" spans="1:2">
      <c r="A8019" s="1">
        <v>1090100064957</v>
      </c>
      <c r="B8019" t="s">
        <v>7668</v>
      </c>
    </row>
    <row r="8020" spans="1:2">
      <c r="A8020" s="1">
        <v>1090100064964</v>
      </c>
      <c r="B8020" t="s">
        <v>7669</v>
      </c>
    </row>
    <row r="8021" spans="1:2">
      <c r="A8021" s="1">
        <v>1090100064971</v>
      </c>
      <c r="B8021" t="s">
        <v>7670</v>
      </c>
    </row>
    <row r="8022" spans="1:2">
      <c r="A8022" s="1">
        <v>1090100064988</v>
      </c>
      <c r="B8022" t="s">
        <v>7671</v>
      </c>
    </row>
    <row r="8023" spans="1:2">
      <c r="A8023" s="1">
        <v>1090100064995</v>
      </c>
      <c r="B8023" t="s">
        <v>7672</v>
      </c>
    </row>
    <row r="8024" spans="1:2">
      <c r="A8024" s="1">
        <v>1090100065008</v>
      </c>
      <c r="B8024" t="s">
        <v>7673</v>
      </c>
    </row>
    <row r="8025" spans="1:2">
      <c r="A8025" s="1">
        <v>1090100065015</v>
      </c>
      <c r="B8025" t="s">
        <v>7674</v>
      </c>
    </row>
    <row r="8026" spans="1:2">
      <c r="A8026" s="1">
        <v>1090100065022</v>
      </c>
      <c r="B8026" t="s">
        <v>7675</v>
      </c>
    </row>
    <row r="8027" spans="1:2">
      <c r="A8027" s="1">
        <v>1090100065039</v>
      </c>
      <c r="B8027" t="s">
        <v>7676</v>
      </c>
    </row>
    <row r="8028" spans="1:2">
      <c r="A8028" s="1">
        <v>1090100065046</v>
      </c>
      <c r="B8028" t="s">
        <v>7677</v>
      </c>
    </row>
    <row r="8029" spans="1:2">
      <c r="A8029" s="1">
        <v>1090100065053</v>
      </c>
      <c r="B8029" t="s">
        <v>7678</v>
      </c>
    </row>
    <row r="8030" spans="1:2">
      <c r="A8030" s="1">
        <v>1090100065060</v>
      </c>
      <c r="B8030" t="s">
        <v>7679</v>
      </c>
    </row>
    <row r="8031" spans="1:2">
      <c r="A8031" s="1">
        <v>1090100065077</v>
      </c>
      <c r="B8031" t="s">
        <v>7680</v>
      </c>
    </row>
    <row r="8032" spans="1:2">
      <c r="A8032" s="1">
        <v>1090100065084</v>
      </c>
      <c r="B8032" t="s">
        <v>7681</v>
      </c>
    </row>
    <row r="8033" spans="1:2">
      <c r="A8033" s="1">
        <v>1090100065091</v>
      </c>
      <c r="B8033" t="s">
        <v>7682</v>
      </c>
    </row>
    <row r="8034" spans="1:2">
      <c r="A8034" s="1">
        <v>1090100065107</v>
      </c>
      <c r="B8034" t="s">
        <v>7683</v>
      </c>
    </row>
    <row r="8035" spans="1:2">
      <c r="A8035" s="1">
        <v>1090100065114</v>
      </c>
      <c r="B8035" t="s">
        <v>7684</v>
      </c>
    </row>
    <row r="8036" spans="1:2">
      <c r="A8036" s="1">
        <v>1090100065121</v>
      </c>
      <c r="B8036" t="s">
        <v>7685</v>
      </c>
    </row>
    <row r="8037" spans="1:2">
      <c r="A8037" s="1">
        <v>1090100065138</v>
      </c>
      <c r="B8037" t="s">
        <v>7686</v>
      </c>
    </row>
    <row r="8038" spans="1:2">
      <c r="A8038" s="1">
        <v>1090100065145</v>
      </c>
      <c r="B8038" t="s">
        <v>7687</v>
      </c>
    </row>
    <row r="8039" spans="1:2">
      <c r="A8039" s="1">
        <v>1090100065152</v>
      </c>
      <c r="B8039" t="s">
        <v>7688</v>
      </c>
    </row>
    <row r="8040" spans="1:2">
      <c r="A8040" s="1">
        <v>1090100065169</v>
      </c>
      <c r="B8040" t="s">
        <v>7689</v>
      </c>
    </row>
    <row r="8041" spans="1:2">
      <c r="A8041" s="1">
        <v>1090100065183</v>
      </c>
      <c r="B8041" t="s">
        <v>7690</v>
      </c>
    </row>
    <row r="8042" spans="1:2">
      <c r="A8042" s="1">
        <v>1090100065190</v>
      </c>
      <c r="B8042" t="s">
        <v>7691</v>
      </c>
    </row>
    <row r="8043" spans="1:2">
      <c r="A8043" s="1">
        <v>1090100065213</v>
      </c>
      <c r="B8043" t="s">
        <v>7692</v>
      </c>
    </row>
    <row r="8044" spans="1:2">
      <c r="A8044" s="1">
        <v>1090100065275</v>
      </c>
      <c r="B8044" t="s">
        <v>7693</v>
      </c>
    </row>
    <row r="8045" spans="1:2">
      <c r="A8045" s="1">
        <v>1090100065435</v>
      </c>
      <c r="B8045" t="s">
        <v>7694</v>
      </c>
    </row>
    <row r="8046" spans="1:2">
      <c r="A8046" s="1">
        <v>1090100065640</v>
      </c>
      <c r="B8046" t="s">
        <v>7695</v>
      </c>
    </row>
    <row r="8047" spans="1:2">
      <c r="A8047" s="1">
        <v>1090100065664</v>
      </c>
      <c r="B8047" t="s">
        <v>7696</v>
      </c>
    </row>
    <row r="8048" spans="1:2">
      <c r="A8048" s="1">
        <v>1090100065732</v>
      </c>
      <c r="B8048" t="s">
        <v>7697</v>
      </c>
    </row>
    <row r="8049" spans="1:2">
      <c r="A8049" s="1">
        <v>1090100065749</v>
      </c>
      <c r="B8049" t="s">
        <v>7698</v>
      </c>
    </row>
    <row r="8050" spans="1:2">
      <c r="A8050" s="1">
        <v>1090100065756</v>
      </c>
      <c r="B8050" t="s">
        <v>7699</v>
      </c>
    </row>
    <row r="8051" spans="1:2">
      <c r="A8051" s="1">
        <v>1090100065831</v>
      </c>
      <c r="B8051" t="s">
        <v>7700</v>
      </c>
    </row>
    <row r="8052" spans="1:2">
      <c r="A8052" s="1">
        <v>1090100065862</v>
      </c>
      <c r="B8052" t="s">
        <v>7701</v>
      </c>
    </row>
    <row r="8053" spans="1:2">
      <c r="A8053" s="1">
        <v>1090100065879</v>
      </c>
      <c r="B8053" t="s">
        <v>7702</v>
      </c>
    </row>
    <row r="8054" spans="1:2">
      <c r="A8054" s="1">
        <v>1090100065909</v>
      </c>
      <c r="B8054" t="s">
        <v>7703</v>
      </c>
    </row>
    <row r="8055" spans="1:2">
      <c r="A8055" s="1">
        <v>1090100065916</v>
      </c>
      <c r="B8055" t="s">
        <v>7704</v>
      </c>
    </row>
    <row r="8056" spans="1:2">
      <c r="A8056" s="1">
        <v>1090100065923</v>
      </c>
      <c r="B8056" t="s">
        <v>7705</v>
      </c>
    </row>
    <row r="8057" spans="1:2">
      <c r="A8057" s="1">
        <v>1090100065930</v>
      </c>
      <c r="B8057" t="s">
        <v>7706</v>
      </c>
    </row>
    <row r="8058" spans="1:2">
      <c r="A8058" s="1">
        <v>1090100065947</v>
      </c>
      <c r="B8058" t="s">
        <v>7707</v>
      </c>
    </row>
    <row r="8059" spans="1:2">
      <c r="A8059" s="1">
        <v>1090100065954</v>
      </c>
      <c r="B8059" t="s">
        <v>7708</v>
      </c>
    </row>
    <row r="8060" spans="1:2">
      <c r="A8060" s="1">
        <v>1090100065961</v>
      </c>
      <c r="B8060" t="s">
        <v>7709</v>
      </c>
    </row>
    <row r="8061" spans="1:2">
      <c r="A8061" s="1">
        <v>1090100065978</v>
      </c>
      <c r="B8061" t="s">
        <v>7710</v>
      </c>
    </row>
    <row r="8062" spans="1:2">
      <c r="A8062" s="1">
        <v>1090100065992</v>
      </c>
      <c r="B8062" t="s">
        <v>7711</v>
      </c>
    </row>
    <row r="8063" spans="1:2">
      <c r="A8063" s="1">
        <v>1090100066005</v>
      </c>
      <c r="B8063" t="e">
        <f>+TABLE GREAT OUTDOOR WK WKV380265 SQUARE FOLDING</f>
        <v>#NAME?</v>
      </c>
    </row>
    <row r="8064" spans="1:2">
      <c r="A8064" s="1">
        <v>1090100066012</v>
      </c>
      <c r="B8064" t="s">
        <v>7712</v>
      </c>
    </row>
    <row r="8065" spans="1:2">
      <c r="A8065" s="1">
        <v>1090100066029</v>
      </c>
      <c r="B8065" t="e">
        <f>+TABLE SEVILLE SHE18308W STEEL TOP</f>
        <v>#NAME?</v>
      </c>
    </row>
    <row r="8066" spans="1:2">
      <c r="A8066" s="1">
        <v>1090100066036</v>
      </c>
      <c r="B8066" t="s">
        <v>7713</v>
      </c>
    </row>
    <row r="8067" spans="1:2">
      <c r="A8067" s="1">
        <v>1090100066043</v>
      </c>
      <c r="B8067" t="s">
        <v>7714</v>
      </c>
    </row>
    <row r="8068" spans="1:2">
      <c r="A8068" s="1">
        <v>1090100066050</v>
      </c>
      <c r="B8068" t="s">
        <v>7715</v>
      </c>
    </row>
    <row r="8069" spans="1:2">
      <c r="A8069" s="1">
        <v>1090100066067</v>
      </c>
      <c r="B8069" t="s">
        <v>7716</v>
      </c>
    </row>
    <row r="8070" spans="1:2">
      <c r="A8070" s="1">
        <v>1090100066074</v>
      </c>
      <c r="B8070" t="s">
        <v>7717</v>
      </c>
    </row>
    <row r="8071" spans="1:2">
      <c r="A8071" s="1">
        <v>1090100066081</v>
      </c>
      <c r="B8071" t="s">
        <v>7718</v>
      </c>
    </row>
    <row r="8072" spans="1:2">
      <c r="A8072" s="1">
        <v>1090100066098</v>
      </c>
      <c r="B8072" t="s">
        <v>7719</v>
      </c>
    </row>
    <row r="8073" spans="1:2">
      <c r="A8073" s="1">
        <v>1090100066104</v>
      </c>
      <c r="B8073" t="s">
        <v>7720</v>
      </c>
    </row>
    <row r="8074" spans="1:2">
      <c r="A8074" s="1">
        <v>1090100066111</v>
      </c>
      <c r="B8074" t="s">
        <v>7721</v>
      </c>
    </row>
    <row r="8075" spans="1:2">
      <c r="A8075" s="1">
        <v>1090100066128</v>
      </c>
      <c r="B8075" t="s">
        <v>7722</v>
      </c>
    </row>
    <row r="8076" spans="1:2">
      <c r="A8076" s="1">
        <v>1090100066135</v>
      </c>
      <c r="B8076" t="s">
        <v>7723</v>
      </c>
    </row>
    <row r="8077" spans="1:2">
      <c r="A8077" s="1">
        <v>1090100066142</v>
      </c>
      <c r="B8077" t="s">
        <v>7724</v>
      </c>
    </row>
    <row r="8078" spans="1:2">
      <c r="A8078" s="1">
        <v>1090100066159</v>
      </c>
      <c r="B8078" t="s">
        <v>7725</v>
      </c>
    </row>
    <row r="8079" spans="1:2">
      <c r="A8079" s="1">
        <v>1090100066166</v>
      </c>
      <c r="B8079" t="s">
        <v>7726</v>
      </c>
    </row>
    <row r="8080" spans="1:2">
      <c r="A8080" s="1">
        <v>1090100066173</v>
      </c>
      <c r="B8080" t="s">
        <v>7727</v>
      </c>
    </row>
    <row r="8081" spans="1:2">
      <c r="A8081" s="1">
        <v>1090100066180</v>
      </c>
      <c r="B8081" t="s">
        <v>7728</v>
      </c>
    </row>
    <row r="8082" spans="1:2">
      <c r="A8082" s="1">
        <v>1090100066197</v>
      </c>
      <c r="B8082" t="s">
        <v>7729</v>
      </c>
    </row>
    <row r="8083" spans="1:2">
      <c r="A8083" s="1">
        <v>1090100066203</v>
      </c>
      <c r="B8083" t="s">
        <v>7730</v>
      </c>
    </row>
    <row r="8084" spans="1:2">
      <c r="A8084" s="1">
        <v>1090100066210</v>
      </c>
      <c r="B8084" t="s">
        <v>7731</v>
      </c>
    </row>
    <row r="8085" spans="1:2">
      <c r="A8085" s="1">
        <v>1090100066227</v>
      </c>
      <c r="B8085" t="s">
        <v>7732</v>
      </c>
    </row>
    <row r="8086" spans="1:2">
      <c r="A8086" s="1">
        <v>1090100066234</v>
      </c>
      <c r="B8086" t="s">
        <v>7733</v>
      </c>
    </row>
    <row r="8087" spans="1:2">
      <c r="A8087" s="1">
        <v>1090100066241</v>
      </c>
      <c r="B8087" t="s">
        <v>7734</v>
      </c>
    </row>
    <row r="8088" spans="1:2">
      <c r="A8088" s="1">
        <v>1090100066258</v>
      </c>
      <c r="B8088" t="s">
        <v>7735</v>
      </c>
    </row>
    <row r="8089" spans="1:2">
      <c r="A8089" s="1">
        <v>1090100066265</v>
      </c>
      <c r="B8089" t="s">
        <v>7736</v>
      </c>
    </row>
    <row r="8090" spans="1:2">
      <c r="A8090" s="1">
        <v>1090100066272</v>
      </c>
      <c r="B8090" t="s">
        <v>7737</v>
      </c>
    </row>
    <row r="8091" spans="1:2">
      <c r="A8091" s="1">
        <v>1090100066289</v>
      </c>
      <c r="B8091" t="s">
        <v>7738</v>
      </c>
    </row>
    <row r="8092" spans="1:2">
      <c r="A8092" s="1">
        <v>1090100066296</v>
      </c>
      <c r="B8092" t="s">
        <v>7739</v>
      </c>
    </row>
    <row r="8093" spans="1:2">
      <c r="A8093" s="1">
        <v>1090100066302</v>
      </c>
      <c r="B8093" t="s">
        <v>7740</v>
      </c>
    </row>
    <row r="8094" spans="1:2">
      <c r="A8094" s="1">
        <v>1090100066319</v>
      </c>
      <c r="B8094" t="e">
        <f>+LAUNDRY CART SEVILLE SHB16155 SINGLE BAG</f>
        <v>#NAME?</v>
      </c>
    </row>
    <row r="8095" spans="1:2">
      <c r="A8095" s="1">
        <v>1090100066326</v>
      </c>
      <c r="B8095" t="s">
        <v>7741</v>
      </c>
    </row>
    <row r="8096" spans="1:2">
      <c r="A8096" s="1">
        <v>1090100066333</v>
      </c>
      <c r="B8096" t="s">
        <v>7742</v>
      </c>
    </row>
    <row r="8097" spans="1:2">
      <c r="A8097" s="1">
        <v>1090100066340</v>
      </c>
      <c r="B8097" t="s">
        <v>7743</v>
      </c>
    </row>
    <row r="8098" spans="1:2">
      <c r="A8098" s="1">
        <v>1090100066357</v>
      </c>
      <c r="B8098" t="s">
        <v>7744</v>
      </c>
    </row>
    <row r="8099" spans="1:2">
      <c r="A8099" s="1">
        <v>1090100066364</v>
      </c>
      <c r="B8099" t="s">
        <v>7745</v>
      </c>
    </row>
    <row r="8100" spans="1:2">
      <c r="A8100" s="1">
        <v>1090100066371</v>
      </c>
      <c r="B8100" t="s">
        <v>7746</v>
      </c>
    </row>
    <row r="8101" spans="1:2">
      <c r="A8101" s="1">
        <v>1090100066388</v>
      </c>
      <c r="B8101" t="s">
        <v>7747</v>
      </c>
    </row>
    <row r="8102" spans="1:2">
      <c r="A8102" s="1">
        <v>1090100066395</v>
      </c>
      <c r="B8102" t="s">
        <v>7748</v>
      </c>
    </row>
    <row r="8103" spans="1:2">
      <c r="A8103" s="1">
        <v>1090100066401</v>
      </c>
      <c r="B8103" t="s">
        <v>7749</v>
      </c>
    </row>
    <row r="8104" spans="1:2">
      <c r="A8104" s="1">
        <v>1090100066418</v>
      </c>
      <c r="B8104" t="s">
        <v>7750</v>
      </c>
    </row>
    <row r="8105" spans="1:2">
      <c r="A8105" s="1">
        <v>1090100066425</v>
      </c>
      <c r="B8105" t="s">
        <v>7751</v>
      </c>
    </row>
    <row r="8106" spans="1:2">
      <c r="A8106" s="1">
        <v>1090100066432</v>
      </c>
      <c r="B8106" t="s">
        <v>7752</v>
      </c>
    </row>
    <row r="8107" spans="1:2">
      <c r="A8107" s="1">
        <v>1090100066449</v>
      </c>
      <c r="B8107" t="s">
        <v>7753</v>
      </c>
    </row>
    <row r="8108" spans="1:2">
      <c r="A8108" s="1">
        <v>1090100066456</v>
      </c>
      <c r="B8108" t="s">
        <v>7754</v>
      </c>
    </row>
    <row r="8109" spans="1:2">
      <c r="A8109" s="1">
        <v>1090100066463</v>
      </c>
      <c r="B8109" t="s">
        <v>7755</v>
      </c>
    </row>
    <row r="8110" spans="1:2">
      <c r="A8110" s="1">
        <v>1090100066470</v>
      </c>
      <c r="B8110" t="s">
        <v>7756</v>
      </c>
    </row>
    <row r="8111" spans="1:2">
      <c r="A8111" s="1">
        <v>1090100066487</v>
      </c>
      <c r="B8111" t="s">
        <v>7757</v>
      </c>
    </row>
    <row r="8112" spans="1:2">
      <c r="A8112" s="1">
        <v>1090100066494</v>
      </c>
      <c r="B8112" t="s">
        <v>7758</v>
      </c>
    </row>
    <row r="8113" spans="1:2">
      <c r="A8113" s="1">
        <v>1090100066500</v>
      </c>
      <c r="B8113" t="s">
        <v>7759</v>
      </c>
    </row>
    <row r="8114" spans="1:2">
      <c r="A8114" s="1">
        <v>1090100066517</v>
      </c>
      <c r="B8114" t="s">
        <v>7760</v>
      </c>
    </row>
    <row r="8115" spans="1:2">
      <c r="A8115" s="1">
        <v>1090100066524</v>
      </c>
      <c r="B8115" t="s">
        <v>7761</v>
      </c>
    </row>
    <row r="8116" spans="1:2">
      <c r="A8116" s="1">
        <v>1090100066531</v>
      </c>
      <c r="B8116" t="s">
        <v>7762</v>
      </c>
    </row>
    <row r="8117" spans="1:2">
      <c r="A8117" s="1">
        <v>1090100066548</v>
      </c>
      <c r="B8117" t="s">
        <v>7763</v>
      </c>
    </row>
    <row r="8118" spans="1:2">
      <c r="A8118" s="1">
        <v>1090100066623</v>
      </c>
      <c r="B8118" t="s">
        <v>7764</v>
      </c>
    </row>
    <row r="8119" spans="1:2">
      <c r="A8119" s="1">
        <v>1090100066630</v>
      </c>
      <c r="B8119" t="s">
        <v>7765</v>
      </c>
    </row>
    <row r="8120" spans="1:2">
      <c r="A8120" s="1">
        <v>1090100066647</v>
      </c>
      <c r="B8120" t="s">
        <v>7766</v>
      </c>
    </row>
    <row r="8121" spans="1:2">
      <c r="A8121" s="1">
        <v>1090100066654</v>
      </c>
      <c r="B8121" t="s">
        <v>7767</v>
      </c>
    </row>
    <row r="8122" spans="1:2">
      <c r="A8122" s="1">
        <v>1090100066661</v>
      </c>
      <c r="B8122" t="s">
        <v>7768</v>
      </c>
    </row>
    <row r="8123" spans="1:2">
      <c r="A8123" s="1">
        <v>1090100066678</v>
      </c>
      <c r="B8123" t="s">
        <v>7769</v>
      </c>
    </row>
    <row r="8124" spans="1:2">
      <c r="A8124" s="1">
        <v>1090100066685</v>
      </c>
      <c r="B8124" t="s">
        <v>7770</v>
      </c>
    </row>
    <row r="8125" spans="1:2">
      <c r="A8125" s="1">
        <v>1090100066692</v>
      </c>
      <c r="B8125" t="s">
        <v>7771</v>
      </c>
    </row>
    <row r="8126" spans="1:2">
      <c r="A8126" s="1">
        <v>1090100066708</v>
      </c>
      <c r="B8126" t="e">
        <f>+LAV GOLDEA SM GY6107-60</f>
        <v>#NAME?</v>
      </c>
    </row>
    <row r="8127" spans="1:2">
      <c r="A8127" s="1">
        <v>1090100066715</v>
      </c>
      <c r="B8127" t="e">
        <f>+LAV GOLDEA SM HB2106A-60</f>
        <v>#NAME?</v>
      </c>
    </row>
    <row r="8128" spans="1:2">
      <c r="A8128" s="1">
        <v>1090100066722</v>
      </c>
      <c r="B8128" t="e">
        <f>+LAV GOLDEA SM GY6107-75</f>
        <v>#NAME?</v>
      </c>
    </row>
    <row r="8129" spans="1:2">
      <c r="A8129" s="1">
        <v>1090100066739</v>
      </c>
      <c r="B8129" t="e">
        <f>+LAV GOLDEA SM HB2106A-75</f>
        <v>#NAME?</v>
      </c>
    </row>
    <row r="8130" spans="1:2">
      <c r="A8130" s="1">
        <v>1090100066746</v>
      </c>
      <c r="B8130" t="e">
        <f>+LAV GOLDEA SM HB2106A-90</f>
        <v>#NAME?</v>
      </c>
    </row>
    <row r="8131" spans="1:2">
      <c r="A8131" s="1">
        <v>1090100066753</v>
      </c>
      <c r="B8131" t="e">
        <f>+LAV GOLDEA SM GY6107-90</f>
        <v>#NAME?</v>
      </c>
    </row>
    <row r="8132" spans="1:2">
      <c r="A8132" s="1">
        <v>1090100066760</v>
      </c>
      <c r="B8132" t="s">
        <v>7772</v>
      </c>
    </row>
    <row r="8133" spans="1:2">
      <c r="A8133" s="1">
        <v>1090100066777</v>
      </c>
      <c r="B8133" t="s">
        <v>7773</v>
      </c>
    </row>
    <row r="8134" spans="1:2">
      <c r="A8134" s="1">
        <v>1090100066784</v>
      </c>
      <c r="B8134" t="s">
        <v>7774</v>
      </c>
    </row>
    <row r="8135" spans="1:2">
      <c r="A8135" s="1">
        <v>1090100066791</v>
      </c>
      <c r="B8135" t="s">
        <v>7775</v>
      </c>
    </row>
    <row r="8136" spans="1:2">
      <c r="A8136" s="1">
        <v>1090100066807</v>
      </c>
      <c r="B8136" t="s">
        <v>7776</v>
      </c>
    </row>
    <row r="8137" spans="1:2">
      <c r="A8137" s="1">
        <v>1090100066814</v>
      </c>
      <c r="B8137" t="s">
        <v>7777</v>
      </c>
    </row>
    <row r="8138" spans="1:2">
      <c r="A8138" s="1">
        <v>1090100066821</v>
      </c>
      <c r="B8138" t="s">
        <v>7778</v>
      </c>
    </row>
    <row r="8139" spans="1:2">
      <c r="A8139" s="1">
        <v>1090100066838</v>
      </c>
      <c r="B8139" t="s">
        <v>7779</v>
      </c>
    </row>
    <row r="8140" spans="1:2">
      <c r="A8140" s="1">
        <v>1090100066845</v>
      </c>
      <c r="B8140" t="s">
        <v>7780</v>
      </c>
    </row>
    <row r="8141" spans="1:2">
      <c r="A8141" s="1">
        <v>1090100066852</v>
      </c>
      <c r="B8141" t="s">
        <v>7781</v>
      </c>
    </row>
    <row r="8142" spans="1:2">
      <c r="A8142" s="1">
        <v>1090100066869</v>
      </c>
      <c r="B8142" t="s">
        <v>7782</v>
      </c>
    </row>
    <row r="8143" spans="1:2">
      <c r="A8143" s="1">
        <v>1090100066876</v>
      </c>
      <c r="B8143" t="s">
        <v>7783</v>
      </c>
    </row>
    <row r="8144" spans="1:2">
      <c r="A8144" s="1">
        <v>1090100066883</v>
      </c>
      <c r="B8144" t="s">
        <v>7784</v>
      </c>
    </row>
    <row r="8145" spans="1:2">
      <c r="A8145" s="1">
        <v>1090100066890</v>
      </c>
      <c r="B8145" t="s">
        <v>7785</v>
      </c>
    </row>
    <row r="8146" spans="1:2">
      <c r="A8146" s="1">
        <v>1090100066906</v>
      </c>
      <c r="B8146" t="s">
        <v>7786</v>
      </c>
    </row>
    <row r="8147" spans="1:2">
      <c r="A8147" s="1">
        <v>1090100066913</v>
      </c>
      <c r="B8147" t="s">
        <v>7787</v>
      </c>
    </row>
    <row r="8148" spans="1:2">
      <c r="A8148" s="1">
        <v>1090100066920</v>
      </c>
      <c r="B8148" t="s">
        <v>7788</v>
      </c>
    </row>
    <row r="8149" spans="1:2">
      <c r="A8149" s="1">
        <v>1090100066937</v>
      </c>
      <c r="B8149" t="s">
        <v>7789</v>
      </c>
    </row>
    <row r="8150" spans="1:2">
      <c r="A8150" s="1">
        <v>1090100066944</v>
      </c>
      <c r="B8150" t="s">
        <v>7790</v>
      </c>
    </row>
    <row r="8151" spans="1:2">
      <c r="A8151" s="1">
        <v>1090100066951</v>
      </c>
      <c r="B8151" t="s">
        <v>7791</v>
      </c>
    </row>
    <row r="8152" spans="1:2">
      <c r="A8152" s="1">
        <v>1090100066968</v>
      </c>
      <c r="B8152" t="s">
        <v>7792</v>
      </c>
    </row>
    <row r="8153" spans="1:2">
      <c r="A8153" s="1">
        <v>1090100066975</v>
      </c>
      <c r="B8153" t="s">
        <v>7793</v>
      </c>
    </row>
    <row r="8154" spans="1:2">
      <c r="A8154" s="1">
        <v>1090100066982</v>
      </c>
      <c r="B8154" t="e">
        <f>+LAV GOLDEA SM HB-530-626</f>
        <v>#NAME?</v>
      </c>
    </row>
    <row r="8155" spans="1:2">
      <c r="A8155" s="1">
        <v>1090100066999</v>
      </c>
      <c r="B8155" t="e">
        <f>+LAV GOLDEA SM HB-530-695</f>
        <v>#NAME?</v>
      </c>
    </row>
    <row r="8156" spans="1:2">
      <c r="A8156" s="1">
        <v>1090100067002</v>
      </c>
      <c r="B8156" t="e">
        <f>+LAV GOLDEA SM HB-410-695</f>
        <v>#NAME?</v>
      </c>
    </row>
    <row r="8157" spans="1:2">
      <c r="A8157" s="1">
        <v>1090100067019</v>
      </c>
      <c r="B8157" t="e">
        <f>+LAV GOLDEA SM HB-410-626</f>
        <v>#NAME?</v>
      </c>
    </row>
    <row r="8158" spans="1:2">
      <c r="A8158" s="1">
        <v>1090100067026</v>
      </c>
      <c r="B8158" t="s">
        <v>7794</v>
      </c>
    </row>
    <row r="8159" spans="1:2">
      <c r="A8159" s="1">
        <v>1090100067033</v>
      </c>
      <c r="B8159" t="s">
        <v>7795</v>
      </c>
    </row>
    <row r="8160" spans="1:2">
      <c r="A8160" s="1">
        <v>1090100067040</v>
      </c>
      <c r="B8160" t="s">
        <v>7796</v>
      </c>
    </row>
    <row r="8161" spans="1:2">
      <c r="A8161" s="1">
        <v>1090100067057</v>
      </c>
      <c r="B8161" t="s">
        <v>7797</v>
      </c>
    </row>
    <row r="8162" spans="1:2">
      <c r="A8162" s="1">
        <v>1090100067064</v>
      </c>
      <c r="B8162" t="s">
        <v>7798</v>
      </c>
    </row>
    <row r="8163" spans="1:2">
      <c r="A8163" s="1">
        <v>1090100067071</v>
      </c>
      <c r="B8163" t="s">
        <v>7799</v>
      </c>
    </row>
    <row r="8164" spans="1:2">
      <c r="A8164" s="1">
        <v>1090100067088</v>
      </c>
      <c r="B8164" t="s">
        <v>7800</v>
      </c>
    </row>
    <row r="8165" spans="1:2">
      <c r="A8165" s="1">
        <v>1090100067095</v>
      </c>
      <c r="B8165" t="s">
        <v>7801</v>
      </c>
    </row>
    <row r="8166" spans="1:2">
      <c r="A8166" s="1">
        <v>1090100067101</v>
      </c>
      <c r="B8166" t="s">
        <v>7802</v>
      </c>
    </row>
    <row r="8167" spans="1:2">
      <c r="A8167" s="1">
        <v>1090100067118</v>
      </c>
      <c r="B8167" t="s">
        <v>7803</v>
      </c>
    </row>
    <row r="8168" spans="1:2">
      <c r="A8168" s="1">
        <v>1090100067125</v>
      </c>
      <c r="B8168" t="s">
        <v>7804</v>
      </c>
    </row>
    <row r="8169" spans="1:2">
      <c r="A8169" s="1">
        <v>1090100067132</v>
      </c>
      <c r="B8169" t="s">
        <v>7805</v>
      </c>
    </row>
    <row r="8170" spans="1:2">
      <c r="A8170" s="1">
        <v>1090100067149</v>
      </c>
      <c r="B8170" t="s">
        <v>7806</v>
      </c>
    </row>
    <row r="8171" spans="1:2">
      <c r="A8171" s="1">
        <v>1090100067156</v>
      </c>
      <c r="B8171" t="s">
        <v>7807</v>
      </c>
    </row>
    <row r="8172" spans="1:2">
      <c r="A8172" s="1">
        <v>1090100067163</v>
      </c>
      <c r="B8172" t="s">
        <v>7808</v>
      </c>
    </row>
    <row r="8173" spans="1:2">
      <c r="A8173" s="1">
        <v>1090100067170</v>
      </c>
      <c r="B8173" t="s">
        <v>7809</v>
      </c>
    </row>
    <row r="8174" spans="1:2">
      <c r="A8174" s="1">
        <v>1090100067187</v>
      </c>
      <c r="B8174" t="s">
        <v>7810</v>
      </c>
    </row>
    <row r="8175" spans="1:2">
      <c r="A8175" s="1">
        <v>1090100067194</v>
      </c>
      <c r="B8175" t="s">
        <v>7811</v>
      </c>
    </row>
    <row r="8176" spans="1:2">
      <c r="A8176" s="1">
        <v>1090100067200</v>
      </c>
      <c r="B8176" t="s">
        <v>7812</v>
      </c>
    </row>
    <row r="8177" spans="1:2">
      <c r="A8177" s="1">
        <v>1090100067217</v>
      </c>
      <c r="B8177" t="s">
        <v>7813</v>
      </c>
    </row>
    <row r="8178" spans="1:2">
      <c r="A8178" s="1">
        <v>1090100067224</v>
      </c>
      <c r="B8178" t="s">
        <v>7814</v>
      </c>
    </row>
    <row r="8179" spans="1:2">
      <c r="A8179" s="1">
        <v>1090100067231</v>
      </c>
      <c r="B8179" t="s">
        <v>7815</v>
      </c>
    </row>
    <row r="8180" spans="1:2">
      <c r="A8180" s="1">
        <v>1090100067248</v>
      </c>
      <c r="B8180" t="s">
        <v>7816</v>
      </c>
    </row>
    <row r="8181" spans="1:2">
      <c r="A8181" s="1">
        <v>1090100067255</v>
      </c>
      <c r="B8181" t="s">
        <v>7817</v>
      </c>
    </row>
    <row r="8182" spans="1:2">
      <c r="A8182" s="1">
        <v>1090100067262</v>
      </c>
      <c r="B8182" t="s">
        <v>7818</v>
      </c>
    </row>
    <row r="8183" spans="1:2">
      <c r="A8183" s="1">
        <v>1090100067279</v>
      </c>
      <c r="B8183" t="s">
        <v>7819</v>
      </c>
    </row>
    <row r="8184" spans="1:2">
      <c r="A8184" s="1">
        <v>1090100067286</v>
      </c>
      <c r="B8184" t="e">
        <f>+CHAIR IDEA COFFEE CLASSIC</f>
        <v>#NAME?</v>
      </c>
    </row>
    <row r="8185" spans="1:2">
      <c r="A8185" s="1">
        <v>1090100067293</v>
      </c>
      <c r="B8185" t="e">
        <f>+CHAIR IDEA COFFEE RESIN</f>
        <v>#NAME?</v>
      </c>
    </row>
    <row r="8186" spans="1:2">
      <c r="A8186" s="1">
        <v>1090100067309</v>
      </c>
      <c r="B8186" t="s">
        <v>7820</v>
      </c>
    </row>
    <row r="8187" spans="1:2">
      <c r="A8187" s="1">
        <v>1090100067316</v>
      </c>
      <c r="B8187" t="s">
        <v>7821</v>
      </c>
    </row>
    <row r="8188" spans="1:2">
      <c r="A8188" s="1">
        <v>1090100067323</v>
      </c>
      <c r="B8188" t="s">
        <v>7822</v>
      </c>
    </row>
    <row r="8189" spans="1:2">
      <c r="A8189" s="1">
        <v>1090100067330</v>
      </c>
      <c r="B8189" t="s">
        <v>7823</v>
      </c>
    </row>
    <row r="8190" spans="1:2">
      <c r="A8190" s="1">
        <v>1090100067347</v>
      </c>
      <c r="B8190" t="s">
        <v>7824</v>
      </c>
    </row>
    <row r="8191" spans="1:2">
      <c r="A8191" s="1">
        <v>1090100067354</v>
      </c>
      <c r="B8191" t="s">
        <v>7825</v>
      </c>
    </row>
    <row r="8192" spans="1:2">
      <c r="A8192" s="1">
        <v>1090100067361</v>
      </c>
      <c r="B8192" t="s">
        <v>7826</v>
      </c>
    </row>
    <row r="8193" spans="1:2">
      <c r="A8193" s="1">
        <v>1090100067378</v>
      </c>
      <c r="B8193" t="s">
        <v>7827</v>
      </c>
    </row>
    <row r="8194" spans="1:2">
      <c r="A8194" s="1">
        <v>1090100067385</v>
      </c>
      <c r="B8194" t="s">
        <v>7828</v>
      </c>
    </row>
    <row r="8195" spans="1:2">
      <c r="A8195" s="1">
        <v>1090100067392</v>
      </c>
      <c r="B8195" t="s">
        <v>7829</v>
      </c>
    </row>
    <row r="8196" spans="1:2">
      <c r="A8196" s="1">
        <v>1090100067408</v>
      </c>
      <c r="B8196" t="s">
        <v>7830</v>
      </c>
    </row>
    <row r="8197" spans="1:2">
      <c r="A8197" s="1">
        <v>1090100067415</v>
      </c>
      <c r="B8197" t="s">
        <v>7831</v>
      </c>
    </row>
    <row r="8198" spans="1:2">
      <c r="A8198" s="1">
        <v>1090100067422</v>
      </c>
      <c r="B8198" t="s">
        <v>7832</v>
      </c>
    </row>
    <row r="8199" spans="1:2">
      <c r="A8199" s="1">
        <v>1090100067439</v>
      </c>
      <c r="B8199" t="s">
        <v>7833</v>
      </c>
    </row>
    <row r="8200" spans="1:2">
      <c r="A8200" s="1">
        <v>1090100067446</v>
      </c>
      <c r="B8200" t="s">
        <v>7834</v>
      </c>
    </row>
    <row r="8201" spans="1:2">
      <c r="A8201" s="1">
        <v>1090100067453</v>
      </c>
      <c r="B8201" t="s">
        <v>7835</v>
      </c>
    </row>
    <row r="8202" spans="1:2">
      <c r="A8202" s="1">
        <v>1090100067460</v>
      </c>
      <c r="B8202" t="s">
        <v>7836</v>
      </c>
    </row>
    <row r="8203" spans="1:2">
      <c r="A8203" s="1">
        <v>1090100067477</v>
      </c>
      <c r="B8203" t="s">
        <v>7837</v>
      </c>
    </row>
    <row r="8204" spans="1:2">
      <c r="A8204" s="1">
        <v>1090100067484</v>
      </c>
      <c r="B8204" t="s">
        <v>7838</v>
      </c>
    </row>
    <row r="8205" spans="1:2">
      <c r="A8205" s="1">
        <v>1090100067491</v>
      </c>
      <c r="B8205" t="s">
        <v>7839</v>
      </c>
    </row>
    <row r="8206" spans="1:2">
      <c r="A8206" s="1">
        <v>1090100067507</v>
      </c>
      <c r="B8206" t="s">
        <v>7840</v>
      </c>
    </row>
    <row r="8207" spans="1:2">
      <c r="A8207" s="1">
        <v>1090100067514</v>
      </c>
      <c r="B8207" t="s">
        <v>7841</v>
      </c>
    </row>
    <row r="8208" spans="1:2">
      <c r="A8208" s="1">
        <v>1090100067521</v>
      </c>
      <c r="B8208" t="s">
        <v>7842</v>
      </c>
    </row>
    <row r="8209" spans="1:2">
      <c r="A8209" s="1">
        <v>1090100067538</v>
      </c>
      <c r="B8209" t="s">
        <v>7843</v>
      </c>
    </row>
    <row r="8210" spans="1:2">
      <c r="A8210" s="1">
        <v>1090100067545</v>
      </c>
      <c r="B8210" t="s">
        <v>7844</v>
      </c>
    </row>
    <row r="8211" spans="1:2">
      <c r="A8211" s="1">
        <v>1090100067552</v>
      </c>
      <c r="B8211" t="s">
        <v>7845</v>
      </c>
    </row>
    <row r="8212" spans="1:2">
      <c r="A8212" s="1">
        <v>1090100067569</v>
      </c>
      <c r="B8212" t="s">
        <v>7846</v>
      </c>
    </row>
    <row r="8213" spans="1:2">
      <c r="A8213" s="1">
        <v>1090100067576</v>
      </c>
      <c r="B8213" t="s">
        <v>7847</v>
      </c>
    </row>
    <row r="8214" spans="1:2">
      <c r="A8214" s="1">
        <v>1090100067583</v>
      </c>
      <c r="B8214" t="s">
        <v>7848</v>
      </c>
    </row>
    <row r="8215" spans="1:2">
      <c r="A8215" s="1">
        <v>1090100067590</v>
      </c>
      <c r="B8215" t="s">
        <v>7849</v>
      </c>
    </row>
    <row r="8216" spans="1:2">
      <c r="A8216" s="1">
        <v>1090100067606</v>
      </c>
      <c r="B8216" t="s">
        <v>7850</v>
      </c>
    </row>
    <row r="8217" spans="1:2">
      <c r="A8217" s="1">
        <v>1090100067613</v>
      </c>
      <c r="B8217" t="s">
        <v>7851</v>
      </c>
    </row>
    <row r="8218" spans="1:2">
      <c r="A8218" s="1">
        <v>1090100067620</v>
      </c>
      <c r="B8218" t="s">
        <v>7852</v>
      </c>
    </row>
    <row r="8219" spans="1:2">
      <c r="A8219" s="1">
        <v>1090100067637</v>
      </c>
      <c r="B8219" t="s">
        <v>7853</v>
      </c>
    </row>
    <row r="8220" spans="1:2">
      <c r="A8220" s="1">
        <v>1090100067644</v>
      </c>
      <c r="B8220" t="s">
        <v>7854</v>
      </c>
    </row>
    <row r="8221" spans="1:2">
      <c r="A8221" s="1">
        <v>1090100067651</v>
      </c>
      <c r="B8221" t="s">
        <v>7855</v>
      </c>
    </row>
    <row r="8222" spans="1:2">
      <c r="A8222" s="1">
        <v>1090100067668</v>
      </c>
      <c r="B8222" t="s">
        <v>7856</v>
      </c>
    </row>
    <row r="8223" spans="1:2">
      <c r="A8223" s="1">
        <v>1090100067675</v>
      </c>
      <c r="B8223" t="s">
        <v>7857</v>
      </c>
    </row>
    <row r="8224" spans="1:2">
      <c r="A8224" s="1">
        <v>1090100067682</v>
      </c>
      <c r="B8224" t="s">
        <v>7858</v>
      </c>
    </row>
    <row r="8225" spans="1:2">
      <c r="A8225" s="1">
        <v>1090100067699</v>
      </c>
      <c r="B8225" t="s">
        <v>7859</v>
      </c>
    </row>
    <row r="8226" spans="1:2">
      <c r="A8226" s="1">
        <v>1090100067705</v>
      </c>
      <c r="B8226" t="s">
        <v>7860</v>
      </c>
    </row>
    <row r="8227" spans="1:2">
      <c r="A8227" s="1">
        <v>1090100067712</v>
      </c>
      <c r="B8227" t="s">
        <v>7861</v>
      </c>
    </row>
    <row r="8228" spans="1:2">
      <c r="A8228" s="1">
        <v>1090100067729</v>
      </c>
      <c r="B8228" t="e">
        <f>+BRUSH PAINT KING ORIGIN PBP1 SET</f>
        <v>#NAME?</v>
      </c>
    </row>
    <row r="8229" spans="1:2">
      <c r="A8229" s="1">
        <v>1090100067736</v>
      </c>
      <c r="B8229" t="e">
        <f>+BUCKET PAINT KING ORIGIN PS-1112</f>
        <v>#NAME?</v>
      </c>
    </row>
    <row r="8230" spans="1:2">
      <c r="A8230" s="1">
        <v>1090100067743</v>
      </c>
      <c r="B8230" t="s">
        <v>7862</v>
      </c>
    </row>
    <row r="8231" spans="1:2">
      <c r="A8231" s="1">
        <v>1090100067750</v>
      </c>
      <c r="B8231" t="s">
        <v>7863</v>
      </c>
    </row>
    <row r="8232" spans="1:2">
      <c r="A8232" s="1">
        <v>1090100067767</v>
      </c>
      <c r="B8232" t="s">
        <v>7864</v>
      </c>
    </row>
    <row r="8233" spans="1:2">
      <c r="A8233" s="1">
        <v>1090100067774</v>
      </c>
      <c r="B8233" t="s">
        <v>7865</v>
      </c>
    </row>
    <row r="8234" spans="1:2">
      <c r="A8234" s="1">
        <v>1090100067781</v>
      </c>
      <c r="B8234" t="s">
        <v>7866</v>
      </c>
    </row>
    <row r="8235" spans="1:2">
      <c r="A8235" s="1">
        <v>1090100067798</v>
      </c>
      <c r="B8235" t="s">
        <v>7867</v>
      </c>
    </row>
    <row r="8236" spans="1:2">
      <c r="A8236" s="1">
        <v>1090100067804</v>
      </c>
      <c r="B8236" t="s">
        <v>7868</v>
      </c>
    </row>
    <row r="8237" spans="1:2">
      <c r="A8237" s="1">
        <v>1090100067811</v>
      </c>
      <c r="B8237" t="s">
        <v>7869</v>
      </c>
    </row>
    <row r="8238" spans="1:2">
      <c r="A8238" s="1">
        <v>1090100067927</v>
      </c>
      <c r="B8238" t="s">
        <v>7870</v>
      </c>
    </row>
    <row r="8239" spans="1:2">
      <c r="A8239" s="1">
        <v>1090100067934</v>
      </c>
      <c r="B8239" t="s">
        <v>7871</v>
      </c>
    </row>
    <row r="8240" spans="1:2">
      <c r="A8240" s="1">
        <v>1090100067941</v>
      </c>
      <c r="B8240" t="s">
        <v>7872</v>
      </c>
    </row>
    <row r="8241" spans="1:2">
      <c r="A8241" s="1">
        <v>1090100067958</v>
      </c>
      <c r="B8241" t="s">
        <v>7873</v>
      </c>
    </row>
    <row r="8242" spans="1:2">
      <c r="A8242" s="1">
        <v>1090100067965</v>
      </c>
      <c r="B8242" t="s">
        <v>7874</v>
      </c>
    </row>
    <row r="8243" spans="1:2">
      <c r="A8243" s="1">
        <v>1090100067972</v>
      </c>
      <c r="B8243" t="s">
        <v>7875</v>
      </c>
    </row>
    <row r="8244" spans="1:2">
      <c r="A8244" s="1">
        <v>1090100067989</v>
      </c>
      <c r="B8244" t="s">
        <v>7876</v>
      </c>
    </row>
    <row r="8245" spans="1:2">
      <c r="A8245" s="1">
        <v>1090100067996</v>
      </c>
      <c r="B8245" t="s">
        <v>7877</v>
      </c>
    </row>
    <row r="8246" spans="1:2">
      <c r="A8246" s="1">
        <v>1090100068009</v>
      </c>
      <c r="B8246" t="s">
        <v>7878</v>
      </c>
    </row>
    <row r="8247" spans="1:2">
      <c r="A8247" s="1">
        <v>1090100068016</v>
      </c>
      <c r="B8247" t="s">
        <v>7879</v>
      </c>
    </row>
    <row r="8248" spans="1:2">
      <c r="A8248" s="1">
        <v>1090100068023</v>
      </c>
      <c r="B8248" t="s">
        <v>7880</v>
      </c>
    </row>
    <row r="8249" spans="1:2">
      <c r="A8249" s="1">
        <v>1090100068030</v>
      </c>
      <c r="B8249" t="s">
        <v>7881</v>
      </c>
    </row>
    <row r="8250" spans="1:2">
      <c r="A8250" s="1">
        <v>1090100068047</v>
      </c>
      <c r="B8250" t="s">
        <v>7882</v>
      </c>
    </row>
    <row r="8251" spans="1:2">
      <c r="A8251" s="1">
        <v>1090100068054</v>
      </c>
      <c r="B8251" t="s">
        <v>7883</v>
      </c>
    </row>
    <row r="8252" spans="1:2">
      <c r="A8252" s="1">
        <v>1090100068061</v>
      </c>
      <c r="B8252" t="s">
        <v>7884</v>
      </c>
    </row>
    <row r="8253" spans="1:2">
      <c r="A8253" s="1">
        <v>1090100068078</v>
      </c>
      <c r="B8253" t="s">
        <v>7885</v>
      </c>
    </row>
    <row r="8254" spans="1:2">
      <c r="A8254" s="1">
        <v>1090100068085</v>
      </c>
      <c r="B8254" t="s">
        <v>7886</v>
      </c>
    </row>
    <row r="8255" spans="1:2">
      <c r="A8255" s="1">
        <v>1090100068092</v>
      </c>
      <c r="B8255" t="s">
        <v>7887</v>
      </c>
    </row>
    <row r="8256" spans="1:2">
      <c r="A8256" s="1">
        <v>1090100068108</v>
      </c>
      <c r="B8256" t="s">
        <v>7888</v>
      </c>
    </row>
    <row r="8257" spans="1:2">
      <c r="A8257" s="1">
        <v>1090100068115</v>
      </c>
      <c r="B8257" t="s">
        <v>7889</v>
      </c>
    </row>
    <row r="8258" spans="1:2">
      <c r="A8258" s="1">
        <v>1090100068122</v>
      </c>
      <c r="B8258" t="s">
        <v>7890</v>
      </c>
    </row>
    <row r="8259" spans="1:2">
      <c r="A8259" s="1">
        <v>1090100068139</v>
      </c>
      <c r="B8259" t="s">
        <v>7891</v>
      </c>
    </row>
    <row r="8260" spans="1:2">
      <c r="A8260" s="1">
        <v>1090100068146</v>
      </c>
      <c r="B8260" t="s">
        <v>7892</v>
      </c>
    </row>
    <row r="8261" spans="1:2">
      <c r="A8261" s="1">
        <v>1090100068153</v>
      </c>
      <c r="B8261" t="s">
        <v>7893</v>
      </c>
    </row>
    <row r="8262" spans="1:2">
      <c r="A8262" s="1">
        <v>1090100068160</v>
      </c>
      <c r="B8262" t="s">
        <v>7894</v>
      </c>
    </row>
    <row r="8263" spans="1:2">
      <c r="A8263" s="1">
        <v>1090100068177</v>
      </c>
      <c r="B8263" t="s">
        <v>7895</v>
      </c>
    </row>
    <row r="8264" spans="1:2">
      <c r="A8264" s="1">
        <v>1090100068184</v>
      </c>
      <c r="B8264" t="s">
        <v>7896</v>
      </c>
    </row>
    <row r="8265" spans="1:2">
      <c r="A8265" s="1">
        <v>1090100068191</v>
      </c>
      <c r="B8265" t="s">
        <v>7897</v>
      </c>
    </row>
    <row r="8266" spans="1:2">
      <c r="A8266" s="1">
        <v>1090100068207</v>
      </c>
      <c r="B8266" t="s">
        <v>7898</v>
      </c>
    </row>
    <row r="8267" spans="1:2">
      <c r="A8267" s="1">
        <v>1090100068214</v>
      </c>
      <c r="B8267" t="s">
        <v>7899</v>
      </c>
    </row>
    <row r="8268" spans="1:2">
      <c r="A8268" s="1">
        <v>1090100068221</v>
      </c>
      <c r="B8268" t="s">
        <v>7900</v>
      </c>
    </row>
    <row r="8269" spans="1:2">
      <c r="A8269" s="1">
        <v>1090100068238</v>
      </c>
      <c r="B8269" t="s">
        <v>7901</v>
      </c>
    </row>
    <row r="8270" spans="1:2">
      <c r="A8270" s="1">
        <v>1090100068245</v>
      </c>
      <c r="B8270" t="s">
        <v>7902</v>
      </c>
    </row>
    <row r="8271" spans="1:2">
      <c r="A8271" s="1">
        <v>1090100068252</v>
      </c>
      <c r="B8271" t="s">
        <v>7903</v>
      </c>
    </row>
    <row r="8272" spans="1:2">
      <c r="A8272" s="1">
        <v>1090100068269</v>
      </c>
      <c r="B8272" t="s">
        <v>7904</v>
      </c>
    </row>
    <row r="8273" spans="1:2">
      <c r="A8273" s="1">
        <v>1090100068276</v>
      </c>
      <c r="B8273" t="s">
        <v>7905</v>
      </c>
    </row>
    <row r="8274" spans="1:2">
      <c r="A8274" s="1">
        <v>1090100068283</v>
      </c>
      <c r="B8274" t="s">
        <v>7906</v>
      </c>
    </row>
    <row r="8275" spans="1:2">
      <c r="A8275" s="1">
        <v>1090100068290</v>
      </c>
      <c r="B8275" t="s">
        <v>7907</v>
      </c>
    </row>
    <row r="8276" spans="1:2">
      <c r="A8276" s="1">
        <v>1090100068306</v>
      </c>
      <c r="B8276" t="s">
        <v>7908</v>
      </c>
    </row>
    <row r="8277" spans="1:2">
      <c r="A8277" s="1">
        <v>1090100068313</v>
      </c>
      <c r="B8277" t="s">
        <v>7909</v>
      </c>
    </row>
    <row r="8278" spans="1:2">
      <c r="A8278" s="1">
        <v>1090100068320</v>
      </c>
      <c r="B8278" t="s">
        <v>7910</v>
      </c>
    </row>
    <row r="8279" spans="1:2">
      <c r="A8279" s="1">
        <v>1090100068337</v>
      </c>
      <c r="B8279" t="s">
        <v>7911</v>
      </c>
    </row>
    <row r="8280" spans="1:2">
      <c r="A8280" s="1">
        <v>1090100068344</v>
      </c>
      <c r="B8280" t="s">
        <v>7912</v>
      </c>
    </row>
    <row r="8281" spans="1:2">
      <c r="A8281" s="1">
        <v>1090100068351</v>
      </c>
      <c r="B8281" t="s">
        <v>7913</v>
      </c>
    </row>
    <row r="8282" spans="1:2">
      <c r="A8282" s="1">
        <v>1090100068368</v>
      </c>
      <c r="B8282" t="s">
        <v>7914</v>
      </c>
    </row>
    <row r="8283" spans="1:2">
      <c r="A8283" s="1">
        <v>1090100068375</v>
      </c>
      <c r="B8283" t="s">
        <v>7915</v>
      </c>
    </row>
    <row r="8284" spans="1:2">
      <c r="A8284" s="1">
        <v>1090100068382</v>
      </c>
      <c r="B8284" t="s">
        <v>7916</v>
      </c>
    </row>
    <row r="8285" spans="1:2">
      <c r="A8285" s="1">
        <v>1090100068399</v>
      </c>
      <c r="B8285" t="s">
        <v>7917</v>
      </c>
    </row>
    <row r="8286" spans="1:2">
      <c r="A8286" s="1">
        <v>1090100068405</v>
      </c>
      <c r="B8286" t="s">
        <v>7918</v>
      </c>
    </row>
    <row r="8287" spans="1:2">
      <c r="A8287" s="1">
        <v>1090100068412</v>
      </c>
      <c r="B8287" t="s">
        <v>7919</v>
      </c>
    </row>
    <row r="8288" spans="1:2">
      <c r="A8288" s="1">
        <v>1090100068429</v>
      </c>
      <c r="B8288" t="s">
        <v>7920</v>
      </c>
    </row>
    <row r="8289" spans="1:2">
      <c r="A8289" s="1">
        <v>1090100068436</v>
      </c>
      <c r="B8289" t="s">
        <v>7921</v>
      </c>
    </row>
    <row r="8290" spans="1:2">
      <c r="A8290" s="1">
        <v>1090100068443</v>
      </c>
      <c r="B8290" t="s">
        <v>7922</v>
      </c>
    </row>
    <row r="8291" spans="1:2">
      <c r="A8291" s="1">
        <v>1090100068450</v>
      </c>
      <c r="B8291" t="s">
        <v>7923</v>
      </c>
    </row>
    <row r="8292" spans="1:2">
      <c r="A8292" s="1">
        <v>1090100068467</v>
      </c>
      <c r="B8292" t="s">
        <v>7924</v>
      </c>
    </row>
    <row r="8293" spans="1:2">
      <c r="A8293" s="1">
        <v>1090100068474</v>
      </c>
      <c r="B8293" t="s">
        <v>7925</v>
      </c>
    </row>
    <row r="8294" spans="1:2">
      <c r="A8294" s="1">
        <v>1090100068481</v>
      </c>
      <c r="B8294" t="s">
        <v>7926</v>
      </c>
    </row>
    <row r="8295" spans="1:2">
      <c r="A8295" s="1">
        <v>1090100068498</v>
      </c>
      <c r="B8295" t="s">
        <v>7927</v>
      </c>
    </row>
    <row r="8296" spans="1:2">
      <c r="A8296" s="1">
        <v>1090100068504</v>
      </c>
      <c r="B8296" t="s">
        <v>7928</v>
      </c>
    </row>
    <row r="8297" spans="1:2">
      <c r="A8297" s="1">
        <v>1090100068511</v>
      </c>
      <c r="B8297" t="s">
        <v>7929</v>
      </c>
    </row>
    <row r="8298" spans="1:2">
      <c r="A8298" s="1">
        <v>1090100068528</v>
      </c>
      <c r="B8298" t="s">
        <v>7930</v>
      </c>
    </row>
    <row r="8299" spans="1:2">
      <c r="A8299" s="1">
        <v>1090100068535</v>
      </c>
      <c r="B8299" t="s">
        <v>7931</v>
      </c>
    </row>
    <row r="8300" spans="1:2">
      <c r="A8300" s="1">
        <v>1090100068542</v>
      </c>
      <c r="B8300" t="s">
        <v>7932</v>
      </c>
    </row>
    <row r="8301" spans="1:2">
      <c r="A8301" s="1">
        <v>1090100068559</v>
      </c>
      <c r="B8301" t="s">
        <v>7933</v>
      </c>
    </row>
    <row r="8302" spans="1:2">
      <c r="A8302" s="1">
        <v>1090100068566</v>
      </c>
      <c r="B8302" t="s">
        <v>7934</v>
      </c>
    </row>
    <row r="8303" spans="1:2">
      <c r="A8303" s="1">
        <v>1090100068573</v>
      </c>
      <c r="B8303" t="s">
        <v>7935</v>
      </c>
    </row>
    <row r="8304" spans="1:2">
      <c r="A8304" s="1">
        <v>1090100068580</v>
      </c>
      <c r="B8304" t="s">
        <v>7936</v>
      </c>
    </row>
    <row r="8305" spans="1:2">
      <c r="A8305" s="1">
        <v>1090100068597</v>
      </c>
      <c r="B8305" t="s">
        <v>7937</v>
      </c>
    </row>
    <row r="8306" spans="1:2">
      <c r="A8306" s="1">
        <v>1090100068603</v>
      </c>
      <c r="B8306" t="s">
        <v>7938</v>
      </c>
    </row>
    <row r="8307" spans="1:2">
      <c r="A8307" s="1">
        <v>1090100068610</v>
      </c>
      <c r="B8307" t="s">
        <v>7939</v>
      </c>
    </row>
    <row r="8308" spans="1:2">
      <c r="A8308" s="1">
        <v>1090100068627</v>
      </c>
      <c r="B8308" t="s">
        <v>7940</v>
      </c>
    </row>
    <row r="8309" spans="1:2">
      <c r="A8309" s="1">
        <v>1090100068634</v>
      </c>
      <c r="B8309" t="s">
        <v>7941</v>
      </c>
    </row>
    <row r="8310" spans="1:2">
      <c r="A8310" s="1">
        <v>1090100068641</v>
      </c>
      <c r="B8310" t="s">
        <v>7942</v>
      </c>
    </row>
    <row r="8311" spans="1:2">
      <c r="A8311" s="1">
        <v>1090100068658</v>
      </c>
      <c r="B8311" t="s">
        <v>7943</v>
      </c>
    </row>
    <row r="8312" spans="1:2">
      <c r="A8312" s="1">
        <v>1090100068665</v>
      </c>
      <c r="B8312" t="s">
        <v>7944</v>
      </c>
    </row>
    <row r="8313" spans="1:2">
      <c r="A8313" s="1">
        <v>1090100068672</v>
      </c>
      <c r="B8313" t="s">
        <v>7945</v>
      </c>
    </row>
    <row r="8314" spans="1:2">
      <c r="A8314" s="1">
        <v>1090100068689</v>
      </c>
      <c r="B8314" t="s">
        <v>7946</v>
      </c>
    </row>
    <row r="8315" spans="1:2">
      <c r="A8315" s="1">
        <v>1090100068696</v>
      </c>
      <c r="B8315" t="s">
        <v>7947</v>
      </c>
    </row>
    <row r="8316" spans="1:2">
      <c r="A8316" s="1">
        <v>1090100068702</v>
      </c>
      <c r="B8316" t="s">
        <v>7948</v>
      </c>
    </row>
    <row r="8317" spans="1:2">
      <c r="A8317" s="1">
        <v>1090100068719</v>
      </c>
      <c r="B8317" t="s">
        <v>7949</v>
      </c>
    </row>
    <row r="8318" spans="1:2">
      <c r="A8318" s="1">
        <v>1090100068726</v>
      </c>
      <c r="B8318" t="s">
        <v>7950</v>
      </c>
    </row>
    <row r="8319" spans="1:2">
      <c r="A8319" s="1">
        <v>1090100068733</v>
      </c>
      <c r="B8319" t="s">
        <v>7951</v>
      </c>
    </row>
    <row r="8320" spans="1:2">
      <c r="A8320" s="1">
        <v>1090100068740</v>
      </c>
      <c r="B8320" t="s">
        <v>7952</v>
      </c>
    </row>
    <row r="8321" spans="1:2">
      <c r="A8321" s="1">
        <v>1090100068757</v>
      </c>
      <c r="B8321" t="s">
        <v>7953</v>
      </c>
    </row>
    <row r="8322" spans="1:2">
      <c r="A8322" s="1">
        <v>1090100068764</v>
      </c>
      <c r="B8322" t="s">
        <v>7954</v>
      </c>
    </row>
    <row r="8323" spans="1:2">
      <c r="A8323" s="1">
        <v>1090100068771</v>
      </c>
      <c r="B8323" t="s">
        <v>7955</v>
      </c>
    </row>
    <row r="8324" spans="1:2">
      <c r="A8324" s="1">
        <v>1090100068788</v>
      </c>
      <c r="B8324" t="s">
        <v>7956</v>
      </c>
    </row>
    <row r="8325" spans="1:2">
      <c r="A8325" s="1">
        <v>1090100068795</v>
      </c>
      <c r="B8325" t="s">
        <v>7957</v>
      </c>
    </row>
    <row r="8326" spans="1:2">
      <c r="A8326" s="1">
        <v>1090100068801</v>
      </c>
      <c r="B8326" t="s">
        <v>7958</v>
      </c>
    </row>
    <row r="8327" spans="1:2">
      <c r="A8327" s="1">
        <v>1090100068818</v>
      </c>
      <c r="B8327" t="s">
        <v>7959</v>
      </c>
    </row>
    <row r="8328" spans="1:2">
      <c r="A8328" s="1">
        <v>1090100068825</v>
      </c>
      <c r="B8328" t="s">
        <v>7960</v>
      </c>
    </row>
    <row r="8329" spans="1:2">
      <c r="A8329" s="1">
        <v>1090100068832</v>
      </c>
      <c r="B8329" t="s">
        <v>7961</v>
      </c>
    </row>
    <row r="8330" spans="1:2">
      <c r="A8330" s="1">
        <v>1090100068849</v>
      </c>
      <c r="B8330" t="s">
        <v>7962</v>
      </c>
    </row>
    <row r="8331" spans="1:2">
      <c r="A8331" s="1">
        <v>1090100068856</v>
      </c>
      <c r="B8331" t="s">
        <v>7963</v>
      </c>
    </row>
    <row r="8332" spans="1:2">
      <c r="A8332" s="1">
        <v>1090100068863</v>
      </c>
      <c r="B8332" t="s">
        <v>7964</v>
      </c>
    </row>
    <row r="8333" spans="1:2">
      <c r="A8333" s="1">
        <v>1090100068870</v>
      </c>
      <c r="B8333" t="s">
        <v>7965</v>
      </c>
    </row>
    <row r="8334" spans="1:2">
      <c r="A8334" s="1">
        <v>1090100068887</v>
      </c>
      <c r="B8334" t="s">
        <v>7966</v>
      </c>
    </row>
    <row r="8335" spans="1:2">
      <c r="A8335" s="1">
        <v>1090100068894</v>
      </c>
      <c r="B8335" t="s">
        <v>7967</v>
      </c>
    </row>
    <row r="8336" spans="1:2">
      <c r="A8336" s="1">
        <v>1090100068900</v>
      </c>
      <c r="B8336" t="s">
        <v>7968</v>
      </c>
    </row>
    <row r="8337" spans="1:2">
      <c r="A8337" s="1">
        <v>1090100068917</v>
      </c>
      <c r="B8337" t="s">
        <v>7969</v>
      </c>
    </row>
    <row r="8338" spans="1:2">
      <c r="A8338" s="1">
        <v>1090100068924</v>
      </c>
      <c r="B8338" t="s">
        <v>7970</v>
      </c>
    </row>
    <row r="8339" spans="1:2">
      <c r="A8339" s="1">
        <v>1090100068931</v>
      </c>
      <c r="B8339" t="s">
        <v>7971</v>
      </c>
    </row>
    <row r="8340" spans="1:2">
      <c r="A8340" s="1">
        <v>1090100068948</v>
      </c>
      <c r="B8340" t="s">
        <v>7972</v>
      </c>
    </row>
    <row r="8341" spans="1:2">
      <c r="A8341" s="1">
        <v>1090100068955</v>
      </c>
      <c r="B8341" t="s">
        <v>7973</v>
      </c>
    </row>
    <row r="8342" spans="1:2">
      <c r="A8342" s="1">
        <v>1090100068962</v>
      </c>
      <c r="B8342" t="s">
        <v>7974</v>
      </c>
    </row>
    <row r="8343" spans="1:2">
      <c r="A8343" s="1">
        <v>1090100068979</v>
      </c>
      <c r="B8343" t="s">
        <v>7975</v>
      </c>
    </row>
    <row r="8344" spans="1:2">
      <c r="A8344" s="1">
        <v>1090100068986</v>
      </c>
      <c r="B8344" t="s">
        <v>7976</v>
      </c>
    </row>
    <row r="8345" spans="1:2">
      <c r="A8345" s="1">
        <v>1090100068993</v>
      </c>
      <c r="B8345" t="s">
        <v>7977</v>
      </c>
    </row>
    <row r="8346" spans="1:2">
      <c r="A8346" s="1">
        <v>1090100069006</v>
      </c>
      <c r="B8346" t="s">
        <v>7978</v>
      </c>
    </row>
    <row r="8347" spans="1:2">
      <c r="A8347" s="1">
        <v>1090100069013</v>
      </c>
      <c r="B8347" t="s">
        <v>7979</v>
      </c>
    </row>
    <row r="8348" spans="1:2">
      <c r="A8348" s="1">
        <v>1090100069020</v>
      </c>
      <c r="B8348" t="s">
        <v>7980</v>
      </c>
    </row>
    <row r="8349" spans="1:2">
      <c r="A8349" s="1">
        <v>1090100069037</v>
      </c>
      <c r="B8349" t="s">
        <v>7981</v>
      </c>
    </row>
    <row r="8350" spans="1:2">
      <c r="A8350" s="1">
        <v>1090100069044</v>
      </c>
      <c r="B8350" t="s">
        <v>7982</v>
      </c>
    </row>
    <row r="8351" spans="1:2">
      <c r="A8351" s="1">
        <v>1090100069051</v>
      </c>
      <c r="B8351" t="s">
        <v>7983</v>
      </c>
    </row>
    <row r="8352" spans="1:2">
      <c r="A8352" s="1">
        <v>1090100069068</v>
      </c>
      <c r="B8352" t="s">
        <v>7984</v>
      </c>
    </row>
    <row r="8353" spans="1:2">
      <c r="A8353" s="1">
        <v>1090100069075</v>
      </c>
      <c r="B8353" t="s">
        <v>7985</v>
      </c>
    </row>
    <row r="8354" spans="1:2">
      <c r="A8354" s="1">
        <v>1090100069082</v>
      </c>
      <c r="B8354" t="s">
        <v>7986</v>
      </c>
    </row>
    <row r="8355" spans="1:2">
      <c r="A8355" s="1">
        <v>1090100069099</v>
      </c>
      <c r="B8355" t="s">
        <v>7987</v>
      </c>
    </row>
    <row r="8356" spans="1:2">
      <c r="A8356" s="1">
        <v>1090100069105</v>
      </c>
      <c r="B8356" t="s">
        <v>7988</v>
      </c>
    </row>
    <row r="8357" spans="1:2">
      <c r="A8357" s="1">
        <v>1090100069112</v>
      </c>
      <c r="B8357" t="s">
        <v>7989</v>
      </c>
    </row>
    <row r="8358" spans="1:2">
      <c r="A8358" s="1">
        <v>1090100069129</v>
      </c>
      <c r="B8358" t="s">
        <v>7990</v>
      </c>
    </row>
    <row r="8359" spans="1:2">
      <c r="A8359" s="1">
        <v>1090100069136</v>
      </c>
      <c r="B8359" t="s">
        <v>7991</v>
      </c>
    </row>
    <row r="8360" spans="1:2">
      <c r="A8360" s="1">
        <v>1090100069143</v>
      </c>
      <c r="B8360" t="s">
        <v>7992</v>
      </c>
    </row>
    <row r="8361" spans="1:2">
      <c r="A8361" s="1">
        <v>1090100069150</v>
      </c>
      <c r="B8361" t="s">
        <v>7993</v>
      </c>
    </row>
    <row r="8362" spans="1:2">
      <c r="A8362" s="1">
        <v>1090100069167</v>
      </c>
      <c r="B8362" t="s">
        <v>7994</v>
      </c>
    </row>
    <row r="8363" spans="1:2">
      <c r="A8363" s="1">
        <v>1090100069174</v>
      </c>
      <c r="B8363" t="s">
        <v>7995</v>
      </c>
    </row>
    <row r="8364" spans="1:2">
      <c r="A8364" s="1">
        <v>1090100069181</v>
      </c>
      <c r="B8364" t="s">
        <v>7996</v>
      </c>
    </row>
    <row r="8365" spans="1:2">
      <c r="A8365" s="1">
        <v>1090100069198</v>
      </c>
      <c r="B8365" t="s">
        <v>7997</v>
      </c>
    </row>
    <row r="8366" spans="1:2">
      <c r="A8366" s="1">
        <v>1090100069204</v>
      </c>
      <c r="B8366" t="s">
        <v>7998</v>
      </c>
    </row>
    <row r="8367" spans="1:2">
      <c r="A8367" s="1">
        <v>1090100069211</v>
      </c>
      <c r="B8367" t="s">
        <v>7999</v>
      </c>
    </row>
    <row r="8368" spans="1:2">
      <c r="A8368" s="1">
        <v>1090100069228</v>
      </c>
      <c r="B8368" t="s">
        <v>8000</v>
      </c>
    </row>
    <row r="8369" spans="1:2">
      <c r="A8369" s="1">
        <v>1090100069235</v>
      </c>
      <c r="B8369" t="s">
        <v>8001</v>
      </c>
    </row>
    <row r="8370" spans="1:2">
      <c r="A8370" s="1">
        <v>1090100069242</v>
      </c>
      <c r="B8370" t="s">
        <v>8002</v>
      </c>
    </row>
    <row r="8371" spans="1:2">
      <c r="A8371" s="1">
        <v>1090100069259</v>
      </c>
      <c r="B8371" t="s">
        <v>8003</v>
      </c>
    </row>
    <row r="8372" spans="1:2">
      <c r="A8372" s="1">
        <v>1090100069266</v>
      </c>
      <c r="B8372" t="s">
        <v>8004</v>
      </c>
    </row>
    <row r="8373" spans="1:2">
      <c r="A8373" s="1">
        <v>1090100069273</v>
      </c>
      <c r="B8373" t="s">
        <v>8005</v>
      </c>
    </row>
    <row r="8374" spans="1:2">
      <c r="A8374" s="1">
        <v>1090100069280</v>
      </c>
      <c r="B8374" t="s">
        <v>8006</v>
      </c>
    </row>
    <row r="8375" spans="1:2">
      <c r="A8375" s="1">
        <v>1090100069297</v>
      </c>
      <c r="B8375" t="s">
        <v>8007</v>
      </c>
    </row>
    <row r="8376" spans="1:2">
      <c r="A8376" s="1">
        <v>1090100069303</v>
      </c>
      <c r="B8376" t="s">
        <v>8008</v>
      </c>
    </row>
    <row r="8377" spans="1:2">
      <c r="A8377" s="1">
        <v>1090100069310</v>
      </c>
      <c r="B8377" t="s">
        <v>8009</v>
      </c>
    </row>
    <row r="8378" spans="1:2">
      <c r="A8378" s="1">
        <v>1090100069327</v>
      </c>
      <c r="B8378" t="s">
        <v>8010</v>
      </c>
    </row>
    <row r="8379" spans="1:2">
      <c r="A8379" s="1">
        <v>1090100069334</v>
      </c>
      <c r="B8379" t="s">
        <v>8011</v>
      </c>
    </row>
    <row r="8380" spans="1:2">
      <c r="A8380" s="1">
        <v>1090100069341</v>
      </c>
      <c r="B8380" t="s">
        <v>8012</v>
      </c>
    </row>
    <row r="8381" spans="1:2">
      <c r="A8381" s="1">
        <v>1090100069358</v>
      </c>
      <c r="B8381" t="s">
        <v>8013</v>
      </c>
    </row>
    <row r="8382" spans="1:2">
      <c r="A8382" s="1">
        <v>1090100069365</v>
      </c>
      <c r="B8382" t="s">
        <v>8014</v>
      </c>
    </row>
    <row r="8383" spans="1:2">
      <c r="A8383" s="1">
        <v>1090100069372</v>
      </c>
      <c r="B8383" t="s">
        <v>8015</v>
      </c>
    </row>
    <row r="8384" spans="1:2">
      <c r="A8384" s="1">
        <v>1090100069389</v>
      </c>
      <c r="B8384" t="s">
        <v>8016</v>
      </c>
    </row>
    <row r="8385" spans="1:2">
      <c r="A8385" s="1">
        <v>1090100069396</v>
      </c>
      <c r="B8385" t="s">
        <v>8017</v>
      </c>
    </row>
    <row r="8386" spans="1:2">
      <c r="A8386" s="1">
        <v>1090100069402</v>
      </c>
      <c r="B8386" t="s">
        <v>8018</v>
      </c>
    </row>
    <row r="8387" spans="1:2">
      <c r="A8387" s="1">
        <v>1090100069419</v>
      </c>
      <c r="B8387" t="s">
        <v>8019</v>
      </c>
    </row>
    <row r="8388" spans="1:2">
      <c r="A8388" s="1">
        <v>1090100069426</v>
      </c>
      <c r="B8388" t="s">
        <v>8020</v>
      </c>
    </row>
    <row r="8389" spans="1:2">
      <c r="A8389" s="1">
        <v>1090100069433</v>
      </c>
      <c r="B8389" t="s">
        <v>8021</v>
      </c>
    </row>
    <row r="8390" spans="1:2">
      <c r="A8390" s="1">
        <v>1090100069440</v>
      </c>
      <c r="B8390" t="s">
        <v>8022</v>
      </c>
    </row>
    <row r="8391" spans="1:2">
      <c r="A8391" s="1">
        <v>1090100069457</v>
      </c>
      <c r="B8391" t="s">
        <v>8023</v>
      </c>
    </row>
    <row r="8392" spans="1:2">
      <c r="A8392" s="1">
        <v>1090100069464</v>
      </c>
      <c r="B8392" t="s">
        <v>8024</v>
      </c>
    </row>
    <row r="8393" spans="1:2">
      <c r="A8393" s="1">
        <v>1090100069471</v>
      </c>
      <c r="B8393" t="s">
        <v>8025</v>
      </c>
    </row>
    <row r="8394" spans="1:2">
      <c r="A8394" s="1">
        <v>1090100069488</v>
      </c>
      <c r="B8394" t="s">
        <v>8026</v>
      </c>
    </row>
    <row r="8395" spans="1:2">
      <c r="A8395" s="1">
        <v>1090100069495</v>
      </c>
      <c r="B8395" t="s">
        <v>8027</v>
      </c>
    </row>
    <row r="8396" spans="1:2">
      <c r="A8396" s="1">
        <v>1090100069501</v>
      </c>
      <c r="B8396" t="s">
        <v>8028</v>
      </c>
    </row>
    <row r="8397" spans="1:2">
      <c r="A8397" s="1">
        <v>1090100069518</v>
      </c>
      <c r="B8397" t="s">
        <v>8029</v>
      </c>
    </row>
    <row r="8398" spans="1:2">
      <c r="A8398" s="1">
        <v>1090100069525</v>
      </c>
      <c r="B8398" t="s">
        <v>8030</v>
      </c>
    </row>
    <row r="8399" spans="1:2">
      <c r="A8399" s="1">
        <v>1090100069532</v>
      </c>
      <c r="B8399" t="s">
        <v>8031</v>
      </c>
    </row>
    <row r="8400" spans="1:2">
      <c r="A8400" s="1">
        <v>1090100069549</v>
      </c>
      <c r="B8400" t="s">
        <v>8032</v>
      </c>
    </row>
    <row r="8401" spans="1:2">
      <c r="A8401" s="1">
        <v>1090100069556</v>
      </c>
      <c r="B8401" t="s">
        <v>8033</v>
      </c>
    </row>
    <row r="8402" spans="1:2">
      <c r="A8402" s="1">
        <v>1090100069563</v>
      </c>
      <c r="B8402" t="s">
        <v>8034</v>
      </c>
    </row>
    <row r="8403" spans="1:2">
      <c r="A8403" s="1">
        <v>1090100069570</v>
      </c>
      <c r="B8403" t="s">
        <v>8035</v>
      </c>
    </row>
    <row r="8404" spans="1:2">
      <c r="A8404" s="1">
        <v>1090100069587</v>
      </c>
      <c r="B8404" t="s">
        <v>8036</v>
      </c>
    </row>
    <row r="8405" spans="1:2">
      <c r="A8405" s="1">
        <v>1090100069594</v>
      </c>
      <c r="B8405" t="s">
        <v>8037</v>
      </c>
    </row>
    <row r="8406" spans="1:2">
      <c r="A8406" s="1">
        <v>1090100069600</v>
      </c>
      <c r="B8406" t="s">
        <v>8038</v>
      </c>
    </row>
    <row r="8407" spans="1:2">
      <c r="A8407" s="1">
        <v>1090100069617</v>
      </c>
      <c r="B8407" t="s">
        <v>8039</v>
      </c>
    </row>
    <row r="8408" spans="1:2">
      <c r="A8408" s="1">
        <v>1090100069624</v>
      </c>
      <c r="B8408" t="s">
        <v>8040</v>
      </c>
    </row>
    <row r="8409" spans="1:2">
      <c r="A8409" s="1">
        <v>1090100069631</v>
      </c>
      <c r="B8409" t="s">
        <v>8041</v>
      </c>
    </row>
    <row r="8410" spans="1:2">
      <c r="A8410" s="1">
        <v>1090100069648</v>
      </c>
      <c r="B8410" t="s">
        <v>8042</v>
      </c>
    </row>
    <row r="8411" spans="1:2">
      <c r="A8411" s="1">
        <v>1090100069655</v>
      </c>
      <c r="B8411" t="s">
        <v>8043</v>
      </c>
    </row>
    <row r="8412" spans="1:2">
      <c r="A8412" s="1">
        <v>1090100069662</v>
      </c>
      <c r="B8412" t="s">
        <v>8044</v>
      </c>
    </row>
    <row r="8413" spans="1:2">
      <c r="A8413" s="1">
        <v>1090100069679</v>
      </c>
      <c r="B8413" t="s">
        <v>8045</v>
      </c>
    </row>
    <row r="8414" spans="1:2">
      <c r="A8414" s="1">
        <v>1090100069686</v>
      </c>
      <c r="B8414" t="s">
        <v>8046</v>
      </c>
    </row>
    <row r="8415" spans="1:2">
      <c r="A8415" s="1">
        <v>1090100069693</v>
      </c>
      <c r="B8415" t="s">
        <v>8047</v>
      </c>
    </row>
    <row r="8416" spans="1:2">
      <c r="A8416" s="1">
        <v>1090100069709</v>
      </c>
      <c r="B8416" t="s">
        <v>8048</v>
      </c>
    </row>
    <row r="8417" spans="1:2">
      <c r="A8417" s="1">
        <v>1090100069716</v>
      </c>
      <c r="B8417" t="s">
        <v>8049</v>
      </c>
    </row>
    <row r="8418" spans="1:2">
      <c r="A8418" s="1">
        <v>1090100069723</v>
      </c>
      <c r="B8418" t="s">
        <v>8050</v>
      </c>
    </row>
    <row r="8419" spans="1:2">
      <c r="A8419" s="1">
        <v>1090100069730</v>
      </c>
      <c r="B8419" t="s">
        <v>8051</v>
      </c>
    </row>
    <row r="8420" spans="1:2">
      <c r="A8420" s="1">
        <v>1090100069747</v>
      </c>
      <c r="B8420" t="s">
        <v>8052</v>
      </c>
    </row>
    <row r="8421" spans="1:2">
      <c r="A8421" s="1">
        <v>1090100069754</v>
      </c>
      <c r="B8421" t="s">
        <v>8053</v>
      </c>
    </row>
    <row r="8422" spans="1:2">
      <c r="A8422" s="1">
        <v>1090100069761</v>
      </c>
      <c r="B8422" t="s">
        <v>8054</v>
      </c>
    </row>
    <row r="8423" spans="1:2">
      <c r="A8423" s="1">
        <v>1090100069778</v>
      </c>
      <c r="B8423" t="s">
        <v>8055</v>
      </c>
    </row>
    <row r="8424" spans="1:2">
      <c r="A8424" s="1">
        <v>1090100069785</v>
      </c>
      <c r="B8424" t="s">
        <v>8056</v>
      </c>
    </row>
    <row r="8425" spans="1:2">
      <c r="A8425" s="1">
        <v>1090100069792</v>
      </c>
      <c r="B8425" t="s">
        <v>8057</v>
      </c>
    </row>
    <row r="8426" spans="1:2">
      <c r="A8426" s="1">
        <v>1090100069808</v>
      </c>
      <c r="B8426" t="s">
        <v>8058</v>
      </c>
    </row>
    <row r="8427" spans="1:2">
      <c r="A8427" s="1">
        <v>1090100069815</v>
      </c>
      <c r="B8427" t="s">
        <v>8059</v>
      </c>
    </row>
    <row r="8428" spans="1:2">
      <c r="A8428" s="1">
        <v>1090100069822</v>
      </c>
      <c r="B8428" t="s">
        <v>8060</v>
      </c>
    </row>
    <row r="8429" spans="1:2">
      <c r="A8429" s="1">
        <v>1090100069839</v>
      </c>
      <c r="B8429" t="s">
        <v>8061</v>
      </c>
    </row>
    <row r="8430" spans="1:2">
      <c r="A8430" s="1">
        <v>1090100069846</v>
      </c>
      <c r="B8430" t="s">
        <v>8062</v>
      </c>
    </row>
    <row r="8431" spans="1:2">
      <c r="A8431" s="1">
        <v>1090100069853</v>
      </c>
      <c r="B8431" t="s">
        <v>8063</v>
      </c>
    </row>
    <row r="8432" spans="1:2">
      <c r="A8432" s="1">
        <v>1090100069860</v>
      </c>
      <c r="B8432" t="s">
        <v>8064</v>
      </c>
    </row>
    <row r="8433" spans="1:2">
      <c r="A8433" s="1">
        <v>1090100069877</v>
      </c>
      <c r="B8433" t="s">
        <v>8065</v>
      </c>
    </row>
    <row r="8434" spans="1:2">
      <c r="A8434" s="1">
        <v>1090100069884</v>
      </c>
      <c r="B8434" t="s">
        <v>8066</v>
      </c>
    </row>
    <row r="8435" spans="1:2">
      <c r="A8435" s="1">
        <v>1090100069891</v>
      </c>
      <c r="B8435" t="s">
        <v>8067</v>
      </c>
    </row>
    <row r="8436" spans="1:2">
      <c r="A8436" s="1">
        <v>1090100069907</v>
      </c>
      <c r="B8436" t="s">
        <v>8068</v>
      </c>
    </row>
    <row r="8437" spans="1:2">
      <c r="A8437" s="1">
        <v>1090100069914</v>
      </c>
      <c r="B8437" t="s">
        <v>8069</v>
      </c>
    </row>
    <row r="8438" spans="1:2">
      <c r="A8438" s="1">
        <v>1090100069921</v>
      </c>
      <c r="B8438" t="s">
        <v>8070</v>
      </c>
    </row>
    <row r="8439" spans="1:2">
      <c r="A8439" s="1">
        <v>1090100069938</v>
      </c>
      <c r="B8439" t="s">
        <v>8071</v>
      </c>
    </row>
    <row r="8440" spans="1:2">
      <c r="A8440" s="1">
        <v>1090100069945</v>
      </c>
      <c r="B8440" t="s">
        <v>8072</v>
      </c>
    </row>
    <row r="8441" spans="1:2">
      <c r="A8441" s="1">
        <v>1090100069952</v>
      </c>
      <c r="B8441" t="e">
        <f>+SHOWER PANEL RAVONI SA M21 WHITE</f>
        <v>#NAME?</v>
      </c>
    </row>
    <row r="8442" spans="1:2">
      <c r="A8442" s="1">
        <v>1090100069969</v>
      </c>
      <c r="B8442" t="s">
        <v>8073</v>
      </c>
    </row>
    <row r="8443" spans="1:2">
      <c r="A8443" s="1">
        <v>1090100069976</v>
      </c>
      <c r="B8443" t="s">
        <v>8074</v>
      </c>
    </row>
    <row r="8444" spans="1:2">
      <c r="A8444" s="1">
        <v>1090100069983</v>
      </c>
      <c r="B8444" t="s">
        <v>8075</v>
      </c>
    </row>
    <row r="8445" spans="1:2">
      <c r="A8445" s="1">
        <v>1090100069990</v>
      </c>
      <c r="B8445" t="s">
        <v>8076</v>
      </c>
    </row>
    <row r="8446" spans="1:2">
      <c r="A8446" s="1">
        <v>1090100070026</v>
      </c>
      <c r="B8446" t="s">
        <v>8077</v>
      </c>
    </row>
    <row r="8447" spans="1:2">
      <c r="A8447" s="1">
        <v>1090100070033</v>
      </c>
      <c r="B8447" t="s">
        <v>8078</v>
      </c>
    </row>
    <row r="8448" spans="1:2">
      <c r="A8448" s="1">
        <v>1090100070040</v>
      </c>
      <c r="B8448" t="s">
        <v>8079</v>
      </c>
    </row>
    <row r="8449" spans="1:2">
      <c r="A8449" s="1">
        <v>1090100070057</v>
      </c>
      <c r="B8449" t="s">
        <v>8080</v>
      </c>
    </row>
    <row r="8450" spans="1:2">
      <c r="A8450" s="1">
        <v>1090100070064</v>
      </c>
      <c r="B8450" t="s">
        <v>8081</v>
      </c>
    </row>
    <row r="8451" spans="1:2">
      <c r="A8451" s="1">
        <v>1090100070071</v>
      </c>
      <c r="B8451" t="s">
        <v>8082</v>
      </c>
    </row>
    <row r="8452" spans="1:2">
      <c r="A8452" s="1">
        <v>1090100070088</v>
      </c>
      <c r="B8452" t="s">
        <v>8083</v>
      </c>
    </row>
    <row r="8453" spans="1:2">
      <c r="A8453" s="1">
        <v>1090100070095</v>
      </c>
      <c r="B8453" t="s">
        <v>8084</v>
      </c>
    </row>
    <row r="8454" spans="1:2">
      <c r="A8454" s="1">
        <v>1090100070101</v>
      </c>
      <c r="B8454" t="s">
        <v>8085</v>
      </c>
    </row>
    <row r="8455" spans="1:2">
      <c r="A8455" s="1">
        <v>1090100070118</v>
      </c>
      <c r="B8455" t="s">
        <v>8086</v>
      </c>
    </row>
    <row r="8456" spans="1:2">
      <c r="A8456" s="1">
        <v>1090100070125</v>
      </c>
      <c r="B8456" t="s">
        <v>8087</v>
      </c>
    </row>
    <row r="8457" spans="1:2">
      <c r="A8457" s="1">
        <v>1090100070132</v>
      </c>
      <c r="B8457" t="s">
        <v>8088</v>
      </c>
    </row>
    <row r="8458" spans="1:2">
      <c r="A8458" s="1">
        <v>1090100070149</v>
      </c>
      <c r="B8458" t="s">
        <v>8089</v>
      </c>
    </row>
    <row r="8459" spans="1:2">
      <c r="A8459" s="1">
        <v>1090100070156</v>
      </c>
      <c r="B8459" t="s">
        <v>8090</v>
      </c>
    </row>
    <row r="8460" spans="1:2">
      <c r="A8460" s="1">
        <v>1090100070163</v>
      </c>
      <c r="B8460" t="s">
        <v>8091</v>
      </c>
    </row>
    <row r="8461" spans="1:2">
      <c r="A8461" s="1">
        <v>1090100070170</v>
      </c>
      <c r="B8461" t="s">
        <v>8092</v>
      </c>
    </row>
    <row r="8462" spans="1:2">
      <c r="A8462" s="1">
        <v>1090100070187</v>
      </c>
      <c r="B8462" t="s">
        <v>8093</v>
      </c>
    </row>
    <row r="8463" spans="1:2">
      <c r="A8463" s="1">
        <v>1090100070194</v>
      </c>
      <c r="B8463" t="s">
        <v>8094</v>
      </c>
    </row>
    <row r="8464" spans="1:2">
      <c r="A8464" s="1">
        <v>1090100070200</v>
      </c>
      <c r="B8464" t="s">
        <v>8095</v>
      </c>
    </row>
    <row r="8465" spans="1:2">
      <c r="A8465" s="1">
        <v>1090100070217</v>
      </c>
      <c r="B8465" t="s">
        <v>8096</v>
      </c>
    </row>
    <row r="8466" spans="1:2">
      <c r="A8466" s="1">
        <v>1090100070224</v>
      </c>
      <c r="B8466" t="s">
        <v>8097</v>
      </c>
    </row>
    <row r="8467" spans="1:2">
      <c r="A8467" s="1">
        <v>1090100070231</v>
      </c>
      <c r="B8467" t="s">
        <v>8098</v>
      </c>
    </row>
    <row r="8468" spans="1:2">
      <c r="A8468" s="1">
        <v>1090100070248</v>
      </c>
      <c r="B8468" t="s">
        <v>8099</v>
      </c>
    </row>
    <row r="8469" spans="1:2">
      <c r="A8469" s="1">
        <v>1090100070255</v>
      </c>
      <c r="B8469" t="s">
        <v>8100</v>
      </c>
    </row>
    <row r="8470" spans="1:2">
      <c r="A8470" s="1">
        <v>1090100070262</v>
      </c>
      <c r="B8470" t="s">
        <v>8101</v>
      </c>
    </row>
    <row r="8471" spans="1:2">
      <c r="A8471" s="1">
        <v>1090100070286</v>
      </c>
      <c r="B8471" t="s">
        <v>8102</v>
      </c>
    </row>
    <row r="8472" spans="1:2">
      <c r="A8472" s="1">
        <v>1090100070293</v>
      </c>
      <c r="B8472" t="s">
        <v>8103</v>
      </c>
    </row>
    <row r="8473" spans="1:2">
      <c r="A8473" s="1">
        <v>1090100070309</v>
      </c>
      <c r="B8473" t="s">
        <v>8104</v>
      </c>
    </row>
    <row r="8474" spans="1:2">
      <c r="A8474" s="1">
        <v>1090100070316</v>
      </c>
      <c r="B8474" t="s">
        <v>8105</v>
      </c>
    </row>
    <row r="8475" spans="1:2">
      <c r="A8475" s="1">
        <v>1090100070323</v>
      </c>
      <c r="B8475" t="s">
        <v>8106</v>
      </c>
    </row>
    <row r="8476" spans="1:2">
      <c r="A8476" s="1">
        <v>1090100070330</v>
      </c>
      <c r="B8476" t="s">
        <v>8107</v>
      </c>
    </row>
    <row r="8477" spans="1:2">
      <c r="A8477" s="1">
        <v>1090100070347</v>
      </c>
      <c r="B8477" t="s">
        <v>8108</v>
      </c>
    </row>
    <row r="8478" spans="1:2">
      <c r="A8478" s="1">
        <v>1090100070354</v>
      </c>
      <c r="B8478" t="s">
        <v>8109</v>
      </c>
    </row>
    <row r="8479" spans="1:2">
      <c r="A8479" s="1">
        <v>1090100070361</v>
      </c>
      <c r="B8479" t="s">
        <v>8110</v>
      </c>
    </row>
    <row r="8480" spans="1:2">
      <c r="A8480" s="1">
        <v>1090100070378</v>
      </c>
      <c r="B8480" t="s">
        <v>8111</v>
      </c>
    </row>
    <row r="8481" spans="1:2">
      <c r="A8481" s="1">
        <v>1090100070385</v>
      </c>
      <c r="B8481" t="s">
        <v>8112</v>
      </c>
    </row>
    <row r="8482" spans="1:2">
      <c r="A8482" s="1">
        <v>1090100070392</v>
      </c>
      <c r="B8482" t="s">
        <v>8113</v>
      </c>
    </row>
    <row r="8483" spans="1:2">
      <c r="A8483" s="1">
        <v>1090100070408</v>
      </c>
      <c r="B8483" t="s">
        <v>8114</v>
      </c>
    </row>
    <row r="8484" spans="1:2">
      <c r="A8484" s="1">
        <v>1090100070415</v>
      </c>
      <c r="B8484" t="s">
        <v>8115</v>
      </c>
    </row>
    <row r="8485" spans="1:2">
      <c r="A8485" s="1">
        <v>1090100070422</v>
      </c>
      <c r="B8485" t="s">
        <v>8116</v>
      </c>
    </row>
    <row r="8486" spans="1:2">
      <c r="A8486" s="1">
        <v>1090100070439</v>
      </c>
      <c r="B8486" t="s">
        <v>8117</v>
      </c>
    </row>
    <row r="8487" spans="1:2">
      <c r="A8487" s="1">
        <v>1090100070446</v>
      </c>
      <c r="B8487" t="s">
        <v>8118</v>
      </c>
    </row>
    <row r="8488" spans="1:2">
      <c r="A8488" s="1">
        <v>1090100070453</v>
      </c>
      <c r="B8488" t="s">
        <v>8119</v>
      </c>
    </row>
    <row r="8489" spans="1:2">
      <c r="A8489" s="1">
        <v>1090100070460</v>
      </c>
      <c r="B8489" t="s">
        <v>8120</v>
      </c>
    </row>
    <row r="8490" spans="1:2">
      <c r="A8490" s="1">
        <v>1090100070477</v>
      </c>
      <c r="B8490" t="s">
        <v>8121</v>
      </c>
    </row>
    <row r="8491" spans="1:2">
      <c r="A8491" s="1">
        <v>1090100070484</v>
      </c>
      <c r="B8491" t="s">
        <v>8122</v>
      </c>
    </row>
    <row r="8492" spans="1:2">
      <c r="A8492" s="1">
        <v>1090100070491</v>
      </c>
      <c r="B8492" t="s">
        <v>8123</v>
      </c>
    </row>
    <row r="8493" spans="1:2">
      <c r="A8493" s="1">
        <v>1090100070507</v>
      </c>
      <c r="B8493" t="s">
        <v>8124</v>
      </c>
    </row>
    <row r="8494" spans="1:2">
      <c r="A8494" s="1">
        <v>1090100070514</v>
      </c>
      <c r="B8494" t="s">
        <v>8125</v>
      </c>
    </row>
    <row r="8495" spans="1:2">
      <c r="A8495" s="1">
        <v>1090100070521</v>
      </c>
      <c r="B8495" t="s">
        <v>8126</v>
      </c>
    </row>
    <row r="8496" spans="1:2">
      <c r="A8496" s="1">
        <v>1090100070538</v>
      </c>
      <c r="B8496" t="s">
        <v>8127</v>
      </c>
    </row>
    <row r="8497" spans="1:2">
      <c r="A8497" s="1">
        <v>1090100070545</v>
      </c>
      <c r="B8497" t="s">
        <v>8128</v>
      </c>
    </row>
    <row r="8498" spans="1:2">
      <c r="A8498" s="1">
        <v>1090100070552</v>
      </c>
      <c r="B8498" t="s">
        <v>8129</v>
      </c>
    </row>
    <row r="8499" spans="1:2">
      <c r="A8499" s="1">
        <v>1090100070569</v>
      </c>
      <c r="B8499" t="s">
        <v>8130</v>
      </c>
    </row>
    <row r="8500" spans="1:2">
      <c r="A8500" s="1">
        <v>1090100070576</v>
      </c>
      <c r="B8500" t="s">
        <v>8131</v>
      </c>
    </row>
    <row r="8501" spans="1:2">
      <c r="A8501" s="1">
        <v>1090100070583</v>
      </c>
      <c r="B8501" t="s">
        <v>8132</v>
      </c>
    </row>
    <row r="8502" spans="1:2">
      <c r="A8502" s="1">
        <v>1090100070590</v>
      </c>
      <c r="B8502" t="s">
        <v>8133</v>
      </c>
    </row>
    <row r="8503" spans="1:2">
      <c r="A8503" s="1">
        <v>1090100070606</v>
      </c>
      <c r="B8503" t="s">
        <v>8134</v>
      </c>
    </row>
    <row r="8504" spans="1:2">
      <c r="A8504" s="1">
        <v>1090100070613</v>
      </c>
      <c r="B8504" t="s">
        <v>8135</v>
      </c>
    </row>
    <row r="8505" spans="1:2">
      <c r="A8505" s="1">
        <v>1090100070620</v>
      </c>
      <c r="B8505" t="s">
        <v>8136</v>
      </c>
    </row>
    <row r="8506" spans="1:2">
      <c r="A8506" s="1">
        <v>1090100070637</v>
      </c>
      <c r="B8506" t="s">
        <v>8137</v>
      </c>
    </row>
    <row r="8507" spans="1:2">
      <c r="A8507" s="1">
        <v>1090100070644</v>
      </c>
      <c r="B8507" t="s">
        <v>8138</v>
      </c>
    </row>
    <row r="8508" spans="1:2">
      <c r="A8508" s="1">
        <v>1090100070651</v>
      </c>
      <c r="B8508" t="s">
        <v>8139</v>
      </c>
    </row>
    <row r="8509" spans="1:2">
      <c r="A8509" s="1">
        <v>1090100070668</v>
      </c>
      <c r="B8509" t="s">
        <v>8140</v>
      </c>
    </row>
    <row r="8510" spans="1:2">
      <c r="A8510" s="1">
        <v>1090100070675</v>
      </c>
      <c r="B8510" t="s">
        <v>8141</v>
      </c>
    </row>
    <row r="8511" spans="1:2">
      <c r="A8511" s="1">
        <v>1090100070682</v>
      </c>
      <c r="B8511" t="s">
        <v>8142</v>
      </c>
    </row>
    <row r="8512" spans="1:2">
      <c r="A8512" s="1">
        <v>1090100070699</v>
      </c>
      <c r="B8512" t="s">
        <v>8143</v>
      </c>
    </row>
    <row r="8513" spans="1:2">
      <c r="A8513" s="1">
        <v>1090100070705</v>
      </c>
      <c r="B8513" t="s">
        <v>8144</v>
      </c>
    </row>
    <row r="8514" spans="1:2">
      <c r="A8514" s="1">
        <v>1090100070712</v>
      </c>
      <c r="B8514" t="s">
        <v>8145</v>
      </c>
    </row>
    <row r="8515" spans="1:2">
      <c r="A8515" s="1">
        <v>1090100070729</v>
      </c>
      <c r="B8515" t="s">
        <v>8146</v>
      </c>
    </row>
    <row r="8516" spans="1:2">
      <c r="A8516" s="1">
        <v>1090100070736</v>
      </c>
      <c r="B8516" t="s">
        <v>8147</v>
      </c>
    </row>
    <row r="8517" spans="1:2">
      <c r="A8517" s="1">
        <v>1090100070743</v>
      </c>
      <c r="B8517" t="s">
        <v>8148</v>
      </c>
    </row>
    <row r="8518" spans="1:2">
      <c r="A8518" s="1">
        <v>1090100070750</v>
      </c>
      <c r="B8518" t="s">
        <v>8149</v>
      </c>
    </row>
    <row r="8519" spans="1:2">
      <c r="A8519" s="1">
        <v>1090100070767</v>
      </c>
      <c r="B8519" t="s">
        <v>8150</v>
      </c>
    </row>
    <row r="8520" spans="1:2">
      <c r="A8520" s="1">
        <v>1090100070774</v>
      </c>
      <c r="B8520" t="s">
        <v>8151</v>
      </c>
    </row>
    <row r="8521" spans="1:2">
      <c r="A8521" s="1">
        <v>1090100070781</v>
      </c>
      <c r="B8521" t="s">
        <v>8152</v>
      </c>
    </row>
    <row r="8522" spans="1:2">
      <c r="A8522" s="1">
        <v>1090100070798</v>
      </c>
      <c r="B8522" t="s">
        <v>8153</v>
      </c>
    </row>
    <row r="8523" spans="1:2">
      <c r="A8523" s="1">
        <v>1090100070804</v>
      </c>
      <c r="B8523" t="s">
        <v>8154</v>
      </c>
    </row>
    <row r="8524" spans="1:2">
      <c r="A8524" s="1">
        <v>1090100070811</v>
      </c>
      <c r="B8524" t="s">
        <v>8155</v>
      </c>
    </row>
    <row r="8525" spans="1:2">
      <c r="A8525" s="1">
        <v>1090100070828</v>
      </c>
      <c r="B8525" t="s">
        <v>8156</v>
      </c>
    </row>
    <row r="8526" spans="1:2">
      <c r="A8526" s="1">
        <v>1090100070835</v>
      </c>
      <c r="B8526" t="s">
        <v>8157</v>
      </c>
    </row>
    <row r="8527" spans="1:2">
      <c r="A8527" s="1">
        <v>1090100070842</v>
      </c>
      <c r="B8527" t="s">
        <v>8158</v>
      </c>
    </row>
    <row r="8528" spans="1:2">
      <c r="A8528" s="1">
        <v>1090100070859</v>
      </c>
      <c r="B8528" t="s">
        <v>8159</v>
      </c>
    </row>
    <row r="8529" spans="1:2">
      <c r="A8529" s="1">
        <v>1090100070866</v>
      </c>
      <c r="B8529" t="s">
        <v>8160</v>
      </c>
    </row>
    <row r="8530" spans="1:2">
      <c r="A8530" s="1">
        <v>1090100070873</v>
      </c>
      <c r="B8530" t="s">
        <v>8161</v>
      </c>
    </row>
    <row r="8531" spans="1:2">
      <c r="A8531" s="1">
        <v>1090100070880</v>
      </c>
      <c r="B8531" t="s">
        <v>8162</v>
      </c>
    </row>
    <row r="8532" spans="1:2">
      <c r="A8532" s="1">
        <v>1090100070897</v>
      </c>
      <c r="B8532" t="s">
        <v>8163</v>
      </c>
    </row>
    <row r="8533" spans="1:2">
      <c r="A8533" s="1">
        <v>1090100070903</v>
      </c>
      <c r="B8533" t="s">
        <v>8164</v>
      </c>
    </row>
    <row r="8534" spans="1:2">
      <c r="A8534" s="1">
        <v>1090100070910</v>
      </c>
      <c r="B8534" t="s">
        <v>8165</v>
      </c>
    </row>
    <row r="8535" spans="1:2">
      <c r="A8535" s="1">
        <v>1090100070927</v>
      </c>
      <c r="B8535" t="s">
        <v>8166</v>
      </c>
    </row>
    <row r="8536" spans="1:2">
      <c r="A8536" s="1">
        <v>1090100070934</v>
      </c>
      <c r="B8536" t="s">
        <v>8167</v>
      </c>
    </row>
    <row r="8537" spans="1:2">
      <c r="A8537" s="1">
        <v>1090100070941</v>
      </c>
      <c r="B8537" t="s">
        <v>8168</v>
      </c>
    </row>
    <row r="8538" spans="1:2">
      <c r="A8538" s="1">
        <v>1090100070958</v>
      </c>
      <c r="B8538" t="s">
        <v>8169</v>
      </c>
    </row>
    <row r="8539" spans="1:2">
      <c r="A8539" s="1">
        <v>1090100070965</v>
      </c>
      <c r="B8539" t="s">
        <v>8170</v>
      </c>
    </row>
    <row r="8540" spans="1:2">
      <c r="A8540" s="1">
        <v>1090100070972</v>
      </c>
      <c r="B8540" t="s">
        <v>8171</v>
      </c>
    </row>
    <row r="8541" spans="1:2">
      <c r="A8541" s="1">
        <v>1090100070989</v>
      </c>
      <c r="B8541" t="s">
        <v>8172</v>
      </c>
    </row>
    <row r="8542" spans="1:2">
      <c r="A8542" s="1">
        <v>1090100070996</v>
      </c>
      <c r="B8542" t="s">
        <v>8173</v>
      </c>
    </row>
    <row r="8543" spans="1:2">
      <c r="A8543" s="1">
        <v>1090100071009</v>
      </c>
      <c r="B8543" t="s">
        <v>8174</v>
      </c>
    </row>
    <row r="8544" spans="1:2">
      <c r="A8544" s="1">
        <v>1090100071016</v>
      </c>
      <c r="B8544" t="s">
        <v>8175</v>
      </c>
    </row>
    <row r="8545" spans="1:2">
      <c r="A8545" s="1">
        <v>1090100071023</v>
      </c>
      <c r="B8545" t="s">
        <v>8176</v>
      </c>
    </row>
    <row r="8546" spans="1:2">
      <c r="A8546" s="1">
        <v>1090100071030</v>
      </c>
      <c r="B8546" t="s">
        <v>8177</v>
      </c>
    </row>
    <row r="8547" spans="1:2">
      <c r="A8547" s="1">
        <v>1090100071047</v>
      </c>
      <c r="B8547" t="s">
        <v>8178</v>
      </c>
    </row>
    <row r="8548" spans="1:2">
      <c r="A8548" s="1">
        <v>1090100071054</v>
      </c>
      <c r="B8548" t="s">
        <v>8179</v>
      </c>
    </row>
    <row r="8549" spans="1:2">
      <c r="A8549" s="1">
        <v>1090100071061</v>
      </c>
      <c r="B8549" t="s">
        <v>8180</v>
      </c>
    </row>
    <row r="8550" spans="1:2">
      <c r="A8550" s="1">
        <v>1090100071078</v>
      </c>
      <c r="B8550" t="s">
        <v>8181</v>
      </c>
    </row>
    <row r="8551" spans="1:2">
      <c r="A8551" s="1">
        <v>1090100071085</v>
      </c>
      <c r="B8551" t="s">
        <v>8182</v>
      </c>
    </row>
    <row r="8552" spans="1:2">
      <c r="A8552" s="1">
        <v>1090100071092</v>
      </c>
      <c r="B8552" t="s">
        <v>8183</v>
      </c>
    </row>
    <row r="8553" spans="1:2">
      <c r="A8553" s="1">
        <v>1090100071108</v>
      </c>
      <c r="B8553" t="s">
        <v>8184</v>
      </c>
    </row>
    <row r="8554" spans="1:2">
      <c r="A8554" s="1">
        <v>1090100071115</v>
      </c>
      <c r="B8554" t="s">
        <v>8185</v>
      </c>
    </row>
    <row r="8555" spans="1:2">
      <c r="A8555" s="1">
        <v>1090100071122</v>
      </c>
      <c r="B8555" t="s">
        <v>8186</v>
      </c>
    </row>
    <row r="8556" spans="1:2">
      <c r="A8556" s="1">
        <v>1090100071139</v>
      </c>
      <c r="B8556" t="s">
        <v>8187</v>
      </c>
    </row>
    <row r="8557" spans="1:2">
      <c r="A8557" s="1">
        <v>1090100071146</v>
      </c>
      <c r="B8557" t="s">
        <v>8188</v>
      </c>
    </row>
    <row r="8558" spans="1:2">
      <c r="A8558" s="1">
        <v>1090100071153</v>
      </c>
      <c r="B8558" t="s">
        <v>8189</v>
      </c>
    </row>
    <row r="8559" spans="1:2">
      <c r="A8559" s="1">
        <v>1090100071160</v>
      </c>
      <c r="B8559" t="s">
        <v>8190</v>
      </c>
    </row>
    <row r="8560" spans="1:2">
      <c r="A8560" s="1">
        <v>1090100071177</v>
      </c>
      <c r="B8560" t="s">
        <v>8191</v>
      </c>
    </row>
    <row r="8561" spans="1:2">
      <c r="A8561" s="1">
        <v>1090100071191</v>
      </c>
      <c r="B8561" t="s">
        <v>8192</v>
      </c>
    </row>
    <row r="8562" spans="1:2">
      <c r="A8562" s="1">
        <v>1090100071207</v>
      </c>
      <c r="B8562" t="s">
        <v>8193</v>
      </c>
    </row>
    <row r="8563" spans="1:2">
      <c r="A8563" s="1">
        <v>1090100071214</v>
      </c>
      <c r="B8563" t="s">
        <v>8194</v>
      </c>
    </row>
    <row r="8564" spans="1:2">
      <c r="A8564" s="1">
        <v>1090100071221</v>
      </c>
      <c r="B8564" t="s">
        <v>8195</v>
      </c>
    </row>
    <row r="8565" spans="1:2">
      <c r="A8565" s="1">
        <v>1090100071238</v>
      </c>
      <c r="B8565" t="s">
        <v>8196</v>
      </c>
    </row>
    <row r="8566" spans="1:2">
      <c r="A8566" s="1">
        <v>1090100071245</v>
      </c>
      <c r="B8566" t="s">
        <v>8197</v>
      </c>
    </row>
    <row r="8567" spans="1:2">
      <c r="A8567" s="1">
        <v>1090100071252</v>
      </c>
      <c r="B8567" t="s">
        <v>8198</v>
      </c>
    </row>
    <row r="8568" spans="1:2">
      <c r="A8568" s="1">
        <v>1090100071269</v>
      </c>
      <c r="B8568" t="s">
        <v>8199</v>
      </c>
    </row>
    <row r="8569" spans="1:2">
      <c r="A8569" s="1">
        <v>1090100071276</v>
      </c>
      <c r="B8569" t="s">
        <v>8200</v>
      </c>
    </row>
    <row r="8570" spans="1:2">
      <c r="A8570" s="1">
        <v>1090100071283</v>
      </c>
      <c r="B8570" t="s">
        <v>8201</v>
      </c>
    </row>
    <row r="8571" spans="1:2">
      <c r="A8571" s="1">
        <v>1090100071290</v>
      </c>
      <c r="B8571" t="s">
        <v>8202</v>
      </c>
    </row>
    <row r="8572" spans="1:2">
      <c r="A8572" s="1">
        <v>1090100071306</v>
      </c>
      <c r="B8572" t="s">
        <v>8203</v>
      </c>
    </row>
    <row r="8573" spans="1:2">
      <c r="A8573" s="1">
        <v>1090100071313</v>
      </c>
      <c r="B8573" t="s">
        <v>8204</v>
      </c>
    </row>
    <row r="8574" spans="1:2">
      <c r="A8574" s="1">
        <v>1090100071320</v>
      </c>
      <c r="B8574" t="s">
        <v>8205</v>
      </c>
    </row>
    <row r="8575" spans="1:2">
      <c r="A8575" s="1">
        <v>1090100071337</v>
      </c>
      <c r="B8575" t="s">
        <v>8206</v>
      </c>
    </row>
    <row r="8576" spans="1:2">
      <c r="A8576" s="1">
        <v>1090100071344</v>
      </c>
      <c r="B8576" t="s">
        <v>8207</v>
      </c>
    </row>
    <row r="8577" spans="1:2">
      <c r="A8577" s="1">
        <v>1090100071351</v>
      </c>
      <c r="B8577" t="s">
        <v>8208</v>
      </c>
    </row>
    <row r="8578" spans="1:2">
      <c r="A8578" s="1">
        <v>1090100071368</v>
      </c>
      <c r="B8578" t="s">
        <v>8209</v>
      </c>
    </row>
    <row r="8579" spans="1:2">
      <c r="A8579" s="1">
        <v>1090100071375</v>
      </c>
      <c r="B8579" t="s">
        <v>8210</v>
      </c>
    </row>
    <row r="8580" spans="1:2">
      <c r="A8580" s="1">
        <v>1090100071382</v>
      </c>
      <c r="B8580" t="s">
        <v>8211</v>
      </c>
    </row>
    <row r="8581" spans="1:2">
      <c r="A8581" s="1">
        <v>1090100071399</v>
      </c>
      <c r="B8581" t="s">
        <v>8212</v>
      </c>
    </row>
    <row r="8582" spans="1:2">
      <c r="A8582" s="1">
        <v>1090100071412</v>
      </c>
      <c r="B8582" t="s">
        <v>8213</v>
      </c>
    </row>
    <row r="8583" spans="1:2">
      <c r="A8583" s="1">
        <v>1090100071429</v>
      </c>
      <c r="B8583" t="s">
        <v>8214</v>
      </c>
    </row>
    <row r="8584" spans="1:2">
      <c r="A8584" s="1">
        <v>1090100071436</v>
      </c>
      <c r="B8584" t="s">
        <v>8215</v>
      </c>
    </row>
    <row r="8585" spans="1:2">
      <c r="A8585" s="1">
        <v>1090100071443</v>
      </c>
      <c r="B8585" t="s">
        <v>8216</v>
      </c>
    </row>
    <row r="8586" spans="1:2">
      <c r="A8586" s="1">
        <v>1090100071450</v>
      </c>
      <c r="B8586" t="s">
        <v>8217</v>
      </c>
    </row>
    <row r="8587" spans="1:2">
      <c r="A8587" s="1">
        <v>1090100071467</v>
      </c>
      <c r="B8587" t="s">
        <v>8218</v>
      </c>
    </row>
    <row r="8588" spans="1:2">
      <c r="A8588" s="1">
        <v>1090100071474</v>
      </c>
      <c r="B8588" t="s">
        <v>8219</v>
      </c>
    </row>
    <row r="8589" spans="1:2">
      <c r="A8589" s="1">
        <v>1090100071481</v>
      </c>
      <c r="B8589" t="s">
        <v>8220</v>
      </c>
    </row>
    <row r="8590" spans="1:2">
      <c r="A8590" s="1">
        <v>1090100071498</v>
      </c>
      <c r="B8590" t="s">
        <v>8221</v>
      </c>
    </row>
    <row r="8591" spans="1:2">
      <c r="A8591" s="1">
        <v>1090100071504</v>
      </c>
      <c r="B8591" t="s">
        <v>8222</v>
      </c>
    </row>
    <row r="8592" spans="1:2">
      <c r="A8592" s="1">
        <v>1090100071511</v>
      </c>
      <c r="B8592" t="s">
        <v>8223</v>
      </c>
    </row>
    <row r="8593" spans="1:2">
      <c r="A8593" s="1">
        <v>1090100071528</v>
      </c>
      <c r="B8593" t="s">
        <v>8224</v>
      </c>
    </row>
    <row r="8594" spans="1:2">
      <c r="A8594" s="1">
        <v>1090100071535</v>
      </c>
      <c r="B8594" t="s">
        <v>8225</v>
      </c>
    </row>
    <row r="8595" spans="1:2">
      <c r="A8595" s="1">
        <v>1090100071559</v>
      </c>
      <c r="B8595" t="s">
        <v>8226</v>
      </c>
    </row>
    <row r="8596" spans="1:2">
      <c r="A8596" s="1">
        <v>1090100071566</v>
      </c>
      <c r="B8596" t="s">
        <v>8227</v>
      </c>
    </row>
    <row r="8597" spans="1:2">
      <c r="A8597" s="1">
        <v>1090100071573</v>
      </c>
      <c r="B8597" t="s">
        <v>8228</v>
      </c>
    </row>
    <row r="8598" spans="1:2">
      <c r="A8598" s="1">
        <v>1090100071580</v>
      </c>
      <c r="B8598" t="s">
        <v>8229</v>
      </c>
    </row>
    <row r="8599" spans="1:2">
      <c r="A8599" s="1">
        <v>1090100071597</v>
      </c>
      <c r="B8599" t="s">
        <v>8230</v>
      </c>
    </row>
    <row r="8600" spans="1:2">
      <c r="A8600" s="1">
        <v>1090100071603</v>
      </c>
      <c r="B8600" t="s">
        <v>8231</v>
      </c>
    </row>
    <row r="8601" spans="1:2">
      <c r="A8601" s="1">
        <v>1090100071610</v>
      </c>
      <c r="B8601" t="s">
        <v>8232</v>
      </c>
    </row>
    <row r="8602" spans="1:2">
      <c r="A8602" s="1">
        <v>1090100071627</v>
      </c>
      <c r="B8602" t="s">
        <v>8233</v>
      </c>
    </row>
    <row r="8603" spans="1:2">
      <c r="A8603" s="1">
        <v>1090100071634</v>
      </c>
      <c r="B8603" t="s">
        <v>8234</v>
      </c>
    </row>
    <row r="8604" spans="1:2">
      <c r="A8604" s="1">
        <v>1090100071641</v>
      </c>
      <c r="B8604" t="s">
        <v>8235</v>
      </c>
    </row>
    <row r="8605" spans="1:2">
      <c r="A8605" s="1">
        <v>1090100071672</v>
      </c>
      <c r="B8605" t="s">
        <v>8236</v>
      </c>
    </row>
    <row r="8606" spans="1:2">
      <c r="A8606" s="1">
        <v>1090100071689</v>
      </c>
      <c r="B8606" t="s">
        <v>8237</v>
      </c>
    </row>
    <row r="8607" spans="1:2">
      <c r="A8607" s="1">
        <v>1090100071696</v>
      </c>
      <c r="B8607" t="s">
        <v>8238</v>
      </c>
    </row>
    <row r="8608" spans="1:2">
      <c r="A8608" s="1">
        <v>1090100071702</v>
      </c>
      <c r="B8608" t="s">
        <v>8239</v>
      </c>
    </row>
    <row r="8609" spans="1:2">
      <c r="A8609" s="1">
        <v>1090100071719</v>
      </c>
      <c r="B8609" t="s">
        <v>8240</v>
      </c>
    </row>
    <row r="8610" spans="1:2">
      <c r="A8610" s="1">
        <v>1090100071726</v>
      </c>
      <c r="B8610" t="s">
        <v>8241</v>
      </c>
    </row>
    <row r="8611" spans="1:2">
      <c r="A8611" s="1">
        <v>1090100071733</v>
      </c>
      <c r="B8611" t="s">
        <v>8242</v>
      </c>
    </row>
    <row r="8612" spans="1:2">
      <c r="A8612" s="1">
        <v>1090100071740</v>
      </c>
      <c r="B8612" t="s">
        <v>8243</v>
      </c>
    </row>
    <row r="8613" spans="1:2">
      <c r="A8613" s="1">
        <v>1090100071757</v>
      </c>
      <c r="B8613" t="s">
        <v>8244</v>
      </c>
    </row>
    <row r="8614" spans="1:2">
      <c r="A8614" s="1">
        <v>1090100071764</v>
      </c>
      <c r="B8614" t="s">
        <v>8245</v>
      </c>
    </row>
    <row r="8615" spans="1:2">
      <c r="A8615" s="1">
        <v>1090100071771</v>
      </c>
      <c r="B8615" t="s">
        <v>8246</v>
      </c>
    </row>
    <row r="8616" spans="1:2">
      <c r="A8616" s="1">
        <v>1090100071788</v>
      </c>
      <c r="B8616" t="s">
        <v>8247</v>
      </c>
    </row>
    <row r="8617" spans="1:2">
      <c r="A8617" s="1">
        <v>1090100071795</v>
      </c>
      <c r="B8617" t="s">
        <v>8248</v>
      </c>
    </row>
    <row r="8618" spans="1:2">
      <c r="A8618" s="1">
        <v>1090100071801</v>
      </c>
      <c r="B8618" t="s">
        <v>8249</v>
      </c>
    </row>
    <row r="8619" spans="1:2">
      <c r="A8619" s="1">
        <v>1090100071818</v>
      </c>
      <c r="B8619" t="s">
        <v>8250</v>
      </c>
    </row>
    <row r="8620" spans="1:2">
      <c r="A8620" s="1">
        <v>1090100071825</v>
      </c>
      <c r="B8620" t="s">
        <v>8251</v>
      </c>
    </row>
    <row r="8621" spans="1:2">
      <c r="A8621" s="1">
        <v>1090100071832</v>
      </c>
      <c r="B8621" t="s">
        <v>8252</v>
      </c>
    </row>
    <row r="8622" spans="1:2">
      <c r="A8622" s="1">
        <v>1090100071849</v>
      </c>
      <c r="B8622" t="s">
        <v>8253</v>
      </c>
    </row>
    <row r="8623" spans="1:2">
      <c r="A8623" s="1">
        <v>1090100071856</v>
      </c>
      <c r="B8623" t="s">
        <v>8254</v>
      </c>
    </row>
    <row r="8624" spans="1:2">
      <c r="A8624" s="1">
        <v>1090100071863</v>
      </c>
      <c r="B8624" t="s">
        <v>8255</v>
      </c>
    </row>
    <row r="8625" spans="1:2">
      <c r="A8625" s="1">
        <v>1090100071870</v>
      </c>
      <c r="B8625" t="s">
        <v>8256</v>
      </c>
    </row>
    <row r="8626" spans="1:2">
      <c r="A8626" s="1">
        <v>1090100071887</v>
      </c>
      <c r="B8626" t="s">
        <v>8257</v>
      </c>
    </row>
    <row r="8627" spans="1:2">
      <c r="A8627" s="1">
        <v>1090100071894</v>
      </c>
      <c r="B8627" t="s">
        <v>8258</v>
      </c>
    </row>
    <row r="8628" spans="1:2">
      <c r="A8628" s="1">
        <v>1090100071900</v>
      </c>
      <c r="B8628" t="s">
        <v>8259</v>
      </c>
    </row>
    <row r="8629" spans="1:2">
      <c r="A8629" s="1">
        <v>1090100071917</v>
      </c>
      <c r="B8629" t="s">
        <v>8260</v>
      </c>
    </row>
    <row r="8630" spans="1:2">
      <c r="A8630" s="1">
        <v>1090100071924</v>
      </c>
      <c r="B8630" t="s">
        <v>8261</v>
      </c>
    </row>
    <row r="8631" spans="1:2">
      <c r="A8631" s="1">
        <v>1090100071931</v>
      </c>
      <c r="B8631" t="s">
        <v>8262</v>
      </c>
    </row>
    <row r="8632" spans="1:2">
      <c r="A8632" s="1">
        <v>1090100071948</v>
      </c>
      <c r="B8632" t="s">
        <v>8263</v>
      </c>
    </row>
    <row r="8633" spans="1:2">
      <c r="A8633" s="1">
        <v>1090100071955</v>
      </c>
      <c r="B8633" t="s">
        <v>8264</v>
      </c>
    </row>
    <row r="8634" spans="1:2">
      <c r="A8634" s="1">
        <v>1090100071962</v>
      </c>
      <c r="B8634" t="s">
        <v>8265</v>
      </c>
    </row>
    <row r="8635" spans="1:2">
      <c r="A8635" s="1">
        <v>1090100071979</v>
      </c>
      <c r="B8635" t="s">
        <v>8266</v>
      </c>
    </row>
    <row r="8636" spans="1:2">
      <c r="A8636" s="1">
        <v>1090100071986</v>
      </c>
      <c r="B8636" t="s">
        <v>8267</v>
      </c>
    </row>
    <row r="8637" spans="1:2">
      <c r="A8637" s="1">
        <v>1090100071993</v>
      </c>
      <c r="B8637" t="s">
        <v>8268</v>
      </c>
    </row>
    <row r="8638" spans="1:2">
      <c r="A8638" s="1">
        <v>1090100072006</v>
      </c>
      <c r="B8638" t="s">
        <v>8269</v>
      </c>
    </row>
    <row r="8639" spans="1:2">
      <c r="A8639" s="1">
        <v>1090100072013</v>
      </c>
      <c r="B8639" t="s">
        <v>8270</v>
      </c>
    </row>
    <row r="8640" spans="1:2">
      <c r="A8640" s="1">
        <v>1090100072020</v>
      </c>
      <c r="B8640" t="s">
        <v>8271</v>
      </c>
    </row>
    <row r="8641" spans="1:2">
      <c r="A8641" s="1">
        <v>1090100072037</v>
      </c>
      <c r="B8641" t="s">
        <v>8272</v>
      </c>
    </row>
    <row r="8642" spans="1:2">
      <c r="A8642" s="1">
        <v>1090100072044</v>
      </c>
      <c r="B8642" t="s">
        <v>8273</v>
      </c>
    </row>
    <row r="8643" spans="1:2">
      <c r="A8643" s="1">
        <v>1090100072051</v>
      </c>
      <c r="B8643" t="s">
        <v>8274</v>
      </c>
    </row>
    <row r="8644" spans="1:2">
      <c r="A8644" s="1">
        <v>1090100072068</v>
      </c>
      <c r="B8644" t="s">
        <v>8275</v>
      </c>
    </row>
    <row r="8645" spans="1:2">
      <c r="A8645" s="1">
        <v>1090100072075</v>
      </c>
      <c r="B8645" t="s">
        <v>8276</v>
      </c>
    </row>
    <row r="8646" spans="1:2">
      <c r="A8646" s="1">
        <v>1090100072082</v>
      </c>
      <c r="B8646" t="s">
        <v>8277</v>
      </c>
    </row>
    <row r="8647" spans="1:2">
      <c r="A8647" s="1">
        <v>1090100072099</v>
      </c>
      <c r="B8647" t="s">
        <v>8278</v>
      </c>
    </row>
    <row r="8648" spans="1:2">
      <c r="A8648" s="1">
        <v>1090100072105</v>
      </c>
      <c r="B8648" t="s">
        <v>8279</v>
      </c>
    </row>
    <row r="8649" spans="1:2">
      <c r="A8649" s="1">
        <v>1090100072112</v>
      </c>
      <c r="B8649" t="s">
        <v>8280</v>
      </c>
    </row>
    <row r="8650" spans="1:2">
      <c r="A8650" s="1">
        <v>1090100072129</v>
      </c>
      <c r="B8650" t="s">
        <v>8281</v>
      </c>
    </row>
    <row r="8651" spans="1:2">
      <c r="A8651" s="1">
        <v>1090100072136</v>
      </c>
      <c r="B8651" t="s">
        <v>8282</v>
      </c>
    </row>
    <row r="8652" spans="1:2">
      <c r="A8652" s="1">
        <v>1090100072143</v>
      </c>
      <c r="B8652" t="s">
        <v>8283</v>
      </c>
    </row>
    <row r="8653" spans="1:2">
      <c r="A8653" s="1">
        <v>1090100072150</v>
      </c>
      <c r="B8653" t="s">
        <v>8284</v>
      </c>
    </row>
    <row r="8654" spans="1:2">
      <c r="A8654" s="1">
        <v>1090100072167</v>
      </c>
      <c r="B8654" t="s">
        <v>8285</v>
      </c>
    </row>
    <row r="8655" spans="1:2">
      <c r="A8655" s="1">
        <v>1090100072174</v>
      </c>
      <c r="B8655" t="s">
        <v>8286</v>
      </c>
    </row>
    <row r="8656" spans="1:2">
      <c r="A8656" s="1">
        <v>1090100072181</v>
      </c>
      <c r="B8656" t="s">
        <v>8287</v>
      </c>
    </row>
    <row r="8657" spans="1:2">
      <c r="A8657" s="1">
        <v>1090100072198</v>
      </c>
      <c r="B8657" t="s">
        <v>8288</v>
      </c>
    </row>
    <row r="8658" spans="1:2">
      <c r="A8658" s="1">
        <v>1090100072204</v>
      </c>
      <c r="B8658" t="s">
        <v>8289</v>
      </c>
    </row>
    <row r="8659" spans="1:2">
      <c r="A8659" s="1">
        <v>1090100072211</v>
      </c>
      <c r="B8659" t="s">
        <v>8290</v>
      </c>
    </row>
    <row r="8660" spans="1:2">
      <c r="A8660" s="1">
        <v>1090100072228</v>
      </c>
      <c r="B8660" t="s">
        <v>8291</v>
      </c>
    </row>
    <row r="8661" spans="1:2">
      <c r="A8661" s="1">
        <v>1090100072235</v>
      </c>
      <c r="B8661" t="s">
        <v>8292</v>
      </c>
    </row>
    <row r="8662" spans="1:2">
      <c r="A8662" s="1">
        <v>1090100072242</v>
      </c>
      <c r="B8662" t="s">
        <v>8293</v>
      </c>
    </row>
    <row r="8663" spans="1:2">
      <c r="A8663" s="1">
        <v>1090100072259</v>
      </c>
      <c r="B8663" t="s">
        <v>8294</v>
      </c>
    </row>
    <row r="8664" spans="1:2">
      <c r="A8664" s="1">
        <v>1090100072266</v>
      </c>
      <c r="B8664" t="s">
        <v>8295</v>
      </c>
    </row>
    <row r="8665" spans="1:2">
      <c r="A8665" s="1">
        <v>1090100072273</v>
      </c>
      <c r="B8665" t="s">
        <v>8296</v>
      </c>
    </row>
    <row r="8666" spans="1:2">
      <c r="A8666" s="1">
        <v>1090100072280</v>
      </c>
      <c r="B8666" t="s">
        <v>8297</v>
      </c>
    </row>
    <row r="8667" spans="1:2">
      <c r="A8667" s="1">
        <v>1090100072297</v>
      </c>
      <c r="B8667" t="s">
        <v>8298</v>
      </c>
    </row>
    <row r="8668" spans="1:2">
      <c r="A8668" s="1">
        <v>1090100072303</v>
      </c>
      <c r="B8668" t="s">
        <v>8299</v>
      </c>
    </row>
    <row r="8669" spans="1:2">
      <c r="A8669" s="1">
        <v>1090100072310</v>
      </c>
      <c r="B8669" t="s">
        <v>8300</v>
      </c>
    </row>
    <row r="8670" spans="1:2">
      <c r="A8670" s="1">
        <v>1090100072327</v>
      </c>
      <c r="B8670" t="s">
        <v>8301</v>
      </c>
    </row>
    <row r="8671" spans="1:2">
      <c r="A8671" s="1">
        <v>1090100072334</v>
      </c>
      <c r="B8671" t="s">
        <v>8302</v>
      </c>
    </row>
    <row r="8672" spans="1:2">
      <c r="A8672" s="1">
        <v>1090100072341</v>
      </c>
      <c r="B8672" t="s">
        <v>8303</v>
      </c>
    </row>
    <row r="8673" spans="1:2">
      <c r="A8673" s="1">
        <v>1090100072358</v>
      </c>
      <c r="B8673" t="s">
        <v>8304</v>
      </c>
    </row>
    <row r="8674" spans="1:2">
      <c r="A8674" s="1">
        <v>1090100072365</v>
      </c>
      <c r="B8674" t="s">
        <v>8305</v>
      </c>
    </row>
    <row r="8675" spans="1:2">
      <c r="A8675" s="1">
        <v>1090100072372</v>
      </c>
      <c r="B8675" t="s">
        <v>8306</v>
      </c>
    </row>
    <row r="8676" spans="1:2">
      <c r="A8676" s="1">
        <v>1090100072389</v>
      </c>
      <c r="B8676" t="s">
        <v>8307</v>
      </c>
    </row>
    <row r="8677" spans="1:2">
      <c r="A8677" s="1">
        <v>1090100072396</v>
      </c>
      <c r="B8677" t="s">
        <v>8308</v>
      </c>
    </row>
    <row r="8678" spans="1:2">
      <c r="A8678" s="1">
        <v>1090100072402</v>
      </c>
      <c r="B8678" t="s">
        <v>8309</v>
      </c>
    </row>
    <row r="8679" spans="1:2">
      <c r="A8679" s="1">
        <v>1090100072419</v>
      </c>
      <c r="B8679" t="s">
        <v>8310</v>
      </c>
    </row>
    <row r="8680" spans="1:2">
      <c r="A8680" s="1">
        <v>1090100072426</v>
      </c>
      <c r="B8680" t="s">
        <v>8311</v>
      </c>
    </row>
    <row r="8681" spans="1:2">
      <c r="A8681" s="1">
        <v>1090100072433</v>
      </c>
      <c r="B8681" t="s">
        <v>8312</v>
      </c>
    </row>
    <row r="8682" spans="1:2">
      <c r="A8682" s="1">
        <v>1090100072440</v>
      </c>
      <c r="B8682" t="s">
        <v>8313</v>
      </c>
    </row>
    <row r="8683" spans="1:2">
      <c r="A8683" s="1">
        <v>1090100072457</v>
      </c>
      <c r="B8683" t="s">
        <v>8314</v>
      </c>
    </row>
    <row r="8684" spans="1:2">
      <c r="A8684" s="1">
        <v>1090100072464</v>
      </c>
      <c r="B8684" t="s">
        <v>8315</v>
      </c>
    </row>
    <row r="8685" spans="1:2">
      <c r="A8685" s="1">
        <v>1090100072471</v>
      </c>
      <c r="B8685" t="s">
        <v>8316</v>
      </c>
    </row>
    <row r="8686" spans="1:2">
      <c r="A8686" s="1">
        <v>1090100072488</v>
      </c>
      <c r="B8686" t="s">
        <v>8317</v>
      </c>
    </row>
    <row r="8687" spans="1:2">
      <c r="A8687" s="1">
        <v>1090100072495</v>
      </c>
      <c r="B8687" t="s">
        <v>8318</v>
      </c>
    </row>
    <row r="8688" spans="1:2">
      <c r="A8688" s="1">
        <v>1090100072501</v>
      </c>
      <c r="B8688" t="s">
        <v>8319</v>
      </c>
    </row>
    <row r="8689" spans="1:2">
      <c r="A8689" s="1">
        <v>1090100072518</v>
      </c>
      <c r="B8689" t="s">
        <v>8320</v>
      </c>
    </row>
    <row r="8690" spans="1:2">
      <c r="A8690" s="1">
        <v>1090100072525</v>
      </c>
      <c r="B8690" t="s">
        <v>8321</v>
      </c>
    </row>
    <row r="8691" spans="1:2">
      <c r="A8691" s="1">
        <v>1090100072532</v>
      </c>
      <c r="B8691" t="s">
        <v>8322</v>
      </c>
    </row>
    <row r="8692" spans="1:2">
      <c r="A8692" s="1">
        <v>1090100072549</v>
      </c>
      <c r="B8692" t="s">
        <v>8323</v>
      </c>
    </row>
    <row r="8693" spans="1:2">
      <c r="A8693" s="1">
        <v>1090100072556</v>
      </c>
      <c r="B8693" t="s">
        <v>8324</v>
      </c>
    </row>
    <row r="8694" spans="1:2">
      <c r="A8694" s="1">
        <v>1090100072563</v>
      </c>
      <c r="B8694" t="s">
        <v>8325</v>
      </c>
    </row>
    <row r="8695" spans="1:2">
      <c r="A8695" s="1">
        <v>1090100072570</v>
      </c>
      <c r="B8695" t="s">
        <v>8326</v>
      </c>
    </row>
    <row r="8696" spans="1:2">
      <c r="A8696" s="1">
        <v>1090100072587</v>
      </c>
      <c r="B8696" t="s">
        <v>8327</v>
      </c>
    </row>
    <row r="8697" spans="1:2">
      <c r="A8697" s="1">
        <v>1090100072594</v>
      </c>
      <c r="B8697" t="s">
        <v>8328</v>
      </c>
    </row>
    <row r="8698" spans="1:2">
      <c r="A8698" s="1">
        <v>1090100072600</v>
      </c>
      <c r="B8698" t="s">
        <v>8329</v>
      </c>
    </row>
    <row r="8699" spans="1:2">
      <c r="A8699" s="1">
        <v>1090100072617</v>
      </c>
      <c r="B8699" t="s">
        <v>8330</v>
      </c>
    </row>
    <row r="8700" spans="1:2">
      <c r="A8700" s="1">
        <v>1090100072624</v>
      </c>
      <c r="B8700" t="s">
        <v>8331</v>
      </c>
    </row>
    <row r="8701" spans="1:2">
      <c r="A8701" s="1">
        <v>1090100072631</v>
      </c>
      <c r="B8701" t="s">
        <v>8332</v>
      </c>
    </row>
    <row r="8702" spans="1:2">
      <c r="A8702" s="1">
        <v>1090100072648</v>
      </c>
      <c r="B8702" t="s">
        <v>8333</v>
      </c>
    </row>
    <row r="8703" spans="1:2">
      <c r="A8703" s="1">
        <v>1090100072655</v>
      </c>
      <c r="B8703" t="s">
        <v>8334</v>
      </c>
    </row>
    <row r="8704" spans="1:2">
      <c r="A8704" s="1">
        <v>1090100072662</v>
      </c>
      <c r="B8704" t="s">
        <v>8335</v>
      </c>
    </row>
    <row r="8705" spans="1:2">
      <c r="A8705" s="1">
        <v>1090100072679</v>
      </c>
      <c r="B8705" t="s">
        <v>8336</v>
      </c>
    </row>
    <row r="8706" spans="1:2">
      <c r="A8706" s="1">
        <v>1090100072686</v>
      </c>
      <c r="B8706" t="s">
        <v>8337</v>
      </c>
    </row>
    <row r="8707" spans="1:2">
      <c r="A8707" s="1">
        <v>1090100072693</v>
      </c>
      <c r="B8707" t="s">
        <v>8338</v>
      </c>
    </row>
    <row r="8708" spans="1:2">
      <c r="A8708" s="1">
        <v>1090100072709</v>
      </c>
      <c r="B8708" t="s">
        <v>8339</v>
      </c>
    </row>
    <row r="8709" spans="1:2">
      <c r="A8709" s="1">
        <v>1090100072716</v>
      </c>
      <c r="B8709" t="s">
        <v>8340</v>
      </c>
    </row>
    <row r="8710" spans="1:2">
      <c r="A8710" s="1">
        <v>1090100072723</v>
      </c>
      <c r="B8710" t="s">
        <v>8341</v>
      </c>
    </row>
    <row r="8711" spans="1:2">
      <c r="A8711" s="1">
        <v>1090100072730</v>
      </c>
      <c r="B8711" t="s">
        <v>8342</v>
      </c>
    </row>
    <row r="8712" spans="1:2">
      <c r="A8712" s="1">
        <v>1090100072747</v>
      </c>
      <c r="B8712" t="s">
        <v>8343</v>
      </c>
    </row>
    <row r="8713" spans="1:2">
      <c r="A8713" s="1">
        <v>1090100072754</v>
      </c>
      <c r="B8713" t="s">
        <v>8344</v>
      </c>
    </row>
    <row r="8714" spans="1:2">
      <c r="A8714" s="1">
        <v>1090100072761</v>
      </c>
      <c r="B8714" t="s">
        <v>8345</v>
      </c>
    </row>
    <row r="8715" spans="1:2">
      <c r="A8715" s="1">
        <v>1090100072778</v>
      </c>
      <c r="B8715" t="s">
        <v>8346</v>
      </c>
    </row>
    <row r="8716" spans="1:2">
      <c r="A8716" s="1">
        <v>1090100072785</v>
      </c>
      <c r="B8716" t="s">
        <v>8347</v>
      </c>
    </row>
    <row r="8717" spans="1:2">
      <c r="A8717" s="1">
        <v>1090100072792</v>
      </c>
      <c r="B8717" t="s">
        <v>8348</v>
      </c>
    </row>
    <row r="8718" spans="1:2">
      <c r="A8718" s="1">
        <v>1090100072808</v>
      </c>
      <c r="B8718" t="s">
        <v>8349</v>
      </c>
    </row>
    <row r="8719" spans="1:2">
      <c r="A8719" s="1">
        <v>1090100072815</v>
      </c>
      <c r="B8719" t="s">
        <v>8350</v>
      </c>
    </row>
    <row r="8720" spans="1:2">
      <c r="A8720" s="1">
        <v>1090100072822</v>
      </c>
      <c r="B8720" t="s">
        <v>8351</v>
      </c>
    </row>
    <row r="8721" spans="1:2">
      <c r="A8721" s="1">
        <v>1090100072839</v>
      </c>
      <c r="B8721" t="s">
        <v>8352</v>
      </c>
    </row>
    <row r="8722" spans="1:2">
      <c r="A8722" s="1">
        <v>1090100072846</v>
      </c>
      <c r="B8722" t="s">
        <v>8353</v>
      </c>
    </row>
    <row r="8723" spans="1:2">
      <c r="A8723" s="1">
        <v>1090100072853</v>
      </c>
      <c r="B8723" t="s">
        <v>8354</v>
      </c>
    </row>
    <row r="8724" spans="1:2">
      <c r="A8724" s="1">
        <v>1090100072860</v>
      </c>
      <c r="B8724" t="s">
        <v>8355</v>
      </c>
    </row>
    <row r="8725" spans="1:2">
      <c r="A8725" s="1">
        <v>1090100072877</v>
      </c>
      <c r="B8725" t="s">
        <v>8356</v>
      </c>
    </row>
    <row r="8726" spans="1:2">
      <c r="A8726" s="1">
        <v>1090100072884</v>
      </c>
      <c r="B8726" t="s">
        <v>8357</v>
      </c>
    </row>
    <row r="8727" spans="1:2">
      <c r="A8727" s="1">
        <v>1090100072891</v>
      </c>
      <c r="B8727" t="s">
        <v>8358</v>
      </c>
    </row>
    <row r="8728" spans="1:2">
      <c r="A8728" s="1">
        <v>1090100072907</v>
      </c>
      <c r="B8728" t="s">
        <v>8359</v>
      </c>
    </row>
    <row r="8729" spans="1:2">
      <c r="A8729" s="1">
        <v>1090100072914</v>
      </c>
      <c r="B8729" t="s">
        <v>8360</v>
      </c>
    </row>
    <row r="8730" spans="1:2">
      <c r="A8730" s="1">
        <v>1090100072921</v>
      </c>
      <c r="B8730" t="s">
        <v>8361</v>
      </c>
    </row>
    <row r="8731" spans="1:2">
      <c r="A8731" s="1">
        <v>1090100072938</v>
      </c>
      <c r="B8731" t="s">
        <v>8362</v>
      </c>
    </row>
    <row r="8732" spans="1:2">
      <c r="A8732" s="1">
        <v>1090100072945</v>
      </c>
      <c r="B8732" t="s">
        <v>8363</v>
      </c>
    </row>
    <row r="8733" spans="1:2">
      <c r="A8733" s="1">
        <v>1090100072952</v>
      </c>
      <c r="B8733" t="s">
        <v>8364</v>
      </c>
    </row>
    <row r="8734" spans="1:2">
      <c r="A8734" s="1">
        <v>1090100072969</v>
      </c>
      <c r="B8734" t="s">
        <v>8365</v>
      </c>
    </row>
    <row r="8735" spans="1:2">
      <c r="A8735" s="1">
        <v>1090100072976</v>
      </c>
      <c r="B8735" t="s">
        <v>8366</v>
      </c>
    </row>
    <row r="8736" spans="1:2">
      <c r="A8736" s="1">
        <v>1090100072983</v>
      </c>
      <c r="B8736" t="s">
        <v>8367</v>
      </c>
    </row>
    <row r="8737" spans="1:2">
      <c r="A8737" s="1">
        <v>1090100072990</v>
      </c>
      <c r="B8737" t="s">
        <v>8368</v>
      </c>
    </row>
    <row r="8738" spans="1:2">
      <c r="A8738" s="1">
        <v>1090100073003</v>
      </c>
      <c r="B8738" t="s">
        <v>8369</v>
      </c>
    </row>
    <row r="8739" spans="1:2">
      <c r="A8739" s="1">
        <v>1090100073010</v>
      </c>
      <c r="B8739" t="s">
        <v>8370</v>
      </c>
    </row>
    <row r="8740" spans="1:2">
      <c r="A8740" s="1">
        <v>1090100073027</v>
      </c>
      <c r="B8740" t="s">
        <v>8371</v>
      </c>
    </row>
    <row r="8741" spans="1:2">
      <c r="A8741" s="1">
        <v>1090100073034</v>
      </c>
      <c r="B8741" t="s">
        <v>8372</v>
      </c>
    </row>
    <row r="8742" spans="1:2">
      <c r="A8742" s="1">
        <v>1090100073041</v>
      </c>
      <c r="B8742" t="s">
        <v>8373</v>
      </c>
    </row>
    <row r="8743" spans="1:2">
      <c r="A8743" s="1">
        <v>1090100073058</v>
      </c>
      <c r="B8743" t="s">
        <v>8374</v>
      </c>
    </row>
    <row r="8744" spans="1:2">
      <c r="A8744" s="1">
        <v>1090100073065</v>
      </c>
      <c r="B8744" t="s">
        <v>8375</v>
      </c>
    </row>
    <row r="8745" spans="1:2">
      <c r="A8745" s="1">
        <v>1090100073072</v>
      </c>
      <c r="B8745" t="s">
        <v>8376</v>
      </c>
    </row>
    <row r="8746" spans="1:2">
      <c r="A8746" s="1">
        <v>1090100073089</v>
      </c>
      <c r="B8746" t="s">
        <v>8377</v>
      </c>
    </row>
    <row r="8747" spans="1:2">
      <c r="A8747" s="1">
        <v>1090100073096</v>
      </c>
      <c r="B8747" t="s">
        <v>8378</v>
      </c>
    </row>
    <row r="8748" spans="1:2">
      <c r="A8748" s="1">
        <v>1090100073102</v>
      </c>
      <c r="B8748" t="s">
        <v>8379</v>
      </c>
    </row>
    <row r="8749" spans="1:2">
      <c r="A8749" s="1">
        <v>1090100073119</v>
      </c>
      <c r="B8749" t="s">
        <v>8380</v>
      </c>
    </row>
    <row r="8750" spans="1:2">
      <c r="A8750" s="1">
        <v>1090100073126</v>
      </c>
      <c r="B8750" t="s">
        <v>8381</v>
      </c>
    </row>
    <row r="8751" spans="1:2">
      <c r="A8751" s="1">
        <v>1090100073133</v>
      </c>
      <c r="B8751" t="s">
        <v>8382</v>
      </c>
    </row>
    <row r="8752" spans="1:2">
      <c r="A8752" s="1">
        <v>1090100073140</v>
      </c>
      <c r="B8752" t="s">
        <v>8383</v>
      </c>
    </row>
    <row r="8753" spans="1:2">
      <c r="A8753" s="1">
        <v>1090100073157</v>
      </c>
      <c r="B8753" t="s">
        <v>8384</v>
      </c>
    </row>
    <row r="8754" spans="1:2">
      <c r="A8754" s="1">
        <v>1090100073164</v>
      </c>
      <c r="B8754" t="s">
        <v>8385</v>
      </c>
    </row>
    <row r="8755" spans="1:2">
      <c r="A8755" s="1">
        <v>1090100073171</v>
      </c>
      <c r="B8755" t="s">
        <v>8386</v>
      </c>
    </row>
    <row r="8756" spans="1:2">
      <c r="A8756" s="1">
        <v>1090100073188</v>
      </c>
      <c r="B8756" t="s">
        <v>8387</v>
      </c>
    </row>
    <row r="8757" spans="1:2">
      <c r="A8757" s="1">
        <v>1090100073195</v>
      </c>
      <c r="B8757" t="s">
        <v>8388</v>
      </c>
    </row>
    <row r="8758" spans="1:2">
      <c r="A8758" s="1">
        <v>1090100073201</v>
      </c>
      <c r="B8758" t="s">
        <v>8389</v>
      </c>
    </row>
    <row r="8759" spans="1:2">
      <c r="A8759" s="1">
        <v>1090100073218</v>
      </c>
      <c r="B8759" t="s">
        <v>8390</v>
      </c>
    </row>
    <row r="8760" spans="1:2">
      <c r="A8760" s="1">
        <v>1090100073225</v>
      </c>
      <c r="B8760" t="s">
        <v>8391</v>
      </c>
    </row>
    <row r="8761" spans="1:2">
      <c r="A8761" s="1">
        <v>1090100073232</v>
      </c>
      <c r="B8761" t="s">
        <v>8392</v>
      </c>
    </row>
    <row r="8762" spans="1:2">
      <c r="A8762" s="1">
        <v>1090100073249</v>
      </c>
      <c r="B8762" t="s">
        <v>8393</v>
      </c>
    </row>
    <row r="8763" spans="1:2">
      <c r="A8763" s="1">
        <v>1090100073256</v>
      </c>
      <c r="B8763" t="s">
        <v>8394</v>
      </c>
    </row>
    <row r="8764" spans="1:2">
      <c r="A8764" s="1">
        <v>1090100073263</v>
      </c>
      <c r="B8764" t="s">
        <v>8395</v>
      </c>
    </row>
    <row r="8765" spans="1:2">
      <c r="A8765" s="1">
        <v>1090100073270</v>
      </c>
      <c r="B8765" t="s">
        <v>8396</v>
      </c>
    </row>
    <row r="8766" spans="1:2">
      <c r="A8766" s="1">
        <v>1090100073287</v>
      </c>
      <c r="B8766" t="s">
        <v>8397</v>
      </c>
    </row>
    <row r="8767" spans="1:2">
      <c r="A8767" s="1">
        <v>1090100073294</v>
      </c>
      <c r="B8767" t="s">
        <v>8398</v>
      </c>
    </row>
    <row r="8768" spans="1:2">
      <c r="A8768" s="1">
        <v>1090100073300</v>
      </c>
      <c r="B8768" t="s">
        <v>8399</v>
      </c>
    </row>
    <row r="8769" spans="1:2">
      <c r="A8769" s="1">
        <v>1090100073317</v>
      </c>
      <c r="B8769" t="s">
        <v>8400</v>
      </c>
    </row>
    <row r="8770" spans="1:2">
      <c r="A8770" s="1">
        <v>1090100073324</v>
      </c>
      <c r="B8770" t="s">
        <v>8401</v>
      </c>
    </row>
    <row r="8771" spans="1:2">
      <c r="A8771" s="1">
        <v>1090100073331</v>
      </c>
      <c r="B8771" t="s">
        <v>8402</v>
      </c>
    </row>
    <row r="8772" spans="1:2">
      <c r="A8772" s="1">
        <v>1090100073348</v>
      </c>
      <c r="B8772" t="s">
        <v>8403</v>
      </c>
    </row>
    <row r="8773" spans="1:2">
      <c r="A8773" s="1">
        <v>1090100073355</v>
      </c>
      <c r="B8773" t="s">
        <v>8404</v>
      </c>
    </row>
    <row r="8774" spans="1:2">
      <c r="A8774" s="1">
        <v>1090100073362</v>
      </c>
      <c r="B8774" t="s">
        <v>8405</v>
      </c>
    </row>
    <row r="8775" spans="1:2">
      <c r="A8775" s="1">
        <v>1090100073379</v>
      </c>
      <c r="B8775" t="s">
        <v>8406</v>
      </c>
    </row>
    <row r="8776" spans="1:2">
      <c r="A8776" s="1">
        <v>1090100073386</v>
      </c>
      <c r="B8776" t="s">
        <v>8407</v>
      </c>
    </row>
    <row r="8777" spans="1:2">
      <c r="A8777" s="1">
        <v>1090100073393</v>
      </c>
      <c r="B8777" t="s">
        <v>8408</v>
      </c>
    </row>
    <row r="8778" spans="1:2">
      <c r="A8778" s="1">
        <v>1090100073409</v>
      </c>
      <c r="B8778" t="s">
        <v>8409</v>
      </c>
    </row>
    <row r="8779" spans="1:2">
      <c r="A8779" s="1">
        <v>1090100073416</v>
      </c>
      <c r="B8779" t="s">
        <v>8410</v>
      </c>
    </row>
    <row r="8780" spans="1:2">
      <c r="A8780" s="1">
        <v>1090100073423</v>
      </c>
      <c r="B8780" t="s">
        <v>8411</v>
      </c>
    </row>
    <row r="8781" spans="1:2">
      <c r="A8781" s="1">
        <v>1090100073430</v>
      </c>
      <c r="B8781" t="s">
        <v>8412</v>
      </c>
    </row>
    <row r="8782" spans="1:2">
      <c r="A8782" s="1">
        <v>1090100073447</v>
      </c>
      <c r="B8782" t="s">
        <v>8413</v>
      </c>
    </row>
    <row r="8783" spans="1:2">
      <c r="A8783" s="1">
        <v>1090100073454</v>
      </c>
      <c r="B8783" t="s">
        <v>8414</v>
      </c>
    </row>
    <row r="8784" spans="1:2">
      <c r="A8784" s="1">
        <v>1090100073461</v>
      </c>
      <c r="B8784" t="s">
        <v>8415</v>
      </c>
    </row>
    <row r="8785" spans="1:2">
      <c r="A8785" s="1">
        <v>1090100073478</v>
      </c>
      <c r="B8785" t="s">
        <v>8416</v>
      </c>
    </row>
    <row r="8786" spans="1:2">
      <c r="A8786" s="1">
        <v>1090100073485</v>
      </c>
      <c r="B8786" t="s">
        <v>8417</v>
      </c>
    </row>
    <row r="8787" spans="1:2">
      <c r="A8787" s="1">
        <v>1090100073492</v>
      </c>
      <c r="B8787" t="s">
        <v>8418</v>
      </c>
    </row>
    <row r="8788" spans="1:2">
      <c r="A8788" s="1">
        <v>1090100073508</v>
      </c>
      <c r="B8788" t="s">
        <v>8419</v>
      </c>
    </row>
    <row r="8789" spans="1:2">
      <c r="A8789" s="1">
        <v>1090100073515</v>
      </c>
      <c r="B8789" t="s">
        <v>8420</v>
      </c>
    </row>
    <row r="8790" spans="1:2">
      <c r="A8790" s="1">
        <v>1090100073522</v>
      </c>
      <c r="B8790" t="s">
        <v>8421</v>
      </c>
    </row>
    <row r="8791" spans="1:2">
      <c r="A8791" s="1">
        <v>1090100073539</v>
      </c>
      <c r="B8791" t="s">
        <v>8422</v>
      </c>
    </row>
    <row r="8792" spans="1:2">
      <c r="A8792" s="1">
        <v>1090100073546</v>
      </c>
      <c r="B8792" t="s">
        <v>8423</v>
      </c>
    </row>
    <row r="8793" spans="1:2">
      <c r="A8793" s="1">
        <v>1090100073553</v>
      </c>
      <c r="B8793" t="s">
        <v>8424</v>
      </c>
    </row>
    <row r="8794" spans="1:2">
      <c r="A8794" s="1">
        <v>1090100073560</v>
      </c>
      <c r="B8794" t="s">
        <v>8425</v>
      </c>
    </row>
    <row r="8795" spans="1:2">
      <c r="A8795" s="1">
        <v>1090100073577</v>
      </c>
      <c r="B8795" t="s">
        <v>8426</v>
      </c>
    </row>
    <row r="8796" spans="1:2">
      <c r="A8796" s="1">
        <v>1090100073584</v>
      </c>
      <c r="B8796" t="s">
        <v>8427</v>
      </c>
    </row>
    <row r="8797" spans="1:2">
      <c r="A8797" s="1">
        <v>1090100073591</v>
      </c>
      <c r="B8797" t="s">
        <v>8428</v>
      </c>
    </row>
    <row r="8798" spans="1:2">
      <c r="A8798" s="1">
        <v>1090100073607</v>
      </c>
      <c r="B8798" t="s">
        <v>8429</v>
      </c>
    </row>
    <row r="8799" spans="1:2">
      <c r="A8799" s="1">
        <v>1090100073614</v>
      </c>
      <c r="B8799" t="s">
        <v>8430</v>
      </c>
    </row>
    <row r="8800" spans="1:2">
      <c r="A8800" s="1">
        <v>1090100073621</v>
      </c>
      <c r="B8800" t="s">
        <v>8431</v>
      </c>
    </row>
    <row r="8801" spans="1:2">
      <c r="A8801" s="1">
        <v>1090100073638</v>
      </c>
      <c r="B8801" t="s">
        <v>8432</v>
      </c>
    </row>
    <row r="8802" spans="1:2">
      <c r="A8802" s="1">
        <v>1090100073645</v>
      </c>
      <c r="B8802" t="s">
        <v>8433</v>
      </c>
    </row>
    <row r="8803" spans="1:2">
      <c r="A8803" s="1">
        <v>1090100073652</v>
      </c>
      <c r="B8803" t="s">
        <v>8434</v>
      </c>
    </row>
    <row r="8804" spans="1:2">
      <c r="A8804" s="1">
        <v>1090100073669</v>
      </c>
      <c r="B8804" t="s">
        <v>8435</v>
      </c>
    </row>
    <row r="8805" spans="1:2">
      <c r="A8805" s="1">
        <v>1090100073676</v>
      </c>
      <c r="B8805" t="s">
        <v>8436</v>
      </c>
    </row>
    <row r="8806" spans="1:2">
      <c r="A8806" s="1">
        <v>1090100073683</v>
      </c>
      <c r="B8806" t="s">
        <v>8437</v>
      </c>
    </row>
    <row r="8807" spans="1:2">
      <c r="A8807" s="1">
        <v>1090100073690</v>
      </c>
      <c r="B8807" t="s">
        <v>8438</v>
      </c>
    </row>
    <row r="8808" spans="1:2">
      <c r="A8808" s="1">
        <v>1090100073706</v>
      </c>
      <c r="B8808" t="s">
        <v>8439</v>
      </c>
    </row>
    <row r="8809" spans="1:2">
      <c r="A8809" s="1">
        <v>1090100073713</v>
      </c>
      <c r="B8809" t="s">
        <v>8440</v>
      </c>
    </row>
    <row r="8810" spans="1:2">
      <c r="A8810" s="1">
        <v>1090100073720</v>
      </c>
      <c r="B8810" t="s">
        <v>8441</v>
      </c>
    </row>
    <row r="8811" spans="1:2">
      <c r="A8811" s="1">
        <v>1090100073737</v>
      </c>
      <c r="B8811" t="s">
        <v>8442</v>
      </c>
    </row>
    <row r="8812" spans="1:2">
      <c r="A8812" s="1">
        <v>1090100073744</v>
      </c>
      <c r="B8812" t="s">
        <v>8443</v>
      </c>
    </row>
    <row r="8813" spans="1:2">
      <c r="A8813" s="1">
        <v>1090100073751</v>
      </c>
      <c r="B8813" t="s">
        <v>8444</v>
      </c>
    </row>
    <row r="8814" spans="1:2">
      <c r="A8814" s="1">
        <v>1090100073768</v>
      </c>
      <c r="B8814" t="s">
        <v>8445</v>
      </c>
    </row>
    <row r="8815" spans="1:2">
      <c r="A8815" s="1">
        <v>1090100073775</v>
      </c>
      <c r="B8815" t="s">
        <v>8446</v>
      </c>
    </row>
    <row r="8816" spans="1:2">
      <c r="A8816" s="1">
        <v>1090100073782</v>
      </c>
      <c r="B8816" t="s">
        <v>8447</v>
      </c>
    </row>
    <row r="8817" spans="1:2">
      <c r="A8817" s="1">
        <v>1090100073799</v>
      </c>
      <c r="B8817" t="s">
        <v>8448</v>
      </c>
    </row>
    <row r="8818" spans="1:2">
      <c r="A8818" s="1">
        <v>1090100073805</v>
      </c>
      <c r="B8818" t="s">
        <v>8449</v>
      </c>
    </row>
    <row r="8819" spans="1:2">
      <c r="A8819" s="1">
        <v>1090100073812</v>
      </c>
      <c r="B8819" t="s">
        <v>8450</v>
      </c>
    </row>
    <row r="8820" spans="1:2">
      <c r="A8820" s="1">
        <v>1090100073829</v>
      </c>
      <c r="B8820" t="s">
        <v>8451</v>
      </c>
    </row>
    <row r="8821" spans="1:2">
      <c r="A8821" s="1">
        <v>1090100073836</v>
      </c>
      <c r="B8821" t="s">
        <v>8452</v>
      </c>
    </row>
    <row r="8822" spans="1:2">
      <c r="A8822" s="1">
        <v>1090100073843</v>
      </c>
      <c r="B8822" t="s">
        <v>8453</v>
      </c>
    </row>
    <row r="8823" spans="1:2">
      <c r="A8823" s="1">
        <v>1090100073850</v>
      </c>
      <c r="B8823" t="s">
        <v>8454</v>
      </c>
    </row>
    <row r="8824" spans="1:2">
      <c r="A8824" s="1">
        <v>1090100073867</v>
      </c>
      <c r="B8824" t="s">
        <v>8455</v>
      </c>
    </row>
    <row r="8825" spans="1:2">
      <c r="A8825" s="1">
        <v>1090100073874</v>
      </c>
      <c r="B8825" t="s">
        <v>8456</v>
      </c>
    </row>
    <row r="8826" spans="1:2">
      <c r="A8826" s="1">
        <v>1090100073881</v>
      </c>
      <c r="B8826" t="s">
        <v>8457</v>
      </c>
    </row>
    <row r="8827" spans="1:2">
      <c r="A8827" s="1">
        <v>1090100073898</v>
      </c>
      <c r="B8827" t="s">
        <v>8458</v>
      </c>
    </row>
    <row r="8828" spans="1:2">
      <c r="A8828" s="1">
        <v>1090100073904</v>
      </c>
      <c r="B8828" t="s">
        <v>8459</v>
      </c>
    </row>
    <row r="8829" spans="1:2">
      <c r="A8829" s="1">
        <v>1090100073911</v>
      </c>
      <c r="B8829" t="s">
        <v>8460</v>
      </c>
    </row>
    <row r="8830" spans="1:2">
      <c r="A8830" s="1">
        <v>1090100073928</v>
      </c>
      <c r="B8830" t="s">
        <v>8461</v>
      </c>
    </row>
    <row r="8831" spans="1:2">
      <c r="A8831" s="1">
        <v>1090100073935</v>
      </c>
      <c r="B8831" t="s">
        <v>8462</v>
      </c>
    </row>
    <row r="8832" spans="1:2">
      <c r="A8832" s="1">
        <v>1090100073942</v>
      </c>
      <c r="B8832" t="s">
        <v>8463</v>
      </c>
    </row>
    <row r="8833" spans="1:2">
      <c r="A8833" s="1">
        <v>1090100073959</v>
      </c>
      <c r="B8833" t="s">
        <v>8464</v>
      </c>
    </row>
    <row r="8834" spans="1:2">
      <c r="A8834" s="1">
        <v>1090100073966</v>
      </c>
      <c r="B8834" t="s">
        <v>8465</v>
      </c>
    </row>
    <row r="8835" spans="1:2">
      <c r="A8835" s="1">
        <v>1090100073973</v>
      </c>
      <c r="B8835" t="s">
        <v>8466</v>
      </c>
    </row>
    <row r="8836" spans="1:2">
      <c r="A8836" s="1">
        <v>1090100073980</v>
      </c>
      <c r="B8836" t="s">
        <v>8467</v>
      </c>
    </row>
    <row r="8837" spans="1:2">
      <c r="A8837" s="1">
        <v>1090100073997</v>
      </c>
      <c r="B8837" t="s">
        <v>8468</v>
      </c>
    </row>
    <row r="8838" spans="1:2">
      <c r="A8838" s="1">
        <v>1090100074000</v>
      </c>
      <c r="B8838" t="s">
        <v>8469</v>
      </c>
    </row>
    <row r="8839" spans="1:2">
      <c r="A8839" s="1">
        <v>1090100074017</v>
      </c>
      <c r="B8839" t="s">
        <v>8470</v>
      </c>
    </row>
    <row r="8840" spans="1:2">
      <c r="A8840" s="1">
        <v>1090100074024</v>
      </c>
      <c r="B8840" t="s">
        <v>8471</v>
      </c>
    </row>
    <row r="8841" spans="1:2">
      <c r="A8841" s="1">
        <v>1090100074031</v>
      </c>
      <c r="B8841" t="s">
        <v>8472</v>
      </c>
    </row>
    <row r="8842" spans="1:2">
      <c r="A8842" s="1">
        <v>1090100074048</v>
      </c>
      <c r="B8842" t="s">
        <v>8473</v>
      </c>
    </row>
    <row r="8843" spans="1:2">
      <c r="A8843" s="1">
        <v>1090100074055</v>
      </c>
      <c r="B8843" t="s">
        <v>8474</v>
      </c>
    </row>
    <row r="8844" spans="1:2">
      <c r="A8844" s="1">
        <v>1090100074062</v>
      </c>
      <c r="B8844" t="s">
        <v>8475</v>
      </c>
    </row>
    <row r="8845" spans="1:2">
      <c r="A8845" s="1">
        <v>1090100074079</v>
      </c>
      <c r="B8845" t="s">
        <v>8476</v>
      </c>
    </row>
    <row r="8846" spans="1:2">
      <c r="A8846" s="1">
        <v>1090100074086</v>
      </c>
      <c r="B8846" t="s">
        <v>8477</v>
      </c>
    </row>
    <row r="8847" spans="1:2">
      <c r="A8847" s="1">
        <v>1090100074093</v>
      </c>
      <c r="B8847" t="s">
        <v>8478</v>
      </c>
    </row>
    <row r="8848" spans="1:2">
      <c r="A8848" s="1">
        <v>1090100074109</v>
      </c>
      <c r="B8848" t="s">
        <v>8479</v>
      </c>
    </row>
    <row r="8849" spans="1:2">
      <c r="A8849" s="1">
        <v>1090100074116</v>
      </c>
      <c r="B8849" t="s">
        <v>8480</v>
      </c>
    </row>
    <row r="8850" spans="1:2">
      <c r="A8850" s="1">
        <v>1090100074123</v>
      </c>
      <c r="B8850" t="s">
        <v>8481</v>
      </c>
    </row>
    <row r="8851" spans="1:2">
      <c r="A8851" s="1">
        <v>1090100074130</v>
      </c>
      <c r="B8851" t="s">
        <v>8482</v>
      </c>
    </row>
    <row r="8852" spans="1:2">
      <c r="A8852" s="1">
        <v>1090100074147</v>
      </c>
      <c r="B8852" t="s">
        <v>8483</v>
      </c>
    </row>
    <row r="8853" spans="1:2">
      <c r="A8853" s="1">
        <v>1090100074154</v>
      </c>
      <c r="B8853" t="s">
        <v>8484</v>
      </c>
    </row>
    <row r="8854" spans="1:2">
      <c r="A8854" s="1">
        <v>1090100074161</v>
      </c>
      <c r="B8854" t="s">
        <v>8485</v>
      </c>
    </row>
    <row r="8855" spans="1:2">
      <c r="A8855" s="1">
        <v>1090100074178</v>
      </c>
      <c r="B8855" t="s">
        <v>8486</v>
      </c>
    </row>
    <row r="8856" spans="1:2">
      <c r="A8856" s="1">
        <v>1090100074185</v>
      </c>
      <c r="B8856" t="s">
        <v>8487</v>
      </c>
    </row>
    <row r="8857" spans="1:2">
      <c r="A8857" s="1">
        <v>1090100074192</v>
      </c>
      <c r="B8857" t="s">
        <v>8488</v>
      </c>
    </row>
    <row r="8858" spans="1:2">
      <c r="A8858" s="1">
        <v>1090100074208</v>
      </c>
      <c r="B8858" t="s">
        <v>8489</v>
      </c>
    </row>
    <row r="8859" spans="1:2">
      <c r="A8859" s="1">
        <v>1090100074215</v>
      </c>
      <c r="B8859" t="s">
        <v>8490</v>
      </c>
    </row>
    <row r="8860" spans="1:2">
      <c r="A8860" s="1">
        <v>1090100074222</v>
      </c>
      <c r="B8860" t="s">
        <v>8491</v>
      </c>
    </row>
    <row r="8861" spans="1:2">
      <c r="A8861" s="1">
        <v>1090100074239</v>
      </c>
      <c r="B8861" t="s">
        <v>8492</v>
      </c>
    </row>
    <row r="8862" spans="1:2">
      <c r="A8862" s="1">
        <v>1090100074246</v>
      </c>
      <c r="B8862" t="s">
        <v>8493</v>
      </c>
    </row>
    <row r="8863" spans="1:2">
      <c r="A8863" s="1">
        <v>1090100074253</v>
      </c>
      <c r="B8863" t="s">
        <v>8494</v>
      </c>
    </row>
    <row r="8864" spans="1:2">
      <c r="A8864" s="1">
        <v>1090100074260</v>
      </c>
      <c r="B8864" t="s">
        <v>8495</v>
      </c>
    </row>
    <row r="8865" spans="1:2">
      <c r="A8865" s="1">
        <v>1090100074277</v>
      </c>
      <c r="B8865" t="s">
        <v>8496</v>
      </c>
    </row>
    <row r="8866" spans="1:2">
      <c r="A8866" s="1">
        <v>1090100074284</v>
      </c>
      <c r="B8866" t="s">
        <v>8497</v>
      </c>
    </row>
    <row r="8867" spans="1:2">
      <c r="A8867" s="1">
        <v>1090100074291</v>
      </c>
      <c r="B8867" t="s">
        <v>8498</v>
      </c>
    </row>
    <row r="8868" spans="1:2">
      <c r="A8868" s="1">
        <v>1090100074307</v>
      </c>
      <c r="B8868" t="s">
        <v>8499</v>
      </c>
    </row>
    <row r="8869" spans="1:2">
      <c r="A8869" s="1">
        <v>1090100074314</v>
      </c>
      <c r="B8869" t="s">
        <v>8500</v>
      </c>
    </row>
    <row r="8870" spans="1:2">
      <c r="A8870" s="1">
        <v>1090100074321</v>
      </c>
      <c r="B8870" t="s">
        <v>8501</v>
      </c>
    </row>
    <row r="8871" spans="1:2">
      <c r="A8871" s="1">
        <v>1090100074338</v>
      </c>
      <c r="B8871" t="s">
        <v>8502</v>
      </c>
    </row>
    <row r="8872" spans="1:2">
      <c r="A8872" s="1">
        <v>1090100074345</v>
      </c>
      <c r="B8872" t="s">
        <v>8503</v>
      </c>
    </row>
    <row r="8873" spans="1:2">
      <c r="A8873" s="1">
        <v>1090100074352</v>
      </c>
      <c r="B8873" t="s">
        <v>8504</v>
      </c>
    </row>
    <row r="8874" spans="1:2">
      <c r="A8874" s="1">
        <v>1090100074369</v>
      </c>
      <c r="B8874" t="s">
        <v>8505</v>
      </c>
    </row>
    <row r="8875" spans="1:2">
      <c r="A8875" s="1">
        <v>1090100074376</v>
      </c>
      <c r="B8875" t="s">
        <v>8506</v>
      </c>
    </row>
    <row r="8876" spans="1:2">
      <c r="A8876" s="1">
        <v>1090100074383</v>
      </c>
      <c r="B8876" t="s">
        <v>8507</v>
      </c>
    </row>
    <row r="8877" spans="1:2">
      <c r="A8877" s="1">
        <v>1090100074390</v>
      </c>
      <c r="B8877" t="s">
        <v>8508</v>
      </c>
    </row>
    <row r="8878" spans="1:2">
      <c r="A8878" s="1">
        <v>1090100074406</v>
      </c>
      <c r="B8878" t="s">
        <v>8509</v>
      </c>
    </row>
    <row r="8879" spans="1:2">
      <c r="A8879" s="1">
        <v>1090100074413</v>
      </c>
      <c r="B8879" t="s">
        <v>8510</v>
      </c>
    </row>
    <row r="8880" spans="1:2">
      <c r="A8880" s="1">
        <v>1090100074420</v>
      </c>
      <c r="B8880" t="s">
        <v>8511</v>
      </c>
    </row>
    <row r="8881" spans="1:2">
      <c r="A8881" s="1">
        <v>1090100074437</v>
      </c>
      <c r="B8881" t="s">
        <v>8512</v>
      </c>
    </row>
    <row r="8882" spans="1:2">
      <c r="A8882" s="1">
        <v>1090100074444</v>
      </c>
      <c r="B8882" t="s">
        <v>8513</v>
      </c>
    </row>
    <row r="8883" spans="1:2">
      <c r="A8883" s="1">
        <v>1090100074451</v>
      </c>
      <c r="B8883" t="s">
        <v>8514</v>
      </c>
    </row>
    <row r="8884" spans="1:2">
      <c r="A8884" s="1">
        <v>1090100074468</v>
      </c>
      <c r="B8884" t="s">
        <v>8515</v>
      </c>
    </row>
    <row r="8885" spans="1:2">
      <c r="A8885" s="1">
        <v>1090100074475</v>
      </c>
      <c r="B8885" t="s">
        <v>8516</v>
      </c>
    </row>
    <row r="8886" spans="1:2">
      <c r="A8886" s="1">
        <v>1090100074482</v>
      </c>
      <c r="B8886" t="s">
        <v>8517</v>
      </c>
    </row>
    <row r="8887" spans="1:2">
      <c r="A8887" s="1">
        <v>1090100074499</v>
      </c>
      <c r="B8887" t="s">
        <v>8518</v>
      </c>
    </row>
    <row r="8888" spans="1:2">
      <c r="A8888" s="1">
        <v>1090100074505</v>
      </c>
      <c r="B8888" t="s">
        <v>8519</v>
      </c>
    </row>
    <row r="8889" spans="1:2">
      <c r="A8889" s="1">
        <v>1090100074512</v>
      </c>
      <c r="B8889" t="s">
        <v>8520</v>
      </c>
    </row>
    <row r="8890" spans="1:2">
      <c r="A8890" s="1">
        <v>1090100074529</v>
      </c>
      <c r="B8890" t="s">
        <v>8521</v>
      </c>
    </row>
    <row r="8891" spans="1:2">
      <c r="A8891" s="1">
        <v>1090100074536</v>
      </c>
      <c r="B8891" t="s">
        <v>8522</v>
      </c>
    </row>
    <row r="8892" spans="1:2">
      <c r="A8892" s="1">
        <v>1090100074543</v>
      </c>
      <c r="B8892" t="s">
        <v>8523</v>
      </c>
    </row>
    <row r="8893" spans="1:2">
      <c r="A8893" s="1">
        <v>1090100074550</v>
      </c>
      <c r="B8893" t="s">
        <v>8524</v>
      </c>
    </row>
    <row r="8894" spans="1:2">
      <c r="A8894" s="1">
        <v>1090100074567</v>
      </c>
      <c r="B8894" t="s">
        <v>8525</v>
      </c>
    </row>
    <row r="8895" spans="1:2">
      <c r="A8895" s="1">
        <v>1090100074574</v>
      </c>
      <c r="B8895" t="s">
        <v>8526</v>
      </c>
    </row>
    <row r="8896" spans="1:2">
      <c r="A8896" s="1">
        <v>1090100074581</v>
      </c>
      <c r="B8896" t="s">
        <v>8527</v>
      </c>
    </row>
    <row r="8897" spans="1:2">
      <c r="A8897" s="1">
        <v>1090100074598</v>
      </c>
      <c r="B8897" t="s">
        <v>8528</v>
      </c>
    </row>
    <row r="8898" spans="1:2">
      <c r="A8898" s="1">
        <v>1090100074604</v>
      </c>
      <c r="B8898" t="s">
        <v>8529</v>
      </c>
    </row>
    <row r="8899" spans="1:2">
      <c r="A8899" s="1">
        <v>1090100074611</v>
      </c>
      <c r="B8899" t="s">
        <v>8530</v>
      </c>
    </row>
    <row r="8900" spans="1:2">
      <c r="A8900" s="1">
        <v>1090100074628</v>
      </c>
      <c r="B8900" t="s">
        <v>8531</v>
      </c>
    </row>
    <row r="8901" spans="1:2">
      <c r="A8901" s="1">
        <v>1090100074635</v>
      </c>
      <c r="B8901" t="s">
        <v>8532</v>
      </c>
    </row>
    <row r="8902" spans="1:2">
      <c r="A8902" s="1">
        <v>1090100074642</v>
      </c>
      <c r="B8902" t="s">
        <v>8533</v>
      </c>
    </row>
    <row r="8903" spans="1:2">
      <c r="A8903" s="1">
        <v>1090100074659</v>
      </c>
      <c r="B8903" t="s">
        <v>8534</v>
      </c>
    </row>
    <row r="8904" spans="1:2">
      <c r="A8904" s="1">
        <v>1090100074666</v>
      </c>
      <c r="B8904" t="s">
        <v>8535</v>
      </c>
    </row>
    <row r="8905" spans="1:2">
      <c r="A8905" s="1">
        <v>1090100074673</v>
      </c>
      <c r="B8905" t="s">
        <v>8536</v>
      </c>
    </row>
    <row r="8906" spans="1:2">
      <c r="A8906" s="1">
        <v>1090100074680</v>
      </c>
      <c r="B8906" t="s">
        <v>8537</v>
      </c>
    </row>
    <row r="8907" spans="1:2">
      <c r="A8907" s="1">
        <v>1090100074697</v>
      </c>
      <c r="B8907" t="s">
        <v>8538</v>
      </c>
    </row>
    <row r="8908" spans="1:2">
      <c r="A8908" s="1">
        <v>1090100074703</v>
      </c>
      <c r="B8908" t="s">
        <v>8539</v>
      </c>
    </row>
    <row r="8909" spans="1:2">
      <c r="A8909" s="1">
        <v>1090100074710</v>
      </c>
      <c r="B8909" t="s">
        <v>8540</v>
      </c>
    </row>
    <row r="8910" spans="1:2">
      <c r="A8910" s="1">
        <v>1090100074727</v>
      </c>
      <c r="B8910" t="s">
        <v>8541</v>
      </c>
    </row>
    <row r="8911" spans="1:2">
      <c r="A8911" s="1">
        <v>1090100074734</v>
      </c>
      <c r="B8911" t="s">
        <v>8542</v>
      </c>
    </row>
    <row r="8912" spans="1:2">
      <c r="A8912" s="1">
        <v>1090100074741</v>
      </c>
      <c r="B8912" t="s">
        <v>8543</v>
      </c>
    </row>
    <row r="8913" spans="1:2">
      <c r="A8913" s="1">
        <v>1090100074758</v>
      </c>
      <c r="B8913" t="s">
        <v>8544</v>
      </c>
    </row>
    <row r="8914" spans="1:2">
      <c r="A8914" s="1">
        <v>1090100074765</v>
      </c>
      <c r="B8914" t="s">
        <v>8545</v>
      </c>
    </row>
    <row r="8915" spans="1:2">
      <c r="A8915" s="1">
        <v>1090100074772</v>
      </c>
      <c r="B8915" t="s">
        <v>8546</v>
      </c>
    </row>
    <row r="8916" spans="1:2">
      <c r="A8916" s="1">
        <v>1090100074789</v>
      </c>
      <c r="B8916" t="s">
        <v>8547</v>
      </c>
    </row>
    <row r="8917" spans="1:2">
      <c r="A8917" s="1">
        <v>1090100074796</v>
      </c>
      <c r="B8917" t="s">
        <v>8548</v>
      </c>
    </row>
    <row r="8918" spans="1:2">
      <c r="A8918" s="1">
        <v>1090100074802</v>
      </c>
      <c r="B8918" t="s">
        <v>8549</v>
      </c>
    </row>
    <row r="8919" spans="1:2">
      <c r="A8919" s="1">
        <v>1090100074819</v>
      </c>
      <c r="B8919" t="s">
        <v>8550</v>
      </c>
    </row>
    <row r="8920" spans="1:2">
      <c r="A8920" s="1">
        <v>1090100074826</v>
      </c>
      <c r="B8920" t="s">
        <v>8551</v>
      </c>
    </row>
    <row r="8921" spans="1:2">
      <c r="A8921" s="1">
        <v>1090100074833</v>
      </c>
      <c r="B8921" t="s">
        <v>8552</v>
      </c>
    </row>
    <row r="8922" spans="1:2">
      <c r="A8922" s="1">
        <v>1090100074840</v>
      </c>
      <c r="B8922" t="s">
        <v>8553</v>
      </c>
    </row>
    <row r="8923" spans="1:2">
      <c r="A8923" s="1">
        <v>1090100074857</v>
      </c>
      <c r="B8923" t="s">
        <v>8554</v>
      </c>
    </row>
    <row r="8924" spans="1:2">
      <c r="A8924" s="1">
        <v>1090100074864</v>
      </c>
      <c r="B8924" t="s">
        <v>8555</v>
      </c>
    </row>
    <row r="8925" spans="1:2">
      <c r="A8925" s="1">
        <v>1090100074871</v>
      </c>
      <c r="B8925" t="s">
        <v>8556</v>
      </c>
    </row>
    <row r="8926" spans="1:2">
      <c r="A8926" s="1">
        <v>1090100074888</v>
      </c>
      <c r="B8926" t="s">
        <v>8557</v>
      </c>
    </row>
    <row r="8927" spans="1:2">
      <c r="A8927" s="1">
        <v>1090100074895</v>
      </c>
      <c r="B8927" t="s">
        <v>8558</v>
      </c>
    </row>
    <row r="8928" spans="1:2">
      <c r="A8928" s="1">
        <v>1090100074901</v>
      </c>
      <c r="B8928" t="s">
        <v>8559</v>
      </c>
    </row>
    <row r="8929" spans="1:2">
      <c r="A8929" s="1">
        <v>1090100074918</v>
      </c>
      <c r="B8929" t="s">
        <v>8560</v>
      </c>
    </row>
    <row r="8930" spans="1:2">
      <c r="A8930" s="1">
        <v>1090100074925</v>
      </c>
      <c r="B8930" t="s">
        <v>8561</v>
      </c>
    </row>
    <row r="8931" spans="1:2">
      <c r="A8931" s="1">
        <v>1090100074932</v>
      </c>
      <c r="B8931" t="s">
        <v>8562</v>
      </c>
    </row>
    <row r="8932" spans="1:2">
      <c r="A8932" s="1">
        <v>1090100074949</v>
      </c>
      <c r="B8932" t="s">
        <v>8563</v>
      </c>
    </row>
    <row r="8933" spans="1:2">
      <c r="A8933" s="1">
        <v>1090100074956</v>
      </c>
      <c r="B8933" t="s">
        <v>8564</v>
      </c>
    </row>
    <row r="8934" spans="1:2">
      <c r="A8934" s="1">
        <v>1090100074963</v>
      </c>
      <c r="B8934" t="s">
        <v>8565</v>
      </c>
    </row>
    <row r="8935" spans="1:2">
      <c r="A8935" s="1">
        <v>1090100074970</v>
      </c>
      <c r="B8935" t="s">
        <v>8566</v>
      </c>
    </row>
    <row r="8936" spans="1:2">
      <c r="A8936" s="1">
        <v>1090100074987</v>
      </c>
      <c r="B8936" t="s">
        <v>8567</v>
      </c>
    </row>
    <row r="8937" spans="1:2">
      <c r="A8937" s="1">
        <v>1090100074994</v>
      </c>
      <c r="B8937" t="s">
        <v>8568</v>
      </c>
    </row>
    <row r="8938" spans="1:2">
      <c r="A8938" s="1">
        <v>1090100075007</v>
      </c>
      <c r="B8938" t="s">
        <v>8569</v>
      </c>
    </row>
    <row r="8939" spans="1:2">
      <c r="A8939" s="1">
        <v>1090100075014</v>
      </c>
      <c r="B8939" t="s">
        <v>8570</v>
      </c>
    </row>
    <row r="8940" spans="1:2">
      <c r="A8940" s="1">
        <v>1090100075021</v>
      </c>
      <c r="B8940" t="s">
        <v>8571</v>
      </c>
    </row>
    <row r="8941" spans="1:2">
      <c r="A8941" s="1">
        <v>1090100075038</v>
      </c>
      <c r="B8941" t="s">
        <v>8572</v>
      </c>
    </row>
    <row r="8942" spans="1:2">
      <c r="A8942" s="1">
        <v>1090100075045</v>
      </c>
      <c r="B8942" t="s">
        <v>8573</v>
      </c>
    </row>
    <row r="8943" spans="1:2">
      <c r="A8943" s="1">
        <v>1090100075052</v>
      </c>
      <c r="B8943" t="s">
        <v>8574</v>
      </c>
    </row>
    <row r="8944" spans="1:2">
      <c r="A8944" s="1">
        <v>1090100075069</v>
      </c>
      <c r="B8944" t="s">
        <v>8575</v>
      </c>
    </row>
    <row r="8945" spans="1:2">
      <c r="A8945" s="1">
        <v>1090100075076</v>
      </c>
      <c r="B8945" t="s">
        <v>8576</v>
      </c>
    </row>
    <row r="8946" spans="1:2">
      <c r="A8946" s="1">
        <v>1090100075083</v>
      </c>
      <c r="B8946" t="s">
        <v>8577</v>
      </c>
    </row>
    <row r="8947" spans="1:2">
      <c r="A8947" s="1">
        <v>1090100075090</v>
      </c>
      <c r="B8947" t="s">
        <v>8578</v>
      </c>
    </row>
    <row r="8948" spans="1:2">
      <c r="A8948" s="1">
        <v>1090100075106</v>
      </c>
      <c r="B8948" t="s">
        <v>8579</v>
      </c>
    </row>
    <row r="8949" spans="1:2">
      <c r="A8949" s="1">
        <v>1090100075113</v>
      </c>
      <c r="B8949" t="s">
        <v>8580</v>
      </c>
    </row>
    <row r="8950" spans="1:2">
      <c r="A8950" s="1">
        <v>1090100075120</v>
      </c>
      <c r="B8950" t="s">
        <v>8581</v>
      </c>
    </row>
    <row r="8951" spans="1:2">
      <c r="A8951" s="1">
        <v>1090100075137</v>
      </c>
      <c r="B8951" t="s">
        <v>8582</v>
      </c>
    </row>
    <row r="8952" spans="1:2">
      <c r="A8952" s="1">
        <v>1090100075144</v>
      </c>
      <c r="B8952" t="s">
        <v>8583</v>
      </c>
    </row>
    <row r="8953" spans="1:2">
      <c r="A8953" s="1">
        <v>1090100075151</v>
      </c>
      <c r="B8953" t="s">
        <v>8584</v>
      </c>
    </row>
    <row r="8954" spans="1:2">
      <c r="A8954" s="1">
        <v>1090100075168</v>
      </c>
      <c r="B8954" t="s">
        <v>8585</v>
      </c>
    </row>
    <row r="8955" spans="1:2">
      <c r="A8955" s="1">
        <v>1090100075175</v>
      </c>
      <c r="B8955" t="s">
        <v>8586</v>
      </c>
    </row>
    <row r="8956" spans="1:2">
      <c r="A8956" s="1">
        <v>1090100075182</v>
      </c>
      <c r="B8956" t="s">
        <v>8587</v>
      </c>
    </row>
    <row r="8957" spans="1:2">
      <c r="A8957" s="1">
        <v>1090100075199</v>
      </c>
      <c r="B8957" t="s">
        <v>8588</v>
      </c>
    </row>
    <row r="8958" spans="1:2">
      <c r="A8958" s="1">
        <v>1090100075205</v>
      </c>
      <c r="B8958" t="s">
        <v>8589</v>
      </c>
    </row>
    <row r="8959" spans="1:2">
      <c r="A8959" s="1">
        <v>1090100075212</v>
      </c>
      <c r="B8959" t="s">
        <v>8590</v>
      </c>
    </row>
    <row r="8960" spans="1:2">
      <c r="A8960" s="1">
        <v>1090100075229</v>
      </c>
      <c r="B8960" t="s">
        <v>8591</v>
      </c>
    </row>
    <row r="8961" spans="1:2">
      <c r="A8961" s="1">
        <v>1090100075236</v>
      </c>
      <c r="B8961" t="s">
        <v>8592</v>
      </c>
    </row>
    <row r="8962" spans="1:2">
      <c r="A8962" s="1">
        <v>1090100075243</v>
      </c>
      <c r="B8962" t="s">
        <v>8593</v>
      </c>
    </row>
    <row r="8963" spans="1:2">
      <c r="A8963" s="1">
        <v>1090100075250</v>
      </c>
      <c r="B8963" t="s">
        <v>8594</v>
      </c>
    </row>
    <row r="8964" spans="1:2">
      <c r="A8964" s="1">
        <v>1090100075267</v>
      </c>
      <c r="B8964" t="s">
        <v>8595</v>
      </c>
    </row>
    <row r="8965" spans="1:2">
      <c r="A8965" s="1">
        <v>1090100075274</v>
      </c>
      <c r="B8965" t="s">
        <v>8596</v>
      </c>
    </row>
    <row r="8966" spans="1:2">
      <c r="A8966" s="1">
        <v>1090100075281</v>
      </c>
      <c r="B8966" t="s">
        <v>8597</v>
      </c>
    </row>
    <row r="8967" spans="1:2">
      <c r="A8967" s="1">
        <v>1090100075298</v>
      </c>
      <c r="B8967" t="s">
        <v>8598</v>
      </c>
    </row>
    <row r="8968" spans="1:2">
      <c r="A8968" s="1">
        <v>1090100075304</v>
      </c>
      <c r="B8968" t="s">
        <v>8599</v>
      </c>
    </row>
    <row r="8969" spans="1:2">
      <c r="A8969" s="1">
        <v>1090100075311</v>
      </c>
      <c r="B8969" t="s">
        <v>8600</v>
      </c>
    </row>
    <row r="8970" spans="1:2">
      <c r="A8970" s="1">
        <v>1090100075328</v>
      </c>
      <c r="B8970" t="s">
        <v>8601</v>
      </c>
    </row>
    <row r="8971" spans="1:2">
      <c r="A8971" s="1">
        <v>1090100075335</v>
      </c>
      <c r="B8971" t="s">
        <v>8602</v>
      </c>
    </row>
    <row r="8972" spans="1:2">
      <c r="A8972" s="1">
        <v>1090100075342</v>
      </c>
      <c r="B8972" t="s">
        <v>8603</v>
      </c>
    </row>
    <row r="8973" spans="1:2">
      <c r="A8973" s="1">
        <v>1090100075359</v>
      </c>
      <c r="B8973" t="s">
        <v>8604</v>
      </c>
    </row>
    <row r="8974" spans="1:2">
      <c r="A8974" s="1">
        <v>1090100075366</v>
      </c>
      <c r="B8974" t="s">
        <v>8605</v>
      </c>
    </row>
    <row r="8975" spans="1:2">
      <c r="A8975" s="1">
        <v>1090100075373</v>
      </c>
      <c r="B8975" t="s">
        <v>8606</v>
      </c>
    </row>
    <row r="8976" spans="1:2">
      <c r="A8976" s="1">
        <v>1090100075380</v>
      </c>
      <c r="B8976" t="s">
        <v>8607</v>
      </c>
    </row>
    <row r="8977" spans="1:2">
      <c r="A8977" s="1">
        <v>1090100075397</v>
      </c>
      <c r="B8977" t="s">
        <v>8608</v>
      </c>
    </row>
    <row r="8978" spans="1:2">
      <c r="A8978" s="1">
        <v>1090100075403</v>
      </c>
      <c r="B8978" t="s">
        <v>8609</v>
      </c>
    </row>
    <row r="8979" spans="1:2">
      <c r="A8979" s="1">
        <v>1090100075410</v>
      </c>
      <c r="B8979" t="s">
        <v>8610</v>
      </c>
    </row>
    <row r="8980" spans="1:2">
      <c r="A8980" s="1">
        <v>1090100075427</v>
      </c>
      <c r="B8980" t="s">
        <v>8611</v>
      </c>
    </row>
    <row r="8981" spans="1:2">
      <c r="A8981" s="1">
        <v>1090100075434</v>
      </c>
      <c r="B8981" t="s">
        <v>8612</v>
      </c>
    </row>
    <row r="8982" spans="1:2">
      <c r="A8982" s="1">
        <v>1090100075441</v>
      </c>
      <c r="B8982" t="s">
        <v>8613</v>
      </c>
    </row>
    <row r="8983" spans="1:2">
      <c r="A8983" s="1">
        <v>1090100075458</v>
      </c>
      <c r="B8983" t="s">
        <v>8614</v>
      </c>
    </row>
    <row r="8984" spans="1:2">
      <c r="A8984" s="1">
        <v>1090100075465</v>
      </c>
      <c r="B8984" t="s">
        <v>8615</v>
      </c>
    </row>
    <row r="8985" spans="1:2">
      <c r="A8985" s="1">
        <v>1090100075472</v>
      </c>
      <c r="B8985" t="s">
        <v>8616</v>
      </c>
    </row>
    <row r="8986" spans="1:2">
      <c r="A8986" s="1">
        <v>1090100075489</v>
      </c>
      <c r="B8986" t="s">
        <v>8617</v>
      </c>
    </row>
    <row r="8987" spans="1:2">
      <c r="A8987" s="1">
        <v>1090100075496</v>
      </c>
      <c r="B8987" t="s">
        <v>8618</v>
      </c>
    </row>
    <row r="8988" spans="1:2">
      <c r="A8988" s="1">
        <v>1090100075502</v>
      </c>
      <c r="B8988" t="s">
        <v>8619</v>
      </c>
    </row>
    <row r="8989" spans="1:2">
      <c r="A8989" s="1">
        <v>1090100075519</v>
      </c>
      <c r="B8989" t="s">
        <v>8620</v>
      </c>
    </row>
    <row r="8990" spans="1:2">
      <c r="A8990" s="1">
        <v>1090100075526</v>
      </c>
      <c r="B8990" t="s">
        <v>8621</v>
      </c>
    </row>
    <row r="8991" spans="1:2">
      <c r="A8991" s="1">
        <v>1090100075533</v>
      </c>
      <c r="B8991" t="s">
        <v>8622</v>
      </c>
    </row>
    <row r="8992" spans="1:2">
      <c r="A8992" s="1">
        <v>1090100075540</v>
      </c>
      <c r="B8992" t="s">
        <v>8623</v>
      </c>
    </row>
    <row r="8993" spans="1:2">
      <c r="A8993" s="1">
        <v>1090100075557</v>
      </c>
      <c r="B8993" t="s">
        <v>8624</v>
      </c>
    </row>
    <row r="8994" spans="1:2">
      <c r="A8994" s="1">
        <v>1090100075564</v>
      </c>
      <c r="B8994" t="s">
        <v>8625</v>
      </c>
    </row>
    <row r="8995" spans="1:2">
      <c r="A8995" s="1">
        <v>1090100075571</v>
      </c>
      <c r="B8995" t="s">
        <v>8626</v>
      </c>
    </row>
    <row r="8996" spans="1:2">
      <c r="A8996" s="1">
        <v>1090100075588</v>
      </c>
      <c r="B8996" t="s">
        <v>8627</v>
      </c>
    </row>
    <row r="8997" spans="1:2">
      <c r="A8997" s="1">
        <v>1090100075595</v>
      </c>
      <c r="B8997" t="s">
        <v>8628</v>
      </c>
    </row>
    <row r="8998" spans="1:2">
      <c r="A8998" s="1">
        <v>1090100075601</v>
      </c>
      <c r="B8998" t="s">
        <v>8629</v>
      </c>
    </row>
    <row r="8999" spans="1:2">
      <c r="A8999" s="1">
        <v>1090100075618</v>
      </c>
      <c r="B8999" t="s">
        <v>8630</v>
      </c>
    </row>
    <row r="9000" spans="1:2">
      <c r="A9000" s="1">
        <v>1090100075625</v>
      </c>
      <c r="B9000" t="s">
        <v>8631</v>
      </c>
    </row>
    <row r="9001" spans="1:2">
      <c r="A9001" s="1">
        <v>1090100075632</v>
      </c>
      <c r="B9001" t="s">
        <v>8632</v>
      </c>
    </row>
    <row r="9002" spans="1:2">
      <c r="A9002" s="1">
        <v>1090100075649</v>
      </c>
      <c r="B9002" t="s">
        <v>8633</v>
      </c>
    </row>
    <row r="9003" spans="1:2">
      <c r="A9003" s="1">
        <v>1090100075656</v>
      </c>
      <c r="B9003" t="s">
        <v>8634</v>
      </c>
    </row>
    <row r="9004" spans="1:2">
      <c r="A9004" s="1">
        <v>1090100075663</v>
      </c>
      <c r="B9004" t="s">
        <v>8635</v>
      </c>
    </row>
    <row r="9005" spans="1:2">
      <c r="A9005" s="1">
        <v>1090100075670</v>
      </c>
      <c r="B9005" t="s">
        <v>8636</v>
      </c>
    </row>
    <row r="9006" spans="1:2">
      <c r="A9006" s="1">
        <v>1090100075687</v>
      </c>
      <c r="B9006" t="s">
        <v>8637</v>
      </c>
    </row>
    <row r="9007" spans="1:2">
      <c r="A9007" s="1">
        <v>1090100075694</v>
      </c>
      <c r="B9007" t="s">
        <v>8638</v>
      </c>
    </row>
    <row r="9008" spans="1:2">
      <c r="A9008" s="1">
        <v>1090100075700</v>
      </c>
      <c r="B9008" t="s">
        <v>8639</v>
      </c>
    </row>
    <row r="9009" spans="1:2">
      <c r="A9009" s="1">
        <v>1090100075717</v>
      </c>
      <c r="B9009" t="s">
        <v>8640</v>
      </c>
    </row>
    <row r="9010" spans="1:2">
      <c r="A9010" s="1">
        <v>1090100075724</v>
      </c>
      <c r="B9010" t="s">
        <v>8641</v>
      </c>
    </row>
    <row r="9011" spans="1:2">
      <c r="A9011" s="1">
        <v>1090100075731</v>
      </c>
      <c r="B9011" t="s">
        <v>8642</v>
      </c>
    </row>
    <row r="9012" spans="1:2">
      <c r="A9012" s="1">
        <v>1090100075748</v>
      </c>
      <c r="B9012" t="s">
        <v>8643</v>
      </c>
    </row>
    <row r="9013" spans="1:2">
      <c r="A9013" s="1">
        <v>1090100075755</v>
      </c>
      <c r="B9013" t="s">
        <v>8644</v>
      </c>
    </row>
    <row r="9014" spans="1:2">
      <c r="A9014" s="1">
        <v>1090100075762</v>
      </c>
      <c r="B9014" t="s">
        <v>8645</v>
      </c>
    </row>
    <row r="9015" spans="1:2">
      <c r="A9015" s="1">
        <v>1090100075779</v>
      </c>
      <c r="B9015" t="s">
        <v>8646</v>
      </c>
    </row>
    <row r="9016" spans="1:2">
      <c r="A9016" s="1">
        <v>1090100075786</v>
      </c>
      <c r="B9016" t="s">
        <v>8647</v>
      </c>
    </row>
    <row r="9017" spans="1:2">
      <c r="A9017" s="1">
        <v>1090100075793</v>
      </c>
      <c r="B9017" t="s">
        <v>8648</v>
      </c>
    </row>
    <row r="9018" spans="1:2">
      <c r="A9018" s="1">
        <v>1090100075809</v>
      </c>
      <c r="B9018" t="s">
        <v>8649</v>
      </c>
    </row>
    <row r="9019" spans="1:2">
      <c r="A9019" s="1">
        <v>1090100075816</v>
      </c>
      <c r="B9019" t="s">
        <v>8650</v>
      </c>
    </row>
    <row r="9020" spans="1:2">
      <c r="A9020" s="1">
        <v>1090100075823</v>
      </c>
      <c r="B9020" t="s">
        <v>8651</v>
      </c>
    </row>
    <row r="9021" spans="1:2">
      <c r="A9021" s="1">
        <v>1090100075830</v>
      </c>
      <c r="B9021" t="s">
        <v>8652</v>
      </c>
    </row>
    <row r="9022" spans="1:2">
      <c r="A9022" s="1">
        <v>1090100075847</v>
      </c>
      <c r="B9022" t="s">
        <v>8653</v>
      </c>
    </row>
    <row r="9023" spans="1:2">
      <c r="A9023" s="1">
        <v>1090100075854</v>
      </c>
      <c r="B9023" t="s">
        <v>8654</v>
      </c>
    </row>
    <row r="9024" spans="1:2">
      <c r="A9024" s="1">
        <v>1090100075861</v>
      </c>
      <c r="B9024" t="s">
        <v>8655</v>
      </c>
    </row>
    <row r="9025" spans="1:2">
      <c r="A9025" s="1">
        <v>1090100075878</v>
      </c>
      <c r="B9025" t="s">
        <v>8656</v>
      </c>
    </row>
    <row r="9026" spans="1:2">
      <c r="A9026" s="1">
        <v>1090100075885</v>
      </c>
      <c r="B9026" t="s">
        <v>8657</v>
      </c>
    </row>
    <row r="9027" spans="1:2">
      <c r="A9027" s="1">
        <v>1090100075892</v>
      </c>
      <c r="B9027" t="s">
        <v>8658</v>
      </c>
    </row>
    <row r="9028" spans="1:2">
      <c r="A9028" s="1">
        <v>1090100075908</v>
      </c>
      <c r="B9028" t="s">
        <v>8659</v>
      </c>
    </row>
    <row r="9029" spans="1:2">
      <c r="A9029" s="1">
        <v>1090100075915</v>
      </c>
      <c r="B9029" t="s">
        <v>8660</v>
      </c>
    </row>
    <row r="9030" spans="1:2">
      <c r="A9030" s="1">
        <v>1090100075922</v>
      </c>
      <c r="B9030" t="s">
        <v>8661</v>
      </c>
    </row>
    <row r="9031" spans="1:2">
      <c r="A9031" s="1">
        <v>1090100075939</v>
      </c>
      <c r="B9031" t="s">
        <v>8662</v>
      </c>
    </row>
    <row r="9032" spans="1:2">
      <c r="A9032" s="1">
        <v>1090100075946</v>
      </c>
      <c r="B9032" t="s">
        <v>8663</v>
      </c>
    </row>
    <row r="9033" spans="1:2">
      <c r="A9033" s="1">
        <v>1090100075953</v>
      </c>
      <c r="B9033" t="s">
        <v>8664</v>
      </c>
    </row>
    <row r="9034" spans="1:2">
      <c r="A9034" s="1">
        <v>1090100075960</v>
      </c>
      <c r="B9034" t="s">
        <v>8665</v>
      </c>
    </row>
    <row r="9035" spans="1:2">
      <c r="A9035" s="1">
        <v>1090100075977</v>
      </c>
      <c r="B9035" t="s">
        <v>8666</v>
      </c>
    </row>
    <row r="9036" spans="1:2">
      <c r="A9036" s="1">
        <v>1090100075984</v>
      </c>
      <c r="B9036" t="s">
        <v>8667</v>
      </c>
    </row>
    <row r="9037" spans="1:2">
      <c r="A9037" s="1">
        <v>1090100075991</v>
      </c>
      <c r="B9037" t="s">
        <v>8668</v>
      </c>
    </row>
    <row r="9038" spans="1:2">
      <c r="A9038" s="1">
        <v>1090100076004</v>
      </c>
      <c r="B9038" t="s">
        <v>8669</v>
      </c>
    </row>
    <row r="9039" spans="1:2">
      <c r="A9039" s="1">
        <v>1090100076011</v>
      </c>
      <c r="B9039" t="s">
        <v>8670</v>
      </c>
    </row>
    <row r="9040" spans="1:2">
      <c r="A9040" s="1">
        <v>1090100076028</v>
      </c>
      <c r="B9040" t="s">
        <v>8671</v>
      </c>
    </row>
    <row r="9041" spans="1:2">
      <c r="A9041" s="1">
        <v>1090100076035</v>
      </c>
      <c r="B9041" t="s">
        <v>8672</v>
      </c>
    </row>
    <row r="9042" spans="1:2">
      <c r="A9042" s="1">
        <v>1090100076042</v>
      </c>
      <c r="B9042" t="s">
        <v>8673</v>
      </c>
    </row>
    <row r="9043" spans="1:2">
      <c r="A9043" s="1">
        <v>1090100076059</v>
      </c>
      <c r="B9043" t="s">
        <v>8674</v>
      </c>
    </row>
    <row r="9044" spans="1:2">
      <c r="A9044" s="1">
        <v>1090100076066</v>
      </c>
      <c r="B9044" t="s">
        <v>8675</v>
      </c>
    </row>
    <row r="9045" spans="1:2">
      <c r="A9045" s="1">
        <v>1090100076073</v>
      </c>
      <c r="B9045" t="s">
        <v>8676</v>
      </c>
    </row>
    <row r="9046" spans="1:2">
      <c r="A9046" s="1">
        <v>1090100076080</v>
      </c>
      <c r="B9046" t="s">
        <v>8677</v>
      </c>
    </row>
    <row r="9047" spans="1:2">
      <c r="A9047" s="1">
        <v>1090100076097</v>
      </c>
      <c r="B9047" t="s">
        <v>8678</v>
      </c>
    </row>
    <row r="9048" spans="1:2">
      <c r="A9048" s="1">
        <v>1090100076103</v>
      </c>
      <c r="B9048" t="s">
        <v>8679</v>
      </c>
    </row>
    <row r="9049" spans="1:2">
      <c r="A9049" s="1">
        <v>1090100076110</v>
      </c>
      <c r="B9049" t="s">
        <v>8680</v>
      </c>
    </row>
    <row r="9050" spans="1:2">
      <c r="A9050" s="1">
        <v>1090100076127</v>
      </c>
      <c r="B9050" t="s">
        <v>8681</v>
      </c>
    </row>
    <row r="9051" spans="1:2">
      <c r="A9051" s="1">
        <v>1090100076134</v>
      </c>
      <c r="B9051" t="s">
        <v>8682</v>
      </c>
    </row>
    <row r="9052" spans="1:2">
      <c r="A9052" s="1">
        <v>1090100076141</v>
      </c>
      <c r="B9052" t="s">
        <v>8683</v>
      </c>
    </row>
    <row r="9053" spans="1:2">
      <c r="A9053" s="1">
        <v>1090100076158</v>
      </c>
      <c r="B9053" t="s">
        <v>8684</v>
      </c>
    </row>
    <row r="9054" spans="1:2">
      <c r="A9054" s="1">
        <v>1090100076165</v>
      </c>
      <c r="B9054" t="s">
        <v>8685</v>
      </c>
    </row>
    <row r="9055" spans="1:2">
      <c r="A9055" s="1">
        <v>1090100076172</v>
      </c>
      <c r="B9055" t="s">
        <v>8686</v>
      </c>
    </row>
    <row r="9056" spans="1:2">
      <c r="A9056" s="1">
        <v>1090100076189</v>
      </c>
      <c r="B9056" t="s">
        <v>8687</v>
      </c>
    </row>
    <row r="9057" spans="1:2">
      <c r="A9057" s="1">
        <v>1090100076196</v>
      </c>
      <c r="B9057" t="s">
        <v>8688</v>
      </c>
    </row>
    <row r="9058" spans="1:2">
      <c r="A9058" s="1">
        <v>1090100076202</v>
      </c>
      <c r="B9058" t="s">
        <v>8689</v>
      </c>
    </row>
    <row r="9059" spans="1:2">
      <c r="A9059" s="1">
        <v>1090100076219</v>
      </c>
      <c r="B9059" t="s">
        <v>8690</v>
      </c>
    </row>
    <row r="9060" spans="1:2">
      <c r="A9060" s="1">
        <v>1090100076226</v>
      </c>
      <c r="B9060" t="s">
        <v>8691</v>
      </c>
    </row>
    <row r="9061" spans="1:2">
      <c r="A9061" s="1">
        <v>1090100076233</v>
      </c>
      <c r="B9061" t="s">
        <v>8692</v>
      </c>
    </row>
    <row r="9062" spans="1:2">
      <c r="A9062" s="1">
        <v>1090100076240</v>
      </c>
      <c r="B9062" t="s">
        <v>8693</v>
      </c>
    </row>
    <row r="9063" spans="1:2">
      <c r="A9063" s="1">
        <v>1090100076257</v>
      </c>
      <c r="B9063" t="s">
        <v>8694</v>
      </c>
    </row>
    <row r="9064" spans="1:2">
      <c r="A9064" s="1">
        <v>1090100076264</v>
      </c>
      <c r="B9064" t="s">
        <v>8695</v>
      </c>
    </row>
    <row r="9065" spans="1:2">
      <c r="A9065" s="1">
        <v>1090100076271</v>
      </c>
      <c r="B9065" t="s">
        <v>8696</v>
      </c>
    </row>
    <row r="9066" spans="1:2">
      <c r="A9066" s="1">
        <v>1090100076288</v>
      </c>
      <c r="B9066" t="s">
        <v>8697</v>
      </c>
    </row>
    <row r="9067" spans="1:2">
      <c r="A9067" s="1">
        <v>1090100076295</v>
      </c>
      <c r="B9067" t="s">
        <v>8698</v>
      </c>
    </row>
    <row r="9068" spans="1:2">
      <c r="A9068" s="1">
        <v>1090100076301</v>
      </c>
      <c r="B9068" t="s">
        <v>8699</v>
      </c>
    </row>
    <row r="9069" spans="1:2">
      <c r="A9069" s="1">
        <v>1090100076318</v>
      </c>
      <c r="B9069" t="s">
        <v>8700</v>
      </c>
    </row>
    <row r="9070" spans="1:2">
      <c r="A9070" s="1">
        <v>1090100076325</v>
      </c>
      <c r="B9070" t="s">
        <v>8701</v>
      </c>
    </row>
    <row r="9071" spans="1:2">
      <c r="A9071" s="1">
        <v>1090100076332</v>
      </c>
      <c r="B9071" t="s">
        <v>8702</v>
      </c>
    </row>
    <row r="9072" spans="1:2">
      <c r="A9072" s="1">
        <v>1090100076349</v>
      </c>
      <c r="B9072" t="s">
        <v>8703</v>
      </c>
    </row>
    <row r="9073" spans="1:2">
      <c r="A9073" s="1">
        <v>1090100076356</v>
      </c>
      <c r="B9073" t="s">
        <v>8704</v>
      </c>
    </row>
    <row r="9074" spans="1:2">
      <c r="A9074" s="1">
        <v>1090100076363</v>
      </c>
      <c r="B9074" t="s">
        <v>8705</v>
      </c>
    </row>
    <row r="9075" spans="1:2">
      <c r="A9075" s="1">
        <v>1090100076370</v>
      </c>
      <c r="B9075" t="s">
        <v>8706</v>
      </c>
    </row>
    <row r="9076" spans="1:2">
      <c r="A9076" s="1">
        <v>1090100076387</v>
      </c>
      <c r="B9076" t="s">
        <v>8707</v>
      </c>
    </row>
    <row r="9077" spans="1:2">
      <c r="A9077" s="1">
        <v>1090100076394</v>
      </c>
      <c r="B9077" t="s">
        <v>8708</v>
      </c>
    </row>
    <row r="9078" spans="1:2">
      <c r="A9078" s="1">
        <v>1090100076400</v>
      </c>
      <c r="B9078" t="s">
        <v>8709</v>
      </c>
    </row>
    <row r="9079" spans="1:2">
      <c r="A9079" s="1">
        <v>1090100076417</v>
      </c>
      <c r="B9079" t="s">
        <v>8710</v>
      </c>
    </row>
    <row r="9080" spans="1:2">
      <c r="A9080" s="1">
        <v>1090100076424</v>
      </c>
      <c r="B9080" t="s">
        <v>8711</v>
      </c>
    </row>
    <row r="9081" spans="1:2">
      <c r="A9081" s="1">
        <v>1090100076431</v>
      </c>
      <c r="B9081" t="s">
        <v>8712</v>
      </c>
    </row>
    <row r="9082" spans="1:2">
      <c r="A9082" s="1">
        <v>1090100076448</v>
      </c>
      <c r="B9082" t="s">
        <v>8713</v>
      </c>
    </row>
    <row r="9083" spans="1:2">
      <c r="A9083" s="1">
        <v>1090100076455</v>
      </c>
      <c r="B9083" t="s">
        <v>8714</v>
      </c>
    </row>
    <row r="9084" spans="1:2">
      <c r="A9084" s="1">
        <v>1090100076462</v>
      </c>
      <c r="B9084" t="s">
        <v>8715</v>
      </c>
    </row>
    <row r="9085" spans="1:2">
      <c r="A9085" s="1">
        <v>1090100076479</v>
      </c>
      <c r="B9085" t="s">
        <v>8716</v>
      </c>
    </row>
    <row r="9086" spans="1:2">
      <c r="A9086" s="1">
        <v>1090100076486</v>
      </c>
      <c r="B9086" t="s">
        <v>8717</v>
      </c>
    </row>
    <row r="9087" spans="1:2">
      <c r="A9087" s="1">
        <v>1090100076493</v>
      </c>
      <c r="B9087" t="s">
        <v>8718</v>
      </c>
    </row>
    <row r="9088" spans="1:2">
      <c r="A9088" s="1">
        <v>1090100076509</v>
      </c>
      <c r="B9088" t="s">
        <v>8719</v>
      </c>
    </row>
    <row r="9089" spans="1:2">
      <c r="A9089" s="1">
        <v>1090100076516</v>
      </c>
      <c r="B9089" t="s">
        <v>8720</v>
      </c>
    </row>
    <row r="9090" spans="1:2">
      <c r="A9090" s="1">
        <v>1090100076523</v>
      </c>
      <c r="B9090" t="s">
        <v>8721</v>
      </c>
    </row>
    <row r="9091" spans="1:2">
      <c r="A9091" s="1">
        <v>1090100076530</v>
      </c>
      <c r="B9091" t="s">
        <v>8722</v>
      </c>
    </row>
    <row r="9092" spans="1:2">
      <c r="A9092" s="1">
        <v>1090100076547</v>
      </c>
      <c r="B9092" t="s">
        <v>8723</v>
      </c>
    </row>
    <row r="9093" spans="1:2">
      <c r="A9093" s="1">
        <v>1090100076554</v>
      </c>
      <c r="B9093" t="s">
        <v>8724</v>
      </c>
    </row>
    <row r="9094" spans="1:2">
      <c r="A9094" s="1">
        <v>1090100076561</v>
      </c>
      <c r="B9094" t="s">
        <v>8725</v>
      </c>
    </row>
    <row r="9095" spans="1:2">
      <c r="A9095" s="1">
        <v>1090100076578</v>
      </c>
      <c r="B9095" t="s">
        <v>8726</v>
      </c>
    </row>
    <row r="9096" spans="1:2">
      <c r="A9096" s="1">
        <v>1090100076585</v>
      </c>
      <c r="B9096" t="s">
        <v>8727</v>
      </c>
    </row>
    <row r="9097" spans="1:2">
      <c r="A9097" s="1">
        <v>1090100076592</v>
      </c>
      <c r="B9097" t="s">
        <v>8728</v>
      </c>
    </row>
    <row r="9098" spans="1:2">
      <c r="A9098" s="1">
        <v>1090100076608</v>
      </c>
      <c r="B9098" t="s">
        <v>8729</v>
      </c>
    </row>
    <row r="9099" spans="1:2">
      <c r="A9099" s="1">
        <v>1090100076615</v>
      </c>
      <c r="B9099" t="s">
        <v>8730</v>
      </c>
    </row>
    <row r="9100" spans="1:2">
      <c r="A9100" s="1">
        <v>1090100076622</v>
      </c>
      <c r="B9100" t="s">
        <v>8731</v>
      </c>
    </row>
    <row r="9101" spans="1:2">
      <c r="A9101" s="1">
        <v>1090100076639</v>
      </c>
      <c r="B9101" t="s">
        <v>8732</v>
      </c>
    </row>
    <row r="9102" spans="1:2">
      <c r="A9102" s="1">
        <v>1090100076646</v>
      </c>
      <c r="B9102" t="s">
        <v>8733</v>
      </c>
    </row>
    <row r="9103" spans="1:2">
      <c r="A9103" s="1">
        <v>1090100076653</v>
      </c>
      <c r="B9103" t="s">
        <v>8734</v>
      </c>
    </row>
    <row r="9104" spans="1:2">
      <c r="A9104" s="1">
        <v>1090100076660</v>
      </c>
      <c r="B9104" t="s">
        <v>8735</v>
      </c>
    </row>
    <row r="9105" spans="1:2">
      <c r="A9105" s="1">
        <v>1090100076677</v>
      </c>
      <c r="B9105" t="s">
        <v>8736</v>
      </c>
    </row>
    <row r="9106" spans="1:2">
      <c r="A9106" s="1">
        <v>1090100076684</v>
      </c>
      <c r="B9106" t="s">
        <v>8737</v>
      </c>
    </row>
    <row r="9107" spans="1:2">
      <c r="A9107" s="1">
        <v>1090100076691</v>
      </c>
      <c r="B9107" t="s">
        <v>8738</v>
      </c>
    </row>
    <row r="9108" spans="1:2">
      <c r="A9108" s="1">
        <v>1090100076707</v>
      </c>
      <c r="B9108" t="s">
        <v>8739</v>
      </c>
    </row>
    <row r="9109" spans="1:2">
      <c r="A9109" s="1">
        <v>1090100076714</v>
      </c>
      <c r="B9109" t="s">
        <v>8740</v>
      </c>
    </row>
    <row r="9110" spans="1:2">
      <c r="A9110" s="1">
        <v>1090100076721</v>
      </c>
      <c r="B9110" t="s">
        <v>8741</v>
      </c>
    </row>
    <row r="9111" spans="1:2">
      <c r="A9111" s="1">
        <v>1090100076738</v>
      </c>
      <c r="B9111" t="s">
        <v>8742</v>
      </c>
    </row>
    <row r="9112" spans="1:2">
      <c r="A9112" s="1">
        <v>1090100076745</v>
      </c>
      <c r="B9112" t="s">
        <v>8743</v>
      </c>
    </row>
    <row r="9113" spans="1:2">
      <c r="A9113" s="1">
        <v>1090100076752</v>
      </c>
      <c r="B9113" t="s">
        <v>8744</v>
      </c>
    </row>
    <row r="9114" spans="1:2">
      <c r="A9114" s="1">
        <v>1090100076769</v>
      </c>
      <c r="B9114" t="s">
        <v>8745</v>
      </c>
    </row>
    <row r="9115" spans="1:2">
      <c r="A9115" s="1">
        <v>1090100076776</v>
      </c>
      <c r="B9115" t="s">
        <v>8746</v>
      </c>
    </row>
    <row r="9116" spans="1:2">
      <c r="A9116" s="1">
        <v>1090100077162</v>
      </c>
      <c r="B9116" t="s">
        <v>8747</v>
      </c>
    </row>
    <row r="9117" spans="1:2">
      <c r="A9117" s="1">
        <v>1090100077179</v>
      </c>
      <c r="B9117" t="s">
        <v>8748</v>
      </c>
    </row>
    <row r="9118" spans="1:2">
      <c r="A9118" s="1">
        <v>1090100077186</v>
      </c>
      <c r="B9118" t="s">
        <v>8749</v>
      </c>
    </row>
    <row r="9119" spans="1:2">
      <c r="A9119" s="1">
        <v>1090100077193</v>
      </c>
      <c r="B9119" t="s">
        <v>8750</v>
      </c>
    </row>
    <row r="9120" spans="1:2">
      <c r="A9120" s="1">
        <v>1090100077209</v>
      </c>
      <c r="B9120" t="s">
        <v>8751</v>
      </c>
    </row>
    <row r="9121" spans="1:2">
      <c r="A9121" s="1">
        <v>1090100077216</v>
      </c>
      <c r="B9121" t="s">
        <v>8752</v>
      </c>
    </row>
    <row r="9122" spans="1:2">
      <c r="A9122" s="1">
        <v>1090100077223</v>
      </c>
      <c r="B9122" t="s">
        <v>8753</v>
      </c>
    </row>
    <row r="9123" spans="1:2">
      <c r="A9123" s="1">
        <v>1090100077230</v>
      </c>
      <c r="B9123" t="s">
        <v>8754</v>
      </c>
    </row>
    <row r="9124" spans="1:2">
      <c r="A9124" s="1">
        <v>1090100077247</v>
      </c>
      <c r="B9124" t="s">
        <v>8755</v>
      </c>
    </row>
    <row r="9125" spans="1:2">
      <c r="A9125" s="1">
        <v>1090100077254</v>
      </c>
      <c r="B9125" t="s">
        <v>8756</v>
      </c>
    </row>
    <row r="9126" spans="1:2">
      <c r="A9126" s="1">
        <v>1090100077261</v>
      </c>
      <c r="B9126" t="s">
        <v>8757</v>
      </c>
    </row>
    <row r="9127" spans="1:2">
      <c r="A9127" s="1">
        <v>1090100077278</v>
      </c>
      <c r="B9127" t="s">
        <v>8758</v>
      </c>
    </row>
    <row r="9128" spans="1:2">
      <c r="A9128" s="1">
        <v>1090100077285</v>
      </c>
      <c r="B9128" t="s">
        <v>8759</v>
      </c>
    </row>
    <row r="9129" spans="1:2">
      <c r="A9129" s="1">
        <v>1090100077292</v>
      </c>
      <c r="B9129" t="s">
        <v>8760</v>
      </c>
    </row>
    <row r="9130" spans="1:2">
      <c r="A9130" s="1">
        <v>1090100077308</v>
      </c>
      <c r="B9130" t="s">
        <v>8761</v>
      </c>
    </row>
    <row r="9131" spans="1:2">
      <c r="A9131" s="1">
        <v>1090100077315</v>
      </c>
      <c r="B9131" t="s">
        <v>8762</v>
      </c>
    </row>
    <row r="9132" spans="1:2">
      <c r="A9132" s="1">
        <v>1090100077322</v>
      </c>
      <c r="B9132" t="s">
        <v>8763</v>
      </c>
    </row>
    <row r="9133" spans="1:2">
      <c r="A9133" s="1">
        <v>1090100077339</v>
      </c>
      <c r="B9133" t="s">
        <v>8764</v>
      </c>
    </row>
    <row r="9134" spans="1:2">
      <c r="A9134" s="1">
        <v>1090100077346</v>
      </c>
      <c r="B9134" t="s">
        <v>8765</v>
      </c>
    </row>
    <row r="9135" spans="1:2">
      <c r="A9135" s="1">
        <v>1090100077353</v>
      </c>
      <c r="B9135" t="s">
        <v>8766</v>
      </c>
    </row>
    <row r="9136" spans="1:2">
      <c r="A9136" s="1">
        <v>1090100077360</v>
      </c>
      <c r="B9136" t="s">
        <v>8767</v>
      </c>
    </row>
    <row r="9137" spans="1:2">
      <c r="A9137" s="1">
        <v>1090100077377</v>
      </c>
      <c r="B9137" t="s">
        <v>8768</v>
      </c>
    </row>
    <row r="9138" spans="1:2">
      <c r="A9138" s="1">
        <v>1090100077384</v>
      </c>
      <c r="B9138" t="s">
        <v>8769</v>
      </c>
    </row>
    <row r="9139" spans="1:2">
      <c r="A9139" s="1">
        <v>1090100077391</v>
      </c>
      <c r="B9139" t="s">
        <v>8770</v>
      </c>
    </row>
    <row r="9140" spans="1:2">
      <c r="A9140" s="1">
        <v>1090100077407</v>
      </c>
      <c r="B9140" t="s">
        <v>8771</v>
      </c>
    </row>
    <row r="9141" spans="1:2">
      <c r="A9141" s="1">
        <v>1090100077414</v>
      </c>
      <c r="B9141" t="s">
        <v>8772</v>
      </c>
    </row>
    <row r="9142" spans="1:2">
      <c r="A9142" s="1">
        <v>1090100077421</v>
      </c>
      <c r="B9142" t="s">
        <v>8773</v>
      </c>
    </row>
    <row r="9143" spans="1:2">
      <c r="A9143" s="1">
        <v>1090100077438</v>
      </c>
      <c r="B9143" t="s">
        <v>8774</v>
      </c>
    </row>
    <row r="9144" spans="1:2">
      <c r="A9144" s="1">
        <v>1090100077711</v>
      </c>
      <c r="B9144" t="s">
        <v>8775</v>
      </c>
    </row>
    <row r="9145" spans="1:2">
      <c r="A9145" s="1">
        <v>1090100077889</v>
      </c>
      <c r="B9145" t="s">
        <v>8776</v>
      </c>
    </row>
    <row r="9146" spans="1:2">
      <c r="A9146" s="1">
        <v>1090100077896</v>
      </c>
      <c r="B9146" t="s">
        <v>8777</v>
      </c>
    </row>
    <row r="9147" spans="1:2">
      <c r="A9147" s="1">
        <v>1090100077902</v>
      </c>
      <c r="B9147" t="s">
        <v>8778</v>
      </c>
    </row>
    <row r="9148" spans="1:2">
      <c r="A9148" s="1">
        <v>1090100077919</v>
      </c>
      <c r="B9148" t="s">
        <v>8779</v>
      </c>
    </row>
    <row r="9149" spans="1:2">
      <c r="A9149" s="1">
        <v>1090100077926</v>
      </c>
      <c r="B9149" t="s">
        <v>8780</v>
      </c>
    </row>
    <row r="9150" spans="1:2">
      <c r="A9150" s="1">
        <v>1090100077933</v>
      </c>
      <c r="B9150" t="s">
        <v>8781</v>
      </c>
    </row>
    <row r="9151" spans="1:2">
      <c r="A9151" s="1">
        <v>1090100077940</v>
      </c>
      <c r="B9151" t="s">
        <v>8782</v>
      </c>
    </row>
    <row r="9152" spans="1:2">
      <c r="A9152" s="1">
        <v>1090100077957</v>
      </c>
      <c r="B9152" t="s">
        <v>8783</v>
      </c>
    </row>
    <row r="9153" spans="1:2">
      <c r="A9153" s="1">
        <v>1090100077964</v>
      </c>
      <c r="B9153" t="e">
        <f>+SINK DRAIN KARENO FOR SINGLE BOWL SMALL W/PIPE</f>
        <v>#NAME?</v>
      </c>
    </row>
    <row r="9154" spans="1:2">
      <c r="A9154" s="1">
        <v>1090100077971</v>
      </c>
      <c r="B9154" t="s">
        <v>8784</v>
      </c>
    </row>
    <row r="9155" spans="1:2">
      <c r="A9155" s="1">
        <v>1090100077988</v>
      </c>
      <c r="B9155" t="s">
        <v>8785</v>
      </c>
    </row>
    <row r="9156" spans="1:2">
      <c r="A9156" s="1">
        <v>1090100077995</v>
      </c>
      <c r="B9156" t="s">
        <v>8786</v>
      </c>
    </row>
    <row r="9157" spans="1:2">
      <c r="A9157" s="1">
        <v>1090100078008</v>
      </c>
      <c r="B9157" t="s">
        <v>8787</v>
      </c>
    </row>
    <row r="9158" spans="1:2">
      <c r="A9158" s="1">
        <v>1090100078015</v>
      </c>
      <c r="B9158" t="s">
        <v>8788</v>
      </c>
    </row>
    <row r="9159" spans="1:2">
      <c r="A9159" s="1">
        <v>1090100078022</v>
      </c>
      <c r="B9159" t="s">
        <v>8789</v>
      </c>
    </row>
    <row r="9160" spans="1:2">
      <c r="A9160" s="1">
        <v>1090100078039</v>
      </c>
      <c r="B9160" t="s">
        <v>8790</v>
      </c>
    </row>
    <row r="9161" spans="1:2">
      <c r="A9161" s="1">
        <v>1090100078046</v>
      </c>
      <c r="B9161" t="s">
        <v>8791</v>
      </c>
    </row>
    <row r="9162" spans="1:2">
      <c r="A9162" s="1">
        <v>1090100078053</v>
      </c>
      <c r="B9162" t="s">
        <v>8792</v>
      </c>
    </row>
    <row r="9163" spans="1:2">
      <c r="A9163" s="1">
        <v>1090100078060</v>
      </c>
      <c r="B9163" t="s">
        <v>8793</v>
      </c>
    </row>
    <row r="9164" spans="1:2">
      <c r="A9164" s="1">
        <v>1090100078077</v>
      </c>
      <c r="B9164" t="s">
        <v>8794</v>
      </c>
    </row>
    <row r="9165" spans="1:2">
      <c r="A9165" s="1">
        <v>1090100078084</v>
      </c>
      <c r="B9165" t="s">
        <v>8795</v>
      </c>
    </row>
    <row r="9166" spans="1:2">
      <c r="A9166" s="1">
        <v>1090100078091</v>
      </c>
      <c r="B9166" t="s">
        <v>8796</v>
      </c>
    </row>
    <row r="9167" spans="1:2">
      <c r="A9167" s="1">
        <v>1090100078107</v>
      </c>
      <c r="B9167" t="s">
        <v>8797</v>
      </c>
    </row>
    <row r="9168" spans="1:2">
      <c r="A9168" s="1">
        <v>1090100078114</v>
      </c>
      <c r="B9168" t="s">
        <v>8798</v>
      </c>
    </row>
    <row r="9169" spans="1:2">
      <c r="A9169" s="1">
        <v>1090100078121</v>
      </c>
      <c r="B9169" t="s">
        <v>8799</v>
      </c>
    </row>
    <row r="9170" spans="1:2">
      <c r="A9170" s="1">
        <v>1090100078138</v>
      </c>
      <c r="B9170" t="s">
        <v>8800</v>
      </c>
    </row>
    <row r="9171" spans="1:2">
      <c r="A9171" s="1">
        <v>1090100078145</v>
      </c>
      <c r="B9171" t="s">
        <v>8801</v>
      </c>
    </row>
    <row r="9172" spans="1:2">
      <c r="A9172" s="1">
        <v>1090100078152</v>
      </c>
      <c r="B9172" t="s">
        <v>8802</v>
      </c>
    </row>
    <row r="9173" spans="1:2">
      <c r="A9173" s="1">
        <v>1090100078169</v>
      </c>
      <c r="B9173" t="s">
        <v>8803</v>
      </c>
    </row>
    <row r="9174" spans="1:2">
      <c r="A9174" s="1">
        <v>1090100078176</v>
      </c>
      <c r="B9174" t="s">
        <v>8804</v>
      </c>
    </row>
    <row r="9175" spans="1:2">
      <c r="A9175" s="1">
        <v>1090100078183</v>
      </c>
      <c r="B9175" t="s">
        <v>8805</v>
      </c>
    </row>
    <row r="9176" spans="1:2">
      <c r="A9176" s="1">
        <v>1090100078190</v>
      </c>
      <c r="B9176" t="s">
        <v>8806</v>
      </c>
    </row>
    <row r="9177" spans="1:2">
      <c r="A9177" s="1">
        <v>1090100078206</v>
      </c>
      <c r="B9177" t="s">
        <v>8807</v>
      </c>
    </row>
    <row r="9178" spans="1:2">
      <c r="A9178" s="1">
        <v>1090100078213</v>
      </c>
      <c r="B9178" t="s">
        <v>8808</v>
      </c>
    </row>
    <row r="9179" spans="1:2">
      <c r="A9179" s="1">
        <v>1090100078220</v>
      </c>
      <c r="B9179" t="s">
        <v>8809</v>
      </c>
    </row>
    <row r="9180" spans="1:2">
      <c r="A9180" s="1">
        <v>1090100078237</v>
      </c>
      <c r="B9180" t="s">
        <v>8810</v>
      </c>
    </row>
    <row r="9181" spans="1:2">
      <c r="A9181" s="1">
        <v>1090100078244</v>
      </c>
      <c r="B9181" t="s">
        <v>8811</v>
      </c>
    </row>
    <row r="9182" spans="1:2">
      <c r="A9182" s="1">
        <v>1090100078251</v>
      </c>
      <c r="B9182" t="s">
        <v>8812</v>
      </c>
    </row>
    <row r="9183" spans="1:2">
      <c r="A9183" s="1">
        <v>1090100078268</v>
      </c>
      <c r="B9183" t="s">
        <v>8813</v>
      </c>
    </row>
    <row r="9184" spans="1:2">
      <c r="A9184" s="1">
        <v>1090100078275</v>
      </c>
      <c r="B9184" t="s">
        <v>8814</v>
      </c>
    </row>
    <row r="9185" spans="1:2">
      <c r="A9185" s="1">
        <v>1090100078282</v>
      </c>
      <c r="B9185" t="s">
        <v>8815</v>
      </c>
    </row>
    <row r="9186" spans="1:2">
      <c r="A9186" s="1">
        <v>1090100078299</v>
      </c>
      <c r="B9186" t="s">
        <v>8816</v>
      </c>
    </row>
    <row r="9187" spans="1:2">
      <c r="A9187" s="1">
        <v>1090100078305</v>
      </c>
      <c r="B9187" t="s">
        <v>8817</v>
      </c>
    </row>
    <row r="9188" spans="1:2">
      <c r="A9188" s="1">
        <v>1090100078312</v>
      </c>
      <c r="B9188" t="s">
        <v>8818</v>
      </c>
    </row>
    <row r="9189" spans="1:2">
      <c r="A9189" s="1">
        <v>1090100078329</v>
      </c>
      <c r="B9189" t="s">
        <v>8819</v>
      </c>
    </row>
    <row r="9190" spans="1:2">
      <c r="A9190" s="1">
        <v>1090100078336</v>
      </c>
      <c r="B9190" t="s">
        <v>8820</v>
      </c>
    </row>
    <row r="9191" spans="1:2">
      <c r="A9191" s="1">
        <v>1090100078343</v>
      </c>
      <c r="B9191" t="s">
        <v>8821</v>
      </c>
    </row>
    <row r="9192" spans="1:2">
      <c r="A9192" s="1">
        <v>1090100078350</v>
      </c>
      <c r="B9192" t="s">
        <v>8822</v>
      </c>
    </row>
    <row r="9193" spans="1:2">
      <c r="A9193" s="1">
        <v>1090100078367</v>
      </c>
      <c r="B9193" t="s">
        <v>8823</v>
      </c>
    </row>
    <row r="9194" spans="1:2">
      <c r="A9194" s="1">
        <v>1090100078374</v>
      </c>
      <c r="B9194" t="s">
        <v>8824</v>
      </c>
    </row>
    <row r="9195" spans="1:2">
      <c r="A9195" s="1">
        <v>1090100078381</v>
      </c>
      <c r="B9195" t="s">
        <v>8825</v>
      </c>
    </row>
    <row r="9196" spans="1:2">
      <c r="A9196" s="1">
        <v>1090100078398</v>
      </c>
      <c r="B9196" t="s">
        <v>8826</v>
      </c>
    </row>
    <row r="9197" spans="1:2">
      <c r="A9197" s="1">
        <v>1090100078404</v>
      </c>
      <c r="B9197" t="s">
        <v>8827</v>
      </c>
    </row>
    <row r="9198" spans="1:2">
      <c r="A9198" s="1">
        <v>1090100078411</v>
      </c>
      <c r="B9198" t="s">
        <v>8828</v>
      </c>
    </row>
    <row r="9199" spans="1:2">
      <c r="A9199" s="1">
        <v>1090100078428</v>
      </c>
      <c r="B9199" t="s">
        <v>8829</v>
      </c>
    </row>
    <row r="9200" spans="1:2">
      <c r="A9200" s="1">
        <v>1090100078435</v>
      </c>
      <c r="B9200" t="s">
        <v>8830</v>
      </c>
    </row>
    <row r="9201" spans="1:2">
      <c r="A9201" s="1">
        <v>1090100078442</v>
      </c>
      <c r="B9201" t="s">
        <v>8831</v>
      </c>
    </row>
    <row r="9202" spans="1:2">
      <c r="A9202" s="1">
        <v>1090100078459</v>
      </c>
      <c r="B9202" t="s">
        <v>8832</v>
      </c>
    </row>
    <row r="9203" spans="1:2">
      <c r="A9203" s="1">
        <v>1090100078466</v>
      </c>
      <c r="B9203" t="s">
        <v>8833</v>
      </c>
    </row>
    <row r="9204" spans="1:2">
      <c r="A9204" s="1">
        <v>1090100078473</v>
      </c>
      <c r="B9204" t="s">
        <v>8834</v>
      </c>
    </row>
    <row r="9205" spans="1:2">
      <c r="A9205" s="1">
        <v>1090100078480</v>
      </c>
      <c r="B9205" t="s">
        <v>8835</v>
      </c>
    </row>
    <row r="9206" spans="1:2">
      <c r="A9206" s="1">
        <v>1090100078497</v>
      </c>
      <c r="B9206" t="s">
        <v>8836</v>
      </c>
    </row>
    <row r="9207" spans="1:2">
      <c r="A9207" s="1">
        <v>1090100078503</v>
      </c>
      <c r="B9207" t="s">
        <v>8837</v>
      </c>
    </row>
    <row r="9208" spans="1:2">
      <c r="A9208" s="1">
        <v>1090100078510</v>
      </c>
      <c r="B9208" t="s">
        <v>8838</v>
      </c>
    </row>
    <row r="9209" spans="1:2">
      <c r="A9209" s="1">
        <v>1090100078527</v>
      </c>
      <c r="B9209" t="s">
        <v>8839</v>
      </c>
    </row>
    <row r="9210" spans="1:2">
      <c r="A9210" s="1">
        <v>1090100078534</v>
      </c>
      <c r="B9210" t="s">
        <v>8840</v>
      </c>
    </row>
    <row r="9211" spans="1:2">
      <c r="A9211" s="1">
        <v>1090100078541</v>
      </c>
      <c r="B9211" t="s">
        <v>8841</v>
      </c>
    </row>
    <row r="9212" spans="1:2">
      <c r="A9212" s="1">
        <v>1090100078558</v>
      </c>
      <c r="B9212" t="s">
        <v>8842</v>
      </c>
    </row>
    <row r="9213" spans="1:2">
      <c r="A9213" s="1">
        <v>1090100078565</v>
      </c>
      <c r="B9213" t="s">
        <v>8843</v>
      </c>
    </row>
    <row r="9214" spans="1:2">
      <c r="A9214" s="1">
        <v>1090100078572</v>
      </c>
      <c r="B9214" t="s">
        <v>8844</v>
      </c>
    </row>
    <row r="9215" spans="1:2">
      <c r="A9215" s="1">
        <v>1090100078589</v>
      </c>
      <c r="B9215" t="s">
        <v>8845</v>
      </c>
    </row>
    <row r="9216" spans="1:2">
      <c r="A9216" s="1">
        <v>1090100078596</v>
      </c>
      <c r="B9216" t="s">
        <v>8846</v>
      </c>
    </row>
    <row r="9217" spans="1:2">
      <c r="A9217" s="1">
        <v>1090100078602</v>
      </c>
      <c r="B9217" t="s">
        <v>8847</v>
      </c>
    </row>
    <row r="9218" spans="1:2">
      <c r="A9218" s="1">
        <v>1090100078619</v>
      </c>
      <c r="B9218" t="s">
        <v>8848</v>
      </c>
    </row>
    <row r="9219" spans="1:2">
      <c r="A9219" s="1">
        <v>1090100078626</v>
      </c>
      <c r="B9219" t="s">
        <v>8849</v>
      </c>
    </row>
    <row r="9220" spans="1:2">
      <c r="A9220" s="1">
        <v>1090100078633</v>
      </c>
      <c r="B9220" t="s">
        <v>8850</v>
      </c>
    </row>
    <row r="9221" spans="1:2">
      <c r="A9221" s="1">
        <v>1090100078640</v>
      </c>
      <c r="B9221" t="s">
        <v>8851</v>
      </c>
    </row>
    <row r="9222" spans="1:2">
      <c r="A9222" s="1">
        <v>1090100078657</v>
      </c>
      <c r="B9222" t="s">
        <v>8852</v>
      </c>
    </row>
    <row r="9223" spans="1:2">
      <c r="A9223" s="1">
        <v>1090100078664</v>
      </c>
      <c r="B9223" t="s">
        <v>8853</v>
      </c>
    </row>
    <row r="9224" spans="1:2">
      <c r="A9224" s="1">
        <v>1090100078671</v>
      </c>
      <c r="B9224" t="s">
        <v>8854</v>
      </c>
    </row>
    <row r="9225" spans="1:2">
      <c r="A9225" s="1">
        <v>1090100078688</v>
      </c>
      <c r="B9225" t="s">
        <v>8855</v>
      </c>
    </row>
    <row r="9226" spans="1:2">
      <c r="A9226" s="1">
        <v>1090100078695</v>
      </c>
      <c r="B9226" t="s">
        <v>8856</v>
      </c>
    </row>
    <row r="9227" spans="1:2">
      <c r="A9227" s="1">
        <v>1090100078701</v>
      </c>
      <c r="B9227" t="s">
        <v>8857</v>
      </c>
    </row>
    <row r="9228" spans="1:2">
      <c r="A9228" s="1">
        <v>1090100078718</v>
      </c>
      <c r="B9228" t="s">
        <v>8858</v>
      </c>
    </row>
    <row r="9229" spans="1:2">
      <c r="A9229" s="1">
        <v>1090100078725</v>
      </c>
      <c r="B9229" t="s">
        <v>8859</v>
      </c>
    </row>
    <row r="9230" spans="1:2">
      <c r="A9230" s="1">
        <v>1090100078732</v>
      </c>
      <c r="B9230" t="s">
        <v>8860</v>
      </c>
    </row>
    <row r="9231" spans="1:2">
      <c r="A9231" s="1">
        <v>1090100078749</v>
      </c>
      <c r="B9231" t="s">
        <v>8861</v>
      </c>
    </row>
    <row r="9232" spans="1:2">
      <c r="A9232" s="1">
        <v>1090100078756</v>
      </c>
      <c r="B9232" t="s">
        <v>8862</v>
      </c>
    </row>
    <row r="9233" spans="1:2">
      <c r="A9233" s="1">
        <v>1090100078763</v>
      </c>
      <c r="B9233" t="s">
        <v>8863</v>
      </c>
    </row>
    <row r="9234" spans="1:2">
      <c r="A9234" s="1">
        <v>1090100078770</v>
      </c>
      <c r="B9234" t="s">
        <v>8864</v>
      </c>
    </row>
    <row r="9235" spans="1:2">
      <c r="A9235" s="1">
        <v>1090100078787</v>
      </c>
      <c r="B9235" t="s">
        <v>8865</v>
      </c>
    </row>
    <row r="9236" spans="1:2">
      <c r="A9236" s="1">
        <v>1090100078794</v>
      </c>
      <c r="B9236" t="s">
        <v>8866</v>
      </c>
    </row>
    <row r="9237" spans="1:2">
      <c r="A9237" s="1">
        <v>1090100078800</v>
      </c>
      <c r="B9237" t="s">
        <v>8867</v>
      </c>
    </row>
    <row r="9238" spans="1:2">
      <c r="A9238" s="1">
        <v>1090100078817</v>
      </c>
      <c r="B9238" t="s">
        <v>8868</v>
      </c>
    </row>
    <row r="9239" spans="1:2">
      <c r="A9239" s="1">
        <v>1090100078824</v>
      </c>
      <c r="B9239" t="s">
        <v>8869</v>
      </c>
    </row>
    <row r="9240" spans="1:2">
      <c r="A9240" s="1">
        <v>1090100078831</v>
      </c>
      <c r="B9240" t="s">
        <v>8870</v>
      </c>
    </row>
    <row r="9241" spans="1:2">
      <c r="A9241" s="1">
        <v>1090100078848</v>
      </c>
      <c r="B9241" t="s">
        <v>8871</v>
      </c>
    </row>
    <row r="9242" spans="1:2">
      <c r="A9242" s="1">
        <v>1090100078855</v>
      </c>
      <c r="B9242" t="s">
        <v>8872</v>
      </c>
    </row>
    <row r="9243" spans="1:2">
      <c r="A9243" s="1">
        <v>1090100078862</v>
      </c>
      <c r="B9243" t="e">
        <f>+FAUCET RAVONI Q1002 SP304 SINK</f>
        <v>#NAME?</v>
      </c>
    </row>
    <row r="9244" spans="1:2">
      <c r="A9244" s="1">
        <v>1090100078879</v>
      </c>
      <c r="B9244" t="e">
        <f>+FAUCET RAVONI Q1004 SP304 WALL</f>
        <v>#NAME?</v>
      </c>
    </row>
    <row r="9245" spans="1:2">
      <c r="A9245" s="1">
        <v>1090100078886</v>
      </c>
      <c r="B9245" t="e">
        <f>+FAUCET RAVONI Q1005 SP304 WALL</f>
        <v>#NAME?</v>
      </c>
    </row>
    <row r="9246" spans="1:2">
      <c r="A9246" s="1">
        <v>1090100078893</v>
      </c>
      <c r="B9246" t="e">
        <f>+FAUCET RAVONI Q1006 SP304 SINK</f>
        <v>#NAME?</v>
      </c>
    </row>
    <row r="9247" spans="1:2">
      <c r="A9247" s="1">
        <v>1090100078909</v>
      </c>
      <c r="B9247" t="s">
        <v>8873</v>
      </c>
    </row>
    <row r="9248" spans="1:2">
      <c r="A9248" s="1">
        <v>1090100078916</v>
      </c>
      <c r="B9248" t="s">
        <v>8874</v>
      </c>
    </row>
    <row r="9249" spans="1:2">
      <c r="A9249" s="1">
        <v>1090100078923</v>
      </c>
      <c r="B9249" t="e">
        <f>+ANGLE VALVE RAVONI S1004D01 SP304 (BLISTER)</f>
        <v>#NAME?</v>
      </c>
    </row>
    <row r="9250" spans="1:2">
      <c r="A9250" s="1">
        <v>1090100078930</v>
      </c>
      <c r="B9250" t="s">
        <v>8875</v>
      </c>
    </row>
    <row r="9251" spans="1:2">
      <c r="A9251" s="1">
        <v>1090100078947</v>
      </c>
      <c r="B9251" t="s">
        <v>8876</v>
      </c>
    </row>
    <row r="9252" spans="1:2">
      <c r="A9252" s="1">
        <v>1090100078954</v>
      </c>
      <c r="B9252" t="s">
        <v>8877</v>
      </c>
    </row>
    <row r="9253" spans="1:2">
      <c r="A9253" s="1">
        <v>1090100078961</v>
      </c>
      <c r="B9253" t="s">
        <v>8878</v>
      </c>
    </row>
    <row r="9254" spans="1:2">
      <c r="A9254" s="1">
        <v>1090100078978</v>
      </c>
      <c r="B9254" t="e">
        <f>+FAUCET RAVONI Q1003 SUP304 WALL</f>
        <v>#NAME?</v>
      </c>
    </row>
    <row r="9255" spans="1:2">
      <c r="A9255" s="1">
        <v>1090100078985</v>
      </c>
      <c r="B9255" t="s">
        <v>8879</v>
      </c>
    </row>
    <row r="9256" spans="1:2">
      <c r="A9256" s="1">
        <v>1090100078992</v>
      </c>
      <c r="B9256" t="s">
        <v>8880</v>
      </c>
    </row>
    <row r="9257" spans="1:2">
      <c r="A9257" s="1">
        <v>1090100079005</v>
      </c>
      <c r="B9257" t="s">
        <v>8881</v>
      </c>
    </row>
    <row r="9258" spans="1:2">
      <c r="A9258" s="1">
        <v>1090100079012</v>
      </c>
      <c r="B9258" t="e">
        <f>+BIDET HEAD FION PE10-TH ABS CHROME</f>
        <v>#NAME?</v>
      </c>
    </row>
    <row r="9259" spans="1:2">
      <c r="A9259" s="1">
        <v>1090100079029</v>
      </c>
      <c r="B9259" t="s">
        <v>8882</v>
      </c>
    </row>
    <row r="9260" spans="1:2">
      <c r="A9260" s="1">
        <v>1090100079036</v>
      </c>
      <c r="B9260" t="s">
        <v>8883</v>
      </c>
    </row>
    <row r="9261" spans="1:2">
      <c r="A9261" s="1">
        <v>1090100079043</v>
      </c>
      <c r="B9261" t="s">
        <v>8884</v>
      </c>
    </row>
    <row r="9262" spans="1:2">
      <c r="A9262" s="1">
        <v>1090100079050</v>
      </c>
      <c r="B9262" t="s">
        <v>8885</v>
      </c>
    </row>
    <row r="9263" spans="1:2">
      <c r="A9263" s="1">
        <v>1090100079067</v>
      </c>
      <c r="B9263" t="s">
        <v>8886</v>
      </c>
    </row>
    <row r="9264" spans="1:2">
      <c r="A9264" s="1">
        <v>1090100079074</v>
      </c>
      <c r="B9264" t="s">
        <v>8887</v>
      </c>
    </row>
    <row r="9265" spans="1:2">
      <c r="A9265" s="1">
        <v>1090100079081</v>
      </c>
      <c r="B9265" t="s">
        <v>8888</v>
      </c>
    </row>
    <row r="9266" spans="1:2">
      <c r="A9266" s="1">
        <v>1090100079098</v>
      </c>
      <c r="B9266" t="s">
        <v>8889</v>
      </c>
    </row>
    <row r="9267" spans="1:2">
      <c r="A9267" s="1">
        <v>1090100079104</v>
      </c>
      <c r="B9267" t="s">
        <v>8890</v>
      </c>
    </row>
    <row r="9268" spans="1:2">
      <c r="A9268" s="1">
        <v>1090100079111</v>
      </c>
      <c r="B9268" t="s">
        <v>8891</v>
      </c>
    </row>
    <row r="9269" spans="1:2">
      <c r="A9269" s="1">
        <v>1090100079128</v>
      </c>
      <c r="B9269" t="s">
        <v>8892</v>
      </c>
    </row>
    <row r="9270" spans="1:2">
      <c r="A9270" s="1">
        <v>1090100079135</v>
      </c>
      <c r="B9270" t="s">
        <v>8893</v>
      </c>
    </row>
    <row r="9271" spans="1:2">
      <c r="A9271" s="1">
        <v>1090100079142</v>
      </c>
      <c r="B9271" t="s">
        <v>8894</v>
      </c>
    </row>
    <row r="9272" spans="1:2">
      <c r="A9272" s="1">
        <v>1090100079159</v>
      </c>
      <c r="B9272" t="s">
        <v>8895</v>
      </c>
    </row>
    <row r="9273" spans="1:2">
      <c r="A9273" s="1">
        <v>1090100079166</v>
      </c>
      <c r="B9273" t="s">
        <v>8896</v>
      </c>
    </row>
    <row r="9274" spans="1:2">
      <c r="A9274" s="1">
        <v>1090100079173</v>
      </c>
      <c r="B9274" t="s">
        <v>8897</v>
      </c>
    </row>
    <row r="9275" spans="1:2">
      <c r="A9275" s="1">
        <v>1090100079180</v>
      </c>
      <c r="B9275" t="s">
        <v>8898</v>
      </c>
    </row>
    <row r="9276" spans="1:2">
      <c r="A9276" s="1">
        <v>1090100079197</v>
      </c>
      <c r="B9276" t="s">
        <v>8899</v>
      </c>
    </row>
    <row r="9277" spans="1:2">
      <c r="A9277" s="1">
        <v>1090100079203</v>
      </c>
      <c r="B9277" t="s">
        <v>8900</v>
      </c>
    </row>
    <row r="9278" spans="1:2">
      <c r="A9278" s="1">
        <v>1090100079210</v>
      </c>
      <c r="B9278" t="s">
        <v>8901</v>
      </c>
    </row>
    <row r="9279" spans="1:2">
      <c r="A9279" s="1">
        <v>1090100079227</v>
      </c>
      <c r="B9279" t="s">
        <v>8902</v>
      </c>
    </row>
    <row r="9280" spans="1:2">
      <c r="A9280" s="1">
        <v>1090100079234</v>
      </c>
      <c r="B9280" t="s">
        <v>8903</v>
      </c>
    </row>
    <row r="9281" spans="1:2">
      <c r="A9281" s="1">
        <v>1090100079241</v>
      </c>
      <c r="B9281" t="s">
        <v>8904</v>
      </c>
    </row>
    <row r="9282" spans="1:2">
      <c r="A9282" s="1">
        <v>1090100079258</v>
      </c>
      <c r="B9282" t="s">
        <v>8905</v>
      </c>
    </row>
    <row r="9283" spans="1:2">
      <c r="A9283" s="1">
        <v>1090100079265</v>
      </c>
      <c r="B9283" t="s">
        <v>8906</v>
      </c>
    </row>
    <row r="9284" spans="1:2">
      <c r="A9284" s="1">
        <v>1090100079272</v>
      </c>
      <c r="B9284" t="s">
        <v>8907</v>
      </c>
    </row>
    <row r="9285" spans="1:2">
      <c r="A9285" s="1">
        <v>1090100079289</v>
      </c>
      <c r="B9285" t="s">
        <v>8908</v>
      </c>
    </row>
    <row r="9286" spans="1:2">
      <c r="A9286" s="1">
        <v>1090100079296</v>
      </c>
      <c r="B9286" t="s">
        <v>8909</v>
      </c>
    </row>
    <row r="9287" spans="1:2">
      <c r="A9287" s="1">
        <v>1090100079302</v>
      </c>
      <c r="B9287" t="s">
        <v>8910</v>
      </c>
    </row>
    <row r="9288" spans="1:2">
      <c r="A9288" s="1">
        <v>1090100079340</v>
      </c>
      <c r="B9288" t="s">
        <v>8911</v>
      </c>
    </row>
    <row r="9289" spans="1:2">
      <c r="A9289" s="1">
        <v>1090100079357</v>
      </c>
      <c r="B9289" t="s">
        <v>8912</v>
      </c>
    </row>
    <row r="9290" spans="1:2">
      <c r="A9290" s="1">
        <v>1090100079364</v>
      </c>
      <c r="B9290" t="s">
        <v>8913</v>
      </c>
    </row>
    <row r="9291" spans="1:2">
      <c r="A9291" s="1">
        <v>1090100079371</v>
      </c>
      <c r="B9291" t="s">
        <v>8914</v>
      </c>
    </row>
    <row r="9292" spans="1:2">
      <c r="A9292" s="1">
        <v>1090100079401</v>
      </c>
      <c r="B9292" t="s">
        <v>8915</v>
      </c>
    </row>
    <row r="9293" spans="1:2">
      <c r="A9293" s="1">
        <v>1090100079418</v>
      </c>
      <c r="B9293" t="s">
        <v>8916</v>
      </c>
    </row>
    <row r="9294" spans="1:2">
      <c r="A9294" s="1">
        <v>1090100079425</v>
      </c>
      <c r="B9294" t="s">
        <v>8917</v>
      </c>
    </row>
    <row r="9295" spans="1:2">
      <c r="A9295" s="1">
        <v>1090100079449</v>
      </c>
      <c r="B9295" t="s">
        <v>8918</v>
      </c>
    </row>
    <row r="9296" spans="1:2">
      <c r="A9296" s="1">
        <v>1090100079456</v>
      </c>
      <c r="B9296" t="e">
        <f>+RANGE HOOD BOSTON BAY CB F1060TWH DBL. MOTOR</f>
        <v>#NAME?</v>
      </c>
    </row>
    <row r="9297" spans="1:2">
      <c r="A9297" s="1">
        <v>1090100079463</v>
      </c>
      <c r="B9297" t="e">
        <f>+RANGE HOOD BOSTON BAY CB F1060TBK DBL. MOTOR</f>
        <v>#NAME?</v>
      </c>
    </row>
    <row r="9298" spans="1:2">
      <c r="A9298" s="1">
        <v>1090100079470</v>
      </c>
      <c r="B9298" t="s">
        <v>8919</v>
      </c>
    </row>
    <row r="9299" spans="1:2">
      <c r="A9299" s="1">
        <v>1090100079487</v>
      </c>
      <c r="B9299" t="s">
        <v>8920</v>
      </c>
    </row>
    <row r="9300" spans="1:2">
      <c r="A9300" s="1">
        <v>1090100079494</v>
      </c>
      <c r="B9300" t="s">
        <v>8921</v>
      </c>
    </row>
    <row r="9301" spans="1:2">
      <c r="A9301" s="1">
        <v>1090100079500</v>
      </c>
      <c r="B9301" t="s">
        <v>8922</v>
      </c>
    </row>
    <row r="9302" spans="1:2">
      <c r="A9302" s="1">
        <v>1090100079517</v>
      </c>
      <c r="B9302" t="s">
        <v>8923</v>
      </c>
    </row>
    <row r="9303" spans="1:2">
      <c r="A9303" s="1">
        <v>1090100079524</v>
      </c>
      <c r="B9303" t="s">
        <v>8924</v>
      </c>
    </row>
    <row r="9304" spans="1:2">
      <c r="A9304" s="1">
        <v>1090100079548</v>
      </c>
      <c r="B9304" t="s">
        <v>8925</v>
      </c>
    </row>
    <row r="9305" spans="1:2">
      <c r="A9305" s="1">
        <v>1090100079562</v>
      </c>
      <c r="B9305" t="s">
        <v>8926</v>
      </c>
    </row>
    <row r="9306" spans="1:2">
      <c r="A9306" s="1">
        <v>1090100079586</v>
      </c>
      <c r="B9306" t="s">
        <v>8927</v>
      </c>
    </row>
    <row r="9307" spans="1:2">
      <c r="A9307" s="1">
        <v>1090100079609</v>
      </c>
      <c r="B9307" t="s">
        <v>8928</v>
      </c>
    </row>
    <row r="9308" spans="1:2">
      <c r="A9308" s="1">
        <v>1090100079630</v>
      </c>
      <c r="B9308" t="s">
        <v>8929</v>
      </c>
    </row>
    <row r="9309" spans="1:2">
      <c r="A9309" s="1">
        <v>1090100079661</v>
      </c>
      <c r="B9309" t="s">
        <v>8930</v>
      </c>
    </row>
    <row r="9310" spans="1:2">
      <c r="A9310" s="1">
        <v>1090100079678</v>
      </c>
      <c r="B9310" t="s">
        <v>8931</v>
      </c>
    </row>
    <row r="9311" spans="1:2">
      <c r="A9311" s="1">
        <v>1090100079685</v>
      </c>
      <c r="B9311" t="s">
        <v>8932</v>
      </c>
    </row>
    <row r="9312" spans="1:2">
      <c r="A9312" s="1">
        <v>1090100079708</v>
      </c>
      <c r="B9312" t="s">
        <v>8933</v>
      </c>
    </row>
    <row r="9313" spans="1:2">
      <c r="A9313" s="1">
        <v>1090100079722</v>
      </c>
      <c r="B9313" t="s">
        <v>8934</v>
      </c>
    </row>
    <row r="9314" spans="1:2">
      <c r="A9314" s="1">
        <v>1090100079760</v>
      </c>
      <c r="B9314" t="s">
        <v>8935</v>
      </c>
    </row>
    <row r="9315" spans="1:2">
      <c r="A9315" s="1">
        <v>1090100079777</v>
      </c>
      <c r="B9315" t="s">
        <v>8936</v>
      </c>
    </row>
    <row r="9316" spans="1:2">
      <c r="A9316" s="1">
        <v>1090100079791</v>
      </c>
      <c r="B9316" t="s">
        <v>8937</v>
      </c>
    </row>
    <row r="9317" spans="1:2">
      <c r="A9317" s="1">
        <v>1090100079807</v>
      </c>
      <c r="B9317" t="s">
        <v>8938</v>
      </c>
    </row>
    <row r="9318" spans="1:2">
      <c r="A9318" s="1">
        <v>1090100079814</v>
      </c>
      <c r="B9318" t="s">
        <v>8939</v>
      </c>
    </row>
    <row r="9319" spans="1:2">
      <c r="A9319" s="1">
        <v>1090100079838</v>
      </c>
      <c r="B9319" t="s">
        <v>8940</v>
      </c>
    </row>
    <row r="9320" spans="1:2">
      <c r="A9320" s="1">
        <v>1090100079869</v>
      </c>
      <c r="B9320" t="s">
        <v>8941</v>
      </c>
    </row>
    <row r="9321" spans="1:2">
      <c r="A9321" s="1">
        <v>1090100079876</v>
      </c>
      <c r="B9321" t="s">
        <v>8942</v>
      </c>
    </row>
    <row r="9322" spans="1:2">
      <c r="A9322" s="1">
        <v>1090100079890</v>
      </c>
      <c r="B9322" t="s">
        <v>8943</v>
      </c>
    </row>
    <row r="9323" spans="1:2">
      <c r="A9323" s="1">
        <v>1090100079906</v>
      </c>
      <c r="B9323" t="s">
        <v>8944</v>
      </c>
    </row>
    <row r="9324" spans="1:2">
      <c r="A9324" s="1">
        <v>1090100079913</v>
      </c>
      <c r="B9324" t="s">
        <v>8945</v>
      </c>
    </row>
    <row r="9325" spans="1:2">
      <c r="A9325" s="1">
        <v>1090100079968</v>
      </c>
      <c r="B9325" t="s">
        <v>8946</v>
      </c>
    </row>
    <row r="9326" spans="1:2">
      <c r="A9326" s="1">
        <v>1090100079975</v>
      </c>
      <c r="B9326" t="s">
        <v>8947</v>
      </c>
    </row>
    <row r="9327" spans="1:2">
      <c r="A9327" s="1">
        <v>1090100079982</v>
      </c>
      <c r="B9327" t="s">
        <v>8948</v>
      </c>
    </row>
    <row r="9328" spans="1:2">
      <c r="A9328" s="1">
        <v>1090100080018</v>
      </c>
      <c r="B9328" t="s">
        <v>8949</v>
      </c>
    </row>
    <row r="9329" spans="1:2">
      <c r="A9329" s="1">
        <v>1090100080087</v>
      </c>
      <c r="B9329" t="s">
        <v>8950</v>
      </c>
    </row>
    <row r="9330" spans="1:2">
      <c r="A9330" s="1">
        <v>1090100080100</v>
      </c>
      <c r="B9330" t="s">
        <v>8951</v>
      </c>
    </row>
    <row r="9331" spans="1:2">
      <c r="A9331" s="1">
        <v>1090100080131</v>
      </c>
      <c r="B9331" t="s">
        <v>8952</v>
      </c>
    </row>
    <row r="9332" spans="1:2">
      <c r="A9332" s="1">
        <v>1090100080162</v>
      </c>
      <c r="B9332" t="s">
        <v>8953</v>
      </c>
    </row>
    <row r="9333" spans="1:2">
      <c r="A9333" s="1">
        <v>1090100080186</v>
      </c>
      <c r="B9333" t="s">
        <v>8954</v>
      </c>
    </row>
    <row r="9334" spans="1:2">
      <c r="A9334" s="1">
        <v>1090100080193</v>
      </c>
      <c r="B9334" t="s">
        <v>8955</v>
      </c>
    </row>
    <row r="9335" spans="1:2">
      <c r="A9335" s="1">
        <v>1090100080216</v>
      </c>
      <c r="B9335" t="s">
        <v>8956</v>
      </c>
    </row>
    <row r="9336" spans="1:2">
      <c r="A9336" s="1">
        <v>1090100080223</v>
      </c>
      <c r="B9336" t="s">
        <v>8957</v>
      </c>
    </row>
    <row r="9337" spans="1:2">
      <c r="A9337" s="1">
        <v>1090100080261</v>
      </c>
      <c r="B9337" t="s">
        <v>8958</v>
      </c>
    </row>
    <row r="9338" spans="1:2">
      <c r="A9338" s="1">
        <v>1090100080292</v>
      </c>
      <c r="B9338" t="s">
        <v>8959</v>
      </c>
    </row>
    <row r="9339" spans="1:2">
      <c r="A9339" s="1">
        <v>1090100080315</v>
      </c>
      <c r="B9339" t="s">
        <v>8960</v>
      </c>
    </row>
    <row r="9340" spans="1:2">
      <c r="A9340" s="1">
        <v>1090100080339</v>
      </c>
      <c r="B9340" t="s">
        <v>8961</v>
      </c>
    </row>
    <row r="9341" spans="1:2">
      <c r="A9341" s="1">
        <v>1090100080346</v>
      </c>
      <c r="B9341" t="s">
        <v>8962</v>
      </c>
    </row>
    <row r="9342" spans="1:2">
      <c r="A9342" s="1">
        <v>1090100080353</v>
      </c>
      <c r="B9342" t="s">
        <v>8963</v>
      </c>
    </row>
    <row r="9343" spans="1:2">
      <c r="A9343" s="1">
        <v>1090100080377</v>
      </c>
      <c r="B9343" t="s">
        <v>8964</v>
      </c>
    </row>
    <row r="9344" spans="1:2">
      <c r="A9344" s="1">
        <v>1090100080421</v>
      </c>
      <c r="B9344" t="s">
        <v>8965</v>
      </c>
    </row>
    <row r="9345" spans="1:2">
      <c r="A9345" s="1">
        <v>1090100080452</v>
      </c>
      <c r="B9345" t="s">
        <v>8966</v>
      </c>
    </row>
    <row r="9346" spans="1:2">
      <c r="A9346" s="1">
        <v>1090100080476</v>
      </c>
      <c r="B9346" t="s">
        <v>8967</v>
      </c>
    </row>
    <row r="9347" spans="1:2">
      <c r="A9347" s="1">
        <v>1090100080520</v>
      </c>
      <c r="B9347" t="s">
        <v>8968</v>
      </c>
    </row>
    <row r="9348" spans="1:2">
      <c r="A9348" s="1">
        <v>1090100080551</v>
      </c>
      <c r="B9348" t="s">
        <v>8969</v>
      </c>
    </row>
    <row r="9349" spans="1:2">
      <c r="A9349" s="1">
        <v>1090100080803</v>
      </c>
      <c r="B9349" t="s">
        <v>8970</v>
      </c>
    </row>
    <row r="9350" spans="1:2">
      <c r="A9350" s="1">
        <v>1090100080872</v>
      </c>
      <c r="B9350" t="s">
        <v>8971</v>
      </c>
    </row>
    <row r="9351" spans="1:2">
      <c r="A9351" s="1">
        <v>1090100080902</v>
      </c>
      <c r="B9351" t="s">
        <v>8972</v>
      </c>
    </row>
    <row r="9352" spans="1:2">
      <c r="A9352" s="1">
        <v>1090100080964</v>
      </c>
      <c r="B9352" t="s">
        <v>8973</v>
      </c>
    </row>
    <row r="9353" spans="1:2">
      <c r="A9353" s="1">
        <v>1090100080971</v>
      </c>
      <c r="B9353" t="s">
        <v>8974</v>
      </c>
    </row>
    <row r="9354" spans="1:2">
      <c r="A9354" s="1">
        <v>1090100080988</v>
      </c>
      <c r="B9354" t="s">
        <v>8975</v>
      </c>
    </row>
    <row r="9355" spans="1:2">
      <c r="A9355" s="1">
        <v>1090100080995</v>
      </c>
      <c r="B9355" t="s">
        <v>8976</v>
      </c>
    </row>
    <row r="9356" spans="1:2">
      <c r="A9356" s="1">
        <v>1090100081008</v>
      </c>
      <c r="B9356" t="s">
        <v>8977</v>
      </c>
    </row>
    <row r="9357" spans="1:2">
      <c r="A9357" s="1">
        <v>1090100081015</v>
      </c>
      <c r="B9357" t="s">
        <v>8978</v>
      </c>
    </row>
    <row r="9358" spans="1:2">
      <c r="A9358" s="1">
        <v>1090100081022</v>
      </c>
      <c r="B9358" t="s">
        <v>8979</v>
      </c>
    </row>
    <row r="9359" spans="1:2">
      <c r="A9359" s="1">
        <v>1090100081039</v>
      </c>
      <c r="B9359" t="s">
        <v>8980</v>
      </c>
    </row>
    <row r="9360" spans="1:2">
      <c r="A9360" s="1">
        <v>1090100081046</v>
      </c>
      <c r="B9360" t="s">
        <v>8981</v>
      </c>
    </row>
    <row r="9361" spans="1:2">
      <c r="A9361" s="1">
        <v>1090100081053</v>
      </c>
      <c r="B9361" t="s">
        <v>8982</v>
      </c>
    </row>
    <row r="9362" spans="1:2">
      <c r="A9362" s="1">
        <v>1090100081060</v>
      </c>
      <c r="B9362" t="s">
        <v>8983</v>
      </c>
    </row>
    <row r="9363" spans="1:2">
      <c r="A9363" s="1">
        <v>1090100081077</v>
      </c>
      <c r="B9363" t="s">
        <v>8984</v>
      </c>
    </row>
    <row r="9364" spans="1:2">
      <c r="A9364" s="1">
        <v>1090100081084</v>
      </c>
      <c r="B9364" t="s">
        <v>8985</v>
      </c>
    </row>
    <row r="9365" spans="1:2">
      <c r="A9365" s="1">
        <v>1090100081138</v>
      </c>
      <c r="B9365" t="s">
        <v>8986</v>
      </c>
    </row>
    <row r="9366" spans="1:2">
      <c r="A9366" s="1">
        <v>1090100081145</v>
      </c>
      <c r="B9366" t="s">
        <v>8987</v>
      </c>
    </row>
    <row r="9367" spans="1:2">
      <c r="A9367" s="1">
        <v>1090100081152</v>
      </c>
      <c r="B9367" t="s">
        <v>8988</v>
      </c>
    </row>
    <row r="9368" spans="1:2">
      <c r="A9368" s="1">
        <v>1090100081169</v>
      </c>
      <c r="B9368" t="s">
        <v>8989</v>
      </c>
    </row>
    <row r="9369" spans="1:2">
      <c r="A9369" s="1">
        <v>1090100081176</v>
      </c>
      <c r="B9369" t="s">
        <v>8990</v>
      </c>
    </row>
    <row r="9370" spans="1:2">
      <c r="A9370" s="1">
        <v>1090100081183</v>
      </c>
      <c r="B9370" t="s">
        <v>8991</v>
      </c>
    </row>
    <row r="9371" spans="1:2">
      <c r="A9371" s="1">
        <v>1090100081190</v>
      </c>
      <c r="B9371" t="s">
        <v>8992</v>
      </c>
    </row>
    <row r="9372" spans="1:2">
      <c r="A9372" s="1">
        <v>1090100081206</v>
      </c>
      <c r="B9372" t="s">
        <v>8993</v>
      </c>
    </row>
    <row r="9373" spans="1:2">
      <c r="A9373" s="1">
        <v>1090100081213</v>
      </c>
      <c r="B9373" t="s">
        <v>8994</v>
      </c>
    </row>
    <row r="9374" spans="1:2">
      <c r="A9374" s="1">
        <v>1090100081220</v>
      </c>
      <c r="B9374" t="s">
        <v>8995</v>
      </c>
    </row>
    <row r="9375" spans="1:2">
      <c r="A9375" s="1">
        <v>1090100081237</v>
      </c>
      <c r="B9375" t="s">
        <v>8996</v>
      </c>
    </row>
    <row r="9376" spans="1:2">
      <c r="A9376" s="1">
        <v>1090100081244</v>
      </c>
      <c r="B9376" t="s">
        <v>8997</v>
      </c>
    </row>
    <row r="9377" spans="1:2">
      <c r="A9377" s="1">
        <v>1090100081251</v>
      </c>
      <c r="B9377" t="s">
        <v>8998</v>
      </c>
    </row>
    <row r="9378" spans="1:2">
      <c r="A9378" s="1">
        <v>1090100081268</v>
      </c>
      <c r="B9378" t="s">
        <v>8999</v>
      </c>
    </row>
    <row r="9379" spans="1:2">
      <c r="A9379" s="1">
        <v>1090100081275</v>
      </c>
      <c r="B9379" t="s">
        <v>9000</v>
      </c>
    </row>
    <row r="9380" spans="1:2">
      <c r="A9380" s="1">
        <v>1090100081282</v>
      </c>
      <c r="B9380" t="s">
        <v>9001</v>
      </c>
    </row>
    <row r="9381" spans="1:2">
      <c r="A9381" s="1">
        <v>1090100081299</v>
      </c>
      <c r="B9381" t="s">
        <v>9002</v>
      </c>
    </row>
    <row r="9382" spans="1:2">
      <c r="A9382" s="1">
        <v>1090100081305</v>
      </c>
      <c r="B9382" t="s">
        <v>9003</v>
      </c>
    </row>
    <row r="9383" spans="1:2">
      <c r="A9383" s="1">
        <v>1090100081312</v>
      </c>
      <c r="B9383" t="s">
        <v>9004</v>
      </c>
    </row>
    <row r="9384" spans="1:2">
      <c r="A9384" s="1">
        <v>1090100081329</v>
      </c>
      <c r="B9384" t="s">
        <v>9005</v>
      </c>
    </row>
    <row r="9385" spans="1:2">
      <c r="A9385" s="1">
        <v>1090100081336</v>
      </c>
      <c r="B9385" t="s">
        <v>9006</v>
      </c>
    </row>
    <row r="9386" spans="1:2">
      <c r="A9386" s="1">
        <v>1090100081343</v>
      </c>
      <c r="B9386" t="s">
        <v>9007</v>
      </c>
    </row>
    <row r="9387" spans="1:2">
      <c r="A9387" s="1">
        <v>1090100081350</v>
      </c>
      <c r="B9387" t="s">
        <v>9008</v>
      </c>
    </row>
    <row r="9388" spans="1:2">
      <c r="A9388" s="1">
        <v>1090100081367</v>
      </c>
      <c r="B9388" t="s">
        <v>9009</v>
      </c>
    </row>
    <row r="9389" spans="1:2">
      <c r="A9389" s="1">
        <v>1090100081374</v>
      </c>
      <c r="B9389" t="s">
        <v>9010</v>
      </c>
    </row>
    <row r="9390" spans="1:2">
      <c r="A9390" s="1">
        <v>1090100081381</v>
      </c>
      <c r="B9390" t="s">
        <v>9011</v>
      </c>
    </row>
    <row r="9391" spans="1:2">
      <c r="A9391" s="1">
        <v>1090100081398</v>
      </c>
      <c r="B9391" t="s">
        <v>9012</v>
      </c>
    </row>
    <row r="9392" spans="1:2">
      <c r="A9392" s="1">
        <v>1090100081404</v>
      </c>
      <c r="B9392" t="s">
        <v>9013</v>
      </c>
    </row>
    <row r="9393" spans="1:2">
      <c r="A9393" s="1">
        <v>1090100081411</v>
      </c>
      <c r="B9393" t="s">
        <v>9014</v>
      </c>
    </row>
    <row r="9394" spans="1:2">
      <c r="A9394" s="1">
        <v>1090100081428</v>
      </c>
      <c r="B9394" t="s">
        <v>9015</v>
      </c>
    </row>
    <row r="9395" spans="1:2">
      <c r="A9395" s="1">
        <v>1090100081435</v>
      </c>
      <c r="B9395" t="s">
        <v>9016</v>
      </c>
    </row>
    <row r="9396" spans="1:2">
      <c r="A9396" s="1">
        <v>1090100081442</v>
      </c>
      <c r="B9396" t="s">
        <v>9017</v>
      </c>
    </row>
    <row r="9397" spans="1:2">
      <c r="A9397" s="1">
        <v>1090100081459</v>
      </c>
      <c r="B9397" t="s">
        <v>9018</v>
      </c>
    </row>
    <row r="9398" spans="1:2">
      <c r="A9398" s="1">
        <v>1090100081466</v>
      </c>
      <c r="B9398" t="s">
        <v>9019</v>
      </c>
    </row>
    <row r="9399" spans="1:2">
      <c r="A9399" s="1">
        <v>1090100081473</v>
      </c>
      <c r="B9399" t="s">
        <v>9020</v>
      </c>
    </row>
    <row r="9400" spans="1:2">
      <c r="A9400" s="1">
        <v>1090100081480</v>
      </c>
      <c r="B9400" t="s">
        <v>9021</v>
      </c>
    </row>
    <row r="9401" spans="1:2">
      <c r="A9401" s="1">
        <v>1090100081497</v>
      </c>
      <c r="B9401" t="s">
        <v>9022</v>
      </c>
    </row>
    <row r="9402" spans="1:2">
      <c r="A9402" s="1">
        <v>1090100081503</v>
      </c>
      <c r="B9402" t="s">
        <v>9023</v>
      </c>
    </row>
    <row r="9403" spans="1:2">
      <c r="A9403" s="1">
        <v>1090100081510</v>
      </c>
      <c r="B9403" t="s">
        <v>9024</v>
      </c>
    </row>
    <row r="9404" spans="1:2">
      <c r="A9404" s="1">
        <v>1090100081527</v>
      </c>
      <c r="B9404" t="s">
        <v>9025</v>
      </c>
    </row>
    <row r="9405" spans="1:2">
      <c r="A9405" s="1">
        <v>1090100081534</v>
      </c>
      <c r="B9405" t="s">
        <v>9026</v>
      </c>
    </row>
    <row r="9406" spans="1:2">
      <c r="A9406" s="1">
        <v>1090100081541</v>
      </c>
      <c r="B9406" t="s">
        <v>9027</v>
      </c>
    </row>
    <row r="9407" spans="1:2">
      <c r="A9407" s="1">
        <v>1090100081558</v>
      </c>
      <c r="B9407" t="s">
        <v>9028</v>
      </c>
    </row>
    <row r="9408" spans="1:2">
      <c r="A9408" s="1">
        <v>1090100081565</v>
      </c>
      <c r="B9408" t="s">
        <v>9029</v>
      </c>
    </row>
    <row r="9409" spans="1:2">
      <c r="A9409" s="1">
        <v>1090100081572</v>
      </c>
      <c r="B9409" t="s">
        <v>9030</v>
      </c>
    </row>
    <row r="9410" spans="1:2">
      <c r="A9410" s="1">
        <v>1090100081589</v>
      </c>
      <c r="B9410" t="s">
        <v>9031</v>
      </c>
    </row>
    <row r="9411" spans="1:2">
      <c r="A9411" s="1">
        <v>1090100081596</v>
      </c>
      <c r="B9411" t="s">
        <v>9032</v>
      </c>
    </row>
    <row r="9412" spans="1:2">
      <c r="A9412" s="1">
        <v>1090100081602</v>
      </c>
      <c r="B9412" t="s">
        <v>9033</v>
      </c>
    </row>
    <row r="9413" spans="1:2">
      <c r="A9413" s="1">
        <v>1090100081619</v>
      </c>
      <c r="B9413" t="s">
        <v>9034</v>
      </c>
    </row>
    <row r="9414" spans="1:2">
      <c r="A9414" s="1">
        <v>1090100081626</v>
      </c>
      <c r="B9414" t="s">
        <v>9035</v>
      </c>
    </row>
    <row r="9415" spans="1:2">
      <c r="A9415" s="1">
        <v>1090100081633</v>
      </c>
      <c r="B9415" t="s">
        <v>9036</v>
      </c>
    </row>
    <row r="9416" spans="1:2">
      <c r="A9416" s="1">
        <v>1090100081640</v>
      </c>
      <c r="B9416" t="s">
        <v>9037</v>
      </c>
    </row>
    <row r="9417" spans="1:2">
      <c r="A9417" s="1">
        <v>1090100081657</v>
      </c>
      <c r="B9417" t="s">
        <v>9038</v>
      </c>
    </row>
    <row r="9418" spans="1:2">
      <c r="A9418" s="1">
        <v>1090100081664</v>
      </c>
      <c r="B9418" t="s">
        <v>9039</v>
      </c>
    </row>
    <row r="9419" spans="1:2">
      <c r="A9419" s="1">
        <v>1090100081671</v>
      </c>
      <c r="B9419" t="s">
        <v>9040</v>
      </c>
    </row>
    <row r="9420" spans="1:2">
      <c r="A9420" s="1">
        <v>1090100081688</v>
      </c>
      <c r="B9420" t="s">
        <v>9041</v>
      </c>
    </row>
    <row r="9421" spans="1:2">
      <c r="A9421" s="1">
        <v>1090100081695</v>
      </c>
      <c r="B9421" t="s">
        <v>9042</v>
      </c>
    </row>
    <row r="9422" spans="1:2">
      <c r="A9422" s="1">
        <v>1090100081701</v>
      </c>
      <c r="B9422" t="s">
        <v>9043</v>
      </c>
    </row>
    <row r="9423" spans="1:2">
      <c r="A9423" s="1">
        <v>1090100081718</v>
      </c>
      <c r="B9423" t="s">
        <v>9044</v>
      </c>
    </row>
    <row r="9424" spans="1:2">
      <c r="A9424" s="1">
        <v>1090100081725</v>
      </c>
      <c r="B9424" t="s">
        <v>9045</v>
      </c>
    </row>
    <row r="9425" spans="1:2">
      <c r="A9425" s="1">
        <v>1090100081732</v>
      </c>
      <c r="B9425" t="s">
        <v>9046</v>
      </c>
    </row>
    <row r="9426" spans="1:2">
      <c r="A9426" s="1">
        <v>1090100081749</v>
      </c>
      <c r="B9426" t="s">
        <v>9047</v>
      </c>
    </row>
    <row r="9427" spans="1:2">
      <c r="A9427" s="1">
        <v>1090100081756</v>
      </c>
      <c r="B9427" t="s">
        <v>9048</v>
      </c>
    </row>
    <row r="9428" spans="1:2">
      <c r="A9428" s="1">
        <v>1090100081763</v>
      </c>
      <c r="B9428" t="s">
        <v>9049</v>
      </c>
    </row>
    <row r="9429" spans="1:2">
      <c r="A9429" s="1">
        <v>1090100081770</v>
      </c>
      <c r="B9429" t="s">
        <v>9050</v>
      </c>
    </row>
    <row r="9430" spans="1:2">
      <c r="A9430" s="1">
        <v>1090100081787</v>
      </c>
      <c r="B9430" t="s">
        <v>9051</v>
      </c>
    </row>
    <row r="9431" spans="1:2">
      <c r="A9431" s="1">
        <v>1090100081794</v>
      </c>
      <c r="B9431" t="s">
        <v>9052</v>
      </c>
    </row>
    <row r="9432" spans="1:2">
      <c r="A9432" s="1">
        <v>1090100081800</v>
      </c>
      <c r="B9432" t="s">
        <v>9053</v>
      </c>
    </row>
    <row r="9433" spans="1:2">
      <c r="A9433" s="1">
        <v>1090100081817</v>
      </c>
      <c r="B9433" t="s">
        <v>9054</v>
      </c>
    </row>
    <row r="9434" spans="1:2">
      <c r="A9434" s="1">
        <v>1090100081824</v>
      </c>
      <c r="B9434" t="s">
        <v>9055</v>
      </c>
    </row>
    <row r="9435" spans="1:2">
      <c r="A9435" s="1">
        <v>1090100081831</v>
      </c>
      <c r="B9435" t="s">
        <v>9056</v>
      </c>
    </row>
    <row r="9436" spans="1:2">
      <c r="A9436" s="1">
        <v>1090100081848</v>
      </c>
      <c r="B9436" t="s">
        <v>9057</v>
      </c>
    </row>
    <row r="9437" spans="1:2">
      <c r="A9437" s="1">
        <v>1090100081855</v>
      </c>
      <c r="B9437" t="s">
        <v>9058</v>
      </c>
    </row>
    <row r="9438" spans="1:2">
      <c r="A9438" s="1">
        <v>1090100081862</v>
      </c>
      <c r="B9438" t="s">
        <v>9059</v>
      </c>
    </row>
    <row r="9439" spans="1:2">
      <c r="A9439" s="1">
        <v>1090100081879</v>
      </c>
      <c r="B9439" t="s">
        <v>9060</v>
      </c>
    </row>
    <row r="9440" spans="1:2">
      <c r="A9440" s="1">
        <v>1090100081886</v>
      </c>
      <c r="B9440" t="s">
        <v>9061</v>
      </c>
    </row>
    <row r="9441" spans="1:2">
      <c r="A9441" s="1">
        <v>1090100081893</v>
      </c>
      <c r="B9441" t="s">
        <v>9062</v>
      </c>
    </row>
    <row r="9442" spans="1:2">
      <c r="A9442" s="1">
        <v>1090100081909</v>
      </c>
      <c r="B9442" t="s">
        <v>9063</v>
      </c>
    </row>
    <row r="9443" spans="1:2">
      <c r="A9443" s="1">
        <v>1090100081916</v>
      </c>
      <c r="B9443" t="s">
        <v>9064</v>
      </c>
    </row>
    <row r="9444" spans="1:2">
      <c r="A9444" s="1">
        <v>1090100081930</v>
      </c>
      <c r="B9444" t="s">
        <v>9065</v>
      </c>
    </row>
    <row r="9445" spans="1:2">
      <c r="A9445" s="1">
        <v>1090100081947</v>
      </c>
      <c r="B9445" t="s">
        <v>9066</v>
      </c>
    </row>
    <row r="9446" spans="1:2">
      <c r="A9446" s="1">
        <v>1090100081985</v>
      </c>
      <c r="B9446" t="s">
        <v>9067</v>
      </c>
    </row>
    <row r="9447" spans="1:2">
      <c r="A9447" s="1">
        <v>1090100081992</v>
      </c>
      <c r="B9447" t="s">
        <v>9068</v>
      </c>
    </row>
    <row r="9448" spans="1:2">
      <c r="A9448" s="1">
        <v>1090100082005</v>
      </c>
      <c r="B9448" t="s">
        <v>9069</v>
      </c>
    </row>
    <row r="9449" spans="1:2">
      <c r="A9449" s="1">
        <v>1090100082029</v>
      </c>
      <c r="B9449" t="s">
        <v>9070</v>
      </c>
    </row>
    <row r="9450" spans="1:2">
      <c r="A9450" s="1">
        <v>1090100082036</v>
      </c>
      <c r="B9450" t="s">
        <v>9071</v>
      </c>
    </row>
    <row r="9451" spans="1:2">
      <c r="A9451" s="1">
        <v>1090100082043</v>
      </c>
      <c r="B9451" t="s">
        <v>9072</v>
      </c>
    </row>
    <row r="9452" spans="1:2">
      <c r="A9452" s="1">
        <v>1090100082050</v>
      </c>
      <c r="B9452" t="s">
        <v>9073</v>
      </c>
    </row>
    <row r="9453" spans="1:2">
      <c r="A9453" s="1">
        <v>1090100082067</v>
      </c>
      <c r="B9453" t="s">
        <v>9074</v>
      </c>
    </row>
    <row r="9454" spans="1:2">
      <c r="A9454" s="1">
        <v>1090100082074</v>
      </c>
      <c r="B9454" t="s">
        <v>9075</v>
      </c>
    </row>
    <row r="9455" spans="1:2">
      <c r="A9455" s="1">
        <v>1090100082081</v>
      </c>
      <c r="B9455" t="s">
        <v>9076</v>
      </c>
    </row>
    <row r="9456" spans="1:2">
      <c r="A9456" s="1">
        <v>1090100082098</v>
      </c>
      <c r="B9456" t="s">
        <v>9077</v>
      </c>
    </row>
    <row r="9457" spans="1:2">
      <c r="A9457" s="1">
        <v>1090100082104</v>
      </c>
      <c r="B9457" t="s">
        <v>9078</v>
      </c>
    </row>
    <row r="9458" spans="1:2">
      <c r="A9458" s="1">
        <v>1090100082111</v>
      </c>
      <c r="B9458" t="s">
        <v>9079</v>
      </c>
    </row>
    <row r="9459" spans="1:2">
      <c r="A9459" s="1">
        <v>1090100082128</v>
      </c>
      <c r="B9459" t="s">
        <v>9080</v>
      </c>
    </row>
    <row r="9460" spans="1:2">
      <c r="A9460" s="1">
        <v>1090100082135</v>
      </c>
      <c r="B9460" t="s">
        <v>9081</v>
      </c>
    </row>
    <row r="9461" spans="1:2">
      <c r="A9461" s="1">
        <v>1090100082142</v>
      </c>
      <c r="B9461" t="s">
        <v>9082</v>
      </c>
    </row>
    <row r="9462" spans="1:2">
      <c r="A9462" s="1">
        <v>1090100082159</v>
      </c>
      <c r="B9462" t="s">
        <v>9083</v>
      </c>
    </row>
    <row r="9463" spans="1:2">
      <c r="A9463" s="1">
        <v>1090100082166</v>
      </c>
      <c r="B9463" t="s">
        <v>9084</v>
      </c>
    </row>
    <row r="9464" spans="1:2">
      <c r="A9464" s="1">
        <v>1090100082173</v>
      </c>
      <c r="B9464" t="s">
        <v>9085</v>
      </c>
    </row>
    <row r="9465" spans="1:2">
      <c r="A9465" s="1">
        <v>1090100082180</v>
      </c>
      <c r="B9465" t="s">
        <v>9086</v>
      </c>
    </row>
    <row r="9466" spans="1:2">
      <c r="A9466" s="1">
        <v>1090100082197</v>
      </c>
      <c r="B9466" t="s">
        <v>9087</v>
      </c>
    </row>
    <row r="9467" spans="1:2">
      <c r="A9467" s="1">
        <v>1090100082203</v>
      </c>
      <c r="B9467" t="s">
        <v>9088</v>
      </c>
    </row>
    <row r="9468" spans="1:2">
      <c r="A9468" s="1">
        <v>1090100082210</v>
      </c>
      <c r="B9468" t="s">
        <v>9089</v>
      </c>
    </row>
    <row r="9469" spans="1:2">
      <c r="A9469" s="1">
        <v>1090100082227</v>
      </c>
      <c r="B9469" t="s">
        <v>9090</v>
      </c>
    </row>
    <row r="9470" spans="1:2">
      <c r="A9470" s="1">
        <v>1090100082234</v>
      </c>
      <c r="B9470" t="s">
        <v>9091</v>
      </c>
    </row>
    <row r="9471" spans="1:2">
      <c r="A9471" s="1">
        <v>1090100082241</v>
      </c>
      <c r="B9471" t="s">
        <v>9092</v>
      </c>
    </row>
    <row r="9472" spans="1:2">
      <c r="A9472" s="1">
        <v>1090100082258</v>
      </c>
      <c r="B9472" t="s">
        <v>9093</v>
      </c>
    </row>
    <row r="9473" spans="1:2">
      <c r="A9473" s="1">
        <v>1090100082265</v>
      </c>
      <c r="B9473" t="s">
        <v>9094</v>
      </c>
    </row>
    <row r="9474" spans="1:2">
      <c r="A9474" s="1">
        <v>1090100082272</v>
      </c>
      <c r="B9474" t="s">
        <v>9095</v>
      </c>
    </row>
    <row r="9475" spans="1:2">
      <c r="A9475" s="1">
        <v>1090100082289</v>
      </c>
      <c r="B9475" t="s">
        <v>9096</v>
      </c>
    </row>
    <row r="9476" spans="1:2">
      <c r="A9476" s="1">
        <v>1090100082296</v>
      </c>
      <c r="B9476" t="s">
        <v>9097</v>
      </c>
    </row>
    <row r="9477" spans="1:2">
      <c r="A9477" s="1">
        <v>1090100082319</v>
      </c>
      <c r="B9477" t="s">
        <v>9098</v>
      </c>
    </row>
    <row r="9478" spans="1:2">
      <c r="A9478" s="1">
        <v>1090100082326</v>
      </c>
      <c r="B9478" t="s">
        <v>9099</v>
      </c>
    </row>
    <row r="9479" spans="1:2">
      <c r="A9479" s="1">
        <v>1090100082340</v>
      </c>
      <c r="B9479" t="s">
        <v>9100</v>
      </c>
    </row>
    <row r="9480" spans="1:2">
      <c r="A9480" s="1">
        <v>1090100082357</v>
      </c>
      <c r="B9480" t="s">
        <v>9101</v>
      </c>
    </row>
    <row r="9481" spans="1:2">
      <c r="A9481" s="1">
        <v>1090100082364</v>
      </c>
      <c r="B9481" t="s">
        <v>9102</v>
      </c>
    </row>
    <row r="9482" spans="1:2">
      <c r="A9482" s="1">
        <v>1090100082371</v>
      </c>
      <c r="B9482" t="s">
        <v>9103</v>
      </c>
    </row>
    <row r="9483" spans="1:2">
      <c r="A9483" s="1">
        <v>1090100082388</v>
      </c>
      <c r="B9483" t="s">
        <v>9104</v>
      </c>
    </row>
    <row r="9484" spans="1:2">
      <c r="A9484" s="1">
        <v>1090100082395</v>
      </c>
      <c r="B9484" t="s">
        <v>9105</v>
      </c>
    </row>
    <row r="9485" spans="1:2">
      <c r="A9485" s="1">
        <v>1090100082401</v>
      </c>
      <c r="B9485" t="s">
        <v>9106</v>
      </c>
    </row>
    <row r="9486" spans="1:2">
      <c r="A9486" s="1">
        <v>1090100082418</v>
      </c>
      <c r="B9486" t="s">
        <v>9107</v>
      </c>
    </row>
    <row r="9487" spans="1:2">
      <c r="A9487" s="1">
        <v>1090100082425</v>
      </c>
      <c r="B9487" t="s">
        <v>9108</v>
      </c>
    </row>
    <row r="9488" spans="1:2">
      <c r="A9488" s="1">
        <v>1090100082432</v>
      </c>
      <c r="B9488" t="s">
        <v>9109</v>
      </c>
    </row>
    <row r="9489" spans="1:2">
      <c r="A9489" s="1">
        <v>1090100082449</v>
      </c>
      <c r="B9489" t="s">
        <v>9110</v>
      </c>
    </row>
    <row r="9490" spans="1:2">
      <c r="A9490" s="1">
        <v>1090100082456</v>
      </c>
      <c r="B9490" t="s">
        <v>9111</v>
      </c>
    </row>
    <row r="9491" spans="1:2">
      <c r="A9491" s="1">
        <v>1090100082463</v>
      </c>
      <c r="B9491" t="s">
        <v>9112</v>
      </c>
    </row>
    <row r="9492" spans="1:2">
      <c r="A9492" s="1">
        <v>1090100082470</v>
      </c>
      <c r="B9492" t="s">
        <v>9113</v>
      </c>
    </row>
    <row r="9493" spans="1:2">
      <c r="A9493" s="1">
        <v>1090100082487</v>
      </c>
      <c r="B9493" t="s">
        <v>9114</v>
      </c>
    </row>
    <row r="9494" spans="1:2">
      <c r="A9494" s="1">
        <v>1090100082494</v>
      </c>
      <c r="B9494" t="s">
        <v>9115</v>
      </c>
    </row>
    <row r="9495" spans="1:2">
      <c r="A9495" s="1">
        <v>1090100082500</v>
      </c>
      <c r="B9495" t="s">
        <v>9116</v>
      </c>
    </row>
    <row r="9496" spans="1:2">
      <c r="A9496" s="1">
        <v>1090100082517</v>
      </c>
      <c r="B9496" t="s">
        <v>9117</v>
      </c>
    </row>
    <row r="9497" spans="1:2">
      <c r="A9497" s="1">
        <v>1090100082524</v>
      </c>
      <c r="B9497" t="s">
        <v>9118</v>
      </c>
    </row>
    <row r="9498" spans="1:2">
      <c r="A9498" s="1">
        <v>1090100082531</v>
      </c>
      <c r="B9498" t="s">
        <v>9119</v>
      </c>
    </row>
    <row r="9499" spans="1:2">
      <c r="A9499" s="1">
        <v>1090100082548</v>
      </c>
      <c r="B9499" t="s">
        <v>9120</v>
      </c>
    </row>
    <row r="9500" spans="1:2">
      <c r="A9500" s="1">
        <v>1090100082555</v>
      </c>
      <c r="B9500" t="s">
        <v>9121</v>
      </c>
    </row>
    <row r="9501" spans="1:2">
      <c r="A9501" s="1">
        <v>1090100082562</v>
      </c>
      <c r="B9501" t="s">
        <v>9122</v>
      </c>
    </row>
    <row r="9502" spans="1:2">
      <c r="A9502" s="1">
        <v>1090100082579</v>
      </c>
      <c r="B9502" t="s">
        <v>9123</v>
      </c>
    </row>
    <row r="9503" spans="1:2">
      <c r="A9503" s="1">
        <v>1090100082586</v>
      </c>
      <c r="B9503" t="s">
        <v>9124</v>
      </c>
    </row>
    <row r="9504" spans="1:2">
      <c r="A9504" s="1">
        <v>1090100082593</v>
      </c>
      <c r="B9504" t="s">
        <v>9125</v>
      </c>
    </row>
    <row r="9505" spans="1:2">
      <c r="A9505" s="1">
        <v>1090100082609</v>
      </c>
      <c r="B9505" t="s">
        <v>9126</v>
      </c>
    </row>
    <row r="9506" spans="1:2">
      <c r="A9506" s="1">
        <v>1090100082616</v>
      </c>
      <c r="B9506" t="s">
        <v>9127</v>
      </c>
    </row>
    <row r="9507" spans="1:2">
      <c r="A9507" s="1">
        <v>1090100082623</v>
      </c>
      <c r="B9507" t="s">
        <v>9128</v>
      </c>
    </row>
    <row r="9508" spans="1:2">
      <c r="A9508" s="1">
        <v>1090100082630</v>
      </c>
      <c r="B9508" t="s">
        <v>9129</v>
      </c>
    </row>
    <row r="9509" spans="1:2">
      <c r="A9509" s="1">
        <v>1090100082647</v>
      </c>
      <c r="B9509" t="s">
        <v>9130</v>
      </c>
    </row>
    <row r="9510" spans="1:2">
      <c r="A9510" s="1">
        <v>1090100082654</v>
      </c>
      <c r="B9510" t="s">
        <v>9131</v>
      </c>
    </row>
    <row r="9511" spans="1:2">
      <c r="A9511" s="1">
        <v>1090100082661</v>
      </c>
      <c r="B9511" t="s">
        <v>9132</v>
      </c>
    </row>
    <row r="9512" spans="1:2">
      <c r="A9512" s="1">
        <v>1090100082678</v>
      </c>
      <c r="B9512" t="s">
        <v>9133</v>
      </c>
    </row>
    <row r="9513" spans="1:2">
      <c r="A9513" s="1">
        <v>1090100082685</v>
      </c>
      <c r="B9513" t="s">
        <v>9134</v>
      </c>
    </row>
    <row r="9514" spans="1:2">
      <c r="A9514" s="1">
        <v>1090100082692</v>
      </c>
      <c r="B9514" t="s">
        <v>9135</v>
      </c>
    </row>
    <row r="9515" spans="1:2">
      <c r="A9515" s="1">
        <v>1090100082708</v>
      </c>
      <c r="B9515" t="s">
        <v>9136</v>
      </c>
    </row>
    <row r="9516" spans="1:2">
      <c r="A9516" s="1">
        <v>1090100082715</v>
      </c>
      <c r="B9516" t="s">
        <v>9137</v>
      </c>
    </row>
    <row r="9517" spans="1:2">
      <c r="A9517" s="1">
        <v>1090100082739</v>
      </c>
      <c r="B9517" t="s">
        <v>9138</v>
      </c>
    </row>
    <row r="9518" spans="1:2">
      <c r="A9518" s="1">
        <v>1090100082746</v>
      </c>
      <c r="B9518" t="s">
        <v>9139</v>
      </c>
    </row>
    <row r="9519" spans="1:2">
      <c r="A9519" s="1">
        <v>1090100082753</v>
      </c>
      <c r="B9519" t="s">
        <v>9140</v>
      </c>
    </row>
    <row r="9520" spans="1:2">
      <c r="A9520" s="1">
        <v>1090100082760</v>
      </c>
      <c r="B9520" t="s">
        <v>9141</v>
      </c>
    </row>
    <row r="9521" spans="1:2">
      <c r="A9521" s="1">
        <v>1090100082777</v>
      </c>
      <c r="B9521" t="s">
        <v>9142</v>
      </c>
    </row>
    <row r="9522" spans="1:2">
      <c r="A9522" s="1">
        <v>1090100082784</v>
      </c>
      <c r="B9522" t="s">
        <v>9143</v>
      </c>
    </row>
    <row r="9523" spans="1:2">
      <c r="A9523" s="1">
        <v>1090100082791</v>
      </c>
      <c r="B9523" t="s">
        <v>9144</v>
      </c>
    </row>
    <row r="9524" spans="1:2">
      <c r="A9524" s="1">
        <v>1090100082807</v>
      </c>
      <c r="B9524" t="s">
        <v>9145</v>
      </c>
    </row>
    <row r="9525" spans="1:2">
      <c r="A9525" s="1">
        <v>1090100082814</v>
      </c>
      <c r="B9525" t="s">
        <v>9146</v>
      </c>
    </row>
    <row r="9526" spans="1:2">
      <c r="A9526" s="1">
        <v>1090100082838</v>
      </c>
      <c r="B9526" t="s">
        <v>9147</v>
      </c>
    </row>
    <row r="9527" spans="1:2">
      <c r="A9527" s="1">
        <v>1090100082852</v>
      </c>
      <c r="B9527" t="s">
        <v>9148</v>
      </c>
    </row>
    <row r="9528" spans="1:2">
      <c r="A9528" s="1">
        <v>1090100082883</v>
      </c>
      <c r="B9528" t="s">
        <v>9149</v>
      </c>
    </row>
    <row r="9529" spans="1:2">
      <c r="A9529" s="1">
        <v>1090100082920</v>
      </c>
      <c r="B9529" t="s">
        <v>9150</v>
      </c>
    </row>
    <row r="9530" spans="1:2">
      <c r="A9530" s="1">
        <v>1090100082999</v>
      </c>
      <c r="B9530" t="s">
        <v>9151</v>
      </c>
    </row>
    <row r="9531" spans="1:2">
      <c r="A9531" s="1">
        <v>1090100083019</v>
      </c>
      <c r="B9531" t="s">
        <v>9152</v>
      </c>
    </row>
    <row r="9532" spans="1:2">
      <c r="A9532" s="1">
        <v>1090100083033</v>
      </c>
      <c r="B9532" t="s">
        <v>9153</v>
      </c>
    </row>
    <row r="9533" spans="1:2">
      <c r="A9533" s="1">
        <v>1090100083040</v>
      </c>
      <c r="B9533" t="s">
        <v>9154</v>
      </c>
    </row>
    <row r="9534" spans="1:2">
      <c r="A9534" s="1">
        <v>1090100083057</v>
      </c>
      <c r="B9534" t="s">
        <v>9155</v>
      </c>
    </row>
    <row r="9535" spans="1:2">
      <c r="A9535" s="1">
        <v>1090100083064</v>
      </c>
      <c r="B9535" t="s">
        <v>9156</v>
      </c>
    </row>
    <row r="9536" spans="1:2">
      <c r="A9536" s="1">
        <v>1090100083095</v>
      </c>
      <c r="B9536" t="s">
        <v>9157</v>
      </c>
    </row>
    <row r="9537" spans="1:2">
      <c r="A9537" s="1">
        <v>1090100083156</v>
      </c>
      <c r="B9537" t="s">
        <v>9158</v>
      </c>
    </row>
    <row r="9538" spans="1:2">
      <c r="A9538" s="1">
        <v>1090100083187</v>
      </c>
      <c r="B9538" t="s">
        <v>9159</v>
      </c>
    </row>
    <row r="9539" spans="1:2">
      <c r="A9539" s="1">
        <v>1090100083224</v>
      </c>
      <c r="B9539" t="s">
        <v>9160</v>
      </c>
    </row>
    <row r="9540" spans="1:2">
      <c r="A9540" s="1">
        <v>1090100083279</v>
      </c>
      <c r="B9540" t="s">
        <v>9161</v>
      </c>
    </row>
    <row r="9541" spans="1:2">
      <c r="A9541" s="1">
        <v>1090100083347</v>
      </c>
      <c r="B9541" t="s">
        <v>9162</v>
      </c>
    </row>
    <row r="9542" spans="1:2">
      <c r="A9542" s="1">
        <v>1090100083453</v>
      </c>
      <c r="B9542" t="s">
        <v>9163</v>
      </c>
    </row>
    <row r="9543" spans="1:2">
      <c r="A9543" s="1">
        <v>1090100083576</v>
      </c>
      <c r="B9543" t="s">
        <v>9164</v>
      </c>
    </row>
    <row r="9544" spans="1:2">
      <c r="A9544" s="1">
        <v>1090100083606</v>
      </c>
      <c r="B9544" t="s">
        <v>9165</v>
      </c>
    </row>
    <row r="9545" spans="1:2">
      <c r="A9545" s="1">
        <v>1090100083613</v>
      </c>
      <c r="B9545" t="s">
        <v>9166</v>
      </c>
    </row>
    <row r="9546" spans="1:2">
      <c r="A9546" s="1">
        <v>1090100083651</v>
      </c>
      <c r="B9546" t="s">
        <v>9167</v>
      </c>
    </row>
    <row r="9547" spans="1:2">
      <c r="A9547" s="1">
        <v>1090100083682</v>
      </c>
      <c r="B9547" t="s">
        <v>9168</v>
      </c>
    </row>
    <row r="9548" spans="1:2">
      <c r="A9548" s="1">
        <v>1090100083699</v>
      </c>
      <c r="B9548" t="s">
        <v>9169</v>
      </c>
    </row>
    <row r="9549" spans="1:2">
      <c r="A9549" s="1">
        <v>1090100083705</v>
      </c>
      <c r="B9549" t="s">
        <v>9170</v>
      </c>
    </row>
    <row r="9550" spans="1:2">
      <c r="A9550" s="1">
        <v>1090100083712</v>
      </c>
      <c r="B9550" t="s">
        <v>9171</v>
      </c>
    </row>
    <row r="9551" spans="1:2">
      <c r="A9551" s="1">
        <v>1090100083729</v>
      </c>
      <c r="B9551" t="s">
        <v>9172</v>
      </c>
    </row>
    <row r="9552" spans="1:2">
      <c r="A9552" s="1">
        <v>1090100083736</v>
      </c>
      <c r="B9552" t="s">
        <v>9173</v>
      </c>
    </row>
    <row r="9553" spans="1:2">
      <c r="A9553" s="1">
        <v>1090100083743</v>
      </c>
      <c r="B9553" t="s">
        <v>9174</v>
      </c>
    </row>
    <row r="9554" spans="1:2">
      <c r="A9554" s="1">
        <v>1090100083750</v>
      </c>
      <c r="B9554" t="s">
        <v>9175</v>
      </c>
    </row>
    <row r="9555" spans="1:2">
      <c r="A9555" s="1">
        <v>1090100083767</v>
      </c>
      <c r="B9555" t="s">
        <v>9176</v>
      </c>
    </row>
    <row r="9556" spans="1:2">
      <c r="A9556" s="1">
        <v>1090100083774</v>
      </c>
      <c r="B9556" t="s">
        <v>9177</v>
      </c>
    </row>
    <row r="9557" spans="1:2">
      <c r="A9557" s="1">
        <v>1090100083804</v>
      </c>
      <c r="B9557" t="s">
        <v>9178</v>
      </c>
    </row>
    <row r="9558" spans="1:2">
      <c r="A9558" s="1">
        <v>1090100083811</v>
      </c>
      <c r="B9558" t="s">
        <v>9179</v>
      </c>
    </row>
    <row r="9559" spans="1:2">
      <c r="A9559" s="1">
        <v>1090100083835</v>
      </c>
      <c r="B9559" t="s">
        <v>9180</v>
      </c>
    </row>
    <row r="9560" spans="1:2">
      <c r="A9560" s="1">
        <v>1090100083842</v>
      </c>
      <c r="B9560" t="s">
        <v>9181</v>
      </c>
    </row>
    <row r="9561" spans="1:2">
      <c r="A9561" s="1">
        <v>1090100083903</v>
      </c>
      <c r="B9561" t="s">
        <v>9182</v>
      </c>
    </row>
    <row r="9562" spans="1:2">
      <c r="A9562" s="1">
        <v>1090100083910</v>
      </c>
      <c r="B9562" t="s">
        <v>9183</v>
      </c>
    </row>
    <row r="9563" spans="1:2">
      <c r="A9563" s="1">
        <v>1090100083927</v>
      </c>
      <c r="B9563" t="s">
        <v>9184</v>
      </c>
    </row>
    <row r="9564" spans="1:2">
      <c r="A9564" s="1">
        <v>1090100083941</v>
      </c>
      <c r="B9564" t="s">
        <v>9185</v>
      </c>
    </row>
    <row r="9565" spans="1:2">
      <c r="A9565" s="1">
        <v>1090100083958</v>
      </c>
      <c r="B9565" t="s">
        <v>9186</v>
      </c>
    </row>
    <row r="9566" spans="1:2">
      <c r="A9566" s="1">
        <v>1090100083965</v>
      </c>
      <c r="B9566" t="s">
        <v>9187</v>
      </c>
    </row>
    <row r="9567" spans="1:2">
      <c r="A9567" s="1">
        <v>1090100083972</v>
      </c>
      <c r="B9567" t="s">
        <v>9188</v>
      </c>
    </row>
    <row r="9568" spans="1:2">
      <c r="A9568" s="1">
        <v>1090100083989</v>
      </c>
      <c r="B9568" t="s">
        <v>9189</v>
      </c>
    </row>
    <row r="9569" spans="1:2">
      <c r="A9569" s="1">
        <v>1090100083996</v>
      </c>
      <c r="B9569" t="s">
        <v>9190</v>
      </c>
    </row>
    <row r="9570" spans="1:2">
      <c r="A9570" s="1">
        <v>1090100084009</v>
      </c>
      <c r="B9570" t="s">
        <v>9191</v>
      </c>
    </row>
    <row r="9571" spans="1:2">
      <c r="A9571" s="1">
        <v>1090100084016</v>
      </c>
      <c r="B9571" t="s">
        <v>9192</v>
      </c>
    </row>
    <row r="9572" spans="1:2">
      <c r="A9572" s="1">
        <v>1090100084023</v>
      </c>
      <c r="B9572" t="s">
        <v>9193</v>
      </c>
    </row>
    <row r="9573" spans="1:2">
      <c r="A9573" s="1">
        <v>1090100084030</v>
      </c>
      <c r="B9573" t="s">
        <v>9194</v>
      </c>
    </row>
    <row r="9574" spans="1:2">
      <c r="A9574" s="1">
        <v>1090100084047</v>
      </c>
      <c r="B9574" t="s">
        <v>9195</v>
      </c>
    </row>
    <row r="9575" spans="1:2">
      <c r="A9575" s="1">
        <v>1090100084054</v>
      </c>
      <c r="B9575" t="s">
        <v>9196</v>
      </c>
    </row>
    <row r="9576" spans="1:2">
      <c r="A9576" s="1">
        <v>1090100084061</v>
      </c>
      <c r="B9576" t="s">
        <v>9197</v>
      </c>
    </row>
    <row r="9577" spans="1:2">
      <c r="A9577" s="1">
        <v>1090100084078</v>
      </c>
      <c r="B9577" t="s">
        <v>9198</v>
      </c>
    </row>
    <row r="9578" spans="1:2">
      <c r="A9578" s="1">
        <v>1090100084092</v>
      </c>
      <c r="B9578" t="s">
        <v>9199</v>
      </c>
    </row>
    <row r="9579" spans="1:2">
      <c r="A9579" s="1">
        <v>1090100084207</v>
      </c>
      <c r="B9579" t="s">
        <v>9200</v>
      </c>
    </row>
    <row r="9580" spans="1:2">
      <c r="A9580" s="1">
        <v>1090100084252</v>
      </c>
      <c r="B9580" t="s">
        <v>9201</v>
      </c>
    </row>
    <row r="9581" spans="1:2">
      <c r="A9581" s="1">
        <v>1090100084276</v>
      </c>
      <c r="B9581" t="s">
        <v>9202</v>
      </c>
    </row>
    <row r="9582" spans="1:2">
      <c r="A9582" s="1">
        <v>1090100084283</v>
      </c>
      <c r="B9582" t="s">
        <v>9203</v>
      </c>
    </row>
    <row r="9583" spans="1:2">
      <c r="A9583" s="1">
        <v>1090100084290</v>
      </c>
      <c r="B9583" t="s">
        <v>9204</v>
      </c>
    </row>
    <row r="9584" spans="1:2">
      <c r="A9584" s="1">
        <v>1090100084306</v>
      </c>
      <c r="B9584" t="s">
        <v>9205</v>
      </c>
    </row>
    <row r="9585" spans="1:2">
      <c r="A9585" s="1">
        <v>1090100084313</v>
      </c>
      <c r="B9585" t="s">
        <v>9206</v>
      </c>
    </row>
    <row r="9586" spans="1:2">
      <c r="A9586" s="1">
        <v>1090100084337</v>
      </c>
      <c r="B9586" t="s">
        <v>9207</v>
      </c>
    </row>
    <row r="9587" spans="1:2">
      <c r="A9587" s="1">
        <v>1090100084344</v>
      </c>
      <c r="B9587" t="s">
        <v>9208</v>
      </c>
    </row>
    <row r="9588" spans="1:2">
      <c r="A9588" s="1">
        <v>1090100084382</v>
      </c>
      <c r="B9588" t="s">
        <v>9209</v>
      </c>
    </row>
    <row r="9589" spans="1:2">
      <c r="A9589" s="1">
        <v>1090100084405</v>
      </c>
      <c r="B9589" t="s">
        <v>9210</v>
      </c>
    </row>
    <row r="9590" spans="1:2">
      <c r="A9590" s="1">
        <v>1090100084504</v>
      </c>
      <c r="B9590" t="s">
        <v>9211</v>
      </c>
    </row>
    <row r="9591" spans="1:2">
      <c r="A9591" s="1">
        <v>1090100084511</v>
      </c>
      <c r="B9591" t="s">
        <v>9212</v>
      </c>
    </row>
    <row r="9592" spans="1:2">
      <c r="A9592" s="1">
        <v>1090100084528</v>
      </c>
      <c r="B9592" t="s">
        <v>9213</v>
      </c>
    </row>
    <row r="9593" spans="1:2">
      <c r="A9593" s="1">
        <v>1090100084535</v>
      </c>
      <c r="B9593" t="s">
        <v>9214</v>
      </c>
    </row>
    <row r="9594" spans="1:2">
      <c r="A9594" s="1">
        <v>1090100084542</v>
      </c>
      <c r="B9594" t="s">
        <v>9215</v>
      </c>
    </row>
    <row r="9595" spans="1:2">
      <c r="A9595" s="1">
        <v>1090100084559</v>
      </c>
      <c r="B9595" t="s">
        <v>9216</v>
      </c>
    </row>
    <row r="9596" spans="1:2">
      <c r="A9596" s="1">
        <v>1090100084566</v>
      </c>
      <c r="B9596" t="s">
        <v>9217</v>
      </c>
    </row>
    <row r="9597" spans="1:2">
      <c r="A9597" s="1">
        <v>1090100084573</v>
      </c>
      <c r="B9597" t="s">
        <v>9218</v>
      </c>
    </row>
    <row r="9598" spans="1:2">
      <c r="A9598" s="1">
        <v>1090100084580</v>
      </c>
      <c r="B9598" t="s">
        <v>9219</v>
      </c>
    </row>
    <row r="9599" spans="1:2">
      <c r="A9599" s="1">
        <v>1090100084597</v>
      </c>
      <c r="B9599" t="s">
        <v>9220</v>
      </c>
    </row>
    <row r="9600" spans="1:2">
      <c r="A9600" s="1">
        <v>1090100084603</v>
      </c>
      <c r="B9600" t="s">
        <v>9221</v>
      </c>
    </row>
    <row r="9601" spans="1:2">
      <c r="A9601" s="1">
        <v>1090100084610</v>
      </c>
      <c r="B9601" t="s">
        <v>9222</v>
      </c>
    </row>
    <row r="9602" spans="1:2">
      <c r="A9602" s="1">
        <v>1090100084627</v>
      </c>
      <c r="B9602" t="s">
        <v>9223</v>
      </c>
    </row>
    <row r="9603" spans="1:2">
      <c r="A9603" s="1">
        <v>1090100084634</v>
      </c>
      <c r="B9603" t="s">
        <v>9224</v>
      </c>
    </row>
    <row r="9604" spans="1:2">
      <c r="A9604" s="1">
        <v>1090100084641</v>
      </c>
      <c r="B9604" t="s">
        <v>9225</v>
      </c>
    </row>
    <row r="9605" spans="1:2">
      <c r="A9605" s="1">
        <v>1090100084658</v>
      </c>
      <c r="B9605" t="s">
        <v>9226</v>
      </c>
    </row>
    <row r="9606" spans="1:2">
      <c r="A9606" s="1">
        <v>1090100084672</v>
      </c>
      <c r="B9606" t="s">
        <v>9227</v>
      </c>
    </row>
    <row r="9607" spans="1:2">
      <c r="A9607" s="1">
        <v>1090100084689</v>
      </c>
      <c r="B9607" t="s">
        <v>9228</v>
      </c>
    </row>
    <row r="9608" spans="1:2">
      <c r="A9608" s="1">
        <v>1090100084696</v>
      </c>
      <c r="B9608" t="s">
        <v>9229</v>
      </c>
    </row>
    <row r="9609" spans="1:2">
      <c r="A9609" s="1">
        <v>1090100084702</v>
      </c>
      <c r="B9609" t="s">
        <v>9230</v>
      </c>
    </row>
    <row r="9610" spans="1:2">
      <c r="A9610" s="1">
        <v>1090100084719</v>
      </c>
      <c r="B9610" t="s">
        <v>9231</v>
      </c>
    </row>
    <row r="9611" spans="1:2">
      <c r="A9611" s="1">
        <v>1090100084726</v>
      </c>
      <c r="B9611" t="s">
        <v>9232</v>
      </c>
    </row>
    <row r="9612" spans="1:2">
      <c r="A9612" s="1">
        <v>1090100084733</v>
      </c>
      <c r="B9612" t="s">
        <v>9233</v>
      </c>
    </row>
    <row r="9613" spans="1:2">
      <c r="A9613" s="1">
        <v>1090100084740</v>
      </c>
      <c r="B9613" t="s">
        <v>9234</v>
      </c>
    </row>
    <row r="9614" spans="1:2">
      <c r="A9614" s="1">
        <v>1090100084757</v>
      </c>
      <c r="B9614" t="s">
        <v>9235</v>
      </c>
    </row>
    <row r="9615" spans="1:2">
      <c r="A9615" s="1">
        <v>1090100084764</v>
      </c>
      <c r="B9615" t="s">
        <v>9236</v>
      </c>
    </row>
    <row r="9616" spans="1:2">
      <c r="A9616" s="1">
        <v>1090100084771</v>
      </c>
      <c r="B9616" t="s">
        <v>9237</v>
      </c>
    </row>
    <row r="9617" spans="1:2">
      <c r="A9617" s="1">
        <v>1090100084788</v>
      </c>
      <c r="B9617" t="s">
        <v>9238</v>
      </c>
    </row>
    <row r="9618" spans="1:2">
      <c r="A9618" s="1">
        <v>1090100084795</v>
      </c>
      <c r="B9618" t="s">
        <v>9239</v>
      </c>
    </row>
    <row r="9619" spans="1:2">
      <c r="A9619" s="1">
        <v>1090100084801</v>
      </c>
      <c r="B9619" t="s">
        <v>9240</v>
      </c>
    </row>
    <row r="9620" spans="1:2">
      <c r="A9620" s="1">
        <v>1090100084818</v>
      </c>
      <c r="B9620" t="s">
        <v>9241</v>
      </c>
    </row>
    <row r="9621" spans="1:2">
      <c r="A9621" s="1">
        <v>1090100084825</v>
      </c>
      <c r="B9621" t="s">
        <v>9242</v>
      </c>
    </row>
    <row r="9622" spans="1:2">
      <c r="A9622" s="1">
        <v>1090100084832</v>
      </c>
      <c r="B9622" t="s">
        <v>9243</v>
      </c>
    </row>
    <row r="9623" spans="1:2">
      <c r="A9623" s="1">
        <v>1090100084849</v>
      </c>
      <c r="B9623" t="s">
        <v>9244</v>
      </c>
    </row>
    <row r="9624" spans="1:2">
      <c r="A9624" s="1">
        <v>1090100084856</v>
      </c>
      <c r="B9624" t="s">
        <v>9245</v>
      </c>
    </row>
    <row r="9625" spans="1:2">
      <c r="A9625" s="1">
        <v>1090100084863</v>
      </c>
      <c r="B9625" t="s">
        <v>9246</v>
      </c>
    </row>
    <row r="9626" spans="1:2">
      <c r="A9626" s="1">
        <v>1090100084870</v>
      </c>
      <c r="B9626" t="s">
        <v>9247</v>
      </c>
    </row>
    <row r="9627" spans="1:2">
      <c r="A9627" s="1">
        <v>1090100084887</v>
      </c>
      <c r="B9627" t="s">
        <v>9248</v>
      </c>
    </row>
    <row r="9628" spans="1:2">
      <c r="A9628" s="1">
        <v>1090100084894</v>
      </c>
      <c r="B9628" t="s">
        <v>9249</v>
      </c>
    </row>
    <row r="9629" spans="1:2">
      <c r="A9629" s="1">
        <v>1090100084900</v>
      </c>
      <c r="B9629" t="s">
        <v>9250</v>
      </c>
    </row>
    <row r="9630" spans="1:2">
      <c r="A9630" s="1">
        <v>1090100084917</v>
      </c>
      <c r="B9630" t="s">
        <v>9251</v>
      </c>
    </row>
    <row r="9631" spans="1:2">
      <c r="A9631" s="1">
        <v>1090100084924</v>
      </c>
      <c r="B9631" t="s">
        <v>9252</v>
      </c>
    </row>
    <row r="9632" spans="1:2">
      <c r="A9632" s="1">
        <v>1090100084931</v>
      </c>
      <c r="B9632" t="s">
        <v>9253</v>
      </c>
    </row>
    <row r="9633" spans="1:2">
      <c r="A9633" s="1">
        <v>1090100084948</v>
      </c>
      <c r="B9633" t="s">
        <v>9254</v>
      </c>
    </row>
    <row r="9634" spans="1:2">
      <c r="A9634" s="1">
        <v>1090100084955</v>
      </c>
      <c r="B9634" t="s">
        <v>9255</v>
      </c>
    </row>
    <row r="9635" spans="1:2">
      <c r="A9635" s="1">
        <v>1090100084962</v>
      </c>
      <c r="B9635" t="s">
        <v>9256</v>
      </c>
    </row>
    <row r="9636" spans="1:2">
      <c r="A9636" s="1">
        <v>1090100084979</v>
      </c>
      <c r="B9636" t="s">
        <v>9257</v>
      </c>
    </row>
    <row r="9637" spans="1:2">
      <c r="A9637" s="1">
        <v>1090100084986</v>
      </c>
      <c r="B9637" t="s">
        <v>9258</v>
      </c>
    </row>
    <row r="9638" spans="1:2">
      <c r="A9638" s="1">
        <v>1090100084993</v>
      </c>
      <c r="B9638" t="s">
        <v>9259</v>
      </c>
    </row>
    <row r="9639" spans="1:2">
      <c r="A9639" s="1">
        <v>1090100085006</v>
      </c>
      <c r="B9639" t="s">
        <v>9260</v>
      </c>
    </row>
    <row r="9640" spans="1:2">
      <c r="A9640" s="1">
        <v>1090100085013</v>
      </c>
      <c r="B9640" t="s">
        <v>9261</v>
      </c>
    </row>
    <row r="9641" spans="1:2">
      <c r="A9641" s="1">
        <v>1090100085044</v>
      </c>
      <c r="B9641" t="s">
        <v>9262</v>
      </c>
    </row>
    <row r="9642" spans="1:2">
      <c r="A9642" s="1">
        <v>1090100085051</v>
      </c>
      <c r="B9642" t="s">
        <v>9263</v>
      </c>
    </row>
    <row r="9643" spans="1:2">
      <c r="A9643" s="1">
        <v>1090100085068</v>
      </c>
      <c r="B9643" t="s">
        <v>9264</v>
      </c>
    </row>
    <row r="9644" spans="1:2">
      <c r="A9644" s="1">
        <v>1090100085075</v>
      </c>
      <c r="B9644" t="s">
        <v>9265</v>
      </c>
    </row>
    <row r="9645" spans="1:2">
      <c r="A9645" s="1">
        <v>1090100085082</v>
      </c>
      <c r="B9645" t="s">
        <v>9266</v>
      </c>
    </row>
    <row r="9646" spans="1:2">
      <c r="A9646" s="1">
        <v>1090100085099</v>
      </c>
      <c r="B9646" t="s">
        <v>9267</v>
      </c>
    </row>
    <row r="9647" spans="1:2">
      <c r="A9647" s="1">
        <v>1090100085105</v>
      </c>
      <c r="B9647" t="s">
        <v>9268</v>
      </c>
    </row>
    <row r="9648" spans="1:2">
      <c r="A9648" s="1">
        <v>1090100085112</v>
      </c>
      <c r="B9648" t="s">
        <v>9269</v>
      </c>
    </row>
    <row r="9649" spans="1:2">
      <c r="A9649" s="1">
        <v>1090100085129</v>
      </c>
      <c r="B9649" t="s">
        <v>9270</v>
      </c>
    </row>
    <row r="9650" spans="1:2">
      <c r="A9650" s="1">
        <v>1090100085235</v>
      </c>
      <c r="B9650" t="s">
        <v>9271</v>
      </c>
    </row>
    <row r="9651" spans="1:2">
      <c r="A9651" s="1">
        <v>1090100085242</v>
      </c>
      <c r="B9651" t="s">
        <v>9272</v>
      </c>
    </row>
    <row r="9652" spans="1:2">
      <c r="A9652" s="1">
        <v>1090100085259</v>
      </c>
      <c r="B9652" t="s">
        <v>9273</v>
      </c>
    </row>
    <row r="9653" spans="1:2">
      <c r="A9653" s="1">
        <v>1090100085273</v>
      </c>
      <c r="B9653" t="s">
        <v>9274</v>
      </c>
    </row>
    <row r="9654" spans="1:2">
      <c r="A9654" s="1">
        <v>1090100085280</v>
      </c>
      <c r="B9654" t="s">
        <v>9275</v>
      </c>
    </row>
    <row r="9655" spans="1:2">
      <c r="A9655" s="1">
        <v>1090100085341</v>
      </c>
      <c r="B9655" t="s">
        <v>9276</v>
      </c>
    </row>
    <row r="9656" spans="1:2">
      <c r="A9656" s="1">
        <v>1090100085358</v>
      </c>
      <c r="B9656" t="s">
        <v>9277</v>
      </c>
    </row>
    <row r="9657" spans="1:2">
      <c r="A9657" s="1">
        <v>1090100085365</v>
      </c>
      <c r="B9657" t="s">
        <v>9278</v>
      </c>
    </row>
    <row r="9658" spans="1:2">
      <c r="A9658" s="1">
        <v>1090100085372</v>
      </c>
      <c r="B9658" t="s">
        <v>9279</v>
      </c>
    </row>
    <row r="9659" spans="1:2">
      <c r="A9659" s="1">
        <v>1090100085389</v>
      </c>
      <c r="B9659" t="s">
        <v>9280</v>
      </c>
    </row>
    <row r="9660" spans="1:2">
      <c r="A9660" s="1">
        <v>1090100085396</v>
      </c>
      <c r="B9660" t="s">
        <v>9281</v>
      </c>
    </row>
    <row r="9661" spans="1:2">
      <c r="A9661" s="1">
        <v>1090100085402</v>
      </c>
      <c r="B9661" t="s">
        <v>9282</v>
      </c>
    </row>
    <row r="9662" spans="1:2">
      <c r="A9662" s="1">
        <v>1090100085419</v>
      </c>
      <c r="B9662" t="s">
        <v>9283</v>
      </c>
    </row>
    <row r="9663" spans="1:2">
      <c r="A9663" s="1">
        <v>1090100085426</v>
      </c>
      <c r="B9663" t="s">
        <v>9284</v>
      </c>
    </row>
    <row r="9664" spans="1:2">
      <c r="A9664" s="1">
        <v>1090100085433</v>
      </c>
      <c r="B9664" t="s">
        <v>9285</v>
      </c>
    </row>
    <row r="9665" spans="1:2">
      <c r="A9665" s="1">
        <v>1090100085440</v>
      </c>
      <c r="B9665" t="s">
        <v>9286</v>
      </c>
    </row>
    <row r="9666" spans="1:2">
      <c r="A9666" s="1">
        <v>1090100085457</v>
      </c>
      <c r="B9666" t="s">
        <v>9287</v>
      </c>
    </row>
    <row r="9667" spans="1:2">
      <c r="A9667" s="1">
        <v>1090100085464</v>
      </c>
      <c r="B9667" t="s">
        <v>9288</v>
      </c>
    </row>
    <row r="9668" spans="1:2">
      <c r="A9668" s="1">
        <v>1090100085471</v>
      </c>
      <c r="B9668" t="s">
        <v>9289</v>
      </c>
    </row>
    <row r="9669" spans="1:2">
      <c r="A9669" s="1">
        <v>1090100085488</v>
      </c>
      <c r="B9669" t="s">
        <v>9290</v>
      </c>
    </row>
    <row r="9670" spans="1:2">
      <c r="A9670" s="1">
        <v>1090100085495</v>
      </c>
      <c r="B9670" t="s">
        <v>9291</v>
      </c>
    </row>
    <row r="9671" spans="1:2">
      <c r="A9671" s="1">
        <v>1090100085501</v>
      </c>
      <c r="B9671" t="s">
        <v>9292</v>
      </c>
    </row>
    <row r="9672" spans="1:2">
      <c r="A9672" s="1">
        <v>1090100085518</v>
      </c>
      <c r="B9672" t="s">
        <v>9293</v>
      </c>
    </row>
    <row r="9673" spans="1:2">
      <c r="A9673" s="1">
        <v>1090100085525</v>
      </c>
      <c r="B9673" t="s">
        <v>9294</v>
      </c>
    </row>
    <row r="9674" spans="1:2">
      <c r="A9674" s="1">
        <v>1090100085532</v>
      </c>
      <c r="B9674" t="s">
        <v>9295</v>
      </c>
    </row>
    <row r="9675" spans="1:2">
      <c r="A9675" s="1">
        <v>1090100085549</v>
      </c>
      <c r="B9675" t="s">
        <v>9296</v>
      </c>
    </row>
    <row r="9676" spans="1:2">
      <c r="A9676" s="1">
        <v>1090100085556</v>
      </c>
      <c r="B9676" t="s">
        <v>9297</v>
      </c>
    </row>
    <row r="9677" spans="1:2">
      <c r="A9677" s="1">
        <v>1090100085563</v>
      </c>
      <c r="B9677" t="s">
        <v>9298</v>
      </c>
    </row>
    <row r="9678" spans="1:2">
      <c r="A9678" s="1">
        <v>1090100085570</v>
      </c>
      <c r="B9678" t="s">
        <v>9299</v>
      </c>
    </row>
    <row r="9679" spans="1:2">
      <c r="A9679" s="1">
        <v>1090100085587</v>
      </c>
      <c r="B9679" t="s">
        <v>9300</v>
      </c>
    </row>
    <row r="9680" spans="1:2">
      <c r="A9680" s="1">
        <v>1090100085594</v>
      </c>
      <c r="B9680" t="s">
        <v>9301</v>
      </c>
    </row>
    <row r="9681" spans="1:2">
      <c r="A9681" s="1">
        <v>1090100085600</v>
      </c>
      <c r="B9681" t="s">
        <v>9302</v>
      </c>
    </row>
    <row r="9682" spans="1:2">
      <c r="A9682" s="1">
        <v>1090100085617</v>
      </c>
      <c r="B9682" t="s">
        <v>9303</v>
      </c>
    </row>
    <row r="9683" spans="1:2">
      <c r="A9683" s="1">
        <v>1090100085624</v>
      </c>
      <c r="B9683" t="s">
        <v>9304</v>
      </c>
    </row>
    <row r="9684" spans="1:2">
      <c r="A9684" s="1">
        <v>1090100085631</v>
      </c>
      <c r="B9684" t="s">
        <v>9305</v>
      </c>
    </row>
    <row r="9685" spans="1:2">
      <c r="A9685" s="1">
        <v>1090100085648</v>
      </c>
      <c r="B9685" t="s">
        <v>9306</v>
      </c>
    </row>
    <row r="9686" spans="1:2">
      <c r="A9686" s="1">
        <v>1090100085655</v>
      </c>
      <c r="B9686" t="s">
        <v>9307</v>
      </c>
    </row>
    <row r="9687" spans="1:2">
      <c r="A9687" s="1">
        <v>1090100085662</v>
      </c>
      <c r="B9687" t="s">
        <v>9308</v>
      </c>
    </row>
    <row r="9688" spans="1:2">
      <c r="A9688" s="1">
        <v>1090100085679</v>
      </c>
      <c r="B9688" t="s">
        <v>9309</v>
      </c>
    </row>
    <row r="9689" spans="1:2">
      <c r="A9689" s="1">
        <v>1090100085686</v>
      </c>
      <c r="B9689" t="s">
        <v>9310</v>
      </c>
    </row>
    <row r="9690" spans="1:2">
      <c r="A9690" s="1">
        <v>1090100085693</v>
      </c>
      <c r="B9690" t="s">
        <v>9311</v>
      </c>
    </row>
    <row r="9691" spans="1:2">
      <c r="A9691" s="1">
        <v>1090100085709</v>
      </c>
      <c r="B9691" t="s">
        <v>9312</v>
      </c>
    </row>
    <row r="9692" spans="1:2">
      <c r="A9692" s="1">
        <v>1090100085716</v>
      </c>
      <c r="B9692" t="s">
        <v>9313</v>
      </c>
    </row>
    <row r="9693" spans="1:2">
      <c r="A9693" s="1">
        <v>1090100085723</v>
      </c>
      <c r="B9693" t="s">
        <v>9314</v>
      </c>
    </row>
    <row r="9694" spans="1:2">
      <c r="A9694" s="1">
        <v>1090100085730</v>
      </c>
      <c r="B9694" t="s">
        <v>9315</v>
      </c>
    </row>
    <row r="9695" spans="1:2">
      <c r="A9695" s="1">
        <v>1090100085747</v>
      </c>
      <c r="B9695" t="s">
        <v>9316</v>
      </c>
    </row>
    <row r="9696" spans="1:2">
      <c r="A9696" s="1">
        <v>1090100085754</v>
      </c>
      <c r="B9696" t="s">
        <v>9317</v>
      </c>
    </row>
    <row r="9697" spans="1:2">
      <c r="A9697" s="1">
        <v>1090100085761</v>
      </c>
      <c r="B9697" t="s">
        <v>9318</v>
      </c>
    </row>
    <row r="9698" spans="1:2">
      <c r="A9698" s="1">
        <v>1090100085778</v>
      </c>
      <c r="B9698" t="s">
        <v>9319</v>
      </c>
    </row>
    <row r="9699" spans="1:2">
      <c r="A9699" s="1">
        <v>1090100085785</v>
      </c>
      <c r="B9699" t="s">
        <v>9320</v>
      </c>
    </row>
    <row r="9700" spans="1:2">
      <c r="A9700" s="1">
        <v>1090100085792</v>
      </c>
      <c r="B9700" t="s">
        <v>9321</v>
      </c>
    </row>
    <row r="9701" spans="1:2">
      <c r="A9701" s="1">
        <v>1090100085808</v>
      </c>
      <c r="B9701" t="s">
        <v>9322</v>
      </c>
    </row>
    <row r="9702" spans="1:2">
      <c r="A9702" s="1">
        <v>1090100085815</v>
      </c>
      <c r="B9702" t="s">
        <v>9323</v>
      </c>
    </row>
    <row r="9703" spans="1:2">
      <c r="A9703" s="1">
        <v>1090100085822</v>
      </c>
      <c r="B9703" t="s">
        <v>9324</v>
      </c>
    </row>
    <row r="9704" spans="1:2">
      <c r="A9704" s="1">
        <v>1090100085839</v>
      </c>
      <c r="B9704" t="s">
        <v>9325</v>
      </c>
    </row>
    <row r="9705" spans="1:2">
      <c r="A9705" s="1">
        <v>1090100085846</v>
      </c>
      <c r="B9705" t="s">
        <v>9326</v>
      </c>
    </row>
    <row r="9706" spans="1:2">
      <c r="A9706" s="1">
        <v>1090100085853</v>
      </c>
      <c r="B9706" t="s">
        <v>9327</v>
      </c>
    </row>
    <row r="9707" spans="1:2">
      <c r="A9707" s="1">
        <v>1090100085860</v>
      </c>
      <c r="B9707" t="s">
        <v>9328</v>
      </c>
    </row>
    <row r="9708" spans="1:2">
      <c r="A9708" s="1">
        <v>1090100085877</v>
      </c>
      <c r="B9708" t="s">
        <v>9329</v>
      </c>
    </row>
    <row r="9709" spans="1:2">
      <c r="A9709" s="1">
        <v>1090100085884</v>
      </c>
      <c r="B9709" t="s">
        <v>9330</v>
      </c>
    </row>
    <row r="9710" spans="1:2">
      <c r="A9710" s="1">
        <v>1090100085891</v>
      </c>
      <c r="B9710" t="s">
        <v>9331</v>
      </c>
    </row>
    <row r="9711" spans="1:2">
      <c r="A9711" s="1">
        <v>1090100085907</v>
      </c>
      <c r="B9711" t="s">
        <v>9332</v>
      </c>
    </row>
    <row r="9712" spans="1:2">
      <c r="A9712" s="1">
        <v>1090100085914</v>
      </c>
      <c r="B9712" t="s">
        <v>9333</v>
      </c>
    </row>
    <row r="9713" spans="1:2">
      <c r="A9713" s="1">
        <v>1090100085921</v>
      </c>
      <c r="B9713" t="s">
        <v>9334</v>
      </c>
    </row>
    <row r="9714" spans="1:2">
      <c r="A9714" s="1">
        <v>1090100085938</v>
      </c>
      <c r="B9714" t="s">
        <v>9335</v>
      </c>
    </row>
    <row r="9715" spans="1:2">
      <c r="A9715" s="1">
        <v>1090100085945</v>
      </c>
      <c r="B9715" t="s">
        <v>9336</v>
      </c>
    </row>
    <row r="9716" spans="1:2">
      <c r="A9716" s="1">
        <v>1090100085952</v>
      </c>
      <c r="B9716" t="s">
        <v>9337</v>
      </c>
    </row>
    <row r="9717" spans="1:2">
      <c r="A9717" s="1">
        <v>1090100085969</v>
      </c>
      <c r="B9717" t="s">
        <v>9338</v>
      </c>
    </row>
    <row r="9718" spans="1:2">
      <c r="A9718" s="1">
        <v>1090100085976</v>
      </c>
      <c r="B9718" t="s">
        <v>9339</v>
      </c>
    </row>
    <row r="9719" spans="1:2">
      <c r="A9719" s="1">
        <v>1090100085983</v>
      </c>
      <c r="B9719" t="s">
        <v>9340</v>
      </c>
    </row>
    <row r="9720" spans="1:2">
      <c r="A9720" s="1">
        <v>1090100085990</v>
      </c>
      <c r="B9720" t="s">
        <v>9341</v>
      </c>
    </row>
    <row r="9721" spans="1:2">
      <c r="A9721" s="1">
        <v>1090100086003</v>
      </c>
      <c r="B9721" t="s">
        <v>9342</v>
      </c>
    </row>
    <row r="9722" spans="1:2">
      <c r="A9722" s="1">
        <v>1090100086010</v>
      </c>
      <c r="B9722" t="s">
        <v>9343</v>
      </c>
    </row>
    <row r="9723" spans="1:2">
      <c r="A9723" s="1">
        <v>1090100086027</v>
      </c>
      <c r="B9723" t="s">
        <v>9344</v>
      </c>
    </row>
    <row r="9724" spans="1:2">
      <c r="A9724" s="1">
        <v>1090100086034</v>
      </c>
      <c r="B9724" t="s">
        <v>9345</v>
      </c>
    </row>
    <row r="9725" spans="1:2">
      <c r="A9725" s="1">
        <v>1090100086041</v>
      </c>
      <c r="B9725" t="s">
        <v>9346</v>
      </c>
    </row>
    <row r="9726" spans="1:2">
      <c r="A9726" s="1">
        <v>1090100086058</v>
      </c>
      <c r="B9726" t="s">
        <v>9347</v>
      </c>
    </row>
    <row r="9727" spans="1:2">
      <c r="A9727" s="1">
        <v>1090100086065</v>
      </c>
      <c r="B9727" t="s">
        <v>9348</v>
      </c>
    </row>
    <row r="9728" spans="1:2">
      <c r="A9728" s="1">
        <v>1090100086072</v>
      </c>
      <c r="B9728" t="s">
        <v>9349</v>
      </c>
    </row>
    <row r="9729" spans="1:2">
      <c r="A9729" s="1">
        <v>1090100086089</v>
      </c>
      <c r="B9729" t="s">
        <v>9350</v>
      </c>
    </row>
    <row r="9730" spans="1:2">
      <c r="A9730" s="1">
        <v>1090100086096</v>
      </c>
      <c r="B9730" t="s">
        <v>9351</v>
      </c>
    </row>
    <row r="9731" spans="1:2">
      <c r="A9731" s="1">
        <v>1090100086102</v>
      </c>
      <c r="B9731" t="s">
        <v>9352</v>
      </c>
    </row>
    <row r="9732" spans="1:2">
      <c r="A9732" s="1">
        <v>1090100086119</v>
      </c>
      <c r="B9732" t="s">
        <v>9353</v>
      </c>
    </row>
    <row r="9733" spans="1:2">
      <c r="A9733" s="1">
        <v>1090100086126</v>
      </c>
      <c r="B9733" t="s">
        <v>9354</v>
      </c>
    </row>
    <row r="9734" spans="1:2">
      <c r="A9734" s="1">
        <v>1090100086133</v>
      </c>
      <c r="B9734" t="s">
        <v>9355</v>
      </c>
    </row>
    <row r="9735" spans="1:2">
      <c r="A9735" s="1">
        <v>1090100086140</v>
      </c>
      <c r="B9735" t="s">
        <v>9356</v>
      </c>
    </row>
    <row r="9736" spans="1:2">
      <c r="A9736" s="1">
        <v>1090100086157</v>
      </c>
      <c r="B9736" t="s">
        <v>9357</v>
      </c>
    </row>
    <row r="9737" spans="1:2">
      <c r="A9737" s="1">
        <v>1090100086164</v>
      </c>
      <c r="B9737" t="s">
        <v>9358</v>
      </c>
    </row>
    <row r="9738" spans="1:2">
      <c r="A9738" s="1">
        <v>1090100086171</v>
      </c>
      <c r="B9738" t="s">
        <v>9359</v>
      </c>
    </row>
    <row r="9739" spans="1:2">
      <c r="A9739" s="1">
        <v>1090100086188</v>
      </c>
      <c r="B9739" t="s">
        <v>9360</v>
      </c>
    </row>
    <row r="9740" spans="1:2">
      <c r="A9740" s="1">
        <v>1090100086195</v>
      </c>
      <c r="B9740" t="s">
        <v>9361</v>
      </c>
    </row>
    <row r="9741" spans="1:2">
      <c r="A9741" s="1">
        <v>1090100086201</v>
      </c>
      <c r="B9741" t="s">
        <v>9362</v>
      </c>
    </row>
    <row r="9742" spans="1:2">
      <c r="A9742" s="1">
        <v>1090100086218</v>
      </c>
      <c r="B9742" t="s">
        <v>9363</v>
      </c>
    </row>
    <row r="9743" spans="1:2">
      <c r="A9743" s="1">
        <v>1090100086225</v>
      </c>
      <c r="B9743" t="s">
        <v>9364</v>
      </c>
    </row>
    <row r="9744" spans="1:2">
      <c r="A9744" s="1">
        <v>1090100086232</v>
      </c>
      <c r="B9744" t="s">
        <v>9365</v>
      </c>
    </row>
    <row r="9745" spans="1:2">
      <c r="A9745" s="1">
        <v>1090100086249</v>
      </c>
      <c r="B9745" t="s">
        <v>9366</v>
      </c>
    </row>
    <row r="9746" spans="1:2">
      <c r="A9746" s="1">
        <v>1090100086256</v>
      </c>
      <c r="B9746" t="s">
        <v>9367</v>
      </c>
    </row>
    <row r="9747" spans="1:2">
      <c r="A9747" s="1">
        <v>1090100086263</v>
      </c>
      <c r="B9747" t="s">
        <v>9368</v>
      </c>
    </row>
    <row r="9748" spans="1:2">
      <c r="A9748" s="1">
        <v>1090100086270</v>
      </c>
      <c r="B9748" t="s">
        <v>9369</v>
      </c>
    </row>
    <row r="9749" spans="1:2">
      <c r="A9749" s="1">
        <v>1090100086287</v>
      </c>
      <c r="B9749" t="s">
        <v>9370</v>
      </c>
    </row>
    <row r="9750" spans="1:2">
      <c r="A9750" s="1">
        <v>1090100086294</v>
      </c>
      <c r="B9750" t="s">
        <v>9371</v>
      </c>
    </row>
    <row r="9751" spans="1:2">
      <c r="A9751" s="1">
        <v>1090100086300</v>
      </c>
      <c r="B9751" t="s">
        <v>9372</v>
      </c>
    </row>
    <row r="9752" spans="1:2">
      <c r="A9752" s="1">
        <v>1090100086317</v>
      </c>
      <c r="B9752" t="s">
        <v>9373</v>
      </c>
    </row>
    <row r="9753" spans="1:2">
      <c r="A9753" s="1">
        <v>1090100086324</v>
      </c>
      <c r="B9753" t="s">
        <v>9374</v>
      </c>
    </row>
    <row r="9754" spans="1:2">
      <c r="A9754" s="1">
        <v>1090100086331</v>
      </c>
      <c r="B9754" t="s">
        <v>9375</v>
      </c>
    </row>
    <row r="9755" spans="1:2">
      <c r="A9755" s="1">
        <v>1090100086348</v>
      </c>
      <c r="B9755" t="s">
        <v>9376</v>
      </c>
    </row>
    <row r="9756" spans="1:2">
      <c r="A9756" s="1">
        <v>1090100086355</v>
      </c>
      <c r="B9756" t="s">
        <v>9377</v>
      </c>
    </row>
    <row r="9757" spans="1:2">
      <c r="A9757" s="1">
        <v>1090100086362</v>
      </c>
      <c r="B9757" t="s">
        <v>9378</v>
      </c>
    </row>
    <row r="9758" spans="1:2">
      <c r="A9758" s="1">
        <v>1090100086379</v>
      </c>
      <c r="B9758" t="s">
        <v>9379</v>
      </c>
    </row>
    <row r="9759" spans="1:2">
      <c r="A9759" s="1">
        <v>1090100086386</v>
      </c>
      <c r="B9759" t="s">
        <v>9380</v>
      </c>
    </row>
    <row r="9760" spans="1:2">
      <c r="A9760" s="1">
        <v>1090100086393</v>
      </c>
      <c r="B9760" t="s">
        <v>9381</v>
      </c>
    </row>
    <row r="9761" spans="1:2">
      <c r="A9761" s="1">
        <v>1090100086409</v>
      </c>
      <c r="B9761" t="s">
        <v>9382</v>
      </c>
    </row>
    <row r="9762" spans="1:2">
      <c r="A9762" s="1">
        <v>1090100086416</v>
      </c>
      <c r="B9762" t="s">
        <v>9383</v>
      </c>
    </row>
    <row r="9763" spans="1:2">
      <c r="A9763" s="1">
        <v>1090100086423</v>
      </c>
      <c r="B9763" t="s">
        <v>9384</v>
      </c>
    </row>
    <row r="9764" spans="1:2">
      <c r="A9764" s="1">
        <v>1090100086430</v>
      </c>
      <c r="B9764" t="s">
        <v>9385</v>
      </c>
    </row>
    <row r="9765" spans="1:2">
      <c r="A9765" s="1">
        <v>1090100086447</v>
      </c>
      <c r="B9765" t="s">
        <v>9386</v>
      </c>
    </row>
    <row r="9766" spans="1:2">
      <c r="A9766" s="1">
        <v>1090100086454</v>
      </c>
      <c r="B9766" t="s">
        <v>9387</v>
      </c>
    </row>
    <row r="9767" spans="1:2">
      <c r="A9767" s="1">
        <v>1090100086461</v>
      </c>
      <c r="B9767" t="s">
        <v>9388</v>
      </c>
    </row>
    <row r="9768" spans="1:2">
      <c r="A9768" s="1">
        <v>1090100086478</v>
      </c>
      <c r="B9768" t="s">
        <v>9389</v>
      </c>
    </row>
    <row r="9769" spans="1:2">
      <c r="A9769" s="1">
        <v>1090100086485</v>
      </c>
      <c r="B9769" t="s">
        <v>9390</v>
      </c>
    </row>
    <row r="9770" spans="1:2">
      <c r="A9770" s="1">
        <v>1090100086492</v>
      </c>
      <c r="B9770" t="s">
        <v>9391</v>
      </c>
    </row>
    <row r="9771" spans="1:2">
      <c r="A9771" s="1">
        <v>1090100086508</v>
      </c>
      <c r="B9771" t="s">
        <v>9392</v>
      </c>
    </row>
    <row r="9772" spans="1:2">
      <c r="A9772" s="1">
        <v>1090100086515</v>
      </c>
      <c r="B9772" t="s">
        <v>9393</v>
      </c>
    </row>
    <row r="9773" spans="1:2">
      <c r="A9773" s="1">
        <v>1090100086522</v>
      </c>
      <c r="B9773" t="s">
        <v>9394</v>
      </c>
    </row>
    <row r="9774" spans="1:2">
      <c r="A9774" s="1">
        <v>1090100086539</v>
      </c>
      <c r="B9774" t="s">
        <v>9395</v>
      </c>
    </row>
    <row r="9775" spans="1:2">
      <c r="A9775" s="1">
        <v>1090100086546</v>
      </c>
      <c r="B9775" t="s">
        <v>9396</v>
      </c>
    </row>
    <row r="9776" spans="1:2">
      <c r="A9776" s="1">
        <v>1090100086553</v>
      </c>
      <c r="B9776" t="s">
        <v>9397</v>
      </c>
    </row>
    <row r="9777" spans="1:2">
      <c r="A9777" s="1">
        <v>1090100086560</v>
      </c>
      <c r="B9777" t="s">
        <v>9398</v>
      </c>
    </row>
    <row r="9778" spans="1:2">
      <c r="A9778" s="1">
        <v>1090100086577</v>
      </c>
      <c r="B9778" t="s">
        <v>9399</v>
      </c>
    </row>
    <row r="9779" spans="1:2">
      <c r="A9779" s="1">
        <v>1090100086584</v>
      </c>
      <c r="B9779" t="s">
        <v>9400</v>
      </c>
    </row>
    <row r="9780" spans="1:2">
      <c r="A9780" s="1">
        <v>1090100086591</v>
      </c>
      <c r="B9780" t="s">
        <v>9401</v>
      </c>
    </row>
    <row r="9781" spans="1:2">
      <c r="A9781" s="1">
        <v>1090100086607</v>
      </c>
      <c r="B9781" t="s">
        <v>9402</v>
      </c>
    </row>
    <row r="9782" spans="1:2">
      <c r="A9782" s="1">
        <v>1090100086614</v>
      </c>
      <c r="B9782" t="s">
        <v>9403</v>
      </c>
    </row>
    <row r="9783" spans="1:2">
      <c r="A9783" s="1">
        <v>1090100086621</v>
      </c>
      <c r="B9783" t="s">
        <v>9404</v>
      </c>
    </row>
    <row r="9784" spans="1:2">
      <c r="A9784" s="1">
        <v>1090100086638</v>
      </c>
      <c r="B9784" t="s">
        <v>9405</v>
      </c>
    </row>
    <row r="9785" spans="1:2">
      <c r="A9785" s="1">
        <v>1090100086645</v>
      </c>
      <c r="B9785" t="s">
        <v>9406</v>
      </c>
    </row>
    <row r="9786" spans="1:2">
      <c r="A9786" s="1">
        <v>1090100086652</v>
      </c>
      <c r="B9786" t="s">
        <v>9407</v>
      </c>
    </row>
    <row r="9787" spans="1:2">
      <c r="A9787" s="1">
        <v>1090100086669</v>
      </c>
      <c r="B9787" t="s">
        <v>9408</v>
      </c>
    </row>
    <row r="9788" spans="1:2">
      <c r="A9788" s="1">
        <v>1090100086676</v>
      </c>
      <c r="B9788" t="s">
        <v>9409</v>
      </c>
    </row>
    <row r="9789" spans="1:2">
      <c r="A9789" s="1">
        <v>1090100086683</v>
      </c>
      <c r="B9789" t="s">
        <v>9410</v>
      </c>
    </row>
    <row r="9790" spans="1:2">
      <c r="A9790" s="1">
        <v>1090100086690</v>
      </c>
      <c r="B9790" t="e">
        <f>+CHAIR ADAMS SH24 REALCOMFORT ADIRONDACK WHITE</f>
        <v>#NAME?</v>
      </c>
    </row>
    <row r="9791" spans="1:2">
      <c r="A9791" s="1">
        <v>1090100086706</v>
      </c>
      <c r="B9791" t="e">
        <f>+CHAIR ADAMS SH24 REALCOMFORT ADIRONDACK DESERT CLAY</f>
        <v>#NAME?</v>
      </c>
    </row>
    <row r="9792" spans="1:2">
      <c r="A9792" s="1">
        <v>1090100086713</v>
      </c>
      <c r="B9792" t="e">
        <f>+CHAIR ADAMS SH24 REALCOMFORT ADIRONDACK POOL BLUE</f>
        <v>#NAME?</v>
      </c>
    </row>
    <row r="9793" spans="1:2">
      <c r="A9793" s="1">
        <v>1090100086720</v>
      </c>
      <c r="B9793" t="e">
        <f>+CHAIR ADAMS SH24 REALCOMFORT ADIRONDACK SUMMER GREEN</f>
        <v>#NAME?</v>
      </c>
    </row>
    <row r="9794" spans="1:2">
      <c r="A9794" s="1">
        <v>1090100086737</v>
      </c>
      <c r="B9794" t="e">
        <f>+CHAIR ADAMS SH24 REALCOMFORT ADIRONDACK CHERRY RED</f>
        <v>#NAME?</v>
      </c>
    </row>
    <row r="9795" spans="1:2">
      <c r="A9795" s="1">
        <v>1090100086744</v>
      </c>
      <c r="B9795" t="s">
        <v>9411</v>
      </c>
    </row>
    <row r="9796" spans="1:2">
      <c r="A9796" s="1">
        <v>1090100086751</v>
      </c>
      <c r="B9796" t="s">
        <v>9412</v>
      </c>
    </row>
    <row r="9797" spans="1:2">
      <c r="A9797" s="1">
        <v>1090100086768</v>
      </c>
      <c r="B9797" t="s">
        <v>9413</v>
      </c>
    </row>
    <row r="9798" spans="1:2">
      <c r="A9798" s="1">
        <v>1090100086775</v>
      </c>
      <c r="B9798" t="s">
        <v>9414</v>
      </c>
    </row>
    <row r="9799" spans="1:2">
      <c r="A9799" s="1">
        <v>1090100086782</v>
      </c>
      <c r="B9799" t="s">
        <v>9415</v>
      </c>
    </row>
    <row r="9800" spans="1:2">
      <c r="A9800" s="1">
        <v>1090100086799</v>
      </c>
      <c r="B9800" t="s">
        <v>9416</v>
      </c>
    </row>
    <row r="9801" spans="1:2">
      <c r="A9801" s="1">
        <v>1090100086805</v>
      </c>
      <c r="B9801" t="s">
        <v>9417</v>
      </c>
    </row>
    <row r="9802" spans="1:2">
      <c r="A9802" s="1">
        <v>1090100086812</v>
      </c>
      <c r="B9802" t="s">
        <v>9418</v>
      </c>
    </row>
    <row r="9803" spans="1:2">
      <c r="A9803" s="1">
        <v>1090100086829</v>
      </c>
      <c r="B9803" t="s">
        <v>9419</v>
      </c>
    </row>
    <row r="9804" spans="1:2">
      <c r="A9804" s="1">
        <v>1090100086836</v>
      </c>
      <c r="B9804" t="s">
        <v>9420</v>
      </c>
    </row>
    <row r="9805" spans="1:2">
      <c r="A9805" s="1">
        <v>1090100086843</v>
      </c>
      <c r="B9805" t="s">
        <v>9421</v>
      </c>
    </row>
    <row r="9806" spans="1:2">
      <c r="A9806" s="1">
        <v>1090100086850</v>
      </c>
      <c r="B9806" t="s">
        <v>9422</v>
      </c>
    </row>
    <row r="9807" spans="1:2">
      <c r="A9807" s="1">
        <v>1090100086867</v>
      </c>
      <c r="B9807" t="e">
        <f>+NFS-DECKING ACCS. WOODTEK YU YT-#REF! MOUNTING CLIP SP304</f>
        <v>#NAME?</v>
      </c>
    </row>
    <row r="9808" spans="1:2">
      <c r="A9808" s="1">
        <v>1090100086874</v>
      </c>
      <c r="B9808" t="e">
        <f>+NFS-DECKING ACCS. WOODTEK YU YT-#REF! STARTING CLIP SP304</f>
        <v>#NAME?</v>
      </c>
    </row>
    <row r="9809" spans="1:2">
      <c r="A9809" s="1">
        <v>1090100086881</v>
      </c>
      <c r="B9809" t="s">
        <v>9423</v>
      </c>
    </row>
    <row r="9810" spans="1:2">
      <c r="A9810" s="1">
        <v>1090100086898</v>
      </c>
      <c r="B9810" t="s">
        <v>9424</v>
      </c>
    </row>
    <row r="9811" spans="1:2">
      <c r="A9811" s="1">
        <v>1090100086904</v>
      </c>
      <c r="B9811" t="s">
        <v>9425</v>
      </c>
    </row>
    <row r="9812" spans="1:2">
      <c r="A9812" s="1">
        <v>1090100086911</v>
      </c>
      <c r="B9812" t="s">
        <v>9426</v>
      </c>
    </row>
    <row r="9813" spans="1:2">
      <c r="A9813" s="1">
        <v>1090100086928</v>
      </c>
      <c r="B9813" t="e">
        <f>+NFS-DECKING ACCS. EVO WOOD M4X30MM YT-#REF! SS FIXING SCREW</f>
        <v>#NAME?</v>
      </c>
    </row>
    <row r="9814" spans="1:2">
      <c r="A9814" s="1">
        <v>1090100086935</v>
      </c>
      <c r="B9814" t="e">
        <f>+NFS-SCREWS WOODTEK YU YT-#REF! W/PLASTIC EXPANSION PIPE</f>
        <v>#NAME?</v>
      </c>
    </row>
    <row r="9815" spans="1:2">
      <c r="A9815" s="1">
        <v>1090100086942</v>
      </c>
      <c r="B9815" t="s">
        <v>9427</v>
      </c>
    </row>
    <row r="9816" spans="1:2">
      <c r="A9816" s="1">
        <v>1090100086959</v>
      </c>
      <c r="B9816" t="s">
        <v>9428</v>
      </c>
    </row>
    <row r="9817" spans="1:2">
      <c r="A9817" s="1">
        <v>1090100086966</v>
      </c>
      <c r="B9817" t="s">
        <v>9429</v>
      </c>
    </row>
    <row r="9818" spans="1:2">
      <c r="A9818" s="1">
        <v>1090100086973</v>
      </c>
      <c r="B9818" t="s">
        <v>9430</v>
      </c>
    </row>
    <row r="9819" spans="1:2">
      <c r="A9819" s="1">
        <v>1090100086997</v>
      </c>
      <c r="B9819" t="s">
        <v>9431</v>
      </c>
    </row>
    <row r="9820" spans="1:2">
      <c r="A9820" s="1">
        <v>1090100087000</v>
      </c>
      <c r="B9820" t="s">
        <v>9432</v>
      </c>
    </row>
    <row r="9821" spans="1:2">
      <c r="A9821" s="1">
        <v>1090100087086</v>
      </c>
      <c r="B9821" t="s">
        <v>9433</v>
      </c>
    </row>
    <row r="9822" spans="1:2">
      <c r="A9822" s="1">
        <v>1090100087093</v>
      </c>
      <c r="B9822" t="s">
        <v>9434</v>
      </c>
    </row>
    <row r="9823" spans="1:2">
      <c r="A9823" s="1">
        <v>1090100087109</v>
      </c>
      <c r="B9823" t="s">
        <v>9435</v>
      </c>
    </row>
    <row r="9824" spans="1:2">
      <c r="A9824" s="1">
        <v>1090100087123</v>
      </c>
      <c r="B9824" t="s">
        <v>9436</v>
      </c>
    </row>
    <row r="9825" spans="1:2">
      <c r="A9825" s="1">
        <v>1090100087208</v>
      </c>
      <c r="B9825" t="e">
        <f>+GLUE MASTER T-NM2012 VINYL GAL.</f>
        <v>#NAME?</v>
      </c>
    </row>
    <row r="9826" spans="1:2">
      <c r="A9826" s="1">
        <v>1090100087215</v>
      </c>
      <c r="B9826" t="s">
        <v>9437</v>
      </c>
    </row>
    <row r="9827" spans="1:2">
      <c r="A9827" s="1">
        <v>1090100087239</v>
      </c>
      <c r="B9827" t="s">
        <v>9438</v>
      </c>
    </row>
    <row r="9828" spans="1:2">
      <c r="A9828" s="1">
        <v>1090100087260</v>
      </c>
      <c r="B9828" t="s">
        <v>9439</v>
      </c>
    </row>
    <row r="9829" spans="1:2">
      <c r="A9829" s="1">
        <v>1090100087277</v>
      </c>
      <c r="B9829" t="s">
        <v>9440</v>
      </c>
    </row>
    <row r="9830" spans="1:2">
      <c r="A9830" s="1">
        <v>1090100087284</v>
      </c>
      <c r="B9830" t="s">
        <v>9441</v>
      </c>
    </row>
    <row r="9831" spans="1:2">
      <c r="A9831" s="1">
        <v>1090100087338</v>
      </c>
      <c r="B9831" t="s">
        <v>9442</v>
      </c>
    </row>
    <row r="9832" spans="1:2">
      <c r="A9832" s="1">
        <v>1090100087345</v>
      </c>
      <c r="B9832" t="s">
        <v>9443</v>
      </c>
    </row>
    <row r="9833" spans="1:2">
      <c r="A9833" s="1">
        <v>1090100087352</v>
      </c>
      <c r="B9833" t="s">
        <v>9444</v>
      </c>
    </row>
    <row r="9834" spans="1:2">
      <c r="A9834" s="1">
        <v>1090100087369</v>
      </c>
      <c r="B9834" t="s">
        <v>9445</v>
      </c>
    </row>
    <row r="9835" spans="1:2">
      <c r="A9835" s="1">
        <v>1090100087376</v>
      </c>
      <c r="B9835" t="s">
        <v>9446</v>
      </c>
    </row>
    <row r="9836" spans="1:2">
      <c r="A9836" s="1">
        <v>1090100087383</v>
      </c>
      <c r="B9836" t="s">
        <v>9447</v>
      </c>
    </row>
    <row r="9837" spans="1:2">
      <c r="A9837" s="1">
        <v>1090100087390</v>
      </c>
      <c r="B9837" t="s">
        <v>9448</v>
      </c>
    </row>
    <row r="9838" spans="1:2">
      <c r="A9838" s="1">
        <v>1090100087406</v>
      </c>
      <c r="B9838" t="s">
        <v>9449</v>
      </c>
    </row>
    <row r="9839" spans="1:2">
      <c r="A9839" s="1">
        <v>1090100087413</v>
      </c>
      <c r="B9839" t="s">
        <v>9450</v>
      </c>
    </row>
    <row r="9840" spans="1:2">
      <c r="A9840" s="1">
        <v>1090100087420</v>
      </c>
      <c r="B9840" t="s">
        <v>9451</v>
      </c>
    </row>
    <row r="9841" spans="1:2">
      <c r="A9841" s="1">
        <v>1090100087437</v>
      </c>
      <c r="B9841" t="s">
        <v>9452</v>
      </c>
    </row>
    <row r="9842" spans="1:2">
      <c r="A9842" s="1">
        <v>1090100087444</v>
      </c>
      <c r="B9842" t="e">
        <f>+HANDLE HAUSMANN ASH PLASTIC</f>
        <v>#NAME?</v>
      </c>
    </row>
    <row r="9843" spans="1:2">
      <c r="A9843" s="1">
        <v>1090100087499</v>
      </c>
      <c r="B9843" t="s">
        <v>9453</v>
      </c>
    </row>
    <row r="9844" spans="1:2">
      <c r="A9844" s="1">
        <v>1090100087529</v>
      </c>
      <c r="B9844" t="s">
        <v>9454</v>
      </c>
    </row>
    <row r="9845" spans="1:2">
      <c r="A9845" s="1">
        <v>1090100087673</v>
      </c>
      <c r="B9845" t="s">
        <v>9455</v>
      </c>
    </row>
    <row r="9846" spans="1:2">
      <c r="A9846" s="1">
        <v>1090100087680</v>
      </c>
      <c r="B9846" t="s">
        <v>9456</v>
      </c>
    </row>
    <row r="9847" spans="1:2">
      <c r="A9847" s="1">
        <v>1090100087789</v>
      </c>
      <c r="B9847" t="s">
        <v>9457</v>
      </c>
    </row>
    <row r="9848" spans="1:2">
      <c r="A9848" s="1">
        <v>1090100087796</v>
      </c>
      <c r="B9848" t="s">
        <v>9458</v>
      </c>
    </row>
    <row r="9849" spans="1:2">
      <c r="A9849" s="1">
        <v>1090100087802</v>
      </c>
      <c r="B9849" t="s">
        <v>9459</v>
      </c>
    </row>
    <row r="9850" spans="1:2">
      <c r="A9850" s="1">
        <v>1090100087819</v>
      </c>
      <c r="B9850" t="s">
        <v>9460</v>
      </c>
    </row>
    <row r="9851" spans="1:2">
      <c r="A9851" s="1">
        <v>1090100087826</v>
      </c>
      <c r="B9851" t="s">
        <v>9461</v>
      </c>
    </row>
    <row r="9852" spans="1:2">
      <c r="A9852" s="1">
        <v>1090100087833</v>
      </c>
      <c r="B9852" t="s">
        <v>9462</v>
      </c>
    </row>
    <row r="9853" spans="1:2">
      <c r="A9853" s="1">
        <v>1090100087840</v>
      </c>
      <c r="B9853" t="s">
        <v>9463</v>
      </c>
    </row>
    <row r="9854" spans="1:2">
      <c r="A9854" s="1">
        <v>1090100087857</v>
      </c>
      <c r="B9854" t="s">
        <v>9464</v>
      </c>
    </row>
    <row r="9855" spans="1:2">
      <c r="A9855" s="1">
        <v>1090100087864</v>
      </c>
      <c r="B9855" t="s">
        <v>9465</v>
      </c>
    </row>
    <row r="9856" spans="1:2">
      <c r="A9856" s="1">
        <v>1090100087871</v>
      </c>
      <c r="B9856" t="s">
        <v>9466</v>
      </c>
    </row>
    <row r="9857" spans="1:2">
      <c r="A9857" s="1">
        <v>1090100087888</v>
      </c>
      <c r="B9857" t="s">
        <v>9467</v>
      </c>
    </row>
    <row r="9858" spans="1:2">
      <c r="A9858" s="1">
        <v>1090100087918</v>
      </c>
      <c r="B9858" t="s">
        <v>9468</v>
      </c>
    </row>
    <row r="9859" spans="1:2">
      <c r="A9859" s="1">
        <v>1090100087949</v>
      </c>
      <c r="B9859" t="s">
        <v>9469</v>
      </c>
    </row>
    <row r="9860" spans="1:2">
      <c r="A9860" s="1">
        <v>1090100087987</v>
      </c>
      <c r="B9860" t="s">
        <v>9470</v>
      </c>
    </row>
    <row r="9861" spans="1:2">
      <c r="A9861" s="1">
        <v>1090100087994</v>
      </c>
      <c r="B9861" t="s">
        <v>9471</v>
      </c>
    </row>
    <row r="9862" spans="1:2">
      <c r="A9862" s="1">
        <v>1090100088007</v>
      </c>
      <c r="B9862" t="e">
        <f>+BBQ GRILL KEYO YE28018</f>
        <v>#NAME?</v>
      </c>
    </row>
    <row r="9863" spans="1:2">
      <c r="A9863" s="1">
        <v>1090100088014</v>
      </c>
      <c r="B9863" t="e">
        <f>+BBQ GRILL CTX/KEYO YH22012ZC</f>
        <v>#NAME?</v>
      </c>
    </row>
    <row r="9864" spans="1:2">
      <c r="A9864" s="1">
        <v>1090100088021</v>
      </c>
      <c r="B9864" t="e">
        <f>+BBQ GRILL ACCS.KEYO KV2665 (TONG FORK SPATULA)</f>
        <v>#NAME?</v>
      </c>
    </row>
    <row r="9865" spans="1:2">
      <c r="A9865" s="1">
        <v>1090100088038</v>
      </c>
      <c r="B9865" t="e">
        <f>+BBQ GRILL CTX/KEYO YH28020A/KV18020</f>
        <v>#NAME?</v>
      </c>
    </row>
    <row r="9866" spans="1:2">
      <c r="A9866" s="1">
        <v>1090100088045</v>
      </c>
      <c r="B9866" t="s">
        <v>9472</v>
      </c>
    </row>
    <row r="9867" spans="1:2">
      <c r="A9867" s="1">
        <v>1090100088052</v>
      </c>
      <c r="B9867" t="s">
        <v>9473</v>
      </c>
    </row>
    <row r="9868" spans="1:2">
      <c r="A9868" s="1">
        <v>1090100088069</v>
      </c>
      <c r="B9868" t="s">
        <v>9474</v>
      </c>
    </row>
    <row r="9869" spans="1:2">
      <c r="A9869" s="1">
        <v>1090100088076</v>
      </c>
      <c r="B9869" t="s">
        <v>9475</v>
      </c>
    </row>
    <row r="9870" spans="1:2">
      <c r="A9870" s="1">
        <v>1090100088083</v>
      </c>
      <c r="B9870" t="s">
        <v>9476</v>
      </c>
    </row>
    <row r="9871" spans="1:2">
      <c r="A9871" s="1">
        <v>1090100088090</v>
      </c>
      <c r="B9871" t="s">
        <v>9477</v>
      </c>
    </row>
    <row r="9872" spans="1:2">
      <c r="A9872" s="1">
        <v>1090100088106</v>
      </c>
      <c r="B9872" t="s">
        <v>9478</v>
      </c>
    </row>
    <row r="9873" spans="1:2">
      <c r="A9873" s="1">
        <v>1090100088113</v>
      </c>
      <c r="B9873" t="s">
        <v>9479</v>
      </c>
    </row>
    <row r="9874" spans="1:2">
      <c r="A9874" s="1">
        <v>1090100088120</v>
      </c>
      <c r="B9874" t="s">
        <v>9480</v>
      </c>
    </row>
    <row r="9875" spans="1:2">
      <c r="A9875" s="1">
        <v>1090100088137</v>
      </c>
      <c r="B9875" t="s">
        <v>9481</v>
      </c>
    </row>
    <row r="9876" spans="1:2">
      <c r="A9876" s="1">
        <v>1090100088144</v>
      </c>
      <c r="B9876" t="s">
        <v>9482</v>
      </c>
    </row>
    <row r="9877" spans="1:2">
      <c r="A9877" s="1">
        <v>1090100088151</v>
      </c>
      <c r="B9877" t="s">
        <v>9483</v>
      </c>
    </row>
    <row r="9878" spans="1:2">
      <c r="A9878" s="1">
        <v>1090100088168</v>
      </c>
      <c r="B9878" t="s">
        <v>9484</v>
      </c>
    </row>
    <row r="9879" spans="1:2">
      <c r="A9879" s="1">
        <v>1090100088175</v>
      </c>
      <c r="B9879" t="s">
        <v>9485</v>
      </c>
    </row>
    <row r="9880" spans="1:2">
      <c r="A9880" s="1">
        <v>1090100088328</v>
      </c>
      <c r="B9880" t="s">
        <v>9486</v>
      </c>
    </row>
    <row r="9881" spans="1:2">
      <c r="A9881" s="1">
        <v>1090100088342</v>
      </c>
      <c r="B9881" t="s">
        <v>9487</v>
      </c>
    </row>
    <row r="9882" spans="1:2">
      <c r="A9882" s="1">
        <v>1090100088359</v>
      </c>
      <c r="B9882" t="s">
        <v>9488</v>
      </c>
    </row>
    <row r="9883" spans="1:2">
      <c r="A9883" s="1">
        <v>1090100088366</v>
      </c>
      <c r="B9883" t="s">
        <v>9489</v>
      </c>
    </row>
    <row r="9884" spans="1:2">
      <c r="A9884" s="1">
        <v>1090100088373</v>
      </c>
      <c r="B9884" t="s">
        <v>9490</v>
      </c>
    </row>
    <row r="9885" spans="1:2">
      <c r="A9885" s="1">
        <v>1090100088380</v>
      </c>
      <c r="B9885" t="s">
        <v>9491</v>
      </c>
    </row>
    <row r="9886" spans="1:2">
      <c r="A9886" s="1">
        <v>1090100088397</v>
      </c>
      <c r="B9886" t="s">
        <v>9492</v>
      </c>
    </row>
    <row r="9887" spans="1:2">
      <c r="A9887" s="1">
        <v>1090100088403</v>
      </c>
      <c r="B9887" t="s">
        <v>9493</v>
      </c>
    </row>
    <row r="9888" spans="1:2">
      <c r="A9888" s="1">
        <v>1090100088410</v>
      </c>
      <c r="B9888" t="s">
        <v>9494</v>
      </c>
    </row>
    <row r="9889" spans="1:2">
      <c r="A9889" s="1">
        <v>1090100088427</v>
      </c>
      <c r="B9889" t="s">
        <v>9495</v>
      </c>
    </row>
    <row r="9890" spans="1:2">
      <c r="A9890" s="1">
        <v>1090100088434</v>
      </c>
      <c r="B9890" t="s">
        <v>9496</v>
      </c>
    </row>
    <row r="9891" spans="1:2">
      <c r="A9891" s="1">
        <v>1090100088441</v>
      </c>
      <c r="B9891" t="s">
        <v>9497</v>
      </c>
    </row>
    <row r="9892" spans="1:2">
      <c r="A9892" s="1">
        <v>1090100088458</v>
      </c>
      <c r="B9892" t="s">
        <v>9498</v>
      </c>
    </row>
    <row r="9893" spans="1:2">
      <c r="A9893" s="1">
        <v>1090100088465</v>
      </c>
      <c r="B9893" t="s">
        <v>9499</v>
      </c>
    </row>
    <row r="9894" spans="1:2">
      <c r="A9894" s="1">
        <v>1090100088472</v>
      </c>
      <c r="B9894" t="s">
        <v>9500</v>
      </c>
    </row>
    <row r="9895" spans="1:2">
      <c r="A9895" s="1">
        <v>1090100088489</v>
      </c>
      <c r="B9895" t="s">
        <v>9501</v>
      </c>
    </row>
    <row r="9896" spans="1:2">
      <c r="A9896" s="1">
        <v>1090100088496</v>
      </c>
      <c r="B9896" t="s">
        <v>9502</v>
      </c>
    </row>
    <row r="9897" spans="1:2">
      <c r="A9897" s="1">
        <v>1090100088502</v>
      </c>
      <c r="B9897" t="s">
        <v>9503</v>
      </c>
    </row>
    <row r="9898" spans="1:2">
      <c r="A9898" s="1">
        <v>1090100088519</v>
      </c>
      <c r="B9898" t="s">
        <v>9504</v>
      </c>
    </row>
    <row r="9899" spans="1:2">
      <c r="A9899" s="1">
        <v>1090100088526</v>
      </c>
      <c r="B9899" t="s">
        <v>9505</v>
      </c>
    </row>
    <row r="9900" spans="1:2">
      <c r="A9900" s="1">
        <v>1090100088533</v>
      </c>
      <c r="B9900" t="s">
        <v>9506</v>
      </c>
    </row>
    <row r="9901" spans="1:2">
      <c r="A9901" s="1">
        <v>1090100088540</v>
      </c>
      <c r="B9901" t="s">
        <v>9507</v>
      </c>
    </row>
    <row r="9902" spans="1:2">
      <c r="A9902" s="1">
        <v>1090100088557</v>
      </c>
      <c r="B9902" t="s">
        <v>9508</v>
      </c>
    </row>
    <row r="9903" spans="1:2">
      <c r="A9903" s="1">
        <v>1090100088564</v>
      </c>
      <c r="B9903" t="s">
        <v>9509</v>
      </c>
    </row>
    <row r="9904" spans="1:2">
      <c r="A9904" s="1">
        <v>1090100088571</v>
      </c>
      <c r="B9904" t="s">
        <v>9510</v>
      </c>
    </row>
    <row r="9905" spans="1:2">
      <c r="A9905" s="1">
        <v>1090100088588</v>
      </c>
      <c r="B9905" t="s">
        <v>9511</v>
      </c>
    </row>
    <row r="9906" spans="1:2">
      <c r="A9906" s="1">
        <v>1090100088595</v>
      </c>
      <c r="B9906" t="s">
        <v>9512</v>
      </c>
    </row>
    <row r="9907" spans="1:2">
      <c r="A9907" s="1">
        <v>1090100088601</v>
      </c>
      <c r="B9907" t="s">
        <v>9513</v>
      </c>
    </row>
    <row r="9908" spans="1:2">
      <c r="A9908" s="1">
        <v>1090100088618</v>
      </c>
      <c r="B9908" t="s">
        <v>9514</v>
      </c>
    </row>
    <row r="9909" spans="1:2">
      <c r="A9909" s="1">
        <v>1090100088625</v>
      </c>
      <c r="B9909" t="s">
        <v>9515</v>
      </c>
    </row>
    <row r="9910" spans="1:2">
      <c r="A9910" s="1">
        <v>1090100088632</v>
      </c>
      <c r="B9910" t="s">
        <v>9516</v>
      </c>
    </row>
    <row r="9911" spans="1:2">
      <c r="A9911" s="1">
        <v>1090100088649</v>
      </c>
      <c r="B9911" t="s">
        <v>9517</v>
      </c>
    </row>
    <row r="9912" spans="1:2">
      <c r="A9912" s="1">
        <v>1090100088656</v>
      </c>
      <c r="B9912" t="s">
        <v>9518</v>
      </c>
    </row>
    <row r="9913" spans="1:2">
      <c r="A9913" s="1">
        <v>1090100088663</v>
      </c>
      <c r="B9913" t="s">
        <v>9519</v>
      </c>
    </row>
    <row r="9914" spans="1:2">
      <c r="A9914" s="1">
        <v>1090100088670</v>
      </c>
      <c r="B9914" t="s">
        <v>9520</v>
      </c>
    </row>
    <row r="9915" spans="1:2">
      <c r="A9915" s="1">
        <v>1090100088687</v>
      </c>
      <c r="B9915" t="s">
        <v>9521</v>
      </c>
    </row>
    <row r="9916" spans="1:2">
      <c r="A9916" s="1">
        <v>1090100088694</v>
      </c>
      <c r="B9916" t="s">
        <v>9522</v>
      </c>
    </row>
    <row r="9917" spans="1:2">
      <c r="A9917" s="1">
        <v>1090100088700</v>
      </c>
      <c r="B9917" t="s">
        <v>9523</v>
      </c>
    </row>
    <row r="9918" spans="1:2">
      <c r="A9918" s="1">
        <v>1090100088717</v>
      </c>
      <c r="B9918" t="s">
        <v>9524</v>
      </c>
    </row>
    <row r="9919" spans="1:2">
      <c r="A9919" s="1">
        <v>1090100088724</v>
      </c>
      <c r="B9919" t="s">
        <v>9525</v>
      </c>
    </row>
    <row r="9920" spans="1:2">
      <c r="A9920" s="1">
        <v>1090100088731</v>
      </c>
      <c r="B9920" t="s">
        <v>9526</v>
      </c>
    </row>
    <row r="9921" spans="1:2">
      <c r="A9921" s="1">
        <v>1090100088748</v>
      </c>
      <c r="B9921" t="s">
        <v>9527</v>
      </c>
    </row>
    <row r="9922" spans="1:2">
      <c r="A9922" s="1">
        <v>1090100088755</v>
      </c>
      <c r="B9922" t="s">
        <v>9528</v>
      </c>
    </row>
    <row r="9923" spans="1:2">
      <c r="A9923" s="1">
        <v>1090100088762</v>
      </c>
      <c r="B9923" t="s">
        <v>9529</v>
      </c>
    </row>
    <row r="9924" spans="1:2">
      <c r="A9924" s="1">
        <v>1090100088779</v>
      </c>
      <c r="B9924" t="s">
        <v>9530</v>
      </c>
    </row>
    <row r="9925" spans="1:2">
      <c r="A9925" s="1">
        <v>1090100088786</v>
      </c>
      <c r="B9925" t="s">
        <v>9531</v>
      </c>
    </row>
    <row r="9926" spans="1:2">
      <c r="A9926" s="1">
        <v>1090100088793</v>
      </c>
      <c r="B9926" t="s">
        <v>9532</v>
      </c>
    </row>
    <row r="9927" spans="1:2">
      <c r="A9927" s="1">
        <v>1090100088809</v>
      </c>
      <c r="B9927" t="s">
        <v>9533</v>
      </c>
    </row>
    <row r="9928" spans="1:2">
      <c r="A9928" s="1">
        <v>1090100088816</v>
      </c>
      <c r="B9928" t="s">
        <v>9534</v>
      </c>
    </row>
    <row r="9929" spans="1:2">
      <c r="A9929" s="1">
        <v>1090100088823</v>
      </c>
      <c r="B9929" t="s">
        <v>9535</v>
      </c>
    </row>
    <row r="9930" spans="1:2">
      <c r="A9930" s="1">
        <v>1090100088830</v>
      </c>
      <c r="B9930" t="s">
        <v>9536</v>
      </c>
    </row>
    <row r="9931" spans="1:2">
      <c r="A9931" s="1">
        <v>1090100088847</v>
      </c>
      <c r="B9931" t="s">
        <v>9537</v>
      </c>
    </row>
    <row r="9932" spans="1:2">
      <c r="A9932" s="1">
        <v>1090100088854</v>
      </c>
      <c r="B9932" t="s">
        <v>9538</v>
      </c>
    </row>
    <row r="9933" spans="1:2">
      <c r="A9933" s="1">
        <v>1090100088861</v>
      </c>
      <c r="B9933" t="s">
        <v>9539</v>
      </c>
    </row>
    <row r="9934" spans="1:2">
      <c r="A9934" s="1">
        <v>1090100088878</v>
      </c>
      <c r="B9934" t="s">
        <v>9540</v>
      </c>
    </row>
    <row r="9935" spans="1:2">
      <c r="A9935" s="1">
        <v>1090100088885</v>
      </c>
      <c r="B9935" t="s">
        <v>9541</v>
      </c>
    </row>
    <row r="9936" spans="1:2">
      <c r="A9936" s="1">
        <v>1090100088892</v>
      </c>
      <c r="B9936" t="s">
        <v>9542</v>
      </c>
    </row>
    <row r="9937" spans="1:2">
      <c r="A9937" s="1">
        <v>1090100088908</v>
      </c>
      <c r="B9937" t="s">
        <v>9543</v>
      </c>
    </row>
    <row r="9938" spans="1:2">
      <c r="A9938" s="1">
        <v>1090100088915</v>
      </c>
      <c r="B9938" t="s">
        <v>9544</v>
      </c>
    </row>
    <row r="9939" spans="1:2">
      <c r="A9939" s="1">
        <v>1090100088922</v>
      </c>
      <c r="B9939" t="s">
        <v>9545</v>
      </c>
    </row>
    <row r="9940" spans="1:2">
      <c r="A9940" s="1">
        <v>1090100088939</v>
      </c>
      <c r="B9940" t="s">
        <v>9546</v>
      </c>
    </row>
    <row r="9941" spans="1:2">
      <c r="A9941" s="1">
        <v>1090100088946</v>
      </c>
      <c r="B9941" t="s">
        <v>9547</v>
      </c>
    </row>
    <row r="9942" spans="1:2">
      <c r="A9942" s="1">
        <v>1090100088953</v>
      </c>
      <c r="B9942" t="s">
        <v>9548</v>
      </c>
    </row>
    <row r="9943" spans="1:2">
      <c r="A9943" s="1">
        <v>1090100088960</v>
      </c>
      <c r="B9943" t="s">
        <v>9549</v>
      </c>
    </row>
    <row r="9944" spans="1:2">
      <c r="A9944" s="1">
        <v>1090100088977</v>
      </c>
      <c r="B9944" t="s">
        <v>9550</v>
      </c>
    </row>
    <row r="9945" spans="1:2">
      <c r="A9945" s="1">
        <v>1090100088984</v>
      </c>
      <c r="B9945" t="s">
        <v>9551</v>
      </c>
    </row>
    <row r="9946" spans="1:2">
      <c r="A9946" s="1">
        <v>1090100088991</v>
      </c>
      <c r="B9946" t="s">
        <v>9552</v>
      </c>
    </row>
    <row r="9947" spans="1:2">
      <c r="A9947" s="1">
        <v>1090100089004</v>
      </c>
      <c r="B9947" t="s">
        <v>9553</v>
      </c>
    </row>
    <row r="9948" spans="1:2">
      <c r="A9948" s="1">
        <v>1090100089011</v>
      </c>
      <c r="B9948" t="s">
        <v>9554</v>
      </c>
    </row>
    <row r="9949" spans="1:2">
      <c r="A9949" s="1">
        <v>1090100089028</v>
      </c>
      <c r="B9949" t="s">
        <v>9555</v>
      </c>
    </row>
    <row r="9950" spans="1:2">
      <c r="A9950" s="1">
        <v>1090100089035</v>
      </c>
      <c r="B9950" t="s">
        <v>9556</v>
      </c>
    </row>
    <row r="9951" spans="1:2">
      <c r="A9951" s="1">
        <v>1090100089042</v>
      </c>
      <c r="B9951" t="s">
        <v>9557</v>
      </c>
    </row>
    <row r="9952" spans="1:2">
      <c r="A9952" s="1">
        <v>1090100089059</v>
      </c>
      <c r="B9952" t="s">
        <v>9558</v>
      </c>
    </row>
    <row r="9953" spans="1:2">
      <c r="A9953" s="1">
        <v>1090100089066</v>
      </c>
      <c r="B9953" t="s">
        <v>9559</v>
      </c>
    </row>
    <row r="9954" spans="1:2">
      <c r="A9954" s="1">
        <v>1090100089073</v>
      </c>
      <c r="B9954" t="s">
        <v>9560</v>
      </c>
    </row>
    <row r="9955" spans="1:2">
      <c r="A9955" s="1">
        <v>1090100089080</v>
      </c>
      <c r="B9955" t="s">
        <v>9561</v>
      </c>
    </row>
    <row r="9956" spans="1:2">
      <c r="A9956" s="1">
        <v>1090100089097</v>
      </c>
      <c r="B9956" t="s">
        <v>9562</v>
      </c>
    </row>
    <row r="9957" spans="1:2">
      <c r="A9957" s="1">
        <v>1090100089103</v>
      </c>
      <c r="B9957" t="s">
        <v>9563</v>
      </c>
    </row>
    <row r="9958" spans="1:2">
      <c r="A9958" s="1">
        <v>1090100089110</v>
      </c>
      <c r="B9958" t="s">
        <v>9564</v>
      </c>
    </row>
    <row r="9959" spans="1:2">
      <c r="A9959" s="1">
        <v>1090100089127</v>
      </c>
      <c r="B9959" t="s">
        <v>9565</v>
      </c>
    </row>
    <row r="9960" spans="1:2">
      <c r="A9960" s="1">
        <v>1090100089134</v>
      </c>
      <c r="B9960" t="s">
        <v>9566</v>
      </c>
    </row>
    <row r="9961" spans="1:2">
      <c r="A9961" s="1">
        <v>1090100089141</v>
      </c>
      <c r="B9961" t="s">
        <v>9567</v>
      </c>
    </row>
    <row r="9962" spans="1:2">
      <c r="A9962" s="1">
        <v>1090100089158</v>
      </c>
      <c r="B9962" t="s">
        <v>9568</v>
      </c>
    </row>
    <row r="9963" spans="1:2">
      <c r="A9963" s="1">
        <v>1090100089165</v>
      </c>
      <c r="B9963" t="s">
        <v>9569</v>
      </c>
    </row>
    <row r="9964" spans="1:2">
      <c r="A9964" s="1">
        <v>1090100089172</v>
      </c>
      <c r="B9964" t="s">
        <v>9570</v>
      </c>
    </row>
    <row r="9965" spans="1:2">
      <c r="A9965" s="1">
        <v>1090100089189</v>
      </c>
      <c r="B9965" t="s">
        <v>9571</v>
      </c>
    </row>
    <row r="9966" spans="1:2">
      <c r="A9966" s="1">
        <v>1090100089196</v>
      </c>
      <c r="B9966" t="s">
        <v>9572</v>
      </c>
    </row>
    <row r="9967" spans="1:2">
      <c r="A9967" s="1">
        <v>1090100089202</v>
      </c>
      <c r="B9967" t="s">
        <v>9573</v>
      </c>
    </row>
    <row r="9968" spans="1:2">
      <c r="A9968" s="1">
        <v>1090100089219</v>
      </c>
      <c r="B9968" t="s">
        <v>9574</v>
      </c>
    </row>
    <row r="9969" spans="1:2">
      <c r="A9969" s="1">
        <v>1090100089226</v>
      </c>
      <c r="B9969" t="s">
        <v>9575</v>
      </c>
    </row>
    <row r="9970" spans="1:2">
      <c r="A9970" s="1">
        <v>1090100089233</v>
      </c>
      <c r="B9970" t="s">
        <v>9576</v>
      </c>
    </row>
    <row r="9971" spans="1:2">
      <c r="A9971" s="1">
        <v>1090100089240</v>
      </c>
      <c r="B9971" t="s">
        <v>9577</v>
      </c>
    </row>
    <row r="9972" spans="1:2">
      <c r="A9972" s="1">
        <v>1090100089257</v>
      </c>
      <c r="B9972" t="s">
        <v>9578</v>
      </c>
    </row>
    <row r="9973" spans="1:2">
      <c r="A9973" s="1">
        <v>1090100089264</v>
      </c>
      <c r="B9973" t="s">
        <v>9579</v>
      </c>
    </row>
    <row r="9974" spans="1:2">
      <c r="A9974" s="1">
        <v>1090100089271</v>
      </c>
      <c r="B9974" t="s">
        <v>9580</v>
      </c>
    </row>
    <row r="9975" spans="1:2">
      <c r="A9975" s="1">
        <v>1090100089288</v>
      </c>
      <c r="B9975" t="s">
        <v>9581</v>
      </c>
    </row>
    <row r="9976" spans="1:2">
      <c r="A9976" s="1">
        <v>1090100089295</v>
      </c>
      <c r="B9976" t="s">
        <v>9582</v>
      </c>
    </row>
    <row r="9977" spans="1:2">
      <c r="A9977" s="1">
        <v>1090100089301</v>
      </c>
      <c r="B9977" t="s">
        <v>9583</v>
      </c>
    </row>
    <row r="9978" spans="1:2">
      <c r="A9978" s="1">
        <v>1090100089318</v>
      </c>
      <c r="B9978" t="s">
        <v>9584</v>
      </c>
    </row>
    <row r="9979" spans="1:2">
      <c r="A9979" s="1">
        <v>1090100089325</v>
      </c>
      <c r="B9979" t="s">
        <v>9585</v>
      </c>
    </row>
    <row r="9980" spans="1:2">
      <c r="A9980" s="1">
        <v>1090100089332</v>
      </c>
      <c r="B9980" t="s">
        <v>9586</v>
      </c>
    </row>
    <row r="9981" spans="1:2">
      <c r="A9981" s="1">
        <v>1090100089349</v>
      </c>
      <c r="B9981" t="s">
        <v>9587</v>
      </c>
    </row>
    <row r="9982" spans="1:2">
      <c r="A9982" s="1">
        <v>1090100089356</v>
      </c>
      <c r="B9982" t="s">
        <v>9588</v>
      </c>
    </row>
    <row r="9983" spans="1:2">
      <c r="A9983" s="1">
        <v>1090100089363</v>
      </c>
      <c r="B9983" t="s">
        <v>9589</v>
      </c>
    </row>
    <row r="9984" spans="1:2">
      <c r="A9984" s="1">
        <v>1090100089370</v>
      </c>
      <c r="B9984" t="s">
        <v>9590</v>
      </c>
    </row>
    <row r="9985" spans="1:2">
      <c r="A9985" s="1">
        <v>1090100089387</v>
      </c>
      <c r="B9985" t="s">
        <v>9591</v>
      </c>
    </row>
    <row r="9986" spans="1:2">
      <c r="A9986" s="1">
        <v>1090100089394</v>
      </c>
      <c r="B9986" t="s">
        <v>9592</v>
      </c>
    </row>
    <row r="9987" spans="1:2">
      <c r="A9987" s="1">
        <v>1090100089400</v>
      </c>
      <c r="B9987" t="s">
        <v>9593</v>
      </c>
    </row>
    <row r="9988" spans="1:2">
      <c r="A9988" s="1">
        <v>1090100089417</v>
      </c>
      <c r="B9988" t="s">
        <v>9594</v>
      </c>
    </row>
    <row r="9989" spans="1:2">
      <c r="A9989" s="1">
        <v>1090100089424</v>
      </c>
      <c r="B9989" t="s">
        <v>9595</v>
      </c>
    </row>
    <row r="9990" spans="1:2">
      <c r="A9990" s="1">
        <v>1090100089431</v>
      </c>
      <c r="B9990" t="s">
        <v>9596</v>
      </c>
    </row>
    <row r="9991" spans="1:2">
      <c r="A9991" s="1">
        <v>1090100089448</v>
      </c>
      <c r="B9991" t="s">
        <v>9597</v>
      </c>
    </row>
    <row r="9992" spans="1:2">
      <c r="A9992" s="1">
        <v>1090100089455</v>
      </c>
      <c r="B9992" t="s">
        <v>9598</v>
      </c>
    </row>
    <row r="9993" spans="1:2">
      <c r="A9993" s="1">
        <v>1090100089462</v>
      </c>
      <c r="B9993" t="s">
        <v>9599</v>
      </c>
    </row>
    <row r="9994" spans="1:2">
      <c r="A9994" s="1">
        <v>1090100089479</v>
      </c>
      <c r="B9994" t="s">
        <v>9600</v>
      </c>
    </row>
    <row r="9995" spans="1:2">
      <c r="A9995" s="1">
        <v>1090100089486</v>
      </c>
      <c r="B9995" t="s">
        <v>9601</v>
      </c>
    </row>
    <row r="9996" spans="1:2">
      <c r="A9996" s="1">
        <v>1090100089493</v>
      </c>
      <c r="B9996" t="s">
        <v>9602</v>
      </c>
    </row>
    <row r="9997" spans="1:2">
      <c r="A9997" s="1">
        <v>1090100089509</v>
      </c>
      <c r="B9997" t="s">
        <v>9603</v>
      </c>
    </row>
    <row r="9998" spans="1:2">
      <c r="A9998" s="1">
        <v>1090100089516</v>
      </c>
      <c r="B9998" t="s">
        <v>9604</v>
      </c>
    </row>
    <row r="9999" spans="1:2">
      <c r="A9999" s="1">
        <v>1090100089523</v>
      </c>
      <c r="B9999" t="s">
        <v>9605</v>
      </c>
    </row>
    <row r="10000" spans="1:2">
      <c r="A10000" s="1">
        <v>1090100089530</v>
      </c>
      <c r="B10000" t="s">
        <v>9606</v>
      </c>
    </row>
    <row r="10001" spans="1:2">
      <c r="A10001" s="1">
        <v>1090100089547</v>
      </c>
      <c r="B10001" t="s">
        <v>9607</v>
      </c>
    </row>
    <row r="10002" spans="1:2">
      <c r="A10002" s="1">
        <v>1090100089554</v>
      </c>
      <c r="B10002" t="s">
        <v>9608</v>
      </c>
    </row>
    <row r="10003" spans="1:2">
      <c r="A10003" s="1">
        <v>1090100089561</v>
      </c>
      <c r="B10003" t="s">
        <v>9609</v>
      </c>
    </row>
    <row r="10004" spans="1:2">
      <c r="A10004" s="1">
        <v>1090100089578</v>
      </c>
      <c r="B10004" t="s">
        <v>9610</v>
      </c>
    </row>
    <row r="10005" spans="1:2">
      <c r="A10005" s="1">
        <v>1090100089585</v>
      </c>
      <c r="B10005" t="s">
        <v>9611</v>
      </c>
    </row>
    <row r="10006" spans="1:2">
      <c r="A10006" s="1">
        <v>1090100089592</v>
      </c>
      <c r="B10006" t="s">
        <v>9612</v>
      </c>
    </row>
    <row r="10007" spans="1:2">
      <c r="A10007" s="1">
        <v>1090100089608</v>
      </c>
      <c r="B10007" t="s">
        <v>9613</v>
      </c>
    </row>
    <row r="10008" spans="1:2">
      <c r="A10008" s="1">
        <v>1090100089615</v>
      </c>
      <c r="B10008" t="s">
        <v>9614</v>
      </c>
    </row>
    <row r="10009" spans="1:2">
      <c r="A10009" s="1">
        <v>1090100089622</v>
      </c>
      <c r="B10009" t="s">
        <v>9615</v>
      </c>
    </row>
    <row r="10010" spans="1:2">
      <c r="A10010" s="1">
        <v>1090100089639</v>
      </c>
      <c r="B10010" t="s">
        <v>9616</v>
      </c>
    </row>
    <row r="10011" spans="1:2">
      <c r="A10011" s="1">
        <v>1090100089646</v>
      </c>
      <c r="B10011" t="s">
        <v>9617</v>
      </c>
    </row>
    <row r="10012" spans="1:2">
      <c r="A10012" s="1">
        <v>1090100089653</v>
      </c>
      <c r="B10012" t="s">
        <v>9618</v>
      </c>
    </row>
    <row r="10013" spans="1:2">
      <c r="A10013" s="1">
        <v>1090100089660</v>
      </c>
      <c r="B10013" t="s">
        <v>9619</v>
      </c>
    </row>
    <row r="10014" spans="1:2">
      <c r="A10014" s="1">
        <v>1090100089677</v>
      </c>
      <c r="B10014" t="s">
        <v>9620</v>
      </c>
    </row>
    <row r="10015" spans="1:2">
      <c r="A10015" s="1">
        <v>1090100089684</v>
      </c>
      <c r="B10015" t="s">
        <v>9621</v>
      </c>
    </row>
    <row r="10016" spans="1:2">
      <c r="A10016" s="1">
        <v>1090100089691</v>
      </c>
      <c r="B10016" t="s">
        <v>9622</v>
      </c>
    </row>
    <row r="10017" spans="1:2">
      <c r="A10017" s="1">
        <v>1090100089707</v>
      </c>
      <c r="B10017" t="s">
        <v>9623</v>
      </c>
    </row>
    <row r="10018" spans="1:2">
      <c r="A10018" s="1">
        <v>1090100089714</v>
      </c>
      <c r="B10018" t="s">
        <v>9624</v>
      </c>
    </row>
    <row r="10019" spans="1:2">
      <c r="A10019" s="1">
        <v>1090100089721</v>
      </c>
      <c r="B10019" t="s">
        <v>9625</v>
      </c>
    </row>
    <row r="10020" spans="1:2">
      <c r="A10020" s="1">
        <v>1090100089738</v>
      </c>
      <c r="B10020" t="s">
        <v>9626</v>
      </c>
    </row>
    <row r="10021" spans="1:2">
      <c r="A10021" s="1">
        <v>1090100089745</v>
      </c>
      <c r="B10021" t="s">
        <v>9627</v>
      </c>
    </row>
    <row r="10022" spans="1:2">
      <c r="A10022" s="1">
        <v>1090100089752</v>
      </c>
      <c r="B10022" t="s">
        <v>9628</v>
      </c>
    </row>
    <row r="10023" spans="1:2">
      <c r="A10023" s="1">
        <v>1090100089769</v>
      </c>
      <c r="B10023" t="s">
        <v>9629</v>
      </c>
    </row>
    <row r="10024" spans="1:2">
      <c r="A10024" s="1">
        <v>1090100089776</v>
      </c>
      <c r="B10024" t="s">
        <v>9630</v>
      </c>
    </row>
    <row r="10025" spans="1:2">
      <c r="A10025" s="1">
        <v>1090100089783</v>
      </c>
      <c r="B10025" t="s">
        <v>9631</v>
      </c>
    </row>
    <row r="10026" spans="1:2">
      <c r="A10026" s="1">
        <v>1090100089790</v>
      </c>
      <c r="B10026" t="s">
        <v>9632</v>
      </c>
    </row>
    <row r="10027" spans="1:2">
      <c r="A10027" s="1">
        <v>1090100089806</v>
      </c>
      <c r="B10027" t="s">
        <v>9633</v>
      </c>
    </row>
    <row r="10028" spans="1:2">
      <c r="A10028" s="1">
        <v>1090100089813</v>
      </c>
      <c r="B10028" t="s">
        <v>9634</v>
      </c>
    </row>
    <row r="10029" spans="1:2">
      <c r="A10029" s="1">
        <v>1090100089820</v>
      </c>
      <c r="B10029" t="s">
        <v>9635</v>
      </c>
    </row>
    <row r="10030" spans="1:2">
      <c r="A10030" s="1">
        <v>1090100089837</v>
      </c>
      <c r="B10030" t="s">
        <v>9636</v>
      </c>
    </row>
    <row r="10031" spans="1:2">
      <c r="A10031" s="1">
        <v>1090100089844</v>
      </c>
      <c r="B10031" t="s">
        <v>9637</v>
      </c>
    </row>
    <row r="10032" spans="1:2">
      <c r="A10032" s="1">
        <v>1090100089851</v>
      </c>
      <c r="B10032" t="s">
        <v>9638</v>
      </c>
    </row>
    <row r="10033" spans="1:2">
      <c r="A10033" s="1">
        <v>1090100089868</v>
      </c>
      <c r="B10033" t="s">
        <v>9639</v>
      </c>
    </row>
    <row r="10034" spans="1:2">
      <c r="A10034" s="1">
        <v>1090100089875</v>
      </c>
      <c r="B10034" t="s">
        <v>9640</v>
      </c>
    </row>
    <row r="10035" spans="1:2">
      <c r="A10035" s="1">
        <v>1090100089882</v>
      </c>
      <c r="B10035" t="s">
        <v>9641</v>
      </c>
    </row>
    <row r="10036" spans="1:2">
      <c r="A10036" s="1">
        <v>1090100089899</v>
      </c>
      <c r="B10036" t="s">
        <v>9642</v>
      </c>
    </row>
    <row r="10037" spans="1:2">
      <c r="A10037" s="1">
        <v>1090100089905</v>
      </c>
      <c r="B10037" t="s">
        <v>9643</v>
      </c>
    </row>
    <row r="10038" spans="1:2">
      <c r="A10038" s="1">
        <v>1090100089912</v>
      </c>
      <c r="B10038" t="s">
        <v>9644</v>
      </c>
    </row>
    <row r="10039" spans="1:2">
      <c r="A10039" s="1">
        <v>1090100089929</v>
      </c>
      <c r="B10039" t="s">
        <v>9645</v>
      </c>
    </row>
    <row r="10040" spans="1:2">
      <c r="A10040" s="1">
        <v>1090100089936</v>
      </c>
      <c r="B10040" t="s">
        <v>9646</v>
      </c>
    </row>
    <row r="10041" spans="1:2">
      <c r="A10041" s="1">
        <v>1090100089943</v>
      </c>
      <c r="B10041" t="s">
        <v>9647</v>
      </c>
    </row>
    <row r="10042" spans="1:2">
      <c r="A10042" s="1">
        <v>1090100089950</v>
      </c>
      <c r="B10042" t="s">
        <v>9648</v>
      </c>
    </row>
    <row r="10043" spans="1:2">
      <c r="A10043" s="1">
        <v>1090100089967</v>
      </c>
      <c r="B10043" t="s">
        <v>9649</v>
      </c>
    </row>
    <row r="10044" spans="1:2">
      <c r="A10044" s="1">
        <v>1090100089974</v>
      </c>
      <c r="B10044" t="s">
        <v>9650</v>
      </c>
    </row>
    <row r="10045" spans="1:2">
      <c r="A10045" s="1">
        <v>1090100089981</v>
      </c>
      <c r="B10045" t="s">
        <v>9651</v>
      </c>
    </row>
    <row r="10046" spans="1:2">
      <c r="A10046" s="1">
        <v>1090100089998</v>
      </c>
      <c r="B10046" t="s">
        <v>9652</v>
      </c>
    </row>
    <row r="10047" spans="1:2">
      <c r="A10047" s="1">
        <v>1090100090024</v>
      </c>
      <c r="B10047" t="s">
        <v>9653</v>
      </c>
    </row>
    <row r="10048" spans="1:2">
      <c r="A10048" s="1">
        <v>1090100090048</v>
      </c>
      <c r="B10048" t="s">
        <v>9654</v>
      </c>
    </row>
    <row r="10049" spans="1:2">
      <c r="A10049" s="1">
        <v>1090100090130</v>
      </c>
      <c r="B10049" t="s">
        <v>9655</v>
      </c>
    </row>
    <row r="10050" spans="1:2">
      <c r="A10050" s="1">
        <v>1090100090147</v>
      </c>
      <c r="B10050" t="s">
        <v>9656</v>
      </c>
    </row>
    <row r="10051" spans="1:2">
      <c r="A10051" s="1">
        <v>1090100090154</v>
      </c>
      <c r="B10051" t="s">
        <v>9657</v>
      </c>
    </row>
    <row r="10052" spans="1:2">
      <c r="A10052" s="1">
        <v>1090100090161</v>
      </c>
      <c r="B10052" t="s">
        <v>9658</v>
      </c>
    </row>
    <row r="10053" spans="1:2">
      <c r="A10053" s="1">
        <v>1090100090185</v>
      </c>
      <c r="B10053" t="s">
        <v>9659</v>
      </c>
    </row>
    <row r="10054" spans="1:2">
      <c r="A10054" s="1">
        <v>1090100090192</v>
      </c>
      <c r="B10054" t="s">
        <v>9660</v>
      </c>
    </row>
    <row r="10055" spans="1:2">
      <c r="A10055" s="1">
        <v>1090100090208</v>
      </c>
      <c r="B10055" t="s">
        <v>9661</v>
      </c>
    </row>
    <row r="10056" spans="1:2">
      <c r="A10056" s="1">
        <v>1090100090215</v>
      </c>
      <c r="B10056" t="s">
        <v>9662</v>
      </c>
    </row>
    <row r="10057" spans="1:2">
      <c r="A10057" s="1">
        <v>1090100090222</v>
      </c>
      <c r="B10057" t="s">
        <v>9663</v>
      </c>
    </row>
    <row r="10058" spans="1:2">
      <c r="A10058" s="1">
        <v>1090100090239</v>
      </c>
      <c r="B10058" t="s">
        <v>9664</v>
      </c>
    </row>
    <row r="10059" spans="1:2">
      <c r="A10059" s="1">
        <v>1090100090246</v>
      </c>
      <c r="B10059" t="s">
        <v>9665</v>
      </c>
    </row>
    <row r="10060" spans="1:2">
      <c r="A10060" s="1">
        <v>1090100090253</v>
      </c>
      <c r="B10060" t="s">
        <v>9666</v>
      </c>
    </row>
    <row r="10061" spans="1:2">
      <c r="A10061" s="1">
        <v>1090100090260</v>
      </c>
      <c r="B10061" t="s">
        <v>9667</v>
      </c>
    </row>
    <row r="10062" spans="1:2">
      <c r="A10062" s="1">
        <v>1090100090277</v>
      </c>
      <c r="B10062" t="s">
        <v>9668</v>
      </c>
    </row>
    <row r="10063" spans="1:2">
      <c r="A10063" s="1">
        <v>1090100090284</v>
      </c>
      <c r="B10063" t="s">
        <v>9669</v>
      </c>
    </row>
    <row r="10064" spans="1:2">
      <c r="A10064" s="1">
        <v>1090100090291</v>
      </c>
      <c r="B10064" t="s">
        <v>9670</v>
      </c>
    </row>
    <row r="10065" spans="1:2">
      <c r="A10065" s="1">
        <v>1090100090307</v>
      </c>
      <c r="B10065" t="s">
        <v>9671</v>
      </c>
    </row>
    <row r="10066" spans="1:2">
      <c r="A10066" s="1">
        <v>1090100090314</v>
      </c>
      <c r="B10066" t="s">
        <v>9672</v>
      </c>
    </row>
    <row r="10067" spans="1:2">
      <c r="A10067" s="1">
        <v>1090100090321</v>
      </c>
      <c r="B10067" t="s">
        <v>9673</v>
      </c>
    </row>
    <row r="10068" spans="1:2">
      <c r="A10068" s="1">
        <v>1090100090338</v>
      </c>
      <c r="B10068" t="s">
        <v>9674</v>
      </c>
    </row>
    <row r="10069" spans="1:2">
      <c r="A10069" s="1">
        <v>1090100090345</v>
      </c>
      <c r="B10069" t="s">
        <v>9675</v>
      </c>
    </row>
    <row r="10070" spans="1:2">
      <c r="A10070" s="1">
        <v>1090100090352</v>
      </c>
      <c r="B10070" t="s">
        <v>9676</v>
      </c>
    </row>
    <row r="10071" spans="1:2">
      <c r="A10071" s="1">
        <v>1090100090369</v>
      </c>
      <c r="B10071" t="s">
        <v>9677</v>
      </c>
    </row>
    <row r="10072" spans="1:2">
      <c r="A10072" s="1">
        <v>1090100090376</v>
      </c>
      <c r="B10072" t="s">
        <v>9678</v>
      </c>
    </row>
    <row r="10073" spans="1:2">
      <c r="A10073" s="1">
        <v>1090100090383</v>
      </c>
      <c r="B10073" t="s">
        <v>9679</v>
      </c>
    </row>
    <row r="10074" spans="1:2">
      <c r="A10074" s="1">
        <v>1090100090390</v>
      </c>
      <c r="B10074" t="s">
        <v>9680</v>
      </c>
    </row>
    <row r="10075" spans="1:2">
      <c r="A10075" s="1">
        <v>1090100090406</v>
      </c>
      <c r="B10075" t="s">
        <v>9681</v>
      </c>
    </row>
    <row r="10076" spans="1:2">
      <c r="A10076" s="1">
        <v>1090100090413</v>
      </c>
      <c r="B10076" t="s">
        <v>9682</v>
      </c>
    </row>
    <row r="10077" spans="1:2">
      <c r="A10077" s="1">
        <v>1090100090420</v>
      </c>
      <c r="B10077" t="s">
        <v>9683</v>
      </c>
    </row>
    <row r="10078" spans="1:2">
      <c r="A10078" s="1">
        <v>1090100090437</v>
      </c>
      <c r="B10078" t="s">
        <v>9684</v>
      </c>
    </row>
    <row r="10079" spans="1:2">
      <c r="A10079" s="1">
        <v>1090100090444</v>
      </c>
      <c r="B10079" t="s">
        <v>9685</v>
      </c>
    </row>
    <row r="10080" spans="1:2">
      <c r="A10080" s="1">
        <v>1090100090451</v>
      </c>
      <c r="B10080" t="s">
        <v>9686</v>
      </c>
    </row>
    <row r="10081" spans="1:2">
      <c r="A10081" s="1">
        <v>1090100090468</v>
      </c>
      <c r="B10081" t="s">
        <v>9687</v>
      </c>
    </row>
    <row r="10082" spans="1:2">
      <c r="A10082" s="1">
        <v>1090100090475</v>
      </c>
      <c r="B10082" t="s">
        <v>9688</v>
      </c>
    </row>
    <row r="10083" spans="1:2">
      <c r="A10083" s="1">
        <v>1090100090482</v>
      </c>
      <c r="B10083" t="s">
        <v>9689</v>
      </c>
    </row>
    <row r="10084" spans="1:2">
      <c r="A10084" s="1">
        <v>1090100090499</v>
      </c>
      <c r="B10084" t="s">
        <v>9690</v>
      </c>
    </row>
    <row r="10085" spans="1:2">
      <c r="A10085" s="1">
        <v>1090100090505</v>
      </c>
      <c r="B10085" t="s">
        <v>9691</v>
      </c>
    </row>
    <row r="10086" spans="1:2">
      <c r="A10086" s="1">
        <v>1090100090512</v>
      </c>
      <c r="B10086" t="s">
        <v>9692</v>
      </c>
    </row>
    <row r="10087" spans="1:2">
      <c r="A10087" s="1">
        <v>1090100090529</v>
      </c>
      <c r="B10087" t="s">
        <v>9693</v>
      </c>
    </row>
    <row r="10088" spans="1:2">
      <c r="A10088" s="1">
        <v>1090100090536</v>
      </c>
      <c r="B10088" t="s">
        <v>9694</v>
      </c>
    </row>
    <row r="10089" spans="1:2">
      <c r="A10089" s="1">
        <v>1090100090543</v>
      </c>
      <c r="B10089" t="s">
        <v>9695</v>
      </c>
    </row>
    <row r="10090" spans="1:2">
      <c r="A10090" s="1">
        <v>1090100090550</v>
      </c>
      <c r="B10090" t="s">
        <v>9696</v>
      </c>
    </row>
    <row r="10091" spans="1:2">
      <c r="A10091" s="1">
        <v>1090100090567</v>
      </c>
      <c r="B10091" t="s">
        <v>9697</v>
      </c>
    </row>
    <row r="10092" spans="1:2">
      <c r="A10092" s="1">
        <v>1090100090574</v>
      </c>
      <c r="B10092" t="s">
        <v>9698</v>
      </c>
    </row>
    <row r="10093" spans="1:2">
      <c r="A10093" s="1">
        <v>1090100090611</v>
      </c>
      <c r="B10093" t="s">
        <v>9699</v>
      </c>
    </row>
    <row r="10094" spans="1:2">
      <c r="A10094" s="1">
        <v>1090100090628</v>
      </c>
      <c r="B10094" t="s">
        <v>9700</v>
      </c>
    </row>
    <row r="10095" spans="1:2">
      <c r="A10095" s="1">
        <v>1090100090635</v>
      </c>
      <c r="B10095" t="s">
        <v>9701</v>
      </c>
    </row>
    <row r="10096" spans="1:2">
      <c r="A10096" s="1">
        <v>1090100090642</v>
      </c>
      <c r="B10096" t="s">
        <v>9702</v>
      </c>
    </row>
    <row r="10097" spans="1:2">
      <c r="A10097" s="1">
        <v>1090100090659</v>
      </c>
      <c r="B10097" t="s">
        <v>9703</v>
      </c>
    </row>
    <row r="10098" spans="1:2">
      <c r="A10098" s="1">
        <v>1090100090666</v>
      </c>
      <c r="B10098" t="s">
        <v>9704</v>
      </c>
    </row>
    <row r="10099" spans="1:2">
      <c r="A10099" s="1">
        <v>1090100090673</v>
      </c>
      <c r="B10099" t="s">
        <v>9705</v>
      </c>
    </row>
    <row r="10100" spans="1:2">
      <c r="A10100" s="1">
        <v>1090100090680</v>
      </c>
      <c r="B10100" t="s">
        <v>9706</v>
      </c>
    </row>
    <row r="10101" spans="1:2">
      <c r="A10101" s="1">
        <v>1090100090697</v>
      </c>
      <c r="B10101" t="s">
        <v>9707</v>
      </c>
    </row>
    <row r="10102" spans="1:2">
      <c r="A10102" s="1">
        <v>1090100090703</v>
      </c>
      <c r="B10102" t="s">
        <v>9708</v>
      </c>
    </row>
    <row r="10103" spans="1:2">
      <c r="A10103" s="1">
        <v>1090100090710</v>
      </c>
      <c r="B10103" t="s">
        <v>9709</v>
      </c>
    </row>
    <row r="10104" spans="1:2">
      <c r="A10104" s="1">
        <v>1090100090727</v>
      </c>
      <c r="B10104" t="s">
        <v>9710</v>
      </c>
    </row>
    <row r="10105" spans="1:2">
      <c r="A10105" s="1">
        <v>1090100090734</v>
      </c>
      <c r="B10105" t="s">
        <v>9711</v>
      </c>
    </row>
    <row r="10106" spans="1:2">
      <c r="A10106" s="1">
        <v>1090100090741</v>
      </c>
      <c r="B10106" t="s">
        <v>9712</v>
      </c>
    </row>
    <row r="10107" spans="1:2">
      <c r="A10107" s="1">
        <v>1090100090758</v>
      </c>
      <c r="B10107" t="s">
        <v>9713</v>
      </c>
    </row>
    <row r="10108" spans="1:2">
      <c r="A10108" s="1">
        <v>1090100090765</v>
      </c>
      <c r="B10108" t="s">
        <v>9714</v>
      </c>
    </row>
    <row r="10109" spans="1:2">
      <c r="A10109" s="1">
        <v>1090100090772</v>
      </c>
      <c r="B10109" t="s">
        <v>9715</v>
      </c>
    </row>
    <row r="10110" spans="1:2">
      <c r="A10110" s="1">
        <v>1090100090789</v>
      </c>
      <c r="B10110" t="s">
        <v>9716</v>
      </c>
    </row>
    <row r="10111" spans="1:2">
      <c r="A10111" s="1">
        <v>1090100090796</v>
      </c>
      <c r="B10111" t="s">
        <v>9717</v>
      </c>
    </row>
    <row r="10112" spans="1:2">
      <c r="A10112" s="1">
        <v>1090100090802</v>
      </c>
      <c r="B10112" t="s">
        <v>9718</v>
      </c>
    </row>
    <row r="10113" spans="1:2">
      <c r="A10113" s="1">
        <v>1090100090819</v>
      </c>
      <c r="B10113" t="s">
        <v>9719</v>
      </c>
    </row>
    <row r="10114" spans="1:2">
      <c r="A10114" s="1">
        <v>1090100090826</v>
      </c>
      <c r="B10114" t="s">
        <v>9720</v>
      </c>
    </row>
    <row r="10115" spans="1:2">
      <c r="A10115" s="1">
        <v>1090100090833</v>
      </c>
      <c r="B10115" t="s">
        <v>9721</v>
      </c>
    </row>
    <row r="10116" spans="1:2">
      <c r="A10116" s="1">
        <v>1090100090840</v>
      </c>
      <c r="B10116" t="s">
        <v>9722</v>
      </c>
    </row>
    <row r="10117" spans="1:2">
      <c r="A10117" s="1">
        <v>1090100090857</v>
      </c>
      <c r="B10117" t="s">
        <v>9723</v>
      </c>
    </row>
    <row r="10118" spans="1:2">
      <c r="A10118" s="1">
        <v>1090100090864</v>
      </c>
      <c r="B10118" t="s">
        <v>9724</v>
      </c>
    </row>
    <row r="10119" spans="1:2">
      <c r="A10119" s="1">
        <v>1090100090871</v>
      </c>
      <c r="B10119" t="s">
        <v>9725</v>
      </c>
    </row>
    <row r="10120" spans="1:2">
      <c r="A10120" s="1">
        <v>1090100090888</v>
      </c>
      <c r="B10120" t="s">
        <v>9726</v>
      </c>
    </row>
    <row r="10121" spans="1:2">
      <c r="A10121" s="1">
        <v>1090100090895</v>
      </c>
      <c r="B10121" t="s">
        <v>9727</v>
      </c>
    </row>
    <row r="10122" spans="1:2">
      <c r="A10122" s="1">
        <v>1090100090901</v>
      </c>
      <c r="B10122" t="s">
        <v>9728</v>
      </c>
    </row>
    <row r="10123" spans="1:2">
      <c r="A10123" s="1">
        <v>1090100090918</v>
      </c>
      <c r="B10123" t="s">
        <v>9729</v>
      </c>
    </row>
    <row r="10124" spans="1:2">
      <c r="A10124" s="1">
        <v>1090100090925</v>
      </c>
      <c r="B10124" t="s">
        <v>9730</v>
      </c>
    </row>
    <row r="10125" spans="1:2">
      <c r="A10125" s="1">
        <v>1090100090932</v>
      </c>
      <c r="B10125" t="s">
        <v>9731</v>
      </c>
    </row>
    <row r="10126" spans="1:2">
      <c r="A10126" s="1">
        <v>1090100090949</v>
      </c>
      <c r="B10126" t="s">
        <v>9732</v>
      </c>
    </row>
    <row r="10127" spans="1:2">
      <c r="A10127" s="1">
        <v>1090100090956</v>
      </c>
      <c r="B10127" t="s">
        <v>9733</v>
      </c>
    </row>
    <row r="10128" spans="1:2">
      <c r="A10128" s="1">
        <v>1090100090963</v>
      </c>
      <c r="B10128" t="s">
        <v>9734</v>
      </c>
    </row>
    <row r="10129" spans="1:2">
      <c r="A10129" s="1">
        <v>1090100090970</v>
      </c>
      <c r="B10129" t="s">
        <v>9735</v>
      </c>
    </row>
    <row r="10130" spans="1:2">
      <c r="A10130" s="1">
        <v>1090100090987</v>
      </c>
      <c r="B10130" t="s">
        <v>9736</v>
      </c>
    </row>
    <row r="10131" spans="1:2">
      <c r="A10131" s="1">
        <v>1090100090994</v>
      </c>
      <c r="B10131" t="s">
        <v>9737</v>
      </c>
    </row>
    <row r="10132" spans="1:2">
      <c r="A10132" s="1">
        <v>1090100091007</v>
      </c>
      <c r="B10132" t="s">
        <v>9738</v>
      </c>
    </row>
    <row r="10133" spans="1:2">
      <c r="A10133" s="1">
        <v>1090100091014</v>
      </c>
      <c r="B10133" t="s">
        <v>9739</v>
      </c>
    </row>
    <row r="10134" spans="1:2">
      <c r="A10134" s="1">
        <v>1090100091021</v>
      </c>
      <c r="B10134" t="s">
        <v>9740</v>
      </c>
    </row>
    <row r="10135" spans="1:2">
      <c r="A10135" s="1">
        <v>1090100091038</v>
      </c>
      <c r="B10135" t="s">
        <v>9741</v>
      </c>
    </row>
    <row r="10136" spans="1:2">
      <c r="A10136" s="1">
        <v>1090100091045</v>
      </c>
      <c r="B10136" t="s">
        <v>9742</v>
      </c>
    </row>
    <row r="10137" spans="1:2">
      <c r="A10137" s="1">
        <v>1090100091052</v>
      </c>
      <c r="B10137" t="s">
        <v>9743</v>
      </c>
    </row>
    <row r="10138" spans="1:2">
      <c r="A10138" s="1">
        <v>1090100091069</v>
      </c>
      <c r="B10138" t="s">
        <v>9744</v>
      </c>
    </row>
    <row r="10139" spans="1:2">
      <c r="A10139" s="1">
        <v>1090100091076</v>
      </c>
      <c r="B10139" t="s">
        <v>9745</v>
      </c>
    </row>
    <row r="10140" spans="1:2">
      <c r="A10140" s="1">
        <v>1090100091083</v>
      </c>
      <c r="B10140" t="s">
        <v>9746</v>
      </c>
    </row>
    <row r="10141" spans="1:2">
      <c r="A10141" s="1">
        <v>1090100091090</v>
      </c>
      <c r="B10141" t="s">
        <v>9747</v>
      </c>
    </row>
    <row r="10142" spans="1:2">
      <c r="A10142" s="1">
        <v>1090100091106</v>
      </c>
      <c r="B10142" t="s">
        <v>9748</v>
      </c>
    </row>
    <row r="10143" spans="1:2">
      <c r="A10143" s="1">
        <v>1090100091113</v>
      </c>
      <c r="B10143" t="s">
        <v>9749</v>
      </c>
    </row>
    <row r="10144" spans="1:2">
      <c r="A10144" s="1">
        <v>1090100091120</v>
      </c>
      <c r="B10144" t="s">
        <v>9750</v>
      </c>
    </row>
    <row r="10145" spans="1:2">
      <c r="A10145" s="1">
        <v>1090100091137</v>
      </c>
      <c r="B10145" t="s">
        <v>9751</v>
      </c>
    </row>
    <row r="10146" spans="1:2">
      <c r="A10146" s="1">
        <v>1090100091144</v>
      </c>
      <c r="B10146" t="s">
        <v>9752</v>
      </c>
    </row>
    <row r="10147" spans="1:2">
      <c r="A10147" s="1">
        <v>1090100091151</v>
      </c>
      <c r="B10147" t="s">
        <v>9753</v>
      </c>
    </row>
    <row r="10148" spans="1:2">
      <c r="A10148" s="1">
        <v>1090100091168</v>
      </c>
      <c r="B10148" t="s">
        <v>9754</v>
      </c>
    </row>
    <row r="10149" spans="1:2">
      <c r="A10149" s="1">
        <v>1090100091175</v>
      </c>
      <c r="B10149" t="s">
        <v>9755</v>
      </c>
    </row>
    <row r="10150" spans="1:2">
      <c r="A10150" s="1">
        <v>1090100091182</v>
      </c>
      <c r="B10150" t="s">
        <v>9756</v>
      </c>
    </row>
    <row r="10151" spans="1:2">
      <c r="A10151" s="1">
        <v>1090100091199</v>
      </c>
      <c r="B10151" t="s">
        <v>9757</v>
      </c>
    </row>
    <row r="10152" spans="1:2">
      <c r="A10152" s="1">
        <v>1090100091205</v>
      </c>
      <c r="B10152" t="s">
        <v>9758</v>
      </c>
    </row>
    <row r="10153" spans="1:2">
      <c r="A10153" s="1">
        <v>1090100091212</v>
      </c>
      <c r="B10153" t="s">
        <v>9759</v>
      </c>
    </row>
    <row r="10154" spans="1:2">
      <c r="A10154" s="1">
        <v>1090100091229</v>
      </c>
      <c r="B10154" t="s">
        <v>9760</v>
      </c>
    </row>
    <row r="10155" spans="1:2">
      <c r="A10155" s="1">
        <v>1090100091236</v>
      </c>
      <c r="B10155" t="s">
        <v>9761</v>
      </c>
    </row>
    <row r="10156" spans="1:2">
      <c r="A10156" s="1">
        <v>1090100091243</v>
      </c>
      <c r="B10156" t="s">
        <v>9762</v>
      </c>
    </row>
    <row r="10157" spans="1:2">
      <c r="A10157" s="1">
        <v>1090100091250</v>
      </c>
      <c r="B10157" t="s">
        <v>9763</v>
      </c>
    </row>
    <row r="10158" spans="1:2">
      <c r="A10158" s="1">
        <v>1090100091267</v>
      </c>
      <c r="B10158" t="s">
        <v>9764</v>
      </c>
    </row>
    <row r="10159" spans="1:2">
      <c r="A10159" s="1">
        <v>1090100091274</v>
      </c>
      <c r="B10159" t="s">
        <v>9765</v>
      </c>
    </row>
    <row r="10160" spans="1:2">
      <c r="A10160" s="1">
        <v>1090100091281</v>
      </c>
      <c r="B10160" t="s">
        <v>9766</v>
      </c>
    </row>
    <row r="10161" spans="1:2">
      <c r="A10161" s="1">
        <v>1090100091298</v>
      </c>
      <c r="B10161" t="s">
        <v>9767</v>
      </c>
    </row>
    <row r="10162" spans="1:2">
      <c r="A10162" s="1">
        <v>1090100091304</v>
      </c>
      <c r="B10162" t="s">
        <v>9768</v>
      </c>
    </row>
    <row r="10163" spans="1:2">
      <c r="A10163" s="1">
        <v>1090100091311</v>
      </c>
      <c r="B10163" t="s">
        <v>9769</v>
      </c>
    </row>
    <row r="10164" spans="1:2">
      <c r="A10164" s="1">
        <v>1090100091328</v>
      </c>
      <c r="B10164" t="s">
        <v>9770</v>
      </c>
    </row>
    <row r="10165" spans="1:2">
      <c r="A10165" s="1">
        <v>1090100091335</v>
      </c>
      <c r="B10165" t="s">
        <v>9771</v>
      </c>
    </row>
    <row r="10166" spans="1:2">
      <c r="A10166" s="1">
        <v>1090100091342</v>
      </c>
      <c r="B10166" t="s">
        <v>9772</v>
      </c>
    </row>
    <row r="10167" spans="1:2">
      <c r="A10167" s="1">
        <v>1090100091359</v>
      </c>
      <c r="B10167" t="s">
        <v>9773</v>
      </c>
    </row>
    <row r="10168" spans="1:2">
      <c r="A10168" s="1">
        <v>1090100091366</v>
      </c>
      <c r="B10168" t="s">
        <v>9774</v>
      </c>
    </row>
    <row r="10169" spans="1:2">
      <c r="A10169" s="1">
        <v>1090100091373</v>
      </c>
      <c r="B10169" t="s">
        <v>9775</v>
      </c>
    </row>
    <row r="10170" spans="1:2">
      <c r="A10170" s="1">
        <v>1090100091380</v>
      </c>
      <c r="B10170" t="s">
        <v>9776</v>
      </c>
    </row>
    <row r="10171" spans="1:2">
      <c r="A10171" s="1">
        <v>1090100091427</v>
      </c>
      <c r="B10171" t="s">
        <v>9777</v>
      </c>
    </row>
    <row r="10172" spans="1:2">
      <c r="A10172" s="1">
        <v>1090100091434</v>
      </c>
      <c r="B10172" t="s">
        <v>9778</v>
      </c>
    </row>
    <row r="10173" spans="1:2">
      <c r="A10173" s="1">
        <v>1090100091441</v>
      </c>
      <c r="B10173" t="s">
        <v>9779</v>
      </c>
    </row>
    <row r="10174" spans="1:2">
      <c r="A10174" s="1">
        <v>1090100091458</v>
      </c>
      <c r="B10174" t="s">
        <v>9780</v>
      </c>
    </row>
    <row r="10175" spans="1:2">
      <c r="A10175" s="1">
        <v>1090100091465</v>
      </c>
      <c r="B10175" t="s">
        <v>9781</v>
      </c>
    </row>
    <row r="10176" spans="1:2">
      <c r="A10176" s="1">
        <v>1090100091472</v>
      </c>
      <c r="B10176" t="s">
        <v>9782</v>
      </c>
    </row>
    <row r="10177" spans="1:2">
      <c r="A10177" s="1">
        <v>1090100091489</v>
      </c>
      <c r="B10177" t="s">
        <v>9783</v>
      </c>
    </row>
    <row r="10178" spans="1:2">
      <c r="A10178" s="1">
        <v>1090100091496</v>
      </c>
      <c r="B10178" t="s">
        <v>9784</v>
      </c>
    </row>
    <row r="10179" spans="1:2">
      <c r="A10179" s="1">
        <v>1090100091502</v>
      </c>
      <c r="B10179" t="s">
        <v>9785</v>
      </c>
    </row>
    <row r="10180" spans="1:2">
      <c r="A10180" s="1">
        <v>1090100091519</v>
      </c>
      <c r="B10180" t="s">
        <v>9786</v>
      </c>
    </row>
    <row r="10181" spans="1:2">
      <c r="A10181" s="1">
        <v>1090100091526</v>
      </c>
      <c r="B10181" t="s">
        <v>9787</v>
      </c>
    </row>
    <row r="10182" spans="1:2">
      <c r="A10182" s="1">
        <v>1090100091533</v>
      </c>
      <c r="B10182" t="s">
        <v>9788</v>
      </c>
    </row>
    <row r="10183" spans="1:2">
      <c r="A10183" s="1">
        <v>1090100091540</v>
      </c>
      <c r="B10183" t="s">
        <v>9789</v>
      </c>
    </row>
    <row r="10184" spans="1:2">
      <c r="A10184" s="1">
        <v>1090100091557</v>
      </c>
      <c r="B10184" t="s">
        <v>9790</v>
      </c>
    </row>
    <row r="10185" spans="1:2">
      <c r="A10185" s="1">
        <v>1090100091564</v>
      </c>
      <c r="B10185" t="s">
        <v>9791</v>
      </c>
    </row>
    <row r="10186" spans="1:2">
      <c r="A10186" s="1">
        <v>1090100091571</v>
      </c>
      <c r="B10186" t="s">
        <v>9792</v>
      </c>
    </row>
    <row r="10187" spans="1:2">
      <c r="A10187" s="1">
        <v>1090100091588</v>
      </c>
      <c r="B10187" t="s">
        <v>9793</v>
      </c>
    </row>
    <row r="10188" spans="1:2">
      <c r="A10188" s="1">
        <v>1090100091595</v>
      </c>
      <c r="B10188" t="s">
        <v>9794</v>
      </c>
    </row>
    <row r="10189" spans="1:2">
      <c r="A10189" s="1">
        <v>1090100091601</v>
      </c>
      <c r="B10189" t="s">
        <v>9795</v>
      </c>
    </row>
    <row r="10190" spans="1:2">
      <c r="A10190" s="1">
        <v>1090100091618</v>
      </c>
      <c r="B10190" t="s">
        <v>9796</v>
      </c>
    </row>
    <row r="10191" spans="1:2">
      <c r="A10191" s="1">
        <v>1090100091625</v>
      </c>
      <c r="B10191" t="s">
        <v>9797</v>
      </c>
    </row>
    <row r="10192" spans="1:2">
      <c r="A10192" s="1">
        <v>1090100091632</v>
      </c>
      <c r="B10192" t="s">
        <v>9798</v>
      </c>
    </row>
    <row r="10193" spans="1:2">
      <c r="A10193" s="1">
        <v>1090100091649</v>
      </c>
      <c r="B10193" t="s">
        <v>9799</v>
      </c>
    </row>
    <row r="10194" spans="1:2">
      <c r="A10194" s="1">
        <v>1090100091656</v>
      </c>
      <c r="B10194" t="s">
        <v>9800</v>
      </c>
    </row>
    <row r="10195" spans="1:2">
      <c r="A10195" s="1">
        <v>1090100091663</v>
      </c>
      <c r="B10195" t="s">
        <v>9801</v>
      </c>
    </row>
    <row r="10196" spans="1:2">
      <c r="A10196" s="1">
        <v>1090100091670</v>
      </c>
      <c r="B10196" t="s">
        <v>9802</v>
      </c>
    </row>
    <row r="10197" spans="1:2">
      <c r="A10197" s="1">
        <v>1090100091687</v>
      </c>
      <c r="B10197" t="s">
        <v>9803</v>
      </c>
    </row>
    <row r="10198" spans="1:2">
      <c r="A10198" s="1">
        <v>1090100091694</v>
      </c>
      <c r="B10198" t="e">
        <f>+ELECTRONIC GATE OPENER UH LJ902/BZ230V DUAL SWING</f>
        <v>#NAME?</v>
      </c>
    </row>
    <row r="10199" spans="1:2">
      <c r="A10199" s="1">
        <v>1090100091700</v>
      </c>
      <c r="B10199" t="e">
        <f>+ALARM LAMP HAUSMANN LJ140</f>
        <v>#NAME?</v>
      </c>
    </row>
    <row r="10200" spans="1:2">
      <c r="A10200" s="1">
        <v>1090100091717</v>
      </c>
      <c r="B10200" t="e">
        <f>+WALL SWITCH HAUSMANN LJ147 PUSH BUTTON</f>
        <v>#NAME?</v>
      </c>
    </row>
    <row r="10201" spans="1:2">
      <c r="A10201" s="1">
        <v>1090100091724</v>
      </c>
      <c r="B10201" t="s">
        <v>9804</v>
      </c>
    </row>
    <row r="10202" spans="1:2">
      <c r="A10202" s="1">
        <v>1090100091731</v>
      </c>
      <c r="B10202" t="s">
        <v>9805</v>
      </c>
    </row>
    <row r="10203" spans="1:2">
      <c r="A10203" s="1">
        <v>1090100091748</v>
      </c>
      <c r="B10203" t="s">
        <v>9806</v>
      </c>
    </row>
    <row r="10204" spans="1:2">
      <c r="A10204" s="1">
        <v>1090100091755</v>
      </c>
      <c r="B10204" t="s">
        <v>9807</v>
      </c>
    </row>
    <row r="10205" spans="1:2">
      <c r="A10205" s="1">
        <v>1090100091762</v>
      </c>
      <c r="B10205" t="s">
        <v>9808</v>
      </c>
    </row>
    <row r="10206" spans="1:2">
      <c r="A10206" s="1">
        <v>1090100091779</v>
      </c>
      <c r="B10206" t="s">
        <v>9809</v>
      </c>
    </row>
    <row r="10207" spans="1:2">
      <c r="A10207" s="1">
        <v>1090100091786</v>
      </c>
      <c r="B10207" t="s">
        <v>9810</v>
      </c>
    </row>
    <row r="10208" spans="1:2">
      <c r="A10208" s="1">
        <v>1090100091793</v>
      </c>
      <c r="B10208" t="s">
        <v>9811</v>
      </c>
    </row>
    <row r="10209" spans="1:2">
      <c r="A10209" s="1">
        <v>1090100091809</v>
      </c>
      <c r="B10209" t="s">
        <v>9812</v>
      </c>
    </row>
    <row r="10210" spans="1:2">
      <c r="A10210" s="1">
        <v>1090100091816</v>
      </c>
      <c r="B10210" t="s">
        <v>9813</v>
      </c>
    </row>
    <row r="10211" spans="1:2">
      <c r="A10211" s="1">
        <v>1090100091823</v>
      </c>
      <c r="B10211" t="s">
        <v>9814</v>
      </c>
    </row>
    <row r="10212" spans="1:2">
      <c r="A10212" s="1">
        <v>1090100091915</v>
      </c>
      <c r="B10212" t="s">
        <v>9815</v>
      </c>
    </row>
    <row r="10213" spans="1:2">
      <c r="A10213" s="1">
        <v>1090100091922</v>
      </c>
      <c r="B10213" t="s">
        <v>9816</v>
      </c>
    </row>
    <row r="10214" spans="1:2">
      <c r="A10214" s="1">
        <v>1090100091939</v>
      </c>
      <c r="B10214" t="s">
        <v>9817</v>
      </c>
    </row>
    <row r="10215" spans="1:2">
      <c r="A10215" s="1">
        <v>1090100091946</v>
      </c>
      <c r="B10215" t="s">
        <v>9818</v>
      </c>
    </row>
    <row r="10216" spans="1:2">
      <c r="A10216" s="1">
        <v>1090100091953</v>
      </c>
      <c r="B10216" t="s">
        <v>9819</v>
      </c>
    </row>
    <row r="10217" spans="1:2">
      <c r="A10217" s="1">
        <v>1090100091960</v>
      </c>
      <c r="B10217" t="s">
        <v>9820</v>
      </c>
    </row>
    <row r="10218" spans="1:2">
      <c r="A10218" s="1">
        <v>1090100091977</v>
      </c>
      <c r="B10218" t="s">
        <v>9821</v>
      </c>
    </row>
    <row r="10219" spans="1:2">
      <c r="A10219" s="1">
        <v>1090100091984</v>
      </c>
      <c r="B10219" t="s">
        <v>9822</v>
      </c>
    </row>
    <row r="10220" spans="1:2">
      <c r="A10220" s="1">
        <v>1090100091991</v>
      </c>
      <c r="B10220" t="s">
        <v>9823</v>
      </c>
    </row>
    <row r="10221" spans="1:2">
      <c r="A10221" s="1">
        <v>1090100092004</v>
      </c>
      <c r="B10221" t="s">
        <v>9824</v>
      </c>
    </row>
    <row r="10222" spans="1:2">
      <c r="A10222" s="1">
        <v>1090100092011</v>
      </c>
      <c r="B10222" t="s">
        <v>9825</v>
      </c>
    </row>
    <row r="10223" spans="1:2">
      <c r="A10223" s="1">
        <v>1090100092028</v>
      </c>
      <c r="B10223" t="s">
        <v>9826</v>
      </c>
    </row>
    <row r="10224" spans="1:2">
      <c r="A10224" s="1">
        <v>1090100092035</v>
      </c>
      <c r="B10224" t="s">
        <v>9827</v>
      </c>
    </row>
    <row r="10225" spans="1:2">
      <c r="A10225" s="1">
        <v>1090100092042</v>
      </c>
      <c r="B10225" t="s">
        <v>9828</v>
      </c>
    </row>
    <row r="10226" spans="1:2">
      <c r="A10226" s="1">
        <v>1090100092059</v>
      </c>
      <c r="B10226" t="s">
        <v>9829</v>
      </c>
    </row>
    <row r="10227" spans="1:2">
      <c r="A10227" s="1">
        <v>1090100092066</v>
      </c>
      <c r="B10227" t="s">
        <v>9830</v>
      </c>
    </row>
    <row r="10228" spans="1:2">
      <c r="A10228" s="1">
        <v>1090100092073</v>
      </c>
      <c r="B10228" t="s">
        <v>9831</v>
      </c>
    </row>
    <row r="10229" spans="1:2">
      <c r="A10229" s="1">
        <v>1090100092080</v>
      </c>
      <c r="B10229" t="s">
        <v>9832</v>
      </c>
    </row>
    <row r="10230" spans="1:2">
      <c r="A10230" s="1">
        <v>1090100092097</v>
      </c>
      <c r="B10230" t="s">
        <v>9833</v>
      </c>
    </row>
    <row r="10231" spans="1:2">
      <c r="A10231" s="1">
        <v>1090100092103</v>
      </c>
      <c r="B10231" t="s">
        <v>9834</v>
      </c>
    </row>
    <row r="10232" spans="1:2">
      <c r="A10232" s="1">
        <v>1090100092110</v>
      </c>
      <c r="B10232" t="s">
        <v>9835</v>
      </c>
    </row>
    <row r="10233" spans="1:2">
      <c r="A10233" s="1">
        <v>1090100092127</v>
      </c>
      <c r="B10233" t="s">
        <v>9836</v>
      </c>
    </row>
    <row r="10234" spans="1:2">
      <c r="A10234" s="1">
        <v>1090100092134</v>
      </c>
      <c r="B10234" t="s">
        <v>9837</v>
      </c>
    </row>
    <row r="10235" spans="1:2">
      <c r="A10235" s="1">
        <v>1090100092141</v>
      </c>
      <c r="B10235" t="s">
        <v>9838</v>
      </c>
    </row>
    <row r="10236" spans="1:2">
      <c r="A10236" s="1">
        <v>1090100092158</v>
      </c>
      <c r="B10236" t="s">
        <v>9839</v>
      </c>
    </row>
    <row r="10237" spans="1:2">
      <c r="A10237" s="1">
        <v>1090100092165</v>
      </c>
      <c r="B10237" t="s">
        <v>9840</v>
      </c>
    </row>
    <row r="10238" spans="1:2">
      <c r="A10238" s="1">
        <v>1090100092172</v>
      </c>
      <c r="B10238" t="s">
        <v>9841</v>
      </c>
    </row>
    <row r="10239" spans="1:2">
      <c r="A10239" s="1">
        <v>1090100092189</v>
      </c>
      <c r="B10239" t="s">
        <v>9842</v>
      </c>
    </row>
    <row r="10240" spans="1:2">
      <c r="A10240" s="1">
        <v>1090100092196</v>
      </c>
      <c r="B10240" t="s">
        <v>9843</v>
      </c>
    </row>
    <row r="10241" spans="1:2">
      <c r="A10241" s="1">
        <v>1090100092202</v>
      </c>
      <c r="B10241" t="s">
        <v>9844</v>
      </c>
    </row>
    <row r="10242" spans="1:2">
      <c r="A10242" s="1">
        <v>1090100092219</v>
      </c>
      <c r="B10242" t="s">
        <v>9845</v>
      </c>
    </row>
    <row r="10243" spans="1:2">
      <c r="A10243" s="1">
        <v>1090100092226</v>
      </c>
      <c r="B10243" t="s">
        <v>9846</v>
      </c>
    </row>
    <row r="10244" spans="1:2">
      <c r="A10244" s="1">
        <v>1090100092233</v>
      </c>
      <c r="B10244" t="s">
        <v>9847</v>
      </c>
    </row>
    <row r="10245" spans="1:2">
      <c r="A10245" s="1">
        <v>1090100092240</v>
      </c>
      <c r="B10245" t="s">
        <v>9848</v>
      </c>
    </row>
    <row r="10246" spans="1:2">
      <c r="A10246" s="1">
        <v>1090100092257</v>
      </c>
      <c r="B10246" t="s">
        <v>9849</v>
      </c>
    </row>
    <row r="10247" spans="1:2">
      <c r="A10247" s="1">
        <v>1090100092264</v>
      </c>
      <c r="B10247" t="s">
        <v>9850</v>
      </c>
    </row>
    <row r="10248" spans="1:2">
      <c r="A10248" s="1">
        <v>1090100092271</v>
      </c>
      <c r="B10248" t="s">
        <v>9851</v>
      </c>
    </row>
    <row r="10249" spans="1:2">
      <c r="A10249" s="1">
        <v>1090100092288</v>
      </c>
      <c r="B10249" t="s">
        <v>9852</v>
      </c>
    </row>
    <row r="10250" spans="1:2">
      <c r="A10250" s="1">
        <v>1090100092295</v>
      </c>
      <c r="B10250" t="s">
        <v>9853</v>
      </c>
    </row>
    <row r="10251" spans="1:2">
      <c r="A10251" s="1">
        <v>1090100092301</v>
      </c>
      <c r="B10251" t="s">
        <v>9854</v>
      </c>
    </row>
    <row r="10252" spans="1:2">
      <c r="A10252" s="1">
        <v>1090100092318</v>
      </c>
      <c r="B10252" t="s">
        <v>9855</v>
      </c>
    </row>
    <row r="10253" spans="1:2">
      <c r="A10253" s="1">
        <v>1090100092325</v>
      </c>
      <c r="B10253" t="s">
        <v>9856</v>
      </c>
    </row>
    <row r="10254" spans="1:2">
      <c r="A10254" s="1">
        <v>1090100092332</v>
      </c>
      <c r="B10254" t="s">
        <v>9857</v>
      </c>
    </row>
    <row r="10255" spans="1:2">
      <c r="A10255" s="1">
        <v>1090100092349</v>
      </c>
      <c r="B10255" t="s">
        <v>9858</v>
      </c>
    </row>
    <row r="10256" spans="1:2">
      <c r="A10256" s="1">
        <v>1090100092356</v>
      </c>
      <c r="B10256" t="s">
        <v>9859</v>
      </c>
    </row>
    <row r="10257" spans="1:2">
      <c r="A10257" s="1">
        <v>1090100092363</v>
      </c>
      <c r="B10257" t="s">
        <v>9860</v>
      </c>
    </row>
    <row r="10258" spans="1:2">
      <c r="A10258" s="1">
        <v>1090100092370</v>
      </c>
      <c r="B10258" t="s">
        <v>9861</v>
      </c>
    </row>
    <row r="10259" spans="1:2">
      <c r="A10259" s="1">
        <v>1090100092387</v>
      </c>
      <c r="B10259" t="s">
        <v>9862</v>
      </c>
    </row>
    <row r="10260" spans="1:2">
      <c r="A10260" s="1">
        <v>1090100092394</v>
      </c>
      <c r="B10260" t="s">
        <v>9863</v>
      </c>
    </row>
    <row r="10261" spans="1:2">
      <c r="A10261" s="1">
        <v>1090100092400</v>
      </c>
      <c r="B10261" t="s">
        <v>9864</v>
      </c>
    </row>
    <row r="10262" spans="1:2">
      <c r="A10262" s="1">
        <v>1090100092417</v>
      </c>
      <c r="B10262" t="s">
        <v>9865</v>
      </c>
    </row>
    <row r="10263" spans="1:2">
      <c r="A10263" s="1">
        <v>1090100092424</v>
      </c>
      <c r="B10263" t="s">
        <v>9866</v>
      </c>
    </row>
    <row r="10264" spans="1:2">
      <c r="A10264" s="1">
        <v>1090100092431</v>
      </c>
      <c r="B10264" t="s">
        <v>9867</v>
      </c>
    </row>
    <row r="10265" spans="1:2">
      <c r="A10265" s="1">
        <v>1090100092448</v>
      </c>
      <c r="B10265" t="s">
        <v>9868</v>
      </c>
    </row>
    <row r="10266" spans="1:2">
      <c r="A10266" s="1">
        <v>1090100092455</v>
      </c>
      <c r="B10266" t="s">
        <v>9869</v>
      </c>
    </row>
    <row r="10267" spans="1:2">
      <c r="A10267" s="1">
        <v>1090100092462</v>
      </c>
      <c r="B10267" t="s">
        <v>9870</v>
      </c>
    </row>
    <row r="10268" spans="1:2">
      <c r="A10268" s="1">
        <v>1090100092479</v>
      </c>
      <c r="B10268" t="s">
        <v>9871</v>
      </c>
    </row>
    <row r="10269" spans="1:2">
      <c r="A10269" s="1">
        <v>1090100092486</v>
      </c>
      <c r="B10269" t="s">
        <v>9872</v>
      </c>
    </row>
    <row r="10270" spans="1:2">
      <c r="A10270" s="1">
        <v>1090100092493</v>
      </c>
      <c r="B10270" t="s">
        <v>9873</v>
      </c>
    </row>
    <row r="10271" spans="1:2">
      <c r="A10271" s="1">
        <v>1090100092509</v>
      </c>
      <c r="B10271" t="s">
        <v>9874</v>
      </c>
    </row>
    <row r="10272" spans="1:2">
      <c r="A10272" s="1">
        <v>1090100092516</v>
      </c>
      <c r="B10272" t="e">
        <f>+MIRROR GOLDEA NI KDL-A105</f>
        <v>#NAME?</v>
      </c>
    </row>
    <row r="10273" spans="1:2">
      <c r="A10273" s="1">
        <v>1090100092523</v>
      </c>
      <c r="B10273" t="e">
        <f>+LAV GOLDEA NI KDL-A105</f>
        <v>#NAME?</v>
      </c>
    </row>
    <row r="10274" spans="1:2">
      <c r="A10274" s="1">
        <v>1090100092530</v>
      </c>
      <c r="B10274" t="e">
        <f>+CABINET GOLDEA NI KDL-A105 WHITE</f>
        <v>#NAME?</v>
      </c>
    </row>
    <row r="10275" spans="1:2">
      <c r="A10275" s="1">
        <v>1090100092547</v>
      </c>
      <c r="B10275" t="e">
        <f>+CABINET GOLDEA NI KDL-A105 RED</f>
        <v>#NAME?</v>
      </c>
    </row>
    <row r="10276" spans="1:2">
      <c r="A10276" s="1">
        <v>1090100092554</v>
      </c>
      <c r="B10276" t="e">
        <f>+CABINET GOLDEA NI KDL-A105 BLACK</f>
        <v>#NAME?</v>
      </c>
    </row>
    <row r="10277" spans="1:2">
      <c r="A10277" s="1">
        <v>1090100092561</v>
      </c>
      <c r="B10277" t="s">
        <v>9875</v>
      </c>
    </row>
    <row r="10278" spans="1:2">
      <c r="A10278" s="1">
        <v>1090100092578</v>
      </c>
      <c r="B10278" t="s">
        <v>9876</v>
      </c>
    </row>
    <row r="10279" spans="1:2">
      <c r="A10279" s="1">
        <v>1090100092585</v>
      </c>
      <c r="B10279" t="s">
        <v>9877</v>
      </c>
    </row>
    <row r="10280" spans="1:2">
      <c r="A10280" s="1">
        <v>1090100092592</v>
      </c>
      <c r="B10280" t="s">
        <v>9878</v>
      </c>
    </row>
    <row r="10281" spans="1:2">
      <c r="A10281" s="1">
        <v>1090100092615</v>
      </c>
      <c r="B10281" t="s">
        <v>9879</v>
      </c>
    </row>
    <row r="10282" spans="1:2">
      <c r="A10282" s="1">
        <v>1090100092622</v>
      </c>
      <c r="B10282" t="s">
        <v>9880</v>
      </c>
    </row>
    <row r="10283" spans="1:2">
      <c r="A10283" s="1">
        <v>1090100092677</v>
      </c>
      <c r="B10283" t="s">
        <v>9881</v>
      </c>
    </row>
    <row r="10284" spans="1:2">
      <c r="A10284" s="1">
        <v>1090100092684</v>
      </c>
      <c r="B10284" t="s">
        <v>9882</v>
      </c>
    </row>
    <row r="10285" spans="1:2">
      <c r="A10285" s="1">
        <v>1090100092707</v>
      </c>
      <c r="B10285" t="s">
        <v>9883</v>
      </c>
    </row>
    <row r="10286" spans="1:2">
      <c r="A10286" s="1">
        <v>1090100092714</v>
      </c>
      <c r="B10286" t="s">
        <v>9884</v>
      </c>
    </row>
    <row r="10287" spans="1:2">
      <c r="A10287" s="1">
        <v>1090100092721</v>
      </c>
      <c r="B10287" t="s">
        <v>9885</v>
      </c>
    </row>
    <row r="10288" spans="1:2">
      <c r="A10288" s="1">
        <v>1090100092738</v>
      </c>
      <c r="B10288" t="s">
        <v>9886</v>
      </c>
    </row>
    <row r="10289" spans="1:2">
      <c r="A10289" s="1">
        <v>1090100092752</v>
      </c>
      <c r="B10289" t="s">
        <v>9887</v>
      </c>
    </row>
    <row r="10290" spans="1:2">
      <c r="A10290" s="1">
        <v>1090100092769</v>
      </c>
      <c r="B10290" t="s">
        <v>9888</v>
      </c>
    </row>
    <row r="10291" spans="1:2">
      <c r="A10291" s="1">
        <v>1090100092783</v>
      </c>
      <c r="B10291" t="s">
        <v>9889</v>
      </c>
    </row>
    <row r="10292" spans="1:2">
      <c r="A10292" s="1">
        <v>1090100092790</v>
      </c>
      <c r="B10292" t="s">
        <v>9890</v>
      </c>
    </row>
    <row r="10293" spans="1:2">
      <c r="A10293" s="1">
        <v>1090100092806</v>
      </c>
      <c r="B10293" t="s">
        <v>9891</v>
      </c>
    </row>
    <row r="10294" spans="1:2">
      <c r="A10294" s="1">
        <v>1090100092813</v>
      </c>
      <c r="B10294" t="s">
        <v>9892</v>
      </c>
    </row>
    <row r="10295" spans="1:2">
      <c r="A10295" s="1">
        <v>1090100092820</v>
      </c>
      <c r="B10295" t="s">
        <v>9893</v>
      </c>
    </row>
    <row r="10296" spans="1:2">
      <c r="A10296" s="1">
        <v>1090100092837</v>
      </c>
      <c r="B10296" t="s">
        <v>9894</v>
      </c>
    </row>
    <row r="10297" spans="1:2">
      <c r="A10297" s="1">
        <v>1090100092844</v>
      </c>
      <c r="B10297" t="s">
        <v>9895</v>
      </c>
    </row>
    <row r="10298" spans="1:2">
      <c r="A10298" s="1">
        <v>1090100092851</v>
      </c>
      <c r="B10298" t="s">
        <v>9896</v>
      </c>
    </row>
    <row r="10299" spans="1:2">
      <c r="A10299" s="1">
        <v>1090100092868</v>
      </c>
      <c r="B10299" t="s">
        <v>9897</v>
      </c>
    </row>
    <row r="10300" spans="1:2">
      <c r="A10300" s="1">
        <v>1090100092875</v>
      </c>
      <c r="B10300" t="s">
        <v>9898</v>
      </c>
    </row>
    <row r="10301" spans="1:2">
      <c r="A10301" s="1">
        <v>1090100092882</v>
      </c>
      <c r="B10301" t="s">
        <v>9899</v>
      </c>
    </row>
    <row r="10302" spans="1:2">
      <c r="A10302" s="1">
        <v>1090100092899</v>
      </c>
      <c r="B10302" t="s">
        <v>9900</v>
      </c>
    </row>
    <row r="10303" spans="1:2">
      <c r="A10303" s="1">
        <v>1090100092905</v>
      </c>
      <c r="B10303" t="s">
        <v>9901</v>
      </c>
    </row>
    <row r="10304" spans="1:2">
      <c r="A10304" s="1">
        <v>1090100092912</v>
      </c>
      <c r="B10304" t="s">
        <v>9902</v>
      </c>
    </row>
    <row r="10305" spans="1:2">
      <c r="A10305" s="1">
        <v>1090100092929</v>
      </c>
      <c r="B10305" t="s">
        <v>9903</v>
      </c>
    </row>
    <row r="10306" spans="1:2">
      <c r="A10306" s="1">
        <v>1090100092981</v>
      </c>
      <c r="B10306" t="e">
        <f>+HAND RIVETER HAUSMANN CT-646</f>
        <v>#NAME?</v>
      </c>
    </row>
    <row r="10307" spans="1:2">
      <c r="A10307" s="1">
        <v>1090100092998</v>
      </c>
      <c r="B10307" t="e">
        <f>+HAND RIVETER HAUSMANN HJ217001 CT-799/RGE92019 HEAVY DUTY</f>
        <v>#NAME?</v>
      </c>
    </row>
    <row r="10308" spans="1:2">
      <c r="A10308" s="1">
        <v>1090100093001</v>
      </c>
      <c r="B10308" t="s">
        <v>9904</v>
      </c>
    </row>
    <row r="10309" spans="1:2">
      <c r="A10309" s="1">
        <v>1090100093018</v>
      </c>
      <c r="B10309" t="s">
        <v>9905</v>
      </c>
    </row>
    <row r="10310" spans="1:2">
      <c r="A10310" s="1">
        <v>1090100093025</v>
      </c>
      <c r="B10310" t="s">
        <v>9906</v>
      </c>
    </row>
    <row r="10311" spans="1:2">
      <c r="A10311" s="1">
        <v>1090100093032</v>
      </c>
      <c r="B10311" t="s">
        <v>9907</v>
      </c>
    </row>
    <row r="10312" spans="1:2">
      <c r="A10312" s="1">
        <v>1090100093049</v>
      </c>
      <c r="B10312" t="s">
        <v>9908</v>
      </c>
    </row>
    <row r="10313" spans="1:2">
      <c r="A10313" s="1">
        <v>1090100093056</v>
      </c>
      <c r="B10313" t="s">
        <v>9909</v>
      </c>
    </row>
    <row r="10314" spans="1:2">
      <c r="A10314" s="1">
        <v>1090100093063</v>
      </c>
      <c r="B10314" t="s">
        <v>9910</v>
      </c>
    </row>
    <row r="10315" spans="1:2">
      <c r="A10315" s="1">
        <v>1090100093070</v>
      </c>
      <c r="B10315" t="s">
        <v>9911</v>
      </c>
    </row>
    <row r="10316" spans="1:2">
      <c r="A10316" s="1">
        <v>1090100093087</v>
      </c>
      <c r="B10316" t="s">
        <v>9912</v>
      </c>
    </row>
    <row r="10317" spans="1:2">
      <c r="A10317" s="1">
        <v>1090100093094</v>
      </c>
      <c r="B10317" t="s">
        <v>9913</v>
      </c>
    </row>
    <row r="10318" spans="1:2">
      <c r="A10318" s="1">
        <v>1090100093100</v>
      </c>
      <c r="B10318" t="s">
        <v>9914</v>
      </c>
    </row>
    <row r="10319" spans="1:2">
      <c r="A10319" s="1">
        <v>1090100093117</v>
      </c>
      <c r="B10319" t="s">
        <v>9915</v>
      </c>
    </row>
    <row r="10320" spans="1:2">
      <c r="A10320" s="1">
        <v>1090100093124</v>
      </c>
      <c r="B10320" t="s">
        <v>9916</v>
      </c>
    </row>
    <row r="10321" spans="1:2">
      <c r="A10321" s="1">
        <v>1090100093131</v>
      </c>
      <c r="B10321" t="s">
        <v>9917</v>
      </c>
    </row>
    <row r="10322" spans="1:2">
      <c r="A10322" s="1">
        <v>1090100093148</v>
      </c>
      <c r="B10322" t="s">
        <v>9918</v>
      </c>
    </row>
    <row r="10323" spans="1:2">
      <c r="A10323" s="1">
        <v>1090100093155</v>
      </c>
      <c r="B10323" t="s">
        <v>9919</v>
      </c>
    </row>
    <row r="10324" spans="1:2">
      <c r="A10324" s="1">
        <v>1090100093162</v>
      </c>
      <c r="B10324" t="s">
        <v>9920</v>
      </c>
    </row>
    <row r="10325" spans="1:2">
      <c r="A10325" s="1">
        <v>1090100093179</v>
      </c>
      <c r="B10325" t="s">
        <v>9921</v>
      </c>
    </row>
    <row r="10326" spans="1:2">
      <c r="A10326" s="1">
        <v>1090100093186</v>
      </c>
      <c r="B10326" t="s">
        <v>9922</v>
      </c>
    </row>
    <row r="10327" spans="1:2">
      <c r="A10327" s="1">
        <v>1090100093193</v>
      </c>
      <c r="B10327" t="s">
        <v>9923</v>
      </c>
    </row>
    <row r="10328" spans="1:2">
      <c r="A10328" s="1">
        <v>1090100093209</v>
      </c>
      <c r="B10328" t="s">
        <v>9924</v>
      </c>
    </row>
    <row r="10329" spans="1:2">
      <c r="A10329" s="1">
        <v>1090100093216</v>
      </c>
      <c r="B10329" t="s">
        <v>9925</v>
      </c>
    </row>
    <row r="10330" spans="1:2">
      <c r="A10330" s="1">
        <v>1090100093223</v>
      </c>
      <c r="B10330" t="s">
        <v>9926</v>
      </c>
    </row>
    <row r="10331" spans="1:2">
      <c r="A10331" s="1">
        <v>1090100093230</v>
      </c>
      <c r="B10331" t="s">
        <v>9927</v>
      </c>
    </row>
    <row r="10332" spans="1:2">
      <c r="A10332" s="1">
        <v>1090100093247</v>
      </c>
      <c r="B10332" t="s">
        <v>9928</v>
      </c>
    </row>
    <row r="10333" spans="1:2">
      <c r="A10333" s="1">
        <v>1090100093254</v>
      </c>
      <c r="B10333" t="s">
        <v>9929</v>
      </c>
    </row>
    <row r="10334" spans="1:2">
      <c r="A10334" s="1">
        <v>1090100093261</v>
      </c>
      <c r="B10334" t="s">
        <v>9930</v>
      </c>
    </row>
    <row r="10335" spans="1:2">
      <c r="A10335" s="1">
        <v>1090100093278</v>
      </c>
      <c r="B10335" t="s">
        <v>9931</v>
      </c>
    </row>
    <row r="10336" spans="1:2">
      <c r="A10336" s="1">
        <v>1090100093285</v>
      </c>
      <c r="B10336" t="s">
        <v>9932</v>
      </c>
    </row>
    <row r="10337" spans="1:2">
      <c r="A10337" s="1">
        <v>1090100093292</v>
      </c>
      <c r="B10337" t="s">
        <v>9933</v>
      </c>
    </row>
    <row r="10338" spans="1:2">
      <c r="A10338" s="1">
        <v>1090100093308</v>
      </c>
      <c r="B10338" t="s">
        <v>9934</v>
      </c>
    </row>
    <row r="10339" spans="1:2">
      <c r="A10339" s="1">
        <v>1090100093315</v>
      </c>
      <c r="B10339" t="s">
        <v>9935</v>
      </c>
    </row>
    <row r="10340" spans="1:2">
      <c r="A10340" s="1">
        <v>1090100093322</v>
      </c>
      <c r="B10340" t="s">
        <v>9936</v>
      </c>
    </row>
    <row r="10341" spans="1:2">
      <c r="A10341" s="1">
        <v>1090100093339</v>
      </c>
      <c r="B10341" t="s">
        <v>9937</v>
      </c>
    </row>
    <row r="10342" spans="1:2">
      <c r="A10342" s="1">
        <v>1090100093346</v>
      </c>
      <c r="B10342" t="s">
        <v>9938</v>
      </c>
    </row>
    <row r="10343" spans="1:2">
      <c r="A10343" s="1">
        <v>1090100093353</v>
      </c>
      <c r="B10343" t="s">
        <v>9939</v>
      </c>
    </row>
    <row r="10344" spans="1:2">
      <c r="A10344" s="1">
        <v>1090100093360</v>
      </c>
      <c r="B10344" t="s">
        <v>9940</v>
      </c>
    </row>
    <row r="10345" spans="1:2">
      <c r="A10345" s="1">
        <v>1090100093377</v>
      </c>
      <c r="B10345" t="s">
        <v>9941</v>
      </c>
    </row>
    <row r="10346" spans="1:2">
      <c r="A10346" s="1">
        <v>1090100093384</v>
      </c>
      <c r="B10346" t="s">
        <v>9942</v>
      </c>
    </row>
    <row r="10347" spans="1:2">
      <c r="A10347" s="1">
        <v>1090100093391</v>
      </c>
      <c r="B10347" t="s">
        <v>9943</v>
      </c>
    </row>
    <row r="10348" spans="1:2">
      <c r="A10348" s="1">
        <v>1090100093407</v>
      </c>
      <c r="B10348" t="s">
        <v>9944</v>
      </c>
    </row>
    <row r="10349" spans="1:2">
      <c r="A10349" s="1">
        <v>1090100093414</v>
      </c>
      <c r="B10349" t="s">
        <v>9945</v>
      </c>
    </row>
    <row r="10350" spans="1:2">
      <c r="A10350" s="1">
        <v>1090100093421</v>
      </c>
      <c r="B10350" t="s">
        <v>9946</v>
      </c>
    </row>
    <row r="10351" spans="1:2">
      <c r="A10351" s="1">
        <v>1090100093438</v>
      </c>
      <c r="B10351" t="s">
        <v>9947</v>
      </c>
    </row>
    <row r="10352" spans="1:2">
      <c r="A10352" s="1">
        <v>1090100093445</v>
      </c>
      <c r="B10352" t="s">
        <v>9948</v>
      </c>
    </row>
    <row r="10353" spans="1:2">
      <c r="A10353" s="1">
        <v>1090100093452</v>
      </c>
      <c r="B10353" t="s">
        <v>9949</v>
      </c>
    </row>
    <row r="10354" spans="1:2">
      <c r="A10354" s="1">
        <v>1090100093469</v>
      </c>
      <c r="B10354" t="s">
        <v>9950</v>
      </c>
    </row>
    <row r="10355" spans="1:2">
      <c r="A10355" s="1">
        <v>1090100093476</v>
      </c>
      <c r="B10355" t="s">
        <v>9951</v>
      </c>
    </row>
    <row r="10356" spans="1:2">
      <c r="A10356" s="1">
        <v>1090100093483</v>
      </c>
      <c r="B10356" t="s">
        <v>9952</v>
      </c>
    </row>
    <row r="10357" spans="1:2">
      <c r="A10357" s="1">
        <v>1090100093490</v>
      </c>
      <c r="B10357" t="s">
        <v>9953</v>
      </c>
    </row>
    <row r="10358" spans="1:2">
      <c r="A10358" s="1">
        <v>1090100093506</v>
      </c>
      <c r="B10358" t="s">
        <v>9954</v>
      </c>
    </row>
    <row r="10359" spans="1:2">
      <c r="A10359" s="1">
        <v>1090100093513</v>
      </c>
      <c r="B10359" t="s">
        <v>9955</v>
      </c>
    </row>
    <row r="10360" spans="1:2">
      <c r="A10360" s="1">
        <v>1090100093520</v>
      </c>
      <c r="B10360" t="s">
        <v>9956</v>
      </c>
    </row>
    <row r="10361" spans="1:2">
      <c r="A10361" s="1">
        <v>1090100093537</v>
      </c>
      <c r="B10361" t="s">
        <v>9957</v>
      </c>
    </row>
    <row r="10362" spans="1:2">
      <c r="A10362" s="1">
        <v>1090100093544</v>
      </c>
      <c r="B10362" t="s">
        <v>9958</v>
      </c>
    </row>
    <row r="10363" spans="1:2">
      <c r="A10363" s="1">
        <v>1090100093551</v>
      </c>
      <c r="B10363" t="s">
        <v>9959</v>
      </c>
    </row>
    <row r="10364" spans="1:2">
      <c r="A10364" s="1">
        <v>1090100093568</v>
      </c>
      <c r="B10364" t="s">
        <v>9960</v>
      </c>
    </row>
    <row r="10365" spans="1:2">
      <c r="A10365" s="1">
        <v>1090100093575</v>
      </c>
      <c r="B10365" t="s">
        <v>9961</v>
      </c>
    </row>
    <row r="10366" spans="1:2">
      <c r="A10366" s="1">
        <v>1090100093582</v>
      </c>
      <c r="B10366" t="s">
        <v>9962</v>
      </c>
    </row>
    <row r="10367" spans="1:2">
      <c r="A10367" s="1">
        <v>1090100093599</v>
      </c>
      <c r="B10367" t="s">
        <v>9963</v>
      </c>
    </row>
    <row r="10368" spans="1:2">
      <c r="A10368" s="1">
        <v>1090100093605</v>
      </c>
      <c r="B10368" t="s">
        <v>9964</v>
      </c>
    </row>
    <row r="10369" spans="1:2">
      <c r="A10369" s="1">
        <v>1090100093612</v>
      </c>
      <c r="B10369" t="s">
        <v>9965</v>
      </c>
    </row>
    <row r="10370" spans="1:2">
      <c r="A10370" s="1">
        <v>1090100093629</v>
      </c>
      <c r="B10370" t="s">
        <v>9966</v>
      </c>
    </row>
    <row r="10371" spans="1:2">
      <c r="A10371" s="1">
        <v>1090100093636</v>
      </c>
      <c r="B10371" t="s">
        <v>9967</v>
      </c>
    </row>
    <row r="10372" spans="1:2">
      <c r="A10372" s="1">
        <v>1090100093643</v>
      </c>
      <c r="B10372" t="s">
        <v>9968</v>
      </c>
    </row>
    <row r="10373" spans="1:2">
      <c r="A10373" s="1">
        <v>1090100093650</v>
      </c>
      <c r="B10373" t="s">
        <v>9969</v>
      </c>
    </row>
    <row r="10374" spans="1:2">
      <c r="A10374" s="1">
        <v>1090100093667</v>
      </c>
      <c r="B10374" t="s">
        <v>9970</v>
      </c>
    </row>
    <row r="10375" spans="1:2">
      <c r="A10375" s="1">
        <v>1090100093674</v>
      </c>
      <c r="B10375" t="s">
        <v>9971</v>
      </c>
    </row>
    <row r="10376" spans="1:2">
      <c r="A10376" s="1">
        <v>1090100093681</v>
      </c>
      <c r="B10376" t="s">
        <v>9972</v>
      </c>
    </row>
    <row r="10377" spans="1:2">
      <c r="A10377" s="1">
        <v>1090100093698</v>
      </c>
      <c r="B10377" t="s">
        <v>9973</v>
      </c>
    </row>
    <row r="10378" spans="1:2">
      <c r="A10378" s="1">
        <v>1090100093704</v>
      </c>
      <c r="B10378" t="s">
        <v>9974</v>
      </c>
    </row>
    <row r="10379" spans="1:2">
      <c r="A10379" s="1">
        <v>1090100093711</v>
      </c>
      <c r="B10379" t="s">
        <v>9975</v>
      </c>
    </row>
    <row r="10380" spans="1:2">
      <c r="A10380" s="1">
        <v>1090100093728</v>
      </c>
      <c r="B10380" t="s">
        <v>9976</v>
      </c>
    </row>
    <row r="10381" spans="1:2">
      <c r="A10381" s="1">
        <v>1090100093735</v>
      </c>
      <c r="B10381" t="s">
        <v>9977</v>
      </c>
    </row>
    <row r="10382" spans="1:2">
      <c r="A10382" s="1">
        <v>1090100093742</v>
      </c>
      <c r="B10382" t="s">
        <v>9978</v>
      </c>
    </row>
    <row r="10383" spans="1:2">
      <c r="A10383" s="1">
        <v>1090100093759</v>
      </c>
      <c r="B10383" t="s">
        <v>9979</v>
      </c>
    </row>
    <row r="10384" spans="1:2">
      <c r="A10384" s="1">
        <v>1090100093766</v>
      </c>
      <c r="B10384" t="s">
        <v>9980</v>
      </c>
    </row>
    <row r="10385" spans="1:2">
      <c r="A10385" s="1">
        <v>1090100093773</v>
      </c>
      <c r="B10385" t="s">
        <v>9981</v>
      </c>
    </row>
    <row r="10386" spans="1:2">
      <c r="A10386" s="1">
        <v>1090100093780</v>
      </c>
      <c r="B10386" t="s">
        <v>9982</v>
      </c>
    </row>
    <row r="10387" spans="1:2">
      <c r="A10387" s="1">
        <v>1090100093797</v>
      </c>
      <c r="B10387" t="s">
        <v>9983</v>
      </c>
    </row>
    <row r="10388" spans="1:2">
      <c r="A10388" s="1">
        <v>1090100093803</v>
      </c>
      <c r="B10388" t="s">
        <v>9984</v>
      </c>
    </row>
    <row r="10389" spans="1:2">
      <c r="A10389" s="1">
        <v>1090100093810</v>
      </c>
      <c r="B10389" t="s">
        <v>9985</v>
      </c>
    </row>
    <row r="10390" spans="1:2">
      <c r="A10390" s="1">
        <v>1090100093827</v>
      </c>
      <c r="B10390" t="s">
        <v>9986</v>
      </c>
    </row>
    <row r="10391" spans="1:2">
      <c r="A10391" s="1">
        <v>1090100093834</v>
      </c>
      <c r="B10391" t="s">
        <v>9987</v>
      </c>
    </row>
    <row r="10392" spans="1:2">
      <c r="A10392" s="1">
        <v>1090100093841</v>
      </c>
      <c r="B10392" t="s">
        <v>9988</v>
      </c>
    </row>
    <row r="10393" spans="1:2">
      <c r="A10393" s="1">
        <v>1090100093858</v>
      </c>
      <c r="B10393" t="s">
        <v>9989</v>
      </c>
    </row>
    <row r="10394" spans="1:2">
      <c r="A10394" s="1">
        <v>1090100093865</v>
      </c>
      <c r="B10394" t="s">
        <v>9990</v>
      </c>
    </row>
    <row r="10395" spans="1:2">
      <c r="A10395" s="1">
        <v>1090100093872</v>
      </c>
      <c r="B10395" t="s">
        <v>9991</v>
      </c>
    </row>
    <row r="10396" spans="1:2">
      <c r="A10396" s="1">
        <v>1090100093889</v>
      </c>
      <c r="B10396" t="s">
        <v>9992</v>
      </c>
    </row>
    <row r="10397" spans="1:2">
      <c r="A10397" s="1">
        <v>1090100093896</v>
      </c>
      <c r="B10397" t="s">
        <v>9993</v>
      </c>
    </row>
    <row r="10398" spans="1:2">
      <c r="A10398" s="1">
        <v>1090100093902</v>
      </c>
      <c r="B10398" t="s">
        <v>9994</v>
      </c>
    </row>
    <row r="10399" spans="1:2">
      <c r="A10399" s="1">
        <v>1090100093919</v>
      </c>
      <c r="B10399" t="s">
        <v>9995</v>
      </c>
    </row>
    <row r="10400" spans="1:2">
      <c r="A10400" s="1">
        <v>1090100093926</v>
      </c>
      <c r="B10400" t="s">
        <v>9996</v>
      </c>
    </row>
    <row r="10401" spans="1:2">
      <c r="A10401" s="1">
        <v>1090100093933</v>
      </c>
      <c r="B10401" t="s">
        <v>9997</v>
      </c>
    </row>
    <row r="10402" spans="1:2">
      <c r="A10402" s="1">
        <v>1090100093940</v>
      </c>
      <c r="B10402" t="s">
        <v>9998</v>
      </c>
    </row>
    <row r="10403" spans="1:2">
      <c r="A10403" s="1">
        <v>1090100093957</v>
      </c>
      <c r="B10403" t="s">
        <v>9999</v>
      </c>
    </row>
    <row r="10404" spans="1:2">
      <c r="A10404" s="1">
        <v>1090100093964</v>
      </c>
      <c r="B10404" t="s">
        <v>10000</v>
      </c>
    </row>
    <row r="10405" spans="1:2">
      <c r="A10405" s="1">
        <v>1090100093971</v>
      </c>
      <c r="B10405" t="s">
        <v>10001</v>
      </c>
    </row>
    <row r="10406" spans="1:2">
      <c r="A10406" s="1">
        <v>1090100093988</v>
      </c>
      <c r="B10406" t="s">
        <v>10002</v>
      </c>
    </row>
    <row r="10407" spans="1:2">
      <c r="A10407" s="1">
        <v>1090100093995</v>
      </c>
      <c r="B10407" t="s">
        <v>10003</v>
      </c>
    </row>
    <row r="10408" spans="1:2">
      <c r="A10408" s="1">
        <v>1090100094008</v>
      </c>
      <c r="B10408" t="s">
        <v>10004</v>
      </c>
    </row>
    <row r="10409" spans="1:2">
      <c r="A10409" s="1">
        <v>1090100094015</v>
      </c>
      <c r="B10409" t="s">
        <v>10005</v>
      </c>
    </row>
    <row r="10410" spans="1:2">
      <c r="A10410" s="1">
        <v>1090100094022</v>
      </c>
      <c r="B10410" t="s">
        <v>10006</v>
      </c>
    </row>
    <row r="10411" spans="1:2">
      <c r="A10411" s="1">
        <v>1090100094039</v>
      </c>
      <c r="B10411" t="s">
        <v>10007</v>
      </c>
    </row>
    <row r="10412" spans="1:2">
      <c r="A10412" s="1">
        <v>1090100094046</v>
      </c>
      <c r="B10412" t="s">
        <v>10008</v>
      </c>
    </row>
    <row r="10413" spans="1:2">
      <c r="A10413" s="1">
        <v>1090100094053</v>
      </c>
      <c r="B10413" t="s">
        <v>10009</v>
      </c>
    </row>
    <row r="10414" spans="1:2">
      <c r="A10414" s="1">
        <v>1090100094060</v>
      </c>
      <c r="B10414" t="s">
        <v>10010</v>
      </c>
    </row>
    <row r="10415" spans="1:2">
      <c r="A10415" s="1">
        <v>1090100094077</v>
      </c>
      <c r="B10415" t="s">
        <v>10011</v>
      </c>
    </row>
    <row r="10416" spans="1:2">
      <c r="A10416" s="1">
        <v>1090100094084</v>
      </c>
      <c r="B10416" t="s">
        <v>10012</v>
      </c>
    </row>
    <row r="10417" spans="1:2">
      <c r="A10417" s="1">
        <v>1090100094091</v>
      </c>
      <c r="B10417" t="s">
        <v>10013</v>
      </c>
    </row>
    <row r="10418" spans="1:2">
      <c r="A10418" s="1">
        <v>1090100094107</v>
      </c>
      <c r="B10418" t="s">
        <v>10014</v>
      </c>
    </row>
    <row r="10419" spans="1:2">
      <c r="A10419" s="1">
        <v>1090100094114</v>
      </c>
      <c r="B10419" t="s">
        <v>10015</v>
      </c>
    </row>
    <row r="10420" spans="1:2">
      <c r="A10420" s="1">
        <v>1090100094121</v>
      </c>
      <c r="B10420" t="s">
        <v>10016</v>
      </c>
    </row>
    <row r="10421" spans="1:2">
      <c r="A10421" s="1">
        <v>1090100094138</v>
      </c>
      <c r="B10421" t="s">
        <v>10017</v>
      </c>
    </row>
    <row r="10422" spans="1:2">
      <c r="A10422" s="1">
        <v>1090100094145</v>
      </c>
      <c r="B10422" t="s">
        <v>10018</v>
      </c>
    </row>
    <row r="10423" spans="1:2">
      <c r="A10423" s="1">
        <v>1090100094152</v>
      </c>
      <c r="B10423" t="s">
        <v>10019</v>
      </c>
    </row>
    <row r="10424" spans="1:2">
      <c r="A10424" s="1">
        <v>1090100094169</v>
      </c>
      <c r="B10424" t="s">
        <v>10020</v>
      </c>
    </row>
    <row r="10425" spans="1:2">
      <c r="A10425" s="1">
        <v>1090100094176</v>
      </c>
      <c r="B10425" t="s">
        <v>10021</v>
      </c>
    </row>
    <row r="10426" spans="1:2">
      <c r="A10426" s="1">
        <v>1090100094183</v>
      </c>
      <c r="B10426" t="s">
        <v>10022</v>
      </c>
    </row>
    <row r="10427" spans="1:2">
      <c r="A10427" s="1">
        <v>1090100094190</v>
      </c>
      <c r="B10427" t="s">
        <v>10023</v>
      </c>
    </row>
    <row r="10428" spans="1:2">
      <c r="A10428" s="1">
        <v>1090100094206</v>
      </c>
      <c r="B10428" t="s">
        <v>10024</v>
      </c>
    </row>
    <row r="10429" spans="1:2">
      <c r="A10429" s="1">
        <v>1090100094213</v>
      </c>
      <c r="B10429" t="s">
        <v>10025</v>
      </c>
    </row>
    <row r="10430" spans="1:2">
      <c r="A10430" s="1">
        <v>1090100094220</v>
      </c>
      <c r="B10430" t="s">
        <v>10026</v>
      </c>
    </row>
    <row r="10431" spans="1:2">
      <c r="A10431" s="1">
        <v>1090100094237</v>
      </c>
      <c r="B10431" t="s">
        <v>10027</v>
      </c>
    </row>
    <row r="10432" spans="1:2">
      <c r="A10432" s="1">
        <v>1090100094244</v>
      </c>
      <c r="B10432" t="s">
        <v>10028</v>
      </c>
    </row>
    <row r="10433" spans="1:2">
      <c r="A10433" s="1">
        <v>1090100094251</v>
      </c>
      <c r="B10433" t="s">
        <v>10029</v>
      </c>
    </row>
    <row r="10434" spans="1:2">
      <c r="A10434" s="1">
        <v>1090100094268</v>
      </c>
      <c r="B10434" t="s">
        <v>10030</v>
      </c>
    </row>
    <row r="10435" spans="1:2">
      <c r="A10435" s="1">
        <v>1090100094275</v>
      </c>
      <c r="B10435" t="s">
        <v>10031</v>
      </c>
    </row>
    <row r="10436" spans="1:2">
      <c r="A10436" s="1">
        <v>1090100094282</v>
      </c>
      <c r="B10436" t="s">
        <v>10032</v>
      </c>
    </row>
    <row r="10437" spans="1:2">
      <c r="A10437" s="1">
        <v>1090100094299</v>
      </c>
      <c r="B10437" t="s">
        <v>10033</v>
      </c>
    </row>
    <row r="10438" spans="1:2">
      <c r="A10438" s="1">
        <v>1090100094305</v>
      </c>
      <c r="B10438" t="s">
        <v>10034</v>
      </c>
    </row>
    <row r="10439" spans="1:2">
      <c r="A10439" s="1">
        <v>1090100094312</v>
      </c>
      <c r="B10439" t="s">
        <v>10035</v>
      </c>
    </row>
    <row r="10440" spans="1:2">
      <c r="A10440" s="1">
        <v>1090100094329</v>
      </c>
      <c r="B10440" t="s">
        <v>10036</v>
      </c>
    </row>
    <row r="10441" spans="1:2">
      <c r="A10441" s="1">
        <v>1090100094336</v>
      </c>
      <c r="B10441" t="s">
        <v>10037</v>
      </c>
    </row>
    <row r="10442" spans="1:2">
      <c r="A10442" s="1">
        <v>1090100094343</v>
      </c>
      <c r="B10442" t="s">
        <v>10038</v>
      </c>
    </row>
    <row r="10443" spans="1:2">
      <c r="A10443" s="1">
        <v>1090100094350</v>
      </c>
      <c r="B10443" t="s">
        <v>10039</v>
      </c>
    </row>
    <row r="10444" spans="1:2">
      <c r="A10444" s="1">
        <v>1090100094367</v>
      </c>
      <c r="B10444" t="s">
        <v>10040</v>
      </c>
    </row>
    <row r="10445" spans="1:2">
      <c r="A10445" s="1">
        <v>1090100094374</v>
      </c>
      <c r="B10445" t="s">
        <v>10041</v>
      </c>
    </row>
    <row r="10446" spans="1:2">
      <c r="A10446" s="1">
        <v>1090100094381</v>
      </c>
      <c r="B10446" t="s">
        <v>10042</v>
      </c>
    </row>
    <row r="10447" spans="1:2">
      <c r="A10447" s="1">
        <v>1090100094398</v>
      </c>
      <c r="B10447" t="s">
        <v>10043</v>
      </c>
    </row>
    <row r="10448" spans="1:2">
      <c r="A10448" s="1">
        <v>1090100094404</v>
      </c>
      <c r="B10448" t="s">
        <v>10044</v>
      </c>
    </row>
    <row r="10449" spans="1:2">
      <c r="A10449" s="1">
        <v>1090100094411</v>
      </c>
      <c r="B10449" t="s">
        <v>10045</v>
      </c>
    </row>
    <row r="10450" spans="1:2">
      <c r="A10450" s="1">
        <v>1090100094428</v>
      </c>
      <c r="B10450" t="s">
        <v>10046</v>
      </c>
    </row>
    <row r="10451" spans="1:2">
      <c r="A10451" s="1">
        <v>1090100094435</v>
      </c>
      <c r="B10451" t="s">
        <v>10047</v>
      </c>
    </row>
    <row r="10452" spans="1:2">
      <c r="A10452" s="1">
        <v>1090100094442</v>
      </c>
      <c r="B10452" t="s">
        <v>10048</v>
      </c>
    </row>
    <row r="10453" spans="1:2">
      <c r="A10453" s="1">
        <v>1090100094459</v>
      </c>
      <c r="B10453" t="s">
        <v>10049</v>
      </c>
    </row>
    <row r="10454" spans="1:2">
      <c r="A10454" s="1">
        <v>1090100094466</v>
      </c>
      <c r="B10454" t="s">
        <v>10050</v>
      </c>
    </row>
    <row r="10455" spans="1:2">
      <c r="A10455" s="1">
        <v>1090100094473</v>
      </c>
      <c r="B10455" t="s">
        <v>10051</v>
      </c>
    </row>
    <row r="10456" spans="1:2">
      <c r="A10456" s="1">
        <v>1090100094480</v>
      </c>
      <c r="B10456" t="s">
        <v>10052</v>
      </c>
    </row>
    <row r="10457" spans="1:2">
      <c r="A10457" s="1">
        <v>1090100094497</v>
      </c>
      <c r="B10457" t="s">
        <v>10053</v>
      </c>
    </row>
    <row r="10458" spans="1:2">
      <c r="A10458" s="1">
        <v>1090100094503</v>
      </c>
      <c r="B10458" t="s">
        <v>10054</v>
      </c>
    </row>
    <row r="10459" spans="1:2">
      <c r="A10459" s="1">
        <v>1090100094510</v>
      </c>
      <c r="B10459" t="s">
        <v>10055</v>
      </c>
    </row>
    <row r="10460" spans="1:2">
      <c r="A10460" s="1">
        <v>1090100094527</v>
      </c>
      <c r="B10460" t="s">
        <v>10056</v>
      </c>
    </row>
    <row r="10461" spans="1:2">
      <c r="A10461" s="1">
        <v>1090100094534</v>
      </c>
      <c r="B10461" t="s">
        <v>10057</v>
      </c>
    </row>
    <row r="10462" spans="1:2">
      <c r="A10462" s="1">
        <v>1090100094541</v>
      </c>
      <c r="B10462" t="s">
        <v>10058</v>
      </c>
    </row>
    <row r="10463" spans="1:2">
      <c r="A10463" s="1">
        <v>1090100094558</v>
      </c>
      <c r="B10463" t="s">
        <v>10059</v>
      </c>
    </row>
    <row r="10464" spans="1:2">
      <c r="A10464" s="1">
        <v>1090100094565</v>
      </c>
      <c r="B10464" t="s">
        <v>10060</v>
      </c>
    </row>
    <row r="10465" spans="1:2">
      <c r="A10465" s="1">
        <v>1090100094572</v>
      </c>
      <c r="B10465" t="s">
        <v>10061</v>
      </c>
    </row>
    <row r="10466" spans="1:2">
      <c r="A10466" s="1">
        <v>1090100094589</v>
      </c>
      <c r="B10466" t="s">
        <v>10062</v>
      </c>
    </row>
    <row r="10467" spans="1:2">
      <c r="A10467" s="1">
        <v>1090100094596</v>
      </c>
      <c r="B10467" t="s">
        <v>10063</v>
      </c>
    </row>
    <row r="10468" spans="1:2">
      <c r="A10468" s="1">
        <v>1090100094602</v>
      </c>
      <c r="B10468" t="s">
        <v>10064</v>
      </c>
    </row>
    <row r="10469" spans="1:2">
      <c r="A10469" s="1">
        <v>1090100094619</v>
      </c>
      <c r="B10469" t="s">
        <v>10065</v>
      </c>
    </row>
    <row r="10470" spans="1:2">
      <c r="A10470" s="1">
        <v>1090100094626</v>
      </c>
      <c r="B10470" t="s">
        <v>10066</v>
      </c>
    </row>
    <row r="10471" spans="1:2">
      <c r="A10471" s="1">
        <v>1090100094633</v>
      </c>
      <c r="B10471" t="s">
        <v>10067</v>
      </c>
    </row>
    <row r="10472" spans="1:2">
      <c r="A10472" s="1">
        <v>1090100094640</v>
      </c>
      <c r="B10472" t="s">
        <v>10068</v>
      </c>
    </row>
    <row r="10473" spans="1:2">
      <c r="A10473" s="1">
        <v>1090100094657</v>
      </c>
      <c r="B10473" t="s">
        <v>10069</v>
      </c>
    </row>
    <row r="10474" spans="1:2">
      <c r="A10474" s="1">
        <v>1090100094664</v>
      </c>
      <c r="B10474" t="s">
        <v>10070</v>
      </c>
    </row>
    <row r="10475" spans="1:2">
      <c r="A10475" s="1">
        <v>1090100094671</v>
      </c>
      <c r="B10475" t="s">
        <v>10071</v>
      </c>
    </row>
    <row r="10476" spans="1:2">
      <c r="A10476" s="1">
        <v>1090100094688</v>
      </c>
      <c r="B10476" t="s">
        <v>10072</v>
      </c>
    </row>
    <row r="10477" spans="1:2">
      <c r="A10477" s="1">
        <v>1090100094695</v>
      </c>
      <c r="B10477" t="s">
        <v>10073</v>
      </c>
    </row>
    <row r="10478" spans="1:2">
      <c r="A10478" s="1">
        <v>1090100094701</v>
      </c>
      <c r="B10478" t="s">
        <v>10074</v>
      </c>
    </row>
    <row r="10479" spans="1:2">
      <c r="A10479" s="1">
        <v>1090100094718</v>
      </c>
      <c r="B10479" t="s">
        <v>10075</v>
      </c>
    </row>
    <row r="10480" spans="1:2">
      <c r="A10480" s="1">
        <v>1090100094725</v>
      </c>
      <c r="B10480" t="s">
        <v>10076</v>
      </c>
    </row>
    <row r="10481" spans="1:2">
      <c r="A10481" s="1">
        <v>1090100094732</v>
      </c>
      <c r="B10481" t="s">
        <v>10077</v>
      </c>
    </row>
    <row r="10482" spans="1:2">
      <c r="A10482" s="1">
        <v>1090100094749</v>
      </c>
      <c r="B10482" t="s">
        <v>10078</v>
      </c>
    </row>
    <row r="10483" spans="1:2">
      <c r="A10483" s="1">
        <v>1090100094756</v>
      </c>
      <c r="B10483" t="s">
        <v>10079</v>
      </c>
    </row>
    <row r="10484" spans="1:2">
      <c r="A10484" s="1">
        <v>1090100094763</v>
      </c>
      <c r="B10484" t="s">
        <v>10080</v>
      </c>
    </row>
    <row r="10485" spans="1:2">
      <c r="A10485" s="1">
        <v>1090100094770</v>
      </c>
      <c r="B10485" t="s">
        <v>10081</v>
      </c>
    </row>
    <row r="10486" spans="1:2">
      <c r="A10486" s="1">
        <v>1090100094787</v>
      </c>
      <c r="B10486" t="s">
        <v>10082</v>
      </c>
    </row>
    <row r="10487" spans="1:2">
      <c r="A10487" s="1">
        <v>1090100094794</v>
      </c>
      <c r="B10487" t="s">
        <v>10083</v>
      </c>
    </row>
    <row r="10488" spans="1:2">
      <c r="A10488" s="1">
        <v>1090100094800</v>
      </c>
      <c r="B10488" t="s">
        <v>10084</v>
      </c>
    </row>
    <row r="10489" spans="1:2">
      <c r="A10489" s="1">
        <v>1090100094817</v>
      </c>
      <c r="B10489" t="s">
        <v>10085</v>
      </c>
    </row>
    <row r="10490" spans="1:2">
      <c r="A10490" s="1">
        <v>1090100094824</v>
      </c>
      <c r="B10490" t="s">
        <v>10086</v>
      </c>
    </row>
    <row r="10491" spans="1:2">
      <c r="A10491" s="1">
        <v>1090100094831</v>
      </c>
      <c r="B10491" t="s">
        <v>10087</v>
      </c>
    </row>
    <row r="10492" spans="1:2">
      <c r="A10492" s="1">
        <v>1090100094848</v>
      </c>
      <c r="B10492" t="s">
        <v>10088</v>
      </c>
    </row>
    <row r="10493" spans="1:2">
      <c r="A10493" s="1">
        <v>1090100094855</v>
      </c>
      <c r="B10493" t="s">
        <v>10089</v>
      </c>
    </row>
    <row r="10494" spans="1:2">
      <c r="A10494" s="1">
        <v>1090100094862</v>
      </c>
      <c r="B10494" t="s">
        <v>10090</v>
      </c>
    </row>
    <row r="10495" spans="1:2">
      <c r="A10495" s="1">
        <v>1090100094879</v>
      </c>
      <c r="B10495" t="s">
        <v>10091</v>
      </c>
    </row>
    <row r="10496" spans="1:2">
      <c r="A10496" s="1">
        <v>1090100094886</v>
      </c>
      <c r="B10496" t="s">
        <v>10092</v>
      </c>
    </row>
    <row r="10497" spans="1:2">
      <c r="A10497" s="1">
        <v>1090100094893</v>
      </c>
      <c r="B10497" t="s">
        <v>10093</v>
      </c>
    </row>
    <row r="10498" spans="1:2">
      <c r="A10498" s="1">
        <v>1090100094909</v>
      </c>
      <c r="B10498" t="s">
        <v>10094</v>
      </c>
    </row>
    <row r="10499" spans="1:2">
      <c r="A10499" s="1">
        <v>1090100094916</v>
      </c>
      <c r="B10499" t="s">
        <v>10095</v>
      </c>
    </row>
    <row r="10500" spans="1:2">
      <c r="A10500" s="1">
        <v>1090100094923</v>
      </c>
      <c r="B10500" t="s">
        <v>10096</v>
      </c>
    </row>
    <row r="10501" spans="1:2">
      <c r="A10501" s="1">
        <v>1090100094930</v>
      </c>
      <c r="B10501" t="s">
        <v>10097</v>
      </c>
    </row>
    <row r="10502" spans="1:2">
      <c r="A10502" s="1">
        <v>1090100094947</v>
      </c>
      <c r="B10502" t="s">
        <v>10098</v>
      </c>
    </row>
    <row r="10503" spans="1:2">
      <c r="A10503" s="1">
        <v>1090100094954</v>
      </c>
      <c r="B10503" t="s">
        <v>10099</v>
      </c>
    </row>
    <row r="10504" spans="1:2">
      <c r="A10504" s="1">
        <v>1090100094961</v>
      </c>
      <c r="B10504" t="s">
        <v>10100</v>
      </c>
    </row>
    <row r="10505" spans="1:2">
      <c r="A10505" s="1">
        <v>1090100094978</v>
      </c>
      <c r="B10505" t="s">
        <v>10101</v>
      </c>
    </row>
    <row r="10506" spans="1:2">
      <c r="A10506" s="1">
        <v>1090100094985</v>
      </c>
      <c r="B10506" t="s">
        <v>10102</v>
      </c>
    </row>
    <row r="10507" spans="1:2">
      <c r="A10507" s="1">
        <v>1090100094992</v>
      </c>
      <c r="B10507" t="s">
        <v>10103</v>
      </c>
    </row>
    <row r="10508" spans="1:2">
      <c r="A10508" s="1">
        <v>1090100095005</v>
      </c>
      <c r="B10508" t="s">
        <v>10104</v>
      </c>
    </row>
    <row r="10509" spans="1:2">
      <c r="A10509" s="1">
        <v>1090100095012</v>
      </c>
      <c r="B10509" t="s">
        <v>10105</v>
      </c>
    </row>
    <row r="10510" spans="1:2">
      <c r="A10510" s="1">
        <v>1090100095029</v>
      </c>
      <c r="B10510" t="s">
        <v>10106</v>
      </c>
    </row>
    <row r="10511" spans="1:2">
      <c r="A10511" s="1">
        <v>1090100095036</v>
      </c>
      <c r="B10511" t="s">
        <v>10107</v>
      </c>
    </row>
    <row r="10512" spans="1:2">
      <c r="A10512" s="1">
        <v>1090100095043</v>
      </c>
      <c r="B10512" t="s">
        <v>10108</v>
      </c>
    </row>
    <row r="10513" spans="1:2">
      <c r="A10513" s="1">
        <v>1090100095050</v>
      </c>
      <c r="B10513" t="s">
        <v>10109</v>
      </c>
    </row>
    <row r="10514" spans="1:2">
      <c r="A10514" s="1">
        <v>1090100095067</v>
      </c>
      <c r="B10514" t="s">
        <v>10110</v>
      </c>
    </row>
    <row r="10515" spans="1:2">
      <c r="A10515" s="1">
        <v>1090100095074</v>
      </c>
      <c r="B10515" t="s">
        <v>10111</v>
      </c>
    </row>
    <row r="10516" spans="1:2">
      <c r="A10516" s="1">
        <v>1090100095081</v>
      </c>
      <c r="B10516" t="s">
        <v>10112</v>
      </c>
    </row>
    <row r="10517" spans="1:2">
      <c r="A10517" s="1">
        <v>1090100095098</v>
      </c>
      <c r="B10517" t="s">
        <v>10113</v>
      </c>
    </row>
    <row r="10518" spans="1:2">
      <c r="A10518" s="1">
        <v>1090100095104</v>
      </c>
      <c r="B10518" t="s">
        <v>10114</v>
      </c>
    </row>
    <row r="10519" spans="1:2">
      <c r="A10519" s="1">
        <v>1090100095111</v>
      </c>
      <c r="B10519" t="s">
        <v>10115</v>
      </c>
    </row>
    <row r="10520" spans="1:2">
      <c r="A10520" s="1">
        <v>1090100095128</v>
      </c>
      <c r="B10520" t="s">
        <v>10116</v>
      </c>
    </row>
    <row r="10521" spans="1:2">
      <c r="A10521" s="1">
        <v>1090100095135</v>
      </c>
      <c r="B10521" t="s">
        <v>10117</v>
      </c>
    </row>
    <row r="10522" spans="1:2">
      <c r="A10522" s="1">
        <v>1090100095142</v>
      </c>
      <c r="B10522" t="s">
        <v>10118</v>
      </c>
    </row>
    <row r="10523" spans="1:2">
      <c r="A10523" s="1">
        <v>1090100095159</v>
      </c>
      <c r="B10523" t="s">
        <v>10119</v>
      </c>
    </row>
    <row r="10524" spans="1:2">
      <c r="A10524" s="1">
        <v>1090100095166</v>
      </c>
      <c r="B10524" t="s">
        <v>10120</v>
      </c>
    </row>
    <row r="10525" spans="1:2">
      <c r="A10525" s="1">
        <v>1090100095173</v>
      </c>
      <c r="B10525" t="s">
        <v>10121</v>
      </c>
    </row>
    <row r="10526" spans="1:2">
      <c r="A10526" s="1">
        <v>1090100095180</v>
      </c>
      <c r="B10526" t="s">
        <v>10122</v>
      </c>
    </row>
    <row r="10527" spans="1:2">
      <c r="A10527" s="1">
        <v>1090100095197</v>
      </c>
      <c r="B10527" t="s">
        <v>10123</v>
      </c>
    </row>
    <row r="10528" spans="1:2">
      <c r="A10528" s="1">
        <v>1090100095203</v>
      </c>
      <c r="B10528" t="s">
        <v>10124</v>
      </c>
    </row>
    <row r="10529" spans="1:2">
      <c r="A10529" s="1">
        <v>1090100095210</v>
      </c>
      <c r="B10529" t="s">
        <v>10125</v>
      </c>
    </row>
    <row r="10530" spans="1:2">
      <c r="A10530" s="1">
        <v>1090100095227</v>
      </c>
      <c r="B10530" t="s">
        <v>10126</v>
      </c>
    </row>
    <row r="10531" spans="1:2">
      <c r="A10531" s="1">
        <v>1090100095234</v>
      </c>
      <c r="B10531" t="s">
        <v>10127</v>
      </c>
    </row>
    <row r="10532" spans="1:2">
      <c r="A10532" s="1">
        <v>1090100095241</v>
      </c>
      <c r="B10532" t="s">
        <v>10128</v>
      </c>
    </row>
    <row r="10533" spans="1:2">
      <c r="A10533" s="1">
        <v>1090100095258</v>
      </c>
      <c r="B10533" t="s">
        <v>10129</v>
      </c>
    </row>
    <row r="10534" spans="1:2">
      <c r="A10534" s="1">
        <v>1090100095265</v>
      </c>
      <c r="B10534" t="s">
        <v>10130</v>
      </c>
    </row>
    <row r="10535" spans="1:2">
      <c r="A10535" s="1">
        <v>1090100095272</v>
      </c>
      <c r="B10535" t="s">
        <v>10131</v>
      </c>
    </row>
    <row r="10536" spans="1:2">
      <c r="A10536" s="1">
        <v>1090100095289</v>
      </c>
      <c r="B10536" t="s">
        <v>10132</v>
      </c>
    </row>
    <row r="10537" spans="1:2">
      <c r="A10537" s="1">
        <v>1090100095296</v>
      </c>
      <c r="B10537" t="s">
        <v>10133</v>
      </c>
    </row>
    <row r="10538" spans="1:2">
      <c r="A10538" s="1">
        <v>1090100095302</v>
      </c>
      <c r="B10538" t="s">
        <v>10134</v>
      </c>
    </row>
    <row r="10539" spans="1:2">
      <c r="A10539" s="1">
        <v>1090100095319</v>
      </c>
      <c r="B10539" t="s">
        <v>10135</v>
      </c>
    </row>
    <row r="10540" spans="1:2">
      <c r="A10540" s="1">
        <v>1090100095326</v>
      </c>
      <c r="B10540" t="s">
        <v>10136</v>
      </c>
    </row>
    <row r="10541" spans="1:2">
      <c r="A10541" s="1">
        <v>1090100095333</v>
      </c>
      <c r="B10541" t="s">
        <v>10137</v>
      </c>
    </row>
    <row r="10542" spans="1:2">
      <c r="A10542" s="1">
        <v>1090100095340</v>
      </c>
      <c r="B10542" t="s">
        <v>10138</v>
      </c>
    </row>
    <row r="10543" spans="1:2">
      <c r="A10543" s="1">
        <v>1090100095357</v>
      </c>
      <c r="B10543" t="s">
        <v>10139</v>
      </c>
    </row>
    <row r="10544" spans="1:2">
      <c r="A10544" s="1">
        <v>1090100095364</v>
      </c>
      <c r="B10544" t="s">
        <v>10140</v>
      </c>
    </row>
    <row r="10545" spans="1:2">
      <c r="A10545" s="1">
        <v>1090100095371</v>
      </c>
      <c r="B10545" t="s">
        <v>10141</v>
      </c>
    </row>
    <row r="10546" spans="1:2">
      <c r="A10546" s="1">
        <v>1090100095388</v>
      </c>
      <c r="B10546" t="s">
        <v>10142</v>
      </c>
    </row>
    <row r="10547" spans="1:2">
      <c r="A10547" s="1">
        <v>1090100095395</v>
      </c>
      <c r="B10547" t="s">
        <v>10143</v>
      </c>
    </row>
    <row r="10548" spans="1:2">
      <c r="A10548" s="1">
        <v>1090100095401</v>
      </c>
      <c r="B10548" t="s">
        <v>10144</v>
      </c>
    </row>
    <row r="10549" spans="1:2">
      <c r="A10549" s="1">
        <v>1090100095418</v>
      </c>
      <c r="B10549" t="s">
        <v>10145</v>
      </c>
    </row>
    <row r="10550" spans="1:2">
      <c r="A10550" s="1">
        <v>1090100095425</v>
      </c>
      <c r="B10550" t="s">
        <v>10146</v>
      </c>
    </row>
    <row r="10551" spans="1:2">
      <c r="A10551" s="1">
        <v>1090100095432</v>
      </c>
      <c r="B10551" t="s">
        <v>10147</v>
      </c>
    </row>
    <row r="10552" spans="1:2">
      <c r="A10552" s="1">
        <v>1090100095449</v>
      </c>
      <c r="B10552" t="s">
        <v>10148</v>
      </c>
    </row>
    <row r="10553" spans="1:2">
      <c r="A10553" s="1">
        <v>1090100095456</v>
      </c>
      <c r="B10553" t="s">
        <v>10149</v>
      </c>
    </row>
    <row r="10554" spans="1:2">
      <c r="A10554" s="1">
        <v>1090100095463</v>
      </c>
      <c r="B10554" t="s">
        <v>10150</v>
      </c>
    </row>
    <row r="10555" spans="1:2">
      <c r="A10555" s="1">
        <v>1090100095470</v>
      </c>
      <c r="B10555" t="s">
        <v>10151</v>
      </c>
    </row>
    <row r="10556" spans="1:2">
      <c r="A10556" s="1">
        <v>1090100095487</v>
      </c>
      <c r="B10556" t="s">
        <v>10152</v>
      </c>
    </row>
    <row r="10557" spans="1:2">
      <c r="A10557" s="1">
        <v>1090100095494</v>
      </c>
      <c r="B10557" t="s">
        <v>10153</v>
      </c>
    </row>
    <row r="10558" spans="1:2">
      <c r="A10558" s="1">
        <v>1090100095500</v>
      </c>
      <c r="B10558" t="s">
        <v>10154</v>
      </c>
    </row>
    <row r="10559" spans="1:2">
      <c r="A10559" s="1">
        <v>1090100095517</v>
      </c>
      <c r="B10559" t="s">
        <v>10155</v>
      </c>
    </row>
    <row r="10560" spans="1:2">
      <c r="A10560" s="1">
        <v>1090100095524</v>
      </c>
      <c r="B10560" t="s">
        <v>10156</v>
      </c>
    </row>
    <row r="10561" spans="1:2">
      <c r="A10561" s="1">
        <v>1090100095531</v>
      </c>
      <c r="B10561" t="s">
        <v>10157</v>
      </c>
    </row>
    <row r="10562" spans="1:2">
      <c r="A10562" s="1">
        <v>1090100095548</v>
      </c>
      <c r="B10562" t="s">
        <v>10158</v>
      </c>
    </row>
    <row r="10563" spans="1:2">
      <c r="A10563" s="1">
        <v>1090100095555</v>
      </c>
      <c r="B10563" t="s">
        <v>10159</v>
      </c>
    </row>
    <row r="10564" spans="1:2">
      <c r="A10564" s="1">
        <v>1090100095562</v>
      </c>
      <c r="B10564" t="s">
        <v>10160</v>
      </c>
    </row>
    <row r="10565" spans="1:2">
      <c r="A10565" s="1">
        <v>1090100095579</v>
      </c>
      <c r="B10565" t="s">
        <v>10161</v>
      </c>
    </row>
    <row r="10566" spans="1:2">
      <c r="A10566" s="1">
        <v>1090100095586</v>
      </c>
      <c r="B10566" t="s">
        <v>10162</v>
      </c>
    </row>
    <row r="10567" spans="1:2">
      <c r="A10567" s="1">
        <v>1090100095593</v>
      </c>
      <c r="B10567" t="s">
        <v>10163</v>
      </c>
    </row>
    <row r="10568" spans="1:2">
      <c r="A10568" s="1">
        <v>1090100095609</v>
      </c>
      <c r="B10568" t="s">
        <v>10164</v>
      </c>
    </row>
    <row r="10569" spans="1:2">
      <c r="A10569" s="1">
        <v>1090100095616</v>
      </c>
      <c r="B10569" t="e">
        <f>+FAUCET FION HY-#REF! ABS LAV CHROME</f>
        <v>#NAME?</v>
      </c>
    </row>
    <row r="10570" spans="1:2">
      <c r="A10570" s="1">
        <v>1090100095623</v>
      </c>
      <c r="B10570" t="e">
        <f>+FAUCET FION HY-B205W ABS LAV WHITE</f>
        <v>#NAME?</v>
      </c>
    </row>
    <row r="10571" spans="1:2">
      <c r="A10571" s="1">
        <v>1090100095630</v>
      </c>
      <c r="B10571" t="e">
        <f>+FAUCET FION HY-#REF! ABS LAV CHROME</f>
        <v>#NAME?</v>
      </c>
    </row>
    <row r="10572" spans="1:2">
      <c r="A10572" s="1">
        <v>1090100095647</v>
      </c>
      <c r="B10572" t="e">
        <f>+FAUCET FION HY-B213W ABS LAV WHITE</f>
        <v>#NAME?</v>
      </c>
    </row>
    <row r="10573" spans="1:2">
      <c r="A10573" s="1">
        <v>1090100095654</v>
      </c>
      <c r="B10573" t="e">
        <f>+FAUCET FION HY-#REF! ABS SINK CHROME</f>
        <v>#NAME?</v>
      </c>
    </row>
    <row r="10574" spans="1:2">
      <c r="A10574" s="1">
        <v>1090100095661</v>
      </c>
      <c r="B10574" t="e">
        <f>+FAUCET FION HY-A020W ABS SINK WHITE</f>
        <v>#NAME?</v>
      </c>
    </row>
    <row r="10575" spans="1:2">
      <c r="A10575" s="1">
        <v>1090100095678</v>
      </c>
      <c r="B10575" t="e">
        <f>+FAUCET FION HY-#REF! ABS WALL CHROME</f>
        <v>#NAME?</v>
      </c>
    </row>
    <row r="10576" spans="1:2">
      <c r="A10576" s="1">
        <v>1090100095685</v>
      </c>
      <c r="B10576" t="s">
        <v>10165</v>
      </c>
    </row>
    <row r="10577" spans="1:2">
      <c r="A10577" s="1">
        <v>1090100095692</v>
      </c>
      <c r="B10577" t="e">
        <f>+FAUCET FION HY-#REF! ABS WALL CHROME</f>
        <v>#NAME?</v>
      </c>
    </row>
    <row r="10578" spans="1:2">
      <c r="A10578" s="1">
        <v>1090100095708</v>
      </c>
      <c r="B10578" t="s">
        <v>10166</v>
      </c>
    </row>
    <row r="10579" spans="1:2">
      <c r="A10579" s="1">
        <v>1090100095715</v>
      </c>
      <c r="B10579" t="s">
        <v>10167</v>
      </c>
    </row>
    <row r="10580" spans="1:2">
      <c r="A10580" s="1">
        <v>1090100095722</v>
      </c>
      <c r="B10580" t="s">
        <v>10168</v>
      </c>
    </row>
    <row r="10581" spans="1:2">
      <c r="A10581" s="1">
        <v>1090100095739</v>
      </c>
      <c r="B10581" t="e">
        <f>+FAUCET FION HY-#REF! ABS WALL CHROME</f>
        <v>#NAME?</v>
      </c>
    </row>
    <row r="10582" spans="1:2">
      <c r="A10582" s="1">
        <v>1090100095746</v>
      </c>
      <c r="B10582" t="s">
        <v>10169</v>
      </c>
    </row>
    <row r="10583" spans="1:2">
      <c r="A10583" s="1">
        <v>1090100095753</v>
      </c>
      <c r="B10583" t="e">
        <f>+FAUCET FION HY-#REF! ABS SINK CHROME</f>
        <v>#NAME?</v>
      </c>
    </row>
    <row r="10584" spans="1:2">
      <c r="A10584" s="1">
        <v>1090100095760</v>
      </c>
      <c r="B10584" t="e">
        <f>+ANGLE VALVE FION HY-#REF! ABS CHROME</f>
        <v>#NAME?</v>
      </c>
    </row>
    <row r="10585" spans="1:2">
      <c r="A10585" s="1">
        <v>1090100095777</v>
      </c>
      <c r="B10585" t="s">
        <v>10170</v>
      </c>
    </row>
    <row r="10586" spans="1:2">
      <c r="A10586" s="1">
        <v>1090100095784</v>
      </c>
      <c r="B10586" t="e">
        <f>+BIDET FION HY-F1017 ABS SPRAY CHROME HOSE W/HOLDER SET</f>
        <v>#NAME?</v>
      </c>
    </row>
    <row r="10587" spans="1:2">
      <c r="A10587" s="1">
        <v>1090100095791</v>
      </c>
      <c r="B10587" t="e">
        <f>+BIDET FION HY-I1017W ABS SPRAY WHITE HOSE W/HOLDER SET</f>
        <v>#NAME?</v>
      </c>
    </row>
    <row r="10588" spans="1:2">
      <c r="A10588" s="1">
        <v>1090100095807</v>
      </c>
      <c r="B10588" t="s">
        <v>10171</v>
      </c>
    </row>
    <row r="10589" spans="1:2">
      <c r="A10589" s="1">
        <v>1090100095814</v>
      </c>
      <c r="B10589" t="s">
        <v>10172</v>
      </c>
    </row>
    <row r="10590" spans="1:2">
      <c r="A10590" s="1">
        <v>1090100095821</v>
      </c>
      <c r="B10590" t="s">
        <v>10173</v>
      </c>
    </row>
    <row r="10591" spans="1:2">
      <c r="A10591" s="1">
        <v>1090100095838</v>
      </c>
      <c r="B10591" t="s">
        <v>10174</v>
      </c>
    </row>
    <row r="10592" spans="1:2">
      <c r="A10592" s="1">
        <v>1090100095845</v>
      </c>
      <c r="B10592" t="s">
        <v>10175</v>
      </c>
    </row>
    <row r="10593" spans="1:2">
      <c r="A10593" s="1">
        <v>1090100095852</v>
      </c>
      <c r="B10593" t="s">
        <v>10176</v>
      </c>
    </row>
    <row r="10594" spans="1:2">
      <c r="A10594" s="1">
        <v>1090100095869</v>
      </c>
      <c r="B10594" t="s">
        <v>10177</v>
      </c>
    </row>
    <row r="10595" spans="1:2">
      <c r="A10595" s="1">
        <v>1090100095876</v>
      </c>
      <c r="B10595" t="s">
        <v>10178</v>
      </c>
    </row>
    <row r="10596" spans="1:2">
      <c r="A10596" s="1">
        <v>1090100095883</v>
      </c>
      <c r="B10596" t="s">
        <v>10179</v>
      </c>
    </row>
    <row r="10597" spans="1:2">
      <c r="A10597" s="1">
        <v>1090100095890</v>
      </c>
      <c r="B10597" t="s">
        <v>10180</v>
      </c>
    </row>
    <row r="10598" spans="1:2">
      <c r="A10598" s="1">
        <v>1090100095906</v>
      </c>
      <c r="B10598" t="s">
        <v>10181</v>
      </c>
    </row>
    <row r="10599" spans="1:2">
      <c r="A10599" s="1">
        <v>1090100095913</v>
      </c>
      <c r="B10599" t="s">
        <v>10182</v>
      </c>
    </row>
    <row r="10600" spans="1:2">
      <c r="A10600" s="1">
        <v>1090100095920</v>
      </c>
      <c r="B10600" t="s">
        <v>10183</v>
      </c>
    </row>
    <row r="10601" spans="1:2">
      <c r="A10601" s="1">
        <v>1090100095937</v>
      </c>
      <c r="B10601" t="s">
        <v>10184</v>
      </c>
    </row>
    <row r="10602" spans="1:2">
      <c r="A10602" s="1">
        <v>1090100095944</v>
      </c>
      <c r="B10602" t="s">
        <v>10185</v>
      </c>
    </row>
    <row r="10603" spans="1:2">
      <c r="A10603" s="1">
        <v>1090100095951</v>
      </c>
      <c r="B10603" t="s">
        <v>10186</v>
      </c>
    </row>
    <row r="10604" spans="1:2">
      <c r="A10604" s="1">
        <v>1090100095968</v>
      </c>
      <c r="B10604" t="s">
        <v>10187</v>
      </c>
    </row>
    <row r="10605" spans="1:2">
      <c r="A10605" s="1">
        <v>1090100095975</v>
      </c>
      <c r="B10605" t="s">
        <v>10188</v>
      </c>
    </row>
    <row r="10606" spans="1:2">
      <c r="A10606" s="1">
        <v>1090100095982</v>
      </c>
      <c r="B10606" t="s">
        <v>10189</v>
      </c>
    </row>
    <row r="10607" spans="1:2">
      <c r="A10607" s="1">
        <v>1090100095999</v>
      </c>
      <c r="B10607" t="s">
        <v>10190</v>
      </c>
    </row>
    <row r="10608" spans="1:2">
      <c r="A10608" s="1">
        <v>1090100096002</v>
      </c>
      <c r="B10608" t="s">
        <v>10191</v>
      </c>
    </row>
    <row r="10609" spans="1:2">
      <c r="A10609" s="1">
        <v>1090100096019</v>
      </c>
      <c r="B10609" t="s">
        <v>10192</v>
      </c>
    </row>
    <row r="10610" spans="1:2">
      <c r="A10610" s="1">
        <v>1090100096026</v>
      </c>
      <c r="B10610" t="s">
        <v>10193</v>
      </c>
    </row>
    <row r="10611" spans="1:2">
      <c r="A10611" s="1">
        <v>1090100096033</v>
      </c>
      <c r="B10611" t="s">
        <v>10194</v>
      </c>
    </row>
    <row r="10612" spans="1:2">
      <c r="A10612" s="1">
        <v>1090100096040</v>
      </c>
      <c r="B10612" t="s">
        <v>10195</v>
      </c>
    </row>
    <row r="10613" spans="1:2">
      <c r="A10613" s="1">
        <v>1090100096057</v>
      </c>
      <c r="B10613" t="s">
        <v>10196</v>
      </c>
    </row>
    <row r="10614" spans="1:2">
      <c r="A10614" s="1">
        <v>1090100096064</v>
      </c>
      <c r="B10614" t="s">
        <v>10197</v>
      </c>
    </row>
    <row r="10615" spans="1:2">
      <c r="A10615" s="1">
        <v>1090100096071</v>
      </c>
      <c r="B10615" t="s">
        <v>10198</v>
      </c>
    </row>
    <row r="10616" spans="1:2">
      <c r="A10616" s="1">
        <v>1090100096088</v>
      </c>
      <c r="B10616" t="s">
        <v>10199</v>
      </c>
    </row>
    <row r="10617" spans="1:2">
      <c r="A10617" s="1">
        <v>1090100096095</v>
      </c>
      <c r="B10617" t="s">
        <v>10200</v>
      </c>
    </row>
    <row r="10618" spans="1:2">
      <c r="A10618" s="1">
        <v>1090100096101</v>
      </c>
      <c r="B10618" t="s">
        <v>10201</v>
      </c>
    </row>
    <row r="10619" spans="1:2">
      <c r="A10619" s="1">
        <v>1090100096118</v>
      </c>
      <c r="B10619" t="s">
        <v>10202</v>
      </c>
    </row>
    <row r="10620" spans="1:2">
      <c r="A10620" s="1">
        <v>1090100096125</v>
      </c>
      <c r="B10620" t="s">
        <v>10203</v>
      </c>
    </row>
    <row r="10621" spans="1:2">
      <c r="A10621" s="1">
        <v>1090100096132</v>
      </c>
      <c r="B10621" t="s">
        <v>10204</v>
      </c>
    </row>
    <row r="10622" spans="1:2">
      <c r="A10622" s="1">
        <v>1090100096149</v>
      </c>
      <c r="B10622" t="s">
        <v>10205</v>
      </c>
    </row>
    <row r="10623" spans="1:2">
      <c r="A10623" s="1">
        <v>1090100096156</v>
      </c>
      <c r="B10623" t="s">
        <v>10206</v>
      </c>
    </row>
    <row r="10624" spans="1:2">
      <c r="A10624" s="1">
        <v>1090100096163</v>
      </c>
      <c r="B10624" t="s">
        <v>10207</v>
      </c>
    </row>
    <row r="10625" spans="1:2">
      <c r="A10625" s="1">
        <v>1090100096170</v>
      </c>
      <c r="B10625" t="s">
        <v>10208</v>
      </c>
    </row>
    <row r="10626" spans="1:2">
      <c r="A10626" s="1">
        <v>1090100096187</v>
      </c>
      <c r="B10626" t="s">
        <v>10209</v>
      </c>
    </row>
    <row r="10627" spans="1:2">
      <c r="A10627" s="1">
        <v>1090100096194</v>
      </c>
      <c r="B10627" t="s">
        <v>10210</v>
      </c>
    </row>
    <row r="10628" spans="1:2">
      <c r="A10628" s="1">
        <v>1090100096200</v>
      </c>
      <c r="B10628" t="s">
        <v>10211</v>
      </c>
    </row>
    <row r="10629" spans="1:2">
      <c r="A10629" s="1">
        <v>1090100096217</v>
      </c>
      <c r="B10629" t="s">
        <v>10212</v>
      </c>
    </row>
    <row r="10630" spans="1:2">
      <c r="A10630" s="1">
        <v>1090100096224</v>
      </c>
      <c r="B10630" t="s">
        <v>10213</v>
      </c>
    </row>
    <row r="10631" spans="1:2">
      <c r="A10631" s="1">
        <v>1090100096231</v>
      </c>
      <c r="B10631" t="s">
        <v>10214</v>
      </c>
    </row>
    <row r="10632" spans="1:2">
      <c r="A10632" s="1">
        <v>1090100096248</v>
      </c>
      <c r="B10632" t="s">
        <v>10215</v>
      </c>
    </row>
    <row r="10633" spans="1:2">
      <c r="A10633" s="1">
        <v>1090100096255</v>
      </c>
      <c r="B10633" t="s">
        <v>10216</v>
      </c>
    </row>
    <row r="10634" spans="1:2">
      <c r="A10634" s="1">
        <v>1090100096262</v>
      </c>
      <c r="B10634" t="s">
        <v>10217</v>
      </c>
    </row>
    <row r="10635" spans="1:2">
      <c r="A10635" s="1">
        <v>1090100096279</v>
      </c>
      <c r="B10635" t="s">
        <v>10218</v>
      </c>
    </row>
    <row r="10636" spans="1:2">
      <c r="A10636" s="1">
        <v>1090100096286</v>
      </c>
      <c r="B10636" t="s">
        <v>10219</v>
      </c>
    </row>
    <row r="10637" spans="1:2">
      <c r="A10637" s="1">
        <v>1090100096293</v>
      </c>
      <c r="B10637" t="s">
        <v>10220</v>
      </c>
    </row>
    <row r="10638" spans="1:2">
      <c r="A10638" s="1">
        <v>1090100096309</v>
      </c>
      <c r="B10638" t="s">
        <v>10221</v>
      </c>
    </row>
    <row r="10639" spans="1:2">
      <c r="A10639" s="1">
        <v>1090100096316</v>
      </c>
      <c r="B10639" t="s">
        <v>10222</v>
      </c>
    </row>
    <row r="10640" spans="1:2">
      <c r="A10640" s="1">
        <v>1090100096323</v>
      </c>
      <c r="B10640" t="s">
        <v>10223</v>
      </c>
    </row>
    <row r="10641" spans="1:2">
      <c r="A10641" s="1">
        <v>1090100096330</v>
      </c>
      <c r="B10641" t="s">
        <v>10224</v>
      </c>
    </row>
    <row r="10642" spans="1:2">
      <c r="A10642" s="1">
        <v>1090100096347</v>
      </c>
      <c r="B10642" t="s">
        <v>10225</v>
      </c>
    </row>
    <row r="10643" spans="1:2">
      <c r="A10643" s="1">
        <v>1090100096354</v>
      </c>
      <c r="B10643" t="s">
        <v>10226</v>
      </c>
    </row>
    <row r="10644" spans="1:2">
      <c r="A10644" s="1">
        <v>1090100096361</v>
      </c>
      <c r="B10644" t="s">
        <v>10227</v>
      </c>
    </row>
    <row r="10645" spans="1:2">
      <c r="A10645" s="1">
        <v>1090100096378</v>
      </c>
      <c r="B10645" t="s">
        <v>10228</v>
      </c>
    </row>
    <row r="10646" spans="1:2">
      <c r="A10646" s="1">
        <v>1090100096385</v>
      </c>
      <c r="B10646" t="s">
        <v>10229</v>
      </c>
    </row>
    <row r="10647" spans="1:2">
      <c r="A10647" s="1">
        <v>1090100096408</v>
      </c>
      <c r="B10647" t="s">
        <v>10230</v>
      </c>
    </row>
    <row r="10648" spans="1:2">
      <c r="A10648" s="1">
        <v>1090100096415</v>
      </c>
      <c r="B10648" t="s">
        <v>10231</v>
      </c>
    </row>
    <row r="10649" spans="1:2">
      <c r="A10649" s="1">
        <v>1090100096422</v>
      </c>
      <c r="B10649" t="s">
        <v>10232</v>
      </c>
    </row>
    <row r="10650" spans="1:2">
      <c r="A10650" s="1">
        <v>1090100096439</v>
      </c>
      <c r="B10650" t="s">
        <v>10233</v>
      </c>
    </row>
    <row r="10651" spans="1:2">
      <c r="A10651" s="1">
        <v>1090100096446</v>
      </c>
      <c r="B10651" t="s">
        <v>10234</v>
      </c>
    </row>
    <row r="10652" spans="1:2">
      <c r="A10652" s="1">
        <v>1090100096453</v>
      </c>
      <c r="B10652" t="s">
        <v>10235</v>
      </c>
    </row>
    <row r="10653" spans="1:2">
      <c r="A10653" s="1">
        <v>1090100096460</v>
      </c>
      <c r="B10653" t="s">
        <v>10236</v>
      </c>
    </row>
    <row r="10654" spans="1:2">
      <c r="A10654" s="1">
        <v>1090100096484</v>
      </c>
      <c r="B10654" t="s">
        <v>10237</v>
      </c>
    </row>
    <row r="10655" spans="1:2">
      <c r="A10655" s="1">
        <v>1090100096507</v>
      </c>
      <c r="B10655" t="s">
        <v>10238</v>
      </c>
    </row>
    <row r="10656" spans="1:2">
      <c r="A10656" s="1">
        <v>1090100096514</v>
      </c>
      <c r="B10656" t="s">
        <v>10239</v>
      </c>
    </row>
    <row r="10657" spans="1:2">
      <c r="A10657" s="1">
        <v>1090100096521</v>
      </c>
      <c r="B10657" t="s">
        <v>10240</v>
      </c>
    </row>
    <row r="10658" spans="1:2">
      <c r="A10658" s="1">
        <v>1090100096538</v>
      </c>
      <c r="B10658" t="s">
        <v>10241</v>
      </c>
    </row>
    <row r="10659" spans="1:2">
      <c r="A10659" s="1">
        <v>1090100096545</v>
      </c>
      <c r="B10659" t="s">
        <v>10242</v>
      </c>
    </row>
    <row r="10660" spans="1:2">
      <c r="A10660" s="1">
        <v>1090100096552</v>
      </c>
      <c r="B10660" t="s">
        <v>10243</v>
      </c>
    </row>
    <row r="10661" spans="1:2">
      <c r="A10661" s="1">
        <v>1090100096569</v>
      </c>
      <c r="B10661" t="s">
        <v>10244</v>
      </c>
    </row>
    <row r="10662" spans="1:2">
      <c r="A10662" s="1">
        <v>1090100096576</v>
      </c>
      <c r="B10662" t="s">
        <v>10245</v>
      </c>
    </row>
    <row r="10663" spans="1:2">
      <c r="A10663" s="1">
        <v>1090100096583</v>
      </c>
      <c r="B10663" t="s">
        <v>10246</v>
      </c>
    </row>
    <row r="10664" spans="1:2">
      <c r="A10664" s="1">
        <v>1090100096590</v>
      </c>
      <c r="B10664" t="s">
        <v>10247</v>
      </c>
    </row>
    <row r="10665" spans="1:2">
      <c r="A10665" s="1">
        <v>1090100096606</v>
      </c>
      <c r="B10665" t="s">
        <v>10248</v>
      </c>
    </row>
    <row r="10666" spans="1:2">
      <c r="A10666" s="1">
        <v>1090100096613</v>
      </c>
      <c r="B10666" t="s">
        <v>10249</v>
      </c>
    </row>
    <row r="10667" spans="1:2">
      <c r="A10667" s="1">
        <v>1090100096620</v>
      </c>
      <c r="B10667" t="s">
        <v>10250</v>
      </c>
    </row>
    <row r="10668" spans="1:2">
      <c r="A10668" s="1">
        <v>1090100096637</v>
      </c>
      <c r="B10668" t="s">
        <v>10251</v>
      </c>
    </row>
    <row r="10669" spans="1:2">
      <c r="A10669" s="1">
        <v>1090100096644</v>
      </c>
      <c r="B10669" t="s">
        <v>10252</v>
      </c>
    </row>
    <row r="10670" spans="1:2">
      <c r="A10670" s="1">
        <v>1090100096651</v>
      </c>
      <c r="B10670" t="s">
        <v>10253</v>
      </c>
    </row>
    <row r="10671" spans="1:2">
      <c r="A10671" s="1">
        <v>1090100096668</v>
      </c>
      <c r="B10671" t="s">
        <v>10254</v>
      </c>
    </row>
    <row r="10672" spans="1:2">
      <c r="A10672" s="1">
        <v>1090100096675</v>
      </c>
      <c r="B10672" t="s">
        <v>10255</v>
      </c>
    </row>
    <row r="10673" spans="1:2">
      <c r="A10673" s="1">
        <v>1090100096682</v>
      </c>
      <c r="B10673" t="s">
        <v>10256</v>
      </c>
    </row>
    <row r="10674" spans="1:2">
      <c r="A10674" s="1">
        <v>1090100096699</v>
      </c>
      <c r="B10674" t="s">
        <v>10257</v>
      </c>
    </row>
    <row r="10675" spans="1:2">
      <c r="A10675" s="1">
        <v>1090100096705</v>
      </c>
      <c r="B10675" t="s">
        <v>10258</v>
      </c>
    </row>
    <row r="10676" spans="1:2">
      <c r="A10676" s="1">
        <v>1090100096712</v>
      </c>
      <c r="B10676" t="s">
        <v>10259</v>
      </c>
    </row>
    <row r="10677" spans="1:2">
      <c r="A10677" s="1">
        <v>1090100096729</v>
      </c>
      <c r="B10677" t="s">
        <v>10260</v>
      </c>
    </row>
    <row r="10678" spans="1:2">
      <c r="A10678" s="1">
        <v>1090100096736</v>
      </c>
      <c r="B10678" t="s">
        <v>10261</v>
      </c>
    </row>
    <row r="10679" spans="1:2">
      <c r="A10679" s="1">
        <v>1090100096743</v>
      </c>
      <c r="B10679" t="s">
        <v>10262</v>
      </c>
    </row>
    <row r="10680" spans="1:2">
      <c r="A10680" s="1">
        <v>1090100096750</v>
      </c>
      <c r="B10680" t="s">
        <v>10263</v>
      </c>
    </row>
    <row r="10681" spans="1:2">
      <c r="A10681" s="1">
        <v>1090100096767</v>
      </c>
      <c r="B10681" t="s">
        <v>10264</v>
      </c>
    </row>
    <row r="10682" spans="1:2">
      <c r="A10682" s="1">
        <v>1090100096774</v>
      </c>
      <c r="B10682" t="s">
        <v>10265</v>
      </c>
    </row>
    <row r="10683" spans="1:2">
      <c r="A10683" s="1">
        <v>1090100096781</v>
      </c>
      <c r="B10683" t="s">
        <v>10266</v>
      </c>
    </row>
    <row r="10684" spans="1:2">
      <c r="A10684" s="1">
        <v>1090100096798</v>
      </c>
      <c r="B10684" t="s">
        <v>10267</v>
      </c>
    </row>
    <row r="10685" spans="1:2">
      <c r="A10685" s="1">
        <v>1090100096804</v>
      </c>
      <c r="B10685" t="s">
        <v>10268</v>
      </c>
    </row>
    <row r="10686" spans="1:2">
      <c r="A10686" s="1">
        <v>1090100096811</v>
      </c>
      <c r="B10686" t="s">
        <v>10269</v>
      </c>
    </row>
    <row r="10687" spans="1:2">
      <c r="A10687" s="1">
        <v>1090100096828</v>
      </c>
      <c r="B10687" t="s">
        <v>10270</v>
      </c>
    </row>
    <row r="10688" spans="1:2">
      <c r="A10688" s="1">
        <v>1090100096835</v>
      </c>
      <c r="B10688" t="s">
        <v>10271</v>
      </c>
    </row>
    <row r="10689" spans="1:2">
      <c r="A10689" s="1">
        <v>1090100096842</v>
      </c>
      <c r="B10689" t="s">
        <v>10272</v>
      </c>
    </row>
    <row r="10690" spans="1:2">
      <c r="A10690" s="1">
        <v>1090100096859</v>
      </c>
      <c r="B10690" t="s">
        <v>10273</v>
      </c>
    </row>
    <row r="10691" spans="1:2">
      <c r="A10691" s="1">
        <v>1090100096866</v>
      </c>
      <c r="B10691" t="s">
        <v>10274</v>
      </c>
    </row>
    <row r="10692" spans="1:2">
      <c r="A10692" s="1">
        <v>1090100096873</v>
      </c>
      <c r="B10692" t="s">
        <v>10275</v>
      </c>
    </row>
    <row r="10693" spans="1:2">
      <c r="A10693" s="1">
        <v>1090100096880</v>
      </c>
      <c r="B10693" t="s">
        <v>10276</v>
      </c>
    </row>
    <row r="10694" spans="1:2">
      <c r="A10694" s="1">
        <v>1090100096897</v>
      </c>
      <c r="B10694" t="s">
        <v>10277</v>
      </c>
    </row>
    <row r="10695" spans="1:2">
      <c r="A10695" s="1">
        <v>1090100096903</v>
      </c>
      <c r="B10695" t="s">
        <v>10278</v>
      </c>
    </row>
    <row r="10696" spans="1:2">
      <c r="A10696" s="1">
        <v>1090100096910</v>
      </c>
      <c r="B10696" t="s">
        <v>10279</v>
      </c>
    </row>
    <row r="10697" spans="1:2">
      <c r="A10697" s="1">
        <v>1090100096927</v>
      </c>
      <c r="B10697" t="s">
        <v>10280</v>
      </c>
    </row>
    <row r="10698" spans="1:2">
      <c r="A10698" s="1">
        <v>1090100096934</v>
      </c>
      <c r="B10698" t="s">
        <v>10281</v>
      </c>
    </row>
    <row r="10699" spans="1:2">
      <c r="A10699" s="1">
        <v>1090100096941</v>
      </c>
      <c r="B10699" t="s">
        <v>10282</v>
      </c>
    </row>
    <row r="10700" spans="1:2">
      <c r="A10700" s="1">
        <v>1090100096958</v>
      </c>
      <c r="B10700" t="s">
        <v>10283</v>
      </c>
    </row>
    <row r="10701" spans="1:2">
      <c r="A10701" s="1">
        <v>1090100096965</v>
      </c>
      <c r="B10701" t="s">
        <v>10284</v>
      </c>
    </row>
    <row r="10702" spans="1:2">
      <c r="A10702" s="1">
        <v>1090100096972</v>
      </c>
      <c r="B10702" t="s">
        <v>10285</v>
      </c>
    </row>
    <row r="10703" spans="1:2">
      <c r="A10703" s="1">
        <v>1090100096989</v>
      </c>
      <c r="B10703" t="s">
        <v>10286</v>
      </c>
    </row>
    <row r="10704" spans="1:2">
      <c r="A10704" s="1">
        <v>1090100096996</v>
      </c>
      <c r="B10704" t="s">
        <v>10287</v>
      </c>
    </row>
    <row r="10705" spans="1:2">
      <c r="A10705" s="1">
        <v>1090100097009</v>
      </c>
      <c r="B10705" t="s">
        <v>10288</v>
      </c>
    </row>
    <row r="10706" spans="1:2">
      <c r="A10706" s="1">
        <v>1090100097016</v>
      </c>
      <c r="B10706" t="s">
        <v>10289</v>
      </c>
    </row>
    <row r="10707" spans="1:2">
      <c r="A10707" s="1">
        <v>1090100097023</v>
      </c>
      <c r="B10707" t="s">
        <v>10290</v>
      </c>
    </row>
    <row r="10708" spans="1:2">
      <c r="A10708" s="1">
        <v>1090100097030</v>
      </c>
      <c r="B10708" t="s">
        <v>10291</v>
      </c>
    </row>
    <row r="10709" spans="1:2">
      <c r="A10709" s="1">
        <v>1090100097047</v>
      </c>
      <c r="B10709" t="s">
        <v>10292</v>
      </c>
    </row>
    <row r="10710" spans="1:2">
      <c r="A10710" s="1">
        <v>1090100097054</v>
      </c>
      <c r="B10710" t="s">
        <v>10293</v>
      </c>
    </row>
    <row r="10711" spans="1:2">
      <c r="A10711" s="1">
        <v>1090100097061</v>
      </c>
      <c r="B10711" t="s">
        <v>10294</v>
      </c>
    </row>
    <row r="10712" spans="1:2">
      <c r="A10712" s="1">
        <v>1090100097078</v>
      </c>
      <c r="B10712" t="s">
        <v>10295</v>
      </c>
    </row>
    <row r="10713" spans="1:2">
      <c r="A10713" s="1">
        <v>1090100097085</v>
      </c>
      <c r="B10713" t="s">
        <v>10296</v>
      </c>
    </row>
    <row r="10714" spans="1:2">
      <c r="A10714" s="1">
        <v>1090100097092</v>
      </c>
      <c r="B10714" t="s">
        <v>10297</v>
      </c>
    </row>
    <row r="10715" spans="1:2">
      <c r="A10715" s="1">
        <v>1090100097108</v>
      </c>
      <c r="B10715" t="s">
        <v>10298</v>
      </c>
    </row>
    <row r="10716" spans="1:2">
      <c r="A10716" s="1">
        <v>1090100097115</v>
      </c>
      <c r="B10716" t="s">
        <v>10299</v>
      </c>
    </row>
    <row r="10717" spans="1:2">
      <c r="A10717" s="1">
        <v>1090100097122</v>
      </c>
      <c r="B10717" t="s">
        <v>10300</v>
      </c>
    </row>
    <row r="10718" spans="1:2">
      <c r="A10718" s="1">
        <v>1090100097139</v>
      </c>
      <c r="B10718" t="s">
        <v>10301</v>
      </c>
    </row>
    <row r="10719" spans="1:2">
      <c r="A10719" s="1">
        <v>1090100097146</v>
      </c>
      <c r="B10719" t="s">
        <v>10302</v>
      </c>
    </row>
    <row r="10720" spans="1:2">
      <c r="A10720" s="1">
        <v>1090100097153</v>
      </c>
      <c r="B10720" t="s">
        <v>10303</v>
      </c>
    </row>
    <row r="10721" spans="1:2">
      <c r="A10721" s="1">
        <v>1090100097160</v>
      </c>
      <c r="B10721" t="s">
        <v>10304</v>
      </c>
    </row>
    <row r="10722" spans="1:2">
      <c r="A10722" s="1">
        <v>1090100097177</v>
      </c>
      <c r="B10722" t="s">
        <v>10305</v>
      </c>
    </row>
    <row r="10723" spans="1:2">
      <c r="A10723" s="1">
        <v>1090100097184</v>
      </c>
      <c r="B10723" t="s">
        <v>10306</v>
      </c>
    </row>
    <row r="10724" spans="1:2">
      <c r="A10724" s="1">
        <v>1090100097191</v>
      </c>
      <c r="B10724" t="s">
        <v>10307</v>
      </c>
    </row>
    <row r="10725" spans="1:2">
      <c r="A10725" s="1">
        <v>1090100097207</v>
      </c>
      <c r="B10725" t="s">
        <v>10308</v>
      </c>
    </row>
    <row r="10726" spans="1:2">
      <c r="A10726" s="1">
        <v>1090100097214</v>
      </c>
      <c r="B10726" t="s">
        <v>10309</v>
      </c>
    </row>
    <row r="10727" spans="1:2">
      <c r="A10727" s="1">
        <v>1090100097221</v>
      </c>
      <c r="B10727" t="s">
        <v>10310</v>
      </c>
    </row>
    <row r="10728" spans="1:2">
      <c r="A10728" s="1">
        <v>1090100097238</v>
      </c>
      <c r="B10728" t="s">
        <v>10311</v>
      </c>
    </row>
    <row r="10729" spans="1:2">
      <c r="A10729" s="1">
        <v>1090100097245</v>
      </c>
      <c r="B10729" t="s">
        <v>10312</v>
      </c>
    </row>
    <row r="10730" spans="1:2">
      <c r="A10730" s="1">
        <v>1090100097252</v>
      </c>
      <c r="B10730" t="s">
        <v>10313</v>
      </c>
    </row>
    <row r="10731" spans="1:2">
      <c r="A10731" s="1">
        <v>1090100097269</v>
      </c>
      <c r="B10731" t="s">
        <v>10314</v>
      </c>
    </row>
    <row r="10732" spans="1:2">
      <c r="A10732" s="1">
        <v>1090100097276</v>
      </c>
      <c r="B10732" t="s">
        <v>10315</v>
      </c>
    </row>
    <row r="10733" spans="1:2">
      <c r="A10733" s="1">
        <v>1090100097283</v>
      </c>
      <c r="B10733" t="s">
        <v>10316</v>
      </c>
    </row>
    <row r="10734" spans="1:2">
      <c r="A10734" s="1">
        <v>1090100097290</v>
      </c>
      <c r="B10734" t="s">
        <v>10317</v>
      </c>
    </row>
    <row r="10735" spans="1:2">
      <c r="A10735" s="1">
        <v>1090100097306</v>
      </c>
      <c r="B10735" t="s">
        <v>10318</v>
      </c>
    </row>
    <row r="10736" spans="1:2">
      <c r="A10736" s="1">
        <v>1090100097313</v>
      </c>
      <c r="B10736" t="s">
        <v>10319</v>
      </c>
    </row>
    <row r="10737" spans="1:2">
      <c r="A10737" s="1">
        <v>1090100097320</v>
      </c>
      <c r="B10737" t="s">
        <v>10320</v>
      </c>
    </row>
    <row r="10738" spans="1:2">
      <c r="A10738" s="1">
        <v>1090100097337</v>
      </c>
      <c r="B10738" t="s">
        <v>10321</v>
      </c>
    </row>
    <row r="10739" spans="1:2">
      <c r="A10739" s="1">
        <v>1090100097344</v>
      </c>
      <c r="B10739" t="s">
        <v>10322</v>
      </c>
    </row>
    <row r="10740" spans="1:2">
      <c r="A10740" s="1">
        <v>1090100097351</v>
      </c>
      <c r="B10740" t="s">
        <v>10323</v>
      </c>
    </row>
    <row r="10741" spans="1:2">
      <c r="A10741" s="1">
        <v>1090100097368</v>
      </c>
      <c r="B10741" t="s">
        <v>10324</v>
      </c>
    </row>
    <row r="10742" spans="1:2">
      <c r="A10742" s="1">
        <v>1090100097375</v>
      </c>
      <c r="B10742" t="s">
        <v>10325</v>
      </c>
    </row>
    <row r="10743" spans="1:2">
      <c r="A10743" s="1">
        <v>1090100097382</v>
      </c>
      <c r="B10743" t="s">
        <v>10326</v>
      </c>
    </row>
    <row r="10744" spans="1:2">
      <c r="A10744" s="1">
        <v>1090100097399</v>
      </c>
      <c r="B10744" t="s">
        <v>10327</v>
      </c>
    </row>
    <row r="10745" spans="1:2">
      <c r="A10745" s="1">
        <v>1090100097405</v>
      </c>
      <c r="B10745" t="s">
        <v>10328</v>
      </c>
    </row>
    <row r="10746" spans="1:2">
      <c r="A10746" s="1">
        <v>1090100097412</v>
      </c>
      <c r="B10746" t="s">
        <v>10329</v>
      </c>
    </row>
    <row r="10747" spans="1:2">
      <c r="A10747" s="1">
        <v>1090100097429</v>
      </c>
      <c r="B10747" t="s">
        <v>10330</v>
      </c>
    </row>
    <row r="10748" spans="1:2">
      <c r="A10748" s="1">
        <v>1090100097436</v>
      </c>
      <c r="B10748" t="s">
        <v>10331</v>
      </c>
    </row>
    <row r="10749" spans="1:2">
      <c r="A10749" s="1">
        <v>1090100097443</v>
      </c>
      <c r="B10749" t="s">
        <v>10332</v>
      </c>
    </row>
    <row r="10750" spans="1:2">
      <c r="A10750" s="1">
        <v>1090100097450</v>
      </c>
      <c r="B10750" t="s">
        <v>10333</v>
      </c>
    </row>
    <row r="10751" spans="1:2">
      <c r="A10751" s="1">
        <v>1090100097467</v>
      </c>
      <c r="B10751" t="s">
        <v>10334</v>
      </c>
    </row>
    <row r="10752" spans="1:2">
      <c r="A10752" s="1">
        <v>1090100097474</v>
      </c>
      <c r="B10752" t="s">
        <v>10335</v>
      </c>
    </row>
    <row r="10753" spans="1:2">
      <c r="A10753" s="1">
        <v>1090100097481</v>
      </c>
      <c r="B10753" t="s">
        <v>10336</v>
      </c>
    </row>
    <row r="10754" spans="1:2">
      <c r="A10754" s="1">
        <v>1090100097498</v>
      </c>
      <c r="B10754" t="s">
        <v>10337</v>
      </c>
    </row>
    <row r="10755" spans="1:2">
      <c r="A10755" s="1">
        <v>1090100097504</v>
      </c>
      <c r="B10755" t="s">
        <v>10338</v>
      </c>
    </row>
    <row r="10756" spans="1:2">
      <c r="A10756" s="1">
        <v>1090100097511</v>
      </c>
      <c r="B10756" t="s">
        <v>10339</v>
      </c>
    </row>
    <row r="10757" spans="1:2">
      <c r="A10757" s="1">
        <v>1090100097528</v>
      </c>
      <c r="B10757" t="s">
        <v>10340</v>
      </c>
    </row>
    <row r="10758" spans="1:2">
      <c r="A10758" s="1">
        <v>1090100097535</v>
      </c>
      <c r="B10758" t="s">
        <v>10341</v>
      </c>
    </row>
    <row r="10759" spans="1:2">
      <c r="A10759" s="1">
        <v>1090100097542</v>
      </c>
      <c r="B10759" t="s">
        <v>10342</v>
      </c>
    </row>
    <row r="10760" spans="1:2">
      <c r="A10760" s="1">
        <v>1090100097559</v>
      </c>
      <c r="B10760" t="s">
        <v>10343</v>
      </c>
    </row>
    <row r="10761" spans="1:2">
      <c r="A10761" s="1">
        <v>1090100097566</v>
      </c>
      <c r="B10761" t="s">
        <v>10344</v>
      </c>
    </row>
    <row r="10762" spans="1:2">
      <c r="A10762" s="1">
        <v>1090100097573</v>
      </c>
      <c r="B10762" t="s">
        <v>10345</v>
      </c>
    </row>
    <row r="10763" spans="1:2">
      <c r="A10763" s="1">
        <v>1090100097580</v>
      </c>
      <c r="B10763" t="s">
        <v>10346</v>
      </c>
    </row>
    <row r="10764" spans="1:2">
      <c r="A10764" s="1">
        <v>1090100097597</v>
      </c>
      <c r="B10764" t="s">
        <v>10347</v>
      </c>
    </row>
    <row r="10765" spans="1:2">
      <c r="A10765" s="1">
        <v>1090100097603</v>
      </c>
      <c r="B10765" t="s">
        <v>10348</v>
      </c>
    </row>
    <row r="10766" spans="1:2">
      <c r="A10766" s="1">
        <v>1090100097610</v>
      </c>
      <c r="B10766" t="s">
        <v>10349</v>
      </c>
    </row>
    <row r="10767" spans="1:2">
      <c r="A10767" s="1">
        <v>1090100097627</v>
      </c>
      <c r="B10767" t="s">
        <v>10350</v>
      </c>
    </row>
    <row r="10768" spans="1:2">
      <c r="A10768" s="1">
        <v>1090100097634</v>
      </c>
      <c r="B10768" t="s">
        <v>10351</v>
      </c>
    </row>
    <row r="10769" spans="1:2">
      <c r="A10769" s="1">
        <v>1090100097641</v>
      </c>
      <c r="B10769" t="s">
        <v>10352</v>
      </c>
    </row>
    <row r="10770" spans="1:2">
      <c r="A10770" s="1">
        <v>1090100097658</v>
      </c>
      <c r="B10770" t="s">
        <v>10353</v>
      </c>
    </row>
    <row r="10771" spans="1:2">
      <c r="A10771" s="1">
        <v>1090100097665</v>
      </c>
      <c r="B10771" t="s">
        <v>10354</v>
      </c>
    </row>
    <row r="10772" spans="1:2">
      <c r="A10772" s="1">
        <v>1090100097672</v>
      </c>
      <c r="B10772" t="s">
        <v>10355</v>
      </c>
    </row>
    <row r="10773" spans="1:2">
      <c r="A10773" s="1">
        <v>1090100097689</v>
      </c>
      <c r="B10773" t="s">
        <v>10356</v>
      </c>
    </row>
    <row r="10774" spans="1:2">
      <c r="A10774" s="1">
        <v>1090100097696</v>
      </c>
      <c r="B10774" t="s">
        <v>10357</v>
      </c>
    </row>
    <row r="10775" spans="1:2">
      <c r="A10775" s="1">
        <v>1090100097702</v>
      </c>
      <c r="B10775" t="s">
        <v>10358</v>
      </c>
    </row>
    <row r="10776" spans="1:2">
      <c r="A10776" s="1">
        <v>1090100097719</v>
      </c>
      <c r="B10776" t="s">
        <v>10359</v>
      </c>
    </row>
    <row r="10777" spans="1:2">
      <c r="A10777" s="1">
        <v>1090100097726</v>
      </c>
      <c r="B10777" t="s">
        <v>10360</v>
      </c>
    </row>
    <row r="10778" spans="1:2">
      <c r="A10778" s="1">
        <v>1090100097733</v>
      </c>
      <c r="B10778" t="s">
        <v>10361</v>
      </c>
    </row>
    <row r="10779" spans="1:2">
      <c r="A10779" s="1">
        <v>1090100097740</v>
      </c>
      <c r="B10779" t="s">
        <v>10362</v>
      </c>
    </row>
    <row r="10780" spans="1:2">
      <c r="A10780" s="1">
        <v>1090100097757</v>
      </c>
      <c r="B10780" t="s">
        <v>10363</v>
      </c>
    </row>
    <row r="10781" spans="1:2">
      <c r="A10781" s="1">
        <v>1090100097764</v>
      </c>
      <c r="B10781" t="s">
        <v>10364</v>
      </c>
    </row>
    <row r="10782" spans="1:2">
      <c r="A10782" s="1">
        <v>1090100097771</v>
      </c>
      <c r="B10782" t="s">
        <v>10365</v>
      </c>
    </row>
    <row r="10783" spans="1:2">
      <c r="A10783" s="1">
        <v>1090100097788</v>
      </c>
      <c r="B10783" t="s">
        <v>10366</v>
      </c>
    </row>
    <row r="10784" spans="1:2">
      <c r="A10784" s="1">
        <v>1090100097795</v>
      </c>
      <c r="B10784" t="s">
        <v>10367</v>
      </c>
    </row>
    <row r="10785" spans="1:2">
      <c r="A10785" s="1">
        <v>1090100097801</v>
      </c>
      <c r="B10785" t="s">
        <v>10368</v>
      </c>
    </row>
    <row r="10786" spans="1:2">
      <c r="A10786" s="1">
        <v>1090100097818</v>
      </c>
      <c r="B10786" t="s">
        <v>10369</v>
      </c>
    </row>
    <row r="10787" spans="1:2">
      <c r="A10787" s="1">
        <v>1090100097825</v>
      </c>
      <c r="B10787" t="s">
        <v>10370</v>
      </c>
    </row>
    <row r="10788" spans="1:2">
      <c r="A10788" s="1">
        <v>1090100097832</v>
      </c>
      <c r="B10788" t="s">
        <v>10371</v>
      </c>
    </row>
    <row r="10789" spans="1:2">
      <c r="A10789" s="1">
        <v>1090100097849</v>
      </c>
      <c r="B10789" t="s">
        <v>10372</v>
      </c>
    </row>
    <row r="10790" spans="1:2">
      <c r="A10790" s="1">
        <v>1090100097856</v>
      </c>
      <c r="B10790" t="s">
        <v>10373</v>
      </c>
    </row>
    <row r="10791" spans="1:2">
      <c r="A10791" s="1">
        <v>1090100097863</v>
      </c>
      <c r="B10791" t="s">
        <v>10374</v>
      </c>
    </row>
    <row r="10792" spans="1:2">
      <c r="A10792" s="1">
        <v>1090100097870</v>
      </c>
      <c r="B10792" t="s">
        <v>10375</v>
      </c>
    </row>
    <row r="10793" spans="1:2">
      <c r="A10793" s="1">
        <v>1090100097887</v>
      </c>
      <c r="B10793" t="s">
        <v>10376</v>
      </c>
    </row>
    <row r="10794" spans="1:2">
      <c r="A10794" s="1">
        <v>1090100097894</v>
      </c>
      <c r="B10794" t="s">
        <v>10377</v>
      </c>
    </row>
    <row r="10795" spans="1:2">
      <c r="A10795" s="1">
        <v>1090100097900</v>
      </c>
      <c r="B10795" t="s">
        <v>10378</v>
      </c>
    </row>
    <row r="10796" spans="1:2">
      <c r="A10796" s="1">
        <v>1090100097917</v>
      </c>
      <c r="B10796" t="s">
        <v>10379</v>
      </c>
    </row>
    <row r="10797" spans="1:2">
      <c r="A10797" s="1">
        <v>1090100097924</v>
      </c>
      <c r="B10797" t="s">
        <v>10380</v>
      </c>
    </row>
    <row r="10798" spans="1:2">
      <c r="A10798" s="1">
        <v>1090100097931</v>
      </c>
      <c r="B10798" t="s">
        <v>10381</v>
      </c>
    </row>
    <row r="10799" spans="1:2">
      <c r="A10799" s="1">
        <v>1090100097948</v>
      </c>
      <c r="B10799" t="s">
        <v>10382</v>
      </c>
    </row>
    <row r="10800" spans="1:2">
      <c r="A10800" s="1">
        <v>1090100097955</v>
      </c>
      <c r="B10800" t="s">
        <v>10383</v>
      </c>
    </row>
    <row r="10801" spans="1:2">
      <c r="A10801" s="1">
        <v>1090100097962</v>
      </c>
      <c r="B10801" t="s">
        <v>10384</v>
      </c>
    </row>
    <row r="10802" spans="1:2">
      <c r="A10802" s="1">
        <v>1090100097979</v>
      </c>
      <c r="B10802" t="s">
        <v>10385</v>
      </c>
    </row>
    <row r="10803" spans="1:2">
      <c r="A10803" s="1">
        <v>1090100097986</v>
      </c>
      <c r="B10803" t="s">
        <v>10386</v>
      </c>
    </row>
    <row r="10804" spans="1:2">
      <c r="A10804" s="1">
        <v>1090100097993</v>
      </c>
      <c r="B10804" t="s">
        <v>10387</v>
      </c>
    </row>
    <row r="10805" spans="1:2">
      <c r="A10805" s="1">
        <v>1090100098006</v>
      </c>
      <c r="B10805" t="s">
        <v>10388</v>
      </c>
    </row>
    <row r="10806" spans="1:2">
      <c r="A10806" s="1">
        <v>1090100098013</v>
      </c>
      <c r="B10806" t="s">
        <v>10389</v>
      </c>
    </row>
    <row r="10807" spans="1:2">
      <c r="A10807" s="1">
        <v>1090100098020</v>
      </c>
      <c r="B10807" t="s">
        <v>10390</v>
      </c>
    </row>
    <row r="10808" spans="1:2">
      <c r="A10808" s="1">
        <v>1090100098037</v>
      </c>
      <c r="B10808" t="s">
        <v>10391</v>
      </c>
    </row>
    <row r="10809" spans="1:2">
      <c r="A10809" s="1">
        <v>1090100098044</v>
      </c>
      <c r="B10809" t="s">
        <v>10392</v>
      </c>
    </row>
    <row r="10810" spans="1:2">
      <c r="A10810" s="1">
        <v>1090100098051</v>
      </c>
      <c r="B10810" t="s">
        <v>10393</v>
      </c>
    </row>
    <row r="10811" spans="1:2">
      <c r="A10811" s="1">
        <v>1090100098068</v>
      </c>
      <c r="B10811" t="s">
        <v>10394</v>
      </c>
    </row>
    <row r="10812" spans="1:2">
      <c r="A10812" s="1">
        <v>1090100098075</v>
      </c>
      <c r="B10812" t="s">
        <v>10395</v>
      </c>
    </row>
    <row r="10813" spans="1:2">
      <c r="A10813" s="1">
        <v>1090100098082</v>
      </c>
      <c r="B10813" t="s">
        <v>10396</v>
      </c>
    </row>
    <row r="10814" spans="1:2">
      <c r="A10814" s="1">
        <v>1090100098099</v>
      </c>
      <c r="B10814" t="s">
        <v>10397</v>
      </c>
    </row>
    <row r="10815" spans="1:2">
      <c r="A10815" s="1">
        <v>1090100098105</v>
      </c>
      <c r="B10815" t="s">
        <v>10398</v>
      </c>
    </row>
    <row r="10816" spans="1:2">
      <c r="A10816" s="1">
        <v>1090100098112</v>
      </c>
      <c r="B10816" t="s">
        <v>10399</v>
      </c>
    </row>
    <row r="10817" spans="1:2">
      <c r="A10817" s="1">
        <v>1090100098129</v>
      </c>
      <c r="B10817" t="s">
        <v>10400</v>
      </c>
    </row>
    <row r="10818" spans="1:2">
      <c r="A10818" s="1">
        <v>1090100098136</v>
      </c>
      <c r="B10818" t="s">
        <v>10401</v>
      </c>
    </row>
    <row r="10819" spans="1:2">
      <c r="A10819" s="1">
        <v>1090100098143</v>
      </c>
      <c r="B10819" t="s">
        <v>10402</v>
      </c>
    </row>
    <row r="10820" spans="1:2">
      <c r="A10820" s="1">
        <v>1090100098150</v>
      </c>
      <c r="B10820" t="s">
        <v>10403</v>
      </c>
    </row>
    <row r="10821" spans="1:2">
      <c r="A10821" s="1">
        <v>1090100098167</v>
      </c>
      <c r="B10821" t="s">
        <v>10404</v>
      </c>
    </row>
    <row r="10822" spans="1:2">
      <c r="A10822" s="1">
        <v>1090100098174</v>
      </c>
      <c r="B10822" t="s">
        <v>10405</v>
      </c>
    </row>
    <row r="10823" spans="1:2">
      <c r="A10823" s="1">
        <v>1090100098181</v>
      </c>
      <c r="B10823" t="s">
        <v>10406</v>
      </c>
    </row>
    <row r="10824" spans="1:2">
      <c r="A10824" s="1">
        <v>1090100098235</v>
      </c>
      <c r="B10824" t="s">
        <v>10407</v>
      </c>
    </row>
    <row r="10825" spans="1:2">
      <c r="A10825" s="1">
        <v>1090100098242</v>
      </c>
      <c r="B10825" t="s">
        <v>10408</v>
      </c>
    </row>
    <row r="10826" spans="1:2">
      <c r="A10826" s="1">
        <v>1090100098259</v>
      </c>
      <c r="B10826" t="s">
        <v>10409</v>
      </c>
    </row>
    <row r="10827" spans="1:2">
      <c r="A10827" s="1">
        <v>1090100098266</v>
      </c>
      <c r="B10827" t="s">
        <v>10410</v>
      </c>
    </row>
    <row r="10828" spans="1:2">
      <c r="A10828" s="1">
        <v>1090100098273</v>
      </c>
      <c r="B10828" t="s">
        <v>10411</v>
      </c>
    </row>
    <row r="10829" spans="1:2">
      <c r="A10829" s="1">
        <v>1090100098280</v>
      </c>
      <c r="B10829" t="s">
        <v>10412</v>
      </c>
    </row>
    <row r="10830" spans="1:2">
      <c r="A10830" s="1">
        <v>1090100098297</v>
      </c>
      <c r="B10830" t="s">
        <v>10413</v>
      </c>
    </row>
    <row r="10831" spans="1:2">
      <c r="A10831" s="1">
        <v>1090100098303</v>
      </c>
      <c r="B10831" t="s">
        <v>10414</v>
      </c>
    </row>
    <row r="10832" spans="1:2">
      <c r="A10832" s="1">
        <v>1090100098310</v>
      </c>
      <c r="B10832" t="s">
        <v>10415</v>
      </c>
    </row>
    <row r="10833" spans="1:2">
      <c r="A10833" s="1">
        <v>1090100098327</v>
      </c>
      <c r="B10833" t="s">
        <v>10416</v>
      </c>
    </row>
    <row r="10834" spans="1:2">
      <c r="A10834" s="1">
        <v>1090100098334</v>
      </c>
      <c r="B10834" t="s">
        <v>10417</v>
      </c>
    </row>
    <row r="10835" spans="1:2">
      <c r="A10835" s="1">
        <v>1090100098341</v>
      </c>
      <c r="B10835" t="s">
        <v>10418</v>
      </c>
    </row>
    <row r="10836" spans="1:2">
      <c r="A10836" s="1">
        <v>1090100098358</v>
      </c>
      <c r="B10836" t="s">
        <v>10419</v>
      </c>
    </row>
    <row r="10837" spans="1:2">
      <c r="A10837" s="1">
        <v>1090100098365</v>
      </c>
      <c r="B10837" t="s">
        <v>10420</v>
      </c>
    </row>
    <row r="10838" spans="1:2">
      <c r="A10838" s="1">
        <v>1090100098372</v>
      </c>
      <c r="B10838" t="s">
        <v>10421</v>
      </c>
    </row>
    <row r="10839" spans="1:2">
      <c r="A10839" s="1">
        <v>1090100098389</v>
      </c>
      <c r="B10839" t="s">
        <v>10422</v>
      </c>
    </row>
    <row r="10840" spans="1:2">
      <c r="A10840" s="1">
        <v>1090100098396</v>
      </c>
      <c r="B10840" t="s">
        <v>10423</v>
      </c>
    </row>
    <row r="10841" spans="1:2">
      <c r="A10841" s="1">
        <v>1090100098402</v>
      </c>
      <c r="B10841" t="s">
        <v>10424</v>
      </c>
    </row>
    <row r="10842" spans="1:2">
      <c r="A10842" s="1">
        <v>1090100098419</v>
      </c>
      <c r="B10842" t="s">
        <v>10425</v>
      </c>
    </row>
    <row r="10843" spans="1:2">
      <c r="A10843" s="1">
        <v>1090100098426</v>
      </c>
      <c r="B10843" t="s">
        <v>10426</v>
      </c>
    </row>
    <row r="10844" spans="1:2">
      <c r="A10844" s="1">
        <v>1090100098433</v>
      </c>
      <c r="B10844" t="s">
        <v>10427</v>
      </c>
    </row>
    <row r="10845" spans="1:2">
      <c r="A10845" s="1">
        <v>1090100098440</v>
      </c>
      <c r="B10845" t="s">
        <v>10428</v>
      </c>
    </row>
    <row r="10846" spans="1:2">
      <c r="A10846" s="1">
        <v>1090100098457</v>
      </c>
      <c r="B10846" t="s">
        <v>10429</v>
      </c>
    </row>
    <row r="10847" spans="1:2">
      <c r="A10847" s="1">
        <v>1090100098464</v>
      </c>
      <c r="B10847" t="s">
        <v>10430</v>
      </c>
    </row>
    <row r="10848" spans="1:2">
      <c r="A10848" s="1">
        <v>1090100098471</v>
      </c>
      <c r="B10848" t="s">
        <v>10431</v>
      </c>
    </row>
    <row r="10849" spans="1:2">
      <c r="A10849" s="1">
        <v>1090100098488</v>
      </c>
      <c r="B10849" t="s">
        <v>10432</v>
      </c>
    </row>
    <row r="10850" spans="1:2">
      <c r="A10850" s="1">
        <v>1090100098495</v>
      </c>
      <c r="B10850" t="s">
        <v>10433</v>
      </c>
    </row>
    <row r="10851" spans="1:2">
      <c r="A10851" s="1">
        <v>1090100098501</v>
      </c>
      <c r="B10851" t="s">
        <v>10434</v>
      </c>
    </row>
    <row r="10852" spans="1:2">
      <c r="A10852" s="1">
        <v>1090100098518</v>
      </c>
      <c r="B10852" t="s">
        <v>10435</v>
      </c>
    </row>
    <row r="10853" spans="1:2">
      <c r="A10853" s="1">
        <v>1090100098525</v>
      </c>
      <c r="B10853" t="s">
        <v>10436</v>
      </c>
    </row>
    <row r="10854" spans="1:2">
      <c r="A10854" s="1">
        <v>1090100098532</v>
      </c>
      <c r="B10854" t="s">
        <v>10437</v>
      </c>
    </row>
    <row r="10855" spans="1:2">
      <c r="A10855" s="1">
        <v>1090100098549</v>
      </c>
      <c r="B10855" t="s">
        <v>10438</v>
      </c>
    </row>
    <row r="10856" spans="1:2">
      <c r="A10856" s="1">
        <v>1090100098556</v>
      </c>
      <c r="B10856" t="s">
        <v>10439</v>
      </c>
    </row>
    <row r="10857" spans="1:2">
      <c r="A10857" s="1">
        <v>1090100098563</v>
      </c>
      <c r="B10857" t="s">
        <v>10440</v>
      </c>
    </row>
    <row r="10858" spans="1:2">
      <c r="A10858" s="1">
        <v>1090100098570</v>
      </c>
      <c r="B10858" t="s">
        <v>10441</v>
      </c>
    </row>
    <row r="10859" spans="1:2">
      <c r="A10859" s="1">
        <v>1090100098587</v>
      </c>
      <c r="B10859" t="s">
        <v>10442</v>
      </c>
    </row>
    <row r="10860" spans="1:2">
      <c r="A10860" s="1">
        <v>1090100098594</v>
      </c>
      <c r="B10860" t="s">
        <v>10443</v>
      </c>
    </row>
    <row r="10861" spans="1:2">
      <c r="A10861" s="1">
        <v>1090100098600</v>
      </c>
      <c r="B10861" t="s">
        <v>10444</v>
      </c>
    </row>
    <row r="10862" spans="1:2">
      <c r="A10862" s="1">
        <v>1090100098617</v>
      </c>
      <c r="B10862" t="s">
        <v>10445</v>
      </c>
    </row>
    <row r="10863" spans="1:2">
      <c r="A10863" s="1">
        <v>1090100098624</v>
      </c>
      <c r="B10863" t="s">
        <v>10446</v>
      </c>
    </row>
    <row r="10864" spans="1:2">
      <c r="A10864" s="1">
        <v>1090100098631</v>
      </c>
      <c r="B10864" t="s">
        <v>10447</v>
      </c>
    </row>
    <row r="10865" spans="1:2">
      <c r="A10865" s="1">
        <v>1090100098648</v>
      </c>
      <c r="B10865" t="s">
        <v>10448</v>
      </c>
    </row>
    <row r="10866" spans="1:2">
      <c r="A10866" s="1">
        <v>1090100098655</v>
      </c>
      <c r="B10866" t="s">
        <v>10449</v>
      </c>
    </row>
    <row r="10867" spans="1:2">
      <c r="A10867" s="1">
        <v>1090100098662</v>
      </c>
      <c r="B10867" t="s">
        <v>10450</v>
      </c>
    </row>
    <row r="10868" spans="1:2">
      <c r="A10868" s="1">
        <v>1090100098679</v>
      </c>
      <c r="B10868" t="s">
        <v>10451</v>
      </c>
    </row>
    <row r="10869" spans="1:2">
      <c r="A10869" s="1">
        <v>1090100098686</v>
      </c>
      <c r="B10869" t="s">
        <v>10452</v>
      </c>
    </row>
    <row r="10870" spans="1:2">
      <c r="A10870" s="1">
        <v>1090100098693</v>
      </c>
      <c r="B10870" t="s">
        <v>10453</v>
      </c>
    </row>
    <row r="10871" spans="1:2">
      <c r="A10871" s="1">
        <v>1090100098709</v>
      </c>
      <c r="B10871" t="s">
        <v>10454</v>
      </c>
    </row>
    <row r="10872" spans="1:2">
      <c r="A10872" s="1">
        <v>1090100098716</v>
      </c>
      <c r="B10872" t="s">
        <v>10455</v>
      </c>
    </row>
    <row r="10873" spans="1:2">
      <c r="A10873" s="1">
        <v>1090100098723</v>
      </c>
      <c r="B10873" t="s">
        <v>10456</v>
      </c>
    </row>
    <row r="10874" spans="1:2">
      <c r="A10874" s="1">
        <v>1090100098730</v>
      </c>
      <c r="B10874" t="s">
        <v>10457</v>
      </c>
    </row>
    <row r="10875" spans="1:2">
      <c r="A10875" s="1">
        <v>1090100098747</v>
      </c>
      <c r="B10875" t="s">
        <v>10458</v>
      </c>
    </row>
    <row r="10876" spans="1:2">
      <c r="A10876" s="1">
        <v>1090100098754</v>
      </c>
      <c r="B10876" t="s">
        <v>10459</v>
      </c>
    </row>
    <row r="10877" spans="1:2">
      <c r="A10877" s="1">
        <v>1090100098761</v>
      </c>
      <c r="B10877" t="s">
        <v>10460</v>
      </c>
    </row>
    <row r="10878" spans="1:2">
      <c r="A10878" s="1">
        <v>1090100098778</v>
      </c>
      <c r="B10878" t="s">
        <v>10461</v>
      </c>
    </row>
    <row r="10879" spans="1:2">
      <c r="A10879" s="1">
        <v>1090100098785</v>
      </c>
      <c r="B10879" t="s">
        <v>10462</v>
      </c>
    </row>
    <row r="10880" spans="1:2">
      <c r="A10880" s="1">
        <v>1090100098792</v>
      </c>
      <c r="B10880" t="s">
        <v>10463</v>
      </c>
    </row>
    <row r="10881" spans="1:2">
      <c r="A10881" s="1">
        <v>1090100098808</v>
      </c>
      <c r="B10881" t="s">
        <v>10464</v>
      </c>
    </row>
    <row r="10882" spans="1:2">
      <c r="A10882" s="1">
        <v>1090100098815</v>
      </c>
      <c r="B10882" t="s">
        <v>10465</v>
      </c>
    </row>
    <row r="10883" spans="1:2">
      <c r="A10883" s="1">
        <v>1090100098822</v>
      </c>
      <c r="B10883" t="s">
        <v>10466</v>
      </c>
    </row>
    <row r="10884" spans="1:2">
      <c r="A10884" s="1">
        <v>1090100098839</v>
      </c>
      <c r="B10884" t="s">
        <v>10467</v>
      </c>
    </row>
    <row r="10885" spans="1:2">
      <c r="A10885" s="1">
        <v>1090100098846</v>
      </c>
      <c r="B10885" t="s">
        <v>10468</v>
      </c>
    </row>
    <row r="10886" spans="1:2">
      <c r="A10886" s="1">
        <v>1090100098853</v>
      </c>
      <c r="B10886" t="s">
        <v>10469</v>
      </c>
    </row>
    <row r="10887" spans="1:2">
      <c r="A10887" s="1">
        <v>1090100098860</v>
      </c>
      <c r="B10887" t="s">
        <v>10470</v>
      </c>
    </row>
    <row r="10888" spans="1:2">
      <c r="A10888" s="1">
        <v>1090100098877</v>
      </c>
      <c r="B10888" t="s">
        <v>10471</v>
      </c>
    </row>
    <row r="10889" spans="1:2">
      <c r="A10889" s="1">
        <v>1090100098884</v>
      </c>
      <c r="B10889" t="s">
        <v>10472</v>
      </c>
    </row>
    <row r="10890" spans="1:2">
      <c r="A10890" s="1">
        <v>1090100098891</v>
      </c>
      <c r="B10890" t="s">
        <v>10473</v>
      </c>
    </row>
    <row r="10891" spans="1:2">
      <c r="A10891" s="1">
        <v>1090100098907</v>
      </c>
      <c r="B10891" t="s">
        <v>10474</v>
      </c>
    </row>
    <row r="10892" spans="1:2">
      <c r="A10892" s="1">
        <v>1090100098914</v>
      </c>
      <c r="B10892" t="s">
        <v>10475</v>
      </c>
    </row>
    <row r="10893" spans="1:2">
      <c r="A10893" s="1">
        <v>1090100098921</v>
      </c>
      <c r="B10893" t="s">
        <v>10476</v>
      </c>
    </row>
    <row r="10894" spans="1:2">
      <c r="A10894" s="1">
        <v>1090100098938</v>
      </c>
      <c r="B10894" t="s">
        <v>10477</v>
      </c>
    </row>
    <row r="10895" spans="1:2">
      <c r="A10895" s="1">
        <v>1090100098945</v>
      </c>
      <c r="B10895" t="s">
        <v>10478</v>
      </c>
    </row>
    <row r="10896" spans="1:2">
      <c r="A10896" s="1">
        <v>1090100098952</v>
      </c>
      <c r="B10896" t="s">
        <v>10479</v>
      </c>
    </row>
    <row r="10897" spans="1:2">
      <c r="A10897" s="1">
        <v>1090100098969</v>
      </c>
      <c r="B10897" t="s">
        <v>10480</v>
      </c>
    </row>
    <row r="10898" spans="1:2">
      <c r="A10898" s="1">
        <v>1090100098976</v>
      </c>
      <c r="B10898" t="s">
        <v>10481</v>
      </c>
    </row>
    <row r="10899" spans="1:2">
      <c r="A10899" s="1">
        <v>1090100098983</v>
      </c>
      <c r="B10899" t="s">
        <v>10482</v>
      </c>
    </row>
    <row r="10900" spans="1:2">
      <c r="A10900" s="1">
        <v>1090100098990</v>
      </c>
      <c r="B10900" t="s">
        <v>10483</v>
      </c>
    </row>
    <row r="10901" spans="1:2">
      <c r="A10901" s="1">
        <v>1090100099003</v>
      </c>
      <c r="B10901" t="s">
        <v>10484</v>
      </c>
    </row>
    <row r="10902" spans="1:2">
      <c r="A10902" s="1">
        <v>1090100099010</v>
      </c>
      <c r="B10902" t="s">
        <v>10485</v>
      </c>
    </row>
    <row r="10903" spans="1:2">
      <c r="A10903" s="1">
        <v>1090100099027</v>
      </c>
      <c r="B10903" t="s">
        <v>10486</v>
      </c>
    </row>
    <row r="10904" spans="1:2">
      <c r="A10904" s="1">
        <v>1090100099034</v>
      </c>
      <c r="B10904" t="s">
        <v>10487</v>
      </c>
    </row>
    <row r="10905" spans="1:2">
      <c r="A10905" s="1">
        <v>1090100099041</v>
      </c>
      <c r="B10905" t="s">
        <v>10488</v>
      </c>
    </row>
    <row r="10906" spans="1:2">
      <c r="A10906" s="1">
        <v>1090100099058</v>
      </c>
      <c r="B10906" t="s">
        <v>10489</v>
      </c>
    </row>
    <row r="10907" spans="1:2">
      <c r="A10907" s="1">
        <v>1090100099065</v>
      </c>
      <c r="B10907" t="s">
        <v>10490</v>
      </c>
    </row>
    <row r="10908" spans="1:2">
      <c r="A10908" s="1">
        <v>1090100099072</v>
      </c>
      <c r="B10908" t="s">
        <v>10491</v>
      </c>
    </row>
    <row r="10909" spans="1:2">
      <c r="A10909" s="1">
        <v>1090100099089</v>
      </c>
      <c r="B10909" t="s">
        <v>10492</v>
      </c>
    </row>
    <row r="10910" spans="1:2">
      <c r="A10910" s="1">
        <v>1090100099096</v>
      </c>
      <c r="B10910" t="s">
        <v>10493</v>
      </c>
    </row>
    <row r="10911" spans="1:2">
      <c r="A10911" s="1">
        <v>1090100099102</v>
      </c>
      <c r="B10911" t="s">
        <v>10494</v>
      </c>
    </row>
    <row r="10912" spans="1:2">
      <c r="A10912" s="1">
        <v>1090100099119</v>
      </c>
      <c r="B10912" t="s">
        <v>10495</v>
      </c>
    </row>
    <row r="10913" spans="1:2">
      <c r="A10913" s="1">
        <v>1090100099126</v>
      </c>
      <c r="B10913" t="s">
        <v>10496</v>
      </c>
    </row>
    <row r="10914" spans="1:2">
      <c r="A10914" s="1">
        <v>1090100099133</v>
      </c>
      <c r="B10914" t="s">
        <v>10497</v>
      </c>
    </row>
    <row r="10915" spans="1:2">
      <c r="A10915" s="1">
        <v>1090100099140</v>
      </c>
      <c r="B10915" t="s">
        <v>10498</v>
      </c>
    </row>
    <row r="10916" spans="1:2">
      <c r="A10916" s="1">
        <v>1090100099157</v>
      </c>
      <c r="B10916" t="s">
        <v>10499</v>
      </c>
    </row>
    <row r="10917" spans="1:2">
      <c r="A10917" s="1">
        <v>1090100099164</v>
      </c>
      <c r="B10917" t="s">
        <v>10500</v>
      </c>
    </row>
    <row r="10918" spans="1:2">
      <c r="A10918" s="1">
        <v>1090100099171</v>
      </c>
      <c r="B10918" t="s">
        <v>10501</v>
      </c>
    </row>
    <row r="10919" spans="1:2">
      <c r="A10919" s="1">
        <v>1090100099188</v>
      </c>
      <c r="B10919" t="s">
        <v>10502</v>
      </c>
    </row>
    <row r="10920" spans="1:2">
      <c r="A10920" s="1">
        <v>1090100099195</v>
      </c>
      <c r="B10920" t="s">
        <v>10503</v>
      </c>
    </row>
    <row r="10921" spans="1:2">
      <c r="A10921" s="1">
        <v>1090100099201</v>
      </c>
      <c r="B10921" t="s">
        <v>10504</v>
      </c>
    </row>
    <row r="10922" spans="1:2">
      <c r="A10922" s="1">
        <v>1090100099218</v>
      </c>
      <c r="B10922" t="s">
        <v>10505</v>
      </c>
    </row>
    <row r="10923" spans="1:2">
      <c r="A10923" s="1">
        <v>1090100099300</v>
      </c>
      <c r="B10923" t="s">
        <v>10506</v>
      </c>
    </row>
    <row r="10924" spans="1:2">
      <c r="A10924" s="1">
        <v>1090100099317</v>
      </c>
      <c r="B10924" t="s">
        <v>10507</v>
      </c>
    </row>
    <row r="10925" spans="1:2">
      <c r="A10925" s="1">
        <v>1090100099324</v>
      </c>
      <c r="B10925" t="s">
        <v>10508</v>
      </c>
    </row>
    <row r="10926" spans="1:2">
      <c r="A10926" s="1">
        <v>1090100099331</v>
      </c>
      <c r="B10926" t="s">
        <v>10509</v>
      </c>
    </row>
    <row r="10927" spans="1:2">
      <c r="A10927" s="1">
        <v>1090100099348</v>
      </c>
      <c r="B10927" t="s">
        <v>10510</v>
      </c>
    </row>
    <row r="10928" spans="1:2">
      <c r="A10928" s="1">
        <v>1090100099355</v>
      </c>
      <c r="B10928" t="s">
        <v>10511</v>
      </c>
    </row>
    <row r="10929" spans="1:2">
      <c r="A10929" s="1">
        <v>1090100099362</v>
      </c>
      <c r="B10929" t="s">
        <v>10512</v>
      </c>
    </row>
    <row r="10930" spans="1:2">
      <c r="A10930" s="1">
        <v>1090100099379</v>
      </c>
      <c r="B10930" t="s">
        <v>10513</v>
      </c>
    </row>
    <row r="10931" spans="1:2">
      <c r="A10931" s="1">
        <v>1090100099386</v>
      </c>
      <c r="B10931" t="s">
        <v>10514</v>
      </c>
    </row>
    <row r="10932" spans="1:2">
      <c r="A10932" s="1">
        <v>1090100099409</v>
      </c>
      <c r="B10932" t="s">
        <v>10515</v>
      </c>
    </row>
    <row r="10933" spans="1:2">
      <c r="A10933" s="1">
        <v>1090100099416</v>
      </c>
      <c r="B10933" t="s">
        <v>10516</v>
      </c>
    </row>
    <row r="10934" spans="1:2">
      <c r="A10934" s="1">
        <v>1090100099423</v>
      </c>
      <c r="B10934" t="s">
        <v>10517</v>
      </c>
    </row>
    <row r="10935" spans="1:2">
      <c r="A10935" s="1">
        <v>1090100099430</v>
      </c>
      <c r="B10935" t="s">
        <v>10518</v>
      </c>
    </row>
    <row r="10936" spans="1:2">
      <c r="A10936" s="1">
        <v>1090100099447</v>
      </c>
      <c r="B10936" t="s">
        <v>10519</v>
      </c>
    </row>
    <row r="10937" spans="1:2">
      <c r="A10937" s="1">
        <v>1090100099454</v>
      </c>
      <c r="B10937" t="s">
        <v>10520</v>
      </c>
    </row>
    <row r="10938" spans="1:2">
      <c r="A10938" s="1">
        <v>1090100099461</v>
      </c>
      <c r="B10938" t="s">
        <v>10521</v>
      </c>
    </row>
    <row r="10939" spans="1:2">
      <c r="A10939" s="1">
        <v>1090100099478</v>
      </c>
      <c r="B10939" t="s">
        <v>10522</v>
      </c>
    </row>
    <row r="10940" spans="1:2">
      <c r="A10940" s="1">
        <v>1090100099485</v>
      </c>
      <c r="B10940" t="s">
        <v>10523</v>
      </c>
    </row>
    <row r="10941" spans="1:2">
      <c r="A10941" s="1">
        <v>1090100099492</v>
      </c>
      <c r="B10941" t="s">
        <v>10524</v>
      </c>
    </row>
    <row r="10942" spans="1:2">
      <c r="A10942" s="1">
        <v>1090100099508</v>
      </c>
      <c r="B10942" t="s">
        <v>10525</v>
      </c>
    </row>
    <row r="10943" spans="1:2">
      <c r="A10943" s="1">
        <v>1090100099515</v>
      </c>
      <c r="B10943" t="s">
        <v>10526</v>
      </c>
    </row>
    <row r="10944" spans="1:2">
      <c r="A10944" s="1">
        <v>1090100099522</v>
      </c>
      <c r="B10944" t="s">
        <v>10527</v>
      </c>
    </row>
    <row r="10945" spans="1:2">
      <c r="A10945" s="1">
        <v>1090100099539</v>
      </c>
      <c r="B10945" t="s">
        <v>10528</v>
      </c>
    </row>
    <row r="10946" spans="1:2">
      <c r="A10946" s="1">
        <v>1090100099546</v>
      </c>
      <c r="B10946" t="s">
        <v>10529</v>
      </c>
    </row>
    <row r="10947" spans="1:2">
      <c r="A10947" s="1">
        <v>1090100099553</v>
      </c>
      <c r="B10947" t="s">
        <v>10530</v>
      </c>
    </row>
    <row r="10948" spans="1:2">
      <c r="A10948" s="1">
        <v>1090100099560</v>
      </c>
      <c r="B10948" t="s">
        <v>10531</v>
      </c>
    </row>
    <row r="10949" spans="1:2">
      <c r="A10949" s="1">
        <v>1090100099577</v>
      </c>
      <c r="B10949" t="s">
        <v>10532</v>
      </c>
    </row>
    <row r="10950" spans="1:2">
      <c r="A10950" s="1">
        <v>1090100099584</v>
      </c>
      <c r="B10950" t="s">
        <v>10533</v>
      </c>
    </row>
    <row r="10951" spans="1:2">
      <c r="A10951" s="1">
        <v>1090100099591</v>
      </c>
      <c r="B10951" t="s">
        <v>10534</v>
      </c>
    </row>
    <row r="10952" spans="1:2">
      <c r="A10952" s="1">
        <v>1090100099607</v>
      </c>
      <c r="B10952" t="s">
        <v>10535</v>
      </c>
    </row>
    <row r="10953" spans="1:2">
      <c r="A10953" s="1">
        <v>1090100099614</v>
      </c>
      <c r="B10953" t="s">
        <v>10536</v>
      </c>
    </row>
    <row r="10954" spans="1:2">
      <c r="A10954" s="1">
        <v>1090100099638</v>
      </c>
      <c r="B10954" t="s">
        <v>10537</v>
      </c>
    </row>
    <row r="10955" spans="1:2">
      <c r="A10955" s="1">
        <v>1090100099645</v>
      </c>
      <c r="B10955" t="s">
        <v>10538</v>
      </c>
    </row>
    <row r="10956" spans="1:2">
      <c r="A10956" s="1">
        <v>1090100099652</v>
      </c>
      <c r="B10956" t="s">
        <v>10539</v>
      </c>
    </row>
    <row r="10957" spans="1:2">
      <c r="A10957" s="1">
        <v>1090100099669</v>
      </c>
      <c r="B10957" t="s">
        <v>10540</v>
      </c>
    </row>
    <row r="10958" spans="1:2">
      <c r="A10958" s="1">
        <v>1090100099676</v>
      </c>
      <c r="B10958" t="s">
        <v>10541</v>
      </c>
    </row>
    <row r="10959" spans="1:2">
      <c r="A10959" s="1">
        <v>1090100099683</v>
      </c>
      <c r="B10959" t="s">
        <v>10542</v>
      </c>
    </row>
    <row r="10960" spans="1:2">
      <c r="A10960" s="1">
        <v>1090100099690</v>
      </c>
      <c r="B10960" t="s">
        <v>10543</v>
      </c>
    </row>
    <row r="10961" spans="1:2">
      <c r="A10961" s="1">
        <v>1090100099706</v>
      </c>
      <c r="B10961" t="s">
        <v>10544</v>
      </c>
    </row>
    <row r="10962" spans="1:2">
      <c r="A10962" s="1">
        <v>1090100099713</v>
      </c>
      <c r="B10962" t="s">
        <v>10545</v>
      </c>
    </row>
    <row r="10963" spans="1:2">
      <c r="A10963" s="1">
        <v>1090100099720</v>
      </c>
      <c r="B10963" t="s">
        <v>10546</v>
      </c>
    </row>
    <row r="10964" spans="1:2">
      <c r="A10964" s="1">
        <v>1090100099737</v>
      </c>
      <c r="B10964" t="s">
        <v>10547</v>
      </c>
    </row>
    <row r="10965" spans="1:2">
      <c r="A10965" s="1">
        <v>1090100099744</v>
      </c>
      <c r="B10965" t="s">
        <v>10548</v>
      </c>
    </row>
    <row r="10966" spans="1:2">
      <c r="A10966" s="1">
        <v>1090100099751</v>
      </c>
      <c r="B10966" t="s">
        <v>10549</v>
      </c>
    </row>
    <row r="10967" spans="1:2">
      <c r="A10967" s="1">
        <v>1090100099768</v>
      </c>
      <c r="B10967" t="s">
        <v>10550</v>
      </c>
    </row>
    <row r="10968" spans="1:2">
      <c r="A10968" s="1">
        <v>1090100099775</v>
      </c>
      <c r="B10968" t="s">
        <v>10551</v>
      </c>
    </row>
    <row r="10969" spans="1:2">
      <c r="A10969" s="1">
        <v>1090100099782</v>
      </c>
      <c r="B10969" t="s">
        <v>10552</v>
      </c>
    </row>
    <row r="10970" spans="1:2">
      <c r="A10970" s="1">
        <v>1090100099799</v>
      </c>
      <c r="B10970" t="s">
        <v>10553</v>
      </c>
    </row>
    <row r="10971" spans="1:2">
      <c r="A10971" s="1">
        <v>1090100099805</v>
      </c>
      <c r="B10971" t="s">
        <v>10554</v>
      </c>
    </row>
    <row r="10972" spans="1:2">
      <c r="A10972" s="1">
        <v>1090100099812</v>
      </c>
      <c r="B10972" t="s">
        <v>10555</v>
      </c>
    </row>
    <row r="10973" spans="1:2">
      <c r="A10973" s="1">
        <v>1090100099829</v>
      </c>
      <c r="B10973" t="s">
        <v>10556</v>
      </c>
    </row>
    <row r="10974" spans="1:2">
      <c r="A10974" s="1">
        <v>1090100099836</v>
      </c>
      <c r="B10974" t="s">
        <v>10557</v>
      </c>
    </row>
    <row r="10975" spans="1:2">
      <c r="A10975" s="1">
        <v>1090100099843</v>
      </c>
      <c r="B10975" t="s">
        <v>10558</v>
      </c>
    </row>
    <row r="10976" spans="1:2">
      <c r="A10976" s="1">
        <v>1090100099850</v>
      </c>
      <c r="B10976" t="s">
        <v>10559</v>
      </c>
    </row>
    <row r="10977" spans="1:2">
      <c r="A10977" s="1">
        <v>1090100099867</v>
      </c>
      <c r="B10977" t="s">
        <v>10560</v>
      </c>
    </row>
    <row r="10978" spans="1:2">
      <c r="A10978" s="1">
        <v>1090100099874</v>
      </c>
      <c r="B10978" t="s">
        <v>10561</v>
      </c>
    </row>
    <row r="10979" spans="1:2">
      <c r="A10979" s="1">
        <v>1090100099881</v>
      </c>
      <c r="B10979" t="s">
        <v>10562</v>
      </c>
    </row>
    <row r="10980" spans="1:2">
      <c r="A10980" s="1">
        <v>1090100099898</v>
      </c>
      <c r="B10980" t="s">
        <v>10563</v>
      </c>
    </row>
    <row r="10981" spans="1:2">
      <c r="A10981" s="1">
        <v>1090100099904</v>
      </c>
      <c r="B10981" t="s">
        <v>10564</v>
      </c>
    </row>
    <row r="10982" spans="1:2">
      <c r="A10982" s="1">
        <v>1090100099911</v>
      </c>
      <c r="B10982" t="s">
        <v>10565</v>
      </c>
    </row>
    <row r="10983" spans="1:2">
      <c r="A10983" s="1">
        <v>1090100099928</v>
      </c>
      <c r="B10983" t="s">
        <v>10566</v>
      </c>
    </row>
    <row r="10984" spans="1:2">
      <c r="A10984" s="1">
        <v>1090100099935</v>
      </c>
      <c r="B10984" t="s">
        <v>10567</v>
      </c>
    </row>
    <row r="10985" spans="1:2">
      <c r="A10985" s="1">
        <v>1090100099942</v>
      </c>
      <c r="B10985" t="s">
        <v>10568</v>
      </c>
    </row>
    <row r="10986" spans="1:2">
      <c r="A10986" s="1">
        <v>1090100099959</v>
      </c>
      <c r="B10986" t="s">
        <v>10569</v>
      </c>
    </row>
    <row r="10987" spans="1:2">
      <c r="A10987" s="1">
        <v>1090100099966</v>
      </c>
      <c r="B10987" t="s">
        <v>10570</v>
      </c>
    </row>
    <row r="10988" spans="1:2">
      <c r="A10988" s="1">
        <v>1090100099973</v>
      </c>
      <c r="B10988" t="s">
        <v>10571</v>
      </c>
    </row>
    <row r="10989" spans="1:2">
      <c r="A10989" s="1">
        <v>1090100099980</v>
      </c>
      <c r="B10989" t="s">
        <v>10572</v>
      </c>
    </row>
    <row r="10990" spans="1:2">
      <c r="A10990" s="1">
        <v>1090100099997</v>
      </c>
      <c r="B10990" t="s">
        <v>10573</v>
      </c>
    </row>
    <row r="10991" spans="1:2">
      <c r="A10991" s="1">
        <v>1090100100006</v>
      </c>
      <c r="B10991" t="s">
        <v>10574</v>
      </c>
    </row>
    <row r="10992" spans="1:2">
      <c r="A10992" s="1">
        <v>1090100100013</v>
      </c>
      <c r="B10992" t="s">
        <v>10575</v>
      </c>
    </row>
    <row r="10993" spans="1:2">
      <c r="A10993" s="1">
        <v>1090100100020</v>
      </c>
      <c r="B10993" t="s">
        <v>10576</v>
      </c>
    </row>
    <row r="10994" spans="1:2">
      <c r="A10994" s="1">
        <v>1090100100037</v>
      </c>
      <c r="B10994" t="s">
        <v>10577</v>
      </c>
    </row>
    <row r="10995" spans="1:2">
      <c r="A10995" s="1">
        <v>1090100100044</v>
      </c>
      <c r="B10995" t="s">
        <v>10578</v>
      </c>
    </row>
    <row r="10996" spans="1:2">
      <c r="A10996" s="1">
        <v>1090100100051</v>
      </c>
      <c r="B10996" t="s">
        <v>10579</v>
      </c>
    </row>
    <row r="10997" spans="1:2">
      <c r="A10997" s="1">
        <v>1090100100068</v>
      </c>
      <c r="B10997" t="s">
        <v>10580</v>
      </c>
    </row>
    <row r="10998" spans="1:2">
      <c r="A10998" s="1">
        <v>1090100100075</v>
      </c>
      <c r="B10998" t="s">
        <v>10581</v>
      </c>
    </row>
    <row r="10999" spans="1:2">
      <c r="A10999" s="1">
        <v>1090100100082</v>
      </c>
      <c r="B10999" t="s">
        <v>10582</v>
      </c>
    </row>
    <row r="11000" spans="1:2">
      <c r="A11000" s="1">
        <v>1090100100099</v>
      </c>
      <c r="B11000" t="s">
        <v>10583</v>
      </c>
    </row>
    <row r="11001" spans="1:2">
      <c r="A11001" s="1">
        <v>1090100100105</v>
      </c>
      <c r="B11001" t="s">
        <v>10584</v>
      </c>
    </row>
    <row r="11002" spans="1:2">
      <c r="A11002" s="1">
        <v>1090100100112</v>
      </c>
      <c r="B11002" t="s">
        <v>10585</v>
      </c>
    </row>
    <row r="11003" spans="1:2">
      <c r="A11003" s="1">
        <v>1090100100129</v>
      </c>
      <c r="B11003" t="s">
        <v>10586</v>
      </c>
    </row>
    <row r="11004" spans="1:2">
      <c r="A11004" s="1">
        <v>1090100100136</v>
      </c>
      <c r="B11004" t="s">
        <v>10587</v>
      </c>
    </row>
    <row r="11005" spans="1:2">
      <c r="A11005" s="1">
        <v>1090100100143</v>
      </c>
      <c r="B11005" t="s">
        <v>10588</v>
      </c>
    </row>
    <row r="11006" spans="1:2">
      <c r="A11006" s="1">
        <v>1090100100150</v>
      </c>
      <c r="B11006" t="s">
        <v>10589</v>
      </c>
    </row>
    <row r="11007" spans="1:2">
      <c r="A11007" s="1">
        <v>1090100100167</v>
      </c>
      <c r="B11007" t="s">
        <v>10590</v>
      </c>
    </row>
    <row r="11008" spans="1:2">
      <c r="A11008" s="1">
        <v>1090100100174</v>
      </c>
      <c r="B11008" t="s">
        <v>10591</v>
      </c>
    </row>
    <row r="11009" spans="1:2">
      <c r="A11009" s="1">
        <v>1090100100181</v>
      </c>
      <c r="B11009" t="s">
        <v>10592</v>
      </c>
    </row>
    <row r="11010" spans="1:2">
      <c r="A11010" s="1">
        <v>1090100100198</v>
      </c>
      <c r="B11010" t="s">
        <v>10593</v>
      </c>
    </row>
    <row r="11011" spans="1:2">
      <c r="A11011" s="1">
        <v>1090100100204</v>
      </c>
      <c r="B11011" t="s">
        <v>10594</v>
      </c>
    </row>
    <row r="11012" spans="1:2">
      <c r="A11012" s="1">
        <v>1090100100211</v>
      </c>
      <c r="B11012" t="s">
        <v>10595</v>
      </c>
    </row>
    <row r="11013" spans="1:2">
      <c r="A11013" s="1">
        <v>1090100100228</v>
      </c>
      <c r="B11013" t="s">
        <v>10596</v>
      </c>
    </row>
    <row r="11014" spans="1:2">
      <c r="A11014" s="1">
        <v>1090100100235</v>
      </c>
      <c r="B11014" t="s">
        <v>10597</v>
      </c>
    </row>
    <row r="11015" spans="1:2">
      <c r="A11015" s="1">
        <v>1090100100242</v>
      </c>
      <c r="B11015" t="s">
        <v>10598</v>
      </c>
    </row>
    <row r="11016" spans="1:2">
      <c r="A11016" s="1">
        <v>1090100100259</v>
      </c>
      <c r="B11016" t="s">
        <v>10599</v>
      </c>
    </row>
    <row r="11017" spans="1:2">
      <c r="A11017" s="1">
        <v>1090100100266</v>
      </c>
      <c r="B11017" t="s">
        <v>10600</v>
      </c>
    </row>
    <row r="11018" spans="1:2">
      <c r="A11018" s="1">
        <v>1090100100273</v>
      </c>
      <c r="B11018" t="s">
        <v>10601</v>
      </c>
    </row>
    <row r="11019" spans="1:2">
      <c r="A11019" s="1">
        <v>1090100100280</v>
      </c>
      <c r="B11019" t="s">
        <v>10602</v>
      </c>
    </row>
    <row r="11020" spans="1:2">
      <c r="A11020" s="1">
        <v>1090100100297</v>
      </c>
      <c r="B11020" t="s">
        <v>10603</v>
      </c>
    </row>
    <row r="11021" spans="1:2">
      <c r="A11021" s="1">
        <v>1090100100303</v>
      </c>
      <c r="B11021" t="s">
        <v>10604</v>
      </c>
    </row>
    <row r="11022" spans="1:2">
      <c r="A11022" s="1">
        <v>1090100100310</v>
      </c>
      <c r="B11022" t="s">
        <v>10605</v>
      </c>
    </row>
    <row r="11023" spans="1:2">
      <c r="A11023" s="1">
        <v>1090100100327</v>
      </c>
      <c r="B11023" t="s">
        <v>10606</v>
      </c>
    </row>
    <row r="11024" spans="1:2">
      <c r="A11024" s="1">
        <v>1090100100334</v>
      </c>
      <c r="B11024" t="s">
        <v>10607</v>
      </c>
    </row>
    <row r="11025" spans="1:2">
      <c r="A11025" s="1">
        <v>1090100100341</v>
      </c>
      <c r="B11025" t="s">
        <v>10608</v>
      </c>
    </row>
    <row r="11026" spans="1:2">
      <c r="A11026" s="1">
        <v>1090100100358</v>
      </c>
      <c r="B11026" t="s">
        <v>10609</v>
      </c>
    </row>
    <row r="11027" spans="1:2">
      <c r="A11027" s="1">
        <v>1090100100365</v>
      </c>
      <c r="B11027" t="s">
        <v>10610</v>
      </c>
    </row>
    <row r="11028" spans="1:2">
      <c r="A11028" s="1">
        <v>1090100100372</v>
      </c>
      <c r="B11028" t="s">
        <v>10611</v>
      </c>
    </row>
    <row r="11029" spans="1:2">
      <c r="A11029" s="1">
        <v>1090100100389</v>
      </c>
      <c r="B11029" t="s">
        <v>10612</v>
      </c>
    </row>
    <row r="11030" spans="1:2">
      <c r="A11030" s="1">
        <v>1090100100396</v>
      </c>
      <c r="B11030" t="s">
        <v>10613</v>
      </c>
    </row>
    <row r="11031" spans="1:2">
      <c r="A11031" s="1">
        <v>1090100100402</v>
      </c>
      <c r="B11031" t="s">
        <v>10614</v>
      </c>
    </row>
    <row r="11032" spans="1:2">
      <c r="A11032" s="1">
        <v>1090100100419</v>
      </c>
      <c r="B11032" t="s">
        <v>10615</v>
      </c>
    </row>
    <row r="11033" spans="1:2">
      <c r="A11033" s="1">
        <v>1090100100426</v>
      </c>
      <c r="B11033" t="s">
        <v>10616</v>
      </c>
    </row>
    <row r="11034" spans="1:2">
      <c r="A11034" s="1">
        <v>1090100100433</v>
      </c>
      <c r="B11034" t="s">
        <v>10617</v>
      </c>
    </row>
    <row r="11035" spans="1:2">
      <c r="A11035" s="1">
        <v>1090100100440</v>
      </c>
      <c r="B11035" t="s">
        <v>10618</v>
      </c>
    </row>
    <row r="11036" spans="1:2">
      <c r="A11036" s="1">
        <v>1090100100457</v>
      </c>
      <c r="B11036" t="s">
        <v>10619</v>
      </c>
    </row>
    <row r="11037" spans="1:2">
      <c r="A11037" s="1">
        <v>1090100100464</v>
      </c>
      <c r="B11037" t="s">
        <v>10620</v>
      </c>
    </row>
    <row r="11038" spans="1:2">
      <c r="A11038" s="1">
        <v>1090100100471</v>
      </c>
      <c r="B11038" t="s">
        <v>10621</v>
      </c>
    </row>
    <row r="11039" spans="1:2">
      <c r="A11039" s="1">
        <v>1090100100488</v>
      </c>
      <c r="B11039" t="s">
        <v>10622</v>
      </c>
    </row>
    <row r="11040" spans="1:2">
      <c r="A11040" s="1">
        <v>1090100100495</v>
      </c>
      <c r="B11040" t="s">
        <v>10623</v>
      </c>
    </row>
    <row r="11041" spans="1:2">
      <c r="A11041" s="1">
        <v>1090100100501</v>
      </c>
      <c r="B11041" t="s">
        <v>10624</v>
      </c>
    </row>
    <row r="11042" spans="1:2">
      <c r="A11042" s="1">
        <v>1090100100518</v>
      </c>
      <c r="B11042" t="s">
        <v>10625</v>
      </c>
    </row>
    <row r="11043" spans="1:2">
      <c r="A11043" s="1">
        <v>1090100100525</v>
      </c>
      <c r="B11043" t="s">
        <v>10626</v>
      </c>
    </row>
    <row r="11044" spans="1:2">
      <c r="A11044" s="1">
        <v>1090100100532</v>
      </c>
      <c r="B11044" t="s">
        <v>10627</v>
      </c>
    </row>
    <row r="11045" spans="1:2">
      <c r="A11045" s="1">
        <v>1090100100549</v>
      </c>
      <c r="B11045" t="s">
        <v>10628</v>
      </c>
    </row>
    <row r="11046" spans="1:2">
      <c r="A11046" s="1">
        <v>1090100100556</v>
      </c>
      <c r="B11046" t="s">
        <v>10629</v>
      </c>
    </row>
    <row r="11047" spans="1:2">
      <c r="A11047" s="1">
        <v>1090100100563</v>
      </c>
      <c r="B11047" t="s">
        <v>10630</v>
      </c>
    </row>
    <row r="11048" spans="1:2">
      <c r="A11048" s="1">
        <v>1090100100570</v>
      </c>
      <c r="B11048" t="s">
        <v>10631</v>
      </c>
    </row>
    <row r="11049" spans="1:2">
      <c r="A11049" s="1">
        <v>1090100100587</v>
      </c>
      <c r="B11049" t="s">
        <v>10632</v>
      </c>
    </row>
    <row r="11050" spans="1:2">
      <c r="A11050" s="1">
        <v>1090100100594</v>
      </c>
      <c r="B11050" t="s">
        <v>10633</v>
      </c>
    </row>
    <row r="11051" spans="1:2">
      <c r="A11051" s="1">
        <v>1090100100600</v>
      </c>
      <c r="B11051" t="s">
        <v>10634</v>
      </c>
    </row>
    <row r="11052" spans="1:2">
      <c r="A11052" s="1">
        <v>1090100100617</v>
      </c>
      <c r="B11052" t="s">
        <v>10635</v>
      </c>
    </row>
    <row r="11053" spans="1:2">
      <c r="A11053" s="1">
        <v>1090100100624</v>
      </c>
      <c r="B11053" t="s">
        <v>10636</v>
      </c>
    </row>
    <row r="11054" spans="1:2">
      <c r="A11054" s="1">
        <v>1090100100631</v>
      </c>
      <c r="B11054" t="s">
        <v>10637</v>
      </c>
    </row>
    <row r="11055" spans="1:2">
      <c r="A11055" s="1">
        <v>1090100100648</v>
      </c>
      <c r="B11055" t="s">
        <v>10638</v>
      </c>
    </row>
    <row r="11056" spans="1:2">
      <c r="A11056" s="1">
        <v>1090100100655</v>
      </c>
      <c r="B11056" t="s">
        <v>10639</v>
      </c>
    </row>
    <row r="11057" spans="1:2">
      <c r="A11057" s="1">
        <v>1090100100662</v>
      </c>
      <c r="B11057" t="s">
        <v>10640</v>
      </c>
    </row>
    <row r="11058" spans="1:2">
      <c r="A11058" s="1">
        <v>1090100100679</v>
      </c>
      <c r="B11058" t="s">
        <v>10641</v>
      </c>
    </row>
    <row r="11059" spans="1:2">
      <c r="A11059" s="1">
        <v>1090100100686</v>
      </c>
      <c r="B11059" t="s">
        <v>10642</v>
      </c>
    </row>
    <row r="11060" spans="1:2">
      <c r="A11060" s="1">
        <v>1090100100693</v>
      </c>
      <c r="B11060" t="s">
        <v>10643</v>
      </c>
    </row>
    <row r="11061" spans="1:2">
      <c r="A11061" s="1">
        <v>1090100100709</v>
      </c>
      <c r="B11061" t="s">
        <v>10644</v>
      </c>
    </row>
    <row r="11062" spans="1:2">
      <c r="A11062" s="1">
        <v>1090100100716</v>
      </c>
      <c r="B11062" t="s">
        <v>10645</v>
      </c>
    </row>
    <row r="11063" spans="1:2">
      <c r="A11063" s="1">
        <v>1090100100723</v>
      </c>
      <c r="B11063" t="s">
        <v>10646</v>
      </c>
    </row>
    <row r="11064" spans="1:2">
      <c r="A11064" s="1">
        <v>1090100100730</v>
      </c>
      <c r="B11064" t="s">
        <v>10647</v>
      </c>
    </row>
    <row r="11065" spans="1:2">
      <c r="A11065" s="1">
        <v>1090100100747</v>
      </c>
      <c r="B11065" t="s">
        <v>10648</v>
      </c>
    </row>
    <row r="11066" spans="1:2">
      <c r="A11066" s="1">
        <v>1090100100754</v>
      </c>
      <c r="B11066" t="s">
        <v>10649</v>
      </c>
    </row>
    <row r="11067" spans="1:2">
      <c r="A11067" s="1">
        <v>1090100100761</v>
      </c>
      <c r="B11067" t="s">
        <v>10650</v>
      </c>
    </row>
    <row r="11068" spans="1:2">
      <c r="A11068" s="1">
        <v>1090100100778</v>
      </c>
      <c r="B11068" t="s">
        <v>10651</v>
      </c>
    </row>
    <row r="11069" spans="1:2">
      <c r="A11069" s="1">
        <v>1090100100785</v>
      </c>
      <c r="B11069" t="s">
        <v>10652</v>
      </c>
    </row>
    <row r="11070" spans="1:2">
      <c r="A11070" s="1">
        <v>1090100100792</v>
      </c>
      <c r="B11070" t="s">
        <v>10653</v>
      </c>
    </row>
    <row r="11071" spans="1:2">
      <c r="A11071" s="1">
        <v>1090100100808</v>
      </c>
      <c r="B11071" t="s">
        <v>10654</v>
      </c>
    </row>
    <row r="11072" spans="1:2">
      <c r="A11072" s="1">
        <v>1090100100815</v>
      </c>
      <c r="B11072" t="s">
        <v>10655</v>
      </c>
    </row>
    <row r="11073" spans="1:2">
      <c r="A11073" s="1">
        <v>1090100100822</v>
      </c>
      <c r="B11073" t="s">
        <v>10656</v>
      </c>
    </row>
    <row r="11074" spans="1:2">
      <c r="A11074" s="1">
        <v>1090100100839</v>
      </c>
      <c r="B11074" t="s">
        <v>10657</v>
      </c>
    </row>
    <row r="11075" spans="1:2">
      <c r="A11075" s="1">
        <v>1090100100846</v>
      </c>
      <c r="B11075" t="s">
        <v>10658</v>
      </c>
    </row>
    <row r="11076" spans="1:2">
      <c r="A11076" s="1">
        <v>1090100100853</v>
      </c>
      <c r="B11076" t="s">
        <v>10659</v>
      </c>
    </row>
    <row r="11077" spans="1:2">
      <c r="A11077" s="1">
        <v>1090100100860</v>
      </c>
      <c r="B11077" t="s">
        <v>10660</v>
      </c>
    </row>
    <row r="11078" spans="1:2">
      <c r="A11078" s="1">
        <v>1090100100877</v>
      </c>
      <c r="B11078" t="s">
        <v>10661</v>
      </c>
    </row>
    <row r="11079" spans="1:2">
      <c r="A11079" s="1">
        <v>1090100100884</v>
      </c>
      <c r="B11079" t="s">
        <v>10662</v>
      </c>
    </row>
    <row r="11080" spans="1:2">
      <c r="A11080" s="1">
        <v>1090100100891</v>
      </c>
      <c r="B11080" t="s">
        <v>10663</v>
      </c>
    </row>
    <row r="11081" spans="1:2">
      <c r="A11081" s="1">
        <v>1090100100907</v>
      </c>
      <c r="B11081" t="s">
        <v>10664</v>
      </c>
    </row>
    <row r="11082" spans="1:2">
      <c r="A11082" s="1">
        <v>1090100100914</v>
      </c>
      <c r="B11082" t="s">
        <v>10665</v>
      </c>
    </row>
    <row r="11083" spans="1:2">
      <c r="A11083" s="1">
        <v>1090100100921</v>
      </c>
      <c r="B11083" t="s">
        <v>10666</v>
      </c>
    </row>
    <row r="11084" spans="1:2">
      <c r="A11084" s="1">
        <v>1090100100938</v>
      </c>
      <c r="B11084" t="s">
        <v>10667</v>
      </c>
    </row>
    <row r="11085" spans="1:2">
      <c r="A11085" s="1">
        <v>1090100100945</v>
      </c>
      <c r="B11085" t="s">
        <v>10668</v>
      </c>
    </row>
    <row r="11086" spans="1:2">
      <c r="A11086" s="1">
        <v>1090100100952</v>
      </c>
      <c r="B11086" t="s">
        <v>10669</v>
      </c>
    </row>
    <row r="11087" spans="1:2">
      <c r="A11087" s="1">
        <v>1090100100969</v>
      </c>
      <c r="B11087" t="s">
        <v>10670</v>
      </c>
    </row>
    <row r="11088" spans="1:2">
      <c r="A11088" s="1">
        <v>1090100100976</v>
      </c>
      <c r="B11088" t="s">
        <v>10671</v>
      </c>
    </row>
    <row r="11089" spans="1:2">
      <c r="A11089" s="1">
        <v>1090100100983</v>
      </c>
      <c r="B11089" t="s">
        <v>10672</v>
      </c>
    </row>
    <row r="11090" spans="1:2">
      <c r="A11090" s="1">
        <v>1090100100990</v>
      </c>
      <c r="B11090" t="s">
        <v>10673</v>
      </c>
    </row>
    <row r="11091" spans="1:2">
      <c r="A11091" s="1">
        <v>1090100101003</v>
      </c>
      <c r="B11091" t="s">
        <v>10674</v>
      </c>
    </row>
    <row r="11092" spans="1:2">
      <c r="A11092" s="1">
        <v>1090100101010</v>
      </c>
      <c r="B11092" t="s">
        <v>10675</v>
      </c>
    </row>
    <row r="11093" spans="1:2">
      <c r="A11093" s="1">
        <v>1090100101027</v>
      </c>
      <c r="B11093" t="s">
        <v>10676</v>
      </c>
    </row>
    <row r="11094" spans="1:2">
      <c r="A11094" s="1">
        <v>1090100101034</v>
      </c>
      <c r="B11094" t="s">
        <v>10677</v>
      </c>
    </row>
    <row r="11095" spans="1:2">
      <c r="A11095" s="1">
        <v>1090100101041</v>
      </c>
      <c r="B11095" t="s">
        <v>10678</v>
      </c>
    </row>
    <row r="11096" spans="1:2">
      <c r="A11096" s="1">
        <v>1090100101058</v>
      </c>
      <c r="B11096" t="s">
        <v>10679</v>
      </c>
    </row>
    <row r="11097" spans="1:2">
      <c r="A11097" s="1">
        <v>1090100101065</v>
      </c>
      <c r="B11097" t="s">
        <v>10680</v>
      </c>
    </row>
    <row r="11098" spans="1:2">
      <c r="A11098" s="1">
        <v>1090100101072</v>
      </c>
      <c r="B11098" t="s">
        <v>10681</v>
      </c>
    </row>
    <row r="11099" spans="1:2">
      <c r="A11099" s="1">
        <v>1090100101089</v>
      </c>
      <c r="B11099" t="s">
        <v>10682</v>
      </c>
    </row>
    <row r="11100" spans="1:2">
      <c r="A11100" s="1">
        <v>1090100101096</v>
      </c>
      <c r="B11100" t="s">
        <v>10683</v>
      </c>
    </row>
    <row r="11101" spans="1:2">
      <c r="A11101" s="1">
        <v>1090100101102</v>
      </c>
      <c r="B11101" t="s">
        <v>10684</v>
      </c>
    </row>
    <row r="11102" spans="1:2">
      <c r="A11102" s="1">
        <v>1090100101119</v>
      </c>
      <c r="B11102" t="s">
        <v>10685</v>
      </c>
    </row>
    <row r="11103" spans="1:2">
      <c r="A11103" s="1">
        <v>1090100101126</v>
      </c>
      <c r="B11103" t="s">
        <v>10686</v>
      </c>
    </row>
    <row r="11104" spans="1:2">
      <c r="A11104" s="1">
        <v>1090100101133</v>
      </c>
      <c r="B11104" t="s">
        <v>10687</v>
      </c>
    </row>
    <row r="11105" spans="1:2">
      <c r="A11105" s="1">
        <v>1090100101140</v>
      </c>
      <c r="B11105" t="s">
        <v>10688</v>
      </c>
    </row>
    <row r="11106" spans="1:2">
      <c r="A11106" s="1">
        <v>1090100101157</v>
      </c>
      <c r="B11106" t="s">
        <v>10689</v>
      </c>
    </row>
    <row r="11107" spans="1:2">
      <c r="A11107" s="1">
        <v>1090100101164</v>
      </c>
      <c r="B11107" t="s">
        <v>10690</v>
      </c>
    </row>
    <row r="11108" spans="1:2">
      <c r="A11108" s="1">
        <v>1090100101171</v>
      </c>
      <c r="B11108" t="s">
        <v>10691</v>
      </c>
    </row>
    <row r="11109" spans="1:2">
      <c r="A11109" s="1">
        <v>1090100101188</v>
      </c>
      <c r="B11109" t="s">
        <v>10692</v>
      </c>
    </row>
    <row r="11110" spans="1:2">
      <c r="A11110" s="1">
        <v>1090100101195</v>
      </c>
      <c r="B11110" t="s">
        <v>10693</v>
      </c>
    </row>
    <row r="11111" spans="1:2">
      <c r="A11111" s="1">
        <v>1090100101201</v>
      </c>
      <c r="B11111" t="s">
        <v>10694</v>
      </c>
    </row>
    <row r="11112" spans="1:2">
      <c r="A11112" s="1">
        <v>1090100101218</v>
      </c>
      <c r="B11112" t="s">
        <v>10695</v>
      </c>
    </row>
    <row r="11113" spans="1:2">
      <c r="A11113" s="1">
        <v>1090100101225</v>
      </c>
      <c r="B11113" t="s">
        <v>10696</v>
      </c>
    </row>
    <row r="11114" spans="1:2">
      <c r="A11114" s="1">
        <v>1090100101232</v>
      </c>
      <c r="B11114" t="s">
        <v>10697</v>
      </c>
    </row>
    <row r="11115" spans="1:2">
      <c r="A11115" s="1">
        <v>1090100101249</v>
      </c>
      <c r="B11115" t="s">
        <v>10698</v>
      </c>
    </row>
    <row r="11116" spans="1:2">
      <c r="A11116" s="1">
        <v>1090100101263</v>
      </c>
      <c r="B11116" t="s">
        <v>10699</v>
      </c>
    </row>
    <row r="11117" spans="1:2">
      <c r="A11117" s="1">
        <v>1090100101270</v>
      </c>
      <c r="B11117" t="s">
        <v>10700</v>
      </c>
    </row>
    <row r="11118" spans="1:2">
      <c r="A11118" s="1">
        <v>1090100101287</v>
      </c>
      <c r="B11118" t="s">
        <v>10701</v>
      </c>
    </row>
    <row r="11119" spans="1:2">
      <c r="A11119" s="1">
        <v>1090100101294</v>
      </c>
      <c r="B11119" t="s">
        <v>10702</v>
      </c>
    </row>
    <row r="11120" spans="1:2">
      <c r="A11120" s="1">
        <v>1090100101324</v>
      </c>
      <c r="B11120" t="s">
        <v>10703</v>
      </c>
    </row>
    <row r="11121" spans="1:2">
      <c r="A11121" s="1">
        <v>1090100101348</v>
      </c>
      <c r="B11121" t="s">
        <v>10704</v>
      </c>
    </row>
    <row r="11122" spans="1:2">
      <c r="A11122" s="1">
        <v>1090100101355</v>
      </c>
      <c r="B11122" t="s">
        <v>10705</v>
      </c>
    </row>
    <row r="11123" spans="1:2">
      <c r="A11123" s="1">
        <v>1090100101362</v>
      </c>
      <c r="B11123" t="s">
        <v>10706</v>
      </c>
    </row>
    <row r="11124" spans="1:2">
      <c r="A11124" s="1">
        <v>1090100101379</v>
      </c>
      <c r="B11124" t="s">
        <v>10707</v>
      </c>
    </row>
    <row r="11125" spans="1:2">
      <c r="A11125" s="1">
        <v>1090100101386</v>
      </c>
      <c r="B11125" t="s">
        <v>10708</v>
      </c>
    </row>
    <row r="11126" spans="1:2">
      <c r="A11126" s="1">
        <v>1090100101393</v>
      </c>
      <c r="B11126" t="s">
        <v>10709</v>
      </c>
    </row>
    <row r="11127" spans="1:2">
      <c r="A11127" s="1">
        <v>1090100101409</v>
      </c>
      <c r="B11127" t="s">
        <v>10710</v>
      </c>
    </row>
    <row r="11128" spans="1:2">
      <c r="A11128" s="1">
        <v>1090100101416</v>
      </c>
      <c r="B11128" t="s">
        <v>10711</v>
      </c>
    </row>
    <row r="11129" spans="1:2">
      <c r="A11129" s="1">
        <v>1090100101423</v>
      </c>
      <c r="B11129" t="s">
        <v>10712</v>
      </c>
    </row>
    <row r="11130" spans="1:2">
      <c r="A11130" s="1">
        <v>1090100101430</v>
      </c>
      <c r="B11130" t="s">
        <v>10713</v>
      </c>
    </row>
    <row r="11131" spans="1:2">
      <c r="A11131" s="1">
        <v>1090100101447</v>
      </c>
      <c r="B11131" t="s">
        <v>10714</v>
      </c>
    </row>
    <row r="11132" spans="1:2">
      <c r="A11132" s="1">
        <v>1090100101454</v>
      </c>
      <c r="B11132" t="s">
        <v>10715</v>
      </c>
    </row>
    <row r="11133" spans="1:2">
      <c r="A11133" s="1">
        <v>1090100101461</v>
      </c>
      <c r="B11133" t="s">
        <v>10716</v>
      </c>
    </row>
    <row r="11134" spans="1:2">
      <c r="A11134" s="1">
        <v>1090100101478</v>
      </c>
      <c r="B11134" t="e">
        <f>+CHAINSAW HAUSMANN CP4500</f>
        <v>#NAME?</v>
      </c>
    </row>
    <row r="11135" spans="1:2">
      <c r="A11135" s="1">
        <v>1090100101485</v>
      </c>
      <c r="B11135" t="s">
        <v>10717</v>
      </c>
    </row>
    <row r="11136" spans="1:2">
      <c r="A11136" s="1">
        <v>1090100101492</v>
      </c>
      <c r="B11136" t="s">
        <v>10718</v>
      </c>
    </row>
    <row r="11137" spans="1:2">
      <c r="A11137" s="1">
        <v>1090100101508</v>
      </c>
      <c r="B11137" t="s">
        <v>10718</v>
      </c>
    </row>
    <row r="11138" spans="1:2">
      <c r="A11138" s="1">
        <v>1090100101515</v>
      </c>
      <c r="B11138" t="s">
        <v>10719</v>
      </c>
    </row>
    <row r="11139" spans="1:2">
      <c r="A11139" s="1">
        <v>1090100101522</v>
      </c>
      <c r="B11139" t="s">
        <v>10720</v>
      </c>
    </row>
    <row r="11140" spans="1:2">
      <c r="A11140" s="1">
        <v>1090100101539</v>
      </c>
      <c r="B11140" t="s">
        <v>10721</v>
      </c>
    </row>
    <row r="11141" spans="1:2">
      <c r="A11141" s="1">
        <v>1090100101546</v>
      </c>
      <c r="B11141" t="s">
        <v>10722</v>
      </c>
    </row>
    <row r="11142" spans="1:2">
      <c r="A11142" s="1">
        <v>1090100101553</v>
      </c>
      <c r="B11142" t="s">
        <v>10723</v>
      </c>
    </row>
    <row r="11143" spans="1:2">
      <c r="A11143" s="1">
        <v>1090100101560</v>
      </c>
      <c r="B11143" t="s">
        <v>10724</v>
      </c>
    </row>
    <row r="11144" spans="1:2">
      <c r="A11144" s="1">
        <v>1090100101577</v>
      </c>
      <c r="B11144" t="s">
        <v>10725</v>
      </c>
    </row>
    <row r="11145" spans="1:2">
      <c r="A11145" s="1">
        <v>1090100101584</v>
      </c>
      <c r="B11145" t="e">
        <f>+RECHARGEABLE LED FLASHLIGHT ZIGMA TP YG-3566</f>
        <v>#NAME?</v>
      </c>
    </row>
    <row r="11146" spans="1:2">
      <c r="A11146" s="1">
        <v>1090100101591</v>
      </c>
      <c r="B11146" t="s">
        <v>10726</v>
      </c>
    </row>
    <row r="11147" spans="1:2">
      <c r="A11147" s="1">
        <v>1090100101607</v>
      </c>
      <c r="B11147" t="e">
        <f>+RECHARGEABLE LED FLASHLIGHT ZIGMA TP YG-5712</f>
        <v>#NAME?</v>
      </c>
    </row>
    <row r="11148" spans="1:2">
      <c r="A11148" s="1">
        <v>1090100101614</v>
      </c>
      <c r="B11148" t="s">
        <v>10727</v>
      </c>
    </row>
    <row r="11149" spans="1:2">
      <c r="A11149" s="1">
        <v>1090100101621</v>
      </c>
      <c r="B11149" t="s">
        <v>10728</v>
      </c>
    </row>
    <row r="11150" spans="1:2">
      <c r="A11150" s="1">
        <v>1090100101638</v>
      </c>
      <c r="B11150" t="s">
        <v>10729</v>
      </c>
    </row>
    <row r="11151" spans="1:2">
      <c r="A11151" s="1">
        <v>1090100101645</v>
      </c>
      <c r="B11151" t="s">
        <v>10730</v>
      </c>
    </row>
    <row r="11152" spans="1:2">
      <c r="A11152" s="1">
        <v>1090100101652</v>
      </c>
      <c r="B11152" t="s">
        <v>10731</v>
      </c>
    </row>
    <row r="11153" spans="1:2">
      <c r="A11153" s="1">
        <v>1090100101669</v>
      </c>
      <c r="B11153" t="s">
        <v>10732</v>
      </c>
    </row>
    <row r="11154" spans="1:2">
      <c r="A11154" s="1">
        <v>1090100101676</v>
      </c>
      <c r="B11154" t="s">
        <v>10733</v>
      </c>
    </row>
    <row r="11155" spans="1:2">
      <c r="A11155" s="1">
        <v>1090100101683</v>
      </c>
      <c r="B11155" t="s">
        <v>10734</v>
      </c>
    </row>
    <row r="11156" spans="1:2">
      <c r="A11156" s="1">
        <v>1090100101690</v>
      </c>
      <c r="B11156" t="s">
        <v>10735</v>
      </c>
    </row>
    <row r="11157" spans="1:2">
      <c r="A11157" s="1">
        <v>1090100101706</v>
      </c>
      <c r="B11157" t="s">
        <v>10736</v>
      </c>
    </row>
    <row r="11158" spans="1:2">
      <c r="A11158" s="1">
        <v>1090100101713</v>
      </c>
      <c r="B11158" t="s">
        <v>10737</v>
      </c>
    </row>
    <row r="11159" spans="1:2">
      <c r="A11159" s="1">
        <v>1090100101744</v>
      </c>
      <c r="B11159" t="s">
        <v>10738</v>
      </c>
    </row>
    <row r="11160" spans="1:2">
      <c r="A11160" s="1">
        <v>1090100101751</v>
      </c>
      <c r="B11160" t="s">
        <v>10739</v>
      </c>
    </row>
    <row r="11161" spans="1:2">
      <c r="A11161" s="1">
        <v>1090100101768</v>
      </c>
      <c r="B11161" t="s">
        <v>10740</v>
      </c>
    </row>
    <row r="11162" spans="1:2">
      <c r="A11162" s="1">
        <v>1090100101775</v>
      </c>
      <c r="B11162" t="s">
        <v>10741</v>
      </c>
    </row>
    <row r="11163" spans="1:2">
      <c r="A11163" s="1">
        <v>1090100101782</v>
      </c>
      <c r="B11163" t="s">
        <v>10742</v>
      </c>
    </row>
    <row r="11164" spans="1:2">
      <c r="A11164" s="1">
        <v>1090100101799</v>
      </c>
      <c r="B11164" t="s">
        <v>10743</v>
      </c>
    </row>
    <row r="11165" spans="1:2">
      <c r="A11165" s="1">
        <v>1090100101805</v>
      </c>
      <c r="B11165" t="s">
        <v>10744</v>
      </c>
    </row>
    <row r="11166" spans="1:2">
      <c r="A11166" s="1">
        <v>1090100101812</v>
      </c>
      <c r="B11166" t="s">
        <v>10745</v>
      </c>
    </row>
    <row r="11167" spans="1:2">
      <c r="A11167" s="1">
        <v>1090100101829</v>
      </c>
      <c r="B11167" t="s">
        <v>10746</v>
      </c>
    </row>
    <row r="11168" spans="1:2">
      <c r="A11168" s="1">
        <v>1090100101836</v>
      </c>
      <c r="B11168" t="s">
        <v>10747</v>
      </c>
    </row>
    <row r="11169" spans="1:2">
      <c r="A11169" s="1">
        <v>1090100101843</v>
      </c>
      <c r="B11169" t="s">
        <v>10748</v>
      </c>
    </row>
    <row r="11170" spans="1:2">
      <c r="A11170" s="1">
        <v>1090100101850</v>
      </c>
      <c r="B11170" t="s">
        <v>10749</v>
      </c>
    </row>
    <row r="11171" spans="1:2">
      <c r="A11171" s="1">
        <v>1090100101867</v>
      </c>
      <c r="B11171" t="s">
        <v>10750</v>
      </c>
    </row>
    <row r="11172" spans="1:2">
      <c r="A11172" s="1">
        <v>1090100101874</v>
      </c>
      <c r="B11172" t="s">
        <v>10751</v>
      </c>
    </row>
    <row r="11173" spans="1:2">
      <c r="A11173" s="1">
        <v>1090100101881</v>
      </c>
      <c r="B11173" t="s">
        <v>10752</v>
      </c>
    </row>
    <row r="11174" spans="1:2">
      <c r="A11174" s="1">
        <v>1090100101898</v>
      </c>
      <c r="B11174" t="e">
        <f>+POT GREAT OUTDOOR JP PVC LJ5 TERRACOTTA</f>
        <v>#NAME?</v>
      </c>
    </row>
    <row r="11175" spans="1:2">
      <c r="A11175" s="1">
        <v>1090100101904</v>
      </c>
      <c r="B11175" t="e">
        <f>+POT GREAT OUTDOOR JP PVC LJ6 TERRACOTTA</f>
        <v>#NAME?</v>
      </c>
    </row>
    <row r="11176" spans="1:2">
      <c r="A11176" s="1">
        <v>1090100101911</v>
      </c>
      <c r="B11176" t="e">
        <f>+POT GREAT OUTDOOR JP PVC LJ8 TERRACOTTA</f>
        <v>#NAME?</v>
      </c>
    </row>
    <row r="11177" spans="1:2">
      <c r="A11177" s="1">
        <v>1090100101928</v>
      </c>
      <c r="B11177" t="e">
        <f>+POT GREAT OUTDOOR JP PVC LJ10 TERRACOTTA</f>
        <v>#NAME?</v>
      </c>
    </row>
    <row r="11178" spans="1:2">
      <c r="A11178" s="1">
        <v>1090100101935</v>
      </c>
      <c r="B11178" t="e">
        <f>+POT GREAT OUTDOOR JP PVC LJ12 TERRACOTTA</f>
        <v>#NAME?</v>
      </c>
    </row>
    <row r="11179" spans="1:2">
      <c r="A11179" s="1">
        <v>1090100101942</v>
      </c>
      <c r="B11179" t="s">
        <v>10753</v>
      </c>
    </row>
    <row r="11180" spans="1:2">
      <c r="A11180" s="1">
        <v>1090100101959</v>
      </c>
      <c r="B11180" t="s">
        <v>10754</v>
      </c>
    </row>
    <row r="11181" spans="1:2">
      <c r="A11181" s="1">
        <v>1090100101966</v>
      </c>
      <c r="B11181" t="s">
        <v>10755</v>
      </c>
    </row>
    <row r="11182" spans="1:2">
      <c r="A11182" s="1">
        <v>1090100101973</v>
      </c>
      <c r="B11182" t="s">
        <v>10756</v>
      </c>
    </row>
    <row r="11183" spans="1:2">
      <c r="A11183" s="1">
        <v>1090100101980</v>
      </c>
      <c r="B11183" t="s">
        <v>10757</v>
      </c>
    </row>
    <row r="11184" spans="1:2">
      <c r="A11184" s="1">
        <v>1090100101997</v>
      </c>
      <c r="B11184" t="s">
        <v>10758</v>
      </c>
    </row>
    <row r="11185" spans="1:2">
      <c r="A11185" s="1">
        <v>1090100102000</v>
      </c>
      <c r="B11185" t="s">
        <v>10759</v>
      </c>
    </row>
    <row r="11186" spans="1:2">
      <c r="A11186" s="1">
        <v>1090100102017</v>
      </c>
      <c r="B11186" t="s">
        <v>10760</v>
      </c>
    </row>
    <row r="11187" spans="1:2">
      <c r="A11187" s="1">
        <v>1090100102024</v>
      </c>
      <c r="B11187" t="s">
        <v>10761</v>
      </c>
    </row>
    <row r="11188" spans="1:2">
      <c r="A11188" s="1">
        <v>1090100102031</v>
      </c>
      <c r="B11188" t="s">
        <v>10762</v>
      </c>
    </row>
    <row r="11189" spans="1:2">
      <c r="A11189" s="1">
        <v>1090100102048</v>
      </c>
      <c r="B11189" t="s">
        <v>10763</v>
      </c>
    </row>
    <row r="11190" spans="1:2">
      <c r="A11190" s="1">
        <v>1090100102055</v>
      </c>
      <c r="B11190" t="s">
        <v>10764</v>
      </c>
    </row>
    <row r="11191" spans="1:2">
      <c r="A11191" s="1">
        <v>1090100102062</v>
      </c>
      <c r="B11191" t="s">
        <v>10765</v>
      </c>
    </row>
    <row r="11192" spans="1:2">
      <c r="A11192" s="1">
        <v>1090100102079</v>
      </c>
      <c r="B11192" t="s">
        <v>10766</v>
      </c>
    </row>
    <row r="11193" spans="1:2">
      <c r="A11193" s="1">
        <v>1090100102086</v>
      </c>
      <c r="B11193" t="s">
        <v>10767</v>
      </c>
    </row>
    <row r="11194" spans="1:2">
      <c r="A11194" s="1">
        <v>1090100102093</v>
      </c>
      <c r="B11194" t="e">
        <f>+POT GREAT OUTDOOR JP PVC AAI300 TERRACOTTA</f>
        <v>#NAME?</v>
      </c>
    </row>
    <row r="11195" spans="1:2">
      <c r="A11195" s="1">
        <v>1090100102109</v>
      </c>
      <c r="B11195" t="e">
        <f>+POT GREAT OUTDOOR JP PVC AAI400 TERRACOTTA</f>
        <v>#NAME?</v>
      </c>
    </row>
    <row r="11196" spans="1:2">
      <c r="A11196" s="1">
        <v>1090100102116</v>
      </c>
      <c r="B11196" t="s">
        <v>10768</v>
      </c>
    </row>
    <row r="11197" spans="1:2">
      <c r="A11197" s="1">
        <v>1090100102123</v>
      </c>
      <c r="B11197" t="s">
        <v>10769</v>
      </c>
    </row>
    <row r="11198" spans="1:2">
      <c r="A11198" s="1">
        <v>1090100102130</v>
      </c>
      <c r="B11198" t="s">
        <v>10770</v>
      </c>
    </row>
    <row r="11199" spans="1:2">
      <c r="A11199" s="1">
        <v>1090100102147</v>
      </c>
      <c r="B11199" t="s">
        <v>10771</v>
      </c>
    </row>
    <row r="11200" spans="1:2">
      <c r="A11200" s="1">
        <v>1090100102178</v>
      </c>
      <c r="B11200" t="s">
        <v>10772</v>
      </c>
    </row>
    <row r="11201" spans="1:2">
      <c r="A11201" s="1">
        <v>1090100102185</v>
      </c>
      <c r="B11201" t="s">
        <v>10773</v>
      </c>
    </row>
    <row r="11202" spans="1:2">
      <c r="A11202" s="1">
        <v>1090100102192</v>
      </c>
      <c r="B11202" t="s">
        <v>10774</v>
      </c>
    </row>
    <row r="11203" spans="1:2">
      <c r="A11203" s="1">
        <v>1090100102208</v>
      </c>
      <c r="B11203" t="s">
        <v>10775</v>
      </c>
    </row>
    <row r="11204" spans="1:2">
      <c r="A11204" s="1">
        <v>1090100102215</v>
      </c>
      <c r="B11204" t="s">
        <v>10776</v>
      </c>
    </row>
    <row r="11205" spans="1:2">
      <c r="A11205" s="1">
        <v>1090100102222</v>
      </c>
      <c r="B11205" t="s">
        <v>10777</v>
      </c>
    </row>
    <row r="11206" spans="1:2">
      <c r="A11206" s="1">
        <v>1090100102239</v>
      </c>
      <c r="B11206" t="s">
        <v>10778</v>
      </c>
    </row>
    <row r="11207" spans="1:2">
      <c r="A11207" s="1">
        <v>1090100102246</v>
      </c>
      <c r="B11207" t="s">
        <v>10779</v>
      </c>
    </row>
    <row r="11208" spans="1:2">
      <c r="A11208" s="1">
        <v>1090100102253</v>
      </c>
      <c r="B11208" t="s">
        <v>10780</v>
      </c>
    </row>
    <row r="11209" spans="1:2">
      <c r="A11209" s="1">
        <v>1090100102260</v>
      </c>
      <c r="B11209" t="s">
        <v>10781</v>
      </c>
    </row>
    <row r="11210" spans="1:2">
      <c r="A11210" s="1">
        <v>1090100102277</v>
      </c>
      <c r="B11210" t="s">
        <v>10782</v>
      </c>
    </row>
    <row r="11211" spans="1:2">
      <c r="A11211" s="1">
        <v>1090100102284</v>
      </c>
      <c r="B11211" t="s">
        <v>10783</v>
      </c>
    </row>
    <row r="11212" spans="1:2">
      <c r="A11212" s="1">
        <v>1090100102291</v>
      </c>
      <c r="B11212" t="s">
        <v>10784</v>
      </c>
    </row>
    <row r="11213" spans="1:2">
      <c r="A11213" s="1">
        <v>1090100102307</v>
      </c>
      <c r="B11213" t="s">
        <v>10785</v>
      </c>
    </row>
    <row r="11214" spans="1:2">
      <c r="A11214" s="1">
        <v>1090100102314</v>
      </c>
      <c r="B11214" t="s">
        <v>10786</v>
      </c>
    </row>
    <row r="11215" spans="1:2">
      <c r="A11215" s="1">
        <v>1090100102321</v>
      </c>
      <c r="B11215" t="s">
        <v>10787</v>
      </c>
    </row>
    <row r="11216" spans="1:2">
      <c r="A11216" s="1">
        <v>1090100102338</v>
      </c>
      <c r="B11216" t="s">
        <v>10788</v>
      </c>
    </row>
    <row r="11217" spans="1:2">
      <c r="A11217" s="1">
        <v>1090100102345</v>
      </c>
      <c r="B11217" t="s">
        <v>10789</v>
      </c>
    </row>
    <row r="11218" spans="1:2">
      <c r="A11218" s="1">
        <v>1090100102352</v>
      </c>
      <c r="B11218" t="s">
        <v>10790</v>
      </c>
    </row>
    <row r="11219" spans="1:2">
      <c r="A11219" s="1">
        <v>1090100102369</v>
      </c>
      <c r="B11219" t="s">
        <v>10791</v>
      </c>
    </row>
    <row r="11220" spans="1:2">
      <c r="A11220" s="1">
        <v>1090100102376</v>
      </c>
      <c r="B11220" t="s">
        <v>10792</v>
      </c>
    </row>
    <row r="11221" spans="1:2">
      <c r="A11221" s="1">
        <v>1090100102383</v>
      </c>
      <c r="B11221" t="s">
        <v>10793</v>
      </c>
    </row>
    <row r="11222" spans="1:2">
      <c r="A11222" s="1">
        <v>1090100102390</v>
      </c>
      <c r="B11222" t="s">
        <v>10794</v>
      </c>
    </row>
    <row r="11223" spans="1:2">
      <c r="A11223" s="1">
        <v>1090100102406</v>
      </c>
      <c r="B11223" t="s">
        <v>10795</v>
      </c>
    </row>
    <row r="11224" spans="1:2">
      <c r="A11224" s="1">
        <v>1090100102413</v>
      </c>
      <c r="B11224" t="s">
        <v>10796</v>
      </c>
    </row>
    <row r="11225" spans="1:2">
      <c r="A11225" s="1">
        <v>1090100102420</v>
      </c>
      <c r="B11225" t="s">
        <v>10797</v>
      </c>
    </row>
    <row r="11226" spans="1:2">
      <c r="A11226" s="1">
        <v>1090100102437</v>
      </c>
      <c r="B11226" t="s">
        <v>10798</v>
      </c>
    </row>
    <row r="11227" spans="1:2">
      <c r="A11227" s="1">
        <v>1090100102444</v>
      </c>
      <c r="B11227" t="s">
        <v>10799</v>
      </c>
    </row>
    <row r="11228" spans="1:2">
      <c r="A11228" s="1">
        <v>1090100102451</v>
      </c>
      <c r="B11228" t="s">
        <v>10800</v>
      </c>
    </row>
    <row r="11229" spans="1:2">
      <c r="A11229" s="1">
        <v>1090100102468</v>
      </c>
      <c r="B11229" t="s">
        <v>10801</v>
      </c>
    </row>
    <row r="11230" spans="1:2">
      <c r="A11230" s="1">
        <v>1090100102475</v>
      </c>
      <c r="B11230" t="s">
        <v>10802</v>
      </c>
    </row>
    <row r="11231" spans="1:2">
      <c r="A11231" s="1">
        <v>1090100102482</v>
      </c>
      <c r="B11231" t="s">
        <v>10803</v>
      </c>
    </row>
    <row r="11232" spans="1:2">
      <c r="A11232" s="1">
        <v>1090100102499</v>
      </c>
      <c r="B11232" t="s">
        <v>10804</v>
      </c>
    </row>
    <row r="11233" spans="1:2">
      <c r="A11233" s="1">
        <v>1090100102505</v>
      </c>
      <c r="B11233" t="s">
        <v>10805</v>
      </c>
    </row>
    <row r="11234" spans="1:2">
      <c r="A11234" s="1">
        <v>1090100102512</v>
      </c>
      <c r="B11234" t="s">
        <v>10806</v>
      </c>
    </row>
    <row r="11235" spans="1:2">
      <c r="A11235" s="1">
        <v>1090100102529</v>
      </c>
      <c r="B11235" t="s">
        <v>10807</v>
      </c>
    </row>
    <row r="11236" spans="1:2">
      <c r="A11236" s="1">
        <v>1090100102536</v>
      </c>
      <c r="B11236" t="s">
        <v>10808</v>
      </c>
    </row>
    <row r="11237" spans="1:2">
      <c r="A11237" s="1">
        <v>1090100102543</v>
      </c>
      <c r="B11237" t="s">
        <v>10809</v>
      </c>
    </row>
    <row r="11238" spans="1:2">
      <c r="A11238" s="1">
        <v>1090100102550</v>
      </c>
      <c r="B11238" t="s">
        <v>10810</v>
      </c>
    </row>
    <row r="11239" spans="1:2">
      <c r="A11239" s="1">
        <v>1090100102567</v>
      </c>
      <c r="B11239" t="s">
        <v>10811</v>
      </c>
    </row>
    <row r="11240" spans="1:2">
      <c r="A11240" s="1">
        <v>1090100102574</v>
      </c>
      <c r="B11240" t="s">
        <v>10812</v>
      </c>
    </row>
    <row r="11241" spans="1:2">
      <c r="A11241" s="1">
        <v>1090100102581</v>
      </c>
      <c r="B11241" t="s">
        <v>10813</v>
      </c>
    </row>
    <row r="11242" spans="1:2">
      <c r="A11242" s="1">
        <v>1090100102598</v>
      </c>
      <c r="B11242" t="s">
        <v>10814</v>
      </c>
    </row>
    <row r="11243" spans="1:2">
      <c r="A11243" s="1">
        <v>1090100102604</v>
      </c>
      <c r="B11243" t="s">
        <v>10815</v>
      </c>
    </row>
    <row r="11244" spans="1:2">
      <c r="A11244" s="1">
        <v>1090100102611</v>
      </c>
      <c r="B11244" t="s">
        <v>10816</v>
      </c>
    </row>
    <row r="11245" spans="1:2">
      <c r="A11245" s="1">
        <v>1090100102628</v>
      </c>
      <c r="B11245" t="s">
        <v>10817</v>
      </c>
    </row>
    <row r="11246" spans="1:2">
      <c r="A11246" s="1">
        <v>1090100102635</v>
      </c>
      <c r="B11246" t="s">
        <v>10818</v>
      </c>
    </row>
    <row r="11247" spans="1:2">
      <c r="A11247" s="1">
        <v>1090100102642</v>
      </c>
      <c r="B11247" t="s">
        <v>10819</v>
      </c>
    </row>
    <row r="11248" spans="1:2">
      <c r="A11248" s="1">
        <v>1090100102659</v>
      </c>
      <c r="B11248" t="s">
        <v>10820</v>
      </c>
    </row>
    <row r="11249" spans="1:2">
      <c r="A11249" s="1">
        <v>1090100102666</v>
      </c>
      <c r="B11249" t="s">
        <v>10821</v>
      </c>
    </row>
    <row r="11250" spans="1:2">
      <c r="A11250" s="1">
        <v>1090100102673</v>
      </c>
      <c r="B11250" t="s">
        <v>10822</v>
      </c>
    </row>
    <row r="11251" spans="1:2">
      <c r="A11251" s="1">
        <v>1090100102680</v>
      </c>
      <c r="B11251" t="s">
        <v>10823</v>
      </c>
    </row>
    <row r="11252" spans="1:2">
      <c r="A11252" s="1">
        <v>1090100102697</v>
      </c>
      <c r="B11252" t="s">
        <v>10824</v>
      </c>
    </row>
    <row r="11253" spans="1:2">
      <c r="A11253" s="1">
        <v>1090100102703</v>
      </c>
      <c r="B11253" t="s">
        <v>10825</v>
      </c>
    </row>
    <row r="11254" spans="1:2">
      <c r="A11254" s="1">
        <v>1090100102710</v>
      </c>
      <c r="B11254" t="s">
        <v>10826</v>
      </c>
    </row>
    <row r="11255" spans="1:2">
      <c r="A11255" s="1">
        <v>1090100102727</v>
      </c>
      <c r="B11255" t="s">
        <v>10827</v>
      </c>
    </row>
    <row r="11256" spans="1:2">
      <c r="A11256" s="1">
        <v>1090100102734</v>
      </c>
      <c r="B11256" t="s">
        <v>10828</v>
      </c>
    </row>
    <row r="11257" spans="1:2">
      <c r="A11257" s="1">
        <v>1090100102741</v>
      </c>
      <c r="B11257" t="s">
        <v>10829</v>
      </c>
    </row>
    <row r="11258" spans="1:2">
      <c r="A11258" s="1">
        <v>1090100102758</v>
      </c>
      <c r="B11258" t="s">
        <v>10830</v>
      </c>
    </row>
    <row r="11259" spans="1:2">
      <c r="A11259" s="1">
        <v>1090100102765</v>
      </c>
      <c r="B11259" t="s">
        <v>10831</v>
      </c>
    </row>
    <row r="11260" spans="1:2">
      <c r="A11260" s="1">
        <v>1090100102772</v>
      </c>
      <c r="B11260" t="s">
        <v>10832</v>
      </c>
    </row>
    <row r="11261" spans="1:2">
      <c r="A11261" s="1">
        <v>1090100102789</v>
      </c>
      <c r="B11261" t="s">
        <v>10833</v>
      </c>
    </row>
    <row r="11262" spans="1:2">
      <c r="A11262" s="1">
        <v>1090100102796</v>
      </c>
      <c r="B11262" t="s">
        <v>10834</v>
      </c>
    </row>
    <row r="11263" spans="1:2">
      <c r="A11263" s="1">
        <v>1090100102802</v>
      </c>
      <c r="B11263" t="s">
        <v>10835</v>
      </c>
    </row>
    <row r="11264" spans="1:2">
      <c r="A11264" s="1">
        <v>1090100102819</v>
      </c>
      <c r="B11264" t="s">
        <v>10836</v>
      </c>
    </row>
    <row r="11265" spans="1:2">
      <c r="A11265" s="1">
        <v>1090100102826</v>
      </c>
      <c r="B11265" t="s">
        <v>10837</v>
      </c>
    </row>
    <row r="11266" spans="1:2">
      <c r="A11266" s="1">
        <v>1090100102833</v>
      </c>
      <c r="B11266" t="s">
        <v>10838</v>
      </c>
    </row>
    <row r="11267" spans="1:2">
      <c r="A11267" s="1">
        <v>1090100102840</v>
      </c>
      <c r="B11267" t="s">
        <v>10839</v>
      </c>
    </row>
    <row r="11268" spans="1:2">
      <c r="A11268" s="1">
        <v>1090100102857</v>
      </c>
      <c r="B11268" t="s">
        <v>10840</v>
      </c>
    </row>
    <row r="11269" spans="1:2">
      <c r="A11269" s="1">
        <v>1090100102864</v>
      </c>
      <c r="B11269" t="s">
        <v>10841</v>
      </c>
    </row>
    <row r="11270" spans="1:2">
      <c r="A11270" s="1">
        <v>1090100102871</v>
      </c>
      <c r="B11270" t="s">
        <v>10842</v>
      </c>
    </row>
    <row r="11271" spans="1:2">
      <c r="A11271" s="1">
        <v>1090100102888</v>
      </c>
      <c r="B11271" t="s">
        <v>10843</v>
      </c>
    </row>
    <row r="11272" spans="1:2">
      <c r="A11272" s="1">
        <v>1090100102895</v>
      </c>
      <c r="B11272" t="s">
        <v>10844</v>
      </c>
    </row>
    <row r="11273" spans="1:2">
      <c r="A11273" s="1">
        <v>1090100102901</v>
      </c>
      <c r="B11273" t="s">
        <v>10845</v>
      </c>
    </row>
    <row r="11274" spans="1:2">
      <c r="A11274" s="1">
        <v>1090100102918</v>
      </c>
      <c r="B11274" t="s">
        <v>10846</v>
      </c>
    </row>
    <row r="11275" spans="1:2">
      <c r="A11275" s="1">
        <v>1090100102925</v>
      </c>
      <c r="B11275" t="s">
        <v>10847</v>
      </c>
    </row>
    <row r="11276" spans="1:2">
      <c r="A11276" s="1">
        <v>1090100102932</v>
      </c>
      <c r="B11276" t="s">
        <v>10848</v>
      </c>
    </row>
    <row r="11277" spans="1:2">
      <c r="A11277" s="1">
        <v>1090100102949</v>
      </c>
      <c r="B11277" t="s">
        <v>10849</v>
      </c>
    </row>
    <row r="11278" spans="1:2">
      <c r="A11278" s="1">
        <v>1090100102956</v>
      </c>
      <c r="B11278" t="s">
        <v>10850</v>
      </c>
    </row>
    <row r="11279" spans="1:2">
      <c r="A11279" s="1">
        <v>1090100102963</v>
      </c>
      <c r="B11279" t="s">
        <v>10851</v>
      </c>
    </row>
    <row r="11280" spans="1:2">
      <c r="A11280" s="1">
        <v>1090100102970</v>
      </c>
      <c r="B11280" t="s">
        <v>10852</v>
      </c>
    </row>
    <row r="11281" spans="1:2">
      <c r="A11281" s="1">
        <v>1090100102987</v>
      </c>
      <c r="B11281" t="s">
        <v>10853</v>
      </c>
    </row>
    <row r="11282" spans="1:2">
      <c r="A11282" s="1">
        <v>1090100102994</v>
      </c>
      <c r="B11282" t="s">
        <v>10854</v>
      </c>
    </row>
    <row r="11283" spans="1:2">
      <c r="A11283" s="1">
        <v>1090100103007</v>
      </c>
      <c r="B11283" t="s">
        <v>10855</v>
      </c>
    </row>
    <row r="11284" spans="1:2">
      <c r="A11284" s="1">
        <v>1090100103014</v>
      </c>
      <c r="B11284" t="s">
        <v>10856</v>
      </c>
    </row>
    <row r="11285" spans="1:2">
      <c r="A11285" s="1">
        <v>1090100103021</v>
      </c>
      <c r="B11285" t="s">
        <v>10857</v>
      </c>
    </row>
    <row r="11286" spans="1:2">
      <c r="A11286" s="1">
        <v>1090100103038</v>
      </c>
      <c r="B11286" t="s">
        <v>10858</v>
      </c>
    </row>
    <row r="11287" spans="1:2">
      <c r="A11287" s="1">
        <v>1090100103045</v>
      </c>
      <c r="B11287" t="s">
        <v>10859</v>
      </c>
    </row>
    <row r="11288" spans="1:2">
      <c r="A11288" s="1">
        <v>1090100103069</v>
      </c>
      <c r="B11288" t="s">
        <v>10860</v>
      </c>
    </row>
    <row r="11289" spans="1:2">
      <c r="A11289" s="1">
        <v>1090100103090</v>
      </c>
      <c r="B11289" t="s">
        <v>10861</v>
      </c>
    </row>
    <row r="11290" spans="1:2">
      <c r="A11290" s="1">
        <v>1090100103106</v>
      </c>
      <c r="B11290" t="s">
        <v>10862</v>
      </c>
    </row>
    <row r="11291" spans="1:2">
      <c r="A11291" s="1">
        <v>1090100103113</v>
      </c>
      <c r="B11291" t="s">
        <v>10863</v>
      </c>
    </row>
    <row r="11292" spans="1:2">
      <c r="A11292" s="1">
        <v>1090100103120</v>
      </c>
      <c r="B11292" t="s">
        <v>10864</v>
      </c>
    </row>
    <row r="11293" spans="1:2">
      <c r="A11293" s="1">
        <v>1090100103137</v>
      </c>
      <c r="B11293" t="s">
        <v>10865</v>
      </c>
    </row>
    <row r="11294" spans="1:2">
      <c r="A11294" s="1">
        <v>1090100103144</v>
      </c>
      <c r="B11294" t="s">
        <v>10866</v>
      </c>
    </row>
    <row r="11295" spans="1:2">
      <c r="A11295" s="1">
        <v>1090100103151</v>
      </c>
      <c r="B11295" t="s">
        <v>10867</v>
      </c>
    </row>
    <row r="11296" spans="1:2">
      <c r="A11296" s="1">
        <v>1090100103168</v>
      </c>
      <c r="B11296" t="s">
        <v>10868</v>
      </c>
    </row>
    <row r="11297" spans="1:2">
      <c r="A11297" s="1">
        <v>1090100103182</v>
      </c>
      <c r="B11297" t="s">
        <v>10869</v>
      </c>
    </row>
    <row r="11298" spans="1:2">
      <c r="A11298" s="1">
        <v>1090100103274</v>
      </c>
      <c r="B11298" t="e">
        <f>+ELECTRICAL PLUG ZIGMA SE SV212</f>
        <v>#NAME?</v>
      </c>
    </row>
    <row r="11299" spans="1:2">
      <c r="A11299" s="1">
        <v>1090100103281</v>
      </c>
      <c r="B11299" t="e">
        <f>+ELECTRICAL PLUG ZIGMA SE SV208</f>
        <v>#NAME?</v>
      </c>
    </row>
    <row r="11300" spans="1:2">
      <c r="A11300" s="1">
        <v>1090100103298</v>
      </c>
      <c r="B11300" t="e">
        <f>+ELECTRICAL PLUG ZIGMA SE SV205</f>
        <v>#NAME?</v>
      </c>
    </row>
    <row r="11301" spans="1:2">
      <c r="A11301" s="1">
        <v>1090100103304</v>
      </c>
      <c r="B11301" t="s">
        <v>10870</v>
      </c>
    </row>
    <row r="11302" spans="1:2">
      <c r="A11302" s="1">
        <v>1090100103311</v>
      </c>
      <c r="B11302" t="s">
        <v>10871</v>
      </c>
    </row>
    <row r="11303" spans="1:2">
      <c r="A11303" s="1">
        <v>1090100103328</v>
      </c>
      <c r="B11303" t="e">
        <f>+ELECTRICAL SWITCH ZIGMA SE SY204W</f>
        <v>#NAME?</v>
      </c>
    </row>
    <row r="11304" spans="1:2">
      <c r="A11304" s="1">
        <v>1090100103335</v>
      </c>
      <c r="B11304" t="e">
        <f>+ELECTRICAL SWITCH ZIGMA SE SV738</f>
        <v>#NAME?</v>
      </c>
    </row>
    <row r="11305" spans="1:2">
      <c r="A11305" s="1">
        <v>1090100103342</v>
      </c>
      <c r="B11305" t="e">
        <f>+BULB RECEPTACLE ZIGMA SE SV103</f>
        <v>#NAME?</v>
      </c>
    </row>
    <row r="11306" spans="1:2">
      <c r="A11306" s="1">
        <v>1090100103359</v>
      </c>
      <c r="B11306" t="e">
        <f>+BULB RECEPTACLE ZIGMA SE SV104</f>
        <v>#NAME?</v>
      </c>
    </row>
    <row r="11307" spans="1:2">
      <c r="A11307" s="1">
        <v>1090100103366</v>
      </c>
      <c r="B11307" t="e">
        <f>+BULB RECEPTACLE ZIGMA SE SY106A</f>
        <v>#NAME?</v>
      </c>
    </row>
    <row r="11308" spans="1:2">
      <c r="A11308" s="1">
        <v>1090100103373</v>
      </c>
      <c r="B11308" t="e">
        <f>+BULB RECEPTACLE ZIGMA SE SY108A</f>
        <v>#NAME?</v>
      </c>
    </row>
    <row r="11309" spans="1:2">
      <c r="A11309" s="1">
        <v>1090100103380</v>
      </c>
      <c r="B11309" t="e">
        <f>+BULB RECEPTACLE ZIGMA SE SY109A</f>
        <v>#NAME?</v>
      </c>
    </row>
    <row r="11310" spans="1:2">
      <c r="A11310" s="1">
        <v>1090100103397</v>
      </c>
      <c r="B11310" t="s">
        <v>10872</v>
      </c>
    </row>
    <row r="11311" spans="1:2">
      <c r="A11311" s="1">
        <v>1090100103403</v>
      </c>
      <c r="B11311" t="s">
        <v>10873</v>
      </c>
    </row>
    <row r="11312" spans="1:2">
      <c r="A11312" s="1">
        <v>1090100103410</v>
      </c>
      <c r="B11312" t="s">
        <v>10874</v>
      </c>
    </row>
    <row r="11313" spans="1:2">
      <c r="A11313" s="1">
        <v>1090100103427</v>
      </c>
      <c r="B11313" t="s">
        <v>10875</v>
      </c>
    </row>
    <row r="11314" spans="1:2">
      <c r="A11314" s="1">
        <v>1090100103434</v>
      </c>
      <c r="B11314" t="s">
        <v>10876</v>
      </c>
    </row>
    <row r="11315" spans="1:2">
      <c r="A11315" s="1">
        <v>1090100103441</v>
      </c>
      <c r="B11315" t="s">
        <v>10877</v>
      </c>
    </row>
    <row r="11316" spans="1:2">
      <c r="A11316" s="1">
        <v>1090100103458</v>
      </c>
      <c r="B11316" t="s">
        <v>10878</v>
      </c>
    </row>
    <row r="11317" spans="1:2">
      <c r="A11317" s="1">
        <v>1090100103465</v>
      </c>
      <c r="B11317" t="s">
        <v>10879</v>
      </c>
    </row>
    <row r="11318" spans="1:2">
      <c r="A11318" s="1">
        <v>1090100103472</v>
      </c>
      <c r="B11318" t="s">
        <v>10880</v>
      </c>
    </row>
    <row r="11319" spans="1:2">
      <c r="A11319" s="1">
        <v>1090100103489</v>
      </c>
      <c r="B11319" t="s">
        <v>10881</v>
      </c>
    </row>
    <row r="11320" spans="1:2">
      <c r="A11320" s="1">
        <v>1090100103496</v>
      </c>
      <c r="B11320" t="s">
        <v>10882</v>
      </c>
    </row>
    <row r="11321" spans="1:2">
      <c r="A11321" s="1">
        <v>1090100103502</v>
      </c>
      <c r="B11321" t="s">
        <v>10883</v>
      </c>
    </row>
    <row r="11322" spans="1:2">
      <c r="A11322" s="1">
        <v>1090100103519</v>
      </c>
      <c r="B11322" t="s">
        <v>10884</v>
      </c>
    </row>
    <row r="11323" spans="1:2">
      <c r="A11323" s="1">
        <v>1090100103526</v>
      </c>
      <c r="B11323" t="s">
        <v>10885</v>
      </c>
    </row>
    <row r="11324" spans="1:2">
      <c r="A11324" s="1">
        <v>1090100103533</v>
      </c>
      <c r="B11324" t="s">
        <v>10886</v>
      </c>
    </row>
    <row r="11325" spans="1:2">
      <c r="A11325" s="1">
        <v>1090100103540</v>
      </c>
      <c r="B11325" t="s">
        <v>10887</v>
      </c>
    </row>
    <row r="11326" spans="1:2">
      <c r="A11326" s="1">
        <v>1090100103663</v>
      </c>
      <c r="B11326" t="s">
        <v>10888</v>
      </c>
    </row>
    <row r="11327" spans="1:2">
      <c r="A11327" s="1">
        <v>1090100103670</v>
      </c>
      <c r="B11327" t="s">
        <v>10889</v>
      </c>
    </row>
    <row r="11328" spans="1:2">
      <c r="A11328" s="1">
        <v>1090100103687</v>
      </c>
      <c r="B11328" t="s">
        <v>10890</v>
      </c>
    </row>
    <row r="11329" spans="1:2">
      <c r="A11329" s="1">
        <v>1090100103694</v>
      </c>
      <c r="B11329" t="s">
        <v>10891</v>
      </c>
    </row>
    <row r="11330" spans="1:2">
      <c r="A11330" s="1">
        <v>1090100103717</v>
      </c>
      <c r="B11330" t="s">
        <v>10892</v>
      </c>
    </row>
    <row r="11331" spans="1:2">
      <c r="A11331" s="1">
        <v>1090100103724</v>
      </c>
      <c r="B11331" t="s">
        <v>10893</v>
      </c>
    </row>
    <row r="11332" spans="1:2">
      <c r="A11332" s="1">
        <v>1090100103731</v>
      </c>
      <c r="B11332" t="s">
        <v>10894</v>
      </c>
    </row>
    <row r="11333" spans="1:2">
      <c r="A11333" s="1">
        <v>1090100103748</v>
      </c>
      <c r="B11333" t="s">
        <v>10895</v>
      </c>
    </row>
    <row r="11334" spans="1:2">
      <c r="A11334" s="1">
        <v>1090100103755</v>
      </c>
      <c r="B11334" t="s">
        <v>10896</v>
      </c>
    </row>
    <row r="11335" spans="1:2">
      <c r="A11335" s="1">
        <v>1090100103762</v>
      </c>
      <c r="B11335" t="s">
        <v>10897</v>
      </c>
    </row>
    <row r="11336" spans="1:2">
      <c r="A11336" s="1">
        <v>1090100103786</v>
      </c>
      <c r="B11336" t="s">
        <v>10898</v>
      </c>
    </row>
    <row r="11337" spans="1:2">
      <c r="A11337" s="1">
        <v>1090100103793</v>
      </c>
      <c r="B11337" t="s">
        <v>10899</v>
      </c>
    </row>
    <row r="11338" spans="1:2">
      <c r="A11338" s="1">
        <v>1090100103809</v>
      </c>
      <c r="B11338" t="s">
        <v>10900</v>
      </c>
    </row>
    <row r="11339" spans="1:2">
      <c r="A11339" s="1">
        <v>1090100103816</v>
      </c>
      <c r="B11339" t="s">
        <v>10901</v>
      </c>
    </row>
    <row r="11340" spans="1:2">
      <c r="A11340" s="1">
        <v>1090100103939</v>
      </c>
      <c r="B11340" t="s">
        <v>10902</v>
      </c>
    </row>
    <row r="11341" spans="1:2">
      <c r="A11341" s="1">
        <v>1090100103946</v>
      </c>
      <c r="B11341" t="s">
        <v>10903</v>
      </c>
    </row>
    <row r="11342" spans="1:2">
      <c r="A11342" s="1">
        <v>1090100103953</v>
      </c>
      <c r="B11342" t="s">
        <v>10904</v>
      </c>
    </row>
    <row r="11343" spans="1:2">
      <c r="A11343" s="1">
        <v>1090100103960</v>
      </c>
      <c r="B11343" t="s">
        <v>10905</v>
      </c>
    </row>
    <row r="11344" spans="1:2">
      <c r="A11344" s="1">
        <v>1090100103977</v>
      </c>
      <c r="B11344" t="s">
        <v>10906</v>
      </c>
    </row>
    <row r="11345" spans="1:2">
      <c r="A11345" s="1">
        <v>1090100103984</v>
      </c>
      <c r="B11345" t="s">
        <v>10907</v>
      </c>
    </row>
    <row r="11346" spans="1:2">
      <c r="A11346" s="1">
        <v>1090100103991</v>
      </c>
      <c r="B11346" t="s">
        <v>10908</v>
      </c>
    </row>
    <row r="11347" spans="1:2">
      <c r="A11347" s="1">
        <v>1090100104004</v>
      </c>
      <c r="B11347" t="s">
        <v>10909</v>
      </c>
    </row>
    <row r="11348" spans="1:2">
      <c r="A11348" s="1">
        <v>1090100104011</v>
      </c>
      <c r="B11348" t="s">
        <v>10910</v>
      </c>
    </row>
    <row r="11349" spans="1:2">
      <c r="A11349" s="1">
        <v>1090100104028</v>
      </c>
      <c r="B11349" t="s">
        <v>10911</v>
      </c>
    </row>
    <row r="11350" spans="1:2">
      <c r="A11350" s="1">
        <v>1090100104035</v>
      </c>
      <c r="B11350" t="s">
        <v>10912</v>
      </c>
    </row>
    <row r="11351" spans="1:2">
      <c r="A11351" s="1">
        <v>1090100104042</v>
      </c>
      <c r="B11351" t="s">
        <v>10913</v>
      </c>
    </row>
    <row r="11352" spans="1:2">
      <c r="A11352" s="1">
        <v>1090100104295</v>
      </c>
      <c r="B11352" t="s">
        <v>10914</v>
      </c>
    </row>
    <row r="11353" spans="1:2">
      <c r="A11353" s="1">
        <v>1090100104301</v>
      </c>
      <c r="B11353" t="s">
        <v>10915</v>
      </c>
    </row>
    <row r="11354" spans="1:2">
      <c r="A11354" s="1">
        <v>1090100104318</v>
      </c>
      <c r="B11354" t="s">
        <v>10916</v>
      </c>
    </row>
    <row r="11355" spans="1:2">
      <c r="A11355" s="1">
        <v>1090100104325</v>
      </c>
      <c r="B11355" t="s">
        <v>10917</v>
      </c>
    </row>
    <row r="11356" spans="1:2">
      <c r="A11356" s="1">
        <v>1090100104332</v>
      </c>
      <c r="B11356" t="s">
        <v>10918</v>
      </c>
    </row>
    <row r="11357" spans="1:2">
      <c r="A11357" s="1">
        <v>1090100104349</v>
      </c>
      <c r="B11357" t="s">
        <v>10919</v>
      </c>
    </row>
    <row r="11358" spans="1:2">
      <c r="A11358" s="1">
        <v>1090100104356</v>
      </c>
      <c r="B11358" t="s">
        <v>10920</v>
      </c>
    </row>
    <row r="11359" spans="1:2">
      <c r="A11359" s="1">
        <v>1090100104363</v>
      </c>
      <c r="B11359" t="s">
        <v>10921</v>
      </c>
    </row>
    <row r="11360" spans="1:2">
      <c r="A11360" s="1">
        <v>1090100104370</v>
      </c>
      <c r="B11360" t="s">
        <v>10922</v>
      </c>
    </row>
    <row r="11361" spans="1:2">
      <c r="A11361" s="1">
        <v>1090100104387</v>
      </c>
      <c r="B11361" t="s">
        <v>10923</v>
      </c>
    </row>
    <row r="11362" spans="1:2">
      <c r="A11362" s="1">
        <v>1090100104394</v>
      </c>
      <c r="B11362" t="s">
        <v>10924</v>
      </c>
    </row>
    <row r="11363" spans="1:2">
      <c r="A11363" s="1">
        <v>1090100104400</v>
      </c>
      <c r="B11363" t="s">
        <v>10925</v>
      </c>
    </row>
    <row r="11364" spans="1:2">
      <c r="A11364" s="1">
        <v>1090100104417</v>
      </c>
      <c r="B11364" t="s">
        <v>10926</v>
      </c>
    </row>
    <row r="11365" spans="1:2">
      <c r="A11365" s="1">
        <v>1090100104424</v>
      </c>
      <c r="B11365" t="s">
        <v>10927</v>
      </c>
    </row>
    <row r="11366" spans="1:2">
      <c r="A11366" s="1">
        <v>1090100104431</v>
      </c>
      <c r="B11366" t="s">
        <v>10928</v>
      </c>
    </row>
    <row r="11367" spans="1:2">
      <c r="A11367" s="1">
        <v>1090100104448</v>
      </c>
      <c r="B11367" t="s">
        <v>10929</v>
      </c>
    </row>
    <row r="11368" spans="1:2">
      <c r="A11368" s="1">
        <v>1090100104455</v>
      </c>
      <c r="B11368" t="s">
        <v>10930</v>
      </c>
    </row>
    <row r="11369" spans="1:2">
      <c r="A11369" s="1">
        <v>1090100104462</v>
      </c>
      <c r="B11369" t="s">
        <v>10931</v>
      </c>
    </row>
    <row r="11370" spans="1:2">
      <c r="A11370" s="1">
        <v>1090100104479</v>
      </c>
      <c r="B11370" t="s">
        <v>10932</v>
      </c>
    </row>
    <row r="11371" spans="1:2">
      <c r="A11371" s="1">
        <v>1090100104486</v>
      </c>
      <c r="B11371" t="s">
        <v>10933</v>
      </c>
    </row>
    <row r="11372" spans="1:2">
      <c r="A11372" s="1">
        <v>1090100104493</v>
      </c>
      <c r="B11372" t="s">
        <v>10934</v>
      </c>
    </row>
    <row r="11373" spans="1:2">
      <c r="A11373" s="1">
        <v>1090100104509</v>
      </c>
      <c r="B11373" t="s">
        <v>10935</v>
      </c>
    </row>
    <row r="11374" spans="1:2">
      <c r="A11374" s="1">
        <v>1090100104516</v>
      </c>
      <c r="B11374" t="s">
        <v>10936</v>
      </c>
    </row>
    <row r="11375" spans="1:2">
      <c r="A11375" s="1">
        <v>1090100104523</v>
      </c>
      <c r="B11375" t="s">
        <v>10937</v>
      </c>
    </row>
    <row r="11376" spans="1:2">
      <c r="A11376" s="1">
        <v>1090100104530</v>
      </c>
      <c r="B11376" t="s">
        <v>10938</v>
      </c>
    </row>
    <row r="11377" spans="1:2">
      <c r="A11377" s="1">
        <v>1090100104547</v>
      </c>
      <c r="B11377" t="s">
        <v>10939</v>
      </c>
    </row>
    <row r="11378" spans="1:2">
      <c r="A11378" s="1">
        <v>1090100104554</v>
      </c>
      <c r="B11378" t="s">
        <v>10940</v>
      </c>
    </row>
    <row r="11379" spans="1:2">
      <c r="A11379" s="1">
        <v>1090100104561</v>
      </c>
      <c r="B11379" t="s">
        <v>10941</v>
      </c>
    </row>
    <row r="11380" spans="1:2">
      <c r="A11380" s="1">
        <v>1090100104578</v>
      </c>
      <c r="B11380" t="s">
        <v>10942</v>
      </c>
    </row>
    <row r="11381" spans="1:2">
      <c r="A11381" s="1">
        <v>1090100104585</v>
      </c>
      <c r="B11381" t="s">
        <v>10943</v>
      </c>
    </row>
    <row r="11382" spans="1:2">
      <c r="A11382" s="1">
        <v>1090100104592</v>
      </c>
      <c r="B11382" t="s">
        <v>10944</v>
      </c>
    </row>
    <row r="11383" spans="1:2">
      <c r="A11383" s="1">
        <v>1090100104608</v>
      </c>
      <c r="B11383" t="s">
        <v>10945</v>
      </c>
    </row>
    <row r="11384" spans="1:2">
      <c r="A11384" s="1">
        <v>1090100104615</v>
      </c>
      <c r="B11384" t="s">
        <v>10946</v>
      </c>
    </row>
    <row r="11385" spans="1:2">
      <c r="A11385" s="1">
        <v>1090100104622</v>
      </c>
      <c r="B11385" t="s">
        <v>10947</v>
      </c>
    </row>
    <row r="11386" spans="1:2">
      <c r="A11386" s="1">
        <v>1090100104639</v>
      </c>
      <c r="B11386" t="s">
        <v>10948</v>
      </c>
    </row>
    <row r="11387" spans="1:2">
      <c r="A11387" s="1">
        <v>1090100104646</v>
      </c>
      <c r="B11387" t="s">
        <v>10949</v>
      </c>
    </row>
    <row r="11388" spans="1:2">
      <c r="A11388" s="1">
        <v>1090100104653</v>
      </c>
      <c r="B11388" t="s">
        <v>10950</v>
      </c>
    </row>
    <row r="11389" spans="1:2">
      <c r="A11389" s="1">
        <v>1090100104660</v>
      </c>
      <c r="B11389" t="s">
        <v>10951</v>
      </c>
    </row>
    <row r="11390" spans="1:2">
      <c r="A11390" s="1">
        <v>1090100104677</v>
      </c>
      <c r="B11390" t="s">
        <v>10952</v>
      </c>
    </row>
    <row r="11391" spans="1:2">
      <c r="A11391" s="1">
        <v>1090100104684</v>
      </c>
      <c r="B11391" t="s">
        <v>10953</v>
      </c>
    </row>
    <row r="11392" spans="1:2">
      <c r="A11392" s="1">
        <v>1090100104691</v>
      </c>
      <c r="B11392" t="s">
        <v>10954</v>
      </c>
    </row>
    <row r="11393" spans="1:2">
      <c r="A11393" s="1">
        <v>1090100104707</v>
      </c>
      <c r="B11393" t="s">
        <v>10955</v>
      </c>
    </row>
    <row r="11394" spans="1:2">
      <c r="A11394" s="1">
        <v>1090100104714</v>
      </c>
      <c r="B11394" t="s">
        <v>10956</v>
      </c>
    </row>
    <row r="11395" spans="1:2">
      <c r="A11395" s="1">
        <v>1090100104721</v>
      </c>
      <c r="B11395" t="s">
        <v>10957</v>
      </c>
    </row>
    <row r="11396" spans="1:2">
      <c r="A11396" s="1">
        <v>1090100104738</v>
      </c>
      <c r="B11396" t="s">
        <v>10958</v>
      </c>
    </row>
    <row r="11397" spans="1:2">
      <c r="A11397" s="1">
        <v>1090100104745</v>
      </c>
      <c r="B11397" t="s">
        <v>10959</v>
      </c>
    </row>
    <row r="11398" spans="1:2">
      <c r="A11398" s="1">
        <v>1090100104752</v>
      </c>
      <c r="B11398" t="s">
        <v>10960</v>
      </c>
    </row>
    <row r="11399" spans="1:2">
      <c r="A11399" s="1">
        <v>1090100104769</v>
      </c>
      <c r="B11399" t="s">
        <v>10961</v>
      </c>
    </row>
    <row r="11400" spans="1:2">
      <c r="A11400" s="1">
        <v>1090100104776</v>
      </c>
      <c r="B11400" t="s">
        <v>10962</v>
      </c>
    </row>
    <row r="11401" spans="1:2">
      <c r="A11401" s="1">
        <v>1090100104783</v>
      </c>
      <c r="B11401" t="s">
        <v>10963</v>
      </c>
    </row>
    <row r="11402" spans="1:2">
      <c r="A11402" s="1">
        <v>1090100104790</v>
      </c>
      <c r="B11402" t="s">
        <v>10964</v>
      </c>
    </row>
    <row r="11403" spans="1:2">
      <c r="A11403" s="1">
        <v>1090100104806</v>
      </c>
      <c r="B11403" t="s">
        <v>10965</v>
      </c>
    </row>
    <row r="11404" spans="1:2">
      <c r="A11404" s="1">
        <v>1090100104813</v>
      </c>
      <c r="B11404" t="s">
        <v>10966</v>
      </c>
    </row>
    <row r="11405" spans="1:2">
      <c r="A11405" s="1">
        <v>1090100104820</v>
      </c>
      <c r="B11405" t="s">
        <v>10967</v>
      </c>
    </row>
    <row r="11406" spans="1:2">
      <c r="A11406" s="1">
        <v>1090100104837</v>
      </c>
      <c r="B11406" t="s">
        <v>10968</v>
      </c>
    </row>
    <row r="11407" spans="1:2">
      <c r="A11407" s="1">
        <v>1090100104844</v>
      </c>
      <c r="B11407" t="s">
        <v>10969</v>
      </c>
    </row>
    <row r="11408" spans="1:2">
      <c r="A11408" s="1">
        <v>1090100104851</v>
      </c>
      <c r="B11408" t="s">
        <v>10970</v>
      </c>
    </row>
    <row r="11409" spans="1:2">
      <c r="A11409" s="1">
        <v>1090100104868</v>
      </c>
      <c r="B11409" t="s">
        <v>10971</v>
      </c>
    </row>
    <row r="11410" spans="1:2">
      <c r="A11410" s="1">
        <v>1090100104875</v>
      </c>
      <c r="B11410" t="s">
        <v>10972</v>
      </c>
    </row>
    <row r="11411" spans="1:2">
      <c r="A11411" s="1">
        <v>1090100104882</v>
      </c>
      <c r="B11411" t="s">
        <v>10973</v>
      </c>
    </row>
    <row r="11412" spans="1:2">
      <c r="A11412" s="1">
        <v>1090100104899</v>
      </c>
      <c r="B11412" t="s">
        <v>10974</v>
      </c>
    </row>
    <row r="11413" spans="1:2">
      <c r="A11413" s="1">
        <v>1090100104905</v>
      </c>
      <c r="B11413" t="s">
        <v>10975</v>
      </c>
    </row>
    <row r="11414" spans="1:2">
      <c r="A11414" s="1">
        <v>1090100104912</v>
      </c>
      <c r="B11414" t="s">
        <v>10976</v>
      </c>
    </row>
    <row r="11415" spans="1:2">
      <c r="A11415" s="1">
        <v>1090100104929</v>
      </c>
      <c r="B11415" t="s">
        <v>10977</v>
      </c>
    </row>
    <row r="11416" spans="1:2">
      <c r="A11416" s="1">
        <v>1090100104936</v>
      </c>
      <c r="B11416" t="s">
        <v>10978</v>
      </c>
    </row>
    <row r="11417" spans="1:2">
      <c r="A11417" s="1">
        <v>1090100104943</v>
      </c>
      <c r="B11417" t="s">
        <v>10979</v>
      </c>
    </row>
    <row r="11418" spans="1:2">
      <c r="A11418" s="1">
        <v>1090100104950</v>
      </c>
      <c r="B11418" t="s">
        <v>10980</v>
      </c>
    </row>
    <row r="11419" spans="1:2">
      <c r="A11419" s="1">
        <v>1090100104967</v>
      </c>
      <c r="B11419" t="s">
        <v>10981</v>
      </c>
    </row>
    <row r="11420" spans="1:2">
      <c r="A11420" s="1">
        <v>1090100104974</v>
      </c>
      <c r="B11420" t="s">
        <v>10982</v>
      </c>
    </row>
    <row r="11421" spans="1:2">
      <c r="A11421" s="1">
        <v>1090100104981</v>
      </c>
      <c r="B11421" t="s">
        <v>10983</v>
      </c>
    </row>
    <row r="11422" spans="1:2">
      <c r="A11422" s="1">
        <v>1090100104998</v>
      </c>
      <c r="B11422" t="s">
        <v>10984</v>
      </c>
    </row>
    <row r="11423" spans="1:2">
      <c r="A11423" s="1">
        <v>1090100105001</v>
      </c>
      <c r="B11423" t="s">
        <v>10985</v>
      </c>
    </row>
    <row r="11424" spans="1:2">
      <c r="A11424" s="1">
        <v>1090100105018</v>
      </c>
      <c r="B11424" t="s">
        <v>10986</v>
      </c>
    </row>
    <row r="11425" spans="1:2">
      <c r="A11425" s="1">
        <v>1090100105025</v>
      </c>
      <c r="B11425" t="s">
        <v>10987</v>
      </c>
    </row>
    <row r="11426" spans="1:2">
      <c r="A11426" s="1">
        <v>1090100105032</v>
      </c>
      <c r="B11426" t="s">
        <v>10988</v>
      </c>
    </row>
    <row r="11427" spans="1:2">
      <c r="A11427" s="1">
        <v>1090100105049</v>
      </c>
      <c r="B11427" t="s">
        <v>10989</v>
      </c>
    </row>
    <row r="11428" spans="1:2">
      <c r="A11428" s="1">
        <v>1090100105056</v>
      </c>
      <c r="B11428" t="s">
        <v>10990</v>
      </c>
    </row>
    <row r="11429" spans="1:2">
      <c r="A11429" s="1">
        <v>1090100105063</v>
      </c>
      <c r="B11429" t="s">
        <v>10991</v>
      </c>
    </row>
    <row r="11430" spans="1:2">
      <c r="A11430" s="1">
        <v>1090100105070</v>
      </c>
      <c r="B11430" t="s">
        <v>10992</v>
      </c>
    </row>
    <row r="11431" spans="1:2">
      <c r="A11431" s="1">
        <v>1090100105087</v>
      </c>
      <c r="B11431" t="s">
        <v>10993</v>
      </c>
    </row>
    <row r="11432" spans="1:2">
      <c r="A11432" s="1">
        <v>1090100105094</v>
      </c>
      <c r="B11432" t="s">
        <v>10994</v>
      </c>
    </row>
    <row r="11433" spans="1:2">
      <c r="A11433" s="1">
        <v>1090100105100</v>
      </c>
      <c r="B11433" t="s">
        <v>10995</v>
      </c>
    </row>
    <row r="11434" spans="1:2">
      <c r="A11434" s="1">
        <v>1090100105117</v>
      </c>
      <c r="B11434" t="s">
        <v>10996</v>
      </c>
    </row>
    <row r="11435" spans="1:2">
      <c r="A11435" s="1">
        <v>1090100105124</v>
      </c>
      <c r="B11435" t="s">
        <v>10997</v>
      </c>
    </row>
    <row r="11436" spans="1:2">
      <c r="A11436" s="1">
        <v>1090100105131</v>
      </c>
      <c r="B11436" t="s">
        <v>10998</v>
      </c>
    </row>
    <row r="11437" spans="1:2">
      <c r="A11437" s="1">
        <v>1090100105148</v>
      </c>
      <c r="B11437" t="s">
        <v>10999</v>
      </c>
    </row>
    <row r="11438" spans="1:2">
      <c r="A11438" s="1">
        <v>1090100105155</v>
      </c>
      <c r="B11438" t="s">
        <v>11000</v>
      </c>
    </row>
    <row r="11439" spans="1:2">
      <c r="A11439" s="1">
        <v>1090100105162</v>
      </c>
      <c r="B11439" t="s">
        <v>11001</v>
      </c>
    </row>
    <row r="11440" spans="1:2">
      <c r="A11440" s="1">
        <v>1090100105179</v>
      </c>
      <c r="B11440" t="s">
        <v>11002</v>
      </c>
    </row>
    <row r="11441" spans="1:2">
      <c r="A11441" s="1">
        <v>1090100105186</v>
      </c>
      <c r="B11441" t="s">
        <v>11003</v>
      </c>
    </row>
    <row r="11442" spans="1:2">
      <c r="A11442" s="1">
        <v>1090100105193</v>
      </c>
      <c r="B11442" t="s">
        <v>11004</v>
      </c>
    </row>
    <row r="11443" spans="1:2">
      <c r="A11443" s="1">
        <v>1090100105209</v>
      </c>
      <c r="B11443" t="s">
        <v>11005</v>
      </c>
    </row>
    <row r="11444" spans="1:2">
      <c r="A11444" s="1">
        <v>1090100105216</v>
      </c>
      <c r="B11444" t="s">
        <v>11006</v>
      </c>
    </row>
    <row r="11445" spans="1:2">
      <c r="A11445" s="1">
        <v>1090100105223</v>
      </c>
      <c r="B11445" t="s">
        <v>11007</v>
      </c>
    </row>
    <row r="11446" spans="1:2">
      <c r="A11446" s="1">
        <v>1090100105230</v>
      </c>
      <c r="B11446" t="s">
        <v>11008</v>
      </c>
    </row>
    <row r="11447" spans="1:2">
      <c r="A11447" s="1">
        <v>1090100105247</v>
      </c>
      <c r="B11447" t="s">
        <v>11009</v>
      </c>
    </row>
    <row r="11448" spans="1:2">
      <c r="A11448" s="1">
        <v>1090100105254</v>
      </c>
      <c r="B11448" t="s">
        <v>11010</v>
      </c>
    </row>
    <row r="11449" spans="1:2">
      <c r="A11449" s="1">
        <v>1090100105261</v>
      </c>
      <c r="B11449" t="s">
        <v>11011</v>
      </c>
    </row>
    <row r="11450" spans="1:2">
      <c r="A11450" s="1">
        <v>1090100105278</v>
      </c>
      <c r="B11450" t="s">
        <v>11012</v>
      </c>
    </row>
    <row r="11451" spans="1:2">
      <c r="A11451" s="1">
        <v>1090100105285</v>
      </c>
      <c r="B11451" t="s">
        <v>11013</v>
      </c>
    </row>
    <row r="11452" spans="1:2">
      <c r="A11452" s="1">
        <v>1090100105292</v>
      </c>
      <c r="B11452" t="s">
        <v>11014</v>
      </c>
    </row>
    <row r="11453" spans="1:2">
      <c r="A11453" s="1">
        <v>1090100105308</v>
      </c>
      <c r="B11453" t="s">
        <v>11015</v>
      </c>
    </row>
    <row r="11454" spans="1:2">
      <c r="A11454" s="1">
        <v>1090100105315</v>
      </c>
      <c r="B11454" t="s">
        <v>11016</v>
      </c>
    </row>
    <row r="11455" spans="1:2">
      <c r="A11455" s="1">
        <v>1090100105322</v>
      </c>
      <c r="B11455" t="s">
        <v>11017</v>
      </c>
    </row>
    <row r="11456" spans="1:2">
      <c r="A11456" s="1">
        <v>1090100105339</v>
      </c>
      <c r="B11456" t="s">
        <v>11018</v>
      </c>
    </row>
    <row r="11457" spans="1:2">
      <c r="A11457" s="1">
        <v>1090100105346</v>
      </c>
      <c r="B11457" t="s">
        <v>11019</v>
      </c>
    </row>
    <row r="11458" spans="1:2">
      <c r="A11458" s="1">
        <v>1090100105353</v>
      </c>
      <c r="B11458" t="s">
        <v>11020</v>
      </c>
    </row>
    <row r="11459" spans="1:2">
      <c r="A11459" s="1">
        <v>1090100105360</v>
      </c>
      <c r="B11459" t="s">
        <v>11021</v>
      </c>
    </row>
    <row r="11460" spans="1:2">
      <c r="A11460" s="1">
        <v>1090100105377</v>
      </c>
      <c r="B11460" t="s">
        <v>11022</v>
      </c>
    </row>
    <row r="11461" spans="1:2">
      <c r="A11461" s="1">
        <v>1090100105384</v>
      </c>
      <c r="B11461" t="s">
        <v>11023</v>
      </c>
    </row>
    <row r="11462" spans="1:2">
      <c r="A11462" s="1">
        <v>1090100105391</v>
      </c>
      <c r="B11462" t="s">
        <v>11024</v>
      </c>
    </row>
    <row r="11463" spans="1:2">
      <c r="A11463" s="1">
        <v>1090100105407</v>
      </c>
      <c r="B11463" t="s">
        <v>11025</v>
      </c>
    </row>
    <row r="11464" spans="1:2">
      <c r="A11464" s="1">
        <v>1090100105414</v>
      </c>
      <c r="B11464" t="s">
        <v>11026</v>
      </c>
    </row>
    <row r="11465" spans="1:2">
      <c r="A11465" s="1">
        <v>1090100105421</v>
      </c>
      <c r="B11465" t="s">
        <v>11027</v>
      </c>
    </row>
    <row r="11466" spans="1:2">
      <c r="A11466" s="1">
        <v>1090100105438</v>
      </c>
      <c r="B11466" t="s">
        <v>11028</v>
      </c>
    </row>
    <row r="11467" spans="1:2">
      <c r="A11467" s="1">
        <v>1090100105445</v>
      </c>
      <c r="B11467" t="s">
        <v>11029</v>
      </c>
    </row>
    <row r="11468" spans="1:2">
      <c r="A11468" s="1">
        <v>1090100105452</v>
      </c>
      <c r="B11468" t="s">
        <v>11030</v>
      </c>
    </row>
    <row r="11469" spans="1:2">
      <c r="A11469" s="1">
        <v>1090100105469</v>
      </c>
      <c r="B11469" t="s">
        <v>11031</v>
      </c>
    </row>
    <row r="11470" spans="1:2">
      <c r="A11470" s="1">
        <v>1090100105476</v>
      </c>
      <c r="B11470" t="s">
        <v>11032</v>
      </c>
    </row>
    <row r="11471" spans="1:2">
      <c r="A11471" s="1">
        <v>1090100105483</v>
      </c>
      <c r="B11471" t="s">
        <v>11033</v>
      </c>
    </row>
    <row r="11472" spans="1:2">
      <c r="A11472" s="1">
        <v>1090100105490</v>
      </c>
      <c r="B11472" t="s">
        <v>11034</v>
      </c>
    </row>
    <row r="11473" spans="1:2">
      <c r="A11473" s="1">
        <v>1090100105506</v>
      </c>
      <c r="B11473" t="s">
        <v>11035</v>
      </c>
    </row>
    <row r="11474" spans="1:2">
      <c r="A11474" s="1">
        <v>1090100105513</v>
      </c>
      <c r="B11474" t="s">
        <v>11036</v>
      </c>
    </row>
    <row r="11475" spans="1:2">
      <c r="A11475" s="1">
        <v>1090100105520</v>
      </c>
      <c r="B11475" t="s">
        <v>11037</v>
      </c>
    </row>
    <row r="11476" spans="1:2">
      <c r="A11476" s="1">
        <v>1090100105537</v>
      </c>
      <c r="B11476" t="s">
        <v>11038</v>
      </c>
    </row>
    <row r="11477" spans="1:2">
      <c r="A11477" s="1">
        <v>1090100105544</v>
      </c>
      <c r="B11477" t="s">
        <v>11039</v>
      </c>
    </row>
    <row r="11478" spans="1:2">
      <c r="A11478" s="1">
        <v>1090100105551</v>
      </c>
      <c r="B11478" t="s">
        <v>11040</v>
      </c>
    </row>
    <row r="11479" spans="1:2">
      <c r="A11479" s="1">
        <v>1090100105568</v>
      </c>
      <c r="B11479" t="s">
        <v>11041</v>
      </c>
    </row>
    <row r="11480" spans="1:2">
      <c r="A11480" s="1">
        <v>1090100105575</v>
      </c>
      <c r="B11480" t="s">
        <v>11042</v>
      </c>
    </row>
    <row r="11481" spans="1:2">
      <c r="A11481" s="1">
        <v>1090100105582</v>
      </c>
      <c r="B11481" t="s">
        <v>11043</v>
      </c>
    </row>
    <row r="11482" spans="1:2">
      <c r="A11482" s="1">
        <v>1090100105599</v>
      </c>
      <c r="B11482" t="s">
        <v>11044</v>
      </c>
    </row>
    <row r="11483" spans="1:2">
      <c r="A11483" s="1">
        <v>1090100105605</v>
      </c>
      <c r="B11483" t="s">
        <v>11045</v>
      </c>
    </row>
    <row r="11484" spans="1:2">
      <c r="A11484" s="1">
        <v>1090100105612</v>
      </c>
      <c r="B11484" t="s">
        <v>11046</v>
      </c>
    </row>
    <row r="11485" spans="1:2">
      <c r="A11485" s="1">
        <v>1090100105629</v>
      </c>
      <c r="B11485" t="e">
        <f>+HAND DRYER BOSTON BAY IS HSD-#REF! RATING.1800W MAX.2000W</f>
        <v>#NAME?</v>
      </c>
    </row>
    <row r="11486" spans="1:2">
      <c r="A11486" s="1">
        <v>1090100105636</v>
      </c>
      <c r="B11486" t="s">
        <v>11047</v>
      </c>
    </row>
    <row r="11487" spans="1:2">
      <c r="A11487" s="1">
        <v>1090100105643</v>
      </c>
      <c r="B11487" t="s">
        <v>11048</v>
      </c>
    </row>
    <row r="11488" spans="1:2">
      <c r="A11488" s="1">
        <v>1090100105650</v>
      </c>
      <c r="B11488" t="s">
        <v>11049</v>
      </c>
    </row>
    <row r="11489" spans="1:2">
      <c r="A11489" s="1">
        <v>1090100105667</v>
      </c>
      <c r="B11489" t="s">
        <v>11050</v>
      </c>
    </row>
    <row r="11490" spans="1:2">
      <c r="A11490" s="1">
        <v>1090100105674</v>
      </c>
      <c r="B11490" t="s">
        <v>11051</v>
      </c>
    </row>
    <row r="11491" spans="1:2">
      <c r="A11491" s="1">
        <v>1090100105681</v>
      </c>
      <c r="B11491" t="s">
        <v>11052</v>
      </c>
    </row>
    <row r="11492" spans="1:2">
      <c r="A11492" s="1">
        <v>1090100105698</v>
      </c>
      <c r="B11492" t="s">
        <v>11053</v>
      </c>
    </row>
    <row r="11493" spans="1:2">
      <c r="A11493" s="1">
        <v>1090100105704</v>
      </c>
      <c r="B11493" t="s">
        <v>11054</v>
      </c>
    </row>
    <row r="11494" spans="1:2">
      <c r="A11494" s="1">
        <v>1090100105711</v>
      </c>
      <c r="B11494" t="s">
        <v>11055</v>
      </c>
    </row>
    <row r="11495" spans="1:2">
      <c r="A11495" s="1">
        <v>1090100105728</v>
      </c>
      <c r="B11495" t="s">
        <v>11056</v>
      </c>
    </row>
    <row r="11496" spans="1:2">
      <c r="A11496" s="1">
        <v>1090100105735</v>
      </c>
      <c r="B11496" t="s">
        <v>11057</v>
      </c>
    </row>
    <row r="11497" spans="1:2">
      <c r="A11497" s="1">
        <v>1090100105742</v>
      </c>
      <c r="B11497" t="s">
        <v>11058</v>
      </c>
    </row>
    <row r="11498" spans="1:2">
      <c r="A11498" s="1">
        <v>1090100105759</v>
      </c>
      <c r="B11498" t="s">
        <v>11059</v>
      </c>
    </row>
    <row r="11499" spans="1:2">
      <c r="A11499" s="1">
        <v>1090100105766</v>
      </c>
      <c r="B11499" t="s">
        <v>11060</v>
      </c>
    </row>
    <row r="11500" spans="1:2">
      <c r="A11500" s="1">
        <v>1090100105773</v>
      </c>
      <c r="B11500" t="s">
        <v>11061</v>
      </c>
    </row>
    <row r="11501" spans="1:2">
      <c r="A11501" s="1">
        <v>1090100105780</v>
      </c>
      <c r="B11501" t="s">
        <v>11062</v>
      </c>
    </row>
    <row r="11502" spans="1:2">
      <c r="A11502" s="1">
        <v>1090100105797</v>
      </c>
      <c r="B11502" t="s">
        <v>11063</v>
      </c>
    </row>
    <row r="11503" spans="1:2">
      <c r="A11503" s="1">
        <v>1090100105803</v>
      </c>
      <c r="B11503" t="s">
        <v>11064</v>
      </c>
    </row>
    <row r="11504" spans="1:2">
      <c r="A11504" s="1">
        <v>1090100105810</v>
      </c>
      <c r="B11504" t="s">
        <v>11065</v>
      </c>
    </row>
    <row r="11505" spans="1:2">
      <c r="A11505" s="1">
        <v>1090100105834</v>
      </c>
      <c r="B11505" t="s">
        <v>11066</v>
      </c>
    </row>
    <row r="11506" spans="1:2">
      <c r="A11506" s="1">
        <v>1090100105872</v>
      </c>
      <c r="B11506" t="s">
        <v>11067</v>
      </c>
    </row>
    <row r="11507" spans="1:2">
      <c r="A11507" s="1">
        <v>1090100105889</v>
      </c>
      <c r="B11507" t="s">
        <v>11068</v>
      </c>
    </row>
    <row r="11508" spans="1:2">
      <c r="A11508" s="1">
        <v>1090100105919</v>
      </c>
      <c r="B11508" t="s">
        <v>11069</v>
      </c>
    </row>
    <row r="11509" spans="1:2">
      <c r="A11509" s="1">
        <v>1090100105957</v>
      </c>
      <c r="B11509" t="s">
        <v>11070</v>
      </c>
    </row>
    <row r="11510" spans="1:2">
      <c r="A11510" s="1">
        <v>1090100105988</v>
      </c>
      <c r="B11510" t="s">
        <v>11071</v>
      </c>
    </row>
    <row r="11511" spans="1:2">
      <c r="A11511" s="1">
        <v>1090100105995</v>
      </c>
      <c r="B11511" t="s">
        <v>11072</v>
      </c>
    </row>
    <row r="11512" spans="1:2">
      <c r="A11512" s="1">
        <v>1090100106008</v>
      </c>
      <c r="B11512" t="s">
        <v>11073</v>
      </c>
    </row>
    <row r="11513" spans="1:2">
      <c r="A11513" s="1">
        <v>1090100106015</v>
      </c>
      <c r="B11513" t="s">
        <v>11074</v>
      </c>
    </row>
    <row r="11514" spans="1:2">
      <c r="A11514" s="1">
        <v>1090100106022</v>
      </c>
      <c r="B11514" t="s">
        <v>11075</v>
      </c>
    </row>
    <row r="11515" spans="1:2">
      <c r="A11515" s="1">
        <v>1090100106046</v>
      </c>
      <c r="B11515" t="s">
        <v>11076</v>
      </c>
    </row>
    <row r="11516" spans="1:2">
      <c r="A11516" s="1">
        <v>1090100106053</v>
      </c>
      <c r="B11516" t="s">
        <v>11077</v>
      </c>
    </row>
    <row r="11517" spans="1:2">
      <c r="A11517" s="1">
        <v>1090100106060</v>
      </c>
      <c r="B11517" t="s">
        <v>11078</v>
      </c>
    </row>
    <row r="11518" spans="1:2">
      <c r="A11518" s="1">
        <v>1090100106077</v>
      </c>
      <c r="B11518" t="s">
        <v>11079</v>
      </c>
    </row>
    <row r="11519" spans="1:2">
      <c r="A11519" s="1">
        <v>1090100106084</v>
      </c>
      <c r="B11519" t="s">
        <v>11080</v>
      </c>
    </row>
    <row r="11520" spans="1:2">
      <c r="A11520" s="1">
        <v>1090100106091</v>
      </c>
      <c r="B11520" t="s">
        <v>11081</v>
      </c>
    </row>
    <row r="11521" spans="1:2">
      <c r="A11521" s="1">
        <v>1090100106107</v>
      </c>
      <c r="B11521" t="s">
        <v>11082</v>
      </c>
    </row>
    <row r="11522" spans="1:2">
      <c r="A11522" s="1">
        <v>1090100106114</v>
      </c>
      <c r="B11522" t="s">
        <v>11083</v>
      </c>
    </row>
    <row r="11523" spans="1:2">
      <c r="A11523" s="1">
        <v>1090100106121</v>
      </c>
      <c r="B11523" t="s">
        <v>11084</v>
      </c>
    </row>
    <row r="11524" spans="1:2">
      <c r="A11524" s="1">
        <v>1090100106138</v>
      </c>
      <c r="B11524" t="s">
        <v>11085</v>
      </c>
    </row>
    <row r="11525" spans="1:2">
      <c r="A11525" s="1">
        <v>1090100106145</v>
      </c>
      <c r="B11525" t="s">
        <v>11086</v>
      </c>
    </row>
    <row r="11526" spans="1:2">
      <c r="A11526" s="1">
        <v>1090100106152</v>
      </c>
      <c r="B11526" t="s">
        <v>11087</v>
      </c>
    </row>
    <row r="11527" spans="1:2">
      <c r="A11527" s="1">
        <v>1090100106169</v>
      </c>
      <c r="B11527" t="s">
        <v>11088</v>
      </c>
    </row>
    <row r="11528" spans="1:2">
      <c r="A11528" s="1">
        <v>1090100106176</v>
      </c>
      <c r="B11528" t="s">
        <v>11089</v>
      </c>
    </row>
    <row r="11529" spans="1:2">
      <c r="A11529" s="1">
        <v>1090100106183</v>
      </c>
      <c r="B11529" t="s">
        <v>11090</v>
      </c>
    </row>
    <row r="11530" spans="1:2">
      <c r="A11530" s="1">
        <v>1090100106190</v>
      </c>
      <c r="B11530" t="s">
        <v>11091</v>
      </c>
    </row>
    <row r="11531" spans="1:2">
      <c r="A11531" s="1">
        <v>1090100106206</v>
      </c>
      <c r="B11531" t="s">
        <v>11092</v>
      </c>
    </row>
    <row r="11532" spans="1:2">
      <c r="A11532" s="1">
        <v>1090100106213</v>
      </c>
      <c r="B11532" t="s">
        <v>11093</v>
      </c>
    </row>
    <row r="11533" spans="1:2">
      <c r="A11533" s="1">
        <v>1090100106220</v>
      </c>
      <c r="B11533" t="s">
        <v>11094</v>
      </c>
    </row>
    <row r="11534" spans="1:2">
      <c r="A11534" s="1">
        <v>1090100106237</v>
      </c>
      <c r="B11534" t="s">
        <v>11095</v>
      </c>
    </row>
    <row r="11535" spans="1:2">
      <c r="A11535" s="1">
        <v>1090100106244</v>
      </c>
      <c r="B11535" t="s">
        <v>11096</v>
      </c>
    </row>
    <row r="11536" spans="1:2">
      <c r="A11536" s="1">
        <v>1090100106251</v>
      </c>
      <c r="B11536" t="s">
        <v>11097</v>
      </c>
    </row>
    <row r="11537" spans="1:2">
      <c r="A11537" s="1">
        <v>1090100106268</v>
      </c>
      <c r="B11537" t="s">
        <v>11098</v>
      </c>
    </row>
    <row r="11538" spans="1:2">
      <c r="A11538" s="1">
        <v>1090100106275</v>
      </c>
      <c r="B11538" t="s">
        <v>11099</v>
      </c>
    </row>
    <row r="11539" spans="1:2">
      <c r="A11539" s="1">
        <v>1090100106282</v>
      </c>
      <c r="B11539" t="s">
        <v>11100</v>
      </c>
    </row>
    <row r="11540" spans="1:2">
      <c r="A11540" s="1">
        <v>1090100106299</v>
      </c>
      <c r="B11540" t="s">
        <v>11101</v>
      </c>
    </row>
    <row r="11541" spans="1:2">
      <c r="A11541" s="1">
        <v>1090100106305</v>
      </c>
      <c r="B11541" t="s">
        <v>11102</v>
      </c>
    </row>
    <row r="11542" spans="1:2">
      <c r="A11542" s="1">
        <v>1090100106312</v>
      </c>
      <c r="B11542" t="s">
        <v>11103</v>
      </c>
    </row>
    <row r="11543" spans="1:2">
      <c r="A11543" s="1">
        <v>1090100106329</v>
      </c>
      <c r="B11543" t="s">
        <v>11104</v>
      </c>
    </row>
    <row r="11544" spans="1:2">
      <c r="A11544" s="1">
        <v>1090100106336</v>
      </c>
      <c r="B11544" t="e">
        <f>+MAIL BOX ARREGUI B5733 COMPACT GREEN</f>
        <v>#NAME?</v>
      </c>
    </row>
    <row r="11545" spans="1:2">
      <c r="A11545" s="1">
        <v>1090100106343</v>
      </c>
      <c r="B11545" t="e">
        <f>+MAIL BOX ARREGUI B5734 COMPACT BLACK</f>
        <v>#NAME?</v>
      </c>
    </row>
    <row r="11546" spans="1:2">
      <c r="A11546" s="1">
        <v>1090100106350</v>
      </c>
      <c r="B11546" t="e">
        <f>+MAIL BOX ARREGUI B5736 COMPACT RED</f>
        <v>#NAME?</v>
      </c>
    </row>
    <row r="11547" spans="1:2">
      <c r="A11547" s="1">
        <v>1090100106367</v>
      </c>
      <c r="B11547" t="e">
        <f>+MAIL BOX ARREGUI B5753 ZAGUAN GREEN</f>
        <v>#NAME?</v>
      </c>
    </row>
    <row r="11548" spans="1:2">
      <c r="A11548" s="1">
        <v>1090100106374</v>
      </c>
      <c r="B11548" t="e">
        <f>+MAIL BOX ARREGUI B5754 ZAGUAN BLACK</f>
        <v>#NAME?</v>
      </c>
    </row>
    <row r="11549" spans="1:2">
      <c r="A11549" s="1">
        <v>1090100106381</v>
      </c>
      <c r="B11549" t="e">
        <f>+MAIL BOX ARREGUI B5756 ZAGUAN RED</f>
        <v>#NAME?</v>
      </c>
    </row>
    <row r="11550" spans="1:2">
      <c r="A11550" s="1">
        <v>1090100106398</v>
      </c>
      <c r="B11550" t="e">
        <f>+MAIL BOX ARREGUI B2615 RESIDENCIA GRAPHIC</f>
        <v>#NAME?</v>
      </c>
    </row>
    <row r="11551" spans="1:2">
      <c r="A11551" s="1">
        <v>1090100106404</v>
      </c>
      <c r="B11551" t="e">
        <f>+MAIL BOX ARREGUI B2616 RESIDENCIA RED</f>
        <v>#NAME?</v>
      </c>
    </row>
    <row r="11552" spans="1:2">
      <c r="A11552" s="1">
        <v>1090100106411</v>
      </c>
      <c r="B11552" t="s">
        <v>11105</v>
      </c>
    </row>
    <row r="11553" spans="1:2">
      <c r="A11553" s="1">
        <v>1090100106435</v>
      </c>
      <c r="B11553" t="s">
        <v>11106</v>
      </c>
    </row>
    <row r="11554" spans="1:2">
      <c r="A11554" s="1">
        <v>1090100106442</v>
      </c>
      <c r="B11554" t="s">
        <v>11107</v>
      </c>
    </row>
    <row r="11555" spans="1:2">
      <c r="A11555" s="1">
        <v>1090100106459</v>
      </c>
      <c r="B11555" t="s">
        <v>11108</v>
      </c>
    </row>
    <row r="11556" spans="1:2">
      <c r="A11556" s="1">
        <v>1090100106466</v>
      </c>
      <c r="B11556" t="s">
        <v>11109</v>
      </c>
    </row>
    <row r="11557" spans="1:2">
      <c r="A11557" s="1">
        <v>1090100106473</v>
      </c>
      <c r="B11557" t="s">
        <v>11110</v>
      </c>
    </row>
    <row r="11558" spans="1:2">
      <c r="A11558" s="1">
        <v>1090100106480</v>
      </c>
      <c r="B11558" t="s">
        <v>11111</v>
      </c>
    </row>
    <row r="11559" spans="1:2">
      <c r="A11559" s="1">
        <v>1090100106497</v>
      </c>
      <c r="B11559" t="s">
        <v>11112</v>
      </c>
    </row>
    <row r="11560" spans="1:2">
      <c r="A11560" s="1">
        <v>1090100106503</v>
      </c>
      <c r="B11560" t="e">
        <f>+WALL LAMP FIXTURE LUXE BL BULKHEAD BT1010C STAINLESS B27</f>
        <v>#NAME?</v>
      </c>
    </row>
    <row r="11561" spans="1:2">
      <c r="A11561" s="1">
        <v>1090100106510</v>
      </c>
      <c r="B11561" t="e">
        <f>+WALL LAMP FIXTURE LUXE BL BULKHEAD BT2102S BLACK B27</f>
        <v>#NAME?</v>
      </c>
    </row>
    <row r="11562" spans="1:2">
      <c r="A11562" s="1">
        <v>1090100106527</v>
      </c>
      <c r="B11562" t="e">
        <f>+WALL LAMP FIXTURE LUXE BL BULKHEAD BT2202S BLACK B27</f>
        <v>#NAME?</v>
      </c>
    </row>
    <row r="11563" spans="1:2">
      <c r="A11563" s="1">
        <v>1090100106534</v>
      </c>
      <c r="B11563" t="e">
        <f>+WALL LAMP FIXTURE LUXE BL BULKHEAD BQ2603 BLACK B27</f>
        <v>#NAME?</v>
      </c>
    </row>
    <row r="11564" spans="1:2">
      <c r="A11564" s="1">
        <v>1090100106541</v>
      </c>
      <c r="B11564" t="e">
        <f>+WALL LAMP FIXTURE LUXE BL BULKHEAD BQ3109 BLACK B27</f>
        <v>#NAME?</v>
      </c>
    </row>
    <row r="11565" spans="1:2">
      <c r="A11565" s="1">
        <v>1090100106558</v>
      </c>
      <c r="B11565" t="e">
        <f>+WALL LAMP FIXTURE LUXE BL LANTERN BT1052E UP  BLACK B27</f>
        <v>#NAME?</v>
      </c>
    </row>
    <row r="11566" spans="1:2">
      <c r="A11566" s="1">
        <v>1090100106565</v>
      </c>
      <c r="B11566" t="e">
        <f>+POST LAMP FIXTURE LUXE BL BOLLARD BT1052EH0.45 BLACK B27</f>
        <v>#NAME?</v>
      </c>
    </row>
    <row r="11567" spans="1:2">
      <c r="A11567" s="1">
        <v>1090100106572</v>
      </c>
      <c r="B11567" t="e">
        <f>+WALL LAMP FIXTURE LUXE BL LANTERN BT4001S BLACK B27</f>
        <v>#NAME?</v>
      </c>
    </row>
    <row r="11568" spans="1:2">
      <c r="A11568" s="1">
        <v>1090100106589</v>
      </c>
      <c r="B11568" t="e">
        <f>+POST LAMP FIXTURE LUXE BL LANTERN BT4004S BLACK B27</f>
        <v>#NAME?</v>
      </c>
    </row>
    <row r="11569" spans="1:2">
      <c r="A11569" s="1">
        <v>1090100106596</v>
      </c>
      <c r="B11569" t="e">
        <f>+WALL LAMP FIXTURE LUXE BL LANTERN BT4001S BRONZE B27</f>
        <v>#NAME?</v>
      </c>
    </row>
    <row r="11570" spans="1:2">
      <c r="A11570" s="1">
        <v>1090100106602</v>
      </c>
      <c r="B11570" t="e">
        <f>+POST LAMP FIXTURE LUXE BL LANTERN BT4004S BRONZE B27</f>
        <v>#NAME?</v>
      </c>
    </row>
    <row r="11571" spans="1:2">
      <c r="A11571" s="1">
        <v>1090100106619</v>
      </c>
      <c r="B11571" t="s">
        <v>11113</v>
      </c>
    </row>
    <row r="11572" spans="1:2">
      <c r="A11572" s="1">
        <v>1090100106626</v>
      </c>
      <c r="B11572" t="s">
        <v>11114</v>
      </c>
    </row>
    <row r="11573" spans="1:2">
      <c r="A11573" s="1">
        <v>1090100106633</v>
      </c>
      <c r="B11573" t="s">
        <v>11115</v>
      </c>
    </row>
    <row r="11574" spans="1:2">
      <c r="A11574" s="1">
        <v>1090100106640</v>
      </c>
      <c r="B11574" t="s">
        <v>11116</v>
      </c>
    </row>
    <row r="11575" spans="1:2">
      <c r="A11575" s="1">
        <v>1090100106657</v>
      </c>
      <c r="B11575" t="s">
        <v>11117</v>
      </c>
    </row>
    <row r="11576" spans="1:2">
      <c r="A11576" s="1">
        <v>1090100106664</v>
      </c>
      <c r="B11576" t="s">
        <v>11118</v>
      </c>
    </row>
    <row r="11577" spans="1:2">
      <c r="A11577" s="1">
        <v>1090100106671</v>
      </c>
      <c r="B11577" t="s">
        <v>11119</v>
      </c>
    </row>
    <row r="11578" spans="1:2">
      <c r="A11578" s="1">
        <v>1090100106688</v>
      </c>
      <c r="B11578" t="s">
        <v>11120</v>
      </c>
    </row>
    <row r="11579" spans="1:2">
      <c r="A11579" s="1">
        <v>1090100106695</v>
      </c>
      <c r="B11579" t="s">
        <v>11121</v>
      </c>
    </row>
    <row r="11580" spans="1:2">
      <c r="A11580" s="1">
        <v>1090100106701</v>
      </c>
      <c r="B11580" t="s">
        <v>11122</v>
      </c>
    </row>
    <row r="11581" spans="1:2">
      <c r="A11581" s="1">
        <v>1090100106817</v>
      </c>
      <c r="B11581" t="s">
        <v>11123</v>
      </c>
    </row>
    <row r="11582" spans="1:2">
      <c r="A11582" s="1">
        <v>1090100106831</v>
      </c>
      <c r="B11582" t="s">
        <v>11124</v>
      </c>
    </row>
    <row r="11583" spans="1:2">
      <c r="A11583" s="1">
        <v>1090100106848</v>
      </c>
      <c r="B11583" t="s">
        <v>11125</v>
      </c>
    </row>
    <row r="11584" spans="1:2">
      <c r="A11584" s="1">
        <v>1090100106855</v>
      </c>
      <c r="B11584" t="s">
        <v>11126</v>
      </c>
    </row>
    <row r="11585" spans="1:2">
      <c r="A11585" s="1">
        <v>1090100106862</v>
      </c>
      <c r="B11585" t="s">
        <v>11127</v>
      </c>
    </row>
    <row r="11586" spans="1:2">
      <c r="A11586" s="1">
        <v>1090100106879</v>
      </c>
      <c r="B11586" t="s">
        <v>11128</v>
      </c>
    </row>
    <row r="11587" spans="1:2">
      <c r="A11587" s="1">
        <v>1090100106886</v>
      </c>
      <c r="B11587" t="s">
        <v>11129</v>
      </c>
    </row>
    <row r="11588" spans="1:2">
      <c r="A11588" s="1">
        <v>1090100106893</v>
      </c>
      <c r="B11588" t="s">
        <v>11130</v>
      </c>
    </row>
    <row r="11589" spans="1:2">
      <c r="A11589" s="1">
        <v>1090100106909</v>
      </c>
      <c r="B11589" t="s">
        <v>11131</v>
      </c>
    </row>
    <row r="11590" spans="1:2">
      <c r="A11590" s="1">
        <v>1090100106916</v>
      </c>
      <c r="B11590" t="s">
        <v>11132</v>
      </c>
    </row>
    <row r="11591" spans="1:2">
      <c r="A11591" s="1">
        <v>1090100106923</v>
      </c>
      <c r="B11591" t="s">
        <v>11133</v>
      </c>
    </row>
    <row r="11592" spans="1:2">
      <c r="A11592" s="1">
        <v>1090100106930</v>
      </c>
      <c r="B11592" t="s">
        <v>11134</v>
      </c>
    </row>
    <row r="11593" spans="1:2">
      <c r="A11593" s="1">
        <v>1090100106947</v>
      </c>
      <c r="B11593" t="s">
        <v>11135</v>
      </c>
    </row>
    <row r="11594" spans="1:2">
      <c r="A11594" s="1">
        <v>1090100106954</v>
      </c>
      <c r="B11594" t="s">
        <v>11136</v>
      </c>
    </row>
    <row r="11595" spans="1:2">
      <c r="A11595" s="1">
        <v>1090100106961</v>
      </c>
      <c r="B11595" t="s">
        <v>11137</v>
      </c>
    </row>
    <row r="11596" spans="1:2">
      <c r="A11596" s="1">
        <v>1090100106978</v>
      </c>
      <c r="B11596" t="s">
        <v>11138</v>
      </c>
    </row>
    <row r="11597" spans="1:2">
      <c r="A11597" s="1">
        <v>1090100106985</v>
      </c>
      <c r="B11597" t="s">
        <v>11139</v>
      </c>
    </row>
    <row r="11598" spans="1:2">
      <c r="A11598" s="1">
        <v>1090100106992</v>
      </c>
      <c r="B11598" t="s">
        <v>11140</v>
      </c>
    </row>
    <row r="11599" spans="1:2">
      <c r="A11599" s="1">
        <v>1090100107005</v>
      </c>
      <c r="B11599" t="s">
        <v>11141</v>
      </c>
    </row>
    <row r="11600" spans="1:2">
      <c r="A11600" s="1">
        <v>1090100107012</v>
      </c>
      <c r="B11600" t="s">
        <v>11142</v>
      </c>
    </row>
    <row r="11601" spans="1:2">
      <c r="A11601" s="1">
        <v>1090100107029</v>
      </c>
      <c r="B11601" t="s">
        <v>11143</v>
      </c>
    </row>
    <row r="11602" spans="1:2">
      <c r="A11602" s="1">
        <v>1090100107036</v>
      </c>
      <c r="B11602" t="s">
        <v>11144</v>
      </c>
    </row>
    <row r="11603" spans="1:2">
      <c r="A11603" s="1">
        <v>1090100107043</v>
      </c>
      <c r="B11603" t="s">
        <v>11145</v>
      </c>
    </row>
    <row r="11604" spans="1:2">
      <c r="A11604" s="1">
        <v>1090100107050</v>
      </c>
      <c r="B11604" t="s">
        <v>11146</v>
      </c>
    </row>
    <row r="11605" spans="1:2">
      <c r="A11605" s="1">
        <v>1090100107067</v>
      </c>
      <c r="B11605" t="s">
        <v>11147</v>
      </c>
    </row>
    <row r="11606" spans="1:2">
      <c r="A11606" s="1">
        <v>1090100107074</v>
      </c>
      <c r="B11606" t="s">
        <v>11148</v>
      </c>
    </row>
    <row r="11607" spans="1:2">
      <c r="A11607" s="1">
        <v>1090100107081</v>
      </c>
      <c r="B11607" t="s">
        <v>11149</v>
      </c>
    </row>
    <row r="11608" spans="1:2">
      <c r="A11608" s="1">
        <v>1090100107098</v>
      </c>
      <c r="B11608" t="s">
        <v>11150</v>
      </c>
    </row>
    <row r="11609" spans="1:2">
      <c r="A11609" s="1">
        <v>1090100107104</v>
      </c>
      <c r="B11609" t="s">
        <v>11151</v>
      </c>
    </row>
    <row r="11610" spans="1:2">
      <c r="A11610" s="1">
        <v>1090100107111</v>
      </c>
      <c r="B11610" t="s">
        <v>11152</v>
      </c>
    </row>
    <row r="11611" spans="1:2">
      <c r="A11611" s="1">
        <v>1090100107128</v>
      </c>
      <c r="B11611" t="s">
        <v>11153</v>
      </c>
    </row>
    <row r="11612" spans="1:2">
      <c r="A11612" s="1">
        <v>1090100107135</v>
      </c>
      <c r="B11612" t="e">
        <f>+WASTE BIN FI FAX30662 WHITE</f>
        <v>#NAME?</v>
      </c>
    </row>
    <row r="11613" spans="1:2">
      <c r="A11613" s="1">
        <v>1090100107142</v>
      </c>
      <c r="B11613" t="e">
        <f>+WASTE BIN FI FAX31170 COLOURED</f>
        <v>#NAME?</v>
      </c>
    </row>
    <row r="11614" spans="1:2">
      <c r="A11614" s="1">
        <v>1090100107159</v>
      </c>
      <c r="B11614" t="s">
        <v>11154</v>
      </c>
    </row>
    <row r="11615" spans="1:2">
      <c r="A11615" s="1">
        <v>1090100107166</v>
      </c>
      <c r="B11615" t="s">
        <v>11155</v>
      </c>
    </row>
    <row r="11616" spans="1:2">
      <c r="A11616" s="1">
        <v>1090100107173</v>
      </c>
      <c r="B11616" t="s">
        <v>11156</v>
      </c>
    </row>
    <row r="11617" spans="1:2">
      <c r="A11617" s="1">
        <v>1090100107180</v>
      </c>
      <c r="B11617" t="s">
        <v>11157</v>
      </c>
    </row>
    <row r="11618" spans="1:2">
      <c r="A11618" s="1">
        <v>1090100107197</v>
      </c>
      <c r="B11618" t="e">
        <f>+NFS-FAUCET LA FONZA KC401-CH</f>
        <v>#NAME?</v>
      </c>
    </row>
    <row r="11619" spans="1:2">
      <c r="A11619" s="1">
        <v>1090100107203</v>
      </c>
      <c r="B11619" t="e">
        <f>+NFS-FAUCET LA FONZA KC1-CH</f>
        <v>#NAME?</v>
      </c>
    </row>
    <row r="11620" spans="1:2">
      <c r="A11620" s="1">
        <v>1090100107210</v>
      </c>
      <c r="B11620" t="e">
        <f>+NFS-FAUCET LA FONZA KC701-CH</f>
        <v>#NAME?</v>
      </c>
    </row>
    <row r="11621" spans="1:2">
      <c r="A11621" s="1">
        <v>1090100107227</v>
      </c>
      <c r="B11621" t="e">
        <f>+NFS-FAUCET LA FONZA KC3301-CH</f>
        <v>#NAME?</v>
      </c>
    </row>
    <row r="11622" spans="1:2">
      <c r="A11622" s="1">
        <v>1090100107234</v>
      </c>
      <c r="B11622" t="e">
        <f>+NFS-FAUCET LA FONZA KF4901L-CH</f>
        <v>#NAME?</v>
      </c>
    </row>
    <row r="11623" spans="1:2">
      <c r="A11623" s="1">
        <v>1090100107241</v>
      </c>
      <c r="B11623" t="e">
        <f>+NFS-FAUCET LA FONZA KF5301L-CH</f>
        <v>#NAME?</v>
      </c>
    </row>
    <row r="11624" spans="1:2">
      <c r="A11624" s="1">
        <v>1090100107258</v>
      </c>
      <c r="B11624" t="s">
        <v>11158</v>
      </c>
    </row>
    <row r="11625" spans="1:2">
      <c r="A11625" s="1">
        <v>1090100107265</v>
      </c>
      <c r="B11625" t="s">
        <v>11159</v>
      </c>
    </row>
    <row r="11626" spans="1:2">
      <c r="A11626" s="1">
        <v>1090100107272</v>
      </c>
      <c r="B11626" t="e">
        <f>+NFS-SHOWER COLUMN LA FONZA BC410-CH WALL MOUNTED</f>
        <v>#NAME?</v>
      </c>
    </row>
    <row r="11627" spans="1:2">
      <c r="A11627" s="1">
        <v>1090100107289</v>
      </c>
      <c r="B11627" t="e">
        <f>+NFS-SHOWER COLUMN LA FONZA BC411-CH WALL MOUNTED</f>
        <v>#NAME?</v>
      </c>
    </row>
    <row r="11628" spans="1:2">
      <c r="A11628" s="1">
        <v>1090100107296</v>
      </c>
      <c r="B11628" t="s">
        <v>11160</v>
      </c>
    </row>
    <row r="11629" spans="1:2">
      <c r="A11629" s="1">
        <v>1090100107302</v>
      </c>
      <c r="B11629" t="s">
        <v>11161</v>
      </c>
    </row>
    <row r="11630" spans="1:2">
      <c r="A11630" s="1">
        <v>1090100107319</v>
      </c>
      <c r="B11630" t="s">
        <v>11162</v>
      </c>
    </row>
    <row r="11631" spans="1:2">
      <c r="A11631" s="1">
        <v>1090100107326</v>
      </c>
      <c r="B11631" t="s">
        <v>11163</v>
      </c>
    </row>
    <row r="11632" spans="1:2">
      <c r="A11632" s="1">
        <v>1090100107333</v>
      </c>
      <c r="B11632" t="s">
        <v>11164</v>
      </c>
    </row>
    <row r="11633" spans="1:2">
      <c r="A11633" s="1">
        <v>1090100107340</v>
      </c>
      <c r="B11633" t="e">
        <f>+NFS-SHOWER COLUMN LA FONZA BF0908N-CH ABS</f>
        <v>#NAME?</v>
      </c>
    </row>
    <row r="11634" spans="1:2">
      <c r="A11634" s="1">
        <v>1090100107357</v>
      </c>
      <c r="B11634" t="e">
        <f>+NFS-SHOWER COLUMN LA FONZA BC1508-CH ABS W/O SHOWER MIXER</f>
        <v>#NAME?</v>
      </c>
    </row>
    <row r="11635" spans="1:2">
      <c r="A11635" s="1">
        <v>1090100107364</v>
      </c>
      <c r="B11635" t="s">
        <v>11165</v>
      </c>
    </row>
    <row r="11636" spans="1:2">
      <c r="A11636" s="1">
        <v>1090100107371</v>
      </c>
      <c r="B11636" t="s">
        <v>11166</v>
      </c>
    </row>
    <row r="11637" spans="1:2">
      <c r="A11637" s="1">
        <v>1090100107388</v>
      </c>
      <c r="B11637" t="s">
        <v>11167</v>
      </c>
    </row>
    <row r="11638" spans="1:2">
      <c r="A11638" s="1">
        <v>1090100107395</v>
      </c>
      <c r="B11638" t="s">
        <v>11168</v>
      </c>
    </row>
    <row r="11639" spans="1:2">
      <c r="A11639" s="1">
        <v>1090100107401</v>
      </c>
      <c r="B11639" t="s">
        <v>11169</v>
      </c>
    </row>
    <row r="11640" spans="1:2">
      <c r="A11640" s="1">
        <v>1090100107418</v>
      </c>
      <c r="B11640" t="s">
        <v>11170</v>
      </c>
    </row>
    <row r="11641" spans="1:2">
      <c r="A11641" s="1">
        <v>1090100107425</v>
      </c>
      <c r="B11641" t="s">
        <v>11171</v>
      </c>
    </row>
    <row r="11642" spans="1:2">
      <c r="A11642" s="1">
        <v>1090100107432</v>
      </c>
      <c r="B11642" t="s">
        <v>11172</v>
      </c>
    </row>
    <row r="11643" spans="1:2">
      <c r="A11643" s="1">
        <v>1090100107449</v>
      </c>
      <c r="B11643" t="s">
        <v>11173</v>
      </c>
    </row>
    <row r="11644" spans="1:2">
      <c r="A11644" s="1">
        <v>1090100107456</v>
      </c>
      <c r="B11644" t="s">
        <v>11174</v>
      </c>
    </row>
    <row r="11645" spans="1:2">
      <c r="A11645" s="1">
        <v>1090100107463</v>
      </c>
      <c r="B11645" t="s">
        <v>11175</v>
      </c>
    </row>
    <row r="11646" spans="1:2">
      <c r="A11646" s="1">
        <v>1090100107470</v>
      </c>
      <c r="B11646" t="s">
        <v>11176</v>
      </c>
    </row>
    <row r="11647" spans="1:2">
      <c r="A11647" s="1">
        <v>1090100107487</v>
      </c>
      <c r="B11647" t="s">
        <v>11177</v>
      </c>
    </row>
    <row r="11648" spans="1:2">
      <c r="A11648" s="1">
        <v>1090100107494</v>
      </c>
      <c r="B11648" t="s">
        <v>11178</v>
      </c>
    </row>
    <row r="11649" spans="1:2">
      <c r="A11649" s="1">
        <v>1090100107500</v>
      </c>
      <c r="B11649" t="s">
        <v>11179</v>
      </c>
    </row>
    <row r="11650" spans="1:2">
      <c r="A11650" s="1">
        <v>1090100107517</v>
      </c>
      <c r="B11650" t="s">
        <v>11180</v>
      </c>
    </row>
    <row r="11651" spans="1:2">
      <c r="A11651" s="1">
        <v>1090100107524</v>
      </c>
      <c r="B11651" t="s">
        <v>11181</v>
      </c>
    </row>
    <row r="11652" spans="1:2">
      <c r="A11652" s="1">
        <v>1090100107531</v>
      </c>
      <c r="B11652" t="s">
        <v>11182</v>
      </c>
    </row>
    <row r="11653" spans="1:2">
      <c r="A11653" s="1">
        <v>1090100107548</v>
      </c>
      <c r="B11653" t="s">
        <v>11183</v>
      </c>
    </row>
    <row r="11654" spans="1:2">
      <c r="A11654" s="1">
        <v>1090100107555</v>
      </c>
      <c r="B11654" t="s">
        <v>11184</v>
      </c>
    </row>
    <row r="11655" spans="1:2">
      <c r="A11655" s="1">
        <v>1090100107562</v>
      </c>
      <c r="B11655" t="s">
        <v>11185</v>
      </c>
    </row>
    <row r="11656" spans="1:2">
      <c r="A11656" s="1">
        <v>1090100107579</v>
      </c>
      <c r="B11656" t="s">
        <v>11186</v>
      </c>
    </row>
    <row r="11657" spans="1:2">
      <c r="A11657" s="1">
        <v>1090100107586</v>
      </c>
      <c r="B11657" t="s">
        <v>11187</v>
      </c>
    </row>
    <row r="11658" spans="1:2">
      <c r="A11658" s="1">
        <v>1090100107593</v>
      </c>
      <c r="B11658" t="s">
        <v>11188</v>
      </c>
    </row>
    <row r="11659" spans="1:2">
      <c r="A11659" s="1">
        <v>1090100107609</v>
      </c>
      <c r="B11659" t="s">
        <v>11189</v>
      </c>
    </row>
    <row r="11660" spans="1:2">
      <c r="A11660" s="1">
        <v>1090100107616</v>
      </c>
      <c r="B11660" t="s">
        <v>11190</v>
      </c>
    </row>
    <row r="11661" spans="1:2">
      <c r="A11661" s="1">
        <v>1090100107623</v>
      </c>
      <c r="B11661" t="s">
        <v>11191</v>
      </c>
    </row>
    <row r="11662" spans="1:2">
      <c r="A11662" s="1">
        <v>1090100107630</v>
      </c>
      <c r="B11662" t="s">
        <v>11192</v>
      </c>
    </row>
    <row r="11663" spans="1:2">
      <c r="A11663" s="1">
        <v>1090100107647</v>
      </c>
      <c r="B11663" t="s">
        <v>11193</v>
      </c>
    </row>
    <row r="11664" spans="1:2">
      <c r="A11664" s="1">
        <v>1090100107654</v>
      </c>
      <c r="B11664" t="s">
        <v>11194</v>
      </c>
    </row>
    <row r="11665" spans="1:2">
      <c r="A11665" s="1">
        <v>1090100107661</v>
      </c>
      <c r="B11665" t="s">
        <v>11195</v>
      </c>
    </row>
    <row r="11666" spans="1:2">
      <c r="A11666" s="1">
        <v>1090100107678</v>
      </c>
      <c r="B11666" t="s">
        <v>11196</v>
      </c>
    </row>
    <row r="11667" spans="1:2">
      <c r="A11667" s="1">
        <v>1090100107685</v>
      </c>
      <c r="B11667" t="s">
        <v>11197</v>
      </c>
    </row>
    <row r="11668" spans="1:2">
      <c r="A11668" s="1">
        <v>1090100107692</v>
      </c>
      <c r="B11668" t="s">
        <v>11198</v>
      </c>
    </row>
    <row r="11669" spans="1:2">
      <c r="A11669" s="1">
        <v>1090100107708</v>
      </c>
      <c r="B11669" t="s">
        <v>11199</v>
      </c>
    </row>
    <row r="11670" spans="1:2">
      <c r="A11670" s="1">
        <v>1090100107715</v>
      </c>
      <c r="B11670" t="s">
        <v>11200</v>
      </c>
    </row>
    <row r="11671" spans="1:2">
      <c r="A11671" s="1">
        <v>1090100107722</v>
      </c>
      <c r="B11671" t="s">
        <v>11201</v>
      </c>
    </row>
    <row r="11672" spans="1:2">
      <c r="A11672" s="1">
        <v>1090100107739</v>
      </c>
      <c r="B11672" t="s">
        <v>11202</v>
      </c>
    </row>
    <row r="11673" spans="1:2">
      <c r="A11673" s="1">
        <v>1090100107746</v>
      </c>
      <c r="B11673" t="s">
        <v>11203</v>
      </c>
    </row>
    <row r="11674" spans="1:2">
      <c r="A11674" s="1">
        <v>1090100107753</v>
      </c>
      <c r="B11674" t="s">
        <v>11204</v>
      </c>
    </row>
    <row r="11675" spans="1:2">
      <c r="A11675" s="1">
        <v>1090100107760</v>
      </c>
      <c r="B11675" t="s">
        <v>11205</v>
      </c>
    </row>
    <row r="11676" spans="1:2">
      <c r="A11676" s="1">
        <v>1090100107777</v>
      </c>
      <c r="B11676" t="s">
        <v>11206</v>
      </c>
    </row>
    <row r="11677" spans="1:2">
      <c r="A11677" s="1">
        <v>1090100107784</v>
      </c>
      <c r="B11677" t="s">
        <v>11207</v>
      </c>
    </row>
    <row r="11678" spans="1:2">
      <c r="A11678" s="1">
        <v>1090100107791</v>
      </c>
      <c r="B11678" t="s">
        <v>11208</v>
      </c>
    </row>
    <row r="11679" spans="1:2">
      <c r="A11679" s="1">
        <v>1090100107807</v>
      </c>
      <c r="B11679" t="s">
        <v>11209</v>
      </c>
    </row>
    <row r="11680" spans="1:2">
      <c r="A11680" s="1">
        <v>1090100107814</v>
      </c>
      <c r="B11680" t="s">
        <v>11210</v>
      </c>
    </row>
    <row r="11681" spans="1:2">
      <c r="A11681" s="1">
        <v>1090100107821</v>
      </c>
      <c r="B11681" t="s">
        <v>11211</v>
      </c>
    </row>
    <row r="11682" spans="1:2">
      <c r="A11682" s="1">
        <v>1090100107838</v>
      </c>
      <c r="B11682" t="s">
        <v>11212</v>
      </c>
    </row>
    <row r="11683" spans="1:2">
      <c r="A11683" s="1">
        <v>1090100107845</v>
      </c>
      <c r="B11683" t="s">
        <v>11213</v>
      </c>
    </row>
    <row r="11684" spans="1:2">
      <c r="A11684" s="1">
        <v>1090100107852</v>
      </c>
      <c r="B11684" t="s">
        <v>11214</v>
      </c>
    </row>
    <row r="11685" spans="1:2">
      <c r="A11685" s="1">
        <v>1090100107869</v>
      </c>
      <c r="B11685" t="s">
        <v>11215</v>
      </c>
    </row>
    <row r="11686" spans="1:2">
      <c r="A11686" s="1">
        <v>1090100107876</v>
      </c>
      <c r="B11686" t="s">
        <v>11216</v>
      </c>
    </row>
    <row r="11687" spans="1:2">
      <c r="A11687" s="1">
        <v>1090100107883</v>
      </c>
      <c r="B11687" t="s">
        <v>11217</v>
      </c>
    </row>
    <row r="11688" spans="1:2">
      <c r="A11688" s="1">
        <v>1090100107890</v>
      </c>
      <c r="B11688" t="s">
        <v>11218</v>
      </c>
    </row>
    <row r="11689" spans="1:2">
      <c r="A11689" s="1">
        <v>1090100107906</v>
      </c>
      <c r="B11689" t="s">
        <v>11219</v>
      </c>
    </row>
    <row r="11690" spans="1:2">
      <c r="A11690" s="1">
        <v>1090100107913</v>
      </c>
      <c r="B11690" t="s">
        <v>11220</v>
      </c>
    </row>
    <row r="11691" spans="1:2">
      <c r="A11691" s="1">
        <v>1090100107920</v>
      </c>
      <c r="B11691" t="s">
        <v>11221</v>
      </c>
    </row>
    <row r="11692" spans="1:2">
      <c r="A11692" s="1">
        <v>1090100107937</v>
      </c>
      <c r="B11692" t="s">
        <v>11222</v>
      </c>
    </row>
    <row r="11693" spans="1:2">
      <c r="A11693" s="1">
        <v>1090100107944</v>
      </c>
      <c r="B11693" t="s">
        <v>11223</v>
      </c>
    </row>
    <row r="11694" spans="1:2">
      <c r="A11694" s="1">
        <v>1090100107951</v>
      </c>
      <c r="B11694" t="s">
        <v>11224</v>
      </c>
    </row>
    <row r="11695" spans="1:2">
      <c r="A11695" s="1">
        <v>1090100107968</v>
      </c>
      <c r="B11695" t="s">
        <v>11225</v>
      </c>
    </row>
    <row r="11696" spans="1:2">
      <c r="A11696" s="1">
        <v>1090100107975</v>
      </c>
      <c r="B11696" t="s">
        <v>11226</v>
      </c>
    </row>
    <row r="11697" spans="1:2">
      <c r="A11697" s="1">
        <v>1090100107982</v>
      </c>
      <c r="B11697" t="s">
        <v>11227</v>
      </c>
    </row>
    <row r="11698" spans="1:2">
      <c r="A11698" s="1">
        <v>1090100107999</v>
      </c>
      <c r="B11698" t="s">
        <v>11228</v>
      </c>
    </row>
    <row r="11699" spans="1:2">
      <c r="A11699" s="1">
        <v>1090100108002</v>
      </c>
      <c r="B11699" t="s">
        <v>11229</v>
      </c>
    </row>
    <row r="11700" spans="1:2">
      <c r="A11700" s="1">
        <v>1090100108019</v>
      </c>
      <c r="B11700" t="s">
        <v>11230</v>
      </c>
    </row>
    <row r="11701" spans="1:2">
      <c r="A11701" s="1">
        <v>1090100108026</v>
      </c>
      <c r="B11701" t="s">
        <v>11231</v>
      </c>
    </row>
    <row r="11702" spans="1:2">
      <c r="A11702" s="1">
        <v>1090100108033</v>
      </c>
      <c r="B11702" t="s">
        <v>11232</v>
      </c>
    </row>
    <row r="11703" spans="1:2">
      <c r="A11703" s="1">
        <v>1090100108040</v>
      </c>
      <c r="B11703" t="s">
        <v>11233</v>
      </c>
    </row>
    <row r="11704" spans="1:2">
      <c r="A11704" s="1">
        <v>1090100108057</v>
      </c>
      <c r="B11704" t="s">
        <v>11234</v>
      </c>
    </row>
    <row r="11705" spans="1:2">
      <c r="A11705" s="1">
        <v>1090100108064</v>
      </c>
      <c r="B11705" t="s">
        <v>11235</v>
      </c>
    </row>
    <row r="11706" spans="1:2">
      <c r="A11706" s="1">
        <v>1090100108071</v>
      </c>
      <c r="B11706" t="s">
        <v>11236</v>
      </c>
    </row>
    <row r="11707" spans="1:2">
      <c r="A11707" s="1">
        <v>1090100108088</v>
      </c>
      <c r="B11707" t="s">
        <v>11237</v>
      </c>
    </row>
    <row r="11708" spans="1:2">
      <c r="A11708" s="1">
        <v>1090100108095</v>
      </c>
      <c r="B11708" t="s">
        <v>11238</v>
      </c>
    </row>
    <row r="11709" spans="1:2">
      <c r="A11709" s="1">
        <v>1090100108101</v>
      </c>
      <c r="B11709" t="s">
        <v>11239</v>
      </c>
    </row>
    <row r="11710" spans="1:2">
      <c r="A11710" s="1">
        <v>1090100108118</v>
      </c>
      <c r="B11710" t="s">
        <v>11240</v>
      </c>
    </row>
    <row r="11711" spans="1:2">
      <c r="A11711" s="1">
        <v>1090100108125</v>
      </c>
      <c r="B11711" t="s">
        <v>11241</v>
      </c>
    </row>
    <row r="11712" spans="1:2">
      <c r="A11712" s="1">
        <v>1090100108132</v>
      </c>
      <c r="B11712" t="s">
        <v>11242</v>
      </c>
    </row>
    <row r="11713" spans="1:2">
      <c r="A11713" s="1">
        <v>1090100108156</v>
      </c>
      <c r="B11713" t="s">
        <v>11243</v>
      </c>
    </row>
    <row r="11714" spans="1:2">
      <c r="A11714" s="1">
        <v>1090100108163</v>
      </c>
      <c r="B11714" t="s">
        <v>11244</v>
      </c>
    </row>
    <row r="11715" spans="1:2">
      <c r="A11715" s="1">
        <v>1090100108170</v>
      </c>
      <c r="B11715" t="s">
        <v>11245</v>
      </c>
    </row>
    <row r="11716" spans="1:2">
      <c r="A11716" s="1">
        <v>1090100108187</v>
      </c>
      <c r="B11716" t="s">
        <v>11246</v>
      </c>
    </row>
    <row r="11717" spans="1:2">
      <c r="A11717" s="1">
        <v>1090100108194</v>
      </c>
      <c r="B11717" t="s">
        <v>11247</v>
      </c>
    </row>
    <row r="11718" spans="1:2">
      <c r="A11718" s="1">
        <v>1090100108200</v>
      </c>
      <c r="B11718" t="s">
        <v>11248</v>
      </c>
    </row>
    <row r="11719" spans="1:2">
      <c r="A11719" s="1">
        <v>1090100108217</v>
      </c>
      <c r="B11719" t="s">
        <v>11249</v>
      </c>
    </row>
    <row r="11720" spans="1:2">
      <c r="A11720" s="1">
        <v>1090100108224</v>
      </c>
      <c r="B11720" t="s">
        <v>11250</v>
      </c>
    </row>
    <row r="11721" spans="1:2">
      <c r="A11721" s="1">
        <v>1090100108231</v>
      </c>
      <c r="B11721" t="s">
        <v>11251</v>
      </c>
    </row>
    <row r="11722" spans="1:2">
      <c r="A11722" s="1">
        <v>1090100108248</v>
      </c>
      <c r="B11722" t="s">
        <v>11252</v>
      </c>
    </row>
    <row r="11723" spans="1:2">
      <c r="A11723" s="1">
        <v>1090100108255</v>
      </c>
      <c r="B11723" t="s">
        <v>11253</v>
      </c>
    </row>
    <row r="11724" spans="1:2">
      <c r="A11724" s="1">
        <v>1090100108262</v>
      </c>
      <c r="B11724" t="s">
        <v>11254</v>
      </c>
    </row>
    <row r="11725" spans="1:2">
      <c r="A11725" s="1">
        <v>1090100108279</v>
      </c>
      <c r="B11725" t="s">
        <v>11255</v>
      </c>
    </row>
    <row r="11726" spans="1:2">
      <c r="A11726" s="1">
        <v>1090100108286</v>
      </c>
      <c r="B11726" t="s">
        <v>11256</v>
      </c>
    </row>
    <row r="11727" spans="1:2">
      <c r="A11727" s="1">
        <v>1090100108293</v>
      </c>
      <c r="B11727" t="s">
        <v>11257</v>
      </c>
    </row>
    <row r="11728" spans="1:2">
      <c r="A11728" s="1">
        <v>1090100108309</v>
      </c>
      <c r="B11728" t="s">
        <v>11258</v>
      </c>
    </row>
    <row r="11729" spans="1:2">
      <c r="A11729" s="1">
        <v>1090100108316</v>
      </c>
      <c r="B11729" t="s">
        <v>11259</v>
      </c>
    </row>
    <row r="11730" spans="1:2">
      <c r="A11730" s="1">
        <v>1090100108323</v>
      </c>
      <c r="B11730" t="s">
        <v>11260</v>
      </c>
    </row>
    <row r="11731" spans="1:2">
      <c r="A11731" s="1">
        <v>1090100108330</v>
      </c>
      <c r="B11731" t="s">
        <v>11261</v>
      </c>
    </row>
    <row r="11732" spans="1:2">
      <c r="A11732" s="1">
        <v>1090100108347</v>
      </c>
      <c r="B11732" t="s">
        <v>11262</v>
      </c>
    </row>
    <row r="11733" spans="1:2">
      <c r="A11733" s="1">
        <v>1090100108354</v>
      </c>
      <c r="B11733" t="s">
        <v>11263</v>
      </c>
    </row>
    <row r="11734" spans="1:2">
      <c r="A11734" s="1">
        <v>1090100108361</v>
      </c>
      <c r="B11734" t="s">
        <v>11264</v>
      </c>
    </row>
    <row r="11735" spans="1:2">
      <c r="A11735" s="1">
        <v>1090100108378</v>
      </c>
      <c r="B11735" t="s">
        <v>11265</v>
      </c>
    </row>
    <row r="11736" spans="1:2">
      <c r="A11736" s="1">
        <v>1090100108385</v>
      </c>
      <c r="B11736" t="s">
        <v>11266</v>
      </c>
    </row>
    <row r="11737" spans="1:2">
      <c r="A11737" s="1">
        <v>1090100108392</v>
      </c>
      <c r="B11737" t="s">
        <v>11267</v>
      </c>
    </row>
    <row r="11738" spans="1:2">
      <c r="A11738" s="1">
        <v>1090100108408</v>
      </c>
      <c r="B11738" t="s">
        <v>11268</v>
      </c>
    </row>
    <row r="11739" spans="1:2">
      <c r="A11739" s="1">
        <v>1090100108415</v>
      </c>
      <c r="B11739" t="s">
        <v>11269</v>
      </c>
    </row>
    <row r="11740" spans="1:2">
      <c r="A11740" s="1">
        <v>1090100108422</v>
      </c>
      <c r="B11740" t="s">
        <v>11270</v>
      </c>
    </row>
    <row r="11741" spans="1:2">
      <c r="A11741" s="1">
        <v>1090100108439</v>
      </c>
      <c r="B11741" t="s">
        <v>11271</v>
      </c>
    </row>
    <row r="11742" spans="1:2">
      <c r="A11742" s="1">
        <v>1090100108446</v>
      </c>
      <c r="B11742" t="s">
        <v>11272</v>
      </c>
    </row>
    <row r="11743" spans="1:2">
      <c r="A11743" s="1">
        <v>1090100108453</v>
      </c>
      <c r="B11743" t="s">
        <v>11273</v>
      </c>
    </row>
    <row r="11744" spans="1:2">
      <c r="A11744" s="1">
        <v>1090100108460</v>
      </c>
      <c r="B11744" t="s">
        <v>11274</v>
      </c>
    </row>
    <row r="11745" spans="1:2">
      <c r="A11745" s="1">
        <v>1090100108477</v>
      </c>
      <c r="B11745" t="s">
        <v>11275</v>
      </c>
    </row>
    <row r="11746" spans="1:2">
      <c r="A11746" s="1">
        <v>1090100108484</v>
      </c>
      <c r="B11746" t="s">
        <v>11276</v>
      </c>
    </row>
    <row r="11747" spans="1:2">
      <c r="A11747" s="1">
        <v>1090100108491</v>
      </c>
      <c r="B11747" t="s">
        <v>11277</v>
      </c>
    </row>
    <row r="11748" spans="1:2">
      <c r="A11748" s="1">
        <v>1090100108507</v>
      </c>
      <c r="B11748" t="s">
        <v>11278</v>
      </c>
    </row>
    <row r="11749" spans="1:2">
      <c r="A11749" s="1">
        <v>1090100108514</v>
      </c>
      <c r="B11749" t="s">
        <v>11279</v>
      </c>
    </row>
    <row r="11750" spans="1:2">
      <c r="A11750" s="1">
        <v>1090100108521</v>
      </c>
      <c r="B11750" t="s">
        <v>11280</v>
      </c>
    </row>
    <row r="11751" spans="1:2">
      <c r="A11751" s="1">
        <v>1090100108538</v>
      </c>
      <c r="B11751" t="s">
        <v>11281</v>
      </c>
    </row>
    <row r="11752" spans="1:2">
      <c r="A11752" s="1">
        <v>1090100108545</v>
      </c>
      <c r="B11752" t="s">
        <v>11282</v>
      </c>
    </row>
    <row r="11753" spans="1:2">
      <c r="A11753" s="1">
        <v>1090100108552</v>
      </c>
      <c r="B11753" t="s">
        <v>11283</v>
      </c>
    </row>
    <row r="11754" spans="1:2">
      <c r="A11754" s="1">
        <v>1090100108569</v>
      </c>
      <c r="B11754" t="s">
        <v>11284</v>
      </c>
    </row>
    <row r="11755" spans="1:2">
      <c r="A11755" s="1">
        <v>1090100108866</v>
      </c>
      <c r="B11755" t="s">
        <v>11285</v>
      </c>
    </row>
    <row r="11756" spans="1:2">
      <c r="A11756" s="1">
        <v>1090100108873</v>
      </c>
      <c r="B11756" t="s">
        <v>11286</v>
      </c>
    </row>
    <row r="11757" spans="1:2">
      <c r="A11757" s="1">
        <v>1090100108880</v>
      </c>
      <c r="B11757" t="s">
        <v>11287</v>
      </c>
    </row>
    <row r="11758" spans="1:2">
      <c r="A11758" s="1">
        <v>1090100108897</v>
      </c>
      <c r="B11758" t="s">
        <v>11288</v>
      </c>
    </row>
    <row r="11759" spans="1:2">
      <c r="A11759" s="1">
        <v>1090100108903</v>
      </c>
      <c r="B11759" t="s">
        <v>11289</v>
      </c>
    </row>
    <row r="11760" spans="1:2">
      <c r="A11760" s="1">
        <v>1090100108910</v>
      </c>
      <c r="B11760" t="s">
        <v>11290</v>
      </c>
    </row>
    <row r="11761" spans="1:2">
      <c r="A11761" s="1">
        <v>1090100108927</v>
      </c>
      <c r="B11761" t="s">
        <v>11291</v>
      </c>
    </row>
    <row r="11762" spans="1:2">
      <c r="A11762" s="1">
        <v>1090100108934</v>
      </c>
      <c r="B11762" t="s">
        <v>11292</v>
      </c>
    </row>
    <row r="11763" spans="1:2">
      <c r="A11763" s="1">
        <v>1090100108941</v>
      </c>
      <c r="B11763" t="s">
        <v>11293</v>
      </c>
    </row>
    <row r="11764" spans="1:2">
      <c r="A11764" s="1">
        <v>1090100108958</v>
      </c>
      <c r="B11764" t="s">
        <v>11294</v>
      </c>
    </row>
    <row r="11765" spans="1:2">
      <c r="A11765" s="1">
        <v>1090100108972</v>
      </c>
      <c r="B11765" t="s">
        <v>11295</v>
      </c>
    </row>
    <row r="11766" spans="1:2">
      <c r="A11766" s="1">
        <v>1090100108989</v>
      </c>
      <c r="B11766" t="s">
        <v>11296</v>
      </c>
    </row>
    <row r="11767" spans="1:2">
      <c r="A11767" s="1">
        <v>1090100108996</v>
      </c>
      <c r="B11767" t="s">
        <v>11297</v>
      </c>
    </row>
    <row r="11768" spans="1:2">
      <c r="A11768" s="1">
        <v>1090100109009</v>
      </c>
      <c r="B11768" t="s">
        <v>11298</v>
      </c>
    </row>
    <row r="11769" spans="1:2">
      <c r="A11769" s="1">
        <v>1090100109016</v>
      </c>
      <c r="B11769" t="s">
        <v>11299</v>
      </c>
    </row>
    <row r="11770" spans="1:2">
      <c r="A11770" s="1">
        <v>1090100109023</v>
      </c>
      <c r="B11770" t="s">
        <v>11300</v>
      </c>
    </row>
    <row r="11771" spans="1:2">
      <c r="A11771" s="1">
        <v>1090100109030</v>
      </c>
      <c r="B11771" t="s">
        <v>11301</v>
      </c>
    </row>
    <row r="11772" spans="1:2">
      <c r="A11772" s="1">
        <v>1090100109047</v>
      </c>
      <c r="B11772" t="s">
        <v>11302</v>
      </c>
    </row>
    <row r="11773" spans="1:2">
      <c r="A11773" s="1">
        <v>1090100109054</v>
      </c>
      <c r="B11773" t="s">
        <v>11303</v>
      </c>
    </row>
    <row r="11774" spans="1:2">
      <c r="A11774" s="1">
        <v>1090100109061</v>
      </c>
      <c r="B11774" t="s">
        <v>11304</v>
      </c>
    </row>
    <row r="11775" spans="1:2">
      <c r="A11775" s="1">
        <v>1090100109078</v>
      </c>
      <c r="B11775" t="s">
        <v>11305</v>
      </c>
    </row>
    <row r="11776" spans="1:2">
      <c r="A11776" s="1">
        <v>1090100109085</v>
      </c>
      <c r="B11776" t="s">
        <v>11306</v>
      </c>
    </row>
    <row r="11777" spans="1:2">
      <c r="A11777" s="1">
        <v>1090100109115</v>
      </c>
      <c r="B11777" t="s">
        <v>11307</v>
      </c>
    </row>
    <row r="11778" spans="1:2">
      <c r="A11778" s="1">
        <v>1090100109122</v>
      </c>
      <c r="B11778" t="s">
        <v>11308</v>
      </c>
    </row>
    <row r="11779" spans="1:2">
      <c r="A11779" s="1">
        <v>1090100109139</v>
      </c>
      <c r="B11779" t="s">
        <v>11309</v>
      </c>
    </row>
    <row r="11780" spans="1:2">
      <c r="A11780" s="1">
        <v>1090100109146</v>
      </c>
      <c r="B11780" t="s">
        <v>11310</v>
      </c>
    </row>
    <row r="11781" spans="1:2">
      <c r="A11781" s="1">
        <v>1090100109153</v>
      </c>
      <c r="B11781" t="s">
        <v>11311</v>
      </c>
    </row>
    <row r="11782" spans="1:2">
      <c r="A11782" s="1">
        <v>1090100109160</v>
      </c>
      <c r="B11782" t="s">
        <v>11312</v>
      </c>
    </row>
    <row r="11783" spans="1:2">
      <c r="A11783" s="1">
        <v>1090100109177</v>
      </c>
      <c r="B11783" t="s">
        <v>11313</v>
      </c>
    </row>
    <row r="11784" spans="1:2">
      <c r="A11784" s="1">
        <v>1090100109184</v>
      </c>
      <c r="B11784" t="s">
        <v>11314</v>
      </c>
    </row>
    <row r="11785" spans="1:2">
      <c r="A11785" s="1">
        <v>1090100109191</v>
      </c>
      <c r="B11785" t="s">
        <v>11315</v>
      </c>
    </row>
    <row r="11786" spans="1:2">
      <c r="A11786" s="1">
        <v>1090100109207</v>
      </c>
      <c r="B11786" t="s">
        <v>11316</v>
      </c>
    </row>
    <row r="11787" spans="1:2">
      <c r="A11787" s="1">
        <v>1090100109214</v>
      </c>
      <c r="B11787" t="s">
        <v>11317</v>
      </c>
    </row>
    <row r="11788" spans="1:2">
      <c r="A11788" s="1">
        <v>1090100109221</v>
      </c>
      <c r="B11788" t="s">
        <v>11318</v>
      </c>
    </row>
    <row r="11789" spans="1:2">
      <c r="A11789" s="1">
        <v>1090100109238</v>
      </c>
      <c r="B11789" t="e">
        <f>+BOWL PHILIPPINE STANDARD C108 PAIL FLUSH (MEDIUM) GREEN</f>
        <v>#NAME?</v>
      </c>
    </row>
    <row r="11790" spans="1:2">
      <c r="A11790" s="1">
        <v>1090100109245</v>
      </c>
      <c r="B11790" t="e">
        <f>+BOWL PHILIPPINE STANDARD C108 PAIL FLUSH (MEDIUM) IVORY</f>
        <v>#NAME?</v>
      </c>
    </row>
    <row r="11791" spans="1:2">
      <c r="A11791" s="1">
        <v>1090100109252</v>
      </c>
      <c r="B11791" t="e">
        <f>+BOWL PHILIPPINE STANDARD C108 PAIL FLUSH (MEDIUM) BLUE</f>
        <v>#NAME?</v>
      </c>
    </row>
    <row r="11792" spans="1:2">
      <c r="A11792" s="1">
        <v>1090100109269</v>
      </c>
      <c r="B11792" t="e">
        <f>+BOWL PHILIPPINE STANDARD C108 PAIL FLUSH (MEDIUM) WHITE</f>
        <v>#NAME?</v>
      </c>
    </row>
    <row r="11793" spans="1:2">
      <c r="A11793" s="1">
        <v>1090100109276</v>
      </c>
      <c r="B11793" t="s">
        <v>11319</v>
      </c>
    </row>
    <row r="11794" spans="1:2">
      <c r="A11794" s="1">
        <v>1090100109283</v>
      </c>
      <c r="B11794" t="s">
        <v>11320</v>
      </c>
    </row>
    <row r="11795" spans="1:2">
      <c r="A11795" s="1">
        <v>1090100109290</v>
      </c>
      <c r="B11795" t="s">
        <v>11321</v>
      </c>
    </row>
    <row r="11796" spans="1:2">
      <c r="A11796" s="1">
        <v>1090100109306</v>
      </c>
      <c r="B11796" t="s">
        <v>11322</v>
      </c>
    </row>
    <row r="11797" spans="1:2">
      <c r="A11797" s="1">
        <v>1090100109313</v>
      </c>
      <c r="B11797" t="s">
        <v>11323</v>
      </c>
    </row>
    <row r="11798" spans="1:2">
      <c r="A11798" s="1">
        <v>1090100109320</v>
      </c>
      <c r="B11798" t="s">
        <v>11324</v>
      </c>
    </row>
    <row r="11799" spans="1:2">
      <c r="A11799" s="1">
        <v>1090100109337</v>
      </c>
      <c r="B11799" t="s">
        <v>11325</v>
      </c>
    </row>
    <row r="11800" spans="1:2">
      <c r="A11800" s="1">
        <v>1090100109351</v>
      </c>
      <c r="B11800" t="s">
        <v>11326</v>
      </c>
    </row>
    <row r="11801" spans="1:2">
      <c r="A11801" s="1">
        <v>1090100109368</v>
      </c>
      <c r="B11801" t="s">
        <v>11327</v>
      </c>
    </row>
    <row r="11802" spans="1:2">
      <c r="A11802" s="1">
        <v>1090100109375</v>
      </c>
      <c r="B11802" t="s">
        <v>11328</v>
      </c>
    </row>
    <row r="11803" spans="1:2">
      <c r="A11803" s="1">
        <v>1090100109382</v>
      </c>
      <c r="B11803" t="s">
        <v>11329</v>
      </c>
    </row>
    <row r="11804" spans="1:2">
      <c r="A11804" s="1">
        <v>1090100109399</v>
      </c>
      <c r="B11804" t="s">
        <v>11330</v>
      </c>
    </row>
    <row r="11805" spans="1:2">
      <c r="A11805" s="1">
        <v>1090100109405</v>
      </c>
      <c r="B11805" t="s">
        <v>11331</v>
      </c>
    </row>
    <row r="11806" spans="1:2">
      <c r="A11806" s="1">
        <v>1090100109412</v>
      </c>
      <c r="B11806" t="s">
        <v>11332</v>
      </c>
    </row>
    <row r="11807" spans="1:2">
      <c r="A11807" s="1">
        <v>1090100109429</v>
      </c>
      <c r="B11807" t="s">
        <v>11333</v>
      </c>
    </row>
    <row r="11808" spans="1:2">
      <c r="A11808" s="1">
        <v>1090100109436</v>
      </c>
      <c r="B11808" t="s">
        <v>11334</v>
      </c>
    </row>
    <row r="11809" spans="1:2">
      <c r="A11809" s="1">
        <v>1090100109443</v>
      </c>
      <c r="B11809" t="s">
        <v>11335</v>
      </c>
    </row>
    <row r="11810" spans="1:2">
      <c r="A11810" s="1">
        <v>1090100109450</v>
      </c>
      <c r="B11810" t="s">
        <v>11336</v>
      </c>
    </row>
    <row r="11811" spans="1:2">
      <c r="A11811" s="1">
        <v>1090100109467</v>
      </c>
      <c r="B11811" t="s">
        <v>11337</v>
      </c>
    </row>
    <row r="11812" spans="1:2">
      <c r="A11812" s="1">
        <v>1090100109474</v>
      </c>
      <c r="B11812" t="s">
        <v>11338</v>
      </c>
    </row>
    <row r="11813" spans="1:2">
      <c r="A11813" s="1">
        <v>1090100109481</v>
      </c>
      <c r="B11813" t="s">
        <v>11339</v>
      </c>
    </row>
    <row r="11814" spans="1:2">
      <c r="A11814" s="1">
        <v>1090100109498</v>
      </c>
      <c r="B11814" t="s">
        <v>11340</v>
      </c>
    </row>
    <row r="11815" spans="1:2">
      <c r="A11815" s="1">
        <v>1090100109504</v>
      </c>
      <c r="B11815" t="s">
        <v>11341</v>
      </c>
    </row>
    <row r="11816" spans="1:2">
      <c r="A11816" s="1">
        <v>1090100109511</v>
      </c>
      <c r="B11816" t="s">
        <v>11342</v>
      </c>
    </row>
    <row r="11817" spans="1:2">
      <c r="A11817" s="1">
        <v>1090100109528</v>
      </c>
      <c r="B11817" t="s">
        <v>11343</v>
      </c>
    </row>
    <row r="11818" spans="1:2">
      <c r="A11818" s="1">
        <v>1090100109535</v>
      </c>
      <c r="B11818" t="s">
        <v>11344</v>
      </c>
    </row>
    <row r="11819" spans="1:2">
      <c r="A11819" s="1">
        <v>1090100109542</v>
      </c>
      <c r="B11819" t="s">
        <v>11345</v>
      </c>
    </row>
    <row r="11820" spans="1:2">
      <c r="A11820" s="1">
        <v>1090100109559</v>
      </c>
      <c r="B11820" t="s">
        <v>11346</v>
      </c>
    </row>
    <row r="11821" spans="1:2">
      <c r="A11821" s="1">
        <v>1090100109566</v>
      </c>
      <c r="B11821" t="s">
        <v>11347</v>
      </c>
    </row>
    <row r="11822" spans="1:2">
      <c r="A11822" s="1">
        <v>1090100109573</v>
      </c>
      <c r="B11822" t="s">
        <v>11348</v>
      </c>
    </row>
    <row r="11823" spans="1:2">
      <c r="A11823" s="1">
        <v>1090100109580</v>
      </c>
      <c r="B11823" t="s">
        <v>11349</v>
      </c>
    </row>
    <row r="11824" spans="1:2">
      <c r="A11824" s="1">
        <v>1090100109597</v>
      </c>
      <c r="B11824" t="s">
        <v>11350</v>
      </c>
    </row>
    <row r="11825" spans="1:2">
      <c r="A11825" s="1">
        <v>1090100109603</v>
      </c>
      <c r="B11825" t="s">
        <v>11351</v>
      </c>
    </row>
    <row r="11826" spans="1:2">
      <c r="A11826" s="1">
        <v>1090100109610</v>
      </c>
      <c r="B11826" t="s">
        <v>11352</v>
      </c>
    </row>
    <row r="11827" spans="1:2">
      <c r="A11827" s="1">
        <v>1090100109627</v>
      </c>
      <c r="B11827" t="s">
        <v>11353</v>
      </c>
    </row>
    <row r="11828" spans="1:2">
      <c r="A11828" s="1">
        <v>1090100109634</v>
      </c>
      <c r="B11828" t="s">
        <v>11354</v>
      </c>
    </row>
    <row r="11829" spans="1:2">
      <c r="A11829" s="1">
        <v>1090100109641</v>
      </c>
      <c r="B11829" t="s">
        <v>11355</v>
      </c>
    </row>
    <row r="11830" spans="1:2">
      <c r="A11830" s="1">
        <v>1090100109658</v>
      </c>
      <c r="B11830" t="s">
        <v>11356</v>
      </c>
    </row>
    <row r="11831" spans="1:2">
      <c r="A11831" s="1">
        <v>1090100109665</v>
      </c>
      <c r="B11831" t="s">
        <v>11357</v>
      </c>
    </row>
    <row r="11832" spans="1:2">
      <c r="A11832" s="1">
        <v>1090100109672</v>
      </c>
      <c r="B11832" t="s">
        <v>11358</v>
      </c>
    </row>
    <row r="11833" spans="1:2">
      <c r="A11833" s="1">
        <v>1090100109849</v>
      </c>
      <c r="B11833" t="s">
        <v>11359</v>
      </c>
    </row>
    <row r="11834" spans="1:2">
      <c r="A11834" s="1">
        <v>1090100109856</v>
      </c>
      <c r="B11834" t="s">
        <v>11360</v>
      </c>
    </row>
    <row r="11835" spans="1:2">
      <c r="A11835" s="1">
        <v>1090100109863</v>
      </c>
      <c r="B11835" t="s">
        <v>11361</v>
      </c>
    </row>
    <row r="11836" spans="1:2">
      <c r="A11836" s="1">
        <v>1090100109870</v>
      </c>
      <c r="B11836" t="s">
        <v>11362</v>
      </c>
    </row>
    <row r="11837" spans="1:2">
      <c r="A11837" s="1">
        <v>1090100109887</v>
      </c>
      <c r="B11837" t="s">
        <v>11363</v>
      </c>
    </row>
    <row r="11838" spans="1:2">
      <c r="A11838" s="1">
        <v>1090100109894</v>
      </c>
      <c r="B11838" t="s">
        <v>11364</v>
      </c>
    </row>
    <row r="11839" spans="1:2">
      <c r="A11839" s="1">
        <v>1090100109900</v>
      </c>
      <c r="B11839" t="s">
        <v>11365</v>
      </c>
    </row>
    <row r="11840" spans="1:2">
      <c r="A11840" s="1">
        <v>1090100109917</v>
      </c>
      <c r="B11840" t="s">
        <v>11366</v>
      </c>
    </row>
    <row r="11841" spans="1:2">
      <c r="A11841" s="1">
        <v>1090100109924</v>
      </c>
      <c r="B11841" t="s">
        <v>11367</v>
      </c>
    </row>
    <row r="11842" spans="1:2">
      <c r="A11842" s="1">
        <v>1090100109931</v>
      </c>
      <c r="B11842" t="s">
        <v>11368</v>
      </c>
    </row>
    <row r="11843" spans="1:2">
      <c r="A11843" s="1">
        <v>1090100109948</v>
      </c>
      <c r="B11843" t="s">
        <v>11369</v>
      </c>
    </row>
    <row r="11844" spans="1:2">
      <c r="A11844" s="1">
        <v>1090100109955</v>
      </c>
      <c r="B11844" t="s">
        <v>11370</v>
      </c>
    </row>
    <row r="11845" spans="1:2">
      <c r="A11845" s="1">
        <v>1090100109962</v>
      </c>
      <c r="B11845" t="s">
        <v>11371</v>
      </c>
    </row>
    <row r="11846" spans="1:2">
      <c r="A11846" s="1">
        <v>1090100109979</v>
      </c>
      <c r="B11846" t="s">
        <v>11372</v>
      </c>
    </row>
    <row r="11847" spans="1:2">
      <c r="A11847" s="1">
        <v>1090100109986</v>
      </c>
      <c r="B11847" t="s">
        <v>11373</v>
      </c>
    </row>
    <row r="11848" spans="1:2">
      <c r="A11848" s="1">
        <v>1090100109993</v>
      </c>
      <c r="B11848" t="s">
        <v>11374</v>
      </c>
    </row>
    <row r="11849" spans="1:2">
      <c r="A11849" s="1">
        <v>1090100110005</v>
      </c>
      <c r="B11849" t="s">
        <v>11375</v>
      </c>
    </row>
    <row r="11850" spans="1:2">
      <c r="A11850" s="1">
        <v>1090100110012</v>
      </c>
      <c r="B11850" t="s">
        <v>11376</v>
      </c>
    </row>
    <row r="11851" spans="1:2">
      <c r="A11851" s="1">
        <v>1090100110029</v>
      </c>
      <c r="B11851" t="s">
        <v>11377</v>
      </c>
    </row>
    <row r="11852" spans="1:2">
      <c r="A11852" s="1">
        <v>1090100110036</v>
      </c>
      <c r="B11852" t="s">
        <v>11378</v>
      </c>
    </row>
    <row r="11853" spans="1:2">
      <c r="A11853" s="1">
        <v>1090100110043</v>
      </c>
      <c r="B11853" t="s">
        <v>11379</v>
      </c>
    </row>
    <row r="11854" spans="1:2">
      <c r="A11854" s="1">
        <v>1090100110050</v>
      </c>
      <c r="B11854" t="s">
        <v>11380</v>
      </c>
    </row>
    <row r="11855" spans="1:2">
      <c r="A11855" s="1">
        <v>1090100110067</v>
      </c>
      <c r="B11855" t="s">
        <v>11381</v>
      </c>
    </row>
    <row r="11856" spans="1:2">
      <c r="A11856" s="1">
        <v>1090100110074</v>
      </c>
      <c r="B11856" t="s">
        <v>11382</v>
      </c>
    </row>
    <row r="11857" spans="1:2">
      <c r="A11857" s="1">
        <v>1090100110081</v>
      </c>
      <c r="B11857" t="s">
        <v>11383</v>
      </c>
    </row>
    <row r="11858" spans="1:2">
      <c r="A11858" s="1">
        <v>1090100110098</v>
      </c>
      <c r="B11858" t="s">
        <v>11384</v>
      </c>
    </row>
    <row r="11859" spans="1:2">
      <c r="A11859" s="1">
        <v>1090100152265</v>
      </c>
      <c r="B11859" t="s">
        <v>11385</v>
      </c>
    </row>
    <row r="11860" spans="1:2">
      <c r="A11860" s="1">
        <v>1090100152418</v>
      </c>
      <c r="B11860" t="s">
        <v>11386</v>
      </c>
    </row>
    <row r="11861" spans="1:2">
      <c r="A11861" s="1">
        <v>1090100152487</v>
      </c>
      <c r="B11861" t="s">
        <v>11387</v>
      </c>
    </row>
    <row r="11862" spans="1:2">
      <c r="A11862" s="1">
        <v>1090100152494</v>
      </c>
      <c r="B11862" t="s">
        <v>11388</v>
      </c>
    </row>
    <row r="11863" spans="1:2">
      <c r="A11863" s="1">
        <v>1090100152524</v>
      </c>
      <c r="B11863" t="s">
        <v>11389</v>
      </c>
    </row>
    <row r="11864" spans="1:2">
      <c r="A11864" s="1">
        <v>1090100152579</v>
      </c>
      <c r="B11864" t="s">
        <v>11390</v>
      </c>
    </row>
    <row r="11865" spans="1:2">
      <c r="A11865" s="1">
        <v>1090100152708</v>
      </c>
      <c r="B11865" t="s">
        <v>11391</v>
      </c>
    </row>
    <row r="11866" spans="1:2">
      <c r="A11866" s="1">
        <v>1090100152715</v>
      </c>
      <c r="B11866" t="s">
        <v>11392</v>
      </c>
    </row>
    <row r="11867" spans="1:2">
      <c r="A11867" s="1">
        <v>1090100152722</v>
      </c>
      <c r="B11867" t="s">
        <v>11393</v>
      </c>
    </row>
    <row r="11868" spans="1:2">
      <c r="A11868" s="1">
        <v>1090100152739</v>
      </c>
      <c r="B11868" t="s">
        <v>11394</v>
      </c>
    </row>
    <row r="11869" spans="1:2">
      <c r="A11869" s="1">
        <v>1090100152746</v>
      </c>
      <c r="B11869" t="s">
        <v>11395</v>
      </c>
    </row>
    <row r="11870" spans="1:2">
      <c r="A11870" s="1">
        <v>1090100152777</v>
      </c>
      <c r="B11870" t="s">
        <v>11396</v>
      </c>
    </row>
    <row r="11871" spans="1:2">
      <c r="A11871" s="1">
        <v>1090100152791</v>
      </c>
      <c r="B11871" t="s">
        <v>11397</v>
      </c>
    </row>
    <row r="11872" spans="1:2">
      <c r="A11872" s="1">
        <v>1090100152807</v>
      </c>
      <c r="B11872" t="s">
        <v>11398</v>
      </c>
    </row>
    <row r="11873" spans="1:2">
      <c r="A11873" s="1">
        <v>1090100152814</v>
      </c>
      <c r="B11873" t="s">
        <v>11399</v>
      </c>
    </row>
    <row r="11874" spans="1:2">
      <c r="A11874" s="1">
        <v>1090100152821</v>
      </c>
      <c r="B11874" t="s">
        <v>11400</v>
      </c>
    </row>
    <row r="11875" spans="1:2">
      <c r="A11875" s="1">
        <v>1090100152838</v>
      </c>
      <c r="B11875" t="s">
        <v>11401</v>
      </c>
    </row>
    <row r="11876" spans="1:2">
      <c r="A11876" s="1">
        <v>1090100152845</v>
      </c>
      <c r="B11876" t="s">
        <v>11402</v>
      </c>
    </row>
    <row r="11877" spans="1:2">
      <c r="A11877" s="1">
        <v>1090100152852</v>
      </c>
      <c r="B11877" t="s">
        <v>11403</v>
      </c>
    </row>
    <row r="11878" spans="1:2">
      <c r="A11878" s="1">
        <v>1090100152883</v>
      </c>
      <c r="B11878" t="s">
        <v>11404</v>
      </c>
    </row>
    <row r="11879" spans="1:2">
      <c r="A11879" s="1">
        <v>1090100152890</v>
      </c>
      <c r="B11879" t="s">
        <v>11405</v>
      </c>
    </row>
    <row r="11880" spans="1:2">
      <c r="A11880" s="1">
        <v>1090100152906</v>
      </c>
      <c r="B11880" t="s">
        <v>11406</v>
      </c>
    </row>
    <row r="11881" spans="1:2">
      <c r="A11881" s="1">
        <v>1090100152913</v>
      </c>
      <c r="B11881" t="s">
        <v>11407</v>
      </c>
    </row>
    <row r="11882" spans="1:2">
      <c r="A11882" s="1">
        <v>1090100152975</v>
      </c>
      <c r="B11882" t="e">
        <f>+SHOWER VALVE FION F-5041</f>
        <v>#NAME?</v>
      </c>
    </row>
    <row r="11883" spans="1:2">
      <c r="A11883" s="1">
        <v>1090100153033</v>
      </c>
      <c r="B11883" t="s">
        <v>11408</v>
      </c>
    </row>
    <row r="11884" spans="1:2">
      <c r="A11884" s="1">
        <v>1090100153040</v>
      </c>
      <c r="B11884" t="s">
        <v>11409</v>
      </c>
    </row>
    <row r="11885" spans="1:2">
      <c r="A11885" s="1">
        <v>1090100153057</v>
      </c>
      <c r="B11885" t="e">
        <f>+LAV LA FONZA PI8 IVORY</f>
        <v>#NAME?</v>
      </c>
    </row>
    <row r="11886" spans="1:2">
      <c r="A11886" s="1">
        <v>1090100153064</v>
      </c>
      <c r="B11886" t="e">
        <f>+PEDESTAL LA FONZA PI8 IVORY</f>
        <v>#NAME?</v>
      </c>
    </row>
    <row r="11887" spans="1:2">
      <c r="A11887" s="1">
        <v>1090100153071</v>
      </c>
      <c r="B11887" t="s">
        <v>11410</v>
      </c>
    </row>
    <row r="11888" spans="1:2">
      <c r="A11888" s="1">
        <v>1090100153088</v>
      </c>
      <c r="B11888" t="s">
        <v>11411</v>
      </c>
    </row>
    <row r="11889" spans="1:2">
      <c r="A11889" s="1">
        <v>1090100153095</v>
      </c>
      <c r="B11889" t="s">
        <v>11412</v>
      </c>
    </row>
    <row r="11890" spans="1:2">
      <c r="A11890" s="1">
        <v>1090100153101</v>
      </c>
      <c r="B11890" t="s">
        <v>11413</v>
      </c>
    </row>
    <row r="11891" spans="1:2">
      <c r="A11891" s="1">
        <v>1090100153118</v>
      </c>
      <c r="B11891" t="e">
        <f>+SOAP HOLDER LA FONZA CERAMIC IVORY</f>
        <v>#NAME?</v>
      </c>
    </row>
    <row r="11892" spans="1:2">
      <c r="A11892" s="1">
        <v>1090100153125</v>
      </c>
      <c r="B11892" t="e">
        <f>+PAPER HOLDER LA FONZA CERAMIC IVORY</f>
        <v>#NAME?</v>
      </c>
    </row>
    <row r="11893" spans="1:2">
      <c r="A11893" s="1">
        <v>1090100153132</v>
      </c>
      <c r="B11893" t="s">
        <v>11414</v>
      </c>
    </row>
    <row r="11894" spans="1:2">
      <c r="A11894" s="1">
        <v>1090100153149</v>
      </c>
      <c r="B11894" t="s">
        <v>11415</v>
      </c>
    </row>
    <row r="11895" spans="1:2">
      <c r="A11895" s="1">
        <v>1090100153156</v>
      </c>
      <c r="B11895" t="s">
        <v>11416</v>
      </c>
    </row>
    <row r="11896" spans="1:2">
      <c r="A11896" s="1">
        <v>1090100153163</v>
      </c>
      <c r="B11896" t="s">
        <v>11417</v>
      </c>
    </row>
    <row r="11897" spans="1:2">
      <c r="A11897" s="1">
        <v>1090100153170</v>
      </c>
      <c r="B11897" t="s">
        <v>11418</v>
      </c>
    </row>
    <row r="11898" spans="1:2">
      <c r="A11898" s="1">
        <v>1090100153194</v>
      </c>
      <c r="B11898" t="s">
        <v>11419</v>
      </c>
    </row>
    <row r="11899" spans="1:2">
      <c r="A11899" s="1">
        <v>1090100153200</v>
      </c>
      <c r="B11899" t="e">
        <f>+LAV LA FONZA PI21 WHITE</f>
        <v>#NAME?</v>
      </c>
    </row>
    <row r="11900" spans="1:2">
      <c r="A11900" s="1">
        <v>1090100153217</v>
      </c>
      <c r="B11900" t="e">
        <f>+LAV LA FONZA PI21 IVORY</f>
        <v>#NAME?</v>
      </c>
    </row>
    <row r="11901" spans="1:2">
      <c r="A11901" s="1">
        <v>1090100153224</v>
      </c>
      <c r="B11901" t="e">
        <f>+WC LA FONZA H568 VERONA WHITE</f>
        <v>#NAME?</v>
      </c>
    </row>
    <row r="11902" spans="1:2">
      <c r="A11902" s="1">
        <v>1090100153231</v>
      </c>
      <c r="B11902" t="s">
        <v>11420</v>
      </c>
    </row>
    <row r="11903" spans="1:2">
      <c r="A11903" s="1">
        <v>1090100153248</v>
      </c>
      <c r="B11903" t="e">
        <f>+LAV LA FONZA M22 WHITE</f>
        <v>#NAME?</v>
      </c>
    </row>
    <row r="11904" spans="1:2">
      <c r="A11904" s="1">
        <v>1090100153255</v>
      </c>
      <c r="B11904" t="e">
        <f>+FLUSH VALVE LA FONZA F-8015</f>
        <v>#NAME?</v>
      </c>
    </row>
    <row r="11905" spans="1:2">
      <c r="A11905" s="1">
        <v>1090100153262</v>
      </c>
      <c r="B11905" t="e">
        <f>+POP-UP WASTE LA FONZA F-8003</f>
        <v>#NAME?</v>
      </c>
    </row>
    <row r="11906" spans="1:2">
      <c r="A11906" s="1">
        <v>1090100153279</v>
      </c>
      <c r="B11906" t="e">
        <f>+SHOWER HEAD LA FONZA F-8008-#REF!</f>
        <v>#NAME?</v>
      </c>
    </row>
    <row r="11907" spans="1:2">
      <c r="A11907" s="1">
        <v>1090100153286</v>
      </c>
      <c r="B11907" t="s">
        <v>11421</v>
      </c>
    </row>
    <row r="11908" spans="1:2">
      <c r="A11908" s="1">
        <v>1090100153293</v>
      </c>
      <c r="B11908" t="e">
        <f>+PEDESTAL LA FONZA PI21 IVORY</f>
        <v>#NAME?</v>
      </c>
    </row>
    <row r="11909" spans="1:2">
      <c r="A11909" s="1">
        <v>1090100153316</v>
      </c>
      <c r="B11909" t="s">
        <v>11422</v>
      </c>
    </row>
    <row r="11910" spans="1:2">
      <c r="A11910" s="1">
        <v>1090100153323</v>
      </c>
      <c r="B11910" t="s">
        <v>11423</v>
      </c>
    </row>
    <row r="11911" spans="1:2">
      <c r="A11911" s="1">
        <v>1090100153330</v>
      </c>
      <c r="B11911" t="s">
        <v>11424</v>
      </c>
    </row>
    <row r="11912" spans="1:2">
      <c r="A11912" s="1">
        <v>1090100153347</v>
      </c>
      <c r="B11912" t="s">
        <v>11425</v>
      </c>
    </row>
    <row r="11913" spans="1:2">
      <c r="A11913" s="1">
        <v>1090100153354</v>
      </c>
      <c r="B11913" t="s">
        <v>11426</v>
      </c>
    </row>
    <row r="11914" spans="1:2">
      <c r="A11914" s="1">
        <v>1090100153361</v>
      </c>
      <c r="B11914" t="s">
        <v>11427</v>
      </c>
    </row>
    <row r="11915" spans="1:2">
      <c r="A11915" s="1">
        <v>1090100153378</v>
      </c>
      <c r="B11915" t="s">
        <v>11428</v>
      </c>
    </row>
    <row r="11916" spans="1:2">
      <c r="A11916" s="1">
        <v>1090100153385</v>
      </c>
      <c r="B11916" t="s">
        <v>11429</v>
      </c>
    </row>
    <row r="11917" spans="1:2">
      <c r="A11917" s="1">
        <v>1090100153392</v>
      </c>
      <c r="B11917" t="s">
        <v>11430</v>
      </c>
    </row>
    <row r="11918" spans="1:2">
      <c r="A11918" s="1">
        <v>1090100153408</v>
      </c>
      <c r="B11918" t="e">
        <f>+SOAP HOLDER LA FONZA CERAMIC BLUE</f>
        <v>#NAME?</v>
      </c>
    </row>
    <row r="11919" spans="1:2">
      <c r="A11919" s="1">
        <v>1090100153415</v>
      </c>
      <c r="B11919" t="e">
        <f>+PAPER HOLDER LA FONZA CERAMIC GREEN</f>
        <v>#NAME?</v>
      </c>
    </row>
    <row r="11920" spans="1:2">
      <c r="A11920" s="1">
        <v>1090100153422</v>
      </c>
      <c r="B11920" t="e">
        <f>+PAPER HOLDER LA FONZA CERAMIC BLUE</f>
        <v>#NAME?</v>
      </c>
    </row>
    <row r="11921" spans="1:2">
      <c r="A11921" s="1">
        <v>1090100153439</v>
      </c>
      <c r="B11921" t="e">
        <f>+LAV LA FONZA PI8 BLUE</f>
        <v>#NAME?</v>
      </c>
    </row>
    <row r="11922" spans="1:2">
      <c r="A11922" s="1">
        <v>1090100153446</v>
      </c>
      <c r="B11922" t="e">
        <f>+PEDESTAL LA FONZA PI8 BLUE</f>
        <v>#NAME?</v>
      </c>
    </row>
    <row r="11923" spans="1:2">
      <c r="A11923" s="1">
        <v>1090100153545</v>
      </c>
      <c r="B11923" t="s">
        <v>11431</v>
      </c>
    </row>
    <row r="11924" spans="1:2">
      <c r="A11924" s="1">
        <v>1090100153552</v>
      </c>
      <c r="B11924" t="s">
        <v>11432</v>
      </c>
    </row>
    <row r="11925" spans="1:2">
      <c r="A11925" s="1">
        <v>1090100153569</v>
      </c>
      <c r="B11925" t="s">
        <v>11433</v>
      </c>
    </row>
    <row r="11926" spans="1:2">
      <c r="A11926" s="1">
        <v>1090100153576</v>
      </c>
      <c r="B11926" t="s">
        <v>11434</v>
      </c>
    </row>
    <row r="11927" spans="1:2">
      <c r="A11927" s="1">
        <v>1090100153583</v>
      </c>
      <c r="B11927" t="s">
        <v>11435</v>
      </c>
    </row>
    <row r="11928" spans="1:2">
      <c r="A11928" s="1">
        <v>1090100153651</v>
      </c>
      <c r="B11928" t="s">
        <v>11436</v>
      </c>
    </row>
    <row r="11929" spans="1:2">
      <c r="A11929" s="1">
        <v>1090100153668</v>
      </c>
      <c r="B11929" t="s">
        <v>11437</v>
      </c>
    </row>
    <row r="11930" spans="1:2">
      <c r="A11930" s="1">
        <v>1090100153682</v>
      </c>
      <c r="B11930" t="e">
        <f>+RACK AMSHAK MULTI PURPOSE DISHWARE D-AE-515</f>
        <v>#NAME?</v>
      </c>
    </row>
    <row r="11931" spans="1:2">
      <c r="A11931" s="1">
        <v>1090100153699</v>
      </c>
      <c r="B11931" t="s">
        <v>11438</v>
      </c>
    </row>
    <row r="11932" spans="1:2">
      <c r="A11932" s="1">
        <v>1090100153705</v>
      </c>
      <c r="B11932" t="s">
        <v>11439</v>
      </c>
    </row>
    <row r="11933" spans="1:2">
      <c r="A11933" s="1">
        <v>1090100153729</v>
      </c>
      <c r="B11933" t="s">
        <v>11440</v>
      </c>
    </row>
    <row r="11934" spans="1:2">
      <c r="A11934" s="1">
        <v>1090100153736</v>
      </c>
      <c r="B11934" t="s">
        <v>11441</v>
      </c>
    </row>
    <row r="11935" spans="1:2">
      <c r="A11935" s="1">
        <v>1090100153743</v>
      </c>
      <c r="B11935" t="s">
        <v>11442</v>
      </c>
    </row>
    <row r="11936" spans="1:2">
      <c r="A11936" s="1">
        <v>1090100153750</v>
      </c>
      <c r="B11936" t="s">
        <v>11443</v>
      </c>
    </row>
    <row r="11937" spans="1:2">
      <c r="A11937" s="1">
        <v>1090100153767</v>
      </c>
      <c r="B11937" t="s">
        <v>11444</v>
      </c>
    </row>
    <row r="11938" spans="1:2">
      <c r="A11938" s="1">
        <v>1090100153774</v>
      </c>
      <c r="B11938" t="s">
        <v>11445</v>
      </c>
    </row>
    <row r="11939" spans="1:2">
      <c r="A11939" s="1">
        <v>1090100153781</v>
      </c>
      <c r="B11939" t="s">
        <v>11446</v>
      </c>
    </row>
    <row r="11940" spans="1:2">
      <c r="A11940" s="1">
        <v>1090100153798</v>
      </c>
      <c r="B11940" t="s">
        <v>11447</v>
      </c>
    </row>
    <row r="11941" spans="1:2">
      <c r="A11941" s="1">
        <v>1090100153811</v>
      </c>
      <c r="B11941" t="e">
        <f>+PEDESTAL LA FONZA PL02A WHITE</f>
        <v>#NAME?</v>
      </c>
    </row>
    <row r="11942" spans="1:2">
      <c r="A11942" s="1">
        <v>1090100153828</v>
      </c>
      <c r="B11942" t="e">
        <f>+PEDESTAL LA FONZA PL02A IVORY</f>
        <v>#NAME?</v>
      </c>
    </row>
    <row r="11943" spans="1:2">
      <c r="A11943" s="1">
        <v>1090100153835</v>
      </c>
      <c r="B11943" t="e">
        <f>+LAV LA FONZA PL02A IVORY</f>
        <v>#NAME?</v>
      </c>
    </row>
    <row r="11944" spans="1:2">
      <c r="A11944" s="1">
        <v>1090100153842</v>
      </c>
      <c r="B11944" t="e">
        <f>+LAV LA FONZA PL02A WHITE</f>
        <v>#NAME?</v>
      </c>
    </row>
    <row r="11945" spans="1:2">
      <c r="A11945" s="1">
        <v>1090100153859</v>
      </c>
      <c r="B11945" t="e">
        <f>+URINAL LA FONZA R3 LAZIO IVORY</f>
        <v>#NAME?</v>
      </c>
    </row>
    <row r="11946" spans="1:2">
      <c r="A11946" s="1">
        <v>1090100153880</v>
      </c>
      <c r="B11946" t="s">
        <v>11448</v>
      </c>
    </row>
    <row r="11947" spans="1:2">
      <c r="A11947" s="1">
        <v>1090100153897</v>
      </c>
      <c r="B11947" t="s">
        <v>11449</v>
      </c>
    </row>
    <row r="11948" spans="1:2">
      <c r="A11948" s="1">
        <v>1090100153903</v>
      </c>
      <c r="B11948" t="s">
        <v>11450</v>
      </c>
    </row>
    <row r="11949" spans="1:2">
      <c r="A11949" s="1">
        <v>1090100153927</v>
      </c>
      <c r="B11949" t="e">
        <f>+FLOOR DRAIN LEIGEER LGB63</f>
        <v>#NAME?</v>
      </c>
    </row>
    <row r="11950" spans="1:2">
      <c r="A11950" s="1">
        <v>1090100153941</v>
      </c>
      <c r="B11950" t="s">
        <v>11451</v>
      </c>
    </row>
    <row r="11951" spans="1:2">
      <c r="A11951" s="1">
        <v>1090100154009</v>
      </c>
      <c r="B11951" t="s">
        <v>11452</v>
      </c>
    </row>
    <row r="11952" spans="1:2">
      <c r="A11952" s="1">
        <v>1090100154016</v>
      </c>
      <c r="B11952" t="s">
        <v>11453</v>
      </c>
    </row>
    <row r="11953" spans="1:2">
      <c r="A11953" s="1">
        <v>1090100154023</v>
      </c>
      <c r="B11953" t="s">
        <v>11454</v>
      </c>
    </row>
    <row r="11954" spans="1:2">
      <c r="A11954" s="1">
        <v>1090100154030</v>
      </c>
      <c r="B11954" t="s">
        <v>11455</v>
      </c>
    </row>
    <row r="11955" spans="1:2">
      <c r="A11955" s="1">
        <v>1090100154047</v>
      </c>
      <c r="B11955" t="s">
        <v>11456</v>
      </c>
    </row>
    <row r="11956" spans="1:2">
      <c r="A11956" s="1">
        <v>1090100154054</v>
      </c>
      <c r="B11956" t="s">
        <v>11457</v>
      </c>
    </row>
    <row r="11957" spans="1:2">
      <c r="A11957" s="1">
        <v>1090100154061</v>
      </c>
      <c r="B11957" t="e">
        <f>+COUNTER DOOR KING CENTURY SINGLE IVORY</f>
        <v>#NAME?</v>
      </c>
    </row>
    <row r="11958" spans="1:2">
      <c r="A11958" s="1">
        <v>1090100154078</v>
      </c>
      <c r="B11958" t="e">
        <f>+COUNTER DOOR KING CENTURY DOUBLE IVORY</f>
        <v>#NAME?</v>
      </c>
    </row>
    <row r="11959" spans="1:2">
      <c r="A11959" s="1">
        <v>1090100154085</v>
      </c>
      <c r="B11959" t="e">
        <f>+COUNTER DOOR KING GARCIA DOUBLE IVORY</f>
        <v>#NAME?</v>
      </c>
    </row>
    <row r="11960" spans="1:2">
      <c r="A11960" s="1">
        <v>1090100154092</v>
      </c>
      <c r="B11960" t="e">
        <f>+COUNTER DOOR KING GARCIA SINGLE IVORY</f>
        <v>#NAME?</v>
      </c>
    </row>
    <row r="11961" spans="1:2">
      <c r="A11961" s="1">
        <v>1090100154108</v>
      </c>
      <c r="B11961" t="e">
        <f>+COUNTER DOOR KING KRYSTAL SINGLE IVORY</f>
        <v>#NAME?</v>
      </c>
    </row>
    <row r="11962" spans="1:2">
      <c r="A11962" s="1">
        <v>1090100154115</v>
      </c>
      <c r="B11962" t="e">
        <f>+COUNTER DOOR KING KRYSTAL DOUBLE IVORY</f>
        <v>#NAME?</v>
      </c>
    </row>
    <row r="11963" spans="1:2">
      <c r="A11963" s="1">
        <v>1090100154122</v>
      </c>
      <c r="B11963" t="e">
        <f>+HANG CABINET KING CENTURY D/DOOR IVORY</f>
        <v>#NAME?</v>
      </c>
    </row>
    <row r="11964" spans="1:2">
      <c r="A11964" s="1">
        <v>1090100154139</v>
      </c>
      <c r="B11964" t="e">
        <f>+HANG CABINET KING CENTURY S/DOOR IVORY</f>
        <v>#NAME?</v>
      </c>
    </row>
    <row r="11965" spans="1:2">
      <c r="A11965" s="1">
        <v>1090100154146</v>
      </c>
      <c r="B11965" t="e">
        <f>+HANG CABINET KING GARCIA S/DOOR IVORY</f>
        <v>#NAME?</v>
      </c>
    </row>
    <row r="11966" spans="1:2">
      <c r="A11966" s="1">
        <v>1090100154153</v>
      </c>
      <c r="B11966" t="e">
        <f>+HANG CABINET KING KRYSTAL S/DOOR IVORY</f>
        <v>#NAME?</v>
      </c>
    </row>
    <row r="11967" spans="1:2">
      <c r="A11967" s="1">
        <v>1090100154177</v>
      </c>
      <c r="B11967" t="e">
        <f>+COUNTER CABINET KING GARCIA SINGLE IVORY</f>
        <v>#NAME?</v>
      </c>
    </row>
    <row r="11968" spans="1:2">
      <c r="A11968" s="1">
        <v>1090100154191</v>
      </c>
      <c r="B11968" t="e">
        <f>+COUNTER CABINET KING KRYSTAL DOUBLE IVORY</f>
        <v>#NAME?</v>
      </c>
    </row>
    <row r="11969" spans="1:2">
      <c r="A11969" s="1">
        <v>1090100154207</v>
      </c>
      <c r="B11969" t="e">
        <f>+COUNTER CABINET KING GARCIA DOUBLE IVORY</f>
        <v>#NAME?</v>
      </c>
    </row>
    <row r="11970" spans="1:2">
      <c r="A11970" s="1">
        <v>1090100154221</v>
      </c>
      <c r="B11970" t="s">
        <v>11458</v>
      </c>
    </row>
    <row r="11971" spans="1:2">
      <c r="A11971" s="1">
        <v>1090100154238</v>
      </c>
      <c r="B11971" t="e">
        <f>+WC LA FONZA K050B SIENA WHITE</f>
        <v>#NAME?</v>
      </c>
    </row>
    <row r="11972" spans="1:2">
      <c r="A11972" s="1">
        <v>1090100154245</v>
      </c>
      <c r="B11972" t="s">
        <v>11459</v>
      </c>
    </row>
    <row r="11973" spans="1:2">
      <c r="A11973" s="1">
        <v>1090100154269</v>
      </c>
      <c r="B11973" t="s">
        <v>11460</v>
      </c>
    </row>
    <row r="11974" spans="1:2">
      <c r="A11974" s="1">
        <v>1090100154276</v>
      </c>
      <c r="B11974" t="s">
        <v>11461</v>
      </c>
    </row>
    <row r="11975" spans="1:2">
      <c r="A11975" s="1">
        <v>1090100154283</v>
      </c>
      <c r="B11975" t="s">
        <v>11462</v>
      </c>
    </row>
    <row r="11976" spans="1:2">
      <c r="A11976" s="1">
        <v>1090100154290</v>
      </c>
      <c r="B11976" t="s">
        <v>11463</v>
      </c>
    </row>
    <row r="11977" spans="1:2">
      <c r="A11977" s="1">
        <v>1090100154306</v>
      </c>
      <c r="B11977" t="s">
        <v>11464</v>
      </c>
    </row>
    <row r="11978" spans="1:2">
      <c r="A11978" s="1">
        <v>1090100154313</v>
      </c>
      <c r="B11978" t="s">
        <v>11465</v>
      </c>
    </row>
    <row r="11979" spans="1:2">
      <c r="A11979" s="1">
        <v>1090100154320</v>
      </c>
      <c r="B11979" t="s">
        <v>11466</v>
      </c>
    </row>
    <row r="11980" spans="1:2">
      <c r="A11980" s="1">
        <v>1090100154337</v>
      </c>
      <c r="B11980" t="s">
        <v>11467</v>
      </c>
    </row>
    <row r="11981" spans="1:2">
      <c r="A11981" s="1">
        <v>1090100154344</v>
      </c>
      <c r="B11981" t="e">
        <f>+FLOOR DRAIN LEIGEER LGB62</f>
        <v>#NAME?</v>
      </c>
    </row>
    <row r="11982" spans="1:2">
      <c r="A11982" s="1">
        <v>1090100154351</v>
      </c>
      <c r="B11982" t="e">
        <f>+FLOOR DRAIN LEIGEER LGB77</f>
        <v>#NAME?</v>
      </c>
    </row>
    <row r="11983" spans="1:2">
      <c r="A11983" s="1">
        <v>1090100154368</v>
      </c>
      <c r="B11983" t="e">
        <f>+LAV LA FONZA WMB300A IVORY</f>
        <v>#NAME?</v>
      </c>
    </row>
    <row r="11984" spans="1:2">
      <c r="A11984" s="1">
        <v>1090100154382</v>
      </c>
      <c r="B11984" t="e">
        <f>+CHAIR GREAT OUTDOOR JU #REF! GREEN</f>
        <v>#NAME?</v>
      </c>
    </row>
    <row r="11985" spans="1:2">
      <c r="A11985" s="1">
        <v>1090100154399</v>
      </c>
      <c r="B11985" t="e">
        <f>+PEDESTAL LA FONZA PI25 IVORY</f>
        <v>#NAME?</v>
      </c>
    </row>
    <row r="11986" spans="1:2">
      <c r="A11986" s="1">
        <v>1090100154405</v>
      </c>
      <c r="B11986" t="e">
        <f>+LAV LA FONZA PI25 IVORY</f>
        <v>#NAME?</v>
      </c>
    </row>
    <row r="11987" spans="1:2">
      <c r="A11987" s="1">
        <v>1090100154412</v>
      </c>
      <c r="B11987" t="e">
        <f>+WC LA FONZA K050B SIENA IVORY</f>
        <v>#NAME?</v>
      </c>
    </row>
    <row r="11988" spans="1:2">
      <c r="A11988" s="1">
        <v>1090100154429</v>
      </c>
      <c r="B11988" t="s">
        <v>11468</v>
      </c>
    </row>
    <row r="11989" spans="1:2">
      <c r="A11989" s="1">
        <v>1090100154436</v>
      </c>
      <c r="B11989" t="e">
        <f>+WC LA FONZA H368/H18 SICILY IVORY</f>
        <v>#NAME?</v>
      </c>
    </row>
    <row r="11990" spans="1:2">
      <c r="A11990" s="1">
        <v>1090100154443</v>
      </c>
      <c r="B11990" t="s">
        <v>11469</v>
      </c>
    </row>
    <row r="11991" spans="1:2">
      <c r="A11991" s="1">
        <v>1090100154474</v>
      </c>
      <c r="B11991" t="s">
        <v>11470</v>
      </c>
    </row>
    <row r="11992" spans="1:2">
      <c r="A11992" s="1">
        <v>1090100154481</v>
      </c>
      <c r="B11992" t="s">
        <v>11471</v>
      </c>
    </row>
    <row r="11993" spans="1:2">
      <c r="A11993" s="1">
        <v>1090100154528</v>
      </c>
      <c r="B11993" t="s">
        <v>11472</v>
      </c>
    </row>
    <row r="11994" spans="1:2">
      <c r="A11994" s="1">
        <v>1090100154535</v>
      </c>
      <c r="B11994" t="e">
        <f>+HANG CABINET KING BAMBOO D/DOOR IVORY</f>
        <v>#NAME?</v>
      </c>
    </row>
    <row r="11995" spans="1:2">
      <c r="A11995" s="1">
        <v>1090100154542</v>
      </c>
      <c r="B11995" t="e">
        <f>+WC LA FONZA K050B SIENA BLUE</f>
        <v>#NAME?</v>
      </c>
    </row>
    <row r="11996" spans="1:2">
      <c r="A11996" s="1">
        <v>1090100154559</v>
      </c>
      <c r="B11996" t="e">
        <f>+LAV LA FONZA PI25 BLUE</f>
        <v>#NAME?</v>
      </c>
    </row>
    <row r="11997" spans="1:2">
      <c r="A11997" s="1">
        <v>1090100154566</v>
      </c>
      <c r="B11997" t="e">
        <f>+LAV LA FONZA PI25 GREEN</f>
        <v>#NAME?</v>
      </c>
    </row>
    <row r="11998" spans="1:2">
      <c r="A11998" s="1">
        <v>1090100154573</v>
      </c>
      <c r="B11998" t="e">
        <f>+PEDESTAL LA FONZA PI25 GREEN</f>
        <v>#NAME?</v>
      </c>
    </row>
    <row r="11999" spans="1:2">
      <c r="A11999" s="1">
        <v>1090100154603</v>
      </c>
      <c r="B11999" t="s">
        <v>11473</v>
      </c>
    </row>
    <row r="12000" spans="1:2">
      <c r="A12000" s="1">
        <v>1090100154627</v>
      </c>
      <c r="B12000" t="s">
        <v>11474</v>
      </c>
    </row>
    <row r="12001" spans="1:2">
      <c r="A12001" s="1">
        <v>1090100154641</v>
      </c>
      <c r="B12001" t="s">
        <v>11475</v>
      </c>
    </row>
    <row r="12002" spans="1:2">
      <c r="A12002" s="1">
        <v>1090100154658</v>
      </c>
      <c r="B12002" t="s">
        <v>11476</v>
      </c>
    </row>
    <row r="12003" spans="1:2">
      <c r="A12003" s="1">
        <v>1090100154665</v>
      </c>
      <c r="B12003" t="s">
        <v>11477</v>
      </c>
    </row>
    <row r="12004" spans="1:2">
      <c r="A12004" s="1">
        <v>1090100154719</v>
      </c>
      <c r="B12004" t="s">
        <v>11478</v>
      </c>
    </row>
    <row r="12005" spans="1:2">
      <c r="A12005" s="1">
        <v>1090100154726</v>
      </c>
      <c r="B12005" t="s">
        <v>11479</v>
      </c>
    </row>
    <row r="12006" spans="1:2">
      <c r="A12006" s="1">
        <v>1090100154733</v>
      </c>
      <c r="B12006" t="s">
        <v>11480</v>
      </c>
    </row>
    <row r="12007" spans="1:2">
      <c r="A12007" s="1">
        <v>1090100154740</v>
      </c>
      <c r="B12007" t="s">
        <v>11481</v>
      </c>
    </row>
    <row r="12008" spans="1:2">
      <c r="A12008" s="1">
        <v>1090100154757</v>
      </c>
      <c r="B12008" t="s">
        <v>11482</v>
      </c>
    </row>
    <row r="12009" spans="1:2">
      <c r="A12009" s="1">
        <v>1090100154764</v>
      </c>
      <c r="B12009" t="s">
        <v>11483</v>
      </c>
    </row>
    <row r="12010" spans="1:2">
      <c r="A12010" s="1">
        <v>1090100154771</v>
      </c>
      <c r="B12010" t="s">
        <v>11484</v>
      </c>
    </row>
    <row r="12011" spans="1:2">
      <c r="A12011" s="1">
        <v>1090100154788</v>
      </c>
      <c r="B12011" t="s">
        <v>11485</v>
      </c>
    </row>
    <row r="12012" spans="1:2">
      <c r="A12012" s="1">
        <v>1090100154795</v>
      </c>
      <c r="B12012" t="s">
        <v>11486</v>
      </c>
    </row>
    <row r="12013" spans="1:2">
      <c r="A12013" s="1">
        <v>1090100154801</v>
      </c>
      <c r="B12013" t="s">
        <v>11487</v>
      </c>
    </row>
    <row r="12014" spans="1:2">
      <c r="A12014" s="1">
        <v>1090100154818</v>
      </c>
      <c r="B12014" t="s">
        <v>11488</v>
      </c>
    </row>
    <row r="12015" spans="1:2">
      <c r="A12015" s="1">
        <v>1090100154825</v>
      </c>
      <c r="B12015" t="s">
        <v>11489</v>
      </c>
    </row>
    <row r="12016" spans="1:2">
      <c r="A12016" s="1">
        <v>1090100154832</v>
      </c>
      <c r="B12016" t="s">
        <v>11490</v>
      </c>
    </row>
    <row r="12017" spans="1:2">
      <c r="A12017" s="1">
        <v>1090100154856</v>
      </c>
      <c r="B12017" t="e">
        <f>+SINK DIAMOND KRYSTAL SB/SD W/ABS CABINET GREY</f>
        <v>#NAME?</v>
      </c>
    </row>
    <row r="12018" spans="1:2">
      <c r="A12018" s="1">
        <v>1090100154863</v>
      </c>
      <c r="B12018" t="e">
        <f>+SINK DIAMOND KRYSTAL SB/SD W/ABS CABINET IVORY</f>
        <v>#NAME?</v>
      </c>
    </row>
    <row r="12019" spans="1:2">
      <c r="A12019" s="1">
        <v>1090100154870</v>
      </c>
      <c r="B12019" t="e">
        <f>+SINK DIAMOND GARCIA SB/SD W/ABS CABINET IVORY</f>
        <v>#NAME?</v>
      </c>
    </row>
    <row r="12020" spans="1:2">
      <c r="A12020" s="1">
        <v>1090100154887</v>
      </c>
      <c r="B12020" t="e">
        <f>+SINK DIAMOND GARCIA SB/SD W/ABS CABINET GREY</f>
        <v>#NAME?</v>
      </c>
    </row>
    <row r="12021" spans="1:2">
      <c r="A12021" s="1">
        <v>1090100154894</v>
      </c>
      <c r="B12021" t="e">
        <f>+SINK DIAMOND CENTURY DB W/ABS CABINET GREY</f>
        <v>#NAME?</v>
      </c>
    </row>
    <row r="12022" spans="1:2">
      <c r="A12022" s="1">
        <v>1090100154900</v>
      </c>
      <c r="B12022" t="e">
        <f>+SINK DIAMOND CENTURY DB W/ABS CABINET IVORY</f>
        <v>#NAME?</v>
      </c>
    </row>
    <row r="12023" spans="1:2">
      <c r="A12023" s="1">
        <v>1090100154917</v>
      </c>
      <c r="B12023" t="s">
        <v>11491</v>
      </c>
    </row>
    <row r="12024" spans="1:2">
      <c r="A12024" s="1">
        <v>1090100154924</v>
      </c>
      <c r="B12024" t="s">
        <v>11492</v>
      </c>
    </row>
    <row r="12025" spans="1:2">
      <c r="A12025" s="1">
        <v>1090100154931</v>
      </c>
      <c r="B12025" t="s">
        <v>11493</v>
      </c>
    </row>
    <row r="12026" spans="1:2">
      <c r="A12026" s="1">
        <v>1090100154948</v>
      </c>
      <c r="B12026" t="s">
        <v>11494</v>
      </c>
    </row>
    <row r="12027" spans="1:2">
      <c r="A12027" s="1">
        <v>1090100154955</v>
      </c>
      <c r="B12027" t="s">
        <v>11495</v>
      </c>
    </row>
    <row r="12028" spans="1:2">
      <c r="A12028" s="1">
        <v>1090100154962</v>
      </c>
      <c r="B12028" t="e">
        <f>+HANG CABINET KING BAMBOO S/DOOR IVORY</f>
        <v>#NAME?</v>
      </c>
    </row>
    <row r="12029" spans="1:2">
      <c r="A12029" s="1">
        <v>1090100154979</v>
      </c>
      <c r="B12029" t="e">
        <f>+HANG CABINET KING BUTTERFLY S/DOOR IVORY</f>
        <v>#NAME?</v>
      </c>
    </row>
    <row r="12030" spans="1:2">
      <c r="A12030" s="1">
        <v>1090100154993</v>
      </c>
      <c r="B12030" t="s">
        <v>11496</v>
      </c>
    </row>
    <row r="12031" spans="1:2">
      <c r="A12031" s="1">
        <v>1090100155013</v>
      </c>
      <c r="B12031" t="s">
        <v>11497</v>
      </c>
    </row>
    <row r="12032" spans="1:2">
      <c r="A12032" s="1">
        <v>1090100155020</v>
      </c>
      <c r="B12032" t="s">
        <v>11498</v>
      </c>
    </row>
    <row r="12033" spans="1:2">
      <c r="A12033" s="1">
        <v>1090100155044</v>
      </c>
      <c r="B12033" t="s">
        <v>11499</v>
      </c>
    </row>
    <row r="12034" spans="1:2">
      <c r="A12034" s="1">
        <v>1090100155051</v>
      </c>
      <c r="B12034" t="s">
        <v>11500</v>
      </c>
    </row>
    <row r="12035" spans="1:2">
      <c r="A12035" s="1">
        <v>1090100155068</v>
      </c>
      <c r="B12035" t="s">
        <v>11501</v>
      </c>
    </row>
    <row r="12036" spans="1:2">
      <c r="A12036" s="1">
        <v>1090100155075</v>
      </c>
      <c r="B12036" t="s">
        <v>11502</v>
      </c>
    </row>
    <row r="12037" spans="1:2">
      <c r="A12037" s="1">
        <v>1090100155082</v>
      </c>
      <c r="B12037" t="s">
        <v>11503</v>
      </c>
    </row>
    <row r="12038" spans="1:2">
      <c r="A12038" s="1">
        <v>1090100155099</v>
      </c>
      <c r="B12038" t="s">
        <v>11504</v>
      </c>
    </row>
    <row r="12039" spans="1:2">
      <c r="A12039" s="1">
        <v>1090100155105</v>
      </c>
      <c r="B12039" t="s">
        <v>11505</v>
      </c>
    </row>
    <row r="12040" spans="1:2">
      <c r="A12040" s="1">
        <v>1090100155112</v>
      </c>
      <c r="B12040" t="s">
        <v>11506</v>
      </c>
    </row>
    <row r="12041" spans="1:2">
      <c r="A12041" s="1">
        <v>1090100155129</v>
      </c>
      <c r="B12041" t="s">
        <v>11507</v>
      </c>
    </row>
    <row r="12042" spans="1:2">
      <c r="A12042" s="1">
        <v>1090100155136</v>
      </c>
      <c r="B12042" t="s">
        <v>11508</v>
      </c>
    </row>
    <row r="12043" spans="1:2">
      <c r="A12043" s="1">
        <v>1090100155143</v>
      </c>
      <c r="B12043" t="s">
        <v>11509</v>
      </c>
    </row>
    <row r="12044" spans="1:2">
      <c r="A12044" s="1">
        <v>1090100155150</v>
      </c>
      <c r="B12044" t="s">
        <v>11510</v>
      </c>
    </row>
    <row r="12045" spans="1:2">
      <c r="A12045" s="1">
        <v>1090100155167</v>
      </c>
      <c r="B12045" t="s">
        <v>11511</v>
      </c>
    </row>
    <row r="12046" spans="1:2">
      <c r="A12046" s="1">
        <v>1090100155181</v>
      </c>
      <c r="B12046" t="s">
        <v>11512</v>
      </c>
    </row>
    <row r="12047" spans="1:2">
      <c r="A12047" s="1">
        <v>1090100155198</v>
      </c>
      <c r="B12047" t="s">
        <v>11513</v>
      </c>
    </row>
    <row r="12048" spans="1:2">
      <c r="A12048" s="1">
        <v>1090100155280</v>
      </c>
      <c r="B12048" t="e">
        <f>+BOWL LA FONZA K050B SIENA IVORY</f>
        <v>#NAME?</v>
      </c>
    </row>
    <row r="12049" spans="1:2">
      <c r="A12049" s="1">
        <v>1090100155297</v>
      </c>
      <c r="B12049" t="e">
        <f>+BOWL LA FONZA K050B SIENA GREEN</f>
        <v>#NAME?</v>
      </c>
    </row>
    <row r="12050" spans="1:2">
      <c r="A12050" s="1">
        <v>1090100155303</v>
      </c>
      <c r="B12050" t="e">
        <f>+BOWL LA FONZA K106B FIRENZE IVORY</f>
        <v>#NAME?</v>
      </c>
    </row>
    <row r="12051" spans="1:2">
      <c r="A12051" s="1">
        <v>1090100155310</v>
      </c>
      <c r="B12051" t="e">
        <f>+BOWL LA FONZA K106B FIRENZE BLUE</f>
        <v>#NAME?</v>
      </c>
    </row>
    <row r="12052" spans="1:2">
      <c r="A12052" s="1">
        <v>1090100155327</v>
      </c>
      <c r="B12052" t="e">
        <f>+BOWL LA FONZA K106B FIRENZE GREEN</f>
        <v>#NAME?</v>
      </c>
    </row>
    <row r="12053" spans="1:2">
      <c r="A12053" s="1">
        <v>1090100155334</v>
      </c>
      <c r="B12053" t="e">
        <f>+BOWL LA FONZA H368 SICILY IVORY</f>
        <v>#NAME?</v>
      </c>
    </row>
    <row r="12054" spans="1:2">
      <c r="A12054" s="1">
        <v>1090100155341</v>
      </c>
      <c r="B12054" t="s">
        <v>11514</v>
      </c>
    </row>
    <row r="12055" spans="1:2">
      <c r="A12055" s="1">
        <v>1090100155365</v>
      </c>
      <c r="B12055" t="s">
        <v>11515</v>
      </c>
    </row>
    <row r="12056" spans="1:2">
      <c r="A12056" s="1">
        <v>1090100155389</v>
      </c>
      <c r="B12056" t="s">
        <v>11516</v>
      </c>
    </row>
    <row r="12057" spans="1:2">
      <c r="A12057" s="1">
        <v>1090100155396</v>
      </c>
      <c r="B12057" t="s">
        <v>11517</v>
      </c>
    </row>
    <row r="12058" spans="1:2">
      <c r="A12058" s="1">
        <v>1090100155402</v>
      </c>
      <c r="B12058" t="s">
        <v>11518</v>
      </c>
    </row>
    <row r="12059" spans="1:2">
      <c r="A12059" s="1">
        <v>1090100155419</v>
      </c>
      <c r="B12059" t="s">
        <v>11519</v>
      </c>
    </row>
    <row r="12060" spans="1:2">
      <c r="A12060" s="1">
        <v>1090100155426</v>
      </c>
      <c r="B12060" t="s">
        <v>11520</v>
      </c>
    </row>
    <row r="12061" spans="1:2">
      <c r="A12061" s="1">
        <v>1090100155433</v>
      </c>
      <c r="B12061" t="s">
        <v>11521</v>
      </c>
    </row>
    <row r="12062" spans="1:2">
      <c r="A12062" s="1">
        <v>1090100155440</v>
      </c>
      <c r="B12062" t="s">
        <v>11522</v>
      </c>
    </row>
    <row r="12063" spans="1:2">
      <c r="A12063" s="1">
        <v>1090100155457</v>
      </c>
      <c r="B12063" t="s">
        <v>11523</v>
      </c>
    </row>
    <row r="12064" spans="1:2">
      <c r="A12064" s="1">
        <v>1090100155464</v>
      </c>
      <c r="B12064" t="s">
        <v>11524</v>
      </c>
    </row>
    <row r="12065" spans="1:2">
      <c r="A12065" s="1">
        <v>1090100155471</v>
      </c>
      <c r="B12065" t="s">
        <v>11525</v>
      </c>
    </row>
    <row r="12066" spans="1:2">
      <c r="A12066" s="1">
        <v>1090100155488</v>
      </c>
      <c r="B12066" t="s">
        <v>11526</v>
      </c>
    </row>
    <row r="12067" spans="1:2">
      <c r="A12067" s="1">
        <v>1090100155501</v>
      </c>
      <c r="B12067" t="s">
        <v>11527</v>
      </c>
    </row>
    <row r="12068" spans="1:2">
      <c r="A12068" s="1">
        <v>1090100155518</v>
      </c>
      <c r="B12068" t="e">
        <f>+TANK LA FONZA K050B SIENA IVORY</f>
        <v>#NAME?</v>
      </c>
    </row>
    <row r="12069" spans="1:2">
      <c r="A12069" s="1">
        <v>1090100155525</v>
      </c>
      <c r="B12069" t="e">
        <f>+TANK LA FONZA K106B FIRENZE IVORY</f>
        <v>#NAME?</v>
      </c>
    </row>
    <row r="12070" spans="1:2">
      <c r="A12070" s="1">
        <v>1090100155532</v>
      </c>
      <c r="B12070" t="e">
        <f>+TANK LA FONZA K106B FIRENZE GREEN</f>
        <v>#NAME?</v>
      </c>
    </row>
    <row r="12071" spans="1:2">
      <c r="A12071" s="1">
        <v>1090100155549</v>
      </c>
      <c r="B12071" t="e">
        <f>+TANK LA FONZA K106B FIRENZE BLUE</f>
        <v>#NAME?</v>
      </c>
    </row>
    <row r="12072" spans="1:2">
      <c r="A12072" s="1">
        <v>1090100155570</v>
      </c>
      <c r="B12072" t="s">
        <v>11528</v>
      </c>
    </row>
    <row r="12073" spans="1:2">
      <c r="A12073" s="1">
        <v>1090100155587</v>
      </c>
      <c r="B12073" t="e">
        <f>+PEDESTAL LA FONZA M25 WHITE</f>
        <v>#NAME?</v>
      </c>
    </row>
    <row r="12074" spans="1:2">
      <c r="A12074" s="1">
        <v>1090100155594</v>
      </c>
      <c r="B12074" t="s">
        <v>11529</v>
      </c>
    </row>
    <row r="12075" spans="1:2">
      <c r="A12075" s="1">
        <v>1090100155617</v>
      </c>
      <c r="B12075" t="e">
        <f>+LAV GOLDEA (LA FONZA) M-750</f>
        <v>#NAME?</v>
      </c>
    </row>
    <row r="12076" spans="1:2">
      <c r="A12076" s="1">
        <v>1090100155624</v>
      </c>
      <c r="B12076" t="e">
        <f>+LAV GOLDEA (LA FONZA) M-600</f>
        <v>#NAME?</v>
      </c>
    </row>
    <row r="12077" spans="1:2">
      <c r="A12077" s="1">
        <v>1090100155631</v>
      </c>
      <c r="B12077" t="e">
        <f>+MIRROR CAB. GOLDEA (HOSTA) SF-600</f>
        <v>#NAME?</v>
      </c>
    </row>
    <row r="12078" spans="1:2">
      <c r="A12078" s="1">
        <v>1090100155648</v>
      </c>
      <c r="B12078" t="e">
        <f>+MIRROR CAB. GOLDEA (HOSTA) SF-750</f>
        <v>#NAME?</v>
      </c>
    </row>
    <row r="12079" spans="1:2">
      <c r="A12079" s="1">
        <v>1090100155655</v>
      </c>
      <c r="B12079" t="e">
        <f>+MIRROR CAB. GOLDEA (HOSTA) SD-900</f>
        <v>#NAME?</v>
      </c>
    </row>
    <row r="12080" spans="1:2">
      <c r="A12080" s="1">
        <v>1090100155662</v>
      </c>
      <c r="B12080" t="s">
        <v>11530</v>
      </c>
    </row>
    <row r="12081" spans="1:2">
      <c r="A12081" s="1">
        <v>1090100155679</v>
      </c>
      <c r="B12081" t="e">
        <f>+SHOWER CURTAIN HAPPY HOME XC #REF!/SP134 POLY.</f>
        <v>#NAME?</v>
      </c>
    </row>
    <row r="12082" spans="1:2">
      <c r="A12082" s="1">
        <v>1090100155716</v>
      </c>
      <c r="B12082" t="s">
        <v>11531</v>
      </c>
    </row>
    <row r="12083" spans="1:2">
      <c r="A12083" s="1">
        <v>1090100155723</v>
      </c>
      <c r="B12083" t="s">
        <v>11532</v>
      </c>
    </row>
    <row r="12084" spans="1:2">
      <c r="A12084" s="1">
        <v>1090100155730</v>
      </c>
      <c r="B12084" t="s">
        <v>11533</v>
      </c>
    </row>
    <row r="12085" spans="1:2">
      <c r="A12085" s="1">
        <v>1090100155778</v>
      </c>
      <c r="B12085" t="s">
        <v>11534</v>
      </c>
    </row>
    <row r="12086" spans="1:2">
      <c r="A12086" s="1">
        <v>1090100155822</v>
      </c>
      <c r="B12086" t="e">
        <f>+WC LA FONZA H52 ROMA WHITE</f>
        <v>#NAME?</v>
      </c>
    </row>
    <row r="12087" spans="1:2">
      <c r="A12087" s="1">
        <v>1090100155884</v>
      </c>
      <c r="B12087" t="e">
        <f>+TABLE GREAT OUTDOOR JU Q24/T24A ROUND COFFEE</f>
        <v>#NAME?</v>
      </c>
    </row>
    <row r="12088" spans="1:2">
      <c r="A12088" s="1">
        <v>1090100155891</v>
      </c>
      <c r="B12088" t="e">
        <f>+CHAIR GREAT OUTDOOR JU #REF! GREEN</f>
        <v>#NAME?</v>
      </c>
    </row>
    <row r="12089" spans="1:2">
      <c r="A12089" s="1">
        <v>1090100155907</v>
      </c>
      <c r="B12089" t="s">
        <v>11535</v>
      </c>
    </row>
    <row r="12090" spans="1:2">
      <c r="A12090" s="1">
        <v>1090100155914</v>
      </c>
      <c r="B12090" t="s">
        <v>11536</v>
      </c>
    </row>
    <row r="12091" spans="1:2">
      <c r="A12091" s="1">
        <v>1090100155921</v>
      </c>
      <c r="B12091" t="s">
        <v>11537</v>
      </c>
    </row>
    <row r="12092" spans="1:2">
      <c r="A12092" s="1">
        <v>1090100155938</v>
      </c>
      <c r="B12092" t="s">
        <v>11538</v>
      </c>
    </row>
    <row r="12093" spans="1:2">
      <c r="A12093" s="1">
        <v>1090100155945</v>
      </c>
      <c r="B12093" t="s">
        <v>11539</v>
      </c>
    </row>
    <row r="12094" spans="1:2">
      <c r="A12094" s="1">
        <v>1090100155952</v>
      </c>
      <c r="B12094" t="s">
        <v>11540</v>
      </c>
    </row>
    <row r="12095" spans="1:2">
      <c r="A12095" s="1">
        <v>1090100155969</v>
      </c>
      <c r="B12095" t="s">
        <v>11541</v>
      </c>
    </row>
    <row r="12096" spans="1:2">
      <c r="A12096" s="1">
        <v>1090100155976</v>
      </c>
      <c r="B12096" t="s">
        <v>11542</v>
      </c>
    </row>
    <row r="12097" spans="1:2">
      <c r="A12097" s="1">
        <v>1090100155983</v>
      </c>
      <c r="B12097" t="s">
        <v>11543</v>
      </c>
    </row>
    <row r="12098" spans="1:2">
      <c r="A12098" s="1">
        <v>1090100155990</v>
      </c>
      <c r="B12098" t="e">
        <f>+RACK HAPPY HOME GG SI6 TURNABLE</f>
        <v>#NAME?</v>
      </c>
    </row>
    <row r="12099" spans="1:2">
      <c r="A12099" s="1">
        <v>1090100156003</v>
      </c>
      <c r="B12099" t="s">
        <v>11544</v>
      </c>
    </row>
    <row r="12100" spans="1:2">
      <c r="A12100" s="1">
        <v>1090100156010</v>
      </c>
      <c r="B12100" t="s">
        <v>11545</v>
      </c>
    </row>
    <row r="12101" spans="1:2">
      <c r="A12101" s="1">
        <v>1090100156027</v>
      </c>
      <c r="B12101" t="s">
        <v>11546</v>
      </c>
    </row>
    <row r="12102" spans="1:2">
      <c r="A12102" s="1">
        <v>1090100156041</v>
      </c>
      <c r="B12102" t="s">
        <v>11547</v>
      </c>
    </row>
    <row r="12103" spans="1:2">
      <c r="A12103" s="1">
        <v>1090100156065</v>
      </c>
      <c r="B12103" t="s">
        <v>11548</v>
      </c>
    </row>
    <row r="12104" spans="1:2">
      <c r="A12104" s="1">
        <v>1090100156072</v>
      </c>
      <c r="B12104" t="s">
        <v>11549</v>
      </c>
    </row>
    <row r="12105" spans="1:2">
      <c r="A12105" s="1">
        <v>1090100156089</v>
      </c>
      <c r="B12105" t="s">
        <v>11550</v>
      </c>
    </row>
    <row r="12106" spans="1:2">
      <c r="A12106" s="1">
        <v>1090100156096</v>
      </c>
      <c r="B12106" t="s">
        <v>11551</v>
      </c>
    </row>
    <row r="12107" spans="1:2">
      <c r="A12107" s="1">
        <v>1090100156102</v>
      </c>
      <c r="B12107" t="s">
        <v>11552</v>
      </c>
    </row>
    <row r="12108" spans="1:2">
      <c r="A12108" s="1">
        <v>1090100156126</v>
      </c>
      <c r="B12108" t="s">
        <v>11553</v>
      </c>
    </row>
    <row r="12109" spans="1:2">
      <c r="A12109" s="1">
        <v>1090100156157</v>
      </c>
      <c r="B12109" t="s">
        <v>11554</v>
      </c>
    </row>
    <row r="12110" spans="1:2">
      <c r="A12110" s="1">
        <v>1090100156348</v>
      </c>
      <c r="B12110" t="s">
        <v>11555</v>
      </c>
    </row>
    <row r="12111" spans="1:2">
      <c r="A12111" s="1">
        <v>1090100156461</v>
      </c>
      <c r="B12111" t="e">
        <f>+CHAIR GREAT OUTDOOR JU #REF! COFFEE</f>
        <v>#NAME?</v>
      </c>
    </row>
    <row r="12112" spans="1:2">
      <c r="A12112" s="1">
        <v>1090100156478</v>
      </c>
      <c r="B12112" t="e">
        <f>+TABLE GREAT OUTDOOR JU Q20 ROUND COFFEE</f>
        <v>#NAME?</v>
      </c>
    </row>
    <row r="12113" spans="1:2">
      <c r="A12113" s="1">
        <v>1090100156485</v>
      </c>
      <c r="B12113" t="e">
        <f>+TABLE GREAT OUTDOOR JU Q20 ROUND  GREEN</f>
        <v>#NAME?</v>
      </c>
    </row>
    <row r="12114" spans="1:2">
      <c r="A12114" s="1">
        <v>1090100156492</v>
      </c>
      <c r="B12114" t="s">
        <v>11556</v>
      </c>
    </row>
    <row r="12115" spans="1:2">
      <c r="A12115" s="1">
        <v>1090100156508</v>
      </c>
      <c r="B12115" t="s">
        <v>11557</v>
      </c>
    </row>
    <row r="12116" spans="1:2">
      <c r="A12116" s="1">
        <v>1090100156522</v>
      </c>
      <c r="B12116" t="s">
        <v>11558</v>
      </c>
    </row>
    <row r="12117" spans="1:2">
      <c r="A12117" s="1">
        <v>1090100156539</v>
      </c>
      <c r="B12117" t="s">
        <v>11559</v>
      </c>
    </row>
    <row r="12118" spans="1:2">
      <c r="A12118" s="1">
        <v>1090100156553</v>
      </c>
      <c r="B12118" t="s">
        <v>11560</v>
      </c>
    </row>
    <row r="12119" spans="1:2">
      <c r="A12119" s="1">
        <v>1090100156560</v>
      </c>
      <c r="B12119" t="s">
        <v>11561</v>
      </c>
    </row>
    <row r="12120" spans="1:2">
      <c r="A12120" s="1">
        <v>1090100156577</v>
      </c>
      <c r="B12120" t="s">
        <v>11562</v>
      </c>
    </row>
    <row r="12121" spans="1:2">
      <c r="A12121" s="1">
        <v>1090100156584</v>
      </c>
      <c r="B12121" t="s">
        <v>11563</v>
      </c>
    </row>
    <row r="12122" spans="1:2">
      <c r="A12122" s="1">
        <v>1090100156591</v>
      </c>
      <c r="B12122" t="s">
        <v>11564</v>
      </c>
    </row>
    <row r="12123" spans="1:2">
      <c r="A12123" s="1">
        <v>1090100156928</v>
      </c>
      <c r="B12123" t="e">
        <f>+TANK LA FONZA H52 ROMA IVORY</f>
        <v>#NAME?</v>
      </c>
    </row>
    <row r="12124" spans="1:2">
      <c r="A12124" s="1">
        <v>1090100156935</v>
      </c>
      <c r="B12124" t="e">
        <f>+BOWL LA FONZA H52 ROMA IVORY</f>
        <v>#NAME?</v>
      </c>
    </row>
    <row r="12125" spans="1:2">
      <c r="A12125" s="1">
        <v>1090100156942</v>
      </c>
      <c r="B12125" t="s">
        <v>11565</v>
      </c>
    </row>
    <row r="12126" spans="1:2">
      <c r="A12126" s="1">
        <v>1090100156959</v>
      </c>
      <c r="B12126" t="s">
        <v>11566</v>
      </c>
    </row>
    <row r="12127" spans="1:2">
      <c r="A12127" s="1">
        <v>1090100156966</v>
      </c>
      <c r="B12127" t="e">
        <f>+WINDOWS PVC GUOFENG.60X.60 AWNING WOOD GRAIN</f>
        <v>#NAME?</v>
      </c>
    </row>
    <row r="12128" spans="1:2">
      <c r="A12128" s="1">
        <v>1090100157031</v>
      </c>
      <c r="B12128" t="e">
        <f>+COUNTER CABINET KING CENTURY DOUBLE WOOD</f>
        <v>#NAME?</v>
      </c>
    </row>
    <row r="12129" spans="1:2">
      <c r="A12129" s="1">
        <v>1090100157048</v>
      </c>
      <c r="B12129" t="e">
        <f>+COUNTER CABINET KING CENTURY SINGLE WOOD</f>
        <v>#NAME?</v>
      </c>
    </row>
    <row r="12130" spans="1:2">
      <c r="A12130" s="1">
        <v>1090100157055</v>
      </c>
      <c r="B12130" t="e">
        <f>+COUNTER CABINET KING KRYSTAL DOUBLE WOOD</f>
        <v>#NAME?</v>
      </c>
    </row>
    <row r="12131" spans="1:2">
      <c r="A12131" s="1">
        <v>1090100157062</v>
      </c>
      <c r="B12131" t="e">
        <f>+COUNTER CABINET KING KRYSTAL SINGLE WOOD</f>
        <v>#NAME?</v>
      </c>
    </row>
    <row r="12132" spans="1:2">
      <c r="A12132" s="1">
        <v>1090100157161</v>
      </c>
      <c r="B12132" t="s">
        <v>11567</v>
      </c>
    </row>
    <row r="12133" spans="1:2">
      <c r="A12133" s="1">
        <v>1090100157178</v>
      </c>
      <c r="B12133" t="s">
        <v>11568</v>
      </c>
    </row>
    <row r="12134" spans="1:2">
      <c r="A12134" s="1">
        <v>1090100157185</v>
      </c>
      <c r="B12134" t="s">
        <v>11569</v>
      </c>
    </row>
    <row r="12135" spans="1:2">
      <c r="A12135" s="1">
        <v>1090100157192</v>
      </c>
      <c r="B12135" t="s">
        <v>11570</v>
      </c>
    </row>
    <row r="12136" spans="1:2">
      <c r="A12136" s="1">
        <v>1090100157208</v>
      </c>
      <c r="B12136" t="s">
        <v>11571</v>
      </c>
    </row>
    <row r="12137" spans="1:2">
      <c r="A12137" s="1">
        <v>1090100157215</v>
      </c>
      <c r="B12137" t="s">
        <v>11572</v>
      </c>
    </row>
    <row r="12138" spans="1:2">
      <c r="A12138" s="1">
        <v>1090100157222</v>
      </c>
      <c r="B12138" t="s">
        <v>11573</v>
      </c>
    </row>
    <row r="12139" spans="1:2">
      <c r="A12139" s="1">
        <v>1090100157246</v>
      </c>
      <c r="B12139" t="e">
        <f>+RUBBER MAT KERALA MOULDED CREEL MVG547</f>
        <v>#NAME?</v>
      </c>
    </row>
    <row r="12140" spans="1:2">
      <c r="A12140" s="1">
        <v>1090100157253</v>
      </c>
      <c r="B12140" t="s">
        <v>11574</v>
      </c>
    </row>
    <row r="12141" spans="1:2">
      <c r="A12141" s="1">
        <v>1090100157260</v>
      </c>
      <c r="B12141" t="s">
        <v>11575</v>
      </c>
    </row>
    <row r="12142" spans="1:2">
      <c r="A12142" s="1">
        <v>1090100157284</v>
      </c>
      <c r="B12142" t="s">
        <v>11576</v>
      </c>
    </row>
    <row r="12143" spans="1:2">
      <c r="A12143" s="1">
        <v>1090100157291</v>
      </c>
      <c r="B12143" t="s">
        <v>11577</v>
      </c>
    </row>
    <row r="12144" spans="1:2">
      <c r="A12144" s="1">
        <v>1090100157307</v>
      </c>
      <c r="B12144" t="s">
        <v>11578</v>
      </c>
    </row>
    <row r="12145" spans="1:2">
      <c r="A12145" s="1">
        <v>1090100157314</v>
      </c>
      <c r="B12145" t="s">
        <v>11579</v>
      </c>
    </row>
    <row r="12146" spans="1:2">
      <c r="A12146" s="1">
        <v>1090100157321</v>
      </c>
      <c r="B12146" t="s">
        <v>11580</v>
      </c>
    </row>
    <row r="12147" spans="1:2">
      <c r="A12147" s="1">
        <v>1090100157338</v>
      </c>
      <c r="B12147" t="s">
        <v>11581</v>
      </c>
    </row>
    <row r="12148" spans="1:2">
      <c r="A12148" s="1">
        <v>1090100157345</v>
      </c>
      <c r="B12148" t="s">
        <v>11582</v>
      </c>
    </row>
    <row r="12149" spans="1:2">
      <c r="A12149" s="1">
        <v>1090100157352</v>
      </c>
      <c r="B12149" t="s">
        <v>11583</v>
      </c>
    </row>
    <row r="12150" spans="1:2">
      <c r="A12150" s="1">
        <v>1090100157369</v>
      </c>
      <c r="B12150" t="s">
        <v>11584</v>
      </c>
    </row>
    <row r="12151" spans="1:2">
      <c r="A12151" s="1">
        <v>1090100157376</v>
      </c>
      <c r="B12151" t="s">
        <v>11585</v>
      </c>
    </row>
    <row r="12152" spans="1:2">
      <c r="A12152" s="1">
        <v>1090100157383</v>
      </c>
      <c r="B12152" t="s">
        <v>11586</v>
      </c>
    </row>
    <row r="12153" spans="1:2">
      <c r="A12153" s="1">
        <v>1090100157413</v>
      </c>
      <c r="B12153" t="s">
        <v>11587</v>
      </c>
    </row>
    <row r="12154" spans="1:2">
      <c r="A12154" s="1">
        <v>1090100157420</v>
      </c>
      <c r="B12154" t="e">
        <f>+WOODPLANKS VANATUR VC1022 IMPERIAL BEECH</f>
        <v>#NAME?</v>
      </c>
    </row>
    <row r="12155" spans="1:2">
      <c r="A12155" s="1">
        <v>1090100157437</v>
      </c>
      <c r="B12155" t="e">
        <f>+WOODPLANKS VANATUR VC1052 SHERBOURNE MAPLE</f>
        <v>#NAME?</v>
      </c>
    </row>
    <row r="12156" spans="1:2">
      <c r="A12156" s="1">
        <v>1090100157444</v>
      </c>
      <c r="B12156" t="e">
        <f>+WOODPLANKS VANATUR VC1062 LEONE OAK</f>
        <v>#NAME?</v>
      </c>
    </row>
    <row r="12157" spans="1:2">
      <c r="A12157" s="1">
        <v>1090100157451</v>
      </c>
      <c r="B12157" t="e">
        <f>+WOODPLANKS VANATUR VC1063 SILVER LEONE OAK</f>
        <v>#NAME?</v>
      </c>
    </row>
    <row r="12158" spans="1:2">
      <c r="A12158" s="1">
        <v>1090100157468</v>
      </c>
      <c r="B12158" t="s">
        <v>11588</v>
      </c>
    </row>
    <row r="12159" spans="1:2">
      <c r="A12159" s="1">
        <v>1090100157475</v>
      </c>
      <c r="B12159" t="e">
        <f>+WOODPLANKS VANATUR VC2074 NATURAL JAVA TEAK</f>
        <v>#NAME?</v>
      </c>
    </row>
    <row r="12160" spans="1:2">
      <c r="A12160" s="1">
        <v>1090100157482</v>
      </c>
      <c r="B12160" t="e">
        <f>+WOODPLANKS VANATUR VC2075 SILVER JAVA TEAK</f>
        <v>#NAME?</v>
      </c>
    </row>
    <row r="12161" spans="1:2">
      <c r="A12161" s="1">
        <v>1090100157499</v>
      </c>
      <c r="B12161" t="e">
        <f>+HANG CABINET KING CENTURY S/DOOR WOOD</f>
        <v>#NAME?</v>
      </c>
    </row>
    <row r="12162" spans="1:2">
      <c r="A12162" s="1">
        <v>1090100157505</v>
      </c>
      <c r="B12162" t="s">
        <v>11589</v>
      </c>
    </row>
    <row r="12163" spans="1:2">
      <c r="A12163" s="1">
        <v>1090100157536</v>
      </c>
      <c r="B12163" t="s">
        <v>11590</v>
      </c>
    </row>
    <row r="12164" spans="1:2">
      <c r="A12164" s="1">
        <v>1090100157543</v>
      </c>
      <c r="B12164" t="s">
        <v>11591</v>
      </c>
    </row>
    <row r="12165" spans="1:2">
      <c r="A12165" s="1">
        <v>1090100157550</v>
      </c>
      <c r="B12165" t="s">
        <v>11592</v>
      </c>
    </row>
    <row r="12166" spans="1:2">
      <c r="A12166" s="1">
        <v>1090100157581</v>
      </c>
      <c r="B12166" t="s">
        <v>11593</v>
      </c>
    </row>
    <row r="12167" spans="1:2">
      <c r="A12167" s="1">
        <v>1090100157598</v>
      </c>
      <c r="B12167" t="s">
        <v>11594</v>
      </c>
    </row>
    <row r="12168" spans="1:2">
      <c r="A12168" s="1">
        <v>1090100157604</v>
      </c>
      <c r="B12168" t="s">
        <v>11595</v>
      </c>
    </row>
    <row r="12169" spans="1:2">
      <c r="A12169" s="1">
        <v>1090100157611</v>
      </c>
      <c r="B12169" t="s">
        <v>11596</v>
      </c>
    </row>
    <row r="12170" spans="1:2">
      <c r="A12170" s="1">
        <v>1090100157628</v>
      </c>
      <c r="B12170" t="s">
        <v>11597</v>
      </c>
    </row>
    <row r="12171" spans="1:2">
      <c r="A12171" s="1">
        <v>1090100157635</v>
      </c>
      <c r="B12171" t="s">
        <v>11598</v>
      </c>
    </row>
    <row r="12172" spans="1:2">
      <c r="A12172" s="1">
        <v>1090100157642</v>
      </c>
      <c r="B12172" t="s">
        <v>11599</v>
      </c>
    </row>
    <row r="12173" spans="1:2">
      <c r="A12173" s="1">
        <v>1090100157659</v>
      </c>
      <c r="B12173" t="s">
        <v>11600</v>
      </c>
    </row>
    <row r="12174" spans="1:2">
      <c r="A12174" s="1">
        <v>1090100157666</v>
      </c>
      <c r="B12174" t="s">
        <v>11601</v>
      </c>
    </row>
    <row r="12175" spans="1:2">
      <c r="A12175" s="1">
        <v>1090100157673</v>
      </c>
      <c r="B12175" t="s">
        <v>11602</v>
      </c>
    </row>
    <row r="12176" spans="1:2">
      <c r="A12176" s="1">
        <v>1090100157680</v>
      </c>
      <c r="B12176" t="s">
        <v>11603</v>
      </c>
    </row>
    <row r="12177" spans="1:2">
      <c r="A12177" s="1">
        <v>1090100157697</v>
      </c>
      <c r="B12177" t="s">
        <v>11604</v>
      </c>
    </row>
    <row r="12178" spans="1:2">
      <c r="A12178" s="1">
        <v>1090100157703</v>
      </c>
      <c r="B12178" t="s">
        <v>11605</v>
      </c>
    </row>
    <row r="12179" spans="1:2">
      <c r="A12179" s="1">
        <v>1090100157710</v>
      </c>
      <c r="B12179" t="s">
        <v>11606</v>
      </c>
    </row>
    <row r="12180" spans="1:2">
      <c r="A12180" s="1">
        <v>1090100157727</v>
      </c>
      <c r="B12180" t="s">
        <v>11607</v>
      </c>
    </row>
    <row r="12181" spans="1:2">
      <c r="A12181" s="1">
        <v>1090100157734</v>
      </c>
      <c r="B12181" t="s">
        <v>11608</v>
      </c>
    </row>
    <row r="12182" spans="1:2">
      <c r="A12182" s="1">
        <v>1090100157741</v>
      </c>
      <c r="B12182" t="s">
        <v>11609</v>
      </c>
    </row>
    <row r="12183" spans="1:2">
      <c r="A12183" s="1">
        <v>1090100157758</v>
      </c>
      <c r="B12183" t="e">
        <f>+SOLUTION MAPEI ISOLASTIC (ADDITIVE)</f>
        <v>#NAME?</v>
      </c>
    </row>
    <row r="12184" spans="1:2">
      <c r="A12184" s="1">
        <v>1090100157765</v>
      </c>
      <c r="B12184" t="s">
        <v>11610</v>
      </c>
    </row>
    <row r="12185" spans="1:2">
      <c r="A12185" s="1">
        <v>1090100157772</v>
      </c>
      <c r="B12185" t="s">
        <v>11611</v>
      </c>
    </row>
    <row r="12186" spans="1:2">
      <c r="A12186" s="1">
        <v>1090100157819</v>
      </c>
      <c r="B12186" t="s">
        <v>11612</v>
      </c>
    </row>
    <row r="12187" spans="1:2">
      <c r="A12187" s="1">
        <v>1090100157826</v>
      </c>
      <c r="B12187" t="s">
        <v>11613</v>
      </c>
    </row>
    <row r="12188" spans="1:2">
      <c r="A12188" s="1">
        <v>1090100157833</v>
      </c>
      <c r="B12188" t="s">
        <v>11614</v>
      </c>
    </row>
    <row r="12189" spans="1:2">
      <c r="A12189" s="1">
        <v>1090100157895</v>
      </c>
      <c r="B12189" t="s">
        <v>11615</v>
      </c>
    </row>
    <row r="12190" spans="1:2">
      <c r="A12190" s="1">
        <v>1090100157925</v>
      </c>
      <c r="B12190" t="s">
        <v>11616</v>
      </c>
    </row>
    <row r="12191" spans="1:2">
      <c r="A12191" s="1">
        <v>1090100157932</v>
      </c>
      <c r="B12191" t="s">
        <v>11617</v>
      </c>
    </row>
    <row r="12192" spans="1:2">
      <c r="A12192" s="1">
        <v>1090100157949</v>
      </c>
      <c r="B12192" t="s">
        <v>11618</v>
      </c>
    </row>
    <row r="12193" spans="1:2">
      <c r="A12193" s="1">
        <v>1090100157956</v>
      </c>
      <c r="B12193" t="s">
        <v>11619</v>
      </c>
    </row>
    <row r="12194" spans="1:2">
      <c r="A12194" s="1">
        <v>1090100157963</v>
      </c>
      <c r="B12194" t="s">
        <v>11620</v>
      </c>
    </row>
    <row r="12195" spans="1:2">
      <c r="A12195" s="1">
        <v>1090100157970</v>
      </c>
      <c r="B12195" t="s">
        <v>11621</v>
      </c>
    </row>
    <row r="12196" spans="1:2">
      <c r="A12196" s="1">
        <v>1090100157987</v>
      </c>
      <c r="B12196" t="s">
        <v>11622</v>
      </c>
    </row>
    <row r="12197" spans="1:2">
      <c r="A12197" s="1">
        <v>1090100157994</v>
      </c>
      <c r="B12197" t="s">
        <v>11623</v>
      </c>
    </row>
    <row r="12198" spans="1:2">
      <c r="A12198" s="1">
        <v>1090100158007</v>
      </c>
      <c r="B12198" t="s">
        <v>11624</v>
      </c>
    </row>
    <row r="12199" spans="1:2">
      <c r="A12199" s="1">
        <v>1090100158014</v>
      </c>
      <c r="B12199" t="s">
        <v>11625</v>
      </c>
    </row>
    <row r="12200" spans="1:2">
      <c r="A12200" s="1">
        <v>1090100158045</v>
      </c>
      <c r="B12200" t="s">
        <v>11626</v>
      </c>
    </row>
    <row r="12201" spans="1:2">
      <c r="A12201" s="1">
        <v>1090100158052</v>
      </c>
      <c r="B12201" t="s">
        <v>11627</v>
      </c>
    </row>
    <row r="12202" spans="1:2">
      <c r="A12202" s="1">
        <v>1090100158069</v>
      </c>
      <c r="B12202" t="s">
        <v>11628</v>
      </c>
    </row>
    <row r="12203" spans="1:2">
      <c r="A12203" s="1">
        <v>1090100158076</v>
      </c>
      <c r="B12203" t="s">
        <v>11629</v>
      </c>
    </row>
    <row r="12204" spans="1:2">
      <c r="A12204" s="1">
        <v>1090100158083</v>
      </c>
      <c r="B12204" t="s">
        <v>11630</v>
      </c>
    </row>
    <row r="12205" spans="1:2">
      <c r="A12205" s="1">
        <v>1090100158090</v>
      </c>
      <c r="B12205" t="s">
        <v>11631</v>
      </c>
    </row>
    <row r="12206" spans="1:2">
      <c r="A12206" s="1">
        <v>1090100158106</v>
      </c>
      <c r="B12206" t="s">
        <v>11632</v>
      </c>
    </row>
    <row r="12207" spans="1:2">
      <c r="A12207" s="1">
        <v>1090100158113</v>
      </c>
      <c r="B12207" t="s">
        <v>11633</v>
      </c>
    </row>
    <row r="12208" spans="1:2">
      <c r="A12208" s="1">
        <v>1090100158120</v>
      </c>
      <c r="B12208" t="s">
        <v>11634</v>
      </c>
    </row>
    <row r="12209" spans="1:2">
      <c r="A12209" s="1">
        <v>1090100158137</v>
      </c>
      <c r="B12209" t="s">
        <v>11635</v>
      </c>
    </row>
    <row r="12210" spans="1:2">
      <c r="A12210" s="1">
        <v>1090100158144</v>
      </c>
      <c r="B12210" t="s">
        <v>11636</v>
      </c>
    </row>
    <row r="12211" spans="1:2">
      <c r="A12211" s="1">
        <v>1090100158151</v>
      </c>
      <c r="B12211" t="s">
        <v>11637</v>
      </c>
    </row>
    <row r="12212" spans="1:2">
      <c r="A12212" s="1">
        <v>1090100158168</v>
      </c>
      <c r="B12212" t="s">
        <v>11638</v>
      </c>
    </row>
    <row r="12213" spans="1:2">
      <c r="A12213" s="1">
        <v>1090100158175</v>
      </c>
      <c r="B12213" t="s">
        <v>11639</v>
      </c>
    </row>
    <row r="12214" spans="1:2">
      <c r="A12214" s="1">
        <v>1090100158229</v>
      </c>
      <c r="B12214" t="e">
        <f>+BOWL LA FONZA K050A MODENA WHITE</f>
        <v>#NAME?</v>
      </c>
    </row>
    <row r="12215" spans="1:2">
      <c r="A12215" s="1">
        <v>1090100158236</v>
      </c>
      <c r="B12215" t="e">
        <f>+BOWL LA FONZA K050A MODENA IVORY</f>
        <v>#NAME?</v>
      </c>
    </row>
    <row r="12216" spans="1:2">
      <c r="A12216" s="1">
        <v>1090100158243</v>
      </c>
      <c r="B12216" t="e">
        <f>+LAV LA FONZA PL02C WHITE</f>
        <v>#NAME?</v>
      </c>
    </row>
    <row r="12217" spans="1:2">
      <c r="A12217" s="1">
        <v>1090100158250</v>
      </c>
      <c r="B12217" t="e">
        <f>+BATH SET LCM I3704-26-10-DEC</f>
        <v>#NAME?</v>
      </c>
    </row>
    <row r="12218" spans="1:2">
      <c r="A12218" s="1">
        <v>1090100158304</v>
      </c>
      <c r="B12218" t="e">
        <f>+WC LA FONZA K368C/H18 SICILY WHITE</f>
        <v>#NAME?</v>
      </c>
    </row>
    <row r="12219" spans="1:2">
      <c r="A12219" s="1">
        <v>1090100158311</v>
      </c>
      <c r="B12219" t="s">
        <v>11640</v>
      </c>
    </row>
    <row r="12220" spans="1:2">
      <c r="A12220" s="1">
        <v>1090100158328</v>
      </c>
      <c r="B12220" t="s">
        <v>11641</v>
      </c>
    </row>
    <row r="12221" spans="1:2">
      <c r="A12221" s="1">
        <v>1090100158335</v>
      </c>
      <c r="B12221" t="s">
        <v>11642</v>
      </c>
    </row>
    <row r="12222" spans="1:2">
      <c r="A12222" s="1">
        <v>1090100158342</v>
      </c>
      <c r="B12222" t="s">
        <v>11643</v>
      </c>
    </row>
    <row r="12223" spans="1:2">
      <c r="A12223" s="1">
        <v>1090100158359</v>
      </c>
      <c r="B12223" t="s">
        <v>11644</v>
      </c>
    </row>
    <row r="12224" spans="1:2">
      <c r="A12224" s="1">
        <v>1090100158366</v>
      </c>
      <c r="B12224" t="s">
        <v>11645</v>
      </c>
    </row>
    <row r="12225" spans="1:2">
      <c r="A12225" s="1">
        <v>1090100158373</v>
      </c>
      <c r="B12225" t="s">
        <v>11646</v>
      </c>
    </row>
    <row r="12226" spans="1:2">
      <c r="A12226" s="1">
        <v>1090100158380</v>
      </c>
      <c r="B12226" t="s">
        <v>11647</v>
      </c>
    </row>
    <row r="12227" spans="1:2">
      <c r="A12227" s="1">
        <v>1090100158410</v>
      </c>
      <c r="B12227" t="s">
        <v>11648</v>
      </c>
    </row>
    <row r="12228" spans="1:2">
      <c r="A12228" s="1">
        <v>1090100158434</v>
      </c>
      <c r="B12228" t="s">
        <v>11649</v>
      </c>
    </row>
    <row r="12229" spans="1:2">
      <c r="A12229" s="1">
        <v>1090100158441</v>
      </c>
      <c r="B12229" t="s">
        <v>11650</v>
      </c>
    </row>
    <row r="12230" spans="1:2">
      <c r="A12230" s="1">
        <v>1090100158458</v>
      </c>
      <c r="B12230" t="s">
        <v>11651</v>
      </c>
    </row>
    <row r="12231" spans="1:2">
      <c r="A12231" s="1">
        <v>1090100158489</v>
      </c>
      <c r="B12231" t="s">
        <v>11652</v>
      </c>
    </row>
    <row r="12232" spans="1:2">
      <c r="A12232" s="1">
        <v>1090100158496</v>
      </c>
      <c r="B12232" t="s">
        <v>11653</v>
      </c>
    </row>
    <row r="12233" spans="1:2">
      <c r="A12233" s="1">
        <v>1090100158519</v>
      </c>
      <c r="B12233" t="s">
        <v>11654</v>
      </c>
    </row>
    <row r="12234" spans="1:2">
      <c r="A12234" s="1">
        <v>1090100158526</v>
      </c>
      <c r="B12234" t="s">
        <v>11655</v>
      </c>
    </row>
    <row r="12235" spans="1:2">
      <c r="A12235" s="1">
        <v>1090100158540</v>
      </c>
      <c r="B12235" t="s">
        <v>11656</v>
      </c>
    </row>
    <row r="12236" spans="1:2">
      <c r="A12236" s="1">
        <v>1090100158564</v>
      </c>
      <c r="B12236" t="s">
        <v>11657</v>
      </c>
    </row>
    <row r="12237" spans="1:2">
      <c r="A12237" s="1">
        <v>1090100158571</v>
      </c>
      <c r="B12237" t="s">
        <v>11658</v>
      </c>
    </row>
    <row r="12238" spans="1:2">
      <c r="A12238" s="1">
        <v>1090100158588</v>
      </c>
      <c r="B12238" t="s">
        <v>11659</v>
      </c>
    </row>
    <row r="12239" spans="1:2">
      <c r="A12239" s="1">
        <v>1090100158595</v>
      </c>
      <c r="B12239" t="s">
        <v>11660</v>
      </c>
    </row>
    <row r="12240" spans="1:2">
      <c r="A12240" s="1">
        <v>1090100158601</v>
      </c>
      <c r="B12240" t="s">
        <v>11661</v>
      </c>
    </row>
    <row r="12241" spans="1:2">
      <c r="A12241" s="1">
        <v>1090100158618</v>
      </c>
      <c r="B12241" t="s">
        <v>11662</v>
      </c>
    </row>
    <row r="12242" spans="1:2">
      <c r="A12242" s="1">
        <v>1090100158625</v>
      </c>
      <c r="B12242" t="s">
        <v>11663</v>
      </c>
    </row>
    <row r="12243" spans="1:2">
      <c r="A12243" s="1">
        <v>1090100158632</v>
      </c>
      <c r="B12243" t="s">
        <v>11664</v>
      </c>
    </row>
    <row r="12244" spans="1:2">
      <c r="A12244" s="1">
        <v>1090100158649</v>
      </c>
      <c r="B12244" t="s">
        <v>11665</v>
      </c>
    </row>
    <row r="12245" spans="1:2">
      <c r="A12245" s="1">
        <v>1090100158656</v>
      </c>
      <c r="B12245" t="s">
        <v>11666</v>
      </c>
    </row>
    <row r="12246" spans="1:2">
      <c r="A12246" s="1">
        <v>1090100158663</v>
      </c>
      <c r="B12246" t="e">
        <f>+SHOWER CURTAIN ROD HAPPY HOME KH JZ290 ALUMINUM</f>
        <v>#NAME?</v>
      </c>
    </row>
    <row r="12247" spans="1:2">
      <c r="A12247" s="1">
        <v>1090100158670</v>
      </c>
      <c r="B12247" t="e">
        <f>+SHOWER CURTAIN ROD HAPPY HOME KH JZ390 ALUMINUM</f>
        <v>#NAME?</v>
      </c>
    </row>
    <row r="12248" spans="1:2">
      <c r="A12248" s="1">
        <v>1090100158687</v>
      </c>
      <c r="B12248" t="e">
        <f>+SHOWER CURTAIN ROD HAPPY HOME KH KCR290 ALUMINUM</f>
        <v>#NAME?</v>
      </c>
    </row>
    <row r="12249" spans="1:2">
      <c r="A12249" s="1">
        <v>1090100158694</v>
      </c>
      <c r="B12249" t="e">
        <f>+SHOWER CURTAIN ROD HAPPY HOME KH IZ205 ALUMINUM</f>
        <v>#NAME?</v>
      </c>
    </row>
    <row r="12250" spans="1:2">
      <c r="A12250" s="1">
        <v>1090100158700</v>
      </c>
      <c r="B12250" t="s">
        <v>11667</v>
      </c>
    </row>
    <row r="12251" spans="1:2">
      <c r="A12251" s="1">
        <v>1090100158717</v>
      </c>
      <c r="B12251" t="s">
        <v>11668</v>
      </c>
    </row>
    <row r="12252" spans="1:2">
      <c r="A12252" s="1">
        <v>1090100158724</v>
      </c>
      <c r="B12252" t="s">
        <v>11669</v>
      </c>
    </row>
    <row r="12253" spans="1:2">
      <c r="A12253" s="1">
        <v>1090100158731</v>
      </c>
      <c r="B12253" t="s">
        <v>11670</v>
      </c>
    </row>
    <row r="12254" spans="1:2">
      <c r="A12254" s="1">
        <v>1090100158748</v>
      </c>
      <c r="B12254" t="s">
        <v>11671</v>
      </c>
    </row>
    <row r="12255" spans="1:2">
      <c r="A12255" s="1">
        <v>1090100158755</v>
      </c>
      <c r="B12255" t="s">
        <v>11672</v>
      </c>
    </row>
    <row r="12256" spans="1:2">
      <c r="A12256" s="1">
        <v>1090100158854</v>
      </c>
      <c r="B12256" t="s">
        <v>11673</v>
      </c>
    </row>
    <row r="12257" spans="1:2">
      <c r="A12257" s="1">
        <v>1090100158861</v>
      </c>
      <c r="B12257" t="s">
        <v>11674</v>
      </c>
    </row>
    <row r="12258" spans="1:2">
      <c r="A12258" s="1">
        <v>1090100158878</v>
      </c>
      <c r="B12258" t="s">
        <v>11675</v>
      </c>
    </row>
    <row r="12259" spans="1:2">
      <c r="A12259" s="1">
        <v>1090100158885</v>
      </c>
      <c r="B12259" t="s">
        <v>11611</v>
      </c>
    </row>
    <row r="12260" spans="1:2">
      <c r="A12260" s="1">
        <v>1090100158892</v>
      </c>
      <c r="B12260" t="s">
        <v>11676</v>
      </c>
    </row>
    <row r="12261" spans="1:2">
      <c r="A12261" s="1">
        <v>1090100158908</v>
      </c>
      <c r="B12261" t="s">
        <v>11611</v>
      </c>
    </row>
    <row r="12262" spans="1:2">
      <c r="A12262" s="1">
        <v>1090100158915</v>
      </c>
      <c r="B12262" t="s">
        <v>11677</v>
      </c>
    </row>
    <row r="12263" spans="1:2">
      <c r="A12263" s="1">
        <v>1090100158922</v>
      </c>
      <c r="B12263" t="s">
        <v>11678</v>
      </c>
    </row>
    <row r="12264" spans="1:2">
      <c r="A12264" s="1">
        <v>1090100158946</v>
      </c>
      <c r="B12264" t="e">
        <f>+WOODPLANKS VANATUR VC2043 WILD CHERRY</f>
        <v>#NAME?</v>
      </c>
    </row>
    <row r="12265" spans="1:2">
      <c r="A12265" s="1">
        <v>1090100158953</v>
      </c>
      <c r="B12265" t="s">
        <v>11679</v>
      </c>
    </row>
    <row r="12266" spans="1:2">
      <c r="A12266" s="1">
        <v>1090100158960</v>
      </c>
      <c r="B12266" t="e">
        <f>+CEILING BOARD ART DECO DECOR. BRJD18-P73/CV18-73</f>
        <v>#NAME?</v>
      </c>
    </row>
    <row r="12267" spans="1:2">
      <c r="A12267" s="1">
        <v>1090100158977</v>
      </c>
      <c r="B12267" t="s">
        <v>11680</v>
      </c>
    </row>
    <row r="12268" spans="1:2">
      <c r="A12268" s="1">
        <v>1090100158984</v>
      </c>
      <c r="B12268" t="s">
        <v>11681</v>
      </c>
    </row>
    <row r="12269" spans="1:2">
      <c r="A12269" s="1">
        <v>1090100159004</v>
      </c>
      <c r="B12269" t="s">
        <v>11682</v>
      </c>
    </row>
    <row r="12270" spans="1:2">
      <c r="A12270" s="1">
        <v>1090100159011</v>
      </c>
      <c r="B12270" t="s">
        <v>11683</v>
      </c>
    </row>
    <row r="12271" spans="1:2">
      <c r="A12271" s="1">
        <v>1090100159028</v>
      </c>
      <c r="B12271" t="s">
        <v>11684</v>
      </c>
    </row>
    <row r="12272" spans="1:2">
      <c r="A12272" s="1">
        <v>1090100159035</v>
      </c>
      <c r="B12272" t="s">
        <v>11685</v>
      </c>
    </row>
    <row r="12273" spans="1:2">
      <c r="A12273" s="1">
        <v>1090100159042</v>
      </c>
      <c r="B12273" t="s">
        <v>11686</v>
      </c>
    </row>
    <row r="12274" spans="1:2">
      <c r="A12274" s="1">
        <v>1090100159059</v>
      </c>
      <c r="B12274" t="s">
        <v>11687</v>
      </c>
    </row>
    <row r="12275" spans="1:2">
      <c r="A12275" s="1">
        <v>1090100159066</v>
      </c>
      <c r="B12275" t="s">
        <v>11688</v>
      </c>
    </row>
    <row r="12276" spans="1:2">
      <c r="A12276" s="1">
        <v>1090100159073</v>
      </c>
      <c r="B12276" t="s">
        <v>11689</v>
      </c>
    </row>
    <row r="12277" spans="1:2">
      <c r="A12277" s="1">
        <v>1090100159080</v>
      </c>
      <c r="B12277" t="s">
        <v>11690</v>
      </c>
    </row>
    <row r="12278" spans="1:2">
      <c r="A12278" s="1">
        <v>1090100159097</v>
      </c>
      <c r="B12278" t="s">
        <v>11691</v>
      </c>
    </row>
    <row r="12279" spans="1:2">
      <c r="A12279" s="1">
        <v>1090100159134</v>
      </c>
      <c r="B12279" t="s">
        <v>11692</v>
      </c>
    </row>
    <row r="12280" spans="1:2">
      <c r="A12280" s="1">
        <v>1090100159141</v>
      </c>
      <c r="B12280" t="s">
        <v>11693</v>
      </c>
    </row>
    <row r="12281" spans="1:2">
      <c r="A12281" s="1">
        <v>1090100159158</v>
      </c>
      <c r="B12281" t="s">
        <v>11694</v>
      </c>
    </row>
    <row r="12282" spans="1:2">
      <c r="A12282" s="1">
        <v>1090100159165</v>
      </c>
      <c r="B12282" t="s">
        <v>11695</v>
      </c>
    </row>
    <row r="12283" spans="1:2">
      <c r="A12283" s="1">
        <v>1090100159196</v>
      </c>
      <c r="B12283" t="e">
        <f>+WATER DISPENSER BOSTON BAY AW HC16L-A</f>
        <v>#NAME?</v>
      </c>
    </row>
    <row r="12284" spans="1:2">
      <c r="A12284" s="1">
        <v>1090100159202</v>
      </c>
      <c r="B12284" t="e">
        <f>+WATER DISPENSER BOSTON BAY AW HC12L-BC</f>
        <v>#NAME?</v>
      </c>
    </row>
    <row r="12285" spans="1:2">
      <c r="A12285" s="1">
        <v>1090100159219</v>
      </c>
      <c r="B12285" t="s">
        <v>11696</v>
      </c>
    </row>
    <row r="12286" spans="1:2">
      <c r="A12286" s="1">
        <v>1090100159226</v>
      </c>
      <c r="B12286" t="s">
        <v>11697</v>
      </c>
    </row>
    <row r="12287" spans="1:2">
      <c r="A12287" s="1">
        <v>1090100159233</v>
      </c>
      <c r="B12287" t="s">
        <v>11698</v>
      </c>
    </row>
    <row r="12288" spans="1:2">
      <c r="A12288" s="1">
        <v>1090100159240</v>
      </c>
      <c r="B12288" t="s">
        <v>11699</v>
      </c>
    </row>
    <row r="12289" spans="1:2">
      <c r="A12289" s="1">
        <v>1090100159257</v>
      </c>
      <c r="B12289" t="s">
        <v>11700</v>
      </c>
    </row>
    <row r="12290" spans="1:2">
      <c r="A12290" s="1">
        <v>1090100159264</v>
      </c>
      <c r="B12290" t="s">
        <v>11701</v>
      </c>
    </row>
    <row r="12291" spans="1:2">
      <c r="A12291" s="1">
        <v>1090100159271</v>
      </c>
      <c r="B12291" t="s">
        <v>11702</v>
      </c>
    </row>
    <row r="12292" spans="1:2">
      <c r="A12292" s="1">
        <v>1090100159288</v>
      </c>
      <c r="B12292" t="s">
        <v>11703</v>
      </c>
    </row>
    <row r="12293" spans="1:2">
      <c r="A12293" s="1">
        <v>1090100159295</v>
      </c>
      <c r="B12293" t="s">
        <v>11704</v>
      </c>
    </row>
    <row r="12294" spans="1:2">
      <c r="A12294" s="1">
        <v>1090100159301</v>
      </c>
      <c r="B12294" t="s">
        <v>11705</v>
      </c>
    </row>
    <row r="12295" spans="1:2">
      <c r="A12295" s="1">
        <v>1090100159318</v>
      </c>
      <c r="B12295" t="s">
        <v>11706</v>
      </c>
    </row>
    <row r="12296" spans="1:2">
      <c r="A12296" s="1">
        <v>1090100159325</v>
      </c>
      <c r="B12296" t="s">
        <v>11707</v>
      </c>
    </row>
    <row r="12297" spans="1:2">
      <c r="A12297" s="1">
        <v>1090100159332</v>
      </c>
      <c r="B12297" t="s">
        <v>11708</v>
      </c>
    </row>
    <row r="12298" spans="1:2">
      <c r="A12298" s="1">
        <v>1090100159349</v>
      </c>
      <c r="B12298" t="s">
        <v>11709</v>
      </c>
    </row>
    <row r="12299" spans="1:2">
      <c r="A12299" s="1">
        <v>1090100159356</v>
      </c>
      <c r="B12299" t="s">
        <v>11710</v>
      </c>
    </row>
    <row r="12300" spans="1:2">
      <c r="A12300" s="1">
        <v>1090100159363</v>
      </c>
      <c r="B12300" t="s">
        <v>11711</v>
      </c>
    </row>
    <row r="12301" spans="1:2">
      <c r="A12301" s="1">
        <v>1090100159370</v>
      </c>
      <c r="B12301" t="e">
        <f>+WASHING MACHINE BOMPANI BL5212/BF2901</f>
        <v>#NAME?</v>
      </c>
    </row>
    <row r="12302" spans="1:2">
      <c r="A12302" s="1">
        <v>1090100159387</v>
      </c>
      <c r="B12302" t="s">
        <v>11712</v>
      </c>
    </row>
    <row r="12303" spans="1:2">
      <c r="A12303" s="1">
        <v>1090100159394</v>
      </c>
      <c r="B12303" t="s">
        <v>11713</v>
      </c>
    </row>
    <row r="12304" spans="1:2">
      <c r="A12304" s="1">
        <v>1090100159400</v>
      </c>
      <c r="B12304" t="s">
        <v>11714</v>
      </c>
    </row>
    <row r="12305" spans="1:2">
      <c r="A12305" s="1">
        <v>1090100159424</v>
      </c>
      <c r="B12305" t="s">
        <v>11715</v>
      </c>
    </row>
    <row r="12306" spans="1:2">
      <c r="A12306" s="1">
        <v>1090100159431</v>
      </c>
      <c r="B12306" t="s">
        <v>11716</v>
      </c>
    </row>
    <row r="12307" spans="1:2">
      <c r="A12307" s="1">
        <v>1090100159448</v>
      </c>
      <c r="B12307" t="s">
        <v>11717</v>
      </c>
    </row>
    <row r="12308" spans="1:2">
      <c r="A12308" s="1">
        <v>1090100159455</v>
      </c>
      <c r="B12308" t="s">
        <v>11718</v>
      </c>
    </row>
    <row r="12309" spans="1:2">
      <c r="A12309" s="1">
        <v>1090100159462</v>
      </c>
      <c r="B12309" t="s">
        <v>11719</v>
      </c>
    </row>
    <row r="12310" spans="1:2">
      <c r="A12310" s="1">
        <v>1090100159493</v>
      </c>
      <c r="B12310" t="s">
        <v>11720</v>
      </c>
    </row>
    <row r="12311" spans="1:2">
      <c r="A12311" s="1">
        <v>1090100159578</v>
      </c>
      <c r="B12311" t="e">
        <f>+WOODPLANKS SDF BAMBOO ACC. ADAPTA.704 NATUR. HOR.</f>
        <v>#NAME?</v>
      </c>
    </row>
    <row r="12312" spans="1:2">
      <c r="A12312" s="1">
        <v>1090100159585</v>
      </c>
      <c r="B12312" t="s">
        <v>11721</v>
      </c>
    </row>
    <row r="12313" spans="1:2">
      <c r="A12313" s="1">
        <v>1090100159592</v>
      </c>
      <c r="B12313" t="s">
        <v>11722</v>
      </c>
    </row>
    <row r="12314" spans="1:2">
      <c r="A12314" s="1">
        <v>1090100159608</v>
      </c>
      <c r="B12314" t="s">
        <v>11723</v>
      </c>
    </row>
    <row r="12315" spans="1:2">
      <c r="A12315" s="1">
        <v>1090100159615</v>
      </c>
      <c r="B12315" t="s">
        <v>11724</v>
      </c>
    </row>
    <row r="12316" spans="1:2">
      <c r="A12316" s="1">
        <v>1090100159622</v>
      </c>
      <c r="B12316" t="s">
        <v>11725</v>
      </c>
    </row>
    <row r="12317" spans="1:2">
      <c r="A12317" s="1">
        <v>1090100159639</v>
      </c>
      <c r="B12317" t="e">
        <f>+WOODPLANKS SDF BAMBOO ACC. ADAPTA.704 CARBO. HOR.</f>
        <v>#NAME?</v>
      </c>
    </row>
    <row r="12318" spans="1:2">
      <c r="A12318" s="1">
        <v>1090100159646</v>
      </c>
      <c r="B12318" t="e">
        <f>+WOODPLANKS SDF BAMBOO ACC. END MOUL.701 CARBO. HOR</f>
        <v>#NAME?</v>
      </c>
    </row>
    <row r="12319" spans="1:2">
      <c r="A12319" s="1">
        <v>1090100159653</v>
      </c>
      <c r="B12319" t="s">
        <v>11726</v>
      </c>
    </row>
    <row r="12320" spans="1:2">
      <c r="A12320" s="1">
        <v>1090100159660</v>
      </c>
      <c r="B12320" t="s">
        <v>11727</v>
      </c>
    </row>
    <row r="12321" spans="1:2">
      <c r="A12321" s="1">
        <v>1090100159677</v>
      </c>
      <c r="B12321" t="s">
        <v>11728</v>
      </c>
    </row>
    <row r="12322" spans="1:2">
      <c r="A12322" s="1">
        <v>1090100159684</v>
      </c>
      <c r="B12322" t="s">
        <v>11729</v>
      </c>
    </row>
    <row r="12323" spans="1:2">
      <c r="A12323" s="1">
        <v>1090100159691</v>
      </c>
      <c r="B12323" t="s">
        <v>11730</v>
      </c>
    </row>
    <row r="12324" spans="1:2">
      <c r="A12324" s="1">
        <v>1090100159707</v>
      </c>
      <c r="B12324" t="s">
        <v>11731</v>
      </c>
    </row>
    <row r="12325" spans="1:2">
      <c r="A12325" s="1">
        <v>1090100159714</v>
      </c>
      <c r="B12325" t="e">
        <f>+RANGE HOOD BOMPANI BO0H703/853/E ROSADEIVENTI</f>
        <v>#NAME?</v>
      </c>
    </row>
    <row r="12326" spans="1:2">
      <c r="A12326" s="1">
        <v>1090100159721</v>
      </c>
      <c r="B12326" t="e">
        <f>+GAS RANGE BOMPANI BO960YG/BI960YA/L</f>
        <v>#NAME?</v>
      </c>
    </row>
    <row r="12327" spans="1:2">
      <c r="A12327" s="1">
        <v>1090100159738</v>
      </c>
      <c r="B12327" t="s">
        <v>11732</v>
      </c>
    </row>
    <row r="12328" spans="1:2">
      <c r="A12328" s="1">
        <v>1090100159745</v>
      </c>
      <c r="B12328" t="e">
        <f>+REFRIGERATOR BOMPANI NT640M/BL6282/E T/DOOR</f>
        <v>#NAME?</v>
      </c>
    </row>
    <row r="12329" spans="1:2">
      <c r="A12329" s="1">
        <v>1090100159752</v>
      </c>
      <c r="B12329" t="s">
        <v>11733</v>
      </c>
    </row>
    <row r="12330" spans="1:2">
      <c r="A12330" s="1">
        <v>1090100159769</v>
      </c>
      <c r="B12330" t="s">
        <v>11734</v>
      </c>
    </row>
    <row r="12331" spans="1:2">
      <c r="A12331" s="1">
        <v>1090100159776</v>
      </c>
      <c r="B12331" t="s">
        <v>11735</v>
      </c>
    </row>
    <row r="12332" spans="1:2">
      <c r="A12332" s="1">
        <v>1090100159783</v>
      </c>
      <c r="B12332" t="s">
        <v>11736</v>
      </c>
    </row>
    <row r="12333" spans="1:2">
      <c r="A12333" s="1">
        <v>1090100159790</v>
      </c>
      <c r="B12333" t="e">
        <f>+OUTDOOR TRELLIS CAPPING NZ WOOD TREAT.32X68X2450MM</f>
        <v>#NAME?</v>
      </c>
    </row>
    <row r="12334" spans="1:2">
      <c r="A12334" s="1">
        <v>1090100159844</v>
      </c>
      <c r="B12334" t="s">
        <v>11737</v>
      </c>
    </row>
    <row r="12335" spans="1:2">
      <c r="A12335" s="1">
        <v>1090100159851</v>
      </c>
      <c r="B12335" t="s">
        <v>11738</v>
      </c>
    </row>
    <row r="12336" spans="1:2">
      <c r="A12336" s="1">
        <v>1090100159899</v>
      </c>
      <c r="B12336" t="s">
        <v>11739</v>
      </c>
    </row>
    <row r="12337" spans="1:2">
      <c r="A12337" s="1">
        <v>1090100159905</v>
      </c>
      <c r="B12337" t="s">
        <v>11740</v>
      </c>
    </row>
    <row r="12338" spans="1:2">
      <c r="A12338" s="1">
        <v>1090100159912</v>
      </c>
      <c r="B12338" t="s">
        <v>11741</v>
      </c>
    </row>
    <row r="12339" spans="1:2">
      <c r="A12339" s="1">
        <v>1090100159929</v>
      </c>
      <c r="B12339" t="s">
        <v>11742</v>
      </c>
    </row>
    <row r="12340" spans="1:2">
      <c r="A12340" s="1">
        <v>1090100159936</v>
      </c>
      <c r="B12340" t="s">
        <v>11743</v>
      </c>
    </row>
    <row r="12341" spans="1:2">
      <c r="A12341" s="1">
        <v>1090100160031</v>
      </c>
      <c r="B12341" t="e">
        <f>+RACK TEKNO TEL SHELF T-BK-9</f>
        <v>#NAME?</v>
      </c>
    </row>
    <row r="12342" spans="1:2">
      <c r="A12342" s="1">
        <v>1090100160048</v>
      </c>
      <c r="B12342" t="e">
        <f>+RACK TEKNO TEL DRAINER T-KB-1</f>
        <v>#NAME?</v>
      </c>
    </row>
    <row r="12343" spans="1:2">
      <c r="A12343" s="1">
        <v>1090100160055</v>
      </c>
      <c r="B12343" t="e">
        <f>+RACK TEKNO TEL DRAINER T-KB-8</f>
        <v>#NAME?</v>
      </c>
    </row>
    <row r="12344" spans="1:2">
      <c r="A12344" s="1">
        <v>1090100160062</v>
      </c>
      <c r="B12344" t="e">
        <f>+RACK TEKNO TEL DRAINER T-MG-51</f>
        <v>#NAME?</v>
      </c>
    </row>
    <row r="12345" spans="1:2">
      <c r="A12345" s="1">
        <v>1090100160192</v>
      </c>
      <c r="B12345" t="s">
        <v>11744</v>
      </c>
    </row>
    <row r="12346" spans="1:2">
      <c r="A12346" s="1">
        <v>1090100160208</v>
      </c>
      <c r="B12346" t="s">
        <v>11745</v>
      </c>
    </row>
    <row r="12347" spans="1:2">
      <c r="A12347" s="1">
        <v>1090100160215</v>
      </c>
      <c r="B12347" t="s">
        <v>11746</v>
      </c>
    </row>
    <row r="12348" spans="1:2">
      <c r="A12348" s="1">
        <v>1090100160222</v>
      </c>
      <c r="B12348" t="s">
        <v>11747</v>
      </c>
    </row>
    <row r="12349" spans="1:2">
      <c r="A12349" s="1">
        <v>1090100160239</v>
      </c>
      <c r="B12349" t="s">
        <v>11748</v>
      </c>
    </row>
    <row r="12350" spans="1:2">
      <c r="A12350" s="1">
        <v>1090100160246</v>
      </c>
      <c r="B12350" t="s">
        <v>11749</v>
      </c>
    </row>
    <row r="12351" spans="1:2">
      <c r="A12351" s="1">
        <v>1090100160253</v>
      </c>
      <c r="B12351" t="s">
        <v>11750</v>
      </c>
    </row>
    <row r="12352" spans="1:2">
      <c r="A12352" s="1">
        <v>1090100160260</v>
      </c>
      <c r="B12352" t="s">
        <v>11751</v>
      </c>
    </row>
    <row r="12353" spans="1:2">
      <c r="A12353" s="1">
        <v>1090100160277</v>
      </c>
      <c r="B12353" t="s">
        <v>11752</v>
      </c>
    </row>
    <row r="12354" spans="1:2">
      <c r="A12354" s="1">
        <v>1090100160284</v>
      </c>
      <c r="B12354" t="s">
        <v>11753</v>
      </c>
    </row>
    <row r="12355" spans="1:2">
      <c r="A12355" s="1">
        <v>1090100160291</v>
      </c>
      <c r="B12355" t="s">
        <v>11754</v>
      </c>
    </row>
    <row r="12356" spans="1:2">
      <c r="A12356" s="1">
        <v>1090100160307</v>
      </c>
      <c r="B12356" t="s">
        <v>11755</v>
      </c>
    </row>
    <row r="12357" spans="1:2">
      <c r="A12357" s="1">
        <v>1090100160314</v>
      </c>
      <c r="B12357" t="s">
        <v>11756</v>
      </c>
    </row>
    <row r="12358" spans="1:2">
      <c r="A12358" s="1">
        <v>1090100160321</v>
      </c>
      <c r="B12358" t="s">
        <v>11757</v>
      </c>
    </row>
    <row r="12359" spans="1:2">
      <c r="A12359" s="1">
        <v>1090100160338</v>
      </c>
      <c r="B12359" t="s">
        <v>11758</v>
      </c>
    </row>
    <row r="12360" spans="1:2">
      <c r="A12360" s="1">
        <v>1090100160345</v>
      </c>
      <c r="B12360" t="s">
        <v>11759</v>
      </c>
    </row>
    <row r="12361" spans="1:2">
      <c r="A12361" s="1">
        <v>1090100160352</v>
      </c>
      <c r="B12361" t="s">
        <v>11760</v>
      </c>
    </row>
    <row r="12362" spans="1:2">
      <c r="A12362" s="1">
        <v>1090100160369</v>
      </c>
      <c r="B12362" t="s">
        <v>11761</v>
      </c>
    </row>
    <row r="12363" spans="1:2">
      <c r="A12363" s="1">
        <v>1090100160376</v>
      </c>
      <c r="B12363" t="s">
        <v>11762</v>
      </c>
    </row>
    <row r="12364" spans="1:2">
      <c r="A12364" s="1">
        <v>1090100160383</v>
      </c>
      <c r="B12364" t="s">
        <v>11763</v>
      </c>
    </row>
    <row r="12365" spans="1:2">
      <c r="A12365" s="1">
        <v>1090100160390</v>
      </c>
      <c r="B12365" t="s">
        <v>11764</v>
      </c>
    </row>
    <row r="12366" spans="1:2">
      <c r="A12366" s="1">
        <v>1090100160406</v>
      </c>
      <c r="B12366" t="s">
        <v>11765</v>
      </c>
    </row>
    <row r="12367" spans="1:2">
      <c r="A12367" s="1">
        <v>1090100160413</v>
      </c>
      <c r="B12367" t="s">
        <v>11766</v>
      </c>
    </row>
    <row r="12368" spans="1:2">
      <c r="A12368" s="1">
        <v>1090100160420</v>
      </c>
      <c r="B12368" t="s">
        <v>11767</v>
      </c>
    </row>
    <row r="12369" spans="1:2">
      <c r="A12369" s="1">
        <v>1090100160437</v>
      </c>
      <c r="B12369" t="s">
        <v>11768</v>
      </c>
    </row>
    <row r="12370" spans="1:2">
      <c r="A12370" s="1">
        <v>1090100160444</v>
      </c>
      <c r="B12370" t="s">
        <v>11769</v>
      </c>
    </row>
    <row r="12371" spans="1:2">
      <c r="A12371" s="1">
        <v>1090100160451</v>
      </c>
      <c r="B12371" t="s">
        <v>11770</v>
      </c>
    </row>
    <row r="12372" spans="1:2">
      <c r="A12372" s="1">
        <v>1090100160468</v>
      </c>
      <c r="B12372" t="s">
        <v>11771</v>
      </c>
    </row>
    <row r="12373" spans="1:2">
      <c r="A12373" s="1">
        <v>1090100160475</v>
      </c>
      <c r="B12373" t="s">
        <v>11772</v>
      </c>
    </row>
    <row r="12374" spans="1:2">
      <c r="A12374" s="1">
        <v>1090100160482</v>
      </c>
      <c r="B12374" t="s">
        <v>11773</v>
      </c>
    </row>
    <row r="12375" spans="1:2">
      <c r="A12375" s="1">
        <v>1090100160499</v>
      </c>
      <c r="B12375" t="s">
        <v>11774</v>
      </c>
    </row>
    <row r="12376" spans="1:2">
      <c r="A12376" s="1">
        <v>1090100160505</v>
      </c>
      <c r="B12376" t="s">
        <v>11775</v>
      </c>
    </row>
    <row r="12377" spans="1:2">
      <c r="A12377" s="1">
        <v>1090100160512</v>
      </c>
      <c r="B12377" t="s">
        <v>11776</v>
      </c>
    </row>
    <row r="12378" spans="1:2">
      <c r="A12378" s="1">
        <v>1090100160529</v>
      </c>
      <c r="B12378" t="s">
        <v>11777</v>
      </c>
    </row>
    <row r="12379" spans="1:2">
      <c r="A12379" s="1">
        <v>1090100160536</v>
      </c>
      <c r="B12379" t="s">
        <v>11778</v>
      </c>
    </row>
    <row r="12380" spans="1:2">
      <c r="A12380" s="1">
        <v>1090100160543</v>
      </c>
      <c r="B12380" t="s">
        <v>11779</v>
      </c>
    </row>
    <row r="12381" spans="1:2">
      <c r="A12381" s="1">
        <v>1090100160550</v>
      </c>
      <c r="B12381" t="s">
        <v>11780</v>
      </c>
    </row>
    <row r="12382" spans="1:2">
      <c r="A12382" s="1">
        <v>1090100160567</v>
      </c>
      <c r="B12382" t="s">
        <v>11781</v>
      </c>
    </row>
    <row r="12383" spans="1:2">
      <c r="A12383" s="1">
        <v>1090100160574</v>
      </c>
      <c r="B12383" t="s">
        <v>11782</v>
      </c>
    </row>
    <row r="12384" spans="1:2">
      <c r="A12384" s="1">
        <v>1090100160581</v>
      </c>
      <c r="B12384" t="s">
        <v>11783</v>
      </c>
    </row>
    <row r="12385" spans="1:2">
      <c r="A12385" s="1">
        <v>1090100160598</v>
      </c>
      <c r="B12385" t="s">
        <v>11784</v>
      </c>
    </row>
    <row r="12386" spans="1:2">
      <c r="A12386" s="1">
        <v>1090100160604</v>
      </c>
      <c r="B12386" t="s">
        <v>11785</v>
      </c>
    </row>
    <row r="12387" spans="1:2">
      <c r="A12387" s="1">
        <v>1090100160611</v>
      </c>
      <c r="B12387" t="s">
        <v>11786</v>
      </c>
    </row>
    <row r="12388" spans="1:2">
      <c r="A12388" s="1">
        <v>1090100160628</v>
      </c>
      <c r="B12388" t="s">
        <v>11787</v>
      </c>
    </row>
    <row r="12389" spans="1:2">
      <c r="A12389" s="1">
        <v>1090100160635</v>
      </c>
      <c r="B12389" t="s">
        <v>11788</v>
      </c>
    </row>
    <row r="12390" spans="1:2">
      <c r="A12390" s="1">
        <v>1090100160659</v>
      </c>
      <c r="B12390" t="s">
        <v>11789</v>
      </c>
    </row>
    <row r="12391" spans="1:2">
      <c r="A12391" s="1">
        <v>1090100160666</v>
      </c>
      <c r="B12391" t="s">
        <v>11790</v>
      </c>
    </row>
    <row r="12392" spans="1:2">
      <c r="A12392" s="1">
        <v>1090100160673</v>
      </c>
      <c r="B12392" t="s">
        <v>11791</v>
      </c>
    </row>
    <row r="12393" spans="1:2">
      <c r="A12393" s="1">
        <v>1090100160680</v>
      </c>
      <c r="B12393" t="e">
        <f>+RACK AMSHAK STORAGE D-AE-413</f>
        <v>#NAME?</v>
      </c>
    </row>
    <row r="12394" spans="1:2">
      <c r="A12394" s="1">
        <v>1090100160697</v>
      </c>
      <c r="B12394" t="e">
        <f>+DRAWER KING CONCRETE COUNTER</f>
        <v>#NAME?</v>
      </c>
    </row>
    <row r="12395" spans="1:2">
      <c r="A12395" s="1">
        <v>1090100160710</v>
      </c>
      <c r="B12395" t="s">
        <v>11792</v>
      </c>
    </row>
    <row r="12396" spans="1:2">
      <c r="A12396" s="1">
        <v>1090100160727</v>
      </c>
      <c r="B12396" t="s">
        <v>11793</v>
      </c>
    </row>
    <row r="12397" spans="1:2">
      <c r="A12397" s="1">
        <v>1090100160734</v>
      </c>
      <c r="B12397" t="s">
        <v>11794</v>
      </c>
    </row>
    <row r="12398" spans="1:2">
      <c r="A12398" s="1">
        <v>1090100160741</v>
      </c>
      <c r="B12398" t="s">
        <v>11795</v>
      </c>
    </row>
    <row r="12399" spans="1:2">
      <c r="A12399" s="1">
        <v>1090100160765</v>
      </c>
      <c r="B12399" t="s">
        <v>11796</v>
      </c>
    </row>
    <row r="12400" spans="1:2">
      <c r="A12400" s="1">
        <v>1090100160772</v>
      </c>
      <c r="B12400" t="s">
        <v>11797</v>
      </c>
    </row>
    <row r="12401" spans="1:2">
      <c r="A12401" s="1">
        <v>1090100160789</v>
      </c>
      <c r="B12401" t="s">
        <v>11798</v>
      </c>
    </row>
    <row r="12402" spans="1:2">
      <c r="A12402" s="1">
        <v>1090100160796</v>
      </c>
      <c r="B12402" t="s">
        <v>11799</v>
      </c>
    </row>
    <row r="12403" spans="1:2">
      <c r="A12403" s="1">
        <v>1090100160802</v>
      </c>
      <c r="B12403" t="s">
        <v>11800</v>
      </c>
    </row>
    <row r="12404" spans="1:2">
      <c r="A12404" s="1">
        <v>1090100160819</v>
      </c>
      <c r="B12404" t="s">
        <v>11801</v>
      </c>
    </row>
    <row r="12405" spans="1:2">
      <c r="A12405" s="1">
        <v>1090100160826</v>
      </c>
      <c r="B12405" t="s">
        <v>11802</v>
      </c>
    </row>
    <row r="12406" spans="1:2">
      <c r="A12406" s="1">
        <v>1090100160833</v>
      </c>
      <c r="B12406" t="s">
        <v>11803</v>
      </c>
    </row>
    <row r="12407" spans="1:2">
      <c r="A12407" s="1">
        <v>1090100160840</v>
      </c>
      <c r="B12407" t="s">
        <v>11804</v>
      </c>
    </row>
    <row r="12408" spans="1:2">
      <c r="A12408" s="1">
        <v>1090100160857</v>
      </c>
      <c r="B12408" t="s">
        <v>11805</v>
      </c>
    </row>
    <row r="12409" spans="1:2">
      <c r="A12409" s="1">
        <v>1090100160864</v>
      </c>
      <c r="B12409" t="s">
        <v>11806</v>
      </c>
    </row>
    <row r="12410" spans="1:2">
      <c r="A12410" s="1">
        <v>1090100160888</v>
      </c>
      <c r="B12410" t="s">
        <v>11807</v>
      </c>
    </row>
    <row r="12411" spans="1:2">
      <c r="A12411" s="1">
        <v>1090100160895</v>
      </c>
      <c r="B12411" t="s">
        <v>11808</v>
      </c>
    </row>
    <row r="12412" spans="1:2">
      <c r="A12412" s="1">
        <v>1090100160901</v>
      </c>
      <c r="B12412" t="s">
        <v>11809</v>
      </c>
    </row>
    <row r="12413" spans="1:2">
      <c r="A12413" s="1">
        <v>1090100160918</v>
      </c>
      <c r="B12413" t="s">
        <v>11810</v>
      </c>
    </row>
    <row r="12414" spans="1:2">
      <c r="A12414" s="1">
        <v>1090100160949</v>
      </c>
      <c r="B12414" t="s">
        <v>11811</v>
      </c>
    </row>
    <row r="12415" spans="1:2">
      <c r="A12415" s="1">
        <v>1090100160956</v>
      </c>
      <c r="B12415" t="s">
        <v>11812</v>
      </c>
    </row>
    <row r="12416" spans="1:2">
      <c r="A12416" s="1">
        <v>1090100160963</v>
      </c>
      <c r="B12416" t="s">
        <v>11813</v>
      </c>
    </row>
    <row r="12417" spans="1:2">
      <c r="A12417" s="1">
        <v>1090100160970</v>
      </c>
      <c r="B12417" t="s">
        <v>11814</v>
      </c>
    </row>
    <row r="12418" spans="1:2">
      <c r="A12418" s="1">
        <v>1090100161038</v>
      </c>
      <c r="B12418" t="s">
        <v>11815</v>
      </c>
    </row>
    <row r="12419" spans="1:2">
      <c r="A12419" s="1">
        <v>1090100161045</v>
      </c>
      <c r="B12419" t="s">
        <v>11816</v>
      </c>
    </row>
    <row r="12420" spans="1:2">
      <c r="A12420" s="1">
        <v>1090100161052</v>
      </c>
      <c r="B12420" t="s">
        <v>11817</v>
      </c>
    </row>
    <row r="12421" spans="1:2">
      <c r="A12421" s="1">
        <v>1090100161069</v>
      </c>
      <c r="B12421" t="s">
        <v>11818</v>
      </c>
    </row>
    <row r="12422" spans="1:2">
      <c r="A12422" s="1">
        <v>1090100161076</v>
      </c>
      <c r="B12422" t="s">
        <v>11819</v>
      </c>
    </row>
    <row r="12423" spans="1:2">
      <c r="A12423" s="1">
        <v>1090100161083</v>
      </c>
      <c r="B12423" t="s">
        <v>11820</v>
      </c>
    </row>
    <row r="12424" spans="1:2">
      <c r="A12424" s="1">
        <v>1090100161090</v>
      </c>
      <c r="B12424" t="s">
        <v>11821</v>
      </c>
    </row>
    <row r="12425" spans="1:2">
      <c r="A12425" s="1">
        <v>1090100161113</v>
      </c>
      <c r="B12425" t="s">
        <v>11822</v>
      </c>
    </row>
    <row r="12426" spans="1:2">
      <c r="A12426" s="1">
        <v>1090100161120</v>
      </c>
      <c r="B12426" t="s">
        <v>11823</v>
      </c>
    </row>
    <row r="12427" spans="1:2">
      <c r="A12427" s="1">
        <v>1090100161137</v>
      </c>
      <c r="B12427" t="s">
        <v>11824</v>
      </c>
    </row>
    <row r="12428" spans="1:2">
      <c r="A12428" s="1">
        <v>1090100161144</v>
      </c>
      <c r="B12428" t="s">
        <v>11825</v>
      </c>
    </row>
    <row r="12429" spans="1:2">
      <c r="A12429" s="1">
        <v>1090100161151</v>
      </c>
      <c r="B12429" t="s">
        <v>11826</v>
      </c>
    </row>
    <row r="12430" spans="1:2">
      <c r="A12430" s="1">
        <v>1090100161168</v>
      </c>
      <c r="B12430" t="s">
        <v>11827</v>
      </c>
    </row>
    <row r="12431" spans="1:2">
      <c r="A12431" s="1">
        <v>1090100161175</v>
      </c>
      <c r="B12431" t="s">
        <v>11828</v>
      </c>
    </row>
    <row r="12432" spans="1:2">
      <c r="A12432" s="1">
        <v>1090100161199</v>
      </c>
      <c r="B12432" t="s">
        <v>11829</v>
      </c>
    </row>
    <row r="12433" spans="1:2">
      <c r="A12433" s="1">
        <v>1090100161205</v>
      </c>
      <c r="B12433" t="s">
        <v>11830</v>
      </c>
    </row>
    <row r="12434" spans="1:2">
      <c r="A12434" s="1">
        <v>1090100161212</v>
      </c>
      <c r="B12434" t="s">
        <v>11831</v>
      </c>
    </row>
    <row r="12435" spans="1:2">
      <c r="A12435" s="1">
        <v>1090100161229</v>
      </c>
      <c r="B12435" t="s">
        <v>11832</v>
      </c>
    </row>
    <row r="12436" spans="1:2">
      <c r="A12436" s="1">
        <v>1090100161236</v>
      </c>
      <c r="B12436" t="s">
        <v>11833</v>
      </c>
    </row>
    <row r="12437" spans="1:2">
      <c r="A12437" s="1">
        <v>1090100161243</v>
      </c>
      <c r="B12437" t="s">
        <v>11834</v>
      </c>
    </row>
    <row r="12438" spans="1:2">
      <c r="A12438" s="1">
        <v>1090100161250</v>
      </c>
      <c r="B12438" t="s">
        <v>11835</v>
      </c>
    </row>
    <row r="12439" spans="1:2">
      <c r="A12439" s="1">
        <v>1090100161380</v>
      </c>
      <c r="B12439" t="e">
        <f>+DRYER  BOMPANI BL5292/E CLOTHES DRYER</f>
        <v>#NAME?</v>
      </c>
    </row>
    <row r="12440" spans="1:2">
      <c r="A12440" s="1">
        <v>1090100161403</v>
      </c>
      <c r="B12440" t="e">
        <f>+HOB BOMPANI BO236BD/L/N</f>
        <v>#NAME?</v>
      </c>
    </row>
    <row r="12441" spans="1:2">
      <c r="A12441" s="1">
        <v>1090100161410</v>
      </c>
      <c r="B12441" t="s">
        <v>11836</v>
      </c>
    </row>
    <row r="12442" spans="1:2">
      <c r="A12442" s="1">
        <v>1090100161427</v>
      </c>
      <c r="B12442" t="s">
        <v>11837</v>
      </c>
    </row>
    <row r="12443" spans="1:2">
      <c r="A12443" s="1">
        <v>1090100161434</v>
      </c>
      <c r="B12443" t="s">
        <v>11838</v>
      </c>
    </row>
    <row r="12444" spans="1:2">
      <c r="A12444" s="1">
        <v>1090100161441</v>
      </c>
      <c r="B12444" t="s">
        <v>11839</v>
      </c>
    </row>
    <row r="12445" spans="1:2">
      <c r="A12445" s="1">
        <v>1090100161458</v>
      </c>
      <c r="B12445" t="s">
        <v>11840</v>
      </c>
    </row>
    <row r="12446" spans="1:2">
      <c r="A12446" s="1">
        <v>1090100161465</v>
      </c>
      <c r="B12446" t="s">
        <v>11841</v>
      </c>
    </row>
    <row r="12447" spans="1:2">
      <c r="A12447" s="1">
        <v>1090100161472</v>
      </c>
      <c r="B12447" t="e">
        <f>+URINAL LA FONZA U02S SEVERO-S WHITE</f>
        <v>#NAME?</v>
      </c>
    </row>
    <row r="12448" spans="1:2">
      <c r="A12448" s="1">
        <v>1090100161489</v>
      </c>
      <c r="B12448" t="s">
        <v>11842</v>
      </c>
    </row>
    <row r="12449" spans="1:2">
      <c r="A12449" s="1">
        <v>1090100161496</v>
      </c>
      <c r="B12449" t="s">
        <v>11843</v>
      </c>
    </row>
    <row r="12450" spans="1:2">
      <c r="A12450" s="1">
        <v>1090100161557</v>
      </c>
      <c r="B12450" t="e">
        <f>+WOODPLANKS SDF BAMBOO ACC. ADAPTA.704 CARBO. VER.</f>
        <v>#NAME?</v>
      </c>
    </row>
    <row r="12451" spans="1:2">
      <c r="A12451" s="1">
        <v>1090100161564</v>
      </c>
      <c r="B12451" t="e">
        <f>+WOODPLANKS SDF BAMBOO ACC. END MOUL.701 CARBO. VER</f>
        <v>#NAME?</v>
      </c>
    </row>
    <row r="12452" spans="1:2">
      <c r="A12452" s="1">
        <v>1090100161571</v>
      </c>
      <c r="B12452" t="s">
        <v>11844</v>
      </c>
    </row>
    <row r="12453" spans="1:2">
      <c r="A12453" s="1">
        <v>1090100161588</v>
      </c>
      <c r="B12453" t="e">
        <f>+WC LA FONZA H1/H7 LIVORNO WHITE</f>
        <v>#NAME?</v>
      </c>
    </row>
    <row r="12454" spans="1:2">
      <c r="A12454" s="1">
        <v>1090100161595</v>
      </c>
      <c r="B12454" t="s">
        <v>11845</v>
      </c>
    </row>
    <row r="12455" spans="1:2">
      <c r="A12455" s="1">
        <v>1090100161601</v>
      </c>
      <c r="B12455" t="e">
        <f>+WC LA FONZA H29 VERONA WHITE</f>
        <v>#NAME?</v>
      </c>
    </row>
    <row r="12456" spans="1:2">
      <c r="A12456" s="1">
        <v>1090100161618</v>
      </c>
      <c r="B12456" t="e">
        <f>+LAV LA FONZA PL22S WHITE</f>
        <v>#NAME?</v>
      </c>
    </row>
    <row r="12457" spans="1:2">
      <c r="A12457" s="1">
        <v>1090100161625</v>
      </c>
      <c r="B12457" t="e">
        <f>+PEDESTAL LA FONZA PL22S WHITE</f>
        <v>#NAME?</v>
      </c>
    </row>
    <row r="12458" spans="1:2">
      <c r="A12458" s="1">
        <v>1090100161632</v>
      </c>
      <c r="B12458" t="s">
        <v>11846</v>
      </c>
    </row>
    <row r="12459" spans="1:2">
      <c r="A12459" s="1">
        <v>1090100161687</v>
      </c>
      <c r="B12459" t="s">
        <v>11847</v>
      </c>
    </row>
    <row r="12460" spans="1:2">
      <c r="A12460" s="1">
        <v>1090100161717</v>
      </c>
      <c r="B12460" t="s">
        <v>11848</v>
      </c>
    </row>
    <row r="12461" spans="1:2">
      <c r="A12461" s="1">
        <v>1090100161748</v>
      </c>
      <c r="B12461" t="s">
        <v>11849</v>
      </c>
    </row>
    <row r="12462" spans="1:2">
      <c r="A12462" s="1">
        <v>1090100161755</v>
      </c>
      <c r="B12462" t="s">
        <v>11850</v>
      </c>
    </row>
    <row r="12463" spans="1:2">
      <c r="A12463" s="1">
        <v>1090100161762</v>
      </c>
      <c r="B12463" t="s">
        <v>11851</v>
      </c>
    </row>
    <row r="12464" spans="1:2">
      <c r="A12464" s="1">
        <v>1090100161779</v>
      </c>
      <c r="B12464" t="s">
        <v>11852</v>
      </c>
    </row>
    <row r="12465" spans="1:2">
      <c r="A12465" s="1">
        <v>1090100161793</v>
      </c>
      <c r="B12465" t="s">
        <v>11853</v>
      </c>
    </row>
    <row r="12466" spans="1:2">
      <c r="A12466" s="1">
        <v>1090100161816</v>
      </c>
      <c r="B12466" t="s">
        <v>11854</v>
      </c>
    </row>
    <row r="12467" spans="1:2">
      <c r="A12467" s="1">
        <v>1090100161823</v>
      </c>
      <c r="B12467" t="s">
        <v>11855</v>
      </c>
    </row>
    <row r="12468" spans="1:2">
      <c r="A12468" s="1">
        <v>1090100161830</v>
      </c>
      <c r="B12468" t="s">
        <v>11856</v>
      </c>
    </row>
    <row r="12469" spans="1:2">
      <c r="A12469" s="1">
        <v>1090100161847</v>
      </c>
      <c r="B12469" t="s">
        <v>11857</v>
      </c>
    </row>
    <row r="12470" spans="1:2">
      <c r="A12470" s="1">
        <v>1090100161854</v>
      </c>
      <c r="B12470" t="s">
        <v>11858</v>
      </c>
    </row>
    <row r="12471" spans="1:2">
      <c r="A12471" s="1">
        <v>1090100161861</v>
      </c>
      <c r="B12471" t="s">
        <v>11859</v>
      </c>
    </row>
    <row r="12472" spans="1:2">
      <c r="A12472" s="1">
        <v>1090100161878</v>
      </c>
      <c r="B12472" t="s">
        <v>11860</v>
      </c>
    </row>
    <row r="12473" spans="1:2">
      <c r="A12473" s="1">
        <v>1090100161885</v>
      </c>
      <c r="B12473" t="s">
        <v>11861</v>
      </c>
    </row>
    <row r="12474" spans="1:2">
      <c r="A12474" s="1">
        <v>1090100161892</v>
      </c>
      <c r="B12474" t="s">
        <v>11862</v>
      </c>
    </row>
    <row r="12475" spans="1:2">
      <c r="A12475" s="1">
        <v>1090100161908</v>
      </c>
      <c r="B12475" t="s">
        <v>11863</v>
      </c>
    </row>
    <row r="12476" spans="1:2">
      <c r="A12476" s="1">
        <v>1090100161915</v>
      </c>
      <c r="B12476" t="s">
        <v>11864</v>
      </c>
    </row>
    <row r="12477" spans="1:2">
      <c r="A12477" s="1">
        <v>1090100161922</v>
      </c>
      <c r="B12477" t="s">
        <v>11865</v>
      </c>
    </row>
    <row r="12478" spans="1:2">
      <c r="A12478" s="1">
        <v>1090100161939</v>
      </c>
      <c r="B12478" t="s">
        <v>11866</v>
      </c>
    </row>
    <row r="12479" spans="1:2">
      <c r="A12479" s="1">
        <v>1090100161946</v>
      </c>
      <c r="B12479" t="e">
        <f>+PEDESTAL LA FONZA M23 WHITE</f>
        <v>#NAME?</v>
      </c>
    </row>
    <row r="12480" spans="1:2">
      <c r="A12480" s="1">
        <v>1090100161960</v>
      </c>
      <c r="B12480" t="s">
        <v>11867</v>
      </c>
    </row>
    <row r="12481" spans="1:2">
      <c r="A12481" s="1">
        <v>1090100161984</v>
      </c>
      <c r="B12481" t="e">
        <f>+LAV LA FONZA M18 WHITE</f>
        <v>#NAME?</v>
      </c>
    </row>
    <row r="12482" spans="1:2">
      <c r="A12482" s="1">
        <v>1090100162011</v>
      </c>
      <c r="B12482" t="s">
        <v>11868</v>
      </c>
    </row>
    <row r="12483" spans="1:2">
      <c r="A12483" s="1">
        <v>1090100162028</v>
      </c>
      <c r="B12483" t="e">
        <f>+WC SOHO DEKAL SE8002 WHITE</f>
        <v>#NAME?</v>
      </c>
    </row>
    <row r="12484" spans="1:2">
      <c r="A12484" s="1">
        <v>1090100162035</v>
      </c>
      <c r="B12484" t="s">
        <v>11869</v>
      </c>
    </row>
    <row r="12485" spans="1:2">
      <c r="A12485" s="1">
        <v>1090100162042</v>
      </c>
      <c r="B12485" t="s">
        <v>11870</v>
      </c>
    </row>
    <row r="12486" spans="1:2">
      <c r="A12486" s="1">
        <v>1090100162059</v>
      </c>
      <c r="B12486" t="s">
        <v>11871</v>
      </c>
    </row>
    <row r="12487" spans="1:2">
      <c r="A12487" s="1">
        <v>1090100162066</v>
      </c>
      <c r="B12487" t="s">
        <v>11872</v>
      </c>
    </row>
    <row r="12488" spans="1:2">
      <c r="A12488" s="1">
        <v>1090100162073</v>
      </c>
      <c r="B12488" t="s">
        <v>11873</v>
      </c>
    </row>
    <row r="12489" spans="1:2">
      <c r="A12489" s="1">
        <v>1090100162080</v>
      </c>
      <c r="B12489" t="s">
        <v>11874</v>
      </c>
    </row>
    <row r="12490" spans="1:2">
      <c r="A12490" s="1">
        <v>1090100162097</v>
      </c>
      <c r="B12490" t="s">
        <v>11875</v>
      </c>
    </row>
    <row r="12491" spans="1:2">
      <c r="A12491" s="1">
        <v>1090100162103</v>
      </c>
      <c r="B12491" t="s">
        <v>11876</v>
      </c>
    </row>
    <row r="12492" spans="1:2">
      <c r="A12492" s="1">
        <v>1090100162110</v>
      </c>
      <c r="B12492" t="s">
        <v>11877</v>
      </c>
    </row>
    <row r="12493" spans="1:2">
      <c r="A12493" s="1">
        <v>1090100162127</v>
      </c>
      <c r="B12493" t="e">
        <f>+GAS RANGE BOMPANI BI780YB/L W/SAFETY DEVICE</f>
        <v>#NAME?</v>
      </c>
    </row>
    <row r="12494" spans="1:2">
      <c r="A12494" s="1">
        <v>1090100162165</v>
      </c>
      <c r="B12494" t="e">
        <f>+FAUCET (GSA)</f>
        <v>#NAME?</v>
      </c>
    </row>
    <row r="12495" spans="1:2">
      <c r="A12495" s="1">
        <v>1090100162219</v>
      </c>
      <c r="B12495" t="s">
        <v>11878</v>
      </c>
    </row>
    <row r="12496" spans="1:2">
      <c r="A12496" s="1">
        <v>1090100162226</v>
      </c>
      <c r="B12496" t="s">
        <v>11879</v>
      </c>
    </row>
    <row r="12497" spans="1:2">
      <c r="A12497" s="1">
        <v>1090100162233</v>
      </c>
      <c r="B12497" t="e">
        <f>+MIRROR CABINET KETER NIKA WHITE</f>
        <v>#NAME?</v>
      </c>
    </row>
    <row r="12498" spans="1:2">
      <c r="A12498" s="1">
        <v>1090100162240</v>
      </c>
      <c r="B12498" t="e">
        <f>+BATHROOM CABINET KETER ISEO WHITE</f>
        <v>#NAME?</v>
      </c>
    </row>
    <row r="12499" spans="1:2">
      <c r="A12499" s="1">
        <v>1090100162257</v>
      </c>
      <c r="B12499" t="s">
        <v>11880</v>
      </c>
    </row>
    <row r="12500" spans="1:2">
      <c r="A12500" s="1">
        <v>1090100162271</v>
      </c>
      <c r="B12500" t="s">
        <v>11881</v>
      </c>
    </row>
    <row r="12501" spans="1:2">
      <c r="A12501" s="1">
        <v>1090100162288</v>
      </c>
      <c r="B12501" t="s">
        <v>11882</v>
      </c>
    </row>
    <row r="12502" spans="1:2">
      <c r="A12502" s="1">
        <v>1090100162295</v>
      </c>
      <c r="B12502" t="s">
        <v>11883</v>
      </c>
    </row>
    <row r="12503" spans="1:2">
      <c r="A12503" s="1">
        <v>1090100162325</v>
      </c>
      <c r="B12503" t="s">
        <v>11884</v>
      </c>
    </row>
    <row r="12504" spans="1:2">
      <c r="A12504" s="1">
        <v>1090100162332</v>
      </c>
      <c r="B12504" t="s">
        <v>11885</v>
      </c>
    </row>
    <row r="12505" spans="1:2">
      <c r="A12505" s="1">
        <v>1090100162387</v>
      </c>
      <c r="B12505" t="s">
        <v>11886</v>
      </c>
    </row>
    <row r="12506" spans="1:2">
      <c r="A12506" s="1">
        <v>1090100162394</v>
      </c>
      <c r="B12506" t="s">
        <v>11887</v>
      </c>
    </row>
    <row r="12507" spans="1:2">
      <c r="A12507" s="1">
        <v>1090100162424</v>
      </c>
      <c r="B12507" t="s">
        <v>11888</v>
      </c>
    </row>
    <row r="12508" spans="1:2">
      <c r="A12508" s="1">
        <v>1090100162448</v>
      </c>
      <c r="B12508" t="s">
        <v>11889</v>
      </c>
    </row>
    <row r="12509" spans="1:2">
      <c r="A12509" s="1">
        <v>1090100162455</v>
      </c>
      <c r="B12509" t="s">
        <v>11890</v>
      </c>
    </row>
    <row r="12510" spans="1:2">
      <c r="A12510" s="1">
        <v>1090100162462</v>
      </c>
      <c r="B12510" t="s">
        <v>11891</v>
      </c>
    </row>
    <row r="12511" spans="1:2">
      <c r="A12511" s="1">
        <v>1090100162479</v>
      </c>
      <c r="B12511" t="s">
        <v>11892</v>
      </c>
    </row>
    <row r="12512" spans="1:2">
      <c r="A12512" s="1">
        <v>1090100162486</v>
      </c>
      <c r="B12512" t="s">
        <v>11893</v>
      </c>
    </row>
    <row r="12513" spans="1:2">
      <c r="A12513" s="1">
        <v>1090100162493</v>
      </c>
      <c r="B12513" t="s">
        <v>11894</v>
      </c>
    </row>
    <row r="12514" spans="1:2">
      <c r="A12514" s="1">
        <v>1090100162509</v>
      </c>
      <c r="B12514" t="s">
        <v>11895</v>
      </c>
    </row>
    <row r="12515" spans="1:2">
      <c r="A12515" s="1">
        <v>1090100162516</v>
      </c>
      <c r="B12515" t="s">
        <v>11896</v>
      </c>
    </row>
    <row r="12516" spans="1:2">
      <c r="A12516" s="1">
        <v>1090100162547</v>
      </c>
      <c r="B12516" t="s">
        <v>11897</v>
      </c>
    </row>
    <row r="12517" spans="1:2">
      <c r="A12517" s="1">
        <v>1090100162554</v>
      </c>
      <c r="B12517" t="s">
        <v>11898</v>
      </c>
    </row>
    <row r="12518" spans="1:2">
      <c r="A12518" s="1">
        <v>1090100162561</v>
      </c>
      <c r="B12518" t="s">
        <v>11899</v>
      </c>
    </row>
    <row r="12519" spans="1:2">
      <c r="A12519" s="1">
        <v>1090100162578</v>
      </c>
      <c r="B12519" t="s">
        <v>11900</v>
      </c>
    </row>
    <row r="12520" spans="1:2">
      <c r="A12520" s="1">
        <v>1090100162585</v>
      </c>
      <c r="B12520" t="s">
        <v>11901</v>
      </c>
    </row>
    <row r="12521" spans="1:2">
      <c r="A12521" s="1">
        <v>1090100162592</v>
      </c>
      <c r="B12521" t="s">
        <v>11902</v>
      </c>
    </row>
    <row r="12522" spans="1:2">
      <c r="A12522" s="1">
        <v>1090100162608</v>
      </c>
      <c r="B12522" t="s">
        <v>11903</v>
      </c>
    </row>
    <row r="12523" spans="1:2">
      <c r="A12523" s="1">
        <v>1090100162615</v>
      </c>
      <c r="B12523" t="s">
        <v>11904</v>
      </c>
    </row>
    <row r="12524" spans="1:2">
      <c r="A12524" s="1">
        <v>1090100162622</v>
      </c>
      <c r="B12524" t="s">
        <v>11905</v>
      </c>
    </row>
    <row r="12525" spans="1:2">
      <c r="A12525" s="1">
        <v>1090100162639</v>
      </c>
      <c r="B12525" t="e">
        <f>+RACK TEKNO TEL CHROME BASKET MG-4</f>
        <v>#NAME?</v>
      </c>
    </row>
    <row r="12526" spans="1:2">
      <c r="A12526" s="1">
        <v>1090100162646</v>
      </c>
      <c r="B12526" t="e">
        <f>+RACK TEKNO TEL CHROME BASKET MG-3</f>
        <v>#NAME?</v>
      </c>
    </row>
    <row r="12527" spans="1:2">
      <c r="A12527" s="1">
        <v>1090100162677</v>
      </c>
      <c r="B12527" t="s">
        <v>11906</v>
      </c>
    </row>
    <row r="12528" spans="1:2">
      <c r="A12528" s="1">
        <v>1090100162684</v>
      </c>
      <c r="B12528" t="e">
        <f>+LAV LA FONZA HL7400A/HL3100A AUSTIN WHITE</f>
        <v>#NAME?</v>
      </c>
    </row>
    <row r="12529" spans="1:2">
      <c r="A12529" s="1">
        <v>1090100162691</v>
      </c>
      <c r="B12529" t="s">
        <v>11907</v>
      </c>
    </row>
    <row r="12530" spans="1:2">
      <c r="A12530" s="1">
        <v>1090100162707</v>
      </c>
      <c r="B12530" t="s">
        <v>11908</v>
      </c>
    </row>
    <row r="12531" spans="1:2">
      <c r="A12531" s="1">
        <v>1090100162721</v>
      </c>
      <c r="B12531" t="s">
        <v>11909</v>
      </c>
    </row>
    <row r="12532" spans="1:2">
      <c r="A12532" s="1">
        <v>1090100162738</v>
      </c>
      <c r="B12532" t="s">
        <v>11910</v>
      </c>
    </row>
    <row r="12533" spans="1:2">
      <c r="A12533" s="1">
        <v>1090100162745</v>
      </c>
      <c r="B12533" t="s">
        <v>11911</v>
      </c>
    </row>
    <row r="12534" spans="1:2">
      <c r="A12534" s="1">
        <v>1090100162752</v>
      </c>
      <c r="B12534" t="s">
        <v>11912</v>
      </c>
    </row>
    <row r="12535" spans="1:2">
      <c r="A12535" s="1">
        <v>1090100162769</v>
      </c>
      <c r="B12535" t="s">
        <v>11913</v>
      </c>
    </row>
    <row r="12536" spans="1:2">
      <c r="A12536" s="1">
        <v>1090100162776</v>
      </c>
      <c r="B12536" t="s">
        <v>11914</v>
      </c>
    </row>
    <row r="12537" spans="1:2">
      <c r="A12537" s="1">
        <v>1090100162783</v>
      </c>
      <c r="B12537" t="s">
        <v>11915</v>
      </c>
    </row>
    <row r="12538" spans="1:2">
      <c r="A12538" s="1">
        <v>1090100162790</v>
      </c>
      <c r="B12538" t="s">
        <v>11916</v>
      </c>
    </row>
    <row r="12539" spans="1:2">
      <c r="A12539" s="1">
        <v>1090100162806</v>
      </c>
      <c r="B12539" t="s">
        <v>11917</v>
      </c>
    </row>
    <row r="12540" spans="1:2">
      <c r="A12540" s="1">
        <v>1090100162813</v>
      </c>
      <c r="B12540" t="s">
        <v>11918</v>
      </c>
    </row>
    <row r="12541" spans="1:2">
      <c r="A12541" s="1">
        <v>1090100162820</v>
      </c>
      <c r="B12541" t="s">
        <v>11919</v>
      </c>
    </row>
    <row r="12542" spans="1:2">
      <c r="A12542" s="1">
        <v>1090100162837</v>
      </c>
      <c r="B12542" t="s">
        <v>11920</v>
      </c>
    </row>
    <row r="12543" spans="1:2">
      <c r="A12543" s="1">
        <v>1090100162844</v>
      </c>
      <c r="B12543" t="s">
        <v>11921</v>
      </c>
    </row>
    <row r="12544" spans="1:2">
      <c r="A12544" s="1">
        <v>1090100162851</v>
      </c>
      <c r="B12544" t="e">
        <f>+WC LA FONZA H14 NEW VENEZIA IVORY</f>
        <v>#NAME?</v>
      </c>
    </row>
    <row r="12545" spans="1:2">
      <c r="A12545" s="1">
        <v>1090100162868</v>
      </c>
      <c r="B12545" t="s">
        <v>11922</v>
      </c>
    </row>
    <row r="12546" spans="1:2">
      <c r="A12546" s="1">
        <v>1090100162875</v>
      </c>
      <c r="B12546" t="s">
        <v>11923</v>
      </c>
    </row>
    <row r="12547" spans="1:2">
      <c r="A12547" s="1">
        <v>1090100162882</v>
      </c>
      <c r="B12547" t="s">
        <v>11924</v>
      </c>
    </row>
    <row r="12548" spans="1:2">
      <c r="A12548" s="1">
        <v>1090100162899</v>
      </c>
      <c r="B12548" t="s">
        <v>11925</v>
      </c>
    </row>
    <row r="12549" spans="1:2">
      <c r="A12549" s="1">
        <v>1090100162905</v>
      </c>
      <c r="B12549" t="s">
        <v>11926</v>
      </c>
    </row>
    <row r="12550" spans="1:2">
      <c r="A12550" s="1">
        <v>1090100162912</v>
      </c>
      <c r="B12550" t="s">
        <v>11927</v>
      </c>
    </row>
    <row r="12551" spans="1:2">
      <c r="A12551" s="1">
        <v>1090100162929</v>
      </c>
      <c r="B12551" t="s">
        <v>11928</v>
      </c>
    </row>
    <row r="12552" spans="1:2">
      <c r="A12552" s="1">
        <v>1090100162936</v>
      </c>
      <c r="B12552" t="s">
        <v>11929</v>
      </c>
    </row>
    <row r="12553" spans="1:2">
      <c r="A12553" s="1">
        <v>1090100162943</v>
      </c>
      <c r="B12553" t="s">
        <v>11930</v>
      </c>
    </row>
    <row r="12554" spans="1:2">
      <c r="A12554" s="1">
        <v>1090100162950</v>
      </c>
      <c r="B12554" t="s">
        <v>11931</v>
      </c>
    </row>
    <row r="12555" spans="1:2">
      <c r="A12555" s="1">
        <v>1090100162967</v>
      </c>
      <c r="B12555" t="s">
        <v>11932</v>
      </c>
    </row>
    <row r="12556" spans="1:2">
      <c r="A12556" s="1">
        <v>1090100163001</v>
      </c>
      <c r="B12556" t="s">
        <v>11933</v>
      </c>
    </row>
    <row r="12557" spans="1:2">
      <c r="A12557" s="1">
        <v>1090100163018</v>
      </c>
      <c r="B12557" t="s">
        <v>11934</v>
      </c>
    </row>
    <row r="12558" spans="1:2">
      <c r="A12558" s="1">
        <v>1090100163025</v>
      </c>
      <c r="B12558" t="s">
        <v>11935</v>
      </c>
    </row>
    <row r="12559" spans="1:2">
      <c r="A12559" s="1">
        <v>1090100163032</v>
      </c>
      <c r="B12559" t="s">
        <v>11936</v>
      </c>
    </row>
    <row r="12560" spans="1:2">
      <c r="A12560" s="1">
        <v>1090100163049</v>
      </c>
      <c r="B12560" t="s">
        <v>11937</v>
      </c>
    </row>
    <row r="12561" spans="1:2">
      <c r="A12561" s="1">
        <v>1090100163056</v>
      </c>
      <c r="B12561" t="s">
        <v>11938</v>
      </c>
    </row>
    <row r="12562" spans="1:2">
      <c r="A12562" s="1">
        <v>1090100163100</v>
      </c>
      <c r="B12562" t="s">
        <v>11939</v>
      </c>
    </row>
    <row r="12563" spans="1:2">
      <c r="A12563" s="1">
        <v>1090100163117</v>
      </c>
      <c r="B12563" t="s">
        <v>11940</v>
      </c>
    </row>
    <row r="12564" spans="1:2">
      <c r="A12564" s="1">
        <v>1090100163124</v>
      </c>
      <c r="B12564" t="s">
        <v>11941</v>
      </c>
    </row>
    <row r="12565" spans="1:2">
      <c r="A12565" s="1">
        <v>1090100163131</v>
      </c>
      <c r="B12565" t="s">
        <v>11942</v>
      </c>
    </row>
    <row r="12566" spans="1:2">
      <c r="A12566" s="1">
        <v>1090100163148</v>
      </c>
      <c r="B12566" t="s">
        <v>11943</v>
      </c>
    </row>
    <row r="12567" spans="1:2">
      <c r="A12567" s="1">
        <v>1090100163155</v>
      </c>
      <c r="B12567" t="s">
        <v>11944</v>
      </c>
    </row>
    <row r="12568" spans="1:2">
      <c r="A12568" s="1">
        <v>1090100163162</v>
      </c>
      <c r="B12568" t="s">
        <v>11945</v>
      </c>
    </row>
    <row r="12569" spans="1:2">
      <c r="A12569" s="1">
        <v>1090100163179</v>
      </c>
      <c r="B12569" t="s">
        <v>11946</v>
      </c>
    </row>
    <row r="12570" spans="1:2">
      <c r="A12570" s="1">
        <v>1090100163186</v>
      </c>
      <c r="B12570" t="s">
        <v>11947</v>
      </c>
    </row>
    <row r="12571" spans="1:2">
      <c r="A12571" s="1">
        <v>1090100163193</v>
      </c>
      <c r="B12571" t="s">
        <v>11948</v>
      </c>
    </row>
    <row r="12572" spans="1:2">
      <c r="A12572" s="1">
        <v>1090100163209</v>
      </c>
      <c r="B12572" t="s">
        <v>11949</v>
      </c>
    </row>
    <row r="12573" spans="1:2">
      <c r="A12573" s="1">
        <v>1090100163216</v>
      </c>
      <c r="B12573" t="s">
        <v>11950</v>
      </c>
    </row>
    <row r="12574" spans="1:2">
      <c r="A12574" s="1">
        <v>1090100163223</v>
      </c>
      <c r="B12574" t="s">
        <v>11951</v>
      </c>
    </row>
    <row r="12575" spans="1:2">
      <c r="A12575" s="1">
        <v>1090100163247</v>
      </c>
      <c r="B12575" t="s">
        <v>11952</v>
      </c>
    </row>
    <row r="12576" spans="1:2">
      <c r="A12576" s="1">
        <v>1090100163254</v>
      </c>
      <c r="B12576" t="e">
        <f>+FURNITURE SET GREAT OUTDOOR JL S1812A+P1833</f>
        <v>#NAME?</v>
      </c>
    </row>
    <row r="12577" spans="1:2">
      <c r="A12577" s="1">
        <v>1090100163261</v>
      </c>
      <c r="B12577" t="e">
        <f>+FURNITURE SET GREAT OUTDOOR JL S1823B+A1821A</f>
        <v>#NAME?</v>
      </c>
    </row>
    <row r="12578" spans="1:2">
      <c r="A12578" s="1">
        <v>1090100163278</v>
      </c>
      <c r="B12578" t="s">
        <v>11953</v>
      </c>
    </row>
    <row r="12579" spans="1:2">
      <c r="A12579" s="1">
        <v>1090100163285</v>
      </c>
      <c r="B12579" t="s">
        <v>11954</v>
      </c>
    </row>
    <row r="12580" spans="1:2">
      <c r="A12580" s="1">
        <v>1090100163308</v>
      </c>
      <c r="B12580" t="s">
        <v>11955</v>
      </c>
    </row>
    <row r="12581" spans="1:2">
      <c r="A12581" s="1">
        <v>1090100163322</v>
      </c>
      <c r="B12581" t="s">
        <v>11956</v>
      </c>
    </row>
    <row r="12582" spans="1:2">
      <c r="A12582" s="1">
        <v>1090100163339</v>
      </c>
      <c r="B12582" t="s">
        <v>11957</v>
      </c>
    </row>
    <row r="12583" spans="1:2">
      <c r="A12583" s="1">
        <v>1090100163360</v>
      </c>
      <c r="B12583" t="s">
        <v>11958</v>
      </c>
    </row>
    <row r="12584" spans="1:2">
      <c r="A12584" s="1">
        <v>1090100163384</v>
      </c>
      <c r="B12584" t="s">
        <v>11959</v>
      </c>
    </row>
    <row r="12585" spans="1:2">
      <c r="A12585" s="1">
        <v>1090100163391</v>
      </c>
      <c r="B12585" t="s">
        <v>11960</v>
      </c>
    </row>
    <row r="12586" spans="1:2">
      <c r="A12586" s="1">
        <v>1090100163629</v>
      </c>
      <c r="B12586" t="s">
        <v>11961</v>
      </c>
    </row>
    <row r="12587" spans="1:2">
      <c r="A12587" s="1">
        <v>1090100163636</v>
      </c>
      <c r="B12587" t="s">
        <v>11962</v>
      </c>
    </row>
    <row r="12588" spans="1:2">
      <c r="A12588" s="1">
        <v>1090100163643</v>
      </c>
      <c r="B12588" t="s">
        <v>11963</v>
      </c>
    </row>
    <row r="12589" spans="1:2">
      <c r="A12589" s="1">
        <v>1090100163650</v>
      </c>
      <c r="B12589" t="s">
        <v>11964</v>
      </c>
    </row>
    <row r="12590" spans="1:2">
      <c r="A12590" s="1">
        <v>1090100163674</v>
      </c>
      <c r="B12590" t="s">
        <v>11965</v>
      </c>
    </row>
    <row r="12591" spans="1:2">
      <c r="A12591" s="1">
        <v>1090100163704</v>
      </c>
      <c r="B12591" t="e">
        <f>+WATER DISPENSER BOSTON BAY AW HC69L S/S BLACK</f>
        <v>#NAME?</v>
      </c>
    </row>
    <row r="12592" spans="1:2">
      <c r="A12592" s="1">
        <v>1090100163711</v>
      </c>
      <c r="B12592" t="e">
        <f>+SHELF QUEEN ANNA WALL MODEL</f>
        <v>#NAME?</v>
      </c>
    </row>
    <row r="12593" spans="1:2">
      <c r="A12593" s="1">
        <v>1090100164046</v>
      </c>
      <c r="B12593" t="s">
        <v>11966</v>
      </c>
    </row>
    <row r="12594" spans="1:2">
      <c r="A12594" s="1">
        <v>1090100164060</v>
      </c>
      <c r="B12594" t="s">
        <v>11967</v>
      </c>
    </row>
    <row r="12595" spans="1:2">
      <c r="A12595" s="1">
        <v>1090100164107</v>
      </c>
      <c r="B12595" t="s">
        <v>11968</v>
      </c>
    </row>
    <row r="12596" spans="1:2">
      <c r="A12596" s="1">
        <v>1090100164244</v>
      </c>
      <c r="B12596" t="s">
        <v>11969</v>
      </c>
    </row>
    <row r="12597" spans="1:2">
      <c r="A12597" s="1">
        <v>1090100164268</v>
      </c>
      <c r="B12597" t="s">
        <v>11970</v>
      </c>
    </row>
    <row r="12598" spans="1:2">
      <c r="A12598" s="1">
        <v>1090100164275</v>
      </c>
      <c r="B12598" t="s">
        <v>11971</v>
      </c>
    </row>
    <row r="12599" spans="1:2">
      <c r="A12599" s="1">
        <v>1090100164282</v>
      </c>
      <c r="B12599" t="e">
        <f>+PLASTICWARES KETER CABINET SPACERITE UTILITY</f>
        <v>#NAME?</v>
      </c>
    </row>
    <row r="12600" spans="1:2">
      <c r="A12600" s="1">
        <v>1090100164299</v>
      </c>
      <c r="B12600" t="e">
        <f>+PLASTICWARES KETER CABINET SPACERITE W&amp;B</f>
        <v>#NAME?</v>
      </c>
    </row>
    <row r="12601" spans="1:2">
      <c r="A12601" s="1">
        <v>1090100164305</v>
      </c>
      <c r="B12601" t="s">
        <v>11972</v>
      </c>
    </row>
    <row r="12602" spans="1:2">
      <c r="A12602" s="1">
        <v>1090100164329</v>
      </c>
      <c r="B12602" t="e">
        <f>+WATER DISPENSER BOSTON BAY CL LB-TWB5T2</f>
        <v>#NAME?</v>
      </c>
    </row>
    <row r="12603" spans="1:2">
      <c r="A12603" s="1">
        <v>1090100164336</v>
      </c>
      <c r="B12603" t="e">
        <f>+MICROWAVE OVEN BOSTON BAY GA P80D20L-DJ WHITE</f>
        <v>#NAME?</v>
      </c>
    </row>
    <row r="12604" spans="1:2">
      <c r="A12604" s="1">
        <v>1090100164343</v>
      </c>
      <c r="B12604" t="e">
        <f>+MICROWAVE OVEN BOSTON BAY GA P90D23AL-DJ BLACK</f>
        <v>#NAME?</v>
      </c>
    </row>
    <row r="12605" spans="1:2">
      <c r="A12605" s="1">
        <v>1090100164350</v>
      </c>
      <c r="B12605" t="s">
        <v>11973</v>
      </c>
    </row>
    <row r="12606" spans="1:2">
      <c r="A12606" s="1">
        <v>1090100164374</v>
      </c>
      <c r="B12606" t="s">
        <v>11974</v>
      </c>
    </row>
    <row r="12607" spans="1:2">
      <c r="A12607" s="1">
        <v>1090100164381</v>
      </c>
      <c r="B12607" t="s">
        <v>11975</v>
      </c>
    </row>
    <row r="12608" spans="1:2">
      <c r="A12608" s="1">
        <v>1090100164398</v>
      </c>
      <c r="B12608" t="s">
        <v>11976</v>
      </c>
    </row>
    <row r="12609" spans="1:2">
      <c r="A12609" s="1">
        <v>1090100164404</v>
      </c>
      <c r="B12609" t="s">
        <v>11977</v>
      </c>
    </row>
    <row r="12610" spans="1:2">
      <c r="A12610" s="1">
        <v>1090100164411</v>
      </c>
      <c r="B12610" t="s">
        <v>11978</v>
      </c>
    </row>
    <row r="12611" spans="1:2">
      <c r="A12611" s="1">
        <v>1090100164428</v>
      </c>
      <c r="B12611" t="s">
        <v>11979</v>
      </c>
    </row>
    <row r="12612" spans="1:2">
      <c r="A12612" s="1">
        <v>1090100164435</v>
      </c>
      <c r="B12612" t="s">
        <v>11980</v>
      </c>
    </row>
    <row r="12613" spans="1:2">
      <c r="A12613" s="1">
        <v>1090100164442</v>
      </c>
      <c r="B12613" t="s">
        <v>11981</v>
      </c>
    </row>
    <row r="12614" spans="1:2">
      <c r="A12614" s="1">
        <v>1090100164466</v>
      </c>
      <c r="B12614" t="e">
        <f>+SHOVEL HEBEI S503Y BLACK ENAMEL FINISH</f>
        <v>#NAME?</v>
      </c>
    </row>
    <row r="12615" spans="1:2">
      <c r="A12615" s="1">
        <v>1090100164473</v>
      </c>
      <c r="B12615" t="e">
        <f>+SHOVEL HEBEI S512Y BLACK ENAMEL FINISH</f>
        <v>#NAME?</v>
      </c>
    </row>
    <row r="12616" spans="1:2">
      <c r="A12616" s="1">
        <v>1090100164480</v>
      </c>
      <c r="B12616" t="s">
        <v>11982</v>
      </c>
    </row>
    <row r="12617" spans="1:2">
      <c r="A12617" s="1">
        <v>1090100164497</v>
      </c>
      <c r="B12617" t="s">
        <v>11983</v>
      </c>
    </row>
    <row r="12618" spans="1:2">
      <c r="A12618" s="1">
        <v>1090100164503</v>
      </c>
      <c r="B12618" t="s">
        <v>11984</v>
      </c>
    </row>
    <row r="12619" spans="1:2">
      <c r="A12619" s="1">
        <v>1090100164596</v>
      </c>
      <c r="B12619" t="s">
        <v>11985</v>
      </c>
    </row>
    <row r="12620" spans="1:2">
      <c r="A12620" s="1">
        <v>1090100164619</v>
      </c>
      <c r="B12620" t="s">
        <v>11986</v>
      </c>
    </row>
    <row r="12621" spans="1:2">
      <c r="A12621" s="1">
        <v>1090100164633</v>
      </c>
      <c r="B12621" t="s">
        <v>11987</v>
      </c>
    </row>
    <row r="12622" spans="1:2">
      <c r="A12622" s="1">
        <v>1090100164640</v>
      </c>
      <c r="B12622" t="s">
        <v>11988</v>
      </c>
    </row>
    <row r="12623" spans="1:2">
      <c r="A12623" s="1">
        <v>1090100164657</v>
      </c>
      <c r="B12623" t="e">
        <f>+WC SOHO DEKAL SE8812 WHITE</f>
        <v>#NAME?</v>
      </c>
    </row>
    <row r="12624" spans="1:2">
      <c r="A12624" s="1">
        <v>1090100164664</v>
      </c>
      <c r="B12624" t="e">
        <f>+PEDESTAL SOHO SE8812 WHITE</f>
        <v>#NAME?</v>
      </c>
    </row>
    <row r="12625" spans="1:2">
      <c r="A12625" s="1">
        <v>1090100164688</v>
      </c>
      <c r="B12625" t="s">
        <v>11989</v>
      </c>
    </row>
    <row r="12626" spans="1:2">
      <c r="A12626" s="1">
        <v>1090100164695</v>
      </c>
      <c r="B12626" t="s">
        <v>11990</v>
      </c>
    </row>
    <row r="12627" spans="1:2">
      <c r="A12627" s="1">
        <v>1090100164718</v>
      </c>
      <c r="B12627" t="e">
        <f>+URINAL LA FONZA LFA5 VASTO WHITE</f>
        <v>#NAME?</v>
      </c>
    </row>
    <row r="12628" spans="1:2">
      <c r="A12628" s="1">
        <v>1090100164725</v>
      </c>
      <c r="B12628" t="s">
        <v>11991</v>
      </c>
    </row>
    <row r="12629" spans="1:2">
      <c r="A12629" s="1">
        <v>1090100164732</v>
      </c>
      <c r="B12629" t="s">
        <v>11992</v>
      </c>
    </row>
    <row r="12630" spans="1:2">
      <c r="A12630" s="1">
        <v>1090100164749</v>
      </c>
      <c r="B12630" t="s">
        <v>11993</v>
      </c>
    </row>
    <row r="12631" spans="1:2">
      <c r="A12631" s="1">
        <v>1090100164756</v>
      </c>
      <c r="B12631" t="s">
        <v>11994</v>
      </c>
    </row>
    <row r="12632" spans="1:2">
      <c r="A12632" s="1">
        <v>1090100164763</v>
      </c>
      <c r="B12632" t="s">
        <v>11995</v>
      </c>
    </row>
    <row r="12633" spans="1:2">
      <c r="A12633" s="1">
        <v>1090100164770</v>
      </c>
      <c r="B12633" t="s">
        <v>11996</v>
      </c>
    </row>
    <row r="12634" spans="1:2">
      <c r="A12634" s="1">
        <v>1090100164794</v>
      </c>
      <c r="B12634" t="s">
        <v>11997</v>
      </c>
    </row>
    <row r="12635" spans="1:2">
      <c r="A12635" s="1">
        <v>1090100164824</v>
      </c>
      <c r="B12635" t="s">
        <v>11998</v>
      </c>
    </row>
    <row r="12636" spans="1:2">
      <c r="A12636" s="1">
        <v>1090100164831</v>
      </c>
      <c r="B12636" t="s">
        <v>11999</v>
      </c>
    </row>
    <row r="12637" spans="1:2">
      <c r="A12637" s="1">
        <v>1090100164848</v>
      </c>
      <c r="B12637" t="s">
        <v>12000</v>
      </c>
    </row>
    <row r="12638" spans="1:2">
      <c r="A12638" s="1">
        <v>1090100164855</v>
      </c>
      <c r="B12638" t="s">
        <v>12001</v>
      </c>
    </row>
    <row r="12639" spans="1:2">
      <c r="A12639" s="1">
        <v>1090100164862</v>
      </c>
      <c r="B12639" t="s">
        <v>12002</v>
      </c>
    </row>
    <row r="12640" spans="1:2">
      <c r="A12640" s="1">
        <v>1090100164879</v>
      </c>
      <c r="B12640" t="e">
        <f>+LAV GOLDEA (LA FONZA) WA600</f>
        <v>#NAME?</v>
      </c>
    </row>
    <row r="12641" spans="1:2">
      <c r="A12641" s="1">
        <v>1090100164886</v>
      </c>
      <c r="B12641" t="e">
        <f>+LAV GOLDEA (LA FONZA) WA750-L/AST750</f>
        <v>#NAME?</v>
      </c>
    </row>
    <row r="12642" spans="1:2">
      <c r="A12642" s="1">
        <v>1090100164893</v>
      </c>
      <c r="B12642" t="e">
        <f>+LAV GOLDEA (LA FONZA) WA900-L/AST900</f>
        <v>#NAME?</v>
      </c>
    </row>
    <row r="12643" spans="1:2">
      <c r="A12643" s="1">
        <v>1090100164916</v>
      </c>
      <c r="B12643" t="s">
        <v>12003</v>
      </c>
    </row>
    <row r="12644" spans="1:2">
      <c r="A12644" s="1">
        <v>1090100164923</v>
      </c>
      <c r="B12644" t="s">
        <v>12004</v>
      </c>
    </row>
    <row r="12645" spans="1:2">
      <c r="A12645" s="1">
        <v>1090100164930</v>
      </c>
      <c r="B12645" t="s">
        <v>12005</v>
      </c>
    </row>
    <row r="12646" spans="1:2">
      <c r="A12646" s="1">
        <v>1090100164947</v>
      </c>
      <c r="B12646" t="e">
        <f>+BBQ GRILL GREAT OUTDOOR GW A-#REF!</f>
        <v>#NAME?</v>
      </c>
    </row>
    <row r="12647" spans="1:2">
      <c r="A12647" s="1">
        <v>1090100164954</v>
      </c>
      <c r="B12647" t="e">
        <f>+BBQ GRILL GREAT OUTDOOR GW A-SQ19DT ENAMEL</f>
        <v>#NAME?</v>
      </c>
    </row>
    <row r="12648" spans="1:2">
      <c r="A12648" s="1">
        <v>1090100164961</v>
      </c>
      <c r="B12648" t="e">
        <f>+BBQ GRILL GREAT OUTDOOR GW A-87</f>
        <v>#NAME?</v>
      </c>
    </row>
    <row r="12649" spans="1:2">
      <c r="A12649" s="1">
        <v>1090100164978</v>
      </c>
      <c r="B12649" t="s">
        <v>12006</v>
      </c>
    </row>
    <row r="12650" spans="1:2">
      <c r="A12650" s="1">
        <v>1090100164985</v>
      </c>
      <c r="B12650" t="s">
        <v>12007</v>
      </c>
    </row>
    <row r="12651" spans="1:2">
      <c r="A12651" s="1">
        <v>1090100164992</v>
      </c>
      <c r="B12651" t="s">
        <v>12008</v>
      </c>
    </row>
    <row r="12652" spans="1:2">
      <c r="A12652" s="1">
        <v>1090100165005</v>
      </c>
      <c r="B12652" t="s">
        <v>12009</v>
      </c>
    </row>
    <row r="12653" spans="1:2">
      <c r="A12653" s="1">
        <v>1090100165012</v>
      </c>
      <c r="B12653" t="s">
        <v>12010</v>
      </c>
    </row>
    <row r="12654" spans="1:2">
      <c r="A12654" s="1">
        <v>1090100165043</v>
      </c>
      <c r="B12654" t="s">
        <v>12011</v>
      </c>
    </row>
    <row r="12655" spans="1:2">
      <c r="A12655" s="1">
        <v>1090100165050</v>
      </c>
      <c r="B12655" t="s">
        <v>12012</v>
      </c>
    </row>
    <row r="12656" spans="1:2">
      <c r="A12656" s="1">
        <v>1090100165067</v>
      </c>
      <c r="B12656" t="s">
        <v>12013</v>
      </c>
    </row>
    <row r="12657" spans="1:2">
      <c r="A12657" s="1">
        <v>1090100165081</v>
      </c>
      <c r="B12657" t="s">
        <v>12014</v>
      </c>
    </row>
    <row r="12658" spans="1:2">
      <c r="A12658" s="1">
        <v>1090100165098</v>
      </c>
      <c r="B12658" t="s">
        <v>12015</v>
      </c>
    </row>
    <row r="12659" spans="1:2">
      <c r="A12659" s="1">
        <v>1090100165142</v>
      </c>
      <c r="B12659" t="e">
        <f>+ELECTRIC RANGE BOMPANI BO653PC/E</f>
        <v>#NAME?</v>
      </c>
    </row>
    <row r="12660" spans="1:2">
      <c r="A12660" s="1">
        <v>1090100165425</v>
      </c>
      <c r="B12660" t="s">
        <v>12016</v>
      </c>
    </row>
    <row r="12661" spans="1:2">
      <c r="A12661" s="1">
        <v>1090100165432</v>
      </c>
      <c r="B12661" t="s">
        <v>12017</v>
      </c>
    </row>
    <row r="12662" spans="1:2">
      <c r="A12662" s="1">
        <v>1090100165449</v>
      </c>
      <c r="B12662" t="s">
        <v>12018</v>
      </c>
    </row>
    <row r="12663" spans="1:2">
      <c r="A12663" s="1">
        <v>1090100165456</v>
      </c>
      <c r="B12663" t="s">
        <v>12019</v>
      </c>
    </row>
    <row r="12664" spans="1:2">
      <c r="A12664" s="1">
        <v>1090100165463</v>
      </c>
      <c r="B12664" t="s">
        <v>12020</v>
      </c>
    </row>
    <row r="12665" spans="1:2">
      <c r="A12665" s="1">
        <v>1090100165494</v>
      </c>
      <c r="B12665" t="s">
        <v>12021</v>
      </c>
    </row>
    <row r="12666" spans="1:2">
      <c r="A12666" s="1">
        <v>1090100165500</v>
      </c>
      <c r="B12666" t="s">
        <v>12022</v>
      </c>
    </row>
    <row r="12667" spans="1:2">
      <c r="A12667" s="1">
        <v>1090100165531</v>
      </c>
      <c r="B12667" t="s">
        <v>12023</v>
      </c>
    </row>
    <row r="12668" spans="1:2">
      <c r="A12668" s="1">
        <v>1090100165548</v>
      </c>
      <c r="B12668" t="e">
        <f ca="1">+FURNITURE SET GREAT OUTDOOR JL P1868(4)+P1913(1)</f>
        <v>#NAME?</v>
      </c>
    </row>
    <row r="12669" spans="1:2">
      <c r="A12669" s="1">
        <v>1090100165555</v>
      </c>
      <c r="B12669" t="e">
        <f>+CHAIR HANGING GREAT OUTDOOR JL P1776</f>
        <v>#NAME?</v>
      </c>
    </row>
    <row r="12670" spans="1:2">
      <c r="A12670" s="1">
        <v>1090100165562</v>
      </c>
      <c r="B12670" t="e">
        <f>+CHAIR HANGING GREAT OUTDOOR JL P1830</f>
        <v>#NAME?</v>
      </c>
    </row>
    <row r="12671" spans="1:2">
      <c r="A12671" s="1">
        <v>1090100165791</v>
      </c>
      <c r="B12671" t="s">
        <v>12024</v>
      </c>
    </row>
    <row r="12672" spans="1:2">
      <c r="A12672" s="1">
        <v>1090100165807</v>
      </c>
      <c r="B12672" t="s">
        <v>12025</v>
      </c>
    </row>
    <row r="12673" spans="1:2">
      <c r="A12673" s="1">
        <v>1090100165814</v>
      </c>
      <c r="B12673" t="s">
        <v>12026</v>
      </c>
    </row>
    <row r="12674" spans="1:2">
      <c r="A12674" s="1">
        <v>1090100165838</v>
      </c>
      <c r="B12674" t="s">
        <v>12027</v>
      </c>
    </row>
    <row r="12675" spans="1:2">
      <c r="A12675" s="1">
        <v>1090100165845</v>
      </c>
      <c r="B12675" t="s">
        <v>12028</v>
      </c>
    </row>
    <row r="12676" spans="1:2">
      <c r="A12676" s="1">
        <v>1090100165876</v>
      </c>
      <c r="B12676" t="s">
        <v>12029</v>
      </c>
    </row>
    <row r="12677" spans="1:2">
      <c r="A12677" s="1">
        <v>1090100165883</v>
      </c>
      <c r="B12677" t="s">
        <v>12030</v>
      </c>
    </row>
    <row r="12678" spans="1:2">
      <c r="A12678" s="1">
        <v>1090100165906</v>
      </c>
      <c r="B12678" t="s">
        <v>12031</v>
      </c>
    </row>
    <row r="12679" spans="1:2">
      <c r="A12679" s="1">
        <v>1090100165913</v>
      </c>
      <c r="B12679" t="s">
        <v>12032</v>
      </c>
    </row>
    <row r="12680" spans="1:2">
      <c r="A12680" s="1">
        <v>1090100165920</v>
      </c>
      <c r="B12680" t="s">
        <v>12033</v>
      </c>
    </row>
    <row r="12681" spans="1:2">
      <c r="A12681" s="1">
        <v>1090100165937</v>
      </c>
      <c r="B12681" t="s">
        <v>12034</v>
      </c>
    </row>
    <row r="12682" spans="1:2">
      <c r="A12682" s="1">
        <v>1090100166071</v>
      </c>
      <c r="B12682" t="s">
        <v>12035</v>
      </c>
    </row>
    <row r="12683" spans="1:2">
      <c r="A12683" s="1">
        <v>1090100166088</v>
      </c>
      <c r="B12683" t="s">
        <v>12036</v>
      </c>
    </row>
    <row r="12684" spans="1:2">
      <c r="A12684" s="1">
        <v>1090100166095</v>
      </c>
      <c r="B12684" t="s">
        <v>12037</v>
      </c>
    </row>
    <row r="12685" spans="1:2">
      <c r="A12685" s="1">
        <v>1090100166101</v>
      </c>
      <c r="B12685" t="s">
        <v>12038</v>
      </c>
    </row>
    <row r="12686" spans="1:2">
      <c r="A12686" s="1">
        <v>1090100166118</v>
      </c>
      <c r="B12686" t="s">
        <v>12039</v>
      </c>
    </row>
    <row r="12687" spans="1:2">
      <c r="A12687" s="1">
        <v>1090100166125</v>
      </c>
      <c r="B12687" t="s">
        <v>12040</v>
      </c>
    </row>
    <row r="12688" spans="1:2">
      <c r="A12688" s="1">
        <v>1090100166132</v>
      </c>
      <c r="B12688" t="e">
        <f>+CABINET GOLDEA (LA FONZA) M-600</f>
        <v>#NAME?</v>
      </c>
    </row>
    <row r="12689" spans="1:2">
      <c r="A12689" s="1">
        <v>1090100166149</v>
      </c>
      <c r="B12689" t="e">
        <f>+CABINET GOLDEA (LA FONZA) M-750</f>
        <v>#NAME?</v>
      </c>
    </row>
    <row r="12690" spans="1:2">
      <c r="A12690" s="1">
        <v>1090100166156</v>
      </c>
      <c r="B12690" t="s">
        <v>12041</v>
      </c>
    </row>
    <row r="12691" spans="1:2">
      <c r="A12691" s="1">
        <v>1090100166163</v>
      </c>
      <c r="B12691" t="s">
        <v>12042</v>
      </c>
    </row>
    <row r="12692" spans="1:2">
      <c r="A12692" s="1">
        <v>1090100166170</v>
      </c>
      <c r="B12692" t="s">
        <v>12043</v>
      </c>
    </row>
    <row r="12693" spans="1:2">
      <c r="A12693" s="1">
        <v>1090100166187</v>
      </c>
      <c r="B12693" t="s">
        <v>12044</v>
      </c>
    </row>
    <row r="12694" spans="1:2">
      <c r="A12694" s="1">
        <v>1090100166194</v>
      </c>
      <c r="B12694" t="e">
        <f>+LAV GOLDEA (LA FONZA) QI600</f>
        <v>#NAME?</v>
      </c>
    </row>
    <row r="12695" spans="1:2">
      <c r="A12695" s="1">
        <v>1090100166200</v>
      </c>
      <c r="B12695" t="e">
        <f>+LAV GOLDEA (LA FONZA) QL750R/AST750</f>
        <v>#NAME?</v>
      </c>
    </row>
    <row r="12696" spans="1:2">
      <c r="A12696" s="1">
        <v>1090100166217</v>
      </c>
      <c r="B12696" t="e">
        <f>+LAV GOLDEA (LA FONZA) QL750L/AST750</f>
        <v>#NAME?</v>
      </c>
    </row>
    <row r="12697" spans="1:2">
      <c r="A12697" s="1">
        <v>1090100166224</v>
      </c>
      <c r="B12697" t="e">
        <f>+LAV GOLDEA (LA FONZA) QL900L/AST900</f>
        <v>#NAME?</v>
      </c>
    </row>
    <row r="12698" spans="1:2">
      <c r="A12698" s="1">
        <v>1090100166231</v>
      </c>
      <c r="B12698" t="e">
        <f>+LAV GOLDEA (LA FONZA) QL900R/AST900</f>
        <v>#NAME?</v>
      </c>
    </row>
    <row r="12699" spans="1:2">
      <c r="A12699" s="1">
        <v>1090100166248</v>
      </c>
      <c r="B12699" t="e">
        <f>+CABINET GOLDEA (LA FONZA) QI600</f>
        <v>#NAME?</v>
      </c>
    </row>
    <row r="12700" spans="1:2">
      <c r="A12700" s="1">
        <v>1090100166255</v>
      </c>
      <c r="B12700" t="e">
        <f>+CABINET GOLDEA (LA FONZA) QL750L</f>
        <v>#NAME?</v>
      </c>
    </row>
    <row r="12701" spans="1:2">
      <c r="A12701" s="1">
        <v>1090100166262</v>
      </c>
      <c r="B12701" t="e">
        <f>+CABINET GOLDEA (LA FONZA) QL750R</f>
        <v>#NAME?</v>
      </c>
    </row>
    <row r="12702" spans="1:2">
      <c r="A12702" s="1">
        <v>1090100166279</v>
      </c>
      <c r="B12702" t="e">
        <f>+CABINET GOLDEA (LA FONZA) QL900L</f>
        <v>#NAME?</v>
      </c>
    </row>
    <row r="12703" spans="1:2">
      <c r="A12703" s="1">
        <v>1090100166286</v>
      </c>
      <c r="B12703" t="e">
        <f>+CABINET GOLDEA (LA FONZA) QL900R</f>
        <v>#NAME?</v>
      </c>
    </row>
    <row r="12704" spans="1:2">
      <c r="A12704" s="1">
        <v>1090100166293</v>
      </c>
      <c r="B12704" t="s">
        <v>12045</v>
      </c>
    </row>
    <row r="12705" spans="1:2">
      <c r="A12705" s="1">
        <v>1090100166316</v>
      </c>
      <c r="B12705" t="s">
        <v>12046</v>
      </c>
    </row>
    <row r="12706" spans="1:2">
      <c r="A12706" s="1">
        <v>1090100166323</v>
      </c>
      <c r="B12706" t="s">
        <v>12047</v>
      </c>
    </row>
    <row r="12707" spans="1:2">
      <c r="A12707" s="1">
        <v>1090100166330</v>
      </c>
      <c r="B12707" t="s">
        <v>12048</v>
      </c>
    </row>
    <row r="12708" spans="1:2">
      <c r="A12708" s="1">
        <v>1090100166347</v>
      </c>
      <c r="B12708" t="s">
        <v>12049</v>
      </c>
    </row>
    <row r="12709" spans="1:2">
      <c r="A12709" s="1">
        <v>1090100166354</v>
      </c>
      <c r="B12709" t="s">
        <v>12050</v>
      </c>
    </row>
    <row r="12710" spans="1:2">
      <c r="A12710" s="1">
        <v>1090100166378</v>
      </c>
      <c r="B12710" t="e">
        <f>+FURNITURE SET GREAT OUTDOOR IV KRETA IVK21</f>
        <v>#NAME?</v>
      </c>
    </row>
    <row r="12711" spans="1:2">
      <c r="A12711" s="1">
        <v>1090100166385</v>
      </c>
      <c r="B12711" t="e">
        <f>+BENCH GREAT OUTDOOR IV GARDENIA IVK24</f>
        <v>#NAME?</v>
      </c>
    </row>
    <row r="12712" spans="1:2">
      <c r="A12712" s="1">
        <v>1090100166415</v>
      </c>
      <c r="B12712" t="s">
        <v>12051</v>
      </c>
    </row>
    <row r="12713" spans="1:2">
      <c r="A12713" s="1">
        <v>1090100166422</v>
      </c>
      <c r="B12713" t="s">
        <v>12052</v>
      </c>
    </row>
    <row r="12714" spans="1:2">
      <c r="A12714" s="1">
        <v>1090100166439</v>
      </c>
      <c r="B12714" t="s">
        <v>12053</v>
      </c>
    </row>
    <row r="12715" spans="1:2">
      <c r="A12715" s="1">
        <v>1090100166446</v>
      </c>
      <c r="B12715" t="s">
        <v>12054</v>
      </c>
    </row>
    <row r="12716" spans="1:2">
      <c r="A12716" s="1">
        <v>1090100166453</v>
      </c>
      <c r="B12716" t="s">
        <v>12055</v>
      </c>
    </row>
    <row r="12717" spans="1:2">
      <c r="A12717" s="1">
        <v>1090100166477</v>
      </c>
      <c r="B12717" t="e">
        <f>+CLOSET ORGANIZER SEVILLE STO5813</f>
        <v>#NAME?</v>
      </c>
    </row>
    <row r="12718" spans="1:2">
      <c r="A12718" s="1">
        <v>1090100166484</v>
      </c>
      <c r="B12718" t="s">
        <v>12056</v>
      </c>
    </row>
    <row r="12719" spans="1:2">
      <c r="A12719" s="1">
        <v>1090100166491</v>
      </c>
      <c r="B12719" t="s">
        <v>12057</v>
      </c>
    </row>
    <row r="12720" spans="1:2">
      <c r="A12720" s="1">
        <v>1090100166514</v>
      </c>
      <c r="B12720" t="s">
        <v>12058</v>
      </c>
    </row>
    <row r="12721" spans="1:2">
      <c r="A12721" s="1">
        <v>1090100166521</v>
      </c>
      <c r="B12721" t="s">
        <v>12059</v>
      </c>
    </row>
    <row r="12722" spans="1:2">
      <c r="A12722" s="1">
        <v>1090100166538</v>
      </c>
      <c r="B12722" t="s">
        <v>12060</v>
      </c>
    </row>
    <row r="12723" spans="1:2">
      <c r="A12723" s="1">
        <v>1090100166545</v>
      </c>
      <c r="B12723" t="s">
        <v>12061</v>
      </c>
    </row>
    <row r="12724" spans="1:2">
      <c r="A12724" s="1">
        <v>1090100166552</v>
      </c>
      <c r="B12724" t="s">
        <v>12062</v>
      </c>
    </row>
    <row r="12725" spans="1:2">
      <c r="A12725" s="1">
        <v>1090100166569</v>
      </c>
      <c r="B12725" t="s">
        <v>12063</v>
      </c>
    </row>
    <row r="12726" spans="1:2">
      <c r="A12726" s="1">
        <v>1090100166576</v>
      </c>
      <c r="B12726" t="s">
        <v>12064</v>
      </c>
    </row>
    <row r="12727" spans="1:2">
      <c r="A12727" s="1">
        <v>1090100166583</v>
      </c>
      <c r="B12727" t="s">
        <v>12065</v>
      </c>
    </row>
    <row r="12728" spans="1:2">
      <c r="A12728" s="1">
        <v>1090100166590</v>
      </c>
      <c r="B12728" t="s">
        <v>12066</v>
      </c>
    </row>
    <row r="12729" spans="1:2">
      <c r="A12729" s="1">
        <v>1090100166606</v>
      </c>
      <c r="B12729" t="s">
        <v>12067</v>
      </c>
    </row>
    <row r="12730" spans="1:2">
      <c r="A12730" s="1">
        <v>1090100166613</v>
      </c>
      <c r="B12730" t="s">
        <v>12068</v>
      </c>
    </row>
    <row r="12731" spans="1:2">
      <c r="A12731" s="1">
        <v>1090100166620</v>
      </c>
      <c r="B12731" t="s">
        <v>12069</v>
      </c>
    </row>
    <row r="12732" spans="1:2">
      <c r="A12732" s="1">
        <v>1090100166637</v>
      </c>
      <c r="B12732" t="s">
        <v>12070</v>
      </c>
    </row>
    <row r="12733" spans="1:2">
      <c r="A12733" s="1">
        <v>1090100166644</v>
      </c>
      <c r="B12733" t="s">
        <v>12071</v>
      </c>
    </row>
    <row r="12734" spans="1:2">
      <c r="A12734" s="1">
        <v>1090100166651</v>
      </c>
      <c r="B12734" t="s">
        <v>12072</v>
      </c>
    </row>
    <row r="12735" spans="1:2">
      <c r="A12735" s="1">
        <v>1090100166668</v>
      </c>
      <c r="B12735" t="s">
        <v>12073</v>
      </c>
    </row>
    <row r="12736" spans="1:2">
      <c r="A12736" s="1">
        <v>1090100166675</v>
      </c>
      <c r="B12736" t="s">
        <v>12074</v>
      </c>
    </row>
    <row r="12737" spans="1:2">
      <c r="A12737" s="1">
        <v>1090100166682</v>
      </c>
      <c r="B12737" t="s">
        <v>12075</v>
      </c>
    </row>
    <row r="12738" spans="1:2">
      <c r="A12738" s="1">
        <v>1090100166699</v>
      </c>
      <c r="B12738" t="s">
        <v>12076</v>
      </c>
    </row>
    <row r="12739" spans="1:2">
      <c r="A12739" s="1">
        <v>1090100166705</v>
      </c>
      <c r="B12739" t="s">
        <v>12077</v>
      </c>
    </row>
    <row r="12740" spans="1:2">
      <c r="A12740" s="1">
        <v>1090100166712</v>
      </c>
      <c r="B12740" t="s">
        <v>12078</v>
      </c>
    </row>
    <row r="12741" spans="1:2">
      <c r="A12741" s="1">
        <v>1090100166729</v>
      </c>
      <c r="B12741" t="s">
        <v>12079</v>
      </c>
    </row>
    <row r="12742" spans="1:2">
      <c r="A12742" s="1">
        <v>1090100166736</v>
      </c>
      <c r="B12742" t="s">
        <v>12080</v>
      </c>
    </row>
    <row r="12743" spans="1:2">
      <c r="A12743" s="1">
        <v>1090100166743</v>
      </c>
      <c r="B12743" t="s">
        <v>12081</v>
      </c>
    </row>
    <row r="12744" spans="1:2">
      <c r="A12744" s="1">
        <v>1090100166750</v>
      </c>
      <c r="B12744" t="s">
        <v>12082</v>
      </c>
    </row>
    <row r="12745" spans="1:2">
      <c r="A12745" s="1">
        <v>1090100166767</v>
      </c>
      <c r="B12745" t="s">
        <v>12083</v>
      </c>
    </row>
    <row r="12746" spans="1:2">
      <c r="A12746" s="1">
        <v>1090100166774</v>
      </c>
      <c r="B12746" t="s">
        <v>12084</v>
      </c>
    </row>
    <row r="12747" spans="1:2">
      <c r="A12747" s="1">
        <v>1090100166781</v>
      </c>
      <c r="B12747" t="s">
        <v>12085</v>
      </c>
    </row>
    <row r="12748" spans="1:2">
      <c r="A12748" s="1">
        <v>1090100166798</v>
      </c>
      <c r="B12748" t="s">
        <v>12086</v>
      </c>
    </row>
    <row r="12749" spans="1:2">
      <c r="A12749" s="1">
        <v>1090100166804</v>
      </c>
      <c r="B12749" t="s">
        <v>12087</v>
      </c>
    </row>
    <row r="12750" spans="1:2">
      <c r="A12750" s="1">
        <v>1090100166811</v>
      </c>
      <c r="B12750" t="s">
        <v>12088</v>
      </c>
    </row>
    <row r="12751" spans="1:2">
      <c r="A12751" s="1">
        <v>1090100166828</v>
      </c>
      <c r="B12751" t="s">
        <v>12089</v>
      </c>
    </row>
    <row r="12752" spans="1:2">
      <c r="A12752" s="1">
        <v>1090100166842</v>
      </c>
      <c r="B12752" t="e">
        <f>+CHAIR GREAT OUTDOOR IV FRANCE IVK19</f>
        <v>#NAME?</v>
      </c>
    </row>
    <row r="12753" spans="1:2">
      <c r="A12753" s="1">
        <v>1090100166859</v>
      </c>
      <c r="B12753" t="e">
        <f>+TABLE GREAT OUTDOOR IV FRANCE IVK81</f>
        <v>#NAME?</v>
      </c>
    </row>
    <row r="12754" spans="1:2">
      <c r="A12754" s="1">
        <v>1090100166866</v>
      </c>
      <c r="B12754" t="e">
        <f>+CHAIR GREAT OUTDOOR IV DENVER IVK442</f>
        <v>#NAME?</v>
      </c>
    </row>
    <row r="12755" spans="1:2">
      <c r="A12755" s="1">
        <v>1090100166873</v>
      </c>
      <c r="B12755" t="e">
        <f>+TABLE GREAT OUTDOOR IV DENVER IVK447</f>
        <v>#NAME?</v>
      </c>
    </row>
    <row r="12756" spans="1:2">
      <c r="A12756" s="1">
        <v>1090100166880</v>
      </c>
      <c r="B12756" t="s">
        <v>12090</v>
      </c>
    </row>
    <row r="12757" spans="1:2">
      <c r="A12757" s="1">
        <v>1090100166897</v>
      </c>
      <c r="B12757" t="e">
        <f>+TABLE GREAT OUTDOOR IV GARDENIA IVK25</f>
        <v>#NAME?</v>
      </c>
    </row>
    <row r="12758" spans="1:2">
      <c r="A12758" s="1">
        <v>1090100166903</v>
      </c>
      <c r="B12758" t="e">
        <f>+CHAIR GREAT OUTDOOR IV BONA IVNX5146</f>
        <v>#NAME?</v>
      </c>
    </row>
    <row r="12759" spans="1:2">
      <c r="A12759" s="1">
        <v>1090100166910</v>
      </c>
      <c r="B12759" t="e">
        <f>+TABLE GREAT OUTDOOR IV BONA IVNX5145</f>
        <v>#NAME?</v>
      </c>
    </row>
    <row r="12760" spans="1:2">
      <c r="A12760" s="1">
        <v>1090100166927</v>
      </c>
      <c r="B12760" t="s">
        <v>12091</v>
      </c>
    </row>
    <row r="12761" spans="1:2">
      <c r="A12761" s="1">
        <v>1090100166934</v>
      </c>
      <c r="B12761" t="s">
        <v>12092</v>
      </c>
    </row>
    <row r="12762" spans="1:2">
      <c r="A12762" s="1">
        <v>1090100166941</v>
      </c>
      <c r="B12762" t="s">
        <v>12093</v>
      </c>
    </row>
    <row r="12763" spans="1:2">
      <c r="A12763" s="1">
        <v>1090100167122</v>
      </c>
      <c r="B12763" t="s">
        <v>12094</v>
      </c>
    </row>
    <row r="12764" spans="1:2">
      <c r="A12764" s="1">
        <v>1090100167139</v>
      </c>
      <c r="B12764" t="s">
        <v>12095</v>
      </c>
    </row>
    <row r="12765" spans="1:2">
      <c r="A12765" s="1">
        <v>1090100167146</v>
      </c>
      <c r="B12765" t="s">
        <v>12096</v>
      </c>
    </row>
    <row r="12766" spans="1:2">
      <c r="A12766" s="1">
        <v>1090100167153</v>
      </c>
      <c r="B12766" t="e">
        <f>+LAV AVIVA WHITE</f>
        <v>#NAME?</v>
      </c>
    </row>
    <row r="12767" spans="1:2">
      <c r="A12767" s="1">
        <v>1090100168280</v>
      </c>
      <c r="B12767" t="s">
        <v>12097</v>
      </c>
    </row>
    <row r="12768" spans="1:2">
      <c r="A12768" s="1">
        <v>1090100168341</v>
      </c>
      <c r="B12768" t="s">
        <v>12098</v>
      </c>
    </row>
    <row r="12769" spans="1:2">
      <c r="A12769" s="1">
        <v>1090100168358</v>
      </c>
      <c r="B12769" t="s">
        <v>12099</v>
      </c>
    </row>
    <row r="12770" spans="1:2">
      <c r="A12770" s="1">
        <v>1090100168365</v>
      </c>
      <c r="B12770" t="s">
        <v>12100</v>
      </c>
    </row>
    <row r="12771" spans="1:2">
      <c r="A12771" s="1">
        <v>1090100168372</v>
      </c>
      <c r="B12771" t="s">
        <v>12101</v>
      </c>
    </row>
    <row r="12772" spans="1:2">
      <c r="A12772" s="1">
        <v>1090100168389</v>
      </c>
      <c r="B12772" t="s">
        <v>12102</v>
      </c>
    </row>
    <row r="12773" spans="1:2">
      <c r="A12773" s="1">
        <v>1090100168396</v>
      </c>
      <c r="B12773" t="s">
        <v>12103</v>
      </c>
    </row>
    <row r="12774" spans="1:2">
      <c r="A12774" s="1">
        <v>1090100168402</v>
      </c>
      <c r="B12774" t="s">
        <v>12104</v>
      </c>
    </row>
    <row r="12775" spans="1:2">
      <c r="A12775" s="1">
        <v>1090100168419</v>
      </c>
      <c r="B12775" t="s">
        <v>12105</v>
      </c>
    </row>
    <row r="12776" spans="1:2">
      <c r="A12776" s="1">
        <v>1090100168426</v>
      </c>
      <c r="B12776" t="s">
        <v>12106</v>
      </c>
    </row>
    <row r="12777" spans="1:2">
      <c r="A12777" s="1">
        <v>1090100168433</v>
      </c>
      <c r="B12777" t="s">
        <v>12107</v>
      </c>
    </row>
    <row r="12778" spans="1:2">
      <c r="A12778" s="1">
        <v>1090100168440</v>
      </c>
      <c r="B12778" t="e">
        <f>+LAV LA FONZA M12 WHITE</f>
        <v>#NAME?</v>
      </c>
    </row>
    <row r="12779" spans="1:2">
      <c r="A12779" s="1">
        <v>1090100168457</v>
      </c>
      <c r="B12779" t="s">
        <v>12108</v>
      </c>
    </row>
    <row r="12780" spans="1:2">
      <c r="A12780" s="1">
        <v>1090100168464</v>
      </c>
      <c r="B12780" t="e">
        <f>+LAV PHILIPPINE STANDARD M13 WHITE</f>
        <v>#NAME?</v>
      </c>
    </row>
    <row r="12781" spans="1:2">
      <c r="A12781" s="1">
        <v>1090100168471</v>
      </c>
      <c r="B12781" t="s">
        <v>12109</v>
      </c>
    </row>
    <row r="12782" spans="1:2">
      <c r="A12782" s="1">
        <v>1090100168488</v>
      </c>
      <c r="B12782" t="s">
        <v>12110</v>
      </c>
    </row>
    <row r="12783" spans="1:2">
      <c r="A12783" s="1">
        <v>1090100168495</v>
      </c>
      <c r="B12783" t="s">
        <v>12111</v>
      </c>
    </row>
    <row r="12784" spans="1:2">
      <c r="A12784" s="1">
        <v>1090100168501</v>
      </c>
      <c r="B12784" t="s">
        <v>12112</v>
      </c>
    </row>
    <row r="12785" spans="1:2">
      <c r="A12785" s="1">
        <v>1090100168518</v>
      </c>
      <c r="B12785" t="s">
        <v>12113</v>
      </c>
    </row>
    <row r="12786" spans="1:2">
      <c r="A12786" s="1">
        <v>1090100168525</v>
      </c>
      <c r="B12786" t="s">
        <v>12114</v>
      </c>
    </row>
    <row r="12787" spans="1:2">
      <c r="A12787" s="1">
        <v>1090100168532</v>
      </c>
      <c r="B12787" t="s">
        <v>12115</v>
      </c>
    </row>
    <row r="12788" spans="1:2">
      <c r="A12788" s="1">
        <v>1090100168549</v>
      </c>
      <c r="B12788" t="s">
        <v>12116</v>
      </c>
    </row>
    <row r="12789" spans="1:2">
      <c r="A12789" s="1">
        <v>1090100168556</v>
      </c>
      <c r="B12789" t="s">
        <v>12117</v>
      </c>
    </row>
    <row r="12790" spans="1:2">
      <c r="A12790" s="1">
        <v>1090100168563</v>
      </c>
      <c r="B12790" t="s">
        <v>12118</v>
      </c>
    </row>
    <row r="12791" spans="1:2">
      <c r="A12791" s="1">
        <v>1090100168570</v>
      </c>
      <c r="B12791" t="s">
        <v>12119</v>
      </c>
    </row>
    <row r="12792" spans="1:2">
      <c r="A12792" s="1">
        <v>1090100168587</v>
      </c>
      <c r="B12792" t="s">
        <v>12120</v>
      </c>
    </row>
    <row r="12793" spans="1:2">
      <c r="A12793" s="1">
        <v>1090100168600</v>
      </c>
      <c r="B12793" t="e">
        <f>+CORNER PROTECTOR AKTEKNIK ALUMINUM ECO BZ30 SILVER MATT</f>
        <v>#NAME?</v>
      </c>
    </row>
    <row r="12794" spans="1:2">
      <c r="A12794" s="1">
        <v>1090100168617</v>
      </c>
      <c r="B12794" t="s">
        <v>12121</v>
      </c>
    </row>
    <row r="12795" spans="1:2">
      <c r="A12795" s="1">
        <v>1090100168624</v>
      </c>
      <c r="B12795" t="s">
        <v>12122</v>
      </c>
    </row>
    <row r="12796" spans="1:2">
      <c r="A12796" s="1">
        <v>1090100168631</v>
      </c>
      <c r="B12796" t="s">
        <v>12123</v>
      </c>
    </row>
    <row r="12797" spans="1:2">
      <c r="A12797" s="1">
        <v>1090100168709</v>
      </c>
      <c r="B12797" t="s">
        <v>12124</v>
      </c>
    </row>
    <row r="12798" spans="1:2">
      <c r="A12798" s="1">
        <v>1090100168716</v>
      </c>
      <c r="B12798" t="s">
        <v>12125</v>
      </c>
    </row>
    <row r="12799" spans="1:2">
      <c r="A12799" s="1">
        <v>1090100168723</v>
      </c>
      <c r="B12799" t="s">
        <v>12126</v>
      </c>
    </row>
    <row r="12800" spans="1:2">
      <c r="A12800" s="1">
        <v>1090100168730</v>
      </c>
      <c r="B12800" t="s">
        <v>12127</v>
      </c>
    </row>
    <row r="12801" spans="1:2">
      <c r="A12801" s="1">
        <v>1090100168747</v>
      </c>
      <c r="B12801" t="s">
        <v>12128</v>
      </c>
    </row>
    <row r="12802" spans="1:2">
      <c r="A12802" s="1">
        <v>1090100168754</v>
      </c>
      <c r="B12802" t="s">
        <v>12129</v>
      </c>
    </row>
    <row r="12803" spans="1:2">
      <c r="A12803" s="1">
        <v>1090100168761</v>
      </c>
      <c r="B12803" t="s">
        <v>12130</v>
      </c>
    </row>
    <row r="12804" spans="1:2">
      <c r="A12804" s="1">
        <v>1090100168778</v>
      </c>
      <c r="B12804" t="s">
        <v>12131</v>
      </c>
    </row>
    <row r="12805" spans="1:2">
      <c r="A12805" s="1">
        <v>1090100168839</v>
      </c>
      <c r="B12805" t="s">
        <v>12132</v>
      </c>
    </row>
    <row r="12806" spans="1:2">
      <c r="A12806" s="1">
        <v>1090100168846</v>
      </c>
      <c r="B12806" t="s">
        <v>12133</v>
      </c>
    </row>
    <row r="12807" spans="1:2">
      <c r="A12807" s="1">
        <v>1090100168853</v>
      </c>
      <c r="B12807" t="s">
        <v>12134</v>
      </c>
    </row>
    <row r="12808" spans="1:2">
      <c r="A12808" s="1">
        <v>1090100168860</v>
      </c>
      <c r="B12808" t="s">
        <v>12135</v>
      </c>
    </row>
    <row r="12809" spans="1:2">
      <c r="A12809" s="1">
        <v>1090100168877</v>
      </c>
      <c r="B12809" t="s">
        <v>12136</v>
      </c>
    </row>
    <row r="12810" spans="1:2">
      <c r="A12810" s="1">
        <v>1090100168884</v>
      </c>
      <c r="B12810" t="s">
        <v>12137</v>
      </c>
    </row>
    <row r="12811" spans="1:2">
      <c r="A12811" s="1">
        <v>1090100168891</v>
      </c>
      <c r="B12811" t="s">
        <v>12138</v>
      </c>
    </row>
    <row r="12812" spans="1:2">
      <c r="A12812" s="1">
        <v>1090100168907</v>
      </c>
      <c r="B12812" t="s">
        <v>12139</v>
      </c>
    </row>
    <row r="12813" spans="1:2">
      <c r="A12813" s="1">
        <v>1090100168914</v>
      </c>
      <c r="B12813" t="s">
        <v>12140</v>
      </c>
    </row>
    <row r="12814" spans="1:2">
      <c r="A12814" s="1">
        <v>1090100168921</v>
      </c>
      <c r="B12814" t="s">
        <v>12141</v>
      </c>
    </row>
    <row r="12815" spans="1:2">
      <c r="A12815" s="1">
        <v>1090100168938</v>
      </c>
      <c r="B12815" t="s">
        <v>12142</v>
      </c>
    </row>
    <row r="12816" spans="1:2">
      <c r="A12816" s="1">
        <v>1090100168945</v>
      </c>
      <c r="B12816" t="s">
        <v>12143</v>
      </c>
    </row>
    <row r="12817" spans="1:2">
      <c r="A12817" s="1">
        <v>1090100168952</v>
      </c>
      <c r="B12817" t="s">
        <v>12144</v>
      </c>
    </row>
    <row r="12818" spans="1:2">
      <c r="A12818" s="1">
        <v>1090100168969</v>
      </c>
      <c r="B12818" t="s">
        <v>12145</v>
      </c>
    </row>
    <row r="12819" spans="1:2">
      <c r="A12819" s="1">
        <v>1090100168976</v>
      </c>
      <c r="B12819" t="s">
        <v>12146</v>
      </c>
    </row>
    <row r="12820" spans="1:2">
      <c r="A12820" s="1">
        <v>1090100168983</v>
      </c>
      <c r="B12820" t="s">
        <v>12147</v>
      </c>
    </row>
    <row r="12821" spans="1:2">
      <c r="A12821" s="1">
        <v>1090100168990</v>
      </c>
      <c r="B12821" t="s">
        <v>12148</v>
      </c>
    </row>
    <row r="12822" spans="1:2">
      <c r="A12822" s="1">
        <v>1090100169003</v>
      </c>
      <c r="B12822" t="s">
        <v>12149</v>
      </c>
    </row>
    <row r="12823" spans="1:2">
      <c r="A12823" s="1">
        <v>1090100169010</v>
      </c>
      <c r="B12823" t="s">
        <v>12150</v>
      </c>
    </row>
    <row r="12824" spans="1:2">
      <c r="A12824" s="1">
        <v>1090100169027</v>
      </c>
      <c r="B12824" t="s">
        <v>12151</v>
      </c>
    </row>
    <row r="12825" spans="1:2">
      <c r="A12825" s="1">
        <v>1090100169034</v>
      </c>
      <c r="B12825" t="s">
        <v>12152</v>
      </c>
    </row>
    <row r="12826" spans="1:2">
      <c r="A12826" s="1">
        <v>1090100169041</v>
      </c>
      <c r="B12826" t="s">
        <v>12153</v>
      </c>
    </row>
    <row r="12827" spans="1:2">
      <c r="A12827" s="1">
        <v>1090100169058</v>
      </c>
      <c r="B12827" t="s">
        <v>12154</v>
      </c>
    </row>
    <row r="12828" spans="1:2">
      <c r="A12828" s="1">
        <v>1090100169065</v>
      </c>
      <c r="B12828" t="s">
        <v>12155</v>
      </c>
    </row>
    <row r="12829" spans="1:2">
      <c r="A12829" s="1">
        <v>1090100169072</v>
      </c>
      <c r="B12829" t="s">
        <v>12156</v>
      </c>
    </row>
    <row r="12830" spans="1:2">
      <c r="A12830" s="1">
        <v>1090100169089</v>
      </c>
      <c r="B12830" t="s">
        <v>12157</v>
      </c>
    </row>
    <row r="12831" spans="1:2">
      <c r="A12831" s="1">
        <v>1090100169096</v>
      </c>
      <c r="B12831" t="s">
        <v>12158</v>
      </c>
    </row>
    <row r="12832" spans="1:2">
      <c r="A12832" s="1">
        <v>1090100169102</v>
      </c>
      <c r="B12832" t="s">
        <v>12159</v>
      </c>
    </row>
    <row r="12833" spans="1:2">
      <c r="A12833" s="1">
        <v>1090100169119</v>
      </c>
      <c r="B12833" t="s">
        <v>12160</v>
      </c>
    </row>
    <row r="12834" spans="1:2">
      <c r="A12834" s="1">
        <v>1090100169126</v>
      </c>
      <c r="B12834" t="s">
        <v>12161</v>
      </c>
    </row>
    <row r="12835" spans="1:2">
      <c r="A12835" s="1">
        <v>1090100169133</v>
      </c>
      <c r="B12835" t="s">
        <v>12162</v>
      </c>
    </row>
    <row r="12836" spans="1:2">
      <c r="A12836" s="1">
        <v>1090100169140</v>
      </c>
      <c r="B12836" t="s">
        <v>12163</v>
      </c>
    </row>
    <row r="12837" spans="1:2">
      <c r="A12837" s="1">
        <v>1090100169157</v>
      </c>
      <c r="B12837" t="s">
        <v>12164</v>
      </c>
    </row>
    <row r="12838" spans="1:2">
      <c r="A12838" s="1">
        <v>1090100169164</v>
      </c>
      <c r="B12838" t="s">
        <v>12165</v>
      </c>
    </row>
    <row r="12839" spans="1:2">
      <c r="A12839" s="1">
        <v>1090100169171</v>
      </c>
      <c r="B12839" t="s">
        <v>12166</v>
      </c>
    </row>
    <row r="12840" spans="1:2">
      <c r="A12840" s="1">
        <v>1090100169188</v>
      </c>
      <c r="B12840" t="s">
        <v>12167</v>
      </c>
    </row>
    <row r="12841" spans="1:2">
      <c r="A12841" s="1">
        <v>1090100169195</v>
      </c>
      <c r="B12841" t="s">
        <v>12168</v>
      </c>
    </row>
    <row r="12842" spans="1:2">
      <c r="A12842" s="1">
        <v>1090100169201</v>
      </c>
      <c r="B12842" t="s">
        <v>12169</v>
      </c>
    </row>
    <row r="12843" spans="1:2">
      <c r="A12843" s="1">
        <v>1090100169218</v>
      </c>
      <c r="B12843" t="s">
        <v>12170</v>
      </c>
    </row>
    <row r="12844" spans="1:2">
      <c r="A12844" s="1">
        <v>1090100169225</v>
      </c>
      <c r="B12844" t="s">
        <v>12171</v>
      </c>
    </row>
    <row r="12845" spans="1:2">
      <c r="A12845" s="1">
        <v>1090100169232</v>
      </c>
      <c r="B12845" t="s">
        <v>12172</v>
      </c>
    </row>
    <row r="12846" spans="1:2">
      <c r="A12846" s="1">
        <v>1090100169249</v>
      </c>
      <c r="B12846" t="s">
        <v>12173</v>
      </c>
    </row>
    <row r="12847" spans="1:2">
      <c r="A12847" s="1">
        <v>1090100169256</v>
      </c>
      <c r="B12847" t="s">
        <v>12174</v>
      </c>
    </row>
    <row r="12848" spans="1:2">
      <c r="A12848" s="1">
        <v>1090100169263</v>
      </c>
      <c r="B12848" t="s">
        <v>12175</v>
      </c>
    </row>
    <row r="12849" spans="1:2">
      <c r="A12849" s="1">
        <v>1090100169270</v>
      </c>
      <c r="B12849" t="s">
        <v>12176</v>
      </c>
    </row>
    <row r="12850" spans="1:2">
      <c r="A12850" s="1">
        <v>1090100169287</v>
      </c>
      <c r="B12850" t="s">
        <v>12177</v>
      </c>
    </row>
    <row r="12851" spans="1:2">
      <c r="A12851" s="1">
        <v>1090100169294</v>
      </c>
      <c r="B12851" t="s">
        <v>12178</v>
      </c>
    </row>
    <row r="12852" spans="1:2">
      <c r="A12852" s="1">
        <v>1090100169300</v>
      </c>
      <c r="B12852" t="s">
        <v>12179</v>
      </c>
    </row>
    <row r="12853" spans="1:2">
      <c r="A12853" s="1">
        <v>1090100169317</v>
      </c>
      <c r="B12853" t="s">
        <v>12180</v>
      </c>
    </row>
    <row r="12854" spans="1:2">
      <c r="A12854" s="1">
        <v>1090100169324</v>
      </c>
      <c r="B12854" t="s">
        <v>12181</v>
      </c>
    </row>
    <row r="12855" spans="1:2">
      <c r="A12855" s="1">
        <v>1090100169331</v>
      </c>
      <c r="B12855" t="s">
        <v>12182</v>
      </c>
    </row>
    <row r="12856" spans="1:2">
      <c r="A12856" s="1">
        <v>1090100169348</v>
      </c>
      <c r="B12856" t="s">
        <v>12183</v>
      </c>
    </row>
    <row r="12857" spans="1:2">
      <c r="A12857" s="1">
        <v>1090100169355</v>
      </c>
      <c r="B12857" t="s">
        <v>12184</v>
      </c>
    </row>
    <row r="12858" spans="1:2">
      <c r="A12858" s="1">
        <v>1090100169362</v>
      </c>
      <c r="B12858" t="s">
        <v>12185</v>
      </c>
    </row>
    <row r="12859" spans="1:2">
      <c r="A12859" s="1">
        <v>1090100169379</v>
      </c>
      <c r="B12859" t="s">
        <v>12186</v>
      </c>
    </row>
    <row r="12860" spans="1:2">
      <c r="A12860" s="1">
        <v>1090100169386</v>
      </c>
      <c r="B12860" t="s">
        <v>12187</v>
      </c>
    </row>
    <row r="12861" spans="1:2">
      <c r="A12861" s="1">
        <v>1090100169393</v>
      </c>
      <c r="B12861" t="s">
        <v>12188</v>
      </c>
    </row>
    <row r="12862" spans="1:2">
      <c r="A12862" s="1">
        <v>1090100169409</v>
      </c>
      <c r="B12862" t="s">
        <v>12189</v>
      </c>
    </row>
    <row r="12863" spans="1:2">
      <c r="A12863" s="1">
        <v>1090100169416</v>
      </c>
      <c r="B12863" t="s">
        <v>12190</v>
      </c>
    </row>
    <row r="12864" spans="1:2">
      <c r="A12864" s="1">
        <v>1090100169423</v>
      </c>
      <c r="B12864" t="s">
        <v>12191</v>
      </c>
    </row>
    <row r="12865" spans="1:2">
      <c r="A12865" s="1">
        <v>1090100169430</v>
      </c>
      <c r="B12865" t="s">
        <v>12192</v>
      </c>
    </row>
    <row r="12866" spans="1:2">
      <c r="A12866" s="1">
        <v>1090100169447</v>
      </c>
      <c r="B12866" t="s">
        <v>12193</v>
      </c>
    </row>
    <row r="12867" spans="1:2">
      <c r="A12867" s="1">
        <v>1090100169454</v>
      </c>
      <c r="B12867" t="s">
        <v>12194</v>
      </c>
    </row>
    <row r="12868" spans="1:2">
      <c r="A12868" s="1">
        <v>1090100169461</v>
      </c>
      <c r="B12868" t="s">
        <v>12195</v>
      </c>
    </row>
    <row r="12869" spans="1:2">
      <c r="A12869" s="1">
        <v>1090100169478</v>
      </c>
      <c r="B12869" t="s">
        <v>12196</v>
      </c>
    </row>
    <row r="12870" spans="1:2">
      <c r="A12870" s="1">
        <v>1090100169485</v>
      </c>
      <c r="B12870" t="s">
        <v>12197</v>
      </c>
    </row>
    <row r="12871" spans="1:2">
      <c r="A12871" s="1">
        <v>1090100169492</v>
      </c>
      <c r="B12871" t="s">
        <v>12198</v>
      </c>
    </row>
    <row r="12872" spans="1:2">
      <c r="A12872" s="1">
        <v>1090100169508</v>
      </c>
      <c r="B12872" t="s">
        <v>12199</v>
      </c>
    </row>
    <row r="12873" spans="1:2">
      <c r="A12873" s="1">
        <v>1090100169515</v>
      </c>
      <c r="B12873" t="s">
        <v>12200</v>
      </c>
    </row>
    <row r="12874" spans="1:2">
      <c r="A12874" s="1">
        <v>1090100169522</v>
      </c>
      <c r="B12874" t="s">
        <v>12201</v>
      </c>
    </row>
    <row r="12875" spans="1:2">
      <c r="A12875" s="1">
        <v>1090100169539</v>
      </c>
      <c r="B12875" t="s">
        <v>12202</v>
      </c>
    </row>
    <row r="12876" spans="1:2">
      <c r="A12876" s="1">
        <v>1090100169546</v>
      </c>
      <c r="B12876" t="s">
        <v>12203</v>
      </c>
    </row>
    <row r="12877" spans="1:2">
      <c r="A12877" s="1">
        <v>1090100169577</v>
      </c>
      <c r="B12877" t="s">
        <v>12204</v>
      </c>
    </row>
    <row r="12878" spans="1:2">
      <c r="A12878" s="1">
        <v>1090100169584</v>
      </c>
      <c r="B12878" t="s">
        <v>12205</v>
      </c>
    </row>
    <row r="12879" spans="1:2">
      <c r="A12879" s="1">
        <v>1090100169591</v>
      </c>
      <c r="B12879" t="e">
        <f>+CABINET GOLDEA (LA FONZA) WA600</f>
        <v>#NAME?</v>
      </c>
    </row>
    <row r="12880" spans="1:2">
      <c r="A12880" s="1">
        <v>1090100169607</v>
      </c>
      <c r="B12880" t="e">
        <f>+CABINET GOLDEA (LA FONZA) WA750-L</f>
        <v>#NAME?</v>
      </c>
    </row>
    <row r="12881" spans="1:2">
      <c r="A12881" s="1">
        <v>1090100169614</v>
      </c>
      <c r="B12881" t="e">
        <f>+CABINET GOLDEA (LA FONZA) WA900-L</f>
        <v>#NAME?</v>
      </c>
    </row>
    <row r="12882" spans="1:2">
      <c r="A12882" s="1">
        <v>1090100169621</v>
      </c>
      <c r="B12882" t="s">
        <v>12206</v>
      </c>
    </row>
    <row r="12883" spans="1:2">
      <c r="A12883" s="1">
        <v>1090100169638</v>
      </c>
      <c r="B12883" t="s">
        <v>12207</v>
      </c>
    </row>
    <row r="12884" spans="1:2">
      <c r="A12884" s="1">
        <v>1090100169645</v>
      </c>
      <c r="B12884" t="s">
        <v>12208</v>
      </c>
    </row>
    <row r="12885" spans="1:2">
      <c r="A12885" s="1">
        <v>1090100169652</v>
      </c>
      <c r="B12885" t="e">
        <f>+PEDESTAL LA FONZA WMB300A WHITE</f>
        <v>#NAME?</v>
      </c>
    </row>
    <row r="12886" spans="1:2">
      <c r="A12886" s="1">
        <v>1090100169669</v>
      </c>
      <c r="B12886" t="s">
        <v>12209</v>
      </c>
    </row>
    <row r="12887" spans="1:2">
      <c r="A12887" s="1">
        <v>1090100169676</v>
      </c>
      <c r="B12887" t="s">
        <v>12210</v>
      </c>
    </row>
    <row r="12888" spans="1:2">
      <c r="A12888" s="1">
        <v>1090100169683</v>
      </c>
      <c r="B12888" t="e">
        <f>+LAV LA FONZA WMB300A GREEN</f>
        <v>#NAME?</v>
      </c>
    </row>
    <row r="12889" spans="1:2">
      <c r="A12889" s="1">
        <v>1090100169690</v>
      </c>
      <c r="B12889" t="s">
        <v>12211</v>
      </c>
    </row>
    <row r="12890" spans="1:2">
      <c r="A12890" s="1">
        <v>1090100169706</v>
      </c>
      <c r="B12890" t="s">
        <v>12212</v>
      </c>
    </row>
    <row r="12891" spans="1:2">
      <c r="A12891" s="1">
        <v>1090100169713</v>
      </c>
      <c r="B12891" t="s">
        <v>12213</v>
      </c>
    </row>
    <row r="12892" spans="1:2">
      <c r="A12892" s="1">
        <v>1090100169720</v>
      </c>
      <c r="B12892" t="e">
        <f>+PEDESTAL LA FONZA WLY400 WHITE</f>
        <v>#NAME?</v>
      </c>
    </row>
    <row r="12893" spans="1:2">
      <c r="A12893" s="1">
        <v>1090100169737</v>
      </c>
      <c r="B12893" t="s">
        <v>12214</v>
      </c>
    </row>
    <row r="12894" spans="1:2">
      <c r="A12894" s="1">
        <v>1090100169751</v>
      </c>
      <c r="B12894" t="s">
        <v>12215</v>
      </c>
    </row>
    <row r="12895" spans="1:2">
      <c r="A12895" s="1">
        <v>1090100169768</v>
      </c>
      <c r="B12895" t="s">
        <v>12216</v>
      </c>
    </row>
    <row r="12896" spans="1:2">
      <c r="A12896" s="1">
        <v>1090100169775</v>
      </c>
      <c r="B12896" t="s">
        <v>12217</v>
      </c>
    </row>
    <row r="12897" spans="1:2">
      <c r="A12897" s="1">
        <v>1090100169782</v>
      </c>
      <c r="B12897" t="s">
        <v>12218</v>
      </c>
    </row>
    <row r="12898" spans="1:2">
      <c r="A12898" s="1">
        <v>1090100169799</v>
      </c>
      <c r="B12898" t="e">
        <f>+WC LA FONZA H94 BASSANO WHITE</f>
        <v>#NAME?</v>
      </c>
    </row>
    <row r="12899" spans="1:2">
      <c r="A12899" s="1">
        <v>1090100169805</v>
      </c>
      <c r="B12899" t="s">
        <v>12219</v>
      </c>
    </row>
    <row r="12900" spans="1:2">
      <c r="A12900" s="1">
        <v>1090100169812</v>
      </c>
      <c r="B12900" t="s">
        <v>12220</v>
      </c>
    </row>
    <row r="12901" spans="1:2">
      <c r="A12901" s="1">
        <v>1090100169829</v>
      </c>
      <c r="B12901" t="e">
        <f>+FAUCET LA FONZA LC1151-26-2-DEC SGL.HANDLE LAV.CHROME</f>
        <v>#NAME?</v>
      </c>
    </row>
    <row r="12902" spans="1:2">
      <c r="A12902" s="1">
        <v>1090100169836</v>
      </c>
      <c r="B12902" t="e">
        <f>+FAUCET LA FONZA LC1156-26-2-DEC SGL.HANDLE KITCHEN</f>
        <v>#NAME?</v>
      </c>
    </row>
    <row r="12903" spans="1:2">
      <c r="A12903" s="1">
        <v>1090100169843</v>
      </c>
      <c r="B12903" t="s">
        <v>12221</v>
      </c>
    </row>
    <row r="12904" spans="1:2">
      <c r="A12904" s="1">
        <v>1090100169850</v>
      </c>
      <c r="B12904" t="e">
        <f>+CORNER BASKET LA FONZA L0A01086I26-2-DEC</f>
        <v>#NAME?</v>
      </c>
    </row>
    <row r="12905" spans="1:2">
      <c r="A12905" s="1">
        <v>1090100169867</v>
      </c>
      <c r="B12905" t="e">
        <f>+SOAP BASKET LA FONZA L0A01083M26-2-DEC</f>
        <v>#NAME?</v>
      </c>
    </row>
    <row r="12906" spans="1:2">
      <c r="A12906" s="1">
        <v>1090100169874</v>
      </c>
      <c r="B12906" t="e">
        <f>+SHOWER CADDY LA FONZA L0G01086L66-2-DEC OVER TOWEL BAR SP201</f>
        <v>#NAME?</v>
      </c>
    </row>
    <row r="12907" spans="1:2">
      <c r="A12907" s="1">
        <v>1090100169881</v>
      </c>
      <c r="B12907" t="s">
        <v>12222</v>
      </c>
    </row>
    <row r="12908" spans="1:2">
      <c r="A12908" s="1">
        <v>1090100169898</v>
      </c>
      <c r="B12908" t="s">
        <v>12223</v>
      </c>
    </row>
    <row r="12909" spans="1:2">
      <c r="A12909" s="1">
        <v>1090100169904</v>
      </c>
      <c r="B12909" t="s">
        <v>12224</v>
      </c>
    </row>
    <row r="12910" spans="1:2">
      <c r="A12910" s="1">
        <v>1090100169911</v>
      </c>
      <c r="B12910" t="s">
        <v>12225</v>
      </c>
    </row>
    <row r="12911" spans="1:2">
      <c r="A12911" s="1">
        <v>1090100169928</v>
      </c>
      <c r="B12911" t="s">
        <v>12226</v>
      </c>
    </row>
    <row r="12912" spans="1:2">
      <c r="A12912" s="1">
        <v>1090100169935</v>
      </c>
      <c r="B12912" t="s">
        <v>12227</v>
      </c>
    </row>
    <row r="12913" spans="1:2">
      <c r="A12913" s="1">
        <v>1090100169942</v>
      </c>
      <c r="B12913" t="s">
        <v>12228</v>
      </c>
    </row>
    <row r="12914" spans="1:2">
      <c r="A12914" s="1">
        <v>1090100169959</v>
      </c>
      <c r="B12914" t="s">
        <v>12229</v>
      </c>
    </row>
    <row r="12915" spans="1:2">
      <c r="A12915" s="1">
        <v>1090100169966</v>
      </c>
      <c r="B12915" t="s">
        <v>12230</v>
      </c>
    </row>
    <row r="12916" spans="1:2">
      <c r="A12916" s="1">
        <v>1090100169973</v>
      </c>
      <c r="B12916" t="s">
        <v>12231</v>
      </c>
    </row>
    <row r="12917" spans="1:2">
      <c r="A12917" s="1">
        <v>1090100169980</v>
      </c>
      <c r="B12917" t="s">
        <v>12232</v>
      </c>
    </row>
    <row r="12918" spans="1:2">
      <c r="A12918" s="1">
        <v>1090100169997</v>
      </c>
      <c r="B12918" t="s">
        <v>12233</v>
      </c>
    </row>
    <row r="12919" spans="1:2">
      <c r="A12919" s="1">
        <v>1090100170009</v>
      </c>
      <c r="B12919" t="s">
        <v>12234</v>
      </c>
    </row>
    <row r="12920" spans="1:2">
      <c r="A12920" s="1">
        <v>1090100170252</v>
      </c>
      <c r="B12920" t="s">
        <v>12235</v>
      </c>
    </row>
    <row r="12921" spans="1:2">
      <c r="A12921" s="1">
        <v>1090100170269</v>
      </c>
      <c r="B12921" t="s">
        <v>12236</v>
      </c>
    </row>
    <row r="12922" spans="1:2">
      <c r="A12922" s="1">
        <v>1090100170276</v>
      </c>
      <c r="B12922" t="s">
        <v>12237</v>
      </c>
    </row>
    <row r="12923" spans="1:2">
      <c r="A12923" s="1">
        <v>1090100170283</v>
      </c>
      <c r="B12923" t="s">
        <v>12238</v>
      </c>
    </row>
    <row r="12924" spans="1:2">
      <c r="A12924" s="1">
        <v>1090100170290</v>
      </c>
      <c r="B12924" t="s">
        <v>12239</v>
      </c>
    </row>
    <row r="12925" spans="1:2">
      <c r="A12925" s="1">
        <v>1090100170306</v>
      </c>
      <c r="B12925" t="s">
        <v>12240</v>
      </c>
    </row>
    <row r="12926" spans="1:2">
      <c r="A12926" s="1">
        <v>1090100170313</v>
      </c>
      <c r="B12926" t="s">
        <v>12241</v>
      </c>
    </row>
    <row r="12927" spans="1:2">
      <c r="A12927" s="1">
        <v>1090100170320</v>
      </c>
      <c r="B12927" t="s">
        <v>12242</v>
      </c>
    </row>
    <row r="12928" spans="1:2">
      <c r="A12928" s="1">
        <v>1090100170337</v>
      </c>
      <c r="B12928" t="s">
        <v>12243</v>
      </c>
    </row>
    <row r="12929" spans="1:2">
      <c r="A12929" s="1">
        <v>1090100170344</v>
      </c>
      <c r="B12929" t="s">
        <v>12244</v>
      </c>
    </row>
    <row r="12930" spans="1:2">
      <c r="A12930" s="1">
        <v>1090100170351</v>
      </c>
      <c r="B12930" t="s">
        <v>12245</v>
      </c>
    </row>
    <row r="12931" spans="1:2">
      <c r="A12931" s="1">
        <v>1090100170368</v>
      </c>
      <c r="B12931" t="s">
        <v>12246</v>
      </c>
    </row>
    <row r="12932" spans="1:2">
      <c r="A12932" s="1">
        <v>1090100170375</v>
      </c>
      <c r="B12932" t="s">
        <v>12247</v>
      </c>
    </row>
    <row r="12933" spans="1:2">
      <c r="A12933" s="1">
        <v>1090100170382</v>
      </c>
      <c r="B12933" t="s">
        <v>12248</v>
      </c>
    </row>
    <row r="12934" spans="1:2">
      <c r="A12934" s="1">
        <v>1090100170399</v>
      </c>
      <c r="B12934" t="s">
        <v>12249</v>
      </c>
    </row>
    <row r="12935" spans="1:2">
      <c r="A12935" s="1">
        <v>1090100170405</v>
      </c>
      <c r="B12935" t="s">
        <v>12250</v>
      </c>
    </row>
    <row r="12936" spans="1:2">
      <c r="A12936" s="1">
        <v>1090100170412</v>
      </c>
      <c r="B12936" t="s">
        <v>12251</v>
      </c>
    </row>
    <row r="12937" spans="1:2">
      <c r="A12937" s="1">
        <v>1090100170429</v>
      </c>
      <c r="B12937" t="s">
        <v>12252</v>
      </c>
    </row>
    <row r="12938" spans="1:2">
      <c r="A12938" s="1">
        <v>1090100170436</v>
      </c>
      <c r="B12938" t="e">
        <f>+HANG CABINET KING PLATINUM JADE S/DOOR</f>
        <v>#NAME?</v>
      </c>
    </row>
    <row r="12939" spans="1:2">
      <c r="A12939" s="1">
        <v>1090100170443</v>
      </c>
      <c r="B12939" t="s">
        <v>12253</v>
      </c>
    </row>
    <row r="12940" spans="1:2">
      <c r="A12940" s="1">
        <v>1090100170450</v>
      </c>
      <c r="B12940" t="s">
        <v>12254</v>
      </c>
    </row>
    <row r="12941" spans="1:2">
      <c r="A12941" s="1">
        <v>1090100170467</v>
      </c>
      <c r="B12941" t="e">
        <f>+HANG CABINET KING PLATINUM JADE D/DOOR</f>
        <v>#NAME?</v>
      </c>
    </row>
    <row r="12942" spans="1:2">
      <c r="A12942" s="1">
        <v>1090100170474</v>
      </c>
      <c r="B12942" t="s">
        <v>12255</v>
      </c>
    </row>
    <row r="12943" spans="1:2">
      <c r="A12943" s="1">
        <v>1090100170481</v>
      </c>
      <c r="B12943" t="s">
        <v>12256</v>
      </c>
    </row>
    <row r="12944" spans="1:2">
      <c r="A12944" s="1">
        <v>1090100170498</v>
      </c>
      <c r="B12944" t="s">
        <v>12257</v>
      </c>
    </row>
    <row r="12945" spans="1:2">
      <c r="A12945" s="1">
        <v>1090100170504</v>
      </c>
      <c r="B12945" t="e">
        <f>+COUNTER CABINET KING PLATINUM JADE S/DOOR</f>
        <v>#NAME?</v>
      </c>
    </row>
    <row r="12946" spans="1:2">
      <c r="A12946" s="1">
        <v>1090100170511</v>
      </c>
      <c r="B12946" t="e">
        <f>+COUNTER CABINET KING PLATINUM JADE D/DOOR</f>
        <v>#NAME?</v>
      </c>
    </row>
    <row r="12947" spans="1:2">
      <c r="A12947" s="1">
        <v>1090100170528</v>
      </c>
      <c r="B12947" t="s">
        <v>12258</v>
      </c>
    </row>
    <row r="12948" spans="1:2">
      <c r="A12948" s="1">
        <v>1090100170535</v>
      </c>
      <c r="B12948" t="s">
        <v>12259</v>
      </c>
    </row>
    <row r="12949" spans="1:2">
      <c r="A12949" s="1">
        <v>1090100170542</v>
      </c>
      <c r="B12949" t="s">
        <v>12260</v>
      </c>
    </row>
    <row r="12950" spans="1:2">
      <c r="A12950" s="1">
        <v>1090100170559</v>
      </c>
      <c r="B12950" t="e">
        <f>+NFS-HANG CABINET KING PLATINUM JADE S/DOOR DK.OAK</f>
        <v>#NAME?</v>
      </c>
    </row>
    <row r="12951" spans="1:2">
      <c r="A12951" s="1">
        <v>1090100170566</v>
      </c>
      <c r="B12951" t="s">
        <v>12261</v>
      </c>
    </row>
    <row r="12952" spans="1:2">
      <c r="A12952" s="1">
        <v>1090100170573</v>
      </c>
      <c r="B12952" t="s">
        <v>12262</v>
      </c>
    </row>
    <row r="12953" spans="1:2">
      <c r="A12953" s="1">
        <v>1090100170580</v>
      </c>
      <c r="B12953" t="e">
        <f>+NFS-HANG CABINET KING PLATINUM JADE D/DOOR DK.OAK</f>
        <v>#NAME?</v>
      </c>
    </row>
    <row r="12954" spans="1:2">
      <c r="A12954" s="1">
        <v>1090100170597</v>
      </c>
      <c r="B12954" t="s">
        <v>12263</v>
      </c>
    </row>
    <row r="12955" spans="1:2">
      <c r="A12955" s="1">
        <v>1090100170603</v>
      </c>
      <c r="B12955" t="s">
        <v>12264</v>
      </c>
    </row>
    <row r="12956" spans="1:2">
      <c r="A12956" s="1">
        <v>1090100170610</v>
      </c>
      <c r="B12956" t="s">
        <v>12265</v>
      </c>
    </row>
    <row r="12957" spans="1:2">
      <c r="A12957" s="1">
        <v>1090100170627</v>
      </c>
      <c r="B12957" t="e">
        <f>+NFS-COUNTER CABINET KING PLATINUM JADE S/DOOR DK.OAK</f>
        <v>#NAME?</v>
      </c>
    </row>
    <row r="12958" spans="1:2">
      <c r="A12958" s="1">
        <v>1090100170634</v>
      </c>
      <c r="B12958" t="e">
        <f>+NFS-COUNTER CABINET KING PLATINUM JADE D/DOOR DK.OAK</f>
        <v>#NAME?</v>
      </c>
    </row>
    <row r="12959" spans="1:2">
      <c r="A12959" s="1">
        <v>1090100170641</v>
      </c>
      <c r="B12959" t="s">
        <v>12266</v>
      </c>
    </row>
    <row r="12960" spans="1:2">
      <c r="A12960" s="1">
        <v>1090100170658</v>
      </c>
      <c r="B12960" t="s">
        <v>12267</v>
      </c>
    </row>
    <row r="12961" spans="1:2">
      <c r="A12961" s="1">
        <v>1090100170665</v>
      </c>
      <c r="B12961" t="s">
        <v>12268</v>
      </c>
    </row>
    <row r="12962" spans="1:2">
      <c r="A12962" s="1">
        <v>1090100170672</v>
      </c>
      <c r="B12962" t="s">
        <v>12269</v>
      </c>
    </row>
    <row r="12963" spans="1:2">
      <c r="A12963" s="1">
        <v>1090100170689</v>
      </c>
      <c r="B12963" t="e">
        <f>+NFS-SINK ROCKA CENTURY W/ABS CABINET</f>
        <v>#NAME?</v>
      </c>
    </row>
    <row r="12964" spans="1:2">
      <c r="A12964" s="1">
        <v>1090100170696</v>
      </c>
      <c r="B12964" t="s">
        <v>12270</v>
      </c>
    </row>
    <row r="12965" spans="1:2">
      <c r="A12965" s="1">
        <v>1090100170702</v>
      </c>
      <c r="B12965" t="s">
        <v>12271</v>
      </c>
    </row>
    <row r="12966" spans="1:2">
      <c r="A12966" s="1">
        <v>1090100170719</v>
      </c>
      <c r="B12966" t="s">
        <v>12272</v>
      </c>
    </row>
    <row r="12967" spans="1:2">
      <c r="A12967" s="1">
        <v>1090100170726</v>
      </c>
      <c r="B12967" t="s">
        <v>12273</v>
      </c>
    </row>
    <row r="12968" spans="1:2">
      <c r="A12968" s="1">
        <v>1090100170733</v>
      </c>
      <c r="B12968" t="s">
        <v>12274</v>
      </c>
    </row>
    <row r="12969" spans="1:2">
      <c r="A12969" s="1">
        <v>1090100170740</v>
      </c>
      <c r="B12969" t="s">
        <v>12275</v>
      </c>
    </row>
    <row r="12970" spans="1:2">
      <c r="A12970" s="1">
        <v>1090100170757</v>
      </c>
      <c r="B12970" t="s">
        <v>12276</v>
      </c>
    </row>
    <row r="12971" spans="1:2">
      <c r="A12971" s="1">
        <v>1090100170764</v>
      </c>
      <c r="B12971" t="s">
        <v>12277</v>
      </c>
    </row>
    <row r="12972" spans="1:2">
      <c r="A12972" s="1">
        <v>1090100170771</v>
      </c>
      <c r="B12972" t="s">
        <v>12278</v>
      </c>
    </row>
    <row r="12973" spans="1:2">
      <c r="A12973" s="1">
        <v>1090100170788</v>
      </c>
      <c r="B12973" t="s">
        <v>12279</v>
      </c>
    </row>
    <row r="12974" spans="1:2">
      <c r="A12974" s="1">
        <v>1090100170795</v>
      </c>
      <c r="B12974" t="s">
        <v>12280</v>
      </c>
    </row>
    <row r="12975" spans="1:2">
      <c r="A12975" s="1">
        <v>1090100170801</v>
      </c>
      <c r="B12975" t="e">
        <f>+WASTE BASIN DRAIN FION SW-WB-ST ABS</f>
        <v>#NAME?</v>
      </c>
    </row>
    <row r="12976" spans="1:2">
      <c r="A12976" s="1">
        <v>1090100170818</v>
      </c>
      <c r="B12976" t="s">
        <v>12281</v>
      </c>
    </row>
    <row r="12977" spans="1:2">
      <c r="A12977" s="1">
        <v>1090100170825</v>
      </c>
      <c r="B12977" t="s">
        <v>12282</v>
      </c>
    </row>
    <row r="12978" spans="1:2">
      <c r="A12978" s="1">
        <v>1090100170832</v>
      </c>
      <c r="B12978" t="s">
        <v>12283</v>
      </c>
    </row>
    <row r="12979" spans="1:2">
      <c r="A12979" s="1">
        <v>1090100170863</v>
      </c>
      <c r="B12979" t="e">
        <f>+WOODPLANKS INOVAR ACC. F-PROFILE BEECH</f>
        <v>#NAME?</v>
      </c>
    </row>
    <row r="12980" spans="1:2">
      <c r="A12980" s="1">
        <v>1090100170870</v>
      </c>
      <c r="B12980" t="e">
        <f>+WOODPLANKS INOVAR ACC. F-PROFILE CHERRY</f>
        <v>#NAME?</v>
      </c>
    </row>
    <row r="12981" spans="1:2">
      <c r="A12981" s="1">
        <v>1090100170887</v>
      </c>
      <c r="B12981" t="e">
        <f>+WOODPLANKS INOVAR ACC. F-PROFILE MAPLE</f>
        <v>#NAME?</v>
      </c>
    </row>
    <row r="12982" spans="1:2">
      <c r="A12982" s="1">
        <v>1090100170894</v>
      </c>
      <c r="B12982" t="e">
        <f>+WOODPLANKS INOVAR ACC. F-PROFILE OAK</f>
        <v>#NAME?</v>
      </c>
    </row>
    <row r="12983" spans="1:2">
      <c r="A12983" s="1">
        <v>1090100170900</v>
      </c>
      <c r="B12983" t="s">
        <v>12284</v>
      </c>
    </row>
    <row r="12984" spans="1:2">
      <c r="A12984" s="1">
        <v>1090100170917</v>
      </c>
      <c r="B12984" t="s">
        <v>12285</v>
      </c>
    </row>
    <row r="12985" spans="1:2">
      <c r="A12985" s="1">
        <v>1090100170924</v>
      </c>
      <c r="B12985" t="s">
        <v>12286</v>
      </c>
    </row>
    <row r="12986" spans="1:2">
      <c r="A12986" s="1">
        <v>1090100170931</v>
      </c>
      <c r="B12986" t="s">
        <v>12287</v>
      </c>
    </row>
    <row r="12987" spans="1:2">
      <c r="A12987" s="1">
        <v>1090100170948</v>
      </c>
      <c r="B12987" t="s">
        <v>12288</v>
      </c>
    </row>
    <row r="12988" spans="1:2">
      <c r="A12988" s="1">
        <v>1090100170955</v>
      </c>
      <c r="B12988" t="s">
        <v>12289</v>
      </c>
    </row>
    <row r="12989" spans="1:2">
      <c r="A12989" s="1">
        <v>1090100170962</v>
      </c>
      <c r="B12989" t="s">
        <v>12290</v>
      </c>
    </row>
    <row r="12990" spans="1:2">
      <c r="A12990" s="1">
        <v>1090100170979</v>
      </c>
      <c r="B12990" t="s">
        <v>12291</v>
      </c>
    </row>
    <row r="12991" spans="1:2">
      <c r="A12991" s="1">
        <v>1090100170986</v>
      </c>
      <c r="B12991" t="s">
        <v>12292</v>
      </c>
    </row>
    <row r="12992" spans="1:2">
      <c r="A12992" s="1">
        <v>1090100171020</v>
      </c>
      <c r="B12992" t="s">
        <v>12293</v>
      </c>
    </row>
    <row r="12993" spans="1:2">
      <c r="A12993" s="1">
        <v>1090100171037</v>
      </c>
      <c r="B12993" t="s">
        <v>12294</v>
      </c>
    </row>
    <row r="12994" spans="1:2">
      <c r="A12994" s="1">
        <v>1090100171044</v>
      </c>
      <c r="B12994" t="e">
        <f>+WOODPLANKS VANATUR VC1048 MOLDAVIA CHERRY</f>
        <v>#NAME?</v>
      </c>
    </row>
    <row r="12995" spans="1:2">
      <c r="A12995" s="1">
        <v>1090100171051</v>
      </c>
      <c r="B12995" t="s">
        <v>12295</v>
      </c>
    </row>
    <row r="12996" spans="1:2">
      <c r="A12996" s="1">
        <v>1090100171068</v>
      </c>
      <c r="B12996" t="s">
        <v>12296</v>
      </c>
    </row>
    <row r="12997" spans="1:2">
      <c r="A12997" s="1">
        <v>1090100171075</v>
      </c>
      <c r="B12997" t="s">
        <v>12297</v>
      </c>
    </row>
    <row r="12998" spans="1:2">
      <c r="A12998" s="1">
        <v>1090100171082</v>
      </c>
      <c r="B12998" t="e">
        <f>+WOODPLANKS VANATUR VC3054 MAPLE COUNTRY</f>
        <v>#NAME?</v>
      </c>
    </row>
    <row r="12999" spans="1:2">
      <c r="A12999" s="1">
        <v>1090100171099</v>
      </c>
      <c r="B12999" t="s">
        <v>12298</v>
      </c>
    </row>
    <row r="13000" spans="1:2">
      <c r="A13000" s="1">
        <v>1090100171105</v>
      </c>
      <c r="B13000" t="e">
        <f>+WOODPLANKS VANATUR VC1026 ORIENTAL BEECH</f>
        <v>#NAME?</v>
      </c>
    </row>
    <row r="13001" spans="1:2">
      <c r="A13001" s="1">
        <v>1090100171112</v>
      </c>
      <c r="B13001" t="s">
        <v>12299</v>
      </c>
    </row>
    <row r="13002" spans="1:2">
      <c r="A13002" s="1">
        <v>1090100171129</v>
      </c>
      <c r="B13002" t="s">
        <v>12300</v>
      </c>
    </row>
    <row r="13003" spans="1:2">
      <c r="A13003" s="1">
        <v>1090100171136</v>
      </c>
      <c r="B13003" t="s">
        <v>12301</v>
      </c>
    </row>
    <row r="13004" spans="1:2">
      <c r="A13004" s="1">
        <v>1090100171143</v>
      </c>
      <c r="B13004" t="s">
        <v>12302</v>
      </c>
    </row>
    <row r="13005" spans="1:2">
      <c r="A13005" s="1">
        <v>1090100171150</v>
      </c>
      <c r="B13005" t="s">
        <v>12303</v>
      </c>
    </row>
    <row r="13006" spans="1:2">
      <c r="A13006" s="1">
        <v>1090100171167</v>
      </c>
      <c r="B13006" t="e">
        <f>+WOODPLANKS VANATUR VC10637 GREY WILD OAK</f>
        <v>#NAME?</v>
      </c>
    </row>
    <row r="13007" spans="1:2">
      <c r="A13007" s="1">
        <v>1090100171174</v>
      </c>
      <c r="B13007" t="s">
        <v>12304</v>
      </c>
    </row>
    <row r="13008" spans="1:2">
      <c r="A13008" s="1">
        <v>1090100171235</v>
      </c>
      <c r="B13008" t="s">
        <v>12305</v>
      </c>
    </row>
    <row r="13009" spans="1:2">
      <c r="A13009" s="1">
        <v>1090100171242</v>
      </c>
      <c r="B13009" t="s">
        <v>12306</v>
      </c>
    </row>
    <row r="13010" spans="1:2">
      <c r="A13010" s="1">
        <v>1090100171259</v>
      </c>
      <c r="B13010" t="s">
        <v>12307</v>
      </c>
    </row>
    <row r="13011" spans="1:2">
      <c r="A13011" s="1">
        <v>1090100171266</v>
      </c>
      <c r="B13011" t="s">
        <v>12308</v>
      </c>
    </row>
    <row r="13012" spans="1:2">
      <c r="A13012" s="1">
        <v>1090100171273</v>
      </c>
      <c r="B13012" t="s">
        <v>12309</v>
      </c>
    </row>
    <row r="13013" spans="1:2">
      <c r="A13013" s="1">
        <v>1090100171280</v>
      </c>
      <c r="B13013" t="s">
        <v>12310</v>
      </c>
    </row>
    <row r="13014" spans="1:2">
      <c r="A13014" s="1">
        <v>1090100171297</v>
      </c>
      <c r="B13014" t="s">
        <v>12311</v>
      </c>
    </row>
    <row r="13015" spans="1:2">
      <c r="A13015" s="1">
        <v>1090100171303</v>
      </c>
      <c r="B13015" t="s">
        <v>12312</v>
      </c>
    </row>
    <row r="13016" spans="1:2">
      <c r="A13016" s="1">
        <v>1090100171310</v>
      </c>
      <c r="B13016" t="s">
        <v>12313</v>
      </c>
    </row>
    <row r="13017" spans="1:2">
      <c r="A13017" s="1">
        <v>1090100171327</v>
      </c>
      <c r="B13017" t="s">
        <v>12314</v>
      </c>
    </row>
    <row r="13018" spans="1:2">
      <c r="A13018" s="1">
        <v>1090100171334</v>
      </c>
      <c r="B13018" t="s">
        <v>12315</v>
      </c>
    </row>
    <row r="13019" spans="1:2">
      <c r="A13019" s="1">
        <v>1090100171341</v>
      </c>
      <c r="B13019" t="s">
        <v>12316</v>
      </c>
    </row>
    <row r="13020" spans="1:2">
      <c r="A13020" s="1">
        <v>1090100171358</v>
      </c>
      <c r="B13020" t="s">
        <v>12317</v>
      </c>
    </row>
    <row r="13021" spans="1:2">
      <c r="A13021" s="1">
        <v>1090100171365</v>
      </c>
      <c r="B13021" t="s">
        <v>12318</v>
      </c>
    </row>
    <row r="13022" spans="1:2">
      <c r="A13022" s="1">
        <v>1090100171433</v>
      </c>
      <c r="B13022" t="s">
        <v>12319</v>
      </c>
    </row>
    <row r="13023" spans="1:2">
      <c r="A13023" s="1">
        <v>1090100171440</v>
      </c>
      <c r="B13023" t="s">
        <v>12320</v>
      </c>
    </row>
    <row r="13024" spans="1:2">
      <c r="A13024" s="1">
        <v>1090100171457</v>
      </c>
      <c r="B13024" t="s">
        <v>12321</v>
      </c>
    </row>
    <row r="13025" spans="1:2">
      <c r="A13025" s="1">
        <v>1090100171464</v>
      </c>
      <c r="B13025" t="e">
        <f>+ACCESSORIES BOSTON BAY XPB JOINT SHAFT SLEEVE</f>
        <v>#NAME?</v>
      </c>
    </row>
    <row r="13026" spans="1:2">
      <c r="A13026" s="1">
        <v>1090100171471</v>
      </c>
      <c r="B13026" t="s">
        <v>12322</v>
      </c>
    </row>
    <row r="13027" spans="1:2">
      <c r="A13027" s="1">
        <v>1090100171488</v>
      </c>
      <c r="B13027" t="s">
        <v>12323</v>
      </c>
    </row>
    <row r="13028" spans="1:2">
      <c r="A13028" s="1">
        <v>1090100171495</v>
      </c>
      <c r="B13028" t="s">
        <v>12324</v>
      </c>
    </row>
    <row r="13029" spans="1:2">
      <c r="A13029" s="1">
        <v>1090100171501</v>
      </c>
      <c r="B13029" t="s">
        <v>12325</v>
      </c>
    </row>
    <row r="13030" spans="1:2">
      <c r="A13030" s="1">
        <v>1090100171518</v>
      </c>
      <c r="B13030" t="s">
        <v>12326</v>
      </c>
    </row>
    <row r="13031" spans="1:2">
      <c r="A13031" s="1">
        <v>1090100171525</v>
      </c>
      <c r="B13031" t="s">
        <v>12327</v>
      </c>
    </row>
    <row r="13032" spans="1:2">
      <c r="A13032" s="1">
        <v>1090100171532</v>
      </c>
      <c r="B13032" t="s">
        <v>12328</v>
      </c>
    </row>
    <row r="13033" spans="1:2">
      <c r="A13033" s="1">
        <v>1090100171549</v>
      </c>
      <c r="B13033" t="s">
        <v>12329</v>
      </c>
    </row>
    <row r="13034" spans="1:2">
      <c r="A13034" s="1">
        <v>1090100171556</v>
      </c>
      <c r="B13034" t="s">
        <v>12330</v>
      </c>
    </row>
    <row r="13035" spans="1:2">
      <c r="A13035" s="1">
        <v>1090100171563</v>
      </c>
      <c r="B13035" t="e">
        <f>+HOB BOMPANI BO213NA/N/L</f>
        <v>#NAME?</v>
      </c>
    </row>
    <row r="13036" spans="1:2">
      <c r="A13036" s="1">
        <v>1090100171570</v>
      </c>
      <c r="B13036" t="s">
        <v>12331</v>
      </c>
    </row>
    <row r="13037" spans="1:2">
      <c r="A13037" s="1">
        <v>1090100171587</v>
      </c>
      <c r="B13037" t="e">
        <f>+HOB BOMPANI BO263GC/L</f>
        <v>#NAME?</v>
      </c>
    </row>
    <row r="13038" spans="1:2">
      <c r="A13038" s="1">
        <v>1090100171594</v>
      </c>
      <c r="B13038" t="s">
        <v>12332</v>
      </c>
    </row>
    <row r="13039" spans="1:2">
      <c r="A13039" s="1">
        <v>1090100171600</v>
      </c>
      <c r="B13039" t="s">
        <v>12333</v>
      </c>
    </row>
    <row r="13040" spans="1:2">
      <c r="A13040" s="1">
        <v>1090100171617</v>
      </c>
      <c r="B13040" t="s">
        <v>12334</v>
      </c>
    </row>
    <row r="13041" spans="1:2">
      <c r="A13041" s="1">
        <v>1090100171631</v>
      </c>
      <c r="B13041" t="s">
        <v>12335</v>
      </c>
    </row>
    <row r="13042" spans="1:2">
      <c r="A13042" s="1">
        <v>1090100171648</v>
      </c>
      <c r="B13042" t="s">
        <v>12336</v>
      </c>
    </row>
    <row r="13043" spans="1:2">
      <c r="A13043" s="1">
        <v>1090100171655</v>
      </c>
      <c r="B13043" t="s">
        <v>12337</v>
      </c>
    </row>
    <row r="13044" spans="1:2">
      <c r="A13044" s="1">
        <v>1090100171662</v>
      </c>
      <c r="B13044" t="s">
        <v>12338</v>
      </c>
    </row>
    <row r="13045" spans="1:2">
      <c r="A13045" s="1">
        <v>1090100171709</v>
      </c>
      <c r="B13045" t="e">
        <f>+HOB BOMPANI BO263PA/E</f>
        <v>#NAME?</v>
      </c>
    </row>
    <row r="13046" spans="1:2">
      <c r="A13046" s="1">
        <v>1090100171716</v>
      </c>
      <c r="B13046" t="s">
        <v>12339</v>
      </c>
    </row>
    <row r="13047" spans="1:2">
      <c r="A13047" s="1">
        <v>1090100171723</v>
      </c>
      <c r="B13047" t="s">
        <v>12340</v>
      </c>
    </row>
    <row r="13048" spans="1:2">
      <c r="A13048" s="1">
        <v>1090100171730</v>
      </c>
      <c r="B13048" t="s">
        <v>12341</v>
      </c>
    </row>
    <row r="13049" spans="1:2">
      <c r="A13049" s="1">
        <v>1090100171747</v>
      </c>
      <c r="B13049" t="s">
        <v>12342</v>
      </c>
    </row>
    <row r="13050" spans="1:2">
      <c r="A13050" s="1">
        <v>1090100171754</v>
      </c>
      <c r="B13050" t="s">
        <v>12343</v>
      </c>
    </row>
    <row r="13051" spans="1:2">
      <c r="A13051" s="1">
        <v>1090100171761</v>
      </c>
      <c r="B13051" t="s">
        <v>12344</v>
      </c>
    </row>
    <row r="13052" spans="1:2">
      <c r="A13052" s="1">
        <v>1090100171778</v>
      </c>
      <c r="B13052" t="s">
        <v>12345</v>
      </c>
    </row>
    <row r="13053" spans="1:2">
      <c r="A13053" s="1">
        <v>1090100171785</v>
      </c>
      <c r="B13053" t="s">
        <v>12346</v>
      </c>
    </row>
    <row r="13054" spans="1:2">
      <c r="A13054" s="1">
        <v>1090100171792</v>
      </c>
      <c r="B13054" t="s">
        <v>12347</v>
      </c>
    </row>
    <row r="13055" spans="1:2">
      <c r="A13055" s="1">
        <v>1090100171808</v>
      </c>
      <c r="B13055" t="s">
        <v>12348</v>
      </c>
    </row>
    <row r="13056" spans="1:2">
      <c r="A13056" s="1">
        <v>1090100171815</v>
      </c>
      <c r="B13056" t="s">
        <v>12349</v>
      </c>
    </row>
    <row r="13057" spans="1:2">
      <c r="A13057" s="1">
        <v>1090100171822</v>
      </c>
      <c r="B13057" t="s">
        <v>12350</v>
      </c>
    </row>
    <row r="13058" spans="1:2">
      <c r="A13058" s="1">
        <v>1090100171839</v>
      </c>
      <c r="B13058" t="s">
        <v>12351</v>
      </c>
    </row>
    <row r="13059" spans="1:2">
      <c r="A13059" s="1">
        <v>1090100171846</v>
      </c>
      <c r="B13059" t="s">
        <v>12352</v>
      </c>
    </row>
    <row r="13060" spans="1:2">
      <c r="A13060" s="1">
        <v>1090100171853</v>
      </c>
      <c r="B13060" t="s">
        <v>12353</v>
      </c>
    </row>
    <row r="13061" spans="1:2">
      <c r="A13061" s="1">
        <v>1090100171860</v>
      </c>
      <c r="B13061" t="s">
        <v>12354</v>
      </c>
    </row>
    <row r="13062" spans="1:2">
      <c r="A13062" s="1">
        <v>1090100171884</v>
      </c>
      <c r="B13062" t="s">
        <v>12355</v>
      </c>
    </row>
    <row r="13063" spans="1:2">
      <c r="A13063" s="1">
        <v>1090100171891</v>
      </c>
      <c r="B13063" t="s">
        <v>12356</v>
      </c>
    </row>
    <row r="13064" spans="1:2">
      <c r="A13064" s="1">
        <v>1090100171907</v>
      </c>
      <c r="B13064" t="s">
        <v>12357</v>
      </c>
    </row>
    <row r="13065" spans="1:2">
      <c r="A13065" s="1">
        <v>1090100171914</v>
      </c>
      <c r="B13065" t="s">
        <v>12358</v>
      </c>
    </row>
    <row r="13066" spans="1:2">
      <c r="A13066" s="1">
        <v>1090100171921</v>
      </c>
      <c r="B13066" t="s">
        <v>12359</v>
      </c>
    </row>
    <row r="13067" spans="1:2">
      <c r="A13067" s="1">
        <v>1090100171938</v>
      </c>
      <c r="B13067" t="s">
        <v>12360</v>
      </c>
    </row>
    <row r="13068" spans="1:2">
      <c r="A13068" s="1">
        <v>1090100171945</v>
      </c>
      <c r="B13068" t="s">
        <v>12361</v>
      </c>
    </row>
    <row r="13069" spans="1:2">
      <c r="A13069" s="1">
        <v>1090100171952</v>
      </c>
      <c r="B13069" t="s">
        <v>12362</v>
      </c>
    </row>
    <row r="13070" spans="1:2">
      <c r="A13070" s="1">
        <v>1090100171969</v>
      </c>
      <c r="B13070" t="s">
        <v>12363</v>
      </c>
    </row>
    <row r="13071" spans="1:2">
      <c r="A13071" s="1">
        <v>1090100171976</v>
      </c>
      <c r="B13071" t="s">
        <v>12364</v>
      </c>
    </row>
    <row r="13072" spans="1:2">
      <c r="A13072" s="1">
        <v>1090100171983</v>
      </c>
      <c r="B13072" t="s">
        <v>12365</v>
      </c>
    </row>
    <row r="13073" spans="1:2">
      <c r="A13073" s="1">
        <v>1090100171990</v>
      </c>
      <c r="B13073" t="s">
        <v>12366</v>
      </c>
    </row>
    <row r="13074" spans="1:2">
      <c r="A13074" s="1">
        <v>1090100172003</v>
      </c>
      <c r="B13074" t="s">
        <v>12367</v>
      </c>
    </row>
    <row r="13075" spans="1:2">
      <c r="A13075" s="1">
        <v>1090100172010</v>
      </c>
      <c r="B13075" t="s">
        <v>12368</v>
      </c>
    </row>
    <row r="13076" spans="1:2">
      <c r="A13076" s="1">
        <v>1090100172027</v>
      </c>
      <c r="B13076" t="s">
        <v>12369</v>
      </c>
    </row>
    <row r="13077" spans="1:2">
      <c r="A13077" s="1">
        <v>1090100172034</v>
      </c>
      <c r="B13077" t="s">
        <v>12370</v>
      </c>
    </row>
    <row r="13078" spans="1:2">
      <c r="A13078" s="1">
        <v>1090100172041</v>
      </c>
      <c r="B13078" t="s">
        <v>12371</v>
      </c>
    </row>
    <row r="13079" spans="1:2">
      <c r="A13079" s="1">
        <v>1090100172058</v>
      </c>
      <c r="B13079" t="s">
        <v>12372</v>
      </c>
    </row>
    <row r="13080" spans="1:2">
      <c r="A13080" s="1">
        <v>1090100172065</v>
      </c>
      <c r="B13080" t="s">
        <v>12373</v>
      </c>
    </row>
    <row r="13081" spans="1:2">
      <c r="A13081" s="1">
        <v>1090100172072</v>
      </c>
      <c r="B13081" t="s">
        <v>12374</v>
      </c>
    </row>
    <row r="13082" spans="1:2">
      <c r="A13082" s="1">
        <v>1090100172089</v>
      </c>
      <c r="B13082" t="s">
        <v>12375</v>
      </c>
    </row>
    <row r="13083" spans="1:2">
      <c r="A13083" s="1">
        <v>1090100172096</v>
      </c>
      <c r="B13083" t="s">
        <v>12376</v>
      </c>
    </row>
    <row r="13084" spans="1:2">
      <c r="A13084" s="1">
        <v>1090100172102</v>
      </c>
      <c r="B13084" t="s">
        <v>12377</v>
      </c>
    </row>
    <row r="13085" spans="1:2">
      <c r="A13085" s="1">
        <v>1090100172119</v>
      </c>
      <c r="B13085" t="s">
        <v>12378</v>
      </c>
    </row>
    <row r="13086" spans="1:2">
      <c r="A13086" s="1">
        <v>1090100172126</v>
      </c>
      <c r="B13086" t="s">
        <v>12379</v>
      </c>
    </row>
    <row r="13087" spans="1:2">
      <c r="A13087" s="1">
        <v>1090100172133</v>
      </c>
      <c r="B13087" t="s">
        <v>12380</v>
      </c>
    </row>
    <row r="13088" spans="1:2">
      <c r="A13088" s="1">
        <v>1090100172140</v>
      </c>
      <c r="B13088" t="s">
        <v>12381</v>
      </c>
    </row>
    <row r="13089" spans="1:2">
      <c r="A13089" s="1">
        <v>1090100172157</v>
      </c>
      <c r="B13089" t="s">
        <v>12382</v>
      </c>
    </row>
    <row r="13090" spans="1:2">
      <c r="A13090" s="1">
        <v>1090100172164</v>
      </c>
      <c r="B13090" t="s">
        <v>12383</v>
      </c>
    </row>
    <row r="13091" spans="1:2">
      <c r="A13091" s="1">
        <v>1090100172171</v>
      </c>
      <c r="B13091" t="s">
        <v>12384</v>
      </c>
    </row>
    <row r="13092" spans="1:2">
      <c r="A13092" s="1">
        <v>1090100172188</v>
      </c>
      <c r="B13092" t="s">
        <v>12385</v>
      </c>
    </row>
    <row r="13093" spans="1:2">
      <c r="A13093" s="1">
        <v>1090100172195</v>
      </c>
      <c r="B13093" t="s">
        <v>12386</v>
      </c>
    </row>
    <row r="13094" spans="1:2">
      <c r="A13094" s="1">
        <v>1090100172201</v>
      </c>
      <c r="B13094" t="s">
        <v>12387</v>
      </c>
    </row>
    <row r="13095" spans="1:2">
      <c r="A13095" s="1">
        <v>1090100172218</v>
      </c>
      <c r="B13095" t="s">
        <v>12388</v>
      </c>
    </row>
    <row r="13096" spans="1:2">
      <c r="A13096" s="1">
        <v>1090100172225</v>
      </c>
      <c r="B13096" t="s">
        <v>12389</v>
      </c>
    </row>
    <row r="13097" spans="1:2">
      <c r="A13097" s="1">
        <v>1090100172232</v>
      </c>
      <c r="B13097" t="s">
        <v>12390</v>
      </c>
    </row>
    <row r="13098" spans="1:2">
      <c r="A13098" s="1">
        <v>1090100172249</v>
      </c>
      <c r="B13098" t="s">
        <v>12391</v>
      </c>
    </row>
    <row r="13099" spans="1:2">
      <c r="A13099" s="1">
        <v>1090100172270</v>
      </c>
      <c r="B13099" t="s">
        <v>12392</v>
      </c>
    </row>
    <row r="13100" spans="1:2">
      <c r="A13100" s="1">
        <v>1090100172287</v>
      </c>
      <c r="B13100" t="s">
        <v>12393</v>
      </c>
    </row>
    <row r="13101" spans="1:2">
      <c r="A13101" s="1">
        <v>1090100172294</v>
      </c>
      <c r="B13101" t="s">
        <v>12394</v>
      </c>
    </row>
    <row r="13102" spans="1:2">
      <c r="A13102" s="1">
        <v>1090100172300</v>
      </c>
      <c r="B13102" t="s">
        <v>12395</v>
      </c>
    </row>
    <row r="13103" spans="1:2">
      <c r="A13103" s="1">
        <v>1090100172317</v>
      </c>
      <c r="B13103" t="s">
        <v>12396</v>
      </c>
    </row>
    <row r="13104" spans="1:2">
      <c r="A13104" s="1">
        <v>1090100172324</v>
      </c>
      <c r="B13104" t="s">
        <v>12397</v>
      </c>
    </row>
    <row r="13105" spans="1:2">
      <c r="A13105" s="1">
        <v>1090100172331</v>
      </c>
      <c r="B13105" t="s">
        <v>12398</v>
      </c>
    </row>
    <row r="13106" spans="1:2">
      <c r="A13106" s="1">
        <v>1090100172348</v>
      </c>
      <c r="B13106" t="s">
        <v>12399</v>
      </c>
    </row>
    <row r="13107" spans="1:2">
      <c r="A13107" s="1">
        <v>1090100172355</v>
      </c>
      <c r="B13107" t="s">
        <v>12400</v>
      </c>
    </row>
    <row r="13108" spans="1:2">
      <c r="A13108" s="1">
        <v>1090100172362</v>
      </c>
      <c r="B13108" t="s">
        <v>12401</v>
      </c>
    </row>
    <row r="13109" spans="1:2">
      <c r="A13109" s="1">
        <v>1090100172379</v>
      </c>
      <c r="B13109" t="s">
        <v>12402</v>
      </c>
    </row>
    <row r="13110" spans="1:2">
      <c r="A13110" s="1">
        <v>1090100172386</v>
      </c>
      <c r="B13110" t="s">
        <v>12403</v>
      </c>
    </row>
    <row r="13111" spans="1:2">
      <c r="A13111" s="1">
        <v>1090100172393</v>
      </c>
      <c r="B13111" t="s">
        <v>12404</v>
      </c>
    </row>
    <row r="13112" spans="1:2">
      <c r="A13112" s="1">
        <v>1090100172409</v>
      </c>
      <c r="B13112" t="s">
        <v>12405</v>
      </c>
    </row>
    <row r="13113" spans="1:2">
      <c r="A13113" s="1">
        <v>1090100172416</v>
      </c>
      <c r="B13113" t="s">
        <v>12406</v>
      </c>
    </row>
    <row r="13114" spans="1:2">
      <c r="A13114" s="1">
        <v>1090100172423</v>
      </c>
      <c r="B13114" t="s">
        <v>12407</v>
      </c>
    </row>
    <row r="13115" spans="1:2">
      <c r="A13115" s="1">
        <v>1090100172430</v>
      </c>
      <c r="B13115" t="s">
        <v>12408</v>
      </c>
    </row>
    <row r="13116" spans="1:2">
      <c r="A13116" s="1">
        <v>1090100172447</v>
      </c>
      <c r="B13116" t="s">
        <v>12409</v>
      </c>
    </row>
    <row r="13117" spans="1:2">
      <c r="A13117" s="1">
        <v>1090100172454</v>
      </c>
      <c r="B13117" t="s">
        <v>12410</v>
      </c>
    </row>
    <row r="13118" spans="1:2">
      <c r="A13118" s="1">
        <v>1090100172461</v>
      </c>
      <c r="B13118" t="s">
        <v>12411</v>
      </c>
    </row>
    <row r="13119" spans="1:2">
      <c r="A13119" s="1">
        <v>1090100172478</v>
      </c>
      <c r="B13119" t="s">
        <v>12412</v>
      </c>
    </row>
    <row r="13120" spans="1:2">
      <c r="A13120" s="1">
        <v>1090100172485</v>
      </c>
      <c r="B13120" t="s">
        <v>12413</v>
      </c>
    </row>
    <row r="13121" spans="1:2">
      <c r="A13121" s="1">
        <v>1090100172492</v>
      </c>
      <c r="B13121" t="s">
        <v>12414</v>
      </c>
    </row>
    <row r="13122" spans="1:2">
      <c r="A13122" s="1">
        <v>1090100172508</v>
      </c>
      <c r="B13122" t="s">
        <v>12415</v>
      </c>
    </row>
    <row r="13123" spans="1:2">
      <c r="A13123" s="1">
        <v>1090100172515</v>
      </c>
      <c r="B13123" t="s">
        <v>12416</v>
      </c>
    </row>
    <row r="13124" spans="1:2">
      <c r="A13124" s="1">
        <v>1090100172522</v>
      </c>
      <c r="B13124" t="s">
        <v>12417</v>
      </c>
    </row>
    <row r="13125" spans="1:2">
      <c r="A13125" s="1">
        <v>1090100172539</v>
      </c>
      <c r="B13125" t="s">
        <v>12418</v>
      </c>
    </row>
    <row r="13126" spans="1:2">
      <c r="A13126" s="1">
        <v>1090100172546</v>
      </c>
      <c r="B13126" t="s">
        <v>12419</v>
      </c>
    </row>
    <row r="13127" spans="1:2">
      <c r="A13127" s="1">
        <v>1090100172553</v>
      </c>
      <c r="B13127" t="s">
        <v>12420</v>
      </c>
    </row>
    <row r="13128" spans="1:2">
      <c r="A13128" s="1">
        <v>1090100172560</v>
      </c>
      <c r="B13128" t="s">
        <v>12421</v>
      </c>
    </row>
    <row r="13129" spans="1:2">
      <c r="A13129" s="1">
        <v>1090100172577</v>
      </c>
      <c r="B13129" t="s">
        <v>12422</v>
      </c>
    </row>
    <row r="13130" spans="1:2">
      <c r="A13130" s="1">
        <v>1090100172584</v>
      </c>
      <c r="B13130" t="s">
        <v>12423</v>
      </c>
    </row>
    <row r="13131" spans="1:2">
      <c r="A13131" s="1">
        <v>1090100172591</v>
      </c>
      <c r="B13131" t="s">
        <v>12424</v>
      </c>
    </row>
    <row r="13132" spans="1:2">
      <c r="A13132" s="1">
        <v>1090100172607</v>
      </c>
      <c r="B13132" t="s">
        <v>12425</v>
      </c>
    </row>
    <row r="13133" spans="1:2">
      <c r="A13133" s="1">
        <v>1090100172614</v>
      </c>
      <c r="B13133" t="s">
        <v>12426</v>
      </c>
    </row>
    <row r="13134" spans="1:2">
      <c r="A13134" s="1">
        <v>1090100172621</v>
      </c>
      <c r="B13134" t="s">
        <v>12427</v>
      </c>
    </row>
    <row r="13135" spans="1:2">
      <c r="A13135" s="1">
        <v>1090100172638</v>
      </c>
      <c r="B13135" t="s">
        <v>12428</v>
      </c>
    </row>
    <row r="13136" spans="1:2">
      <c r="A13136" s="1">
        <v>1090100172645</v>
      </c>
      <c r="B13136" t="s">
        <v>12429</v>
      </c>
    </row>
    <row r="13137" spans="1:2">
      <c r="A13137" s="1">
        <v>1090100172652</v>
      </c>
      <c r="B13137" t="s">
        <v>12430</v>
      </c>
    </row>
    <row r="13138" spans="1:2">
      <c r="A13138" s="1">
        <v>1090100172669</v>
      </c>
      <c r="B13138" t="s">
        <v>12431</v>
      </c>
    </row>
    <row r="13139" spans="1:2">
      <c r="A13139" s="1">
        <v>1090100172676</v>
      </c>
      <c r="B13139" t="s">
        <v>12432</v>
      </c>
    </row>
    <row r="13140" spans="1:2">
      <c r="A13140" s="1">
        <v>1090100172683</v>
      </c>
      <c r="B13140" t="s">
        <v>12433</v>
      </c>
    </row>
    <row r="13141" spans="1:2">
      <c r="A13141" s="1">
        <v>1090100172690</v>
      </c>
      <c r="B13141" t="s">
        <v>12434</v>
      </c>
    </row>
    <row r="13142" spans="1:2">
      <c r="A13142" s="1">
        <v>1090100172706</v>
      </c>
      <c r="B13142" t="s">
        <v>12435</v>
      </c>
    </row>
    <row r="13143" spans="1:2">
      <c r="A13143" s="1">
        <v>1090100172713</v>
      </c>
      <c r="B13143" t="s">
        <v>12436</v>
      </c>
    </row>
    <row r="13144" spans="1:2">
      <c r="A13144" s="1">
        <v>1090100172720</v>
      </c>
      <c r="B13144" t="s">
        <v>12437</v>
      </c>
    </row>
    <row r="13145" spans="1:2">
      <c r="A13145" s="1">
        <v>1090100172737</v>
      </c>
      <c r="B13145" t="s">
        <v>12438</v>
      </c>
    </row>
    <row r="13146" spans="1:2">
      <c r="A13146" s="1">
        <v>1090100172744</v>
      </c>
      <c r="B13146" t="s">
        <v>12439</v>
      </c>
    </row>
    <row r="13147" spans="1:2">
      <c r="A13147" s="1">
        <v>1090100172751</v>
      </c>
      <c r="B13147" t="s">
        <v>12440</v>
      </c>
    </row>
    <row r="13148" spans="1:2">
      <c r="A13148" s="1">
        <v>1090100172768</v>
      </c>
      <c r="B13148" t="s">
        <v>12441</v>
      </c>
    </row>
    <row r="13149" spans="1:2">
      <c r="A13149" s="1">
        <v>1090100172775</v>
      </c>
      <c r="B13149" t="s">
        <v>12442</v>
      </c>
    </row>
    <row r="13150" spans="1:2">
      <c r="A13150" s="1">
        <v>1090100172782</v>
      </c>
      <c r="B13150" t="s">
        <v>12443</v>
      </c>
    </row>
    <row r="13151" spans="1:2">
      <c r="A13151" s="1">
        <v>1090100172799</v>
      </c>
      <c r="B13151" t="s">
        <v>12444</v>
      </c>
    </row>
    <row r="13152" spans="1:2">
      <c r="A13152" s="1">
        <v>1090100172805</v>
      </c>
      <c r="B13152" t="s">
        <v>12445</v>
      </c>
    </row>
    <row r="13153" spans="1:2">
      <c r="A13153" s="1">
        <v>1090100172812</v>
      </c>
      <c r="B13153" t="s">
        <v>12446</v>
      </c>
    </row>
    <row r="13154" spans="1:2">
      <c r="A13154" s="1">
        <v>1090100172829</v>
      </c>
      <c r="B13154" t="s">
        <v>12447</v>
      </c>
    </row>
    <row r="13155" spans="1:2">
      <c r="A13155" s="1">
        <v>1090100172836</v>
      </c>
      <c r="B13155" t="s">
        <v>12448</v>
      </c>
    </row>
    <row r="13156" spans="1:2">
      <c r="A13156" s="1">
        <v>1090100172843</v>
      </c>
      <c r="B13156" t="s">
        <v>12449</v>
      </c>
    </row>
    <row r="13157" spans="1:2">
      <c r="A13157" s="1">
        <v>1090100172850</v>
      </c>
      <c r="B13157" t="s">
        <v>12450</v>
      </c>
    </row>
    <row r="13158" spans="1:2">
      <c r="A13158" s="1">
        <v>1090100172867</v>
      </c>
      <c r="B13158" t="s">
        <v>12451</v>
      </c>
    </row>
    <row r="13159" spans="1:2">
      <c r="A13159" s="1">
        <v>1090100172874</v>
      </c>
      <c r="B13159" t="s">
        <v>12452</v>
      </c>
    </row>
    <row r="13160" spans="1:2">
      <c r="A13160" s="1">
        <v>1090100172881</v>
      </c>
      <c r="B13160" t="s">
        <v>12453</v>
      </c>
    </row>
    <row r="13161" spans="1:2">
      <c r="A13161" s="1">
        <v>1090100172898</v>
      </c>
      <c r="B13161" t="s">
        <v>12454</v>
      </c>
    </row>
    <row r="13162" spans="1:2">
      <c r="A13162" s="1">
        <v>1090100172904</v>
      </c>
      <c r="B13162" t="s">
        <v>12455</v>
      </c>
    </row>
    <row r="13163" spans="1:2">
      <c r="A13163" s="1">
        <v>1090100172911</v>
      </c>
      <c r="B13163" t="s">
        <v>12456</v>
      </c>
    </row>
    <row r="13164" spans="1:2">
      <c r="A13164" s="1">
        <v>1090100172928</v>
      </c>
      <c r="B13164" t="s">
        <v>12457</v>
      </c>
    </row>
    <row r="13165" spans="1:2">
      <c r="A13165" s="1">
        <v>1090100172935</v>
      </c>
      <c r="B13165" t="s">
        <v>12458</v>
      </c>
    </row>
    <row r="13166" spans="1:2">
      <c r="A13166" s="1">
        <v>1090100172942</v>
      </c>
      <c r="B13166" t="s">
        <v>12459</v>
      </c>
    </row>
    <row r="13167" spans="1:2">
      <c r="A13167" s="1">
        <v>1090100172959</v>
      </c>
      <c r="B13167" t="s">
        <v>12460</v>
      </c>
    </row>
    <row r="13168" spans="1:2">
      <c r="A13168" s="1">
        <v>1090100173123</v>
      </c>
      <c r="B13168" t="e">
        <f>+WC AVIVA #REF! WHITE</f>
        <v>#NAME?</v>
      </c>
    </row>
    <row r="13169" spans="1:2">
      <c r="A13169" s="1">
        <v>1090100173130</v>
      </c>
      <c r="B13169" t="e">
        <f>+WC AVIVA #REF! WHITE</f>
        <v>#NAME?</v>
      </c>
    </row>
    <row r="13170" spans="1:2">
      <c r="A13170" s="1">
        <v>1090100173147</v>
      </c>
      <c r="B13170" t="e">
        <f>+LAV AVIVA #REF! WHITE</f>
        <v>#NAME?</v>
      </c>
    </row>
    <row r="13171" spans="1:2">
      <c r="A13171" s="1">
        <v>1090100173154</v>
      </c>
      <c r="B13171" t="e">
        <f>+LAV AVIVA #REF! WHITE</f>
        <v>#NAME?</v>
      </c>
    </row>
    <row r="13172" spans="1:2">
      <c r="A13172" s="1">
        <v>1090100173161</v>
      </c>
      <c r="B13172" t="e">
        <f>+PEDESTAL AVIVA #REF! WHITE</f>
        <v>#NAME?</v>
      </c>
    </row>
    <row r="13173" spans="1:2">
      <c r="A13173" s="1">
        <v>1090100173178</v>
      </c>
      <c r="B13173" t="e">
        <f>+PEDESTAL AVIVA #REF! WHITE</f>
        <v>#NAME?</v>
      </c>
    </row>
    <row r="13174" spans="1:2">
      <c r="A13174" s="1">
        <v>1090100173185</v>
      </c>
      <c r="B13174" t="s">
        <v>12461</v>
      </c>
    </row>
    <row r="13175" spans="1:2">
      <c r="A13175" s="1">
        <v>1090100173192</v>
      </c>
      <c r="B13175" t="s">
        <v>12462</v>
      </c>
    </row>
    <row r="13176" spans="1:2">
      <c r="A13176" s="1">
        <v>1090100173208</v>
      </c>
      <c r="B13176" t="s">
        <v>12463</v>
      </c>
    </row>
    <row r="13177" spans="1:2">
      <c r="A13177" s="1">
        <v>1090100173215</v>
      </c>
      <c r="B13177" t="s">
        <v>12464</v>
      </c>
    </row>
    <row r="13178" spans="1:2">
      <c r="A13178" s="1">
        <v>1090100173222</v>
      </c>
      <c r="B13178" t="s">
        <v>12465</v>
      </c>
    </row>
    <row r="13179" spans="1:2">
      <c r="A13179" s="1">
        <v>1090100173239</v>
      </c>
      <c r="B13179" t="s">
        <v>12466</v>
      </c>
    </row>
    <row r="13180" spans="1:2">
      <c r="A13180" s="1">
        <v>1090100173246</v>
      </c>
      <c r="B13180" t="s">
        <v>12467</v>
      </c>
    </row>
    <row r="13181" spans="1:2">
      <c r="A13181" s="1">
        <v>1090100173253</v>
      </c>
      <c r="B13181" t="e">
        <f>+BOWL CALIDAD BUHOS SH8015N SMALL WHITE</f>
        <v>#NAME?</v>
      </c>
    </row>
    <row r="13182" spans="1:2">
      <c r="A13182" s="1">
        <v>1090100173260</v>
      </c>
      <c r="B13182" t="s">
        <v>12468</v>
      </c>
    </row>
    <row r="13183" spans="1:2">
      <c r="A13183" s="1">
        <v>1090100173277</v>
      </c>
      <c r="B13183" t="s">
        <v>12469</v>
      </c>
    </row>
    <row r="13184" spans="1:2">
      <c r="A13184" s="1">
        <v>1090100173291</v>
      </c>
      <c r="B13184" t="s">
        <v>12470</v>
      </c>
    </row>
    <row r="13185" spans="1:2">
      <c r="A13185" s="1">
        <v>1090100173307</v>
      </c>
      <c r="B13185" t="s">
        <v>12471</v>
      </c>
    </row>
    <row r="13186" spans="1:2">
      <c r="A13186" s="1">
        <v>1090100173314</v>
      </c>
      <c r="B13186" t="s">
        <v>12472</v>
      </c>
    </row>
    <row r="13187" spans="1:2">
      <c r="A13187" s="1">
        <v>1090100173321</v>
      </c>
      <c r="B13187" t="s">
        <v>12473</v>
      </c>
    </row>
    <row r="13188" spans="1:2">
      <c r="A13188" s="1">
        <v>1090100173338</v>
      </c>
      <c r="B13188" t="s">
        <v>12474</v>
      </c>
    </row>
    <row r="13189" spans="1:2">
      <c r="A13189" s="1">
        <v>1090100173345</v>
      </c>
      <c r="B13189" t="s">
        <v>12475</v>
      </c>
    </row>
    <row r="13190" spans="1:2">
      <c r="A13190" s="1">
        <v>1090100173352</v>
      </c>
      <c r="B13190" t="s">
        <v>12476</v>
      </c>
    </row>
    <row r="13191" spans="1:2">
      <c r="A13191" s="1">
        <v>1090100173369</v>
      </c>
      <c r="B13191" t="s">
        <v>12477</v>
      </c>
    </row>
    <row r="13192" spans="1:2">
      <c r="A13192" s="1">
        <v>1090100173376</v>
      </c>
      <c r="B13192" t="s">
        <v>12478</v>
      </c>
    </row>
    <row r="13193" spans="1:2">
      <c r="A13193" s="1">
        <v>1090100173383</v>
      </c>
      <c r="B13193" t="s">
        <v>12479</v>
      </c>
    </row>
    <row r="13194" spans="1:2">
      <c r="A13194" s="1">
        <v>1090100173413</v>
      </c>
      <c r="B13194" t="e">
        <f>+WATER DISPENSER BOSTON BAY AW HC58L-UFD</f>
        <v>#NAME?</v>
      </c>
    </row>
    <row r="13195" spans="1:2">
      <c r="A13195" s="1">
        <v>1090100173420</v>
      </c>
      <c r="B13195" t="e">
        <f>+WATER DISPENSER BOSTON BAY AW HC98L S/S GREY</f>
        <v>#NAME?</v>
      </c>
    </row>
    <row r="13196" spans="1:2">
      <c r="A13196" s="1">
        <v>1090100173437</v>
      </c>
      <c r="B13196" t="e">
        <f>+WATER DISPENSER BOSTON BAY AW HC66L-A S/S BLACK</f>
        <v>#NAME?</v>
      </c>
    </row>
    <row r="13197" spans="1:2">
      <c r="A13197" s="1">
        <v>1090100173475</v>
      </c>
      <c r="B13197" t="s">
        <v>12480</v>
      </c>
    </row>
    <row r="13198" spans="1:2">
      <c r="A13198" s="1">
        <v>1090100173529</v>
      </c>
      <c r="B13198" t="s">
        <v>12481</v>
      </c>
    </row>
    <row r="13199" spans="1:2">
      <c r="A13199" s="1">
        <v>1090100173536</v>
      </c>
      <c r="B13199" t="s">
        <v>12482</v>
      </c>
    </row>
    <row r="13200" spans="1:2">
      <c r="A13200" s="1">
        <v>1090100173543</v>
      </c>
      <c r="B13200" t="s">
        <v>12483</v>
      </c>
    </row>
    <row r="13201" spans="1:2">
      <c r="A13201" s="1">
        <v>1090100173567</v>
      </c>
      <c r="B13201" t="s">
        <v>12484</v>
      </c>
    </row>
    <row r="13202" spans="1:2">
      <c r="A13202" s="1">
        <v>1090100173581</v>
      </c>
      <c r="B13202" t="s">
        <v>12485</v>
      </c>
    </row>
    <row r="13203" spans="1:2">
      <c r="A13203" s="1">
        <v>1090100173598</v>
      </c>
      <c r="B13203" t="e">
        <f>+PLASTICWARES KETER CABINET MULTI-PURPOSE CLASSIC</f>
        <v>#NAME?</v>
      </c>
    </row>
    <row r="13204" spans="1:2">
      <c r="A13204" s="1">
        <v>1090100173604</v>
      </c>
      <c r="B13204" t="e">
        <f>+PLASTICWARES KETER CABINET UTILITY CLASSIC</f>
        <v>#NAME?</v>
      </c>
    </row>
    <row r="13205" spans="1:2">
      <c r="A13205" s="1">
        <v>1090100173611</v>
      </c>
      <c r="B13205" t="s">
        <v>12486</v>
      </c>
    </row>
    <row r="13206" spans="1:2">
      <c r="A13206" s="1">
        <v>1090100173628</v>
      </c>
      <c r="B13206" t="s">
        <v>12487</v>
      </c>
    </row>
    <row r="13207" spans="1:2">
      <c r="A13207" s="1">
        <v>1090100173635</v>
      </c>
      <c r="B13207" t="s">
        <v>12488</v>
      </c>
    </row>
    <row r="13208" spans="1:2">
      <c r="A13208" s="1">
        <v>1090100173642</v>
      </c>
      <c r="B13208" t="s">
        <v>12489</v>
      </c>
    </row>
    <row r="13209" spans="1:2">
      <c r="A13209" s="1">
        <v>1090100173659</v>
      </c>
      <c r="B13209" t="s">
        <v>12490</v>
      </c>
    </row>
    <row r="13210" spans="1:2">
      <c r="A13210" s="1">
        <v>1090100173666</v>
      </c>
      <c r="B13210" t="s">
        <v>12491</v>
      </c>
    </row>
    <row r="13211" spans="1:2">
      <c r="A13211" s="1">
        <v>1090100173673</v>
      </c>
      <c r="B13211" t="s">
        <v>12492</v>
      </c>
    </row>
    <row r="13212" spans="1:2">
      <c r="A13212" s="1">
        <v>1090100173680</v>
      </c>
      <c r="B13212" t="s">
        <v>12493</v>
      </c>
    </row>
    <row r="13213" spans="1:2">
      <c r="A13213" s="1">
        <v>1090100173697</v>
      </c>
      <c r="B13213" t="s">
        <v>12494</v>
      </c>
    </row>
    <row r="13214" spans="1:2">
      <c r="A13214" s="1">
        <v>1090100173703</v>
      </c>
      <c r="B13214" t="s">
        <v>12495</v>
      </c>
    </row>
    <row r="13215" spans="1:2">
      <c r="A13215" s="1">
        <v>1090100173710</v>
      </c>
      <c r="B13215" t="s">
        <v>12496</v>
      </c>
    </row>
    <row r="13216" spans="1:2">
      <c r="A13216" s="1">
        <v>1090100173727</v>
      </c>
      <c r="B13216" t="s">
        <v>12497</v>
      </c>
    </row>
    <row r="13217" spans="1:2">
      <c r="A13217" s="1">
        <v>1090100173734</v>
      </c>
      <c r="B13217" t="s">
        <v>12498</v>
      </c>
    </row>
    <row r="13218" spans="1:2">
      <c r="A13218" s="1">
        <v>1090100173741</v>
      </c>
      <c r="B13218" t="s">
        <v>12499</v>
      </c>
    </row>
    <row r="13219" spans="1:2">
      <c r="A13219" s="1">
        <v>1090100173758</v>
      </c>
      <c r="B13219" t="s">
        <v>12500</v>
      </c>
    </row>
    <row r="13220" spans="1:2">
      <c r="A13220" s="1">
        <v>1090100173765</v>
      </c>
      <c r="B13220" t="s">
        <v>12501</v>
      </c>
    </row>
    <row r="13221" spans="1:2">
      <c r="A13221" s="1">
        <v>1090100173772</v>
      </c>
      <c r="B13221" t="s">
        <v>12502</v>
      </c>
    </row>
    <row r="13222" spans="1:2">
      <c r="A13222" s="1">
        <v>1090100173789</v>
      </c>
      <c r="B13222" t="s">
        <v>12503</v>
      </c>
    </row>
    <row r="13223" spans="1:2">
      <c r="A13223" s="1">
        <v>1090100173796</v>
      </c>
      <c r="B13223" t="s">
        <v>12504</v>
      </c>
    </row>
    <row r="13224" spans="1:2">
      <c r="A13224" s="1">
        <v>1090100173802</v>
      </c>
      <c r="B13224" t="s">
        <v>12505</v>
      </c>
    </row>
    <row r="13225" spans="1:2">
      <c r="A13225" s="1">
        <v>1090100173819</v>
      </c>
      <c r="B13225" t="s">
        <v>12506</v>
      </c>
    </row>
    <row r="13226" spans="1:2">
      <c r="A13226" s="1">
        <v>1090100173826</v>
      </c>
      <c r="B13226" t="s">
        <v>12507</v>
      </c>
    </row>
    <row r="13227" spans="1:2">
      <c r="A13227" s="1">
        <v>1090100173833</v>
      </c>
      <c r="B13227" t="s">
        <v>12508</v>
      </c>
    </row>
    <row r="13228" spans="1:2">
      <c r="A13228" s="1">
        <v>1090100173840</v>
      </c>
      <c r="B13228" t="s">
        <v>12509</v>
      </c>
    </row>
    <row r="13229" spans="1:2">
      <c r="A13229" s="1">
        <v>1090100173857</v>
      </c>
      <c r="B13229" t="s">
        <v>12510</v>
      </c>
    </row>
    <row r="13230" spans="1:2">
      <c r="A13230" s="1">
        <v>1090100173864</v>
      </c>
      <c r="B13230" t="s">
        <v>12511</v>
      </c>
    </row>
    <row r="13231" spans="1:2">
      <c r="A13231" s="1">
        <v>1090100173871</v>
      </c>
      <c r="B13231" t="s">
        <v>12512</v>
      </c>
    </row>
    <row r="13232" spans="1:2">
      <c r="A13232" s="1">
        <v>1090100173888</v>
      </c>
      <c r="B13232" t="s">
        <v>12513</v>
      </c>
    </row>
    <row r="13233" spans="1:2">
      <c r="A13233" s="1">
        <v>1090100173895</v>
      </c>
      <c r="B13233" t="s">
        <v>12514</v>
      </c>
    </row>
    <row r="13234" spans="1:2">
      <c r="A13234" s="1">
        <v>1090100173901</v>
      </c>
      <c r="B13234" t="s">
        <v>12515</v>
      </c>
    </row>
    <row r="13235" spans="1:2">
      <c r="A13235" s="1">
        <v>1090100173918</v>
      </c>
      <c r="B13235" t="s">
        <v>12516</v>
      </c>
    </row>
    <row r="13236" spans="1:2">
      <c r="A13236" s="1">
        <v>1090100173925</v>
      </c>
      <c r="B13236" t="s">
        <v>12517</v>
      </c>
    </row>
    <row r="13237" spans="1:2">
      <c r="A13237" s="1">
        <v>1090100173932</v>
      </c>
      <c r="B13237" t="s">
        <v>12518</v>
      </c>
    </row>
    <row r="13238" spans="1:2">
      <c r="A13238" s="1">
        <v>1090100173949</v>
      </c>
      <c r="B13238" t="s">
        <v>12519</v>
      </c>
    </row>
    <row r="13239" spans="1:2">
      <c r="A13239" s="1">
        <v>1090100173956</v>
      </c>
      <c r="B13239" t="s">
        <v>12520</v>
      </c>
    </row>
    <row r="13240" spans="1:2">
      <c r="A13240" s="1">
        <v>1090100173963</v>
      </c>
      <c r="B13240" t="e">
        <f>+CHAIR HANGING GREAT OUTDOOR JL P3087 BROWN</f>
        <v>#NAME?</v>
      </c>
    </row>
    <row r="13241" spans="1:2">
      <c r="A13241" s="1">
        <v>1090100173970</v>
      </c>
      <c r="B13241" t="e">
        <f>+CHAIR GREAT OUTDOOR JL #REF! SIDE W/O ARM BROWN</f>
        <v>#NAME?</v>
      </c>
    </row>
    <row r="13242" spans="1:2">
      <c r="A13242" s="1">
        <v>1090100173987</v>
      </c>
      <c r="B13242" t="s">
        <v>12521</v>
      </c>
    </row>
    <row r="13243" spans="1:2">
      <c r="A13243" s="1">
        <v>1090100173994</v>
      </c>
      <c r="B13243" t="s">
        <v>12522</v>
      </c>
    </row>
    <row r="13244" spans="1:2">
      <c r="A13244" s="1">
        <v>1090100174137</v>
      </c>
      <c r="B13244" t="s">
        <v>12523</v>
      </c>
    </row>
    <row r="13245" spans="1:2">
      <c r="A13245" s="1">
        <v>1090100174144</v>
      </c>
      <c r="B13245" t="s">
        <v>12524</v>
      </c>
    </row>
    <row r="13246" spans="1:2">
      <c r="A13246" s="1">
        <v>1090100174151</v>
      </c>
      <c r="B13246" t="s">
        <v>12525</v>
      </c>
    </row>
    <row r="13247" spans="1:2">
      <c r="A13247" s="1">
        <v>1090100174168</v>
      </c>
      <c r="B13247" t="s">
        <v>12526</v>
      </c>
    </row>
    <row r="13248" spans="1:2">
      <c r="A13248" s="1">
        <v>1090100174175</v>
      </c>
      <c r="B13248" t="s">
        <v>12527</v>
      </c>
    </row>
    <row r="13249" spans="1:2">
      <c r="A13249" s="1">
        <v>1090100174182</v>
      </c>
      <c r="B13249" t="s">
        <v>12528</v>
      </c>
    </row>
    <row r="13250" spans="1:2">
      <c r="A13250" s="1">
        <v>1090100174199</v>
      </c>
      <c r="B13250" t="s">
        <v>12528</v>
      </c>
    </row>
    <row r="13251" spans="1:2">
      <c r="A13251" s="1">
        <v>1090100174205</v>
      </c>
      <c r="B13251" t="s">
        <v>12529</v>
      </c>
    </row>
    <row r="13252" spans="1:2">
      <c r="A13252" s="1">
        <v>1090100174212</v>
      </c>
      <c r="B13252" t="s">
        <v>12530</v>
      </c>
    </row>
    <row r="13253" spans="1:2">
      <c r="A13253" s="1">
        <v>1090100174229</v>
      </c>
      <c r="B13253" t="s">
        <v>12531</v>
      </c>
    </row>
    <row r="13254" spans="1:2">
      <c r="A13254" s="1">
        <v>1090100174236</v>
      </c>
      <c r="B13254" t="s">
        <v>12532</v>
      </c>
    </row>
    <row r="13255" spans="1:2">
      <c r="A13255" s="1">
        <v>1090100174243</v>
      </c>
      <c r="B13255" t="s">
        <v>12533</v>
      </c>
    </row>
    <row r="13256" spans="1:2">
      <c r="A13256" s="1">
        <v>1090100174250</v>
      </c>
      <c r="B13256" t="s">
        <v>12534</v>
      </c>
    </row>
    <row r="13257" spans="1:2">
      <c r="A13257" s="1">
        <v>1090100174267</v>
      </c>
      <c r="B13257" t="s">
        <v>12535</v>
      </c>
    </row>
    <row r="13258" spans="1:2">
      <c r="A13258" s="1">
        <v>1090100174274</v>
      </c>
      <c r="B13258" t="s">
        <v>12536</v>
      </c>
    </row>
    <row r="13259" spans="1:2">
      <c r="A13259" s="1">
        <v>1090100174304</v>
      </c>
      <c r="B13259" t="s">
        <v>12537</v>
      </c>
    </row>
    <row r="13260" spans="1:2">
      <c r="A13260" s="1">
        <v>1090100174311</v>
      </c>
      <c r="B13260" t="s">
        <v>12538</v>
      </c>
    </row>
    <row r="13261" spans="1:2">
      <c r="A13261" s="1">
        <v>1090100174328</v>
      </c>
      <c r="B13261" t="s">
        <v>12539</v>
      </c>
    </row>
    <row r="13262" spans="1:2">
      <c r="A13262" s="1">
        <v>1090100174335</v>
      </c>
      <c r="B13262" t="s">
        <v>12540</v>
      </c>
    </row>
    <row r="13263" spans="1:2">
      <c r="A13263" s="1">
        <v>1090100174342</v>
      </c>
      <c r="B13263" t="s">
        <v>12541</v>
      </c>
    </row>
    <row r="13264" spans="1:2">
      <c r="A13264" s="1">
        <v>1090100174359</v>
      </c>
      <c r="B13264" t="s">
        <v>12542</v>
      </c>
    </row>
    <row r="13265" spans="1:2">
      <c r="A13265" s="1">
        <v>1090100174366</v>
      </c>
      <c r="B13265" t="s">
        <v>12543</v>
      </c>
    </row>
    <row r="13266" spans="1:2">
      <c r="A13266" s="1">
        <v>1090100174373</v>
      </c>
      <c r="B13266" t="s">
        <v>12544</v>
      </c>
    </row>
    <row r="13267" spans="1:2">
      <c r="A13267" s="1">
        <v>1090100174380</v>
      </c>
      <c r="B13267" t="s">
        <v>12545</v>
      </c>
    </row>
    <row r="13268" spans="1:2">
      <c r="A13268" s="1">
        <v>1090100174397</v>
      </c>
      <c r="B13268" t="s">
        <v>12546</v>
      </c>
    </row>
    <row r="13269" spans="1:2">
      <c r="A13269" s="1">
        <v>1090100174403</v>
      </c>
      <c r="B13269" t="s">
        <v>12547</v>
      </c>
    </row>
    <row r="13270" spans="1:2">
      <c r="A13270" s="1">
        <v>1090100174410</v>
      </c>
      <c r="B13270" t="s">
        <v>12548</v>
      </c>
    </row>
    <row r="13271" spans="1:2">
      <c r="A13271" s="1">
        <v>1090100174427</v>
      </c>
      <c r="B13271" t="s">
        <v>12549</v>
      </c>
    </row>
    <row r="13272" spans="1:2">
      <c r="A13272" s="1">
        <v>1090100174434</v>
      </c>
      <c r="B13272" t="s">
        <v>12550</v>
      </c>
    </row>
    <row r="13273" spans="1:2">
      <c r="A13273" s="1">
        <v>1090100174441</v>
      </c>
      <c r="B13273" t="s">
        <v>12551</v>
      </c>
    </row>
    <row r="13274" spans="1:2">
      <c r="A13274" s="1">
        <v>1090100174458</v>
      </c>
      <c r="B13274" t="s">
        <v>12552</v>
      </c>
    </row>
    <row r="13275" spans="1:2">
      <c r="A13275" s="1">
        <v>1090100174465</v>
      </c>
      <c r="B13275" t="s">
        <v>12553</v>
      </c>
    </row>
    <row r="13276" spans="1:2">
      <c r="A13276" s="1">
        <v>1090100174472</v>
      </c>
      <c r="B13276" t="s">
        <v>12554</v>
      </c>
    </row>
    <row r="13277" spans="1:2">
      <c r="A13277" s="1">
        <v>1090100174489</v>
      </c>
      <c r="B13277" t="s">
        <v>12555</v>
      </c>
    </row>
    <row r="13278" spans="1:2">
      <c r="A13278" s="1">
        <v>1090100174496</v>
      </c>
      <c r="B13278" t="s">
        <v>12556</v>
      </c>
    </row>
    <row r="13279" spans="1:2">
      <c r="A13279" s="1">
        <v>1090100174502</v>
      </c>
      <c r="B13279" t="s">
        <v>12557</v>
      </c>
    </row>
    <row r="13280" spans="1:2">
      <c r="A13280" s="1">
        <v>1090100174519</v>
      </c>
      <c r="B13280" t="s">
        <v>12558</v>
      </c>
    </row>
    <row r="13281" spans="1:2">
      <c r="A13281" s="1">
        <v>1090100174526</v>
      </c>
      <c r="B13281" t="s">
        <v>12559</v>
      </c>
    </row>
    <row r="13282" spans="1:2">
      <c r="A13282" s="1">
        <v>1090100174533</v>
      </c>
      <c r="B13282" t="s">
        <v>12560</v>
      </c>
    </row>
    <row r="13283" spans="1:2">
      <c r="A13283" s="1">
        <v>1090100174540</v>
      </c>
      <c r="B13283" t="s">
        <v>12561</v>
      </c>
    </row>
    <row r="13284" spans="1:2">
      <c r="A13284" s="1">
        <v>1090100174564</v>
      </c>
      <c r="B13284" t="s">
        <v>12562</v>
      </c>
    </row>
    <row r="13285" spans="1:2">
      <c r="A13285" s="1">
        <v>1090100176964</v>
      </c>
      <c r="B13285" t="s">
        <v>12563</v>
      </c>
    </row>
    <row r="13286" spans="1:2">
      <c r="A13286" s="1">
        <v>1090100176971</v>
      </c>
      <c r="B13286" t="e">
        <f>+MICROWAVE OVEN BOSTON BAY GA P70B20AP-P1 WHITE</f>
        <v>#NAME?</v>
      </c>
    </row>
    <row r="13287" spans="1:2">
      <c r="A13287" s="1">
        <v>1090100176988</v>
      </c>
      <c r="B13287" t="e">
        <f>+MICROWAVE OVEN BOSTON BAY GA P70H20TL-YS SILVER</f>
        <v>#NAME?</v>
      </c>
    </row>
    <row r="13288" spans="1:2">
      <c r="A13288" s="1">
        <v>1090100176995</v>
      </c>
      <c r="B13288" t="s">
        <v>12564</v>
      </c>
    </row>
    <row r="13289" spans="1:2">
      <c r="A13289" s="1">
        <v>1090100177008</v>
      </c>
      <c r="B13289" t="s">
        <v>12565</v>
      </c>
    </row>
    <row r="13290" spans="1:2">
      <c r="A13290" s="1">
        <v>1090100177015</v>
      </c>
      <c r="B13290" t="s">
        <v>12566</v>
      </c>
    </row>
    <row r="13291" spans="1:2">
      <c r="A13291" s="1">
        <v>1090100177022</v>
      </c>
      <c r="B13291" t="s">
        <v>12567</v>
      </c>
    </row>
    <row r="13292" spans="1:2">
      <c r="A13292" s="1">
        <v>1090100177039</v>
      </c>
      <c r="B13292" t="s">
        <v>12568</v>
      </c>
    </row>
    <row r="13293" spans="1:2">
      <c r="A13293" s="1">
        <v>1090100177046</v>
      </c>
      <c r="B13293" t="s">
        <v>12569</v>
      </c>
    </row>
    <row r="13294" spans="1:2">
      <c r="A13294" s="1">
        <v>1090100177053</v>
      </c>
      <c r="B13294" t="s">
        <v>12570</v>
      </c>
    </row>
    <row r="13295" spans="1:2">
      <c r="A13295" s="1">
        <v>1090100177862</v>
      </c>
      <c r="B13295" t="e">
        <f>+TABLE GREAT OUTDOOR IV SAIGON IVN00057T</f>
        <v>#NAME?</v>
      </c>
    </row>
    <row r="13296" spans="1:2">
      <c r="A13296" s="1">
        <v>1090100177879</v>
      </c>
      <c r="B13296" t="e">
        <f>+TABLE GREAT OUTDOOR IV NEW DENVER IVK448</f>
        <v>#NAME?</v>
      </c>
    </row>
    <row r="13297" spans="1:2">
      <c r="A13297" s="1">
        <v>1090100177886</v>
      </c>
      <c r="B13297" t="e">
        <f>+CHAIR GREAT OUTDOOR IV SAIGON IVN00057C</f>
        <v>#NAME?</v>
      </c>
    </row>
    <row r="13298" spans="1:2">
      <c r="A13298" s="1">
        <v>1090100177893</v>
      </c>
      <c r="B13298" t="e">
        <f>+ARMCHAIR GREAT OUTDOOR IV NEW DENVER IVK443</f>
        <v>#NAME?</v>
      </c>
    </row>
    <row r="13299" spans="1:2">
      <c r="A13299" s="1">
        <v>1090100177909</v>
      </c>
      <c r="B13299" t="e">
        <f>+BENCH GREAT OUTDOOR IV NEW DENVER IVK444</f>
        <v>#NAME?</v>
      </c>
    </row>
    <row r="13300" spans="1:2">
      <c r="A13300" s="1">
        <v>1090100177916</v>
      </c>
      <c r="B13300" t="s">
        <v>12571</v>
      </c>
    </row>
    <row r="13301" spans="1:2">
      <c r="A13301" s="1">
        <v>1090100177923</v>
      </c>
      <c r="B13301" t="e">
        <f>+TABLE GREAT OUTDOOR IV YOUK HALF RECT. IVNX6153 FOLDING</f>
        <v>#NAME?</v>
      </c>
    </row>
    <row r="13302" spans="1:2">
      <c r="A13302" s="1">
        <v>1090100177930</v>
      </c>
      <c r="B13302" t="e">
        <f>+TABLE GREAT OUTDOOR IV YOUK RECT. IVNX6020 FOLDING</f>
        <v>#NAME?</v>
      </c>
    </row>
    <row r="13303" spans="1:2">
      <c r="A13303" s="1">
        <v>1090100177947</v>
      </c>
      <c r="B13303" t="e">
        <f>+TABLE GREAT OUTDOOR IV YOUK II SQUARE IVNX6067 FOLDING</f>
        <v>#NAME?</v>
      </c>
    </row>
    <row r="13304" spans="1:2">
      <c r="A13304" s="1">
        <v>1090100177954</v>
      </c>
      <c r="B13304" t="s">
        <v>12572</v>
      </c>
    </row>
    <row r="13305" spans="1:2">
      <c r="A13305" s="1">
        <v>1090100177961</v>
      </c>
      <c r="B13305" t="e">
        <f>+CHAIR GREAT OUTDOOR IV YOUK IVNX5945 SIDE FOLDING</f>
        <v>#NAME?</v>
      </c>
    </row>
    <row r="13306" spans="1:2">
      <c r="A13306" s="1">
        <v>1090100178005</v>
      </c>
      <c r="B13306" t="s">
        <v>12573</v>
      </c>
    </row>
    <row r="13307" spans="1:2">
      <c r="A13307" s="1">
        <v>1090100178012</v>
      </c>
      <c r="B13307" t="s">
        <v>12574</v>
      </c>
    </row>
    <row r="13308" spans="1:2">
      <c r="A13308" s="1">
        <v>1090100178029</v>
      </c>
      <c r="B13308" t="s">
        <v>12575</v>
      </c>
    </row>
    <row r="13309" spans="1:2">
      <c r="A13309" s="1">
        <v>1090100178036</v>
      </c>
      <c r="B13309" t="s">
        <v>12576</v>
      </c>
    </row>
    <row r="13310" spans="1:2">
      <c r="A13310" s="1">
        <v>1090100178043</v>
      </c>
      <c r="B13310" t="s">
        <v>12577</v>
      </c>
    </row>
    <row r="13311" spans="1:2">
      <c r="A13311" s="1">
        <v>1090100178050</v>
      </c>
      <c r="B13311" t="s">
        <v>12578</v>
      </c>
    </row>
    <row r="13312" spans="1:2">
      <c r="A13312" s="1">
        <v>1090100178067</v>
      </c>
      <c r="B13312" t="s">
        <v>12579</v>
      </c>
    </row>
    <row r="13313" spans="1:2">
      <c r="A13313" s="1">
        <v>1090100178074</v>
      </c>
      <c r="B13313" t="s">
        <v>12580</v>
      </c>
    </row>
    <row r="13314" spans="1:2">
      <c r="A13314" s="1">
        <v>1090100178081</v>
      </c>
      <c r="B13314" t="s">
        <v>12581</v>
      </c>
    </row>
    <row r="13315" spans="1:2">
      <c r="A13315" s="1">
        <v>1090100178098</v>
      </c>
      <c r="B13315" t="s">
        <v>12582</v>
      </c>
    </row>
    <row r="13316" spans="1:2">
      <c r="A13316" s="1">
        <v>1090100178104</v>
      </c>
      <c r="B13316" t="s">
        <v>12583</v>
      </c>
    </row>
    <row r="13317" spans="1:2">
      <c r="A13317" s="1">
        <v>1090100178111</v>
      </c>
      <c r="B13317" t="s">
        <v>12584</v>
      </c>
    </row>
    <row r="13318" spans="1:2">
      <c r="A13318" s="1">
        <v>1090100178128</v>
      </c>
      <c r="B13318" t="s">
        <v>12585</v>
      </c>
    </row>
    <row r="13319" spans="1:2">
      <c r="A13319" s="1">
        <v>1090100178135</v>
      </c>
      <c r="B13319" t="s">
        <v>12586</v>
      </c>
    </row>
    <row r="13320" spans="1:2">
      <c r="A13320" s="1">
        <v>1090100178142</v>
      </c>
      <c r="B13320" t="s">
        <v>12587</v>
      </c>
    </row>
    <row r="13321" spans="1:2">
      <c r="A13321" s="1">
        <v>1090100178159</v>
      </c>
      <c r="B13321" t="s">
        <v>12588</v>
      </c>
    </row>
    <row r="13322" spans="1:2">
      <c r="A13322" s="1">
        <v>1090100178166</v>
      </c>
      <c r="B13322" t="s">
        <v>12589</v>
      </c>
    </row>
    <row r="13323" spans="1:2">
      <c r="A13323" s="1">
        <v>1090100178173</v>
      </c>
      <c r="B13323" t="s">
        <v>12590</v>
      </c>
    </row>
    <row r="13324" spans="1:2">
      <c r="A13324" s="1">
        <v>1090100178180</v>
      </c>
      <c r="B13324" t="s">
        <v>12591</v>
      </c>
    </row>
    <row r="13325" spans="1:2">
      <c r="A13325" s="1">
        <v>1090100178197</v>
      </c>
      <c r="B13325" t="s">
        <v>12592</v>
      </c>
    </row>
    <row r="13326" spans="1:2">
      <c r="A13326" s="1">
        <v>1090100178203</v>
      </c>
      <c r="B13326" t="s">
        <v>12593</v>
      </c>
    </row>
    <row r="13327" spans="1:2">
      <c r="A13327" s="1">
        <v>1090100178210</v>
      </c>
      <c r="B13327" t="s">
        <v>12594</v>
      </c>
    </row>
    <row r="13328" spans="1:2">
      <c r="A13328" s="1">
        <v>1090100178227</v>
      </c>
      <c r="B13328" t="s">
        <v>12595</v>
      </c>
    </row>
    <row r="13329" spans="1:2">
      <c r="A13329" s="1">
        <v>1090100178234</v>
      </c>
      <c r="B13329" t="s">
        <v>12596</v>
      </c>
    </row>
    <row r="13330" spans="1:2">
      <c r="A13330" s="1">
        <v>1090100178241</v>
      </c>
      <c r="B13330" t="s">
        <v>12597</v>
      </c>
    </row>
    <row r="13331" spans="1:2">
      <c r="A13331" s="1">
        <v>1090100178258</v>
      </c>
      <c r="B13331" t="s">
        <v>12598</v>
      </c>
    </row>
    <row r="13332" spans="1:2">
      <c r="A13332" s="1">
        <v>1090100178265</v>
      </c>
      <c r="B13332" t="s">
        <v>12599</v>
      </c>
    </row>
    <row r="13333" spans="1:2">
      <c r="A13333" s="1">
        <v>1090100178272</v>
      </c>
      <c r="B13333" t="s">
        <v>12600</v>
      </c>
    </row>
    <row r="13334" spans="1:2">
      <c r="A13334" s="1">
        <v>1090100178289</v>
      </c>
      <c r="B13334" t="s">
        <v>12601</v>
      </c>
    </row>
    <row r="13335" spans="1:2">
      <c r="A13335" s="1">
        <v>1090100178296</v>
      </c>
      <c r="B13335" t="s">
        <v>12602</v>
      </c>
    </row>
    <row r="13336" spans="1:2">
      <c r="A13336" s="1">
        <v>1090100178302</v>
      </c>
      <c r="B13336" t="e">
        <f>+SHELVES SEVILLE FRK4723</f>
        <v>#NAME?</v>
      </c>
    </row>
    <row r="13337" spans="1:2">
      <c r="A13337" s="1">
        <v>1090100178319</v>
      </c>
      <c r="B13337" t="e">
        <f>+CLOSET ORGANIZER SEVILLE SHB16181</f>
        <v>#NAME?</v>
      </c>
    </row>
    <row r="13338" spans="1:2">
      <c r="A13338" s="1">
        <v>1090100178326</v>
      </c>
      <c r="B13338" t="e">
        <f>+COOKIE SHEET SEVILLE SHB14050 WROUGHT IRON GREY</f>
        <v>#NAME?</v>
      </c>
    </row>
    <row r="13339" spans="1:2">
      <c r="A13339" s="1">
        <v>1090100178333</v>
      </c>
      <c r="B13339" t="e">
        <f>+SHELVES SEVILLE SHB14052 EXPANDABLE WROUGHT IRON GREY</f>
        <v>#NAME?</v>
      </c>
    </row>
    <row r="13340" spans="1:2">
      <c r="A13340" s="1">
        <v>1090100178340</v>
      </c>
      <c r="B13340" t="s">
        <v>12603</v>
      </c>
    </row>
    <row r="13341" spans="1:2">
      <c r="A13341" s="1">
        <v>1090100178371</v>
      </c>
      <c r="B13341" t="s">
        <v>12604</v>
      </c>
    </row>
    <row r="13342" spans="1:2">
      <c r="A13342" s="1">
        <v>1090100178388</v>
      </c>
      <c r="B13342" t="s">
        <v>12605</v>
      </c>
    </row>
    <row r="13343" spans="1:2">
      <c r="A13343" s="1">
        <v>1090100178395</v>
      </c>
      <c r="B13343" t="s">
        <v>12606</v>
      </c>
    </row>
    <row r="13344" spans="1:2">
      <c r="A13344" s="1">
        <v>1090100178401</v>
      </c>
      <c r="B13344" t="e">
        <f>+MIRROR GOLDEA SM GY6107-60</f>
        <v>#NAME?</v>
      </c>
    </row>
    <row r="13345" spans="1:2">
      <c r="A13345" s="1">
        <v>1090100178418</v>
      </c>
      <c r="B13345" t="e">
        <f>+MIRROR GOLDEA SM HB2106A-60</f>
        <v>#NAME?</v>
      </c>
    </row>
    <row r="13346" spans="1:2">
      <c r="A13346" s="1">
        <v>1090100178425</v>
      </c>
      <c r="B13346" t="e">
        <f>+MIRROR GOLDEA SM GY6107-75</f>
        <v>#NAME?</v>
      </c>
    </row>
    <row r="13347" spans="1:2">
      <c r="A13347" s="1">
        <v>1090100178432</v>
      </c>
      <c r="B13347" t="e">
        <f>+MIRROR GOLDEA SM HB2106A-75</f>
        <v>#NAME?</v>
      </c>
    </row>
    <row r="13348" spans="1:2">
      <c r="A13348" s="1">
        <v>1090100178449</v>
      </c>
      <c r="B13348" t="e">
        <f>+MIRROR GOLDEA SM GY6107-90</f>
        <v>#NAME?</v>
      </c>
    </row>
    <row r="13349" spans="1:2">
      <c r="A13349" s="1">
        <v>1090100178456</v>
      </c>
      <c r="B13349" t="e">
        <f>+MIRROR GOLDEA SM HB2106A-90</f>
        <v>#NAME?</v>
      </c>
    </row>
    <row r="13350" spans="1:2">
      <c r="A13350" s="1">
        <v>1090100178463</v>
      </c>
      <c r="B13350" t="s">
        <v>12607</v>
      </c>
    </row>
    <row r="13351" spans="1:2">
      <c r="A13351" s="1">
        <v>1090100178470</v>
      </c>
      <c r="B13351" t="s">
        <v>12608</v>
      </c>
    </row>
    <row r="13352" spans="1:2">
      <c r="A13352" s="1">
        <v>1090100178487</v>
      </c>
      <c r="B13352" t="s">
        <v>12609</v>
      </c>
    </row>
    <row r="13353" spans="1:2">
      <c r="A13353" s="1">
        <v>1090100178494</v>
      </c>
      <c r="B13353" t="s">
        <v>12610</v>
      </c>
    </row>
    <row r="13354" spans="1:2">
      <c r="A13354" s="1">
        <v>1090100178500</v>
      </c>
      <c r="B13354" t="s">
        <v>12611</v>
      </c>
    </row>
    <row r="13355" spans="1:2">
      <c r="A13355" s="1">
        <v>1090100178517</v>
      </c>
      <c r="B13355" t="s">
        <v>12612</v>
      </c>
    </row>
    <row r="13356" spans="1:2">
      <c r="A13356" s="1">
        <v>1090100178524</v>
      </c>
      <c r="B13356" t="s">
        <v>12613</v>
      </c>
    </row>
    <row r="13357" spans="1:2">
      <c r="A13357" s="1">
        <v>1090100178531</v>
      </c>
      <c r="B13357" t="s">
        <v>12614</v>
      </c>
    </row>
    <row r="13358" spans="1:2">
      <c r="A13358" s="1">
        <v>1090100178548</v>
      </c>
      <c r="B13358" t="s">
        <v>12615</v>
      </c>
    </row>
    <row r="13359" spans="1:2">
      <c r="A13359" s="1">
        <v>1090100178555</v>
      </c>
      <c r="B13359" t="s">
        <v>12616</v>
      </c>
    </row>
    <row r="13360" spans="1:2">
      <c r="A13360" s="1">
        <v>1090100178562</v>
      </c>
      <c r="B13360" t="s">
        <v>12617</v>
      </c>
    </row>
    <row r="13361" spans="1:2">
      <c r="A13361" s="1">
        <v>1090100178579</v>
      </c>
      <c r="B13361" t="s">
        <v>12618</v>
      </c>
    </row>
    <row r="13362" spans="1:2">
      <c r="A13362" s="1">
        <v>1090100178586</v>
      </c>
      <c r="B13362" t="s">
        <v>12619</v>
      </c>
    </row>
    <row r="13363" spans="1:2">
      <c r="A13363" s="1">
        <v>1090100178593</v>
      </c>
      <c r="B13363" t="s">
        <v>12620</v>
      </c>
    </row>
    <row r="13364" spans="1:2">
      <c r="A13364" s="1">
        <v>1090100178609</v>
      </c>
      <c r="B13364" t="s">
        <v>12621</v>
      </c>
    </row>
    <row r="13365" spans="1:2">
      <c r="A13365" s="1">
        <v>1090100178616</v>
      </c>
      <c r="B13365" t="s">
        <v>12622</v>
      </c>
    </row>
    <row r="13366" spans="1:2">
      <c r="A13366" s="1">
        <v>1090100178623</v>
      </c>
      <c r="B13366" t="s">
        <v>12623</v>
      </c>
    </row>
    <row r="13367" spans="1:2">
      <c r="A13367" s="1">
        <v>1090100178630</v>
      </c>
      <c r="B13367" t="s">
        <v>12624</v>
      </c>
    </row>
    <row r="13368" spans="1:2">
      <c r="A13368" s="1">
        <v>1090100178647</v>
      </c>
      <c r="B13368" t="s">
        <v>12625</v>
      </c>
    </row>
    <row r="13369" spans="1:2">
      <c r="A13369" s="1">
        <v>1090100178654</v>
      </c>
      <c r="B13369" t="s">
        <v>12626</v>
      </c>
    </row>
    <row r="13370" spans="1:2">
      <c r="A13370" s="1">
        <v>1090100178661</v>
      </c>
      <c r="B13370" t="s">
        <v>12627</v>
      </c>
    </row>
    <row r="13371" spans="1:2">
      <c r="A13371" s="1">
        <v>1090100178678</v>
      </c>
      <c r="B13371" t="s">
        <v>12628</v>
      </c>
    </row>
    <row r="13372" spans="1:2">
      <c r="A13372" s="1">
        <v>1090100178685</v>
      </c>
      <c r="B13372" t="s">
        <v>12629</v>
      </c>
    </row>
    <row r="13373" spans="1:2">
      <c r="A13373" s="1">
        <v>1090100178692</v>
      </c>
      <c r="B13373" t="s">
        <v>12630</v>
      </c>
    </row>
    <row r="13374" spans="1:2">
      <c r="A13374" s="1">
        <v>1090100178708</v>
      </c>
      <c r="B13374" t="s">
        <v>12631</v>
      </c>
    </row>
    <row r="13375" spans="1:2">
      <c r="A13375" s="1">
        <v>1090100178715</v>
      </c>
      <c r="B13375" t="s">
        <v>12632</v>
      </c>
    </row>
    <row r="13376" spans="1:2">
      <c r="A13376" s="1">
        <v>1090100178722</v>
      </c>
      <c r="B13376" t="s">
        <v>12633</v>
      </c>
    </row>
    <row r="13377" spans="1:2">
      <c r="A13377" s="1">
        <v>1090100178739</v>
      </c>
      <c r="B13377" t="s">
        <v>12634</v>
      </c>
    </row>
    <row r="13378" spans="1:2">
      <c r="A13378" s="1">
        <v>1090100178746</v>
      </c>
      <c r="B13378" t="s">
        <v>12635</v>
      </c>
    </row>
    <row r="13379" spans="1:2">
      <c r="A13379" s="1">
        <v>1090100178753</v>
      </c>
      <c r="B13379" t="s">
        <v>12636</v>
      </c>
    </row>
    <row r="13380" spans="1:2">
      <c r="A13380" s="1">
        <v>1090100178760</v>
      </c>
      <c r="B13380" t="s">
        <v>12637</v>
      </c>
    </row>
    <row r="13381" spans="1:2">
      <c r="A13381" s="1">
        <v>1090100178777</v>
      </c>
      <c r="B13381" t="s">
        <v>12638</v>
      </c>
    </row>
    <row r="13382" spans="1:2">
      <c r="A13382" s="1">
        <v>1090100178784</v>
      </c>
      <c r="B13382" t="s">
        <v>12639</v>
      </c>
    </row>
    <row r="13383" spans="1:2">
      <c r="A13383" s="1">
        <v>1090100178791</v>
      </c>
      <c r="B13383" t="s">
        <v>12640</v>
      </c>
    </row>
    <row r="13384" spans="1:2">
      <c r="A13384" s="1">
        <v>1090100178807</v>
      </c>
      <c r="B13384" t="s">
        <v>12641</v>
      </c>
    </row>
    <row r="13385" spans="1:2">
      <c r="A13385" s="1">
        <v>1090100178814</v>
      </c>
      <c r="B13385" t="s">
        <v>12642</v>
      </c>
    </row>
    <row r="13386" spans="1:2">
      <c r="A13386" s="1">
        <v>1090100178821</v>
      </c>
      <c r="B13386" t="s">
        <v>12643</v>
      </c>
    </row>
    <row r="13387" spans="1:2">
      <c r="A13387" s="1">
        <v>1090100178838</v>
      </c>
      <c r="B13387" t="s">
        <v>12644</v>
      </c>
    </row>
    <row r="13388" spans="1:2">
      <c r="A13388" s="1">
        <v>1090100178845</v>
      </c>
      <c r="B13388" t="s">
        <v>12645</v>
      </c>
    </row>
    <row r="13389" spans="1:2">
      <c r="A13389" s="1">
        <v>1090100178852</v>
      </c>
      <c r="B13389" t="s">
        <v>12646</v>
      </c>
    </row>
    <row r="13390" spans="1:2">
      <c r="A13390" s="1">
        <v>1090100178869</v>
      </c>
      <c r="B13390" t="s">
        <v>12647</v>
      </c>
    </row>
    <row r="13391" spans="1:2">
      <c r="A13391" s="1">
        <v>1090100178876</v>
      </c>
      <c r="B13391" t="s">
        <v>12648</v>
      </c>
    </row>
    <row r="13392" spans="1:2">
      <c r="A13392" s="1">
        <v>1090100178883</v>
      </c>
      <c r="B13392" t="s">
        <v>12649</v>
      </c>
    </row>
    <row r="13393" spans="1:2">
      <c r="A13393" s="1">
        <v>1090100178890</v>
      </c>
      <c r="B13393" t="s">
        <v>12650</v>
      </c>
    </row>
    <row r="13394" spans="1:2">
      <c r="A13394" s="1">
        <v>1090100178906</v>
      </c>
      <c r="B13394" t="s">
        <v>12651</v>
      </c>
    </row>
    <row r="13395" spans="1:2">
      <c r="A13395" s="1">
        <v>1090100178913</v>
      </c>
      <c r="B13395" t="s">
        <v>12652</v>
      </c>
    </row>
    <row r="13396" spans="1:2">
      <c r="A13396" s="1">
        <v>1090100178920</v>
      </c>
      <c r="B13396" t="s">
        <v>12653</v>
      </c>
    </row>
    <row r="13397" spans="1:2">
      <c r="A13397" s="1">
        <v>1090100178937</v>
      </c>
      <c r="B13397" t="s">
        <v>12654</v>
      </c>
    </row>
    <row r="13398" spans="1:2">
      <c r="A13398" s="1">
        <v>1090100178944</v>
      </c>
      <c r="B13398" t="s">
        <v>12655</v>
      </c>
    </row>
    <row r="13399" spans="1:2">
      <c r="A13399" s="1">
        <v>1090100178951</v>
      </c>
      <c r="B13399" t="s">
        <v>12656</v>
      </c>
    </row>
    <row r="13400" spans="1:2">
      <c r="A13400" s="1">
        <v>1090100178968</v>
      </c>
      <c r="B13400" t="s">
        <v>12657</v>
      </c>
    </row>
    <row r="13401" spans="1:2">
      <c r="A13401" s="1">
        <v>1090100178975</v>
      </c>
      <c r="B13401" t="s">
        <v>12658</v>
      </c>
    </row>
    <row r="13402" spans="1:2">
      <c r="A13402" s="1">
        <v>1090100178982</v>
      </c>
      <c r="B13402" t="s">
        <v>12659</v>
      </c>
    </row>
    <row r="13403" spans="1:2">
      <c r="A13403" s="1">
        <v>1090100178999</v>
      </c>
      <c r="B13403" t="s">
        <v>12660</v>
      </c>
    </row>
    <row r="13404" spans="1:2">
      <c r="A13404" s="1">
        <v>1090100179002</v>
      </c>
      <c r="B13404" t="s">
        <v>12661</v>
      </c>
    </row>
    <row r="13405" spans="1:2">
      <c r="A13405" s="1">
        <v>1090100179019</v>
      </c>
      <c r="B13405" t="s">
        <v>12662</v>
      </c>
    </row>
    <row r="13406" spans="1:2">
      <c r="A13406" s="1">
        <v>1090100179026</v>
      </c>
      <c r="B13406" t="s">
        <v>12663</v>
      </c>
    </row>
    <row r="13407" spans="1:2">
      <c r="A13407" s="1">
        <v>1090100179033</v>
      </c>
      <c r="B13407" t="s">
        <v>12664</v>
      </c>
    </row>
    <row r="13408" spans="1:2">
      <c r="A13408" s="1">
        <v>1090100179057</v>
      </c>
      <c r="B13408" t="s">
        <v>12665</v>
      </c>
    </row>
    <row r="13409" spans="1:2">
      <c r="A13409" s="1">
        <v>1090100179064</v>
      </c>
      <c r="B13409" t="s">
        <v>12666</v>
      </c>
    </row>
    <row r="13410" spans="1:2">
      <c r="A13410" s="1">
        <v>1090100179071</v>
      </c>
      <c r="B13410" t="s">
        <v>12667</v>
      </c>
    </row>
    <row r="13411" spans="1:2">
      <c r="A13411" s="1">
        <v>1090100179088</v>
      </c>
      <c r="B13411" t="s">
        <v>12668</v>
      </c>
    </row>
    <row r="13412" spans="1:2">
      <c r="A13412" s="1">
        <v>1090100179095</v>
      </c>
      <c r="B13412" t="s">
        <v>12669</v>
      </c>
    </row>
    <row r="13413" spans="1:2">
      <c r="A13413" s="1">
        <v>1090100179101</v>
      </c>
      <c r="B13413" t="s">
        <v>12670</v>
      </c>
    </row>
    <row r="13414" spans="1:2">
      <c r="A13414" s="1">
        <v>1090100179118</v>
      </c>
      <c r="B13414" t="s">
        <v>12671</v>
      </c>
    </row>
    <row r="13415" spans="1:2">
      <c r="A13415" s="1">
        <v>1090100179125</v>
      </c>
      <c r="B13415" t="s">
        <v>12672</v>
      </c>
    </row>
    <row r="13416" spans="1:2">
      <c r="A13416" s="1">
        <v>1090100179132</v>
      </c>
      <c r="B13416" t="s">
        <v>12673</v>
      </c>
    </row>
    <row r="13417" spans="1:2">
      <c r="A13417" s="1">
        <v>1090100179149</v>
      </c>
      <c r="B13417" t="s">
        <v>12674</v>
      </c>
    </row>
    <row r="13418" spans="1:2">
      <c r="A13418" s="1">
        <v>1090100179156</v>
      </c>
      <c r="B13418" t="s">
        <v>12675</v>
      </c>
    </row>
    <row r="13419" spans="1:2">
      <c r="A13419" s="1">
        <v>1090100179163</v>
      </c>
      <c r="B13419" t="s">
        <v>12676</v>
      </c>
    </row>
    <row r="13420" spans="1:2">
      <c r="A13420" s="1">
        <v>1090100179170</v>
      </c>
      <c r="B13420" t="s">
        <v>12677</v>
      </c>
    </row>
    <row r="13421" spans="1:2">
      <c r="A13421" s="1">
        <v>1090100179187</v>
      </c>
      <c r="B13421" t="s">
        <v>12678</v>
      </c>
    </row>
    <row r="13422" spans="1:2">
      <c r="A13422" s="1">
        <v>1090100179194</v>
      </c>
      <c r="B13422" t="s">
        <v>12679</v>
      </c>
    </row>
    <row r="13423" spans="1:2">
      <c r="A13423" s="1">
        <v>1090100179200</v>
      </c>
      <c r="B13423" t="s">
        <v>12680</v>
      </c>
    </row>
    <row r="13424" spans="1:2">
      <c r="A13424" s="1">
        <v>1090100179217</v>
      </c>
      <c r="B13424" t="s">
        <v>12681</v>
      </c>
    </row>
    <row r="13425" spans="1:2">
      <c r="A13425" s="1">
        <v>1090100179224</v>
      </c>
      <c r="B13425" t="s">
        <v>12682</v>
      </c>
    </row>
    <row r="13426" spans="1:2">
      <c r="A13426" s="1">
        <v>1090100179231</v>
      </c>
      <c r="B13426" t="s">
        <v>12683</v>
      </c>
    </row>
    <row r="13427" spans="1:2">
      <c r="A13427" s="1">
        <v>1090100179248</v>
      </c>
      <c r="B13427" t="s">
        <v>12684</v>
      </c>
    </row>
    <row r="13428" spans="1:2">
      <c r="A13428" s="1">
        <v>1090100179255</v>
      </c>
      <c r="B13428" t="s">
        <v>12685</v>
      </c>
    </row>
    <row r="13429" spans="1:2">
      <c r="A13429" s="1">
        <v>1090100179262</v>
      </c>
      <c r="B13429" t="s">
        <v>12686</v>
      </c>
    </row>
    <row r="13430" spans="1:2">
      <c r="A13430" s="1">
        <v>1090100179279</v>
      </c>
      <c r="B13430" t="s">
        <v>12687</v>
      </c>
    </row>
    <row r="13431" spans="1:2">
      <c r="A13431" s="1">
        <v>1090100179286</v>
      </c>
      <c r="B13431" t="s">
        <v>12688</v>
      </c>
    </row>
    <row r="13432" spans="1:2">
      <c r="A13432" s="1">
        <v>1090100179293</v>
      </c>
      <c r="B13432" t="s">
        <v>12689</v>
      </c>
    </row>
    <row r="13433" spans="1:2">
      <c r="A13433" s="1">
        <v>1090100179309</v>
      </c>
      <c r="B13433" t="s">
        <v>12690</v>
      </c>
    </row>
    <row r="13434" spans="1:2">
      <c r="A13434" s="1">
        <v>1090100179316</v>
      </c>
      <c r="B13434" t="s">
        <v>12691</v>
      </c>
    </row>
    <row r="13435" spans="1:2">
      <c r="A13435" s="1">
        <v>1090100179323</v>
      </c>
      <c r="B13435" t="s">
        <v>12692</v>
      </c>
    </row>
    <row r="13436" spans="1:2">
      <c r="A13436" s="1">
        <v>1090100179330</v>
      </c>
      <c r="B13436" t="s">
        <v>12693</v>
      </c>
    </row>
    <row r="13437" spans="1:2">
      <c r="A13437" s="1">
        <v>1090100179347</v>
      </c>
      <c r="B13437" t="s">
        <v>12694</v>
      </c>
    </row>
    <row r="13438" spans="1:2">
      <c r="A13438" s="1">
        <v>1090100179354</v>
      </c>
      <c r="B13438" t="s">
        <v>12695</v>
      </c>
    </row>
    <row r="13439" spans="1:2">
      <c r="A13439" s="1">
        <v>1090100179361</v>
      </c>
      <c r="B13439" t="s">
        <v>12696</v>
      </c>
    </row>
    <row r="13440" spans="1:2">
      <c r="A13440" s="1">
        <v>1090100179378</v>
      </c>
      <c r="B13440" t="s">
        <v>12697</v>
      </c>
    </row>
    <row r="13441" spans="1:2">
      <c r="A13441" s="1">
        <v>1090100179385</v>
      </c>
      <c r="B13441" t="s">
        <v>12698</v>
      </c>
    </row>
    <row r="13442" spans="1:2">
      <c r="A13442" s="1">
        <v>1090100179392</v>
      </c>
      <c r="B13442" t="s">
        <v>12699</v>
      </c>
    </row>
    <row r="13443" spans="1:2">
      <c r="A13443" s="1">
        <v>1090100179408</v>
      </c>
      <c r="B13443" t="s">
        <v>12700</v>
      </c>
    </row>
    <row r="13444" spans="1:2">
      <c r="A13444" s="1">
        <v>1090100179415</v>
      </c>
      <c r="B13444" t="s">
        <v>12701</v>
      </c>
    </row>
    <row r="13445" spans="1:2">
      <c r="A13445" s="1">
        <v>1090100179422</v>
      </c>
      <c r="B13445" t="s">
        <v>12702</v>
      </c>
    </row>
    <row r="13446" spans="1:2">
      <c r="A13446" s="1">
        <v>1090100179439</v>
      </c>
      <c r="B13446" t="s">
        <v>12703</v>
      </c>
    </row>
    <row r="13447" spans="1:2">
      <c r="A13447" s="1">
        <v>1090100179446</v>
      </c>
      <c r="B13447" t="s">
        <v>12704</v>
      </c>
    </row>
    <row r="13448" spans="1:2">
      <c r="A13448" s="1">
        <v>1090100179453</v>
      </c>
      <c r="B13448" t="s">
        <v>12705</v>
      </c>
    </row>
    <row r="13449" spans="1:2">
      <c r="A13449" s="1">
        <v>1090100179460</v>
      </c>
      <c r="B13449" t="s">
        <v>12706</v>
      </c>
    </row>
    <row r="13450" spans="1:2">
      <c r="A13450" s="1">
        <v>1090100179477</v>
      </c>
      <c r="B13450" t="s">
        <v>12707</v>
      </c>
    </row>
    <row r="13451" spans="1:2">
      <c r="A13451" s="1">
        <v>1090100179484</v>
      </c>
      <c r="B13451" t="s">
        <v>12708</v>
      </c>
    </row>
    <row r="13452" spans="1:2">
      <c r="A13452" s="1">
        <v>1090100179491</v>
      </c>
      <c r="B13452" t="s">
        <v>12709</v>
      </c>
    </row>
    <row r="13453" spans="1:2">
      <c r="A13453" s="1">
        <v>1090100179507</v>
      </c>
      <c r="B13453" t="s">
        <v>12710</v>
      </c>
    </row>
    <row r="13454" spans="1:2">
      <c r="A13454" s="1">
        <v>1090100179514</v>
      </c>
      <c r="B13454" t="s">
        <v>12711</v>
      </c>
    </row>
    <row r="13455" spans="1:2">
      <c r="A13455" s="1">
        <v>1090100179521</v>
      </c>
      <c r="B13455" t="s">
        <v>12712</v>
      </c>
    </row>
    <row r="13456" spans="1:2">
      <c r="A13456" s="1">
        <v>1090100179538</v>
      </c>
      <c r="B13456" t="s">
        <v>12713</v>
      </c>
    </row>
    <row r="13457" spans="1:2">
      <c r="A13457" s="1">
        <v>1090100179545</v>
      </c>
      <c r="B13457" t="s">
        <v>12714</v>
      </c>
    </row>
    <row r="13458" spans="1:2">
      <c r="A13458" s="1">
        <v>1090100179552</v>
      </c>
      <c r="B13458" t="s">
        <v>12715</v>
      </c>
    </row>
    <row r="13459" spans="1:2">
      <c r="A13459" s="1">
        <v>1090100179569</v>
      </c>
      <c r="B13459" t="s">
        <v>12716</v>
      </c>
    </row>
    <row r="13460" spans="1:2">
      <c r="A13460" s="1">
        <v>1090100179576</v>
      </c>
      <c r="B13460" t="s">
        <v>12717</v>
      </c>
    </row>
    <row r="13461" spans="1:2">
      <c r="A13461" s="1">
        <v>1090100179583</v>
      </c>
      <c r="B13461" t="s">
        <v>12718</v>
      </c>
    </row>
    <row r="13462" spans="1:2">
      <c r="A13462" s="1">
        <v>1090100179590</v>
      </c>
      <c r="B13462" t="s">
        <v>12719</v>
      </c>
    </row>
    <row r="13463" spans="1:2">
      <c r="A13463" s="1">
        <v>1090100179606</v>
      </c>
      <c r="B13463" t="s">
        <v>12720</v>
      </c>
    </row>
    <row r="13464" spans="1:2">
      <c r="A13464" s="1">
        <v>1090100179613</v>
      </c>
      <c r="B13464" t="s">
        <v>12721</v>
      </c>
    </row>
    <row r="13465" spans="1:2">
      <c r="A13465" s="1">
        <v>1090100179620</v>
      </c>
      <c r="B13465" t="s">
        <v>12722</v>
      </c>
    </row>
    <row r="13466" spans="1:2">
      <c r="A13466" s="1">
        <v>1090100179637</v>
      </c>
      <c r="B13466" t="s">
        <v>12723</v>
      </c>
    </row>
    <row r="13467" spans="1:2">
      <c r="A13467" s="1">
        <v>1090100179644</v>
      </c>
      <c r="B13467" t="s">
        <v>12724</v>
      </c>
    </row>
    <row r="13468" spans="1:2">
      <c r="A13468" s="1">
        <v>1090100179651</v>
      </c>
      <c r="B13468" t="s">
        <v>12725</v>
      </c>
    </row>
    <row r="13469" spans="1:2">
      <c r="A13469" s="1">
        <v>1090100179668</v>
      </c>
      <c r="B13469" t="s">
        <v>12726</v>
      </c>
    </row>
    <row r="13470" spans="1:2">
      <c r="A13470" s="1">
        <v>1090100179675</v>
      </c>
      <c r="B13470" t="s">
        <v>12727</v>
      </c>
    </row>
    <row r="13471" spans="1:2">
      <c r="A13471" s="1">
        <v>1090100179682</v>
      </c>
      <c r="B13471" t="s">
        <v>12728</v>
      </c>
    </row>
    <row r="13472" spans="1:2">
      <c r="A13472" s="1">
        <v>1090100179699</v>
      </c>
      <c r="B13472" t="s">
        <v>12729</v>
      </c>
    </row>
    <row r="13473" spans="1:2">
      <c r="A13473" s="1">
        <v>1090100179705</v>
      </c>
      <c r="B13473" t="s">
        <v>12730</v>
      </c>
    </row>
    <row r="13474" spans="1:2">
      <c r="A13474" s="1">
        <v>1090100179712</v>
      </c>
      <c r="B13474" t="s">
        <v>12731</v>
      </c>
    </row>
    <row r="13475" spans="1:2">
      <c r="A13475" s="1">
        <v>1090100179729</v>
      </c>
      <c r="B13475" t="s">
        <v>12732</v>
      </c>
    </row>
    <row r="13476" spans="1:2">
      <c r="A13476" s="1">
        <v>1090100179736</v>
      </c>
      <c r="B13476" t="s">
        <v>12733</v>
      </c>
    </row>
    <row r="13477" spans="1:2">
      <c r="A13477" s="1">
        <v>1090100179743</v>
      </c>
      <c r="B13477" t="s">
        <v>12734</v>
      </c>
    </row>
    <row r="13478" spans="1:2">
      <c r="A13478" s="1">
        <v>1090100179750</v>
      </c>
      <c r="B13478" t="s">
        <v>12735</v>
      </c>
    </row>
    <row r="13479" spans="1:2">
      <c r="A13479" s="1">
        <v>1090100179767</v>
      </c>
      <c r="B13479" t="s">
        <v>12736</v>
      </c>
    </row>
    <row r="13480" spans="1:2">
      <c r="A13480" s="1">
        <v>1090100179774</v>
      </c>
      <c r="B13480" t="s">
        <v>12737</v>
      </c>
    </row>
    <row r="13481" spans="1:2">
      <c r="A13481" s="1">
        <v>1090100179781</v>
      </c>
      <c r="B13481" t="s">
        <v>12738</v>
      </c>
    </row>
    <row r="13482" spans="1:2">
      <c r="A13482" s="1">
        <v>1090100179798</v>
      </c>
      <c r="B13482" t="s">
        <v>12739</v>
      </c>
    </row>
    <row r="13483" spans="1:2">
      <c r="A13483" s="1">
        <v>1090100179804</v>
      </c>
      <c r="B13483" t="s">
        <v>12740</v>
      </c>
    </row>
    <row r="13484" spans="1:2">
      <c r="A13484" s="1">
        <v>1090100179811</v>
      </c>
      <c r="B13484" t="s">
        <v>12741</v>
      </c>
    </row>
    <row r="13485" spans="1:2">
      <c r="A13485" s="1">
        <v>1090100179828</v>
      </c>
      <c r="B13485" t="s">
        <v>12742</v>
      </c>
    </row>
    <row r="13486" spans="1:2">
      <c r="A13486" s="1">
        <v>1090100179835</v>
      </c>
      <c r="B13486" t="s">
        <v>12743</v>
      </c>
    </row>
    <row r="13487" spans="1:2">
      <c r="A13487" s="1">
        <v>1090100179842</v>
      </c>
      <c r="B13487" t="s">
        <v>12744</v>
      </c>
    </row>
    <row r="13488" spans="1:2">
      <c r="A13488" s="1">
        <v>1090100179859</v>
      </c>
      <c r="B13488" t="s">
        <v>12745</v>
      </c>
    </row>
    <row r="13489" spans="1:2">
      <c r="A13489" s="1">
        <v>1090100179866</v>
      </c>
      <c r="B13489" t="s">
        <v>12746</v>
      </c>
    </row>
    <row r="13490" spans="1:2">
      <c r="A13490" s="1">
        <v>1090100179873</v>
      </c>
      <c r="B13490" t="s">
        <v>12747</v>
      </c>
    </row>
    <row r="13491" spans="1:2">
      <c r="A13491" s="1">
        <v>1090100179880</v>
      </c>
      <c r="B13491" t="s">
        <v>12748</v>
      </c>
    </row>
    <row r="13492" spans="1:2">
      <c r="A13492" s="1">
        <v>1090100179897</v>
      </c>
      <c r="B13492" t="s">
        <v>12749</v>
      </c>
    </row>
    <row r="13493" spans="1:2">
      <c r="A13493" s="1">
        <v>1090100179903</v>
      </c>
      <c r="B13493" t="s">
        <v>12750</v>
      </c>
    </row>
    <row r="13494" spans="1:2">
      <c r="A13494" s="1">
        <v>1090100179910</v>
      </c>
      <c r="B13494" t="s">
        <v>12751</v>
      </c>
    </row>
    <row r="13495" spans="1:2">
      <c r="A13495" s="1">
        <v>1090100179927</v>
      </c>
      <c r="B13495" t="s">
        <v>12752</v>
      </c>
    </row>
    <row r="13496" spans="1:2">
      <c r="A13496" s="1">
        <v>1090100179934</v>
      </c>
      <c r="B13496" t="s">
        <v>12753</v>
      </c>
    </row>
    <row r="13497" spans="1:2">
      <c r="A13497" s="1">
        <v>1090100179941</v>
      </c>
      <c r="B13497" t="s">
        <v>12754</v>
      </c>
    </row>
    <row r="13498" spans="1:2">
      <c r="A13498" s="1">
        <v>1090100179958</v>
      </c>
      <c r="B13498" t="s">
        <v>12755</v>
      </c>
    </row>
    <row r="13499" spans="1:2">
      <c r="A13499" s="1">
        <v>1090100179965</v>
      </c>
      <c r="B13499" t="s">
        <v>12756</v>
      </c>
    </row>
    <row r="13500" spans="1:2">
      <c r="A13500" s="1">
        <v>1090100179972</v>
      </c>
      <c r="B13500" t="s">
        <v>12757</v>
      </c>
    </row>
    <row r="13501" spans="1:2">
      <c r="A13501" s="1">
        <v>1090100179989</v>
      </c>
      <c r="B13501" t="s">
        <v>12758</v>
      </c>
    </row>
    <row r="13502" spans="1:2">
      <c r="A13502" s="1">
        <v>1090100179996</v>
      </c>
      <c r="B13502" t="s">
        <v>12759</v>
      </c>
    </row>
    <row r="13503" spans="1:2">
      <c r="A13503" s="1">
        <v>1090100180008</v>
      </c>
      <c r="B13503" t="s">
        <v>12760</v>
      </c>
    </row>
    <row r="13504" spans="1:2">
      <c r="A13504" s="1">
        <v>1090100180015</v>
      </c>
      <c r="B13504" t="s">
        <v>12761</v>
      </c>
    </row>
    <row r="13505" spans="1:2">
      <c r="A13505" s="1">
        <v>1090100180022</v>
      </c>
      <c r="B13505" t="s">
        <v>12762</v>
      </c>
    </row>
    <row r="13506" spans="1:2">
      <c r="A13506" s="1">
        <v>1090100180039</v>
      </c>
      <c r="B13506" t="s">
        <v>12763</v>
      </c>
    </row>
    <row r="13507" spans="1:2">
      <c r="A13507" s="1">
        <v>1090100180046</v>
      </c>
      <c r="B13507" t="s">
        <v>12764</v>
      </c>
    </row>
    <row r="13508" spans="1:2">
      <c r="A13508" s="1">
        <v>1090100180053</v>
      </c>
      <c r="B13508" t="s">
        <v>12765</v>
      </c>
    </row>
    <row r="13509" spans="1:2">
      <c r="A13509" s="1">
        <v>1090100180060</v>
      </c>
      <c r="B13509" t="s">
        <v>12766</v>
      </c>
    </row>
    <row r="13510" spans="1:2">
      <c r="A13510" s="1">
        <v>1090100180077</v>
      </c>
      <c r="B13510" t="s">
        <v>12767</v>
      </c>
    </row>
    <row r="13511" spans="1:2">
      <c r="A13511" s="1">
        <v>1090100180084</v>
      </c>
      <c r="B13511" t="s">
        <v>12768</v>
      </c>
    </row>
    <row r="13512" spans="1:2">
      <c r="A13512" s="1">
        <v>1090100180091</v>
      </c>
      <c r="B13512" t="s">
        <v>12769</v>
      </c>
    </row>
    <row r="13513" spans="1:2">
      <c r="A13513" s="1">
        <v>1090100180107</v>
      </c>
      <c r="B13513" t="s">
        <v>12770</v>
      </c>
    </row>
    <row r="13514" spans="1:2">
      <c r="A13514" s="1">
        <v>1090100180114</v>
      </c>
      <c r="B13514" t="s">
        <v>12771</v>
      </c>
    </row>
    <row r="13515" spans="1:2">
      <c r="A13515" s="1">
        <v>1090100180121</v>
      </c>
      <c r="B13515" t="s">
        <v>12772</v>
      </c>
    </row>
    <row r="13516" spans="1:2">
      <c r="A13516" s="1">
        <v>1090100180138</v>
      </c>
      <c r="B13516" t="s">
        <v>12773</v>
      </c>
    </row>
    <row r="13517" spans="1:2">
      <c r="A13517" s="1">
        <v>1090100180145</v>
      </c>
      <c r="B13517" t="s">
        <v>12774</v>
      </c>
    </row>
    <row r="13518" spans="1:2">
      <c r="A13518" s="1">
        <v>1090100180152</v>
      </c>
      <c r="B13518" t="s">
        <v>12775</v>
      </c>
    </row>
    <row r="13519" spans="1:2">
      <c r="A13519" s="1">
        <v>1090100180169</v>
      </c>
      <c r="B13519" t="s">
        <v>12776</v>
      </c>
    </row>
    <row r="13520" spans="1:2">
      <c r="A13520" s="1">
        <v>1090100180176</v>
      </c>
      <c r="B13520" t="s">
        <v>12777</v>
      </c>
    </row>
    <row r="13521" spans="1:2">
      <c r="A13521" s="1">
        <v>1090100180183</v>
      </c>
      <c r="B13521" t="s">
        <v>12778</v>
      </c>
    </row>
    <row r="13522" spans="1:2">
      <c r="A13522" s="1">
        <v>1090100180190</v>
      </c>
      <c r="B13522" t="s">
        <v>12779</v>
      </c>
    </row>
    <row r="13523" spans="1:2">
      <c r="A13523" s="1">
        <v>1090100180206</v>
      </c>
      <c r="B13523" t="s">
        <v>12780</v>
      </c>
    </row>
    <row r="13524" spans="1:2">
      <c r="A13524" s="1">
        <v>1090100180213</v>
      </c>
      <c r="B13524" t="s">
        <v>12781</v>
      </c>
    </row>
    <row r="13525" spans="1:2">
      <c r="A13525" s="1">
        <v>1090100180220</v>
      </c>
      <c r="B13525" t="s">
        <v>12782</v>
      </c>
    </row>
    <row r="13526" spans="1:2">
      <c r="A13526" s="1">
        <v>1090100180237</v>
      </c>
      <c r="B13526" t="s">
        <v>12783</v>
      </c>
    </row>
    <row r="13527" spans="1:2">
      <c r="A13527" s="1">
        <v>1090100180244</v>
      </c>
      <c r="B13527" t="s">
        <v>12784</v>
      </c>
    </row>
    <row r="13528" spans="1:2">
      <c r="A13528" s="1">
        <v>1090100180251</v>
      </c>
      <c r="B13528" t="s">
        <v>12785</v>
      </c>
    </row>
    <row r="13529" spans="1:2">
      <c r="A13529" s="1">
        <v>1090100180268</v>
      </c>
      <c r="B13529" t="s">
        <v>12786</v>
      </c>
    </row>
    <row r="13530" spans="1:2">
      <c r="A13530" s="1">
        <v>1090100180275</v>
      </c>
      <c r="B13530" t="s">
        <v>12787</v>
      </c>
    </row>
    <row r="13531" spans="1:2">
      <c r="A13531" s="1">
        <v>1090100180282</v>
      </c>
      <c r="B13531" t="s">
        <v>12788</v>
      </c>
    </row>
    <row r="13532" spans="1:2">
      <c r="A13532" s="1">
        <v>1090100180299</v>
      </c>
      <c r="B13532" t="s">
        <v>12789</v>
      </c>
    </row>
    <row r="13533" spans="1:2">
      <c r="A13533" s="1">
        <v>1090100180305</v>
      </c>
      <c r="B13533" t="s">
        <v>12790</v>
      </c>
    </row>
    <row r="13534" spans="1:2">
      <c r="A13534" s="1">
        <v>1090100180312</v>
      </c>
      <c r="B13534" t="s">
        <v>12791</v>
      </c>
    </row>
    <row r="13535" spans="1:2">
      <c r="A13535" s="1">
        <v>1090100180329</v>
      </c>
      <c r="B13535" t="s">
        <v>12792</v>
      </c>
    </row>
    <row r="13536" spans="1:2">
      <c r="A13536" s="1">
        <v>1090100180336</v>
      </c>
      <c r="B13536" t="s">
        <v>12793</v>
      </c>
    </row>
    <row r="13537" spans="1:2">
      <c r="A13537" s="1">
        <v>1090100180343</v>
      </c>
      <c r="B13537" t="s">
        <v>12794</v>
      </c>
    </row>
    <row r="13538" spans="1:2">
      <c r="A13538" s="1">
        <v>1090100180350</v>
      </c>
      <c r="B13538" t="s">
        <v>12795</v>
      </c>
    </row>
    <row r="13539" spans="1:2">
      <c r="A13539" s="1">
        <v>1090100180367</v>
      </c>
      <c r="B13539" t="s">
        <v>12796</v>
      </c>
    </row>
    <row r="13540" spans="1:2">
      <c r="A13540" s="1">
        <v>1090100180374</v>
      </c>
      <c r="B13540" t="s">
        <v>12797</v>
      </c>
    </row>
    <row r="13541" spans="1:2">
      <c r="A13541" s="1">
        <v>1090100180381</v>
      </c>
      <c r="B13541" t="s">
        <v>12798</v>
      </c>
    </row>
    <row r="13542" spans="1:2">
      <c r="A13542" s="1">
        <v>1090100180398</v>
      </c>
      <c r="B13542" t="s">
        <v>12799</v>
      </c>
    </row>
    <row r="13543" spans="1:2">
      <c r="A13543" s="1">
        <v>1090100180404</v>
      </c>
      <c r="B13543" t="s">
        <v>12800</v>
      </c>
    </row>
    <row r="13544" spans="1:2">
      <c r="A13544" s="1">
        <v>1090100180411</v>
      </c>
      <c r="B13544" t="s">
        <v>12801</v>
      </c>
    </row>
    <row r="13545" spans="1:2">
      <c r="A13545" s="1">
        <v>1090100180428</v>
      </c>
      <c r="B13545" t="s">
        <v>12802</v>
      </c>
    </row>
    <row r="13546" spans="1:2">
      <c r="A13546" s="1">
        <v>1090100180435</v>
      </c>
      <c r="B13546" t="s">
        <v>12803</v>
      </c>
    </row>
    <row r="13547" spans="1:2">
      <c r="A13547" s="1">
        <v>1090100180442</v>
      </c>
      <c r="B13547" t="s">
        <v>12804</v>
      </c>
    </row>
    <row r="13548" spans="1:2">
      <c r="A13548" s="1">
        <v>1090100180459</v>
      </c>
      <c r="B13548" t="s">
        <v>12805</v>
      </c>
    </row>
    <row r="13549" spans="1:2">
      <c r="A13549" s="1">
        <v>1090100180466</v>
      </c>
      <c r="B13549" t="s">
        <v>12806</v>
      </c>
    </row>
    <row r="13550" spans="1:2">
      <c r="A13550" s="1">
        <v>1090100180473</v>
      </c>
      <c r="B13550" t="s">
        <v>12807</v>
      </c>
    </row>
    <row r="13551" spans="1:2">
      <c r="A13551" s="1">
        <v>1090100180480</v>
      </c>
      <c r="B13551" t="s">
        <v>12808</v>
      </c>
    </row>
    <row r="13552" spans="1:2">
      <c r="A13552" s="1">
        <v>1090100180497</v>
      </c>
      <c r="B13552" t="s">
        <v>12809</v>
      </c>
    </row>
    <row r="13553" spans="1:2">
      <c r="A13553" s="1">
        <v>1090100180503</v>
      </c>
      <c r="B13553" t="s">
        <v>12810</v>
      </c>
    </row>
    <row r="13554" spans="1:2">
      <c r="A13554" s="1">
        <v>1090100180510</v>
      </c>
      <c r="B13554" t="s">
        <v>12811</v>
      </c>
    </row>
    <row r="13555" spans="1:2">
      <c r="A13555" s="1">
        <v>1090100180527</v>
      </c>
      <c r="B13555" t="s">
        <v>12812</v>
      </c>
    </row>
    <row r="13556" spans="1:2">
      <c r="A13556" s="1">
        <v>1090100180534</v>
      </c>
      <c r="B13556" t="s">
        <v>12813</v>
      </c>
    </row>
    <row r="13557" spans="1:2">
      <c r="A13557" s="1">
        <v>1090100180541</v>
      </c>
      <c r="B13557" t="s">
        <v>12814</v>
      </c>
    </row>
    <row r="13558" spans="1:2">
      <c r="A13558" s="1">
        <v>1090100180558</v>
      </c>
      <c r="B13558" t="s">
        <v>12815</v>
      </c>
    </row>
    <row r="13559" spans="1:2">
      <c r="A13559" s="1">
        <v>1090100180565</v>
      </c>
      <c r="B13559" t="s">
        <v>12816</v>
      </c>
    </row>
    <row r="13560" spans="1:2">
      <c r="A13560" s="1">
        <v>1090100180572</v>
      </c>
      <c r="B13560" t="s">
        <v>12817</v>
      </c>
    </row>
    <row r="13561" spans="1:2">
      <c r="A13561" s="1">
        <v>1090100180589</v>
      </c>
      <c r="B13561" t="s">
        <v>12818</v>
      </c>
    </row>
    <row r="13562" spans="1:2">
      <c r="A13562" s="1">
        <v>1090100180596</v>
      </c>
      <c r="B13562" t="s">
        <v>12819</v>
      </c>
    </row>
    <row r="13563" spans="1:2">
      <c r="A13563" s="1">
        <v>1090100180602</v>
      </c>
      <c r="B13563" t="s">
        <v>12820</v>
      </c>
    </row>
    <row r="13564" spans="1:2">
      <c r="A13564" s="1">
        <v>1090100180619</v>
      </c>
      <c r="B13564" t="s">
        <v>12821</v>
      </c>
    </row>
    <row r="13565" spans="1:2">
      <c r="A13565" s="1">
        <v>1090100180626</v>
      </c>
      <c r="B13565" t="s">
        <v>12822</v>
      </c>
    </row>
    <row r="13566" spans="1:2">
      <c r="A13566" s="1">
        <v>1090100180633</v>
      </c>
      <c r="B13566" t="s">
        <v>12823</v>
      </c>
    </row>
    <row r="13567" spans="1:2">
      <c r="A13567" s="1">
        <v>1090100180640</v>
      </c>
      <c r="B13567" t="s">
        <v>12824</v>
      </c>
    </row>
    <row r="13568" spans="1:2">
      <c r="A13568" s="1">
        <v>1090100180657</v>
      </c>
      <c r="B13568" t="s">
        <v>12825</v>
      </c>
    </row>
    <row r="13569" spans="1:2">
      <c r="A13569" s="1">
        <v>1090100180664</v>
      </c>
      <c r="B13569" t="s">
        <v>12826</v>
      </c>
    </row>
    <row r="13570" spans="1:2">
      <c r="A13570" s="1">
        <v>1090100180671</v>
      </c>
      <c r="B13570" t="e">
        <f>+ACCS. QYM BOLTS AND NUTS</f>
        <v>#NAME?</v>
      </c>
    </row>
    <row r="13571" spans="1:2">
      <c r="A13571" s="1">
        <v>1090100180688</v>
      </c>
      <c r="B13571" t="s">
        <v>12827</v>
      </c>
    </row>
    <row r="13572" spans="1:2">
      <c r="A13572" s="1">
        <v>1090100180695</v>
      </c>
      <c r="B13572" t="s">
        <v>12828</v>
      </c>
    </row>
    <row r="13573" spans="1:2">
      <c r="A13573" s="1">
        <v>1090100180701</v>
      </c>
      <c r="B13573" t="s">
        <v>12829</v>
      </c>
    </row>
    <row r="13574" spans="1:2">
      <c r="A13574" s="1">
        <v>1090100180732</v>
      </c>
      <c r="B13574" t="s">
        <v>12830</v>
      </c>
    </row>
    <row r="13575" spans="1:2">
      <c r="A13575" s="1">
        <v>1090100180749</v>
      </c>
      <c r="B13575" t="s">
        <v>12831</v>
      </c>
    </row>
    <row r="13576" spans="1:2">
      <c r="A13576" s="1">
        <v>1090100180756</v>
      </c>
      <c r="B13576" t="s">
        <v>12832</v>
      </c>
    </row>
    <row r="13577" spans="1:2">
      <c r="A13577" s="1">
        <v>1090100180763</v>
      </c>
      <c r="B13577" t="s">
        <v>12833</v>
      </c>
    </row>
    <row r="13578" spans="1:2">
      <c r="A13578" s="1">
        <v>1090100180770</v>
      </c>
      <c r="B13578" t="s">
        <v>12834</v>
      </c>
    </row>
    <row r="13579" spans="1:2">
      <c r="A13579" s="1">
        <v>1090100180800</v>
      </c>
      <c r="B13579" t="e">
        <f>+FENCE FOOT QYM</f>
        <v>#NAME?</v>
      </c>
    </row>
    <row r="13580" spans="1:2">
      <c r="A13580" s="1">
        <v>1090100180817</v>
      </c>
      <c r="B13580" t="e">
        <f>+POST CAP QYM ROUND</f>
        <v>#NAME?</v>
      </c>
    </row>
    <row r="13581" spans="1:2">
      <c r="A13581" s="1">
        <v>1090100180824</v>
      </c>
      <c r="B13581" t="s">
        <v>12835</v>
      </c>
    </row>
    <row r="13582" spans="1:2">
      <c r="A13582" s="1">
        <v>1090100180831</v>
      </c>
      <c r="B13582" t="e">
        <f>+POST CAP QYM SQUARE</f>
        <v>#NAME?</v>
      </c>
    </row>
    <row r="13583" spans="1:2">
      <c r="A13583" s="1">
        <v>1090100180848</v>
      </c>
      <c r="B13583" t="e">
        <f>+ACCS. QYM PVC CLAMP</f>
        <v>#NAME?</v>
      </c>
    </row>
    <row r="13584" spans="1:2">
      <c r="A13584" s="1">
        <v>1090100180862</v>
      </c>
      <c r="B13584" t="s">
        <v>12836</v>
      </c>
    </row>
    <row r="13585" spans="1:2">
      <c r="A13585" s="1">
        <v>1090100182149</v>
      </c>
      <c r="B13585" t="s">
        <v>12837</v>
      </c>
    </row>
    <row r="13586" spans="1:2">
      <c r="A13586" s="1">
        <v>1090100182156</v>
      </c>
      <c r="B13586" t="s">
        <v>12838</v>
      </c>
    </row>
    <row r="13587" spans="1:2">
      <c r="A13587" s="1">
        <v>1090100182163</v>
      </c>
      <c r="B13587" t="s">
        <v>12839</v>
      </c>
    </row>
    <row r="13588" spans="1:2">
      <c r="A13588" s="1">
        <v>1090100182194</v>
      </c>
      <c r="B13588" t="s">
        <v>12840</v>
      </c>
    </row>
    <row r="13589" spans="1:2">
      <c r="A13589" s="1">
        <v>1090100182200</v>
      </c>
      <c r="B13589" t="s">
        <v>12841</v>
      </c>
    </row>
    <row r="13590" spans="1:2">
      <c r="A13590" s="1">
        <v>1090100182217</v>
      </c>
      <c r="B13590" t="s">
        <v>12842</v>
      </c>
    </row>
    <row r="13591" spans="1:2">
      <c r="A13591" s="1">
        <v>1090100182224</v>
      </c>
      <c r="B13591" t="s">
        <v>12843</v>
      </c>
    </row>
    <row r="13592" spans="1:2">
      <c r="A13592" s="1">
        <v>1090100182231</v>
      </c>
      <c r="B13592" t="s">
        <v>12844</v>
      </c>
    </row>
    <row r="13593" spans="1:2">
      <c r="A13593" s="1">
        <v>1090100182248</v>
      </c>
      <c r="B13593" t="s">
        <v>12845</v>
      </c>
    </row>
    <row r="13594" spans="1:2">
      <c r="A13594" s="1">
        <v>1090100182255</v>
      </c>
      <c r="B13594" t="s">
        <v>12846</v>
      </c>
    </row>
    <row r="13595" spans="1:2">
      <c r="A13595" s="1">
        <v>1090100182262</v>
      </c>
      <c r="B13595" t="s">
        <v>12847</v>
      </c>
    </row>
    <row r="13596" spans="1:2">
      <c r="A13596" s="1">
        <v>1090100182279</v>
      </c>
      <c r="B13596" t="s">
        <v>12848</v>
      </c>
    </row>
    <row r="13597" spans="1:2">
      <c r="A13597" s="1">
        <v>1090100182286</v>
      </c>
      <c r="B13597" t="s">
        <v>12849</v>
      </c>
    </row>
    <row r="13598" spans="1:2">
      <c r="A13598" s="1">
        <v>1090100182293</v>
      </c>
      <c r="B13598" t="s">
        <v>12850</v>
      </c>
    </row>
    <row r="13599" spans="1:2">
      <c r="A13599" s="1">
        <v>1090100182309</v>
      </c>
      <c r="B13599" t="s">
        <v>12851</v>
      </c>
    </row>
    <row r="13600" spans="1:2">
      <c r="A13600" s="1">
        <v>1090100182316</v>
      </c>
      <c r="B13600" t="s">
        <v>12852</v>
      </c>
    </row>
    <row r="13601" spans="1:2">
      <c r="A13601" s="1">
        <v>1090100182323</v>
      </c>
      <c r="B13601" t="s">
        <v>12853</v>
      </c>
    </row>
    <row r="13602" spans="1:2">
      <c r="A13602" s="1">
        <v>1090100182330</v>
      </c>
      <c r="B13602" t="s">
        <v>12854</v>
      </c>
    </row>
    <row r="13603" spans="1:2">
      <c r="A13603" s="1">
        <v>1090100182347</v>
      </c>
      <c r="B13603" t="s">
        <v>12855</v>
      </c>
    </row>
    <row r="13604" spans="1:2">
      <c r="A13604" s="1">
        <v>1090100182354</v>
      </c>
      <c r="B13604" t="s">
        <v>12856</v>
      </c>
    </row>
    <row r="13605" spans="1:2">
      <c r="A13605" s="1">
        <v>1090100182361</v>
      </c>
      <c r="B13605" t="s">
        <v>12857</v>
      </c>
    </row>
    <row r="13606" spans="1:2">
      <c r="A13606" s="1">
        <v>1090100182378</v>
      </c>
      <c r="B13606" t="s">
        <v>12858</v>
      </c>
    </row>
    <row r="13607" spans="1:2">
      <c r="A13607" s="1">
        <v>1090100182385</v>
      </c>
      <c r="B13607" t="s">
        <v>12859</v>
      </c>
    </row>
    <row r="13608" spans="1:2">
      <c r="A13608" s="1">
        <v>1090100182392</v>
      </c>
      <c r="B13608" t="s">
        <v>12860</v>
      </c>
    </row>
    <row r="13609" spans="1:2">
      <c r="A13609" s="1">
        <v>1090100182408</v>
      </c>
      <c r="B13609" t="s">
        <v>12861</v>
      </c>
    </row>
    <row r="13610" spans="1:2">
      <c r="A13610" s="1">
        <v>1090100182415</v>
      </c>
      <c r="B13610" t="s">
        <v>12862</v>
      </c>
    </row>
    <row r="13611" spans="1:2">
      <c r="A13611" s="1">
        <v>1090100182422</v>
      </c>
      <c r="B13611" t="s">
        <v>12863</v>
      </c>
    </row>
    <row r="13612" spans="1:2">
      <c r="A13612" s="1">
        <v>1090100182439</v>
      </c>
      <c r="B13612" t="s">
        <v>12864</v>
      </c>
    </row>
    <row r="13613" spans="1:2">
      <c r="A13613" s="1">
        <v>1090100182446</v>
      </c>
      <c r="B13613" t="s">
        <v>12865</v>
      </c>
    </row>
    <row r="13614" spans="1:2">
      <c r="A13614" s="1">
        <v>1090100182453</v>
      </c>
      <c r="B13614" t="s">
        <v>12866</v>
      </c>
    </row>
    <row r="13615" spans="1:2">
      <c r="A13615" s="1">
        <v>1090100182460</v>
      </c>
      <c r="B13615" t="s">
        <v>12867</v>
      </c>
    </row>
    <row r="13616" spans="1:2">
      <c r="A13616" s="1">
        <v>1090100182477</v>
      </c>
      <c r="B13616" t="s">
        <v>12868</v>
      </c>
    </row>
    <row r="13617" spans="1:2">
      <c r="A13617" s="1">
        <v>1090100182484</v>
      </c>
      <c r="B13617" t="s">
        <v>12869</v>
      </c>
    </row>
    <row r="13618" spans="1:2">
      <c r="A13618" s="1">
        <v>1090100182491</v>
      </c>
      <c r="B13618" t="s">
        <v>12870</v>
      </c>
    </row>
    <row r="13619" spans="1:2">
      <c r="A13619" s="1">
        <v>1090100182507</v>
      </c>
      <c r="B13619" t="s">
        <v>12871</v>
      </c>
    </row>
    <row r="13620" spans="1:2">
      <c r="A13620" s="1">
        <v>1090100182514</v>
      </c>
      <c r="B13620" t="s">
        <v>12872</v>
      </c>
    </row>
    <row r="13621" spans="1:2">
      <c r="A13621" s="1">
        <v>1090100182521</v>
      </c>
      <c r="B13621" t="s">
        <v>12873</v>
      </c>
    </row>
    <row r="13622" spans="1:2">
      <c r="A13622" s="1">
        <v>1090100182538</v>
      </c>
      <c r="B13622" t="s">
        <v>12874</v>
      </c>
    </row>
    <row r="13623" spans="1:2">
      <c r="A13623" s="1">
        <v>1090100182545</v>
      </c>
      <c r="B13623" t="s">
        <v>12875</v>
      </c>
    </row>
    <row r="13624" spans="1:2">
      <c r="A13624" s="1">
        <v>1090100182552</v>
      </c>
      <c r="B13624" t="s">
        <v>12876</v>
      </c>
    </row>
    <row r="13625" spans="1:2">
      <c r="A13625" s="1">
        <v>1090100182569</v>
      </c>
      <c r="B13625" t="s">
        <v>12877</v>
      </c>
    </row>
    <row r="13626" spans="1:2">
      <c r="A13626" s="1">
        <v>1090100182576</v>
      </c>
      <c r="B13626" t="s">
        <v>12878</v>
      </c>
    </row>
    <row r="13627" spans="1:2">
      <c r="A13627" s="1">
        <v>1090100182583</v>
      </c>
      <c r="B13627" t="s">
        <v>12879</v>
      </c>
    </row>
    <row r="13628" spans="1:2">
      <c r="A13628" s="1">
        <v>1090100182590</v>
      </c>
      <c r="B13628" t="s">
        <v>12880</v>
      </c>
    </row>
    <row r="13629" spans="1:2">
      <c r="A13629" s="1">
        <v>1090100182606</v>
      </c>
      <c r="B13629" t="s">
        <v>12881</v>
      </c>
    </row>
    <row r="13630" spans="1:2">
      <c r="A13630" s="1">
        <v>1090100182613</v>
      </c>
      <c r="B13630" t="s">
        <v>12882</v>
      </c>
    </row>
    <row r="13631" spans="1:2">
      <c r="A13631" s="1">
        <v>1090100182620</v>
      </c>
      <c r="B13631" t="s">
        <v>12883</v>
      </c>
    </row>
    <row r="13632" spans="1:2">
      <c r="A13632" s="1">
        <v>1090100182637</v>
      </c>
      <c r="B13632" t="s">
        <v>12884</v>
      </c>
    </row>
    <row r="13633" spans="1:2">
      <c r="A13633" s="1">
        <v>1090100182644</v>
      </c>
      <c r="B13633" t="s">
        <v>12885</v>
      </c>
    </row>
    <row r="13634" spans="1:2">
      <c r="A13634" s="1">
        <v>1090100182668</v>
      </c>
      <c r="B13634" t="s">
        <v>12886</v>
      </c>
    </row>
    <row r="13635" spans="1:2">
      <c r="A13635" s="1">
        <v>1090100182675</v>
      </c>
      <c r="B13635" t="s">
        <v>12887</v>
      </c>
    </row>
    <row r="13636" spans="1:2">
      <c r="A13636" s="1">
        <v>1090100182682</v>
      </c>
      <c r="B13636" t="s">
        <v>12888</v>
      </c>
    </row>
    <row r="13637" spans="1:2">
      <c r="A13637" s="1">
        <v>1090100182699</v>
      </c>
      <c r="B13637" t="s">
        <v>12889</v>
      </c>
    </row>
    <row r="13638" spans="1:2">
      <c r="A13638" s="1">
        <v>1090100182705</v>
      </c>
      <c r="B13638" t="s">
        <v>12890</v>
      </c>
    </row>
    <row r="13639" spans="1:2">
      <c r="A13639" s="1">
        <v>1090100182712</v>
      </c>
      <c r="B13639" t="s">
        <v>12891</v>
      </c>
    </row>
    <row r="13640" spans="1:2">
      <c r="A13640" s="1">
        <v>1090100182729</v>
      </c>
      <c r="B13640" t="s">
        <v>12892</v>
      </c>
    </row>
    <row r="13641" spans="1:2">
      <c r="A13641" s="1">
        <v>1090100182736</v>
      </c>
      <c r="B13641" t="s">
        <v>12893</v>
      </c>
    </row>
    <row r="13642" spans="1:2">
      <c r="A13642" s="1">
        <v>1090100182750</v>
      </c>
      <c r="B13642" t="s">
        <v>12894</v>
      </c>
    </row>
    <row r="13643" spans="1:2">
      <c r="A13643" s="1">
        <v>1090100182767</v>
      </c>
      <c r="B13643" t="s">
        <v>12895</v>
      </c>
    </row>
    <row r="13644" spans="1:2">
      <c r="A13644" s="1">
        <v>1090100182774</v>
      </c>
      <c r="B13644" t="s">
        <v>12896</v>
      </c>
    </row>
    <row r="13645" spans="1:2">
      <c r="A13645" s="1">
        <v>1090100182781</v>
      </c>
      <c r="B13645" t="s">
        <v>12897</v>
      </c>
    </row>
    <row r="13646" spans="1:2">
      <c r="A13646" s="1">
        <v>1090100182798</v>
      </c>
      <c r="B13646" t="s">
        <v>12898</v>
      </c>
    </row>
    <row r="13647" spans="1:2">
      <c r="A13647" s="1">
        <v>1090100182804</v>
      </c>
      <c r="B13647" t="s">
        <v>12899</v>
      </c>
    </row>
    <row r="13648" spans="1:2">
      <c r="A13648" s="1">
        <v>1090100182811</v>
      </c>
      <c r="B13648" t="s">
        <v>12900</v>
      </c>
    </row>
    <row r="13649" spans="1:2">
      <c r="A13649" s="1">
        <v>1090100182828</v>
      </c>
      <c r="B13649" t="s">
        <v>12901</v>
      </c>
    </row>
    <row r="13650" spans="1:2">
      <c r="A13650" s="1">
        <v>1090100182835</v>
      </c>
      <c r="B13650" t="e">
        <f>+FLUSH VALVE LA FONZA #REF!</f>
        <v>#NAME?</v>
      </c>
    </row>
    <row r="13651" spans="1:2">
      <c r="A13651" s="1">
        <v>1090100182842</v>
      </c>
      <c r="B13651" t="s">
        <v>12902</v>
      </c>
    </row>
    <row r="13652" spans="1:2">
      <c r="A13652" s="1">
        <v>1090100182859</v>
      </c>
      <c r="B13652" t="s">
        <v>12903</v>
      </c>
    </row>
    <row r="13653" spans="1:2">
      <c r="A13653" s="1">
        <v>1090100182866</v>
      </c>
      <c r="B13653" t="s">
        <v>12904</v>
      </c>
    </row>
    <row r="13654" spans="1:2">
      <c r="A13654" s="1">
        <v>1090100182873</v>
      </c>
      <c r="B13654" t="s">
        <v>12905</v>
      </c>
    </row>
    <row r="13655" spans="1:2">
      <c r="A13655" s="1">
        <v>1090100182880</v>
      </c>
      <c r="B13655" t="s">
        <v>12906</v>
      </c>
    </row>
    <row r="13656" spans="1:2">
      <c r="A13656" s="1">
        <v>1090100182897</v>
      </c>
      <c r="B13656" t="s">
        <v>12907</v>
      </c>
    </row>
    <row r="13657" spans="1:2">
      <c r="A13657" s="1">
        <v>1090100182903</v>
      </c>
      <c r="B13657" t="s">
        <v>12908</v>
      </c>
    </row>
    <row r="13658" spans="1:2">
      <c r="A13658" s="1">
        <v>1090100182910</v>
      </c>
      <c r="B13658" t="s">
        <v>12909</v>
      </c>
    </row>
    <row r="13659" spans="1:2">
      <c r="A13659" s="1">
        <v>1090100182927</v>
      </c>
      <c r="B13659" t="s">
        <v>12910</v>
      </c>
    </row>
    <row r="13660" spans="1:2">
      <c r="A13660" s="1">
        <v>1090100182934</v>
      </c>
      <c r="B13660" t="s">
        <v>12911</v>
      </c>
    </row>
    <row r="13661" spans="1:2">
      <c r="A13661" s="1">
        <v>1090100182941</v>
      </c>
      <c r="B13661" t="s">
        <v>12912</v>
      </c>
    </row>
    <row r="13662" spans="1:2">
      <c r="A13662" s="1">
        <v>1090100182958</v>
      </c>
      <c r="B13662" t="s">
        <v>12913</v>
      </c>
    </row>
    <row r="13663" spans="1:2">
      <c r="A13663" s="1">
        <v>1090100182965</v>
      </c>
      <c r="B13663" t="s">
        <v>12914</v>
      </c>
    </row>
    <row r="13664" spans="1:2">
      <c r="A13664" s="1">
        <v>1090100182972</v>
      </c>
      <c r="B13664" t="s">
        <v>12915</v>
      </c>
    </row>
    <row r="13665" spans="1:2">
      <c r="A13665" s="1">
        <v>1090100182989</v>
      </c>
      <c r="B13665" t="s">
        <v>12916</v>
      </c>
    </row>
    <row r="13666" spans="1:2">
      <c r="A13666" s="1">
        <v>1090100182996</v>
      </c>
      <c r="B13666" t="s">
        <v>12917</v>
      </c>
    </row>
    <row r="13667" spans="1:2">
      <c r="A13667" s="1">
        <v>1090100183009</v>
      </c>
      <c r="B13667" t="s">
        <v>12918</v>
      </c>
    </row>
    <row r="13668" spans="1:2">
      <c r="A13668" s="1">
        <v>1090100183016</v>
      </c>
      <c r="B13668" t="s">
        <v>12919</v>
      </c>
    </row>
    <row r="13669" spans="1:2">
      <c r="A13669" s="1">
        <v>1090100183023</v>
      </c>
      <c r="B13669" t="s">
        <v>12920</v>
      </c>
    </row>
    <row r="13670" spans="1:2">
      <c r="A13670" s="1">
        <v>1090100183030</v>
      </c>
      <c r="B13670" t="s">
        <v>12921</v>
      </c>
    </row>
    <row r="13671" spans="1:2">
      <c r="A13671" s="1">
        <v>1090100183047</v>
      </c>
      <c r="B13671" t="s">
        <v>12922</v>
      </c>
    </row>
    <row r="13672" spans="1:2">
      <c r="A13672" s="1">
        <v>1090100183054</v>
      </c>
      <c r="B13672" t="s">
        <v>12923</v>
      </c>
    </row>
    <row r="13673" spans="1:2">
      <c r="A13673" s="1">
        <v>1090100183061</v>
      </c>
      <c r="B13673" t="e">
        <f>+JIMMY PROOF LOCK NEO K102GL</f>
        <v>#NAME?</v>
      </c>
    </row>
    <row r="13674" spans="1:2">
      <c r="A13674" s="1">
        <v>1090100183078</v>
      </c>
      <c r="B13674" t="e">
        <f>+JIMMY PROOF LOCK NEO K102AB</f>
        <v>#NAME?</v>
      </c>
    </row>
    <row r="13675" spans="1:2">
      <c r="A13675" s="1">
        <v>1090100183085</v>
      </c>
      <c r="B13675" t="s">
        <v>12924</v>
      </c>
    </row>
    <row r="13676" spans="1:2">
      <c r="A13676" s="1">
        <v>1090100183092</v>
      </c>
      <c r="B13676" t="s">
        <v>12925</v>
      </c>
    </row>
    <row r="13677" spans="1:2">
      <c r="A13677" s="1">
        <v>1090100183108</v>
      </c>
      <c r="B13677" t="s">
        <v>12926</v>
      </c>
    </row>
    <row r="13678" spans="1:2">
      <c r="A13678" s="1">
        <v>1090100183115</v>
      </c>
      <c r="B13678" t="s">
        <v>12927</v>
      </c>
    </row>
    <row r="13679" spans="1:2">
      <c r="A13679" s="1">
        <v>1090100183122</v>
      </c>
      <c r="B13679" t="s">
        <v>12928</v>
      </c>
    </row>
    <row r="13680" spans="1:2">
      <c r="A13680" s="1">
        <v>1090100183139</v>
      </c>
      <c r="B13680" t="s">
        <v>12929</v>
      </c>
    </row>
    <row r="13681" spans="1:2">
      <c r="A13681" s="1">
        <v>1090100183146</v>
      </c>
      <c r="B13681" t="s">
        <v>12930</v>
      </c>
    </row>
    <row r="13682" spans="1:2">
      <c r="A13682" s="1">
        <v>1090100183153</v>
      </c>
      <c r="B13682" t="s">
        <v>12931</v>
      </c>
    </row>
    <row r="13683" spans="1:2">
      <c r="A13683" s="1">
        <v>1090100183160</v>
      </c>
      <c r="B13683" t="s">
        <v>12932</v>
      </c>
    </row>
    <row r="13684" spans="1:2">
      <c r="A13684" s="1">
        <v>1090100183177</v>
      </c>
      <c r="B13684" t="s">
        <v>12933</v>
      </c>
    </row>
    <row r="13685" spans="1:2">
      <c r="A13685" s="1">
        <v>1090100183184</v>
      </c>
      <c r="B13685" t="s">
        <v>12934</v>
      </c>
    </row>
    <row r="13686" spans="1:2">
      <c r="A13686" s="1">
        <v>1090100183191</v>
      </c>
      <c r="B13686" t="s">
        <v>12935</v>
      </c>
    </row>
    <row r="13687" spans="1:2">
      <c r="A13687" s="1">
        <v>1090100183207</v>
      </c>
      <c r="B13687" t="s">
        <v>12936</v>
      </c>
    </row>
    <row r="13688" spans="1:2">
      <c r="A13688" s="1">
        <v>1090100183214</v>
      </c>
      <c r="B13688" t="s">
        <v>12937</v>
      </c>
    </row>
    <row r="13689" spans="1:2">
      <c r="A13689" s="1">
        <v>1090100183221</v>
      </c>
      <c r="B13689" t="s">
        <v>12938</v>
      </c>
    </row>
    <row r="13690" spans="1:2">
      <c r="A13690" s="1">
        <v>1090100183238</v>
      </c>
      <c r="B13690" t="s">
        <v>12939</v>
      </c>
    </row>
    <row r="13691" spans="1:2">
      <c r="A13691" s="1">
        <v>1090100183245</v>
      </c>
      <c r="B13691" t="s">
        <v>12940</v>
      </c>
    </row>
    <row r="13692" spans="1:2">
      <c r="A13692" s="1">
        <v>1090100183252</v>
      </c>
      <c r="B13692" t="s">
        <v>12941</v>
      </c>
    </row>
    <row r="13693" spans="1:2">
      <c r="A13693" s="1">
        <v>1090100183269</v>
      </c>
      <c r="B13693" t="s">
        <v>12942</v>
      </c>
    </row>
    <row r="13694" spans="1:2">
      <c r="A13694" s="1">
        <v>1090100183276</v>
      </c>
      <c r="B13694" t="s">
        <v>12943</v>
      </c>
    </row>
    <row r="13695" spans="1:2">
      <c r="A13695" s="1">
        <v>1090100183283</v>
      </c>
      <c r="B13695" t="s">
        <v>12944</v>
      </c>
    </row>
    <row r="13696" spans="1:2">
      <c r="A13696" s="1">
        <v>1090100183290</v>
      </c>
      <c r="B13696" t="s">
        <v>12945</v>
      </c>
    </row>
    <row r="13697" spans="1:2">
      <c r="A13697" s="1">
        <v>1090100183306</v>
      </c>
      <c r="B13697" t="s">
        <v>12946</v>
      </c>
    </row>
    <row r="13698" spans="1:2">
      <c r="A13698" s="1">
        <v>1090100183313</v>
      </c>
      <c r="B13698" t="s">
        <v>12947</v>
      </c>
    </row>
    <row r="13699" spans="1:2">
      <c r="A13699" s="1">
        <v>1090100183320</v>
      </c>
      <c r="B13699" t="s">
        <v>12948</v>
      </c>
    </row>
    <row r="13700" spans="1:2">
      <c r="A13700" s="1">
        <v>1090100183337</v>
      </c>
      <c r="B13700" t="s">
        <v>12949</v>
      </c>
    </row>
    <row r="13701" spans="1:2">
      <c r="A13701" s="1">
        <v>1090100183344</v>
      </c>
      <c r="B13701" t="s">
        <v>12950</v>
      </c>
    </row>
    <row r="13702" spans="1:2">
      <c r="A13702" s="1">
        <v>1090100183351</v>
      </c>
      <c r="B13702" t="s">
        <v>12951</v>
      </c>
    </row>
    <row r="13703" spans="1:2">
      <c r="A13703" s="1">
        <v>1090100183368</v>
      </c>
      <c r="B13703" t="s">
        <v>12952</v>
      </c>
    </row>
    <row r="13704" spans="1:2">
      <c r="A13704" s="1">
        <v>1090100183375</v>
      </c>
      <c r="B13704" t="s">
        <v>12953</v>
      </c>
    </row>
    <row r="13705" spans="1:2">
      <c r="A13705" s="1">
        <v>1090100183382</v>
      </c>
      <c r="B13705" t="s">
        <v>12954</v>
      </c>
    </row>
    <row r="13706" spans="1:2">
      <c r="A13706" s="1">
        <v>1090100183399</v>
      </c>
      <c r="B13706" t="s">
        <v>12955</v>
      </c>
    </row>
    <row r="13707" spans="1:2">
      <c r="A13707" s="1">
        <v>1090100183405</v>
      </c>
      <c r="B13707" t="s">
        <v>12956</v>
      </c>
    </row>
    <row r="13708" spans="1:2">
      <c r="A13708" s="1">
        <v>1090100183412</v>
      </c>
      <c r="B13708" t="s">
        <v>12957</v>
      </c>
    </row>
    <row r="13709" spans="1:2">
      <c r="A13709" s="1">
        <v>1090100183429</v>
      </c>
      <c r="B13709" t="s">
        <v>12958</v>
      </c>
    </row>
    <row r="13710" spans="1:2">
      <c r="A13710" s="1">
        <v>1090100183436</v>
      </c>
      <c r="B13710" t="s">
        <v>12959</v>
      </c>
    </row>
    <row r="13711" spans="1:2">
      <c r="A13711" s="1">
        <v>1090100183443</v>
      </c>
      <c r="B13711" t="s">
        <v>12960</v>
      </c>
    </row>
    <row r="13712" spans="1:2">
      <c r="A13712" s="1">
        <v>1090100183450</v>
      </c>
      <c r="B13712" t="s">
        <v>12961</v>
      </c>
    </row>
    <row r="13713" spans="1:2">
      <c r="A13713" s="1">
        <v>1090100183467</v>
      </c>
      <c r="B13713" t="s">
        <v>12962</v>
      </c>
    </row>
    <row r="13714" spans="1:2">
      <c r="A13714" s="1">
        <v>1090100183474</v>
      </c>
      <c r="B13714" t="s">
        <v>12963</v>
      </c>
    </row>
    <row r="13715" spans="1:2">
      <c r="A13715" s="1">
        <v>1090100183481</v>
      </c>
      <c r="B13715" t="s">
        <v>12964</v>
      </c>
    </row>
    <row r="13716" spans="1:2">
      <c r="A13716" s="1">
        <v>1090100183498</v>
      </c>
      <c r="B13716" t="s">
        <v>12965</v>
      </c>
    </row>
    <row r="13717" spans="1:2">
      <c r="A13717" s="1">
        <v>1090100183504</v>
      </c>
      <c r="B13717" t="s">
        <v>12966</v>
      </c>
    </row>
    <row r="13718" spans="1:2">
      <c r="A13718" s="1">
        <v>1090100183511</v>
      </c>
      <c r="B13718" t="s">
        <v>12967</v>
      </c>
    </row>
    <row r="13719" spans="1:2">
      <c r="A13719" s="1">
        <v>1090100183528</v>
      </c>
      <c r="B13719" t="s">
        <v>12968</v>
      </c>
    </row>
    <row r="13720" spans="1:2">
      <c r="A13720" s="1">
        <v>1090100183535</v>
      </c>
      <c r="B13720" t="s">
        <v>12969</v>
      </c>
    </row>
    <row r="13721" spans="1:2">
      <c r="A13721" s="1">
        <v>1090100183542</v>
      </c>
      <c r="B13721" t="s">
        <v>12970</v>
      </c>
    </row>
    <row r="13722" spans="1:2">
      <c r="A13722" s="1">
        <v>1090100183559</v>
      </c>
      <c r="B13722" t="s">
        <v>12971</v>
      </c>
    </row>
    <row r="13723" spans="1:2">
      <c r="A13723" s="1">
        <v>1090100183566</v>
      </c>
      <c r="B13723" t="s">
        <v>12972</v>
      </c>
    </row>
    <row r="13724" spans="1:2">
      <c r="A13724" s="1">
        <v>1090100183573</v>
      </c>
      <c r="B13724" t="s">
        <v>12973</v>
      </c>
    </row>
    <row r="13725" spans="1:2">
      <c r="A13725" s="1">
        <v>1090100183580</v>
      </c>
      <c r="B13725" t="s">
        <v>12974</v>
      </c>
    </row>
    <row r="13726" spans="1:2">
      <c r="A13726" s="1">
        <v>1090100183597</v>
      </c>
      <c r="B13726" t="s">
        <v>12975</v>
      </c>
    </row>
    <row r="13727" spans="1:2">
      <c r="A13727" s="1">
        <v>1090100183603</v>
      </c>
      <c r="B13727" t="s">
        <v>12976</v>
      </c>
    </row>
    <row r="13728" spans="1:2">
      <c r="A13728" s="1">
        <v>1090100183610</v>
      </c>
      <c r="B13728" t="s">
        <v>12977</v>
      </c>
    </row>
    <row r="13729" spans="1:2">
      <c r="A13729" s="1">
        <v>1090100183627</v>
      </c>
      <c r="B13729" t="s">
        <v>12978</v>
      </c>
    </row>
    <row r="13730" spans="1:2">
      <c r="A13730" s="1">
        <v>1090100183634</v>
      </c>
      <c r="B13730" t="s">
        <v>12979</v>
      </c>
    </row>
    <row r="13731" spans="1:2">
      <c r="A13731" s="1">
        <v>1090100183641</v>
      </c>
      <c r="B13731" t="s">
        <v>12980</v>
      </c>
    </row>
    <row r="13732" spans="1:2">
      <c r="A13732" s="1">
        <v>1090100183658</v>
      </c>
      <c r="B13732" t="s">
        <v>12981</v>
      </c>
    </row>
    <row r="13733" spans="1:2">
      <c r="A13733" s="1">
        <v>1090100183665</v>
      </c>
      <c r="B13733" t="s">
        <v>12982</v>
      </c>
    </row>
    <row r="13734" spans="1:2">
      <c r="A13734" s="1">
        <v>1090100183672</v>
      </c>
      <c r="B13734" t="s">
        <v>12983</v>
      </c>
    </row>
    <row r="13735" spans="1:2">
      <c r="A13735" s="1">
        <v>1090100183689</v>
      </c>
      <c r="B13735" t="s">
        <v>12984</v>
      </c>
    </row>
    <row r="13736" spans="1:2">
      <c r="A13736" s="1">
        <v>1090100183788</v>
      </c>
      <c r="B13736" t="s">
        <v>12985</v>
      </c>
    </row>
    <row r="13737" spans="1:2">
      <c r="A13737" s="1">
        <v>1090100183795</v>
      </c>
      <c r="B13737" t="s">
        <v>12986</v>
      </c>
    </row>
    <row r="13738" spans="1:2">
      <c r="A13738" s="1">
        <v>1090100183801</v>
      </c>
      <c r="B13738" t="s">
        <v>12987</v>
      </c>
    </row>
    <row r="13739" spans="1:2">
      <c r="A13739" s="1">
        <v>1090100183818</v>
      </c>
      <c r="B13739" t="s">
        <v>12988</v>
      </c>
    </row>
    <row r="13740" spans="1:2">
      <c r="A13740" s="1">
        <v>1090100183825</v>
      </c>
      <c r="B13740" t="s">
        <v>12989</v>
      </c>
    </row>
    <row r="13741" spans="1:2">
      <c r="A13741" s="1">
        <v>1090100183832</v>
      </c>
      <c r="B13741" t="s">
        <v>12990</v>
      </c>
    </row>
    <row r="13742" spans="1:2">
      <c r="A13742" s="1">
        <v>1090100183849</v>
      </c>
      <c r="B13742" t="s">
        <v>12991</v>
      </c>
    </row>
    <row r="13743" spans="1:2">
      <c r="A13743" s="1">
        <v>1090100183856</v>
      </c>
      <c r="B13743" t="s">
        <v>12992</v>
      </c>
    </row>
    <row r="13744" spans="1:2">
      <c r="A13744" s="1">
        <v>1090100183863</v>
      </c>
      <c r="B13744" t="s">
        <v>12993</v>
      </c>
    </row>
    <row r="13745" spans="1:2">
      <c r="A13745" s="1">
        <v>1090100183870</v>
      </c>
      <c r="B13745" t="e">
        <f>+TOOL BOX HAUSMANN MJ-3126</f>
        <v>#NAME?</v>
      </c>
    </row>
    <row r="13746" spans="1:2">
      <c r="A13746" s="1">
        <v>1090100183887</v>
      </c>
      <c r="B13746" t="e">
        <f>+TOOL BOX HAUSMANN MJ-2083</f>
        <v>#NAME?</v>
      </c>
    </row>
    <row r="13747" spans="1:2">
      <c r="A13747" s="1">
        <v>1090100183894</v>
      </c>
      <c r="B13747" t="s">
        <v>12994</v>
      </c>
    </row>
    <row r="13748" spans="1:2">
      <c r="A13748" s="1">
        <v>1090100183900</v>
      </c>
      <c r="B13748" t="s">
        <v>12995</v>
      </c>
    </row>
    <row r="13749" spans="1:2">
      <c r="A13749" s="1">
        <v>1090100183917</v>
      </c>
      <c r="B13749" t="s">
        <v>12996</v>
      </c>
    </row>
    <row r="13750" spans="1:2">
      <c r="A13750" s="1">
        <v>1090100183924</v>
      </c>
      <c r="B13750" t="s">
        <v>12997</v>
      </c>
    </row>
    <row r="13751" spans="1:2">
      <c r="A13751" s="1">
        <v>1090100183931</v>
      </c>
      <c r="B13751" t="s">
        <v>12998</v>
      </c>
    </row>
    <row r="13752" spans="1:2">
      <c r="A13752" s="1">
        <v>1090100183948</v>
      </c>
      <c r="B13752" t="s">
        <v>12999</v>
      </c>
    </row>
    <row r="13753" spans="1:2">
      <c r="A13753" s="1">
        <v>1090100183955</v>
      </c>
      <c r="B13753" t="s">
        <v>13000</v>
      </c>
    </row>
    <row r="13754" spans="1:2">
      <c r="A13754" s="1">
        <v>1090100183962</v>
      </c>
      <c r="B13754" t="s">
        <v>13001</v>
      </c>
    </row>
    <row r="13755" spans="1:2">
      <c r="A13755" s="1">
        <v>1090100183979</v>
      </c>
      <c r="B13755" t="s">
        <v>13002</v>
      </c>
    </row>
    <row r="13756" spans="1:2">
      <c r="A13756" s="1">
        <v>1090100183986</v>
      </c>
      <c r="B13756" t="s">
        <v>13003</v>
      </c>
    </row>
    <row r="13757" spans="1:2">
      <c r="A13757" s="1">
        <v>1090100183993</v>
      </c>
      <c r="B13757" t="s">
        <v>13004</v>
      </c>
    </row>
    <row r="13758" spans="1:2">
      <c r="A13758" s="1">
        <v>1090100184006</v>
      </c>
      <c r="B13758" t="s">
        <v>13005</v>
      </c>
    </row>
    <row r="13759" spans="1:2">
      <c r="A13759" s="1">
        <v>1090100184013</v>
      </c>
      <c r="B13759" t="s">
        <v>13006</v>
      </c>
    </row>
    <row r="13760" spans="1:2">
      <c r="A13760" s="1">
        <v>1090100184020</v>
      </c>
      <c r="B13760" t="s">
        <v>13007</v>
      </c>
    </row>
    <row r="13761" spans="1:2">
      <c r="A13761" s="1">
        <v>1090100184037</v>
      </c>
      <c r="B13761" t="s">
        <v>13008</v>
      </c>
    </row>
    <row r="13762" spans="1:2">
      <c r="A13762" s="1">
        <v>1090100184044</v>
      </c>
      <c r="B13762" t="s">
        <v>13009</v>
      </c>
    </row>
    <row r="13763" spans="1:2">
      <c r="A13763" s="1">
        <v>1090100184051</v>
      </c>
      <c r="B13763" t="s">
        <v>13010</v>
      </c>
    </row>
    <row r="13764" spans="1:2">
      <c r="A13764" s="1">
        <v>1090100184068</v>
      </c>
      <c r="B13764" t="s">
        <v>13011</v>
      </c>
    </row>
    <row r="13765" spans="1:2">
      <c r="A13765" s="1">
        <v>1090100184082</v>
      </c>
      <c r="B13765" t="s">
        <v>13012</v>
      </c>
    </row>
    <row r="13766" spans="1:2">
      <c r="A13766" s="1">
        <v>1090100184099</v>
      </c>
      <c r="B13766" t="s">
        <v>13013</v>
      </c>
    </row>
    <row r="13767" spans="1:2">
      <c r="A13767" s="1">
        <v>1090100184105</v>
      </c>
      <c r="B13767" t="s">
        <v>13014</v>
      </c>
    </row>
    <row r="13768" spans="1:2">
      <c r="A13768" s="1">
        <v>1090100184112</v>
      </c>
      <c r="B13768" t="s">
        <v>13015</v>
      </c>
    </row>
    <row r="13769" spans="1:2">
      <c r="A13769" s="1">
        <v>1090100184129</v>
      </c>
      <c r="B13769" t="s">
        <v>13016</v>
      </c>
    </row>
    <row r="13770" spans="1:2">
      <c r="A13770" s="1">
        <v>1090100184136</v>
      </c>
      <c r="B13770" t="s">
        <v>13017</v>
      </c>
    </row>
    <row r="13771" spans="1:2">
      <c r="A13771" s="1">
        <v>1090100184143</v>
      </c>
      <c r="B13771" t="s">
        <v>13018</v>
      </c>
    </row>
    <row r="13772" spans="1:2">
      <c r="A13772" s="1">
        <v>1090100184150</v>
      </c>
      <c r="B13772" t="s">
        <v>13019</v>
      </c>
    </row>
    <row r="13773" spans="1:2">
      <c r="A13773" s="1">
        <v>1090100184167</v>
      </c>
      <c r="B13773" t="s">
        <v>13020</v>
      </c>
    </row>
    <row r="13774" spans="1:2">
      <c r="A13774" s="1">
        <v>1090100184174</v>
      </c>
      <c r="B13774" t="s">
        <v>13021</v>
      </c>
    </row>
    <row r="13775" spans="1:2">
      <c r="A13775" s="1">
        <v>1090100184181</v>
      </c>
      <c r="B13775" t="s">
        <v>13022</v>
      </c>
    </row>
    <row r="13776" spans="1:2">
      <c r="A13776" s="1">
        <v>1090100184198</v>
      </c>
      <c r="B13776" t="s">
        <v>13023</v>
      </c>
    </row>
    <row r="13777" spans="1:2">
      <c r="A13777" s="1">
        <v>1090100184204</v>
      </c>
      <c r="B13777" t="e">
        <f>+CHAIR IDEE PK9136 FOR KID PINK</f>
        <v>#NAME?</v>
      </c>
    </row>
    <row r="13778" spans="1:2">
      <c r="A13778" s="1">
        <v>1090100184211</v>
      </c>
      <c r="B13778" t="e">
        <f>+CHAIR IDEE PK9136 FOR KID BLUE</f>
        <v>#NAME?</v>
      </c>
    </row>
    <row r="13779" spans="1:2">
      <c r="A13779" s="1">
        <v>1090100184228</v>
      </c>
      <c r="B13779" t="e">
        <f>+CHAIR IDEE PK9136 FOR KID ORANGE</f>
        <v>#NAME?</v>
      </c>
    </row>
    <row r="13780" spans="1:2">
      <c r="A13780" s="1">
        <v>1090100184235</v>
      </c>
      <c r="B13780" t="e">
        <f>+CHAIR IDEE PK9136 FOR KID GREEN</f>
        <v>#NAME?</v>
      </c>
    </row>
    <row r="13781" spans="1:2">
      <c r="A13781" s="1">
        <v>1090100184242</v>
      </c>
      <c r="B13781" t="e">
        <f>+CHAIR IDEE PK9136 FOR KID WHITE</f>
        <v>#NAME?</v>
      </c>
    </row>
    <row r="13782" spans="1:2">
      <c r="A13782" s="1">
        <v>1090100184259</v>
      </c>
      <c r="B13782" t="e">
        <f>+CHAIR PIONEER PK9054 W/ARM ORANGE</f>
        <v>#NAME?</v>
      </c>
    </row>
    <row r="13783" spans="1:2">
      <c r="A13783" s="1">
        <v>1090100184266</v>
      </c>
      <c r="B13783" t="s">
        <v>13024</v>
      </c>
    </row>
    <row r="13784" spans="1:2">
      <c r="A13784" s="1">
        <v>1090100184273</v>
      </c>
      <c r="B13784" t="s">
        <v>13025</v>
      </c>
    </row>
    <row r="13785" spans="1:2">
      <c r="A13785" s="1">
        <v>1090100184280</v>
      </c>
      <c r="B13785" t="s">
        <v>13026</v>
      </c>
    </row>
    <row r="13786" spans="1:2">
      <c r="A13786" s="1">
        <v>1090100184297</v>
      </c>
      <c r="B13786" t="s">
        <v>13027</v>
      </c>
    </row>
    <row r="13787" spans="1:2">
      <c r="A13787" s="1">
        <v>1090100184303</v>
      </c>
      <c r="B13787" t="s">
        <v>13028</v>
      </c>
    </row>
    <row r="13788" spans="1:2">
      <c r="A13788" s="1">
        <v>1090100184310</v>
      </c>
      <c r="B13788" t="s">
        <v>13029</v>
      </c>
    </row>
    <row r="13789" spans="1:2">
      <c r="A13789" s="1">
        <v>1090100184327</v>
      </c>
      <c r="B13789" t="s">
        <v>13030</v>
      </c>
    </row>
    <row r="13790" spans="1:2">
      <c r="A13790" s="1">
        <v>1090100184334</v>
      </c>
      <c r="B13790" t="s">
        <v>13031</v>
      </c>
    </row>
    <row r="13791" spans="1:2">
      <c r="A13791" s="1">
        <v>1090100184341</v>
      </c>
      <c r="B13791" t="s">
        <v>13032</v>
      </c>
    </row>
    <row r="13792" spans="1:2">
      <c r="A13792" s="1">
        <v>1090100184358</v>
      </c>
      <c r="B13792" t="s">
        <v>13033</v>
      </c>
    </row>
    <row r="13793" spans="1:2">
      <c r="A13793" s="1">
        <v>1090100184365</v>
      </c>
      <c r="B13793" t="s">
        <v>13034</v>
      </c>
    </row>
    <row r="13794" spans="1:2">
      <c r="A13794" s="1">
        <v>1090100184372</v>
      </c>
      <c r="B13794" t="s">
        <v>13035</v>
      </c>
    </row>
    <row r="13795" spans="1:2">
      <c r="A13795" s="1">
        <v>1090100184389</v>
      </c>
      <c r="B13795" t="s">
        <v>13036</v>
      </c>
    </row>
    <row r="13796" spans="1:2">
      <c r="A13796" s="1">
        <v>1090100184396</v>
      </c>
      <c r="B13796" t="s">
        <v>13037</v>
      </c>
    </row>
    <row r="13797" spans="1:2">
      <c r="A13797" s="1">
        <v>1090100184402</v>
      </c>
      <c r="B13797" t="s">
        <v>13038</v>
      </c>
    </row>
    <row r="13798" spans="1:2">
      <c r="A13798" s="1">
        <v>1090100184419</v>
      </c>
      <c r="B13798" t="s">
        <v>13039</v>
      </c>
    </row>
    <row r="13799" spans="1:2">
      <c r="A13799" s="1">
        <v>1090100184426</v>
      </c>
      <c r="B13799" t="s">
        <v>13040</v>
      </c>
    </row>
    <row r="13800" spans="1:2">
      <c r="A13800" s="1">
        <v>1090100184433</v>
      </c>
      <c r="B13800" t="s">
        <v>13041</v>
      </c>
    </row>
    <row r="13801" spans="1:2">
      <c r="A13801" s="1">
        <v>1090100184440</v>
      </c>
      <c r="B13801" t="s">
        <v>13042</v>
      </c>
    </row>
    <row r="13802" spans="1:2">
      <c r="A13802" s="1">
        <v>1090100184457</v>
      </c>
      <c r="B13802" t="s">
        <v>13043</v>
      </c>
    </row>
    <row r="13803" spans="1:2">
      <c r="A13803" s="1">
        <v>1090100184464</v>
      </c>
      <c r="B13803" t="s">
        <v>13044</v>
      </c>
    </row>
    <row r="13804" spans="1:2">
      <c r="A13804" s="1">
        <v>1090100184471</v>
      </c>
      <c r="B13804" t="s">
        <v>13045</v>
      </c>
    </row>
    <row r="13805" spans="1:2">
      <c r="A13805" s="1">
        <v>1090100184488</v>
      </c>
      <c r="B13805" t="s">
        <v>13046</v>
      </c>
    </row>
    <row r="13806" spans="1:2">
      <c r="A13806" s="1">
        <v>1090100184495</v>
      </c>
      <c r="B13806" t="s">
        <v>13047</v>
      </c>
    </row>
    <row r="13807" spans="1:2">
      <c r="A13807" s="1">
        <v>1090100184501</v>
      </c>
      <c r="B13807" t="s">
        <v>13048</v>
      </c>
    </row>
    <row r="13808" spans="1:2">
      <c r="A13808" s="1">
        <v>1090100184518</v>
      </c>
      <c r="B13808" t="s">
        <v>13049</v>
      </c>
    </row>
    <row r="13809" spans="1:2">
      <c r="A13809" s="1">
        <v>1090100184525</v>
      </c>
      <c r="B13809" t="s">
        <v>13050</v>
      </c>
    </row>
    <row r="13810" spans="1:2">
      <c r="A13810" s="1">
        <v>1090100184532</v>
      </c>
      <c r="B13810" t="s">
        <v>13051</v>
      </c>
    </row>
    <row r="13811" spans="1:2">
      <c r="A13811" s="1">
        <v>1090100184549</v>
      </c>
      <c r="B13811" t="s">
        <v>13052</v>
      </c>
    </row>
    <row r="13812" spans="1:2">
      <c r="A13812" s="1">
        <v>1090100184556</v>
      </c>
      <c r="B13812" t="s">
        <v>13053</v>
      </c>
    </row>
    <row r="13813" spans="1:2">
      <c r="A13813" s="1">
        <v>1090100184563</v>
      </c>
      <c r="B13813" t="s">
        <v>13054</v>
      </c>
    </row>
    <row r="13814" spans="1:2">
      <c r="A13814" s="1">
        <v>1090100184570</v>
      </c>
      <c r="B13814" t="s">
        <v>13055</v>
      </c>
    </row>
    <row r="13815" spans="1:2">
      <c r="A13815" s="1">
        <v>1090100184587</v>
      </c>
      <c r="B13815" t="s">
        <v>13056</v>
      </c>
    </row>
    <row r="13816" spans="1:2">
      <c r="A13816" s="1">
        <v>1090100184594</v>
      </c>
      <c r="B13816" t="s">
        <v>13057</v>
      </c>
    </row>
    <row r="13817" spans="1:2">
      <c r="A13817" s="1">
        <v>1090100184600</v>
      </c>
      <c r="B13817" t="s">
        <v>13058</v>
      </c>
    </row>
    <row r="13818" spans="1:2">
      <c r="A13818" s="1">
        <v>1090100184617</v>
      </c>
      <c r="B13818" t="s">
        <v>13059</v>
      </c>
    </row>
    <row r="13819" spans="1:2">
      <c r="A13819" s="1">
        <v>1090100184624</v>
      </c>
      <c r="B13819" t="s">
        <v>13060</v>
      </c>
    </row>
    <row r="13820" spans="1:2">
      <c r="A13820" s="1">
        <v>1090100184631</v>
      </c>
      <c r="B13820" t="s">
        <v>13061</v>
      </c>
    </row>
    <row r="13821" spans="1:2">
      <c r="A13821" s="1">
        <v>1090100184648</v>
      </c>
      <c r="B13821" t="s">
        <v>13062</v>
      </c>
    </row>
    <row r="13822" spans="1:2">
      <c r="A13822" s="1">
        <v>1090100184655</v>
      </c>
      <c r="B13822" t="s">
        <v>13063</v>
      </c>
    </row>
    <row r="13823" spans="1:2">
      <c r="A13823" s="1">
        <v>1090100184662</v>
      </c>
      <c r="B13823" t="s">
        <v>13064</v>
      </c>
    </row>
    <row r="13824" spans="1:2">
      <c r="A13824" s="1">
        <v>1090100184679</v>
      </c>
      <c r="B13824" t="s">
        <v>13065</v>
      </c>
    </row>
    <row r="13825" spans="1:2">
      <c r="A13825" s="1">
        <v>1090100184709</v>
      </c>
      <c r="B13825" t="s">
        <v>13066</v>
      </c>
    </row>
    <row r="13826" spans="1:2">
      <c r="A13826" s="1">
        <v>1090100184716</v>
      </c>
      <c r="B13826" t="s">
        <v>13067</v>
      </c>
    </row>
    <row r="13827" spans="1:2">
      <c r="A13827" s="1">
        <v>1090100184723</v>
      </c>
      <c r="B13827" t="s">
        <v>13068</v>
      </c>
    </row>
    <row r="13828" spans="1:2">
      <c r="A13828" s="1">
        <v>1090100184754</v>
      </c>
      <c r="B13828" t="s">
        <v>13069</v>
      </c>
    </row>
    <row r="13829" spans="1:2">
      <c r="A13829" s="1">
        <v>1090100184761</v>
      </c>
      <c r="B13829" t="s">
        <v>13070</v>
      </c>
    </row>
    <row r="13830" spans="1:2">
      <c r="A13830" s="1">
        <v>1090100184778</v>
      </c>
      <c r="B13830" t="e">
        <f>+INSECT KILLER BOSTON BAY GL GH1F DIRECT PLUG-IN FOR MOSQUITO</f>
        <v>#NAME?</v>
      </c>
    </row>
    <row r="13831" spans="1:2">
      <c r="A13831" s="1">
        <v>1090100184785</v>
      </c>
      <c r="B13831" t="s">
        <v>13071</v>
      </c>
    </row>
    <row r="13832" spans="1:2">
      <c r="A13832" s="1">
        <v>1090100184792</v>
      </c>
      <c r="B13832" t="s">
        <v>13072</v>
      </c>
    </row>
    <row r="13833" spans="1:2">
      <c r="A13833" s="1">
        <v>1090100184808</v>
      </c>
      <c r="B13833" t="s">
        <v>13073</v>
      </c>
    </row>
    <row r="13834" spans="1:2">
      <c r="A13834" s="1">
        <v>1090100184815</v>
      </c>
      <c r="B13834" t="s">
        <v>13074</v>
      </c>
    </row>
    <row r="13835" spans="1:2">
      <c r="A13835" s="1">
        <v>1090100184822</v>
      </c>
      <c r="B13835" t="s">
        <v>13075</v>
      </c>
    </row>
    <row r="13836" spans="1:2">
      <c r="A13836" s="1">
        <v>1090100184839</v>
      </c>
      <c r="B13836" t="s">
        <v>13076</v>
      </c>
    </row>
    <row r="13837" spans="1:2">
      <c r="A13837" s="1">
        <v>1090100184846</v>
      </c>
      <c r="B13837" t="s">
        <v>13077</v>
      </c>
    </row>
    <row r="13838" spans="1:2">
      <c r="A13838" s="1">
        <v>1090100184853</v>
      </c>
      <c r="B13838" t="s">
        <v>13078</v>
      </c>
    </row>
    <row r="13839" spans="1:2">
      <c r="A13839" s="1">
        <v>1090100184860</v>
      </c>
      <c r="B13839" t="s">
        <v>13079</v>
      </c>
    </row>
    <row r="13840" spans="1:2">
      <c r="A13840" s="1">
        <v>1090100184877</v>
      </c>
      <c r="B13840" t="s">
        <v>13080</v>
      </c>
    </row>
    <row r="13841" spans="1:2">
      <c r="A13841" s="1">
        <v>1090100184884</v>
      </c>
      <c r="B13841" t="s">
        <v>13081</v>
      </c>
    </row>
    <row r="13842" spans="1:2">
      <c r="A13842" s="1">
        <v>1090100184891</v>
      </c>
      <c r="B13842" t="s">
        <v>13082</v>
      </c>
    </row>
    <row r="13843" spans="1:2">
      <c r="A13843" s="1">
        <v>1090100184907</v>
      </c>
      <c r="B13843" t="s">
        <v>13083</v>
      </c>
    </row>
    <row r="13844" spans="1:2">
      <c r="A13844" s="1">
        <v>1090100184914</v>
      </c>
      <c r="B13844" t="s">
        <v>13084</v>
      </c>
    </row>
    <row r="13845" spans="1:2">
      <c r="A13845" s="1">
        <v>1090100184921</v>
      </c>
      <c r="B13845" t="s">
        <v>13085</v>
      </c>
    </row>
    <row r="13846" spans="1:2">
      <c r="A13846" s="1">
        <v>1090100184938</v>
      </c>
      <c r="B13846" t="s">
        <v>13086</v>
      </c>
    </row>
    <row r="13847" spans="1:2">
      <c r="A13847" s="1">
        <v>1090100184945</v>
      </c>
      <c r="B13847" t="s">
        <v>13087</v>
      </c>
    </row>
    <row r="13848" spans="1:2">
      <c r="A13848" s="1">
        <v>1090100184952</v>
      </c>
      <c r="B13848" t="s">
        <v>13088</v>
      </c>
    </row>
    <row r="13849" spans="1:2">
      <c r="A13849" s="1">
        <v>1090100184969</v>
      </c>
      <c r="B13849" t="s">
        <v>13089</v>
      </c>
    </row>
    <row r="13850" spans="1:2">
      <c r="A13850" s="1">
        <v>1090100184976</v>
      </c>
      <c r="B13850" t="s">
        <v>13090</v>
      </c>
    </row>
    <row r="13851" spans="1:2">
      <c r="A13851" s="1">
        <v>1090100184983</v>
      </c>
      <c r="B13851" t="s">
        <v>13091</v>
      </c>
    </row>
    <row r="13852" spans="1:2">
      <c r="A13852" s="1">
        <v>1090100184990</v>
      </c>
      <c r="B13852" t="s">
        <v>13092</v>
      </c>
    </row>
    <row r="13853" spans="1:2">
      <c r="A13853" s="1">
        <v>1090100185003</v>
      </c>
      <c r="B13853" t="s">
        <v>13093</v>
      </c>
    </row>
    <row r="13854" spans="1:2">
      <c r="A13854" s="1">
        <v>1090100185263</v>
      </c>
      <c r="B13854" t="s">
        <v>13094</v>
      </c>
    </row>
    <row r="13855" spans="1:2">
      <c r="A13855" s="1">
        <v>1090100185270</v>
      </c>
      <c r="B13855" t="s">
        <v>13095</v>
      </c>
    </row>
    <row r="13856" spans="1:2">
      <c r="A13856" s="1">
        <v>1090100185287</v>
      </c>
      <c r="B13856" t="s">
        <v>13096</v>
      </c>
    </row>
    <row r="13857" spans="1:2">
      <c r="A13857" s="1">
        <v>1090100185294</v>
      </c>
      <c r="B13857" t="s">
        <v>13097</v>
      </c>
    </row>
    <row r="13858" spans="1:2">
      <c r="A13858" s="1">
        <v>1090100185300</v>
      </c>
      <c r="B13858" t="s">
        <v>13098</v>
      </c>
    </row>
    <row r="13859" spans="1:2">
      <c r="A13859" s="1">
        <v>1090100185317</v>
      </c>
      <c r="B13859" t="s">
        <v>13099</v>
      </c>
    </row>
    <row r="13860" spans="1:2">
      <c r="A13860" s="1">
        <v>1090100185324</v>
      </c>
      <c r="B13860" t="s">
        <v>13100</v>
      </c>
    </row>
    <row r="13861" spans="1:2">
      <c r="A13861" s="1">
        <v>1090100185331</v>
      </c>
      <c r="B13861" t="s">
        <v>13101</v>
      </c>
    </row>
    <row r="13862" spans="1:2">
      <c r="A13862" s="1">
        <v>1090100185348</v>
      </c>
      <c r="B13862" t="s">
        <v>13102</v>
      </c>
    </row>
    <row r="13863" spans="1:2">
      <c r="A13863" s="1">
        <v>1090100185355</v>
      </c>
      <c r="B13863" t="s">
        <v>13103</v>
      </c>
    </row>
    <row r="13864" spans="1:2">
      <c r="A13864" s="1">
        <v>1090100185362</v>
      </c>
      <c r="B13864" t="s">
        <v>13104</v>
      </c>
    </row>
    <row r="13865" spans="1:2">
      <c r="A13865" s="1">
        <v>1090100185379</v>
      </c>
      <c r="B13865" t="s">
        <v>13105</v>
      </c>
    </row>
    <row r="13866" spans="1:2">
      <c r="A13866" s="1">
        <v>1090100185386</v>
      </c>
      <c r="B13866" t="s">
        <v>13106</v>
      </c>
    </row>
    <row r="13867" spans="1:2">
      <c r="A13867" s="1">
        <v>1090100185393</v>
      </c>
      <c r="B13867" t="s">
        <v>13107</v>
      </c>
    </row>
    <row r="13868" spans="1:2">
      <c r="A13868" s="1">
        <v>1090100185409</v>
      </c>
      <c r="B13868" t="s">
        <v>13108</v>
      </c>
    </row>
    <row r="13869" spans="1:2">
      <c r="A13869" s="1">
        <v>1090100185416</v>
      </c>
      <c r="B13869" t="s">
        <v>13109</v>
      </c>
    </row>
    <row r="13870" spans="1:2">
      <c r="A13870" s="1">
        <v>1090100185423</v>
      </c>
      <c r="B13870" t="s">
        <v>13110</v>
      </c>
    </row>
    <row r="13871" spans="1:2">
      <c r="A13871" s="1">
        <v>1090100185430</v>
      </c>
      <c r="B13871" t="s">
        <v>13111</v>
      </c>
    </row>
    <row r="13872" spans="1:2">
      <c r="A13872" s="1">
        <v>1090100185447</v>
      </c>
      <c r="B13872" t="s">
        <v>13112</v>
      </c>
    </row>
    <row r="13873" spans="1:2">
      <c r="A13873" s="1">
        <v>1090100185454</v>
      </c>
      <c r="B13873" t="s">
        <v>13113</v>
      </c>
    </row>
    <row r="13874" spans="1:2">
      <c r="A13874" s="1">
        <v>1090100185461</v>
      </c>
      <c r="B13874" t="s">
        <v>13114</v>
      </c>
    </row>
    <row r="13875" spans="1:2">
      <c r="A13875" s="1">
        <v>1090100185478</v>
      </c>
      <c r="B13875" t="s">
        <v>13115</v>
      </c>
    </row>
    <row r="13876" spans="1:2">
      <c r="A13876" s="1">
        <v>1090100185485</v>
      </c>
      <c r="B13876" t="s">
        <v>13116</v>
      </c>
    </row>
    <row r="13877" spans="1:2">
      <c r="A13877" s="1">
        <v>1090100185492</v>
      </c>
      <c r="B13877" t="s">
        <v>13117</v>
      </c>
    </row>
    <row r="13878" spans="1:2">
      <c r="A13878" s="1">
        <v>1090100185508</v>
      </c>
      <c r="B13878" t="s">
        <v>13118</v>
      </c>
    </row>
    <row r="13879" spans="1:2">
      <c r="A13879" s="1">
        <v>1090100185515</v>
      </c>
      <c r="B13879" t="s">
        <v>13119</v>
      </c>
    </row>
    <row r="13880" spans="1:2">
      <c r="A13880" s="1">
        <v>1090100185522</v>
      </c>
      <c r="B13880" t="s">
        <v>13120</v>
      </c>
    </row>
    <row r="13881" spans="1:2">
      <c r="A13881" s="1">
        <v>1090100185539</v>
      </c>
      <c r="B13881" t="s">
        <v>13121</v>
      </c>
    </row>
    <row r="13882" spans="1:2">
      <c r="A13882" s="1">
        <v>1090100185546</v>
      </c>
      <c r="B13882" t="s">
        <v>13122</v>
      </c>
    </row>
    <row r="13883" spans="1:2">
      <c r="A13883" s="1">
        <v>1090100185553</v>
      </c>
      <c r="B13883" t="s">
        <v>13123</v>
      </c>
    </row>
    <row r="13884" spans="1:2">
      <c r="A13884" s="1">
        <v>1090100185560</v>
      </c>
      <c r="B13884" t="s">
        <v>13124</v>
      </c>
    </row>
    <row r="13885" spans="1:2">
      <c r="A13885" s="1">
        <v>1090100185577</v>
      </c>
      <c r="B13885" t="s">
        <v>13125</v>
      </c>
    </row>
    <row r="13886" spans="1:2">
      <c r="A13886" s="1">
        <v>1090100185584</v>
      </c>
      <c r="B13886" t="s">
        <v>13126</v>
      </c>
    </row>
    <row r="13887" spans="1:2">
      <c r="A13887" s="1">
        <v>1090100185591</v>
      </c>
      <c r="B13887" t="s">
        <v>13127</v>
      </c>
    </row>
    <row r="13888" spans="1:2">
      <c r="A13888" s="1">
        <v>1090100185607</v>
      </c>
      <c r="B13888" t="s">
        <v>13128</v>
      </c>
    </row>
    <row r="13889" spans="1:2">
      <c r="A13889" s="1">
        <v>1090100185614</v>
      </c>
      <c r="B13889" t="s">
        <v>13129</v>
      </c>
    </row>
    <row r="13890" spans="1:2">
      <c r="A13890" s="1">
        <v>1090100185621</v>
      </c>
      <c r="B13890" t="s">
        <v>13130</v>
      </c>
    </row>
    <row r="13891" spans="1:2">
      <c r="A13891" s="1">
        <v>1090100185638</v>
      </c>
      <c r="B13891" t="s">
        <v>13131</v>
      </c>
    </row>
    <row r="13892" spans="1:2">
      <c r="A13892" s="1">
        <v>1090100185645</v>
      </c>
      <c r="B13892" t="s">
        <v>13132</v>
      </c>
    </row>
    <row r="13893" spans="1:2">
      <c r="A13893" s="1">
        <v>1090100185652</v>
      </c>
      <c r="B13893" t="s">
        <v>13133</v>
      </c>
    </row>
    <row r="13894" spans="1:2">
      <c r="A13894" s="1">
        <v>1090100185669</v>
      </c>
      <c r="B13894" t="s">
        <v>13134</v>
      </c>
    </row>
    <row r="13895" spans="1:2">
      <c r="A13895" s="1">
        <v>1090100185676</v>
      </c>
      <c r="B13895" t="s">
        <v>13135</v>
      </c>
    </row>
    <row r="13896" spans="1:2">
      <c r="A13896" s="1">
        <v>1090100185683</v>
      </c>
      <c r="B13896" t="s">
        <v>13136</v>
      </c>
    </row>
    <row r="13897" spans="1:2">
      <c r="A13897" s="1">
        <v>1090100185690</v>
      </c>
      <c r="B13897" t="s">
        <v>13137</v>
      </c>
    </row>
    <row r="13898" spans="1:2">
      <c r="A13898" s="1">
        <v>1090100185706</v>
      </c>
      <c r="B13898" t="s">
        <v>13138</v>
      </c>
    </row>
    <row r="13899" spans="1:2">
      <c r="A13899" s="1">
        <v>1090100185713</v>
      </c>
      <c r="B13899" t="s">
        <v>13139</v>
      </c>
    </row>
    <row r="13900" spans="1:2">
      <c r="A13900" s="1">
        <v>1090100185737</v>
      </c>
      <c r="B13900" t="s">
        <v>13140</v>
      </c>
    </row>
    <row r="13901" spans="1:2">
      <c r="A13901" s="1">
        <v>1090100185744</v>
      </c>
      <c r="B13901" t="s">
        <v>13141</v>
      </c>
    </row>
    <row r="13902" spans="1:2">
      <c r="A13902" s="1">
        <v>1090100185751</v>
      </c>
      <c r="B13902" t="s">
        <v>13142</v>
      </c>
    </row>
    <row r="13903" spans="1:2">
      <c r="A13903" s="1">
        <v>1090100185768</v>
      </c>
      <c r="B13903" t="s">
        <v>13143</v>
      </c>
    </row>
    <row r="13904" spans="1:2">
      <c r="A13904" s="1">
        <v>1090100185775</v>
      </c>
      <c r="B13904" t="s">
        <v>13144</v>
      </c>
    </row>
    <row r="13905" spans="1:2">
      <c r="A13905" s="1">
        <v>1090100185782</v>
      </c>
      <c r="B13905" t="s">
        <v>13145</v>
      </c>
    </row>
    <row r="13906" spans="1:2">
      <c r="A13906" s="1">
        <v>1090100185799</v>
      </c>
      <c r="B13906" t="s">
        <v>13146</v>
      </c>
    </row>
    <row r="13907" spans="1:2">
      <c r="A13907" s="1">
        <v>1090100185805</v>
      </c>
      <c r="B13907" t="s">
        <v>13147</v>
      </c>
    </row>
    <row r="13908" spans="1:2">
      <c r="A13908" s="1">
        <v>1090100185812</v>
      </c>
      <c r="B13908" t="s">
        <v>13148</v>
      </c>
    </row>
    <row r="13909" spans="1:2">
      <c r="A13909" s="1">
        <v>1090100185829</v>
      </c>
      <c r="B13909" t="s">
        <v>13149</v>
      </c>
    </row>
    <row r="13910" spans="1:2">
      <c r="A13910" s="1">
        <v>1090100185843</v>
      </c>
      <c r="B13910" t="s">
        <v>13150</v>
      </c>
    </row>
    <row r="13911" spans="1:2">
      <c r="A13911" s="1">
        <v>1090100185850</v>
      </c>
      <c r="B13911" t="s">
        <v>13151</v>
      </c>
    </row>
    <row r="13912" spans="1:2">
      <c r="A13912" s="1">
        <v>1090100185904</v>
      </c>
      <c r="B13912" t="s">
        <v>13152</v>
      </c>
    </row>
    <row r="13913" spans="1:2">
      <c r="A13913" s="1">
        <v>1090100185911</v>
      </c>
      <c r="B13913" t="s">
        <v>13153</v>
      </c>
    </row>
    <row r="13914" spans="1:2">
      <c r="A13914" s="1">
        <v>1090100185928</v>
      </c>
      <c r="B13914" t="s">
        <v>13154</v>
      </c>
    </row>
    <row r="13915" spans="1:2">
      <c r="A13915" s="1">
        <v>1090100185935</v>
      </c>
      <c r="B13915" t="s">
        <v>13155</v>
      </c>
    </row>
    <row r="13916" spans="1:2">
      <c r="A13916" s="1">
        <v>1090100185942</v>
      </c>
      <c r="B13916" t="s">
        <v>13156</v>
      </c>
    </row>
    <row r="13917" spans="1:2">
      <c r="A13917" s="1">
        <v>1090100185959</v>
      </c>
      <c r="B13917" t="s">
        <v>13157</v>
      </c>
    </row>
    <row r="13918" spans="1:2">
      <c r="A13918" s="1">
        <v>1090100185966</v>
      </c>
      <c r="B13918" t="s">
        <v>13158</v>
      </c>
    </row>
    <row r="13919" spans="1:2">
      <c r="A13919" s="1">
        <v>1090100185980</v>
      </c>
      <c r="B13919" t="s">
        <v>13159</v>
      </c>
    </row>
    <row r="13920" spans="1:2">
      <c r="A13920" s="1">
        <v>1090100185997</v>
      </c>
      <c r="B13920" t="s">
        <v>13160</v>
      </c>
    </row>
    <row r="13921" spans="1:2">
      <c r="A13921" s="1">
        <v>1090100186000</v>
      </c>
      <c r="B13921" t="s">
        <v>13161</v>
      </c>
    </row>
    <row r="13922" spans="1:2">
      <c r="A13922" s="1">
        <v>1090100186017</v>
      </c>
      <c r="B13922" t="s">
        <v>13162</v>
      </c>
    </row>
    <row r="13923" spans="1:2">
      <c r="A13923" s="1">
        <v>1090100186024</v>
      </c>
      <c r="B13923" t="s">
        <v>13163</v>
      </c>
    </row>
    <row r="13924" spans="1:2">
      <c r="A13924" s="1">
        <v>1090100186031</v>
      </c>
      <c r="B13924" t="s">
        <v>13164</v>
      </c>
    </row>
    <row r="13925" spans="1:2">
      <c r="A13925" s="1">
        <v>1090100186048</v>
      </c>
      <c r="B13925" t="s">
        <v>13165</v>
      </c>
    </row>
    <row r="13926" spans="1:2">
      <c r="A13926" s="1">
        <v>1090100186055</v>
      </c>
      <c r="B13926" t="s">
        <v>13166</v>
      </c>
    </row>
    <row r="13927" spans="1:2">
      <c r="A13927" s="1">
        <v>1090100186062</v>
      </c>
      <c r="B13927" t="s">
        <v>13167</v>
      </c>
    </row>
    <row r="13928" spans="1:2">
      <c r="A13928" s="1">
        <v>1090100186079</v>
      </c>
      <c r="B13928" t="s">
        <v>13168</v>
      </c>
    </row>
    <row r="13929" spans="1:2">
      <c r="A13929" s="1">
        <v>1090100186086</v>
      </c>
      <c r="B13929" t="s">
        <v>13169</v>
      </c>
    </row>
    <row r="13930" spans="1:2">
      <c r="A13930" s="1">
        <v>1090100186093</v>
      </c>
      <c r="B13930" t="s">
        <v>13170</v>
      </c>
    </row>
    <row r="13931" spans="1:2">
      <c r="A13931" s="1">
        <v>1090100186109</v>
      </c>
      <c r="B13931" t="s">
        <v>13171</v>
      </c>
    </row>
    <row r="13932" spans="1:2">
      <c r="A13932" s="1">
        <v>1090100186116</v>
      </c>
      <c r="B13932" t="s">
        <v>13172</v>
      </c>
    </row>
    <row r="13933" spans="1:2">
      <c r="A13933" s="1">
        <v>1090100186123</v>
      </c>
      <c r="B13933" t="s">
        <v>13173</v>
      </c>
    </row>
    <row r="13934" spans="1:2">
      <c r="A13934" s="1">
        <v>1090100186130</v>
      </c>
      <c r="B13934" t="s">
        <v>13174</v>
      </c>
    </row>
    <row r="13935" spans="1:2">
      <c r="A13935" s="1">
        <v>1090100186147</v>
      </c>
      <c r="B13935" t="s">
        <v>13175</v>
      </c>
    </row>
    <row r="13936" spans="1:2">
      <c r="A13936" s="1">
        <v>1090100186154</v>
      </c>
      <c r="B13936" t="s">
        <v>13176</v>
      </c>
    </row>
    <row r="13937" spans="1:2">
      <c r="A13937" s="1">
        <v>1090100186161</v>
      </c>
      <c r="B13937" t="s">
        <v>13177</v>
      </c>
    </row>
    <row r="13938" spans="1:2">
      <c r="A13938" s="1">
        <v>1090100186178</v>
      </c>
      <c r="B13938" t="s">
        <v>13178</v>
      </c>
    </row>
    <row r="13939" spans="1:2">
      <c r="A13939" s="1">
        <v>1090100186185</v>
      </c>
      <c r="B13939" t="s">
        <v>13179</v>
      </c>
    </row>
    <row r="13940" spans="1:2">
      <c r="A13940" s="1">
        <v>1090100186192</v>
      </c>
      <c r="B13940" t="s">
        <v>13180</v>
      </c>
    </row>
    <row r="13941" spans="1:2">
      <c r="A13941" s="1">
        <v>1090100186208</v>
      </c>
      <c r="B13941" t="s">
        <v>13181</v>
      </c>
    </row>
    <row r="13942" spans="1:2">
      <c r="A13942" s="1">
        <v>1090100186215</v>
      </c>
      <c r="B13942" t="s">
        <v>13182</v>
      </c>
    </row>
    <row r="13943" spans="1:2">
      <c r="A13943" s="1">
        <v>1090100186222</v>
      </c>
      <c r="B13943" t="s">
        <v>13183</v>
      </c>
    </row>
    <row r="13944" spans="1:2">
      <c r="A13944" s="1">
        <v>1090100186239</v>
      </c>
      <c r="B13944" t="s">
        <v>13184</v>
      </c>
    </row>
    <row r="13945" spans="1:2">
      <c r="A13945" s="1">
        <v>1090100186246</v>
      </c>
      <c r="B13945" t="s">
        <v>13185</v>
      </c>
    </row>
    <row r="13946" spans="1:2">
      <c r="A13946" s="1">
        <v>1090100186253</v>
      </c>
      <c r="B13946" t="s">
        <v>13186</v>
      </c>
    </row>
    <row r="13947" spans="1:2">
      <c r="A13947" s="1">
        <v>1090100186260</v>
      </c>
      <c r="B13947" t="s">
        <v>13187</v>
      </c>
    </row>
    <row r="13948" spans="1:2">
      <c r="A13948" s="1">
        <v>1090100186277</v>
      </c>
      <c r="B13948" t="s">
        <v>13188</v>
      </c>
    </row>
    <row r="13949" spans="1:2">
      <c r="A13949" s="1">
        <v>1090100186284</v>
      </c>
      <c r="B13949" t="s">
        <v>13189</v>
      </c>
    </row>
    <row r="13950" spans="1:2">
      <c r="A13950" s="1">
        <v>1090100186291</v>
      </c>
      <c r="B13950" t="s">
        <v>13190</v>
      </c>
    </row>
    <row r="13951" spans="1:2">
      <c r="A13951" s="1">
        <v>1090100186307</v>
      </c>
      <c r="B13951" t="s">
        <v>13191</v>
      </c>
    </row>
    <row r="13952" spans="1:2">
      <c r="A13952" s="1">
        <v>1090100186314</v>
      </c>
      <c r="B13952" t="s">
        <v>13192</v>
      </c>
    </row>
    <row r="13953" spans="1:2">
      <c r="A13953" s="1">
        <v>1090100186321</v>
      </c>
      <c r="B13953" t="s">
        <v>13193</v>
      </c>
    </row>
    <row r="13954" spans="1:2">
      <c r="A13954" s="1">
        <v>1090100186338</v>
      </c>
      <c r="B13954" t="s">
        <v>13194</v>
      </c>
    </row>
    <row r="13955" spans="1:2">
      <c r="A13955" s="1">
        <v>1090100186345</v>
      </c>
      <c r="B13955" t="s">
        <v>13195</v>
      </c>
    </row>
    <row r="13956" spans="1:2">
      <c r="A13956" s="1">
        <v>1090100186352</v>
      </c>
      <c r="B13956" t="s">
        <v>13196</v>
      </c>
    </row>
    <row r="13957" spans="1:2">
      <c r="A13957" s="1">
        <v>1090100186369</v>
      </c>
      <c r="B13957" t="s">
        <v>13197</v>
      </c>
    </row>
    <row r="13958" spans="1:2">
      <c r="A13958" s="1">
        <v>1090100186376</v>
      </c>
      <c r="B13958" t="s">
        <v>13198</v>
      </c>
    </row>
    <row r="13959" spans="1:2">
      <c r="A13959" s="1">
        <v>1090100186383</v>
      </c>
      <c r="B13959" t="s">
        <v>13199</v>
      </c>
    </row>
    <row r="13960" spans="1:2">
      <c r="A13960" s="1">
        <v>1090100186390</v>
      </c>
      <c r="B13960" t="s">
        <v>13200</v>
      </c>
    </row>
    <row r="13961" spans="1:2">
      <c r="A13961" s="1">
        <v>1090100186444</v>
      </c>
      <c r="B13961" t="s">
        <v>13201</v>
      </c>
    </row>
    <row r="13962" spans="1:2">
      <c r="A13962" s="1">
        <v>1090100186451</v>
      </c>
      <c r="B13962" t="s">
        <v>13202</v>
      </c>
    </row>
    <row r="13963" spans="1:2">
      <c r="A13963" s="1">
        <v>1090100186468</v>
      </c>
      <c r="B13963" t="s">
        <v>13203</v>
      </c>
    </row>
    <row r="13964" spans="1:2">
      <c r="A13964" s="1">
        <v>1090100186475</v>
      </c>
      <c r="B13964" t="s">
        <v>13204</v>
      </c>
    </row>
    <row r="13965" spans="1:2">
      <c r="A13965" s="1">
        <v>1090100186482</v>
      </c>
      <c r="B13965" t="s">
        <v>13205</v>
      </c>
    </row>
    <row r="13966" spans="1:2">
      <c r="A13966" s="1">
        <v>1090100186499</v>
      </c>
      <c r="B13966" t="s">
        <v>13206</v>
      </c>
    </row>
    <row r="13967" spans="1:2">
      <c r="A13967" s="1">
        <v>1090100186505</v>
      </c>
      <c r="B13967" t="s">
        <v>13207</v>
      </c>
    </row>
    <row r="13968" spans="1:2">
      <c r="A13968" s="1">
        <v>1090100186512</v>
      </c>
      <c r="B13968" t="s">
        <v>13208</v>
      </c>
    </row>
    <row r="13969" spans="1:2">
      <c r="A13969" s="1">
        <v>1090100186529</v>
      </c>
      <c r="B13969" t="s">
        <v>13209</v>
      </c>
    </row>
    <row r="13970" spans="1:2">
      <c r="A13970" s="1">
        <v>1090100186536</v>
      </c>
      <c r="B13970" t="s">
        <v>13210</v>
      </c>
    </row>
    <row r="13971" spans="1:2">
      <c r="A13971" s="1">
        <v>1090100186543</v>
      </c>
      <c r="B13971" t="s">
        <v>13211</v>
      </c>
    </row>
    <row r="13972" spans="1:2">
      <c r="A13972" s="1">
        <v>1090100186550</v>
      </c>
      <c r="B13972" t="s">
        <v>13212</v>
      </c>
    </row>
    <row r="13973" spans="1:2">
      <c r="A13973" s="1">
        <v>1090100186567</v>
      </c>
      <c r="B13973" t="s">
        <v>13213</v>
      </c>
    </row>
    <row r="13974" spans="1:2">
      <c r="A13974" s="1">
        <v>1090100186574</v>
      </c>
      <c r="B13974" t="s">
        <v>13214</v>
      </c>
    </row>
    <row r="13975" spans="1:2">
      <c r="A13975" s="1">
        <v>1090100186581</v>
      </c>
      <c r="B13975" t="s">
        <v>13215</v>
      </c>
    </row>
    <row r="13976" spans="1:2">
      <c r="A13976" s="1">
        <v>1090100186598</v>
      </c>
      <c r="B13976" t="s">
        <v>13216</v>
      </c>
    </row>
    <row r="13977" spans="1:2">
      <c r="A13977" s="1">
        <v>1090100186604</v>
      </c>
      <c r="B13977" t="s">
        <v>13217</v>
      </c>
    </row>
    <row r="13978" spans="1:2">
      <c r="A13978" s="1">
        <v>1090100186611</v>
      </c>
      <c r="B13978" t="s">
        <v>13218</v>
      </c>
    </row>
    <row r="13979" spans="1:2">
      <c r="A13979" s="1">
        <v>1090100186628</v>
      </c>
      <c r="B13979" t="s">
        <v>13219</v>
      </c>
    </row>
    <row r="13980" spans="1:2">
      <c r="A13980" s="1">
        <v>1090100186635</v>
      </c>
      <c r="B13980" t="s">
        <v>13220</v>
      </c>
    </row>
    <row r="13981" spans="1:2">
      <c r="A13981" s="1">
        <v>1090100186642</v>
      </c>
      <c r="B13981" t="s">
        <v>13221</v>
      </c>
    </row>
    <row r="13982" spans="1:2">
      <c r="A13982" s="1">
        <v>1090100186659</v>
      </c>
      <c r="B13982" t="s">
        <v>13222</v>
      </c>
    </row>
    <row r="13983" spans="1:2">
      <c r="A13983" s="1">
        <v>1090100186666</v>
      </c>
      <c r="B13983" t="s">
        <v>13223</v>
      </c>
    </row>
    <row r="13984" spans="1:2">
      <c r="A13984" s="1">
        <v>1090100186673</v>
      </c>
      <c r="B13984" t="s">
        <v>13224</v>
      </c>
    </row>
    <row r="13985" spans="1:2">
      <c r="A13985" s="1">
        <v>1090100186680</v>
      </c>
      <c r="B13985" t="s">
        <v>13225</v>
      </c>
    </row>
    <row r="13986" spans="1:2">
      <c r="A13986" s="1">
        <v>1090100186697</v>
      </c>
      <c r="B13986" t="s">
        <v>13226</v>
      </c>
    </row>
    <row r="13987" spans="1:2">
      <c r="A13987" s="1">
        <v>1090100186703</v>
      </c>
      <c r="B13987" t="s">
        <v>13227</v>
      </c>
    </row>
    <row r="13988" spans="1:2">
      <c r="A13988" s="1">
        <v>1090100186710</v>
      </c>
      <c r="B13988" t="s">
        <v>13228</v>
      </c>
    </row>
    <row r="13989" spans="1:2">
      <c r="A13989" s="1">
        <v>1090100186727</v>
      </c>
      <c r="B13989" t="s">
        <v>13229</v>
      </c>
    </row>
    <row r="13990" spans="1:2">
      <c r="A13990" s="1">
        <v>1090100186734</v>
      </c>
      <c r="B13990" t="s">
        <v>13230</v>
      </c>
    </row>
    <row r="13991" spans="1:2">
      <c r="A13991" s="1">
        <v>1090100186741</v>
      </c>
      <c r="B13991" t="s">
        <v>13231</v>
      </c>
    </row>
    <row r="13992" spans="1:2">
      <c r="A13992" s="1">
        <v>1090100186758</v>
      </c>
      <c r="B13992" t="s">
        <v>13232</v>
      </c>
    </row>
    <row r="13993" spans="1:2">
      <c r="A13993" s="1">
        <v>1090100186765</v>
      </c>
      <c r="B13993" t="s">
        <v>13233</v>
      </c>
    </row>
    <row r="13994" spans="1:2">
      <c r="A13994" s="1">
        <v>1090100186772</v>
      </c>
      <c r="B13994" t="s">
        <v>13234</v>
      </c>
    </row>
    <row r="13995" spans="1:2">
      <c r="A13995" s="1">
        <v>1090100186789</v>
      </c>
      <c r="B13995" t="s">
        <v>13235</v>
      </c>
    </row>
    <row r="13996" spans="1:2">
      <c r="A13996" s="1">
        <v>1090100186796</v>
      </c>
      <c r="B13996" t="s">
        <v>13236</v>
      </c>
    </row>
    <row r="13997" spans="1:2">
      <c r="A13997" s="1">
        <v>1090100186802</v>
      </c>
      <c r="B13997" t="s">
        <v>13237</v>
      </c>
    </row>
    <row r="13998" spans="1:2">
      <c r="A13998" s="1">
        <v>1090100186833</v>
      </c>
      <c r="B13998" t="e">
        <f>+SMOKE ALARM SOTER HS-103</f>
        <v>#NAME?</v>
      </c>
    </row>
    <row r="13999" spans="1:2">
      <c r="A13999" s="1">
        <v>1090100187052</v>
      </c>
      <c r="B13999" t="s">
        <v>13238</v>
      </c>
    </row>
    <row r="14000" spans="1:2">
      <c r="A14000" s="1">
        <v>1090100187069</v>
      </c>
      <c r="B14000" t="e">
        <f>+THERMOMETER SMART SENSOR AO330 INFRARED NON-CONTACT</f>
        <v>#NAME?</v>
      </c>
    </row>
    <row r="14001" spans="1:2">
      <c r="A14001" s="1">
        <v>1090100187342</v>
      </c>
      <c r="B14001" t="s">
        <v>13239</v>
      </c>
    </row>
    <row r="14002" spans="1:2">
      <c r="A14002" s="1">
        <v>1090100187359</v>
      </c>
      <c r="B14002" t="s">
        <v>13240</v>
      </c>
    </row>
    <row r="14003" spans="1:2">
      <c r="A14003" s="1">
        <v>1090100187410</v>
      </c>
      <c r="B14003" t="s">
        <v>13241</v>
      </c>
    </row>
    <row r="14004" spans="1:2">
      <c r="A14004" s="1">
        <v>1090100187427</v>
      </c>
      <c r="B14004" t="s">
        <v>13242</v>
      </c>
    </row>
    <row r="14005" spans="1:2">
      <c r="A14005" s="1">
        <v>1090100187434</v>
      </c>
      <c r="B14005" t="s">
        <v>13243</v>
      </c>
    </row>
    <row r="14006" spans="1:2">
      <c r="A14006" s="1">
        <v>1090100187441</v>
      </c>
      <c r="B14006" t="s">
        <v>13244</v>
      </c>
    </row>
    <row r="14007" spans="1:2">
      <c r="A14007" s="1">
        <v>1090100187458</v>
      </c>
      <c r="B14007" t="s">
        <v>13245</v>
      </c>
    </row>
    <row r="14008" spans="1:2">
      <c r="A14008" s="1">
        <v>1090100187489</v>
      </c>
      <c r="B14008" t="s">
        <v>13246</v>
      </c>
    </row>
    <row r="14009" spans="1:2">
      <c r="A14009" s="1">
        <v>1090100187500</v>
      </c>
      <c r="B14009" t="s">
        <v>13247</v>
      </c>
    </row>
    <row r="14010" spans="1:2">
      <c r="A14010" s="1">
        <v>1090100187519</v>
      </c>
      <c r="B14010" t="s">
        <v>13248</v>
      </c>
    </row>
    <row r="14011" spans="1:2">
      <c r="A14011" s="1">
        <v>1090100187526</v>
      </c>
      <c r="B14011" t="s">
        <v>13249</v>
      </c>
    </row>
    <row r="14012" spans="1:2">
      <c r="A14012" s="1">
        <v>1090100187533</v>
      </c>
      <c r="B14012" t="s">
        <v>13250</v>
      </c>
    </row>
    <row r="14013" spans="1:2">
      <c r="A14013" s="1">
        <v>1090100187540</v>
      </c>
      <c r="B14013" t="s">
        <v>13251</v>
      </c>
    </row>
    <row r="14014" spans="1:2">
      <c r="A14014" s="1">
        <v>1090100187557</v>
      </c>
      <c r="B14014" t="s">
        <v>13252</v>
      </c>
    </row>
    <row r="14015" spans="1:2">
      <c r="A14015" s="1">
        <v>1090100187564</v>
      </c>
      <c r="B14015" t="s">
        <v>13253</v>
      </c>
    </row>
    <row r="14016" spans="1:2">
      <c r="A14016" s="1">
        <v>1090100187571</v>
      </c>
      <c r="B14016" t="s">
        <v>13254</v>
      </c>
    </row>
    <row r="14017" spans="1:2">
      <c r="A14017" s="1">
        <v>1090100187588</v>
      </c>
      <c r="B14017" t="s">
        <v>13255</v>
      </c>
    </row>
    <row r="14018" spans="1:2">
      <c r="A14018" s="1">
        <v>1090100187595</v>
      </c>
      <c r="B14018" t="s">
        <v>13256</v>
      </c>
    </row>
    <row r="14019" spans="1:2">
      <c r="A14019" s="1">
        <v>1090100187601</v>
      </c>
      <c r="B14019" t="s">
        <v>13257</v>
      </c>
    </row>
    <row r="14020" spans="1:2">
      <c r="A14020" s="1">
        <v>1090100187618</v>
      </c>
      <c r="B14020" t="s">
        <v>13258</v>
      </c>
    </row>
    <row r="14021" spans="1:2">
      <c r="A14021" s="1">
        <v>1090100187625</v>
      </c>
      <c r="B14021" t="s">
        <v>13259</v>
      </c>
    </row>
    <row r="14022" spans="1:2">
      <c r="A14022" s="1">
        <v>1090100187632</v>
      </c>
      <c r="B14022" t="s">
        <v>13260</v>
      </c>
    </row>
    <row r="14023" spans="1:2">
      <c r="A14023" s="1">
        <v>1090100187649</v>
      </c>
      <c r="B14023" t="s">
        <v>13261</v>
      </c>
    </row>
    <row r="14024" spans="1:2">
      <c r="A14024" s="1">
        <v>1090100187656</v>
      </c>
      <c r="B14024" t="s">
        <v>13262</v>
      </c>
    </row>
    <row r="14025" spans="1:2">
      <c r="A14025" s="1">
        <v>1090100187663</v>
      </c>
      <c r="B14025" t="s">
        <v>13263</v>
      </c>
    </row>
    <row r="14026" spans="1:2">
      <c r="A14026" s="1">
        <v>1090100187670</v>
      </c>
      <c r="B14026" t="s">
        <v>13264</v>
      </c>
    </row>
    <row r="14027" spans="1:2">
      <c r="A14027" s="1">
        <v>1090100187687</v>
      </c>
      <c r="B14027" t="s">
        <v>13265</v>
      </c>
    </row>
    <row r="14028" spans="1:2">
      <c r="A14028" s="1">
        <v>1090100187694</v>
      </c>
      <c r="B14028" t="s">
        <v>13266</v>
      </c>
    </row>
    <row r="14029" spans="1:2">
      <c r="A14029" s="1">
        <v>1090100187700</v>
      </c>
      <c r="B14029" t="s">
        <v>13267</v>
      </c>
    </row>
    <row r="14030" spans="1:2">
      <c r="A14030" s="1">
        <v>1090100187717</v>
      </c>
      <c r="B14030" t="s">
        <v>13268</v>
      </c>
    </row>
    <row r="14031" spans="1:2">
      <c r="A14031" s="1">
        <v>1090100187724</v>
      </c>
      <c r="B14031" t="s">
        <v>13269</v>
      </c>
    </row>
    <row r="14032" spans="1:2">
      <c r="A14032" s="1">
        <v>1090100187731</v>
      </c>
      <c r="B14032" t="s">
        <v>13270</v>
      </c>
    </row>
    <row r="14033" spans="1:2">
      <c r="A14033" s="1">
        <v>1090100187748</v>
      </c>
      <c r="B14033" t="s">
        <v>13271</v>
      </c>
    </row>
    <row r="14034" spans="1:2">
      <c r="A14034" s="1">
        <v>1090100187755</v>
      </c>
      <c r="B14034" t="s">
        <v>13272</v>
      </c>
    </row>
    <row r="14035" spans="1:2">
      <c r="A14035" s="1">
        <v>1090100187762</v>
      </c>
      <c r="B14035" t="s">
        <v>13273</v>
      </c>
    </row>
    <row r="14036" spans="1:2">
      <c r="A14036" s="1">
        <v>1090100187779</v>
      </c>
      <c r="B14036" t="s">
        <v>13274</v>
      </c>
    </row>
    <row r="14037" spans="1:2">
      <c r="A14037" s="1">
        <v>1090100187786</v>
      </c>
      <c r="B14037" t="s">
        <v>13275</v>
      </c>
    </row>
    <row r="14038" spans="1:2">
      <c r="A14038" s="1">
        <v>1090100187793</v>
      </c>
      <c r="B14038" t="s">
        <v>13276</v>
      </c>
    </row>
    <row r="14039" spans="1:2">
      <c r="A14039" s="1">
        <v>1090100187809</v>
      </c>
      <c r="B14039" t="s">
        <v>13277</v>
      </c>
    </row>
    <row r="14040" spans="1:2">
      <c r="A14040" s="1">
        <v>1090100187816</v>
      </c>
      <c r="B14040" t="s">
        <v>13278</v>
      </c>
    </row>
    <row r="14041" spans="1:2">
      <c r="A14041" s="1">
        <v>1090100187823</v>
      </c>
      <c r="B14041" t="s">
        <v>13279</v>
      </c>
    </row>
    <row r="14042" spans="1:2">
      <c r="A14042" s="1">
        <v>1090100187830</v>
      </c>
      <c r="B14042" t="s">
        <v>13280</v>
      </c>
    </row>
    <row r="14043" spans="1:2">
      <c r="A14043" s="1">
        <v>1090100187847</v>
      </c>
      <c r="B14043" t="s">
        <v>13281</v>
      </c>
    </row>
    <row r="14044" spans="1:2">
      <c r="A14044" s="1">
        <v>1090100187854</v>
      </c>
      <c r="B14044" t="s">
        <v>13282</v>
      </c>
    </row>
    <row r="14045" spans="1:2">
      <c r="A14045" s="1">
        <v>1090100187861</v>
      </c>
      <c r="B14045" t="s">
        <v>13283</v>
      </c>
    </row>
    <row r="14046" spans="1:2">
      <c r="A14046" s="1">
        <v>1090100187878</v>
      </c>
      <c r="B14046" t="s">
        <v>13284</v>
      </c>
    </row>
    <row r="14047" spans="1:2">
      <c r="A14047" s="1">
        <v>1090100187885</v>
      </c>
      <c r="B14047" t="s">
        <v>13285</v>
      </c>
    </row>
    <row r="14048" spans="1:2">
      <c r="A14048" s="1">
        <v>1090100187892</v>
      </c>
      <c r="B14048" t="s">
        <v>13286</v>
      </c>
    </row>
    <row r="14049" spans="1:2">
      <c r="A14049" s="1">
        <v>1090100187908</v>
      </c>
      <c r="B14049" t="s">
        <v>13287</v>
      </c>
    </row>
    <row r="14050" spans="1:2">
      <c r="A14050" s="1">
        <v>1090100187915</v>
      </c>
      <c r="B14050" t="s">
        <v>13288</v>
      </c>
    </row>
    <row r="14051" spans="1:2">
      <c r="A14051" s="1">
        <v>1090100187922</v>
      </c>
      <c r="B14051" t="s">
        <v>13289</v>
      </c>
    </row>
    <row r="14052" spans="1:2">
      <c r="A14052" s="1">
        <v>1090100187939</v>
      </c>
      <c r="B14052" t="s">
        <v>13290</v>
      </c>
    </row>
    <row r="14053" spans="1:2">
      <c r="A14053" s="1">
        <v>1090100187946</v>
      </c>
      <c r="B14053" t="s">
        <v>13291</v>
      </c>
    </row>
    <row r="14054" spans="1:2">
      <c r="A14054" s="1">
        <v>1090100187953</v>
      </c>
      <c r="B14054" t="s">
        <v>13292</v>
      </c>
    </row>
    <row r="14055" spans="1:2">
      <c r="A14055" s="1">
        <v>1090100187960</v>
      </c>
      <c r="B14055" t="s">
        <v>13293</v>
      </c>
    </row>
    <row r="14056" spans="1:2">
      <c r="A14056" s="1">
        <v>1090100187977</v>
      </c>
      <c r="B14056" t="s">
        <v>13294</v>
      </c>
    </row>
    <row r="14057" spans="1:2">
      <c r="A14057" s="1">
        <v>1090100187984</v>
      </c>
      <c r="B14057" t="s">
        <v>13295</v>
      </c>
    </row>
    <row r="14058" spans="1:2">
      <c r="A14058" s="1">
        <v>1090100187991</v>
      </c>
      <c r="B14058" t="s">
        <v>13296</v>
      </c>
    </row>
    <row r="14059" spans="1:2">
      <c r="A14059" s="1">
        <v>1090100188004</v>
      </c>
      <c r="B14059" t="s">
        <v>13297</v>
      </c>
    </row>
    <row r="14060" spans="1:2">
      <c r="A14060" s="1">
        <v>1090100188011</v>
      </c>
      <c r="B14060" t="s">
        <v>13298</v>
      </c>
    </row>
    <row r="14061" spans="1:2">
      <c r="A14061" s="1">
        <v>1090100188028</v>
      </c>
      <c r="B14061" t="s">
        <v>13299</v>
      </c>
    </row>
    <row r="14062" spans="1:2">
      <c r="A14062" s="1">
        <v>1090100188035</v>
      </c>
      <c r="B14062" t="s">
        <v>13300</v>
      </c>
    </row>
    <row r="14063" spans="1:2">
      <c r="A14063" s="1">
        <v>1090100188042</v>
      </c>
      <c r="B14063" t="s">
        <v>13301</v>
      </c>
    </row>
    <row r="14064" spans="1:2">
      <c r="A14064" s="1">
        <v>1090100188059</v>
      </c>
      <c r="B14064" t="e">
        <f>+HANDLE HAUSMANN T1704 ZINC ALLOY BSN</f>
        <v>#NAME?</v>
      </c>
    </row>
    <row r="14065" spans="1:2">
      <c r="A14065" s="1">
        <v>1090100188066</v>
      </c>
      <c r="B14065" t="s">
        <v>13302</v>
      </c>
    </row>
    <row r="14066" spans="1:2">
      <c r="A14066" s="1">
        <v>1090100188073</v>
      </c>
      <c r="B14066" t="s">
        <v>13303</v>
      </c>
    </row>
    <row r="14067" spans="1:2">
      <c r="A14067" s="1">
        <v>1090100188080</v>
      </c>
      <c r="B14067" t="s">
        <v>13304</v>
      </c>
    </row>
    <row r="14068" spans="1:2">
      <c r="A14068" s="1">
        <v>1090100188097</v>
      </c>
      <c r="B14068" t="s">
        <v>13305</v>
      </c>
    </row>
    <row r="14069" spans="1:2">
      <c r="A14069" s="1">
        <v>1090100188103</v>
      </c>
      <c r="B14069" t="s">
        <v>13306</v>
      </c>
    </row>
    <row r="14070" spans="1:2">
      <c r="A14070" s="1">
        <v>1090100188110</v>
      </c>
      <c r="B14070" t="s">
        <v>13307</v>
      </c>
    </row>
    <row r="14071" spans="1:2">
      <c r="A14071" s="1">
        <v>1090100188127</v>
      </c>
      <c r="B14071" t="s">
        <v>13308</v>
      </c>
    </row>
    <row r="14072" spans="1:2">
      <c r="A14072" s="1">
        <v>1090100188134</v>
      </c>
      <c r="B14072" t="s">
        <v>13309</v>
      </c>
    </row>
    <row r="14073" spans="1:2">
      <c r="A14073" s="1">
        <v>1090100188141</v>
      </c>
      <c r="B14073" t="s">
        <v>13310</v>
      </c>
    </row>
    <row r="14074" spans="1:2">
      <c r="A14074" s="1">
        <v>1090100188158</v>
      </c>
      <c r="B14074" t="s">
        <v>13311</v>
      </c>
    </row>
    <row r="14075" spans="1:2">
      <c r="A14075" s="1">
        <v>1090100188165</v>
      </c>
      <c r="B14075" t="s">
        <v>13312</v>
      </c>
    </row>
    <row r="14076" spans="1:2">
      <c r="A14076" s="1">
        <v>1090100188172</v>
      </c>
      <c r="B14076" t="s">
        <v>13313</v>
      </c>
    </row>
    <row r="14077" spans="1:2">
      <c r="A14077" s="1">
        <v>1090100188189</v>
      </c>
      <c r="B14077" t="s">
        <v>13314</v>
      </c>
    </row>
    <row r="14078" spans="1:2">
      <c r="A14078" s="1">
        <v>1090100188196</v>
      </c>
      <c r="B14078" t="s">
        <v>13315</v>
      </c>
    </row>
    <row r="14079" spans="1:2">
      <c r="A14079" s="1">
        <v>1090100188202</v>
      </c>
      <c r="B14079" t="s">
        <v>13316</v>
      </c>
    </row>
    <row r="14080" spans="1:2">
      <c r="A14080" s="1">
        <v>1090100188219</v>
      </c>
      <c r="B14080" t="e">
        <f>+BBQ GRILL KEYO YH28020A</f>
        <v>#NAME?</v>
      </c>
    </row>
    <row r="14081" spans="1:2">
      <c r="A14081" s="1">
        <v>1090100188226</v>
      </c>
      <c r="B14081" t="e">
        <f>+BBQ GRILL KEYO KY22022E</f>
        <v>#NAME?</v>
      </c>
    </row>
    <row r="14082" spans="1:2">
      <c r="A14082" s="1">
        <v>1090100188233</v>
      </c>
      <c r="B14082" t="s">
        <v>13317</v>
      </c>
    </row>
    <row r="14083" spans="1:2">
      <c r="A14083" s="1">
        <v>1090100188240</v>
      </c>
      <c r="B14083" t="s">
        <v>13318</v>
      </c>
    </row>
    <row r="14084" spans="1:2">
      <c r="A14084" s="1">
        <v>1090100188257</v>
      </c>
      <c r="B14084" t="s">
        <v>13319</v>
      </c>
    </row>
    <row r="14085" spans="1:2">
      <c r="A14085" s="1">
        <v>1090100188264</v>
      </c>
      <c r="B14085" t="s">
        <v>13320</v>
      </c>
    </row>
    <row r="14086" spans="1:2">
      <c r="A14086" s="1">
        <v>1090100188271</v>
      </c>
      <c r="B14086" t="s">
        <v>13321</v>
      </c>
    </row>
    <row r="14087" spans="1:2">
      <c r="A14087" s="1">
        <v>1090100188288</v>
      </c>
      <c r="B14087" t="s">
        <v>13322</v>
      </c>
    </row>
    <row r="14088" spans="1:2">
      <c r="A14088" s="1">
        <v>1090100188295</v>
      </c>
      <c r="B14088" t="s">
        <v>13323</v>
      </c>
    </row>
    <row r="14089" spans="1:2">
      <c r="A14089" s="1">
        <v>1090100188301</v>
      </c>
      <c r="B14089" t="s">
        <v>13324</v>
      </c>
    </row>
    <row r="14090" spans="1:2">
      <c r="A14090" s="1">
        <v>1090100188318</v>
      </c>
      <c r="B14090" t="s">
        <v>13325</v>
      </c>
    </row>
    <row r="14091" spans="1:2">
      <c r="A14091" s="1">
        <v>1090100188325</v>
      </c>
      <c r="B14091" t="s">
        <v>13326</v>
      </c>
    </row>
    <row r="14092" spans="1:2">
      <c r="A14092" s="1">
        <v>1090100188332</v>
      </c>
      <c r="B14092" t="s">
        <v>13327</v>
      </c>
    </row>
    <row r="14093" spans="1:2">
      <c r="A14093" s="1">
        <v>1090100188349</v>
      </c>
      <c r="B14093" t="s">
        <v>13328</v>
      </c>
    </row>
    <row r="14094" spans="1:2">
      <c r="A14094" s="1">
        <v>1090100188356</v>
      </c>
      <c r="B14094" t="s">
        <v>13329</v>
      </c>
    </row>
    <row r="14095" spans="1:2">
      <c r="A14095" s="1">
        <v>1090100188660</v>
      </c>
      <c r="B14095" t="s">
        <v>13330</v>
      </c>
    </row>
    <row r="14096" spans="1:2">
      <c r="A14096" s="1">
        <v>1090100188677</v>
      </c>
      <c r="B14096" t="s">
        <v>13331</v>
      </c>
    </row>
    <row r="14097" spans="1:2">
      <c r="A14097" s="1">
        <v>1090100188684</v>
      </c>
      <c r="B14097" t="s">
        <v>13332</v>
      </c>
    </row>
    <row r="14098" spans="1:2">
      <c r="A14098" s="1">
        <v>1090100188691</v>
      </c>
      <c r="B14098" t="s">
        <v>13333</v>
      </c>
    </row>
    <row r="14099" spans="1:2">
      <c r="A14099" s="1">
        <v>1090100188707</v>
      </c>
      <c r="B14099" t="s">
        <v>13334</v>
      </c>
    </row>
    <row r="14100" spans="1:2">
      <c r="A14100" s="1">
        <v>1090100188714</v>
      </c>
      <c r="B14100" t="s">
        <v>13335</v>
      </c>
    </row>
    <row r="14101" spans="1:2">
      <c r="A14101" s="1">
        <v>1090100188721</v>
      </c>
      <c r="B14101" t="s">
        <v>13336</v>
      </c>
    </row>
    <row r="14102" spans="1:2">
      <c r="A14102" s="1">
        <v>1090100188738</v>
      </c>
      <c r="B14102" t="s">
        <v>13337</v>
      </c>
    </row>
    <row r="14103" spans="1:2">
      <c r="A14103" s="1">
        <v>1090100188745</v>
      </c>
      <c r="B14103" t="s">
        <v>13338</v>
      </c>
    </row>
    <row r="14104" spans="1:2">
      <c r="A14104" s="1">
        <v>1090100188752</v>
      </c>
      <c r="B14104" t="s">
        <v>13339</v>
      </c>
    </row>
    <row r="14105" spans="1:2">
      <c r="A14105" s="1">
        <v>1090100188769</v>
      </c>
      <c r="B14105" t="s">
        <v>13340</v>
      </c>
    </row>
    <row r="14106" spans="1:2">
      <c r="A14106" s="1">
        <v>1090100188776</v>
      </c>
      <c r="B14106" t="s">
        <v>13341</v>
      </c>
    </row>
    <row r="14107" spans="1:2">
      <c r="A14107" s="1">
        <v>1090100188783</v>
      </c>
      <c r="B14107" t="s">
        <v>13342</v>
      </c>
    </row>
    <row r="14108" spans="1:2">
      <c r="A14108" s="1">
        <v>1090100188790</v>
      </c>
      <c r="B14108" t="s">
        <v>13343</v>
      </c>
    </row>
    <row r="14109" spans="1:2">
      <c r="A14109" s="1">
        <v>1090100188806</v>
      </c>
      <c r="B14109" t="s">
        <v>13344</v>
      </c>
    </row>
    <row r="14110" spans="1:2">
      <c r="A14110" s="1">
        <v>1090100188813</v>
      </c>
      <c r="B14110" t="s">
        <v>13345</v>
      </c>
    </row>
    <row r="14111" spans="1:2">
      <c r="A14111" s="1">
        <v>1090100188820</v>
      </c>
      <c r="B14111" t="s">
        <v>13346</v>
      </c>
    </row>
    <row r="14112" spans="1:2">
      <c r="A14112" s="1">
        <v>1090100188837</v>
      </c>
      <c r="B14112" t="s">
        <v>13347</v>
      </c>
    </row>
    <row r="14113" spans="1:2">
      <c r="A14113" s="1">
        <v>1090100188844</v>
      </c>
      <c r="B14113" t="s">
        <v>13348</v>
      </c>
    </row>
    <row r="14114" spans="1:2">
      <c r="A14114" s="1">
        <v>1090100188851</v>
      </c>
      <c r="B14114" t="s">
        <v>13349</v>
      </c>
    </row>
    <row r="14115" spans="1:2">
      <c r="A14115" s="1">
        <v>1090100188868</v>
      </c>
      <c r="B14115" t="s">
        <v>13350</v>
      </c>
    </row>
    <row r="14116" spans="1:2">
      <c r="A14116" s="1">
        <v>1090100188875</v>
      </c>
      <c r="B14116" t="s">
        <v>13351</v>
      </c>
    </row>
    <row r="14117" spans="1:2">
      <c r="A14117" s="1">
        <v>1090100188882</v>
      </c>
      <c r="B14117" t="s">
        <v>13352</v>
      </c>
    </row>
    <row r="14118" spans="1:2">
      <c r="A14118" s="1">
        <v>1090100188899</v>
      </c>
      <c r="B14118" t="s">
        <v>13353</v>
      </c>
    </row>
    <row r="14119" spans="1:2">
      <c r="A14119" s="1">
        <v>1090100188905</v>
      </c>
      <c r="B14119" t="s">
        <v>13354</v>
      </c>
    </row>
    <row r="14120" spans="1:2">
      <c r="A14120" s="1">
        <v>1090100188912</v>
      </c>
      <c r="B14120" t="e">
        <f>+NFS-COUNTER CABINET DEMA KBS12001090 KIT BASE ANTA I90</f>
        <v>#NAME?</v>
      </c>
    </row>
    <row r="14121" spans="1:2">
      <c r="A14121" s="1">
        <v>1090100188929</v>
      </c>
      <c r="B14121" t="e">
        <f>+NFS-COUNTER CABINET DEMA KBS12001060 KIT BASE ANTA I60</f>
        <v>#NAME?</v>
      </c>
    </row>
    <row r="14122" spans="1:2">
      <c r="A14122" s="1">
        <v>1090100188936</v>
      </c>
      <c r="B14122" t="e">
        <f>+NFS-COUNTER CABINET DEMA KBS12001045 KIT BASE ANTA I45</f>
        <v>#NAME?</v>
      </c>
    </row>
    <row r="14123" spans="1:2">
      <c r="A14123" s="1">
        <v>1090100188943</v>
      </c>
      <c r="B14123" t="e">
        <f>+COUNTER CABINET DEMA KBL12001090 SOTTOL UNDER SINK I90</f>
        <v>#NAME?</v>
      </c>
    </row>
    <row r="14124" spans="1:2">
      <c r="A14124" s="1">
        <v>1090100188950</v>
      </c>
      <c r="B14124" t="e">
        <f>+COUNTER CABINET DEMA KBN12001060 FORNO OVEN I60</f>
        <v>#NAME?</v>
      </c>
    </row>
    <row r="14125" spans="1:2">
      <c r="A14125" s="1">
        <v>1090100188967</v>
      </c>
      <c r="B14125" t="e">
        <f>+COUNTER CABINET DEMA BC12001045 CASETTI DRAWER I45</f>
        <v>#NAME?</v>
      </c>
    </row>
    <row r="14126" spans="1:2">
      <c r="A14126" s="1">
        <v>1090100188974</v>
      </c>
      <c r="B14126" t="e">
        <f>+HANG CABINET DEMA KPP12005090 PENSILE I90</f>
        <v>#NAME?</v>
      </c>
    </row>
    <row r="14127" spans="1:2">
      <c r="A14127" s="1">
        <v>1090100188981</v>
      </c>
      <c r="B14127" t="e">
        <f>+HANG CABINET DEMA KPP12005060 PENSILE I60</f>
        <v>#NAME?</v>
      </c>
    </row>
    <row r="14128" spans="1:2">
      <c r="A14128" s="1">
        <v>1090100188998</v>
      </c>
      <c r="B14128" t="e">
        <f>+HANG CABINET DEMA KPP12005045 PENSILE I45</f>
        <v>#NAME?</v>
      </c>
    </row>
    <row r="14129" spans="1:2">
      <c r="A14129" s="1">
        <v>1090100189001</v>
      </c>
      <c r="B14129" t="e">
        <f>+HANG CABINET DEMA KPS12005090 SCOLAPIATTI DISH DRAINER I90</f>
        <v>#NAME?</v>
      </c>
    </row>
    <row r="14130" spans="1:2">
      <c r="A14130" s="1">
        <v>1090100189018</v>
      </c>
      <c r="B14130" t="e">
        <f>+HANG CABINET DEMA KPR12001060 RIDOTTO HOOD I60</f>
        <v>#NAME?</v>
      </c>
    </row>
    <row r="14131" spans="1:2">
      <c r="A14131" s="1">
        <v>1090100189025</v>
      </c>
      <c r="B14131" t="e">
        <f>+HANG CABINET DEMA PR12001090 RIDOTTO HOOD I90</f>
        <v>#NAME?</v>
      </c>
    </row>
    <row r="14132" spans="1:2">
      <c r="A14132" s="1">
        <v>1090100189049</v>
      </c>
      <c r="B14132" t="e">
        <f>+COUNTER CABINET DEMA KBS12001030 KIT BASE ANTA I30</f>
        <v>#NAME?</v>
      </c>
    </row>
    <row r="14133" spans="1:2">
      <c r="A14133" s="1">
        <v>1090100189056</v>
      </c>
      <c r="B14133" t="e">
        <f>+HANG CABINET DEMA KPP12005030 PENSILE I30</f>
        <v>#NAME?</v>
      </c>
    </row>
    <row r="14134" spans="1:2">
      <c r="A14134" s="1">
        <v>1090100189063</v>
      </c>
      <c r="B14134" t="s">
        <v>13355</v>
      </c>
    </row>
    <row r="14135" spans="1:2">
      <c r="A14135" s="1">
        <v>1090100189070</v>
      </c>
      <c r="B14135" t="s">
        <v>13356</v>
      </c>
    </row>
    <row r="14136" spans="1:2">
      <c r="A14136" s="1">
        <v>1090100189087</v>
      </c>
      <c r="B14136" t="s">
        <v>13357</v>
      </c>
    </row>
    <row r="14137" spans="1:2">
      <c r="A14137" s="1">
        <v>1090100189094</v>
      </c>
      <c r="B14137" t="s">
        <v>13358</v>
      </c>
    </row>
    <row r="14138" spans="1:2">
      <c r="A14138" s="1">
        <v>1090100189100</v>
      </c>
      <c r="B14138" t="s">
        <v>13359</v>
      </c>
    </row>
    <row r="14139" spans="1:2">
      <c r="A14139" s="1">
        <v>1090100189117</v>
      </c>
      <c r="B14139" t="s">
        <v>13360</v>
      </c>
    </row>
    <row r="14140" spans="1:2">
      <c r="A14140" s="1">
        <v>1090100189124</v>
      </c>
      <c r="B14140" t="s">
        <v>13361</v>
      </c>
    </row>
    <row r="14141" spans="1:2">
      <c r="A14141" s="1">
        <v>1090100189131</v>
      </c>
      <c r="B14141" t="s">
        <v>13362</v>
      </c>
    </row>
    <row r="14142" spans="1:2">
      <c r="A14142" s="1">
        <v>1090100189148</v>
      </c>
      <c r="B14142" t="s">
        <v>13363</v>
      </c>
    </row>
    <row r="14143" spans="1:2">
      <c r="A14143" s="1">
        <v>1090100189155</v>
      </c>
      <c r="B14143" t="s">
        <v>13364</v>
      </c>
    </row>
    <row r="14144" spans="1:2">
      <c r="A14144" s="1">
        <v>1090100189162</v>
      </c>
      <c r="B14144" t="s">
        <v>13365</v>
      </c>
    </row>
    <row r="14145" spans="1:2">
      <c r="A14145" s="1">
        <v>1090100189179</v>
      </c>
      <c r="B14145" t="s">
        <v>13366</v>
      </c>
    </row>
    <row r="14146" spans="1:2">
      <c r="A14146" s="1">
        <v>1090100189186</v>
      </c>
      <c r="B14146" t="s">
        <v>13367</v>
      </c>
    </row>
    <row r="14147" spans="1:2">
      <c r="A14147" s="1">
        <v>1090100189193</v>
      </c>
      <c r="B14147" t="s">
        <v>13368</v>
      </c>
    </row>
    <row r="14148" spans="1:2">
      <c r="A14148" s="1">
        <v>1090100189209</v>
      </c>
      <c r="B14148" t="s">
        <v>13369</v>
      </c>
    </row>
    <row r="14149" spans="1:2">
      <c r="A14149" s="1">
        <v>1090100189216</v>
      </c>
      <c r="B14149" t="s">
        <v>13370</v>
      </c>
    </row>
    <row r="14150" spans="1:2">
      <c r="A14150" s="1">
        <v>1090100189223</v>
      </c>
      <c r="B14150" t="s">
        <v>13371</v>
      </c>
    </row>
    <row r="14151" spans="1:2">
      <c r="A14151" s="1">
        <v>1090100189230</v>
      </c>
      <c r="B14151" t="s">
        <v>13372</v>
      </c>
    </row>
    <row r="14152" spans="1:2">
      <c r="A14152" s="1">
        <v>1090100189247</v>
      </c>
      <c r="B14152" t="s">
        <v>13373</v>
      </c>
    </row>
    <row r="14153" spans="1:2">
      <c r="A14153" s="1">
        <v>1090100189254</v>
      </c>
      <c r="B14153" t="s">
        <v>13374</v>
      </c>
    </row>
    <row r="14154" spans="1:2">
      <c r="A14154" s="1">
        <v>1090100189261</v>
      </c>
      <c r="B14154" t="s">
        <v>13375</v>
      </c>
    </row>
    <row r="14155" spans="1:2">
      <c r="A14155" s="1">
        <v>1090100189278</v>
      </c>
      <c r="B14155" t="s">
        <v>13376</v>
      </c>
    </row>
    <row r="14156" spans="1:2">
      <c r="A14156" s="1">
        <v>1090100189285</v>
      </c>
      <c r="B14156" t="s">
        <v>13377</v>
      </c>
    </row>
    <row r="14157" spans="1:2">
      <c r="A14157" s="1">
        <v>1090100189292</v>
      </c>
      <c r="B14157" t="s">
        <v>13378</v>
      </c>
    </row>
    <row r="14158" spans="1:2">
      <c r="A14158" s="1">
        <v>1090100189308</v>
      </c>
      <c r="B14158" t="s">
        <v>13379</v>
      </c>
    </row>
    <row r="14159" spans="1:2">
      <c r="A14159" s="1">
        <v>1090100189315</v>
      </c>
      <c r="B14159" t="s">
        <v>13380</v>
      </c>
    </row>
    <row r="14160" spans="1:2">
      <c r="A14160" s="1">
        <v>1090100189322</v>
      </c>
      <c r="B14160" t="s">
        <v>13381</v>
      </c>
    </row>
    <row r="14161" spans="1:2">
      <c r="A14161" s="1">
        <v>1090100189339</v>
      </c>
      <c r="B14161" t="s">
        <v>13382</v>
      </c>
    </row>
    <row r="14162" spans="1:2">
      <c r="A14162" s="1">
        <v>1090100189346</v>
      </c>
      <c r="B14162" t="e">
        <f>+CONCEALED HINGE HAUSMANN AN QX35034 CLIP ON INSET</f>
        <v>#NAME?</v>
      </c>
    </row>
    <row r="14163" spans="1:2">
      <c r="A14163" s="1">
        <v>1090100189353</v>
      </c>
      <c r="B14163" t="e">
        <f>+CONCEALED HINGE HAUSMANN AN QX35024 CLIP ON HALF</f>
        <v>#NAME?</v>
      </c>
    </row>
    <row r="14164" spans="1:2">
      <c r="A14164" s="1">
        <v>1090100189360</v>
      </c>
      <c r="B14164" t="e">
        <f>+CONCEALED HINGE HAUSMANN AN QX35014 CLIP ON FULL</f>
        <v>#NAME?</v>
      </c>
    </row>
    <row r="14165" spans="1:2">
      <c r="A14165" s="1">
        <v>1090100189377</v>
      </c>
      <c r="B14165" t="s">
        <v>13383</v>
      </c>
    </row>
    <row r="14166" spans="1:2">
      <c r="A14166" s="1">
        <v>1090100189384</v>
      </c>
      <c r="B14166" t="s">
        <v>13384</v>
      </c>
    </row>
    <row r="14167" spans="1:2">
      <c r="A14167" s="1">
        <v>1090100189391</v>
      </c>
      <c r="B14167" t="s">
        <v>13385</v>
      </c>
    </row>
    <row r="14168" spans="1:2">
      <c r="A14168" s="1">
        <v>1090100189407</v>
      </c>
      <c r="B14168" t="s">
        <v>13386</v>
      </c>
    </row>
    <row r="14169" spans="1:2">
      <c r="A14169" s="1">
        <v>1090100189414</v>
      </c>
      <c r="B14169" t="s">
        <v>13387</v>
      </c>
    </row>
    <row r="14170" spans="1:2">
      <c r="A14170" s="1">
        <v>1090100189421</v>
      </c>
      <c r="B14170" t="s">
        <v>13388</v>
      </c>
    </row>
    <row r="14171" spans="1:2">
      <c r="A14171" s="1">
        <v>1090100189438</v>
      </c>
      <c r="B14171" t="s">
        <v>13389</v>
      </c>
    </row>
    <row r="14172" spans="1:2">
      <c r="A14172" s="1">
        <v>1090100189445</v>
      </c>
      <c r="B14172" t="s">
        <v>13390</v>
      </c>
    </row>
    <row r="14173" spans="1:2">
      <c r="A14173" s="1">
        <v>1090100189452</v>
      </c>
      <c r="B14173" t="s">
        <v>13391</v>
      </c>
    </row>
    <row r="14174" spans="1:2">
      <c r="A14174" s="1">
        <v>1090100189469</v>
      </c>
      <c r="B14174" t="s">
        <v>13392</v>
      </c>
    </row>
    <row r="14175" spans="1:2">
      <c r="A14175" s="1">
        <v>1090100189476</v>
      </c>
      <c r="B14175" t="s">
        <v>13393</v>
      </c>
    </row>
    <row r="14176" spans="1:2">
      <c r="A14176" s="1">
        <v>1090100189483</v>
      </c>
      <c r="B14176" t="s">
        <v>13394</v>
      </c>
    </row>
    <row r="14177" spans="1:2">
      <c r="A14177" s="1">
        <v>1090100189490</v>
      </c>
      <c r="B14177" t="s">
        <v>13395</v>
      </c>
    </row>
    <row r="14178" spans="1:2">
      <c r="A14178" s="1">
        <v>1090100189506</v>
      </c>
      <c r="B14178" t="s">
        <v>13396</v>
      </c>
    </row>
    <row r="14179" spans="1:2">
      <c r="A14179" s="1">
        <v>1090100189513</v>
      </c>
      <c r="B14179" t="s">
        <v>13397</v>
      </c>
    </row>
    <row r="14180" spans="1:2">
      <c r="A14180" s="1">
        <v>1090100189520</v>
      </c>
      <c r="B14180" t="s">
        <v>13398</v>
      </c>
    </row>
    <row r="14181" spans="1:2">
      <c r="A14181" s="1">
        <v>1090100189537</v>
      </c>
      <c r="B14181" t="s">
        <v>13399</v>
      </c>
    </row>
    <row r="14182" spans="1:2">
      <c r="A14182" s="1">
        <v>1090100189544</v>
      </c>
      <c r="B14182" t="s">
        <v>13400</v>
      </c>
    </row>
    <row r="14183" spans="1:2">
      <c r="A14183" s="1">
        <v>1090100189551</v>
      </c>
      <c r="B14183" t="s">
        <v>13401</v>
      </c>
    </row>
    <row r="14184" spans="1:2">
      <c r="A14184" s="1">
        <v>1090100189568</v>
      </c>
      <c r="B14184" t="s">
        <v>13402</v>
      </c>
    </row>
    <row r="14185" spans="1:2">
      <c r="A14185" s="1">
        <v>1090100189575</v>
      </c>
      <c r="B14185" t="s">
        <v>13403</v>
      </c>
    </row>
    <row r="14186" spans="1:2">
      <c r="A14186" s="1">
        <v>1090100189582</v>
      </c>
      <c r="B14186" t="s">
        <v>13404</v>
      </c>
    </row>
    <row r="14187" spans="1:2">
      <c r="A14187" s="1">
        <v>1090100189599</v>
      </c>
      <c r="B14187" t="s">
        <v>13405</v>
      </c>
    </row>
    <row r="14188" spans="1:2">
      <c r="A14188" s="1">
        <v>1090100189605</v>
      </c>
      <c r="B14188" t="s">
        <v>13406</v>
      </c>
    </row>
    <row r="14189" spans="1:2">
      <c r="A14189" s="1">
        <v>1090100189612</v>
      </c>
      <c r="B14189" t="s">
        <v>13407</v>
      </c>
    </row>
    <row r="14190" spans="1:2">
      <c r="A14190" s="1">
        <v>1090100189629</v>
      </c>
      <c r="B14190" t="s">
        <v>13408</v>
      </c>
    </row>
    <row r="14191" spans="1:2">
      <c r="A14191" s="1">
        <v>1090100189636</v>
      </c>
      <c r="B14191" t="s">
        <v>13409</v>
      </c>
    </row>
    <row r="14192" spans="1:2">
      <c r="A14192" s="1">
        <v>1090100189643</v>
      </c>
      <c r="B14192" t="s">
        <v>13410</v>
      </c>
    </row>
    <row r="14193" spans="1:2">
      <c r="A14193" s="1">
        <v>1090100189650</v>
      </c>
      <c r="B14193" t="s">
        <v>13411</v>
      </c>
    </row>
    <row r="14194" spans="1:2">
      <c r="A14194" s="1">
        <v>1090100189667</v>
      </c>
      <c r="B14194" t="s">
        <v>13412</v>
      </c>
    </row>
    <row r="14195" spans="1:2">
      <c r="A14195" s="1">
        <v>1090100189674</v>
      </c>
      <c r="B14195" t="s">
        <v>13413</v>
      </c>
    </row>
    <row r="14196" spans="1:2">
      <c r="A14196" s="1">
        <v>1090100189681</v>
      </c>
      <c r="B14196" t="s">
        <v>13414</v>
      </c>
    </row>
    <row r="14197" spans="1:2">
      <c r="A14197" s="1">
        <v>1090100189698</v>
      </c>
      <c r="B14197" t="s">
        <v>13415</v>
      </c>
    </row>
    <row r="14198" spans="1:2">
      <c r="A14198" s="1">
        <v>1090100189704</v>
      </c>
      <c r="B14198" t="e">
        <f>+DOOR STOPPER HAUSMANN #REF! SC</f>
        <v>#NAME?</v>
      </c>
    </row>
    <row r="14199" spans="1:2">
      <c r="A14199" s="1">
        <v>1090100189711</v>
      </c>
      <c r="B14199" t="s">
        <v>13416</v>
      </c>
    </row>
    <row r="14200" spans="1:2">
      <c r="A14200" s="1">
        <v>1090100189728</v>
      </c>
      <c r="B14200" t="e">
        <f>+DOOR CHAIN HAUSMANN #REF! SC</f>
        <v>#NAME?</v>
      </c>
    </row>
    <row r="14201" spans="1:2">
      <c r="A14201" s="1">
        <v>1090100189735</v>
      </c>
      <c r="B14201" t="s">
        <v>13417</v>
      </c>
    </row>
    <row r="14202" spans="1:2">
      <c r="A14202" s="1">
        <v>1090100189742</v>
      </c>
      <c r="B14202" t="s">
        <v>13418</v>
      </c>
    </row>
    <row r="14203" spans="1:2">
      <c r="A14203" s="1">
        <v>1090100189759</v>
      </c>
      <c r="B14203" t="s">
        <v>13419</v>
      </c>
    </row>
    <row r="14204" spans="1:2">
      <c r="A14204" s="1">
        <v>1090100189766</v>
      </c>
      <c r="B14204" t="s">
        <v>13420</v>
      </c>
    </row>
    <row r="14205" spans="1:2">
      <c r="A14205" s="1">
        <v>1090100189773</v>
      </c>
      <c r="B14205" t="s">
        <v>13421</v>
      </c>
    </row>
    <row r="14206" spans="1:2">
      <c r="A14206" s="1">
        <v>1090100189780</v>
      </c>
      <c r="B14206" t="s">
        <v>13422</v>
      </c>
    </row>
    <row r="14207" spans="1:2">
      <c r="A14207" s="1">
        <v>1090100189797</v>
      </c>
      <c r="B14207" t="s">
        <v>13423</v>
      </c>
    </row>
    <row r="14208" spans="1:2">
      <c r="A14208" s="1">
        <v>1090100189803</v>
      </c>
      <c r="B14208" t="s">
        <v>13424</v>
      </c>
    </row>
    <row r="14209" spans="1:2">
      <c r="A14209" s="1">
        <v>1090100189810</v>
      </c>
      <c r="B14209" t="s">
        <v>13425</v>
      </c>
    </row>
    <row r="14210" spans="1:2">
      <c r="A14210" s="1">
        <v>1090100189827</v>
      </c>
      <c r="B14210" t="s">
        <v>13426</v>
      </c>
    </row>
    <row r="14211" spans="1:2">
      <c r="A14211" s="1">
        <v>1090100189834</v>
      </c>
      <c r="B14211" t="s">
        <v>13427</v>
      </c>
    </row>
    <row r="14212" spans="1:2">
      <c r="A14212" s="1">
        <v>1090100189841</v>
      </c>
      <c r="B14212" t="s">
        <v>13428</v>
      </c>
    </row>
    <row r="14213" spans="1:2">
      <c r="A14213" s="1">
        <v>1090100189858</v>
      </c>
      <c r="B14213" t="s">
        <v>13429</v>
      </c>
    </row>
    <row r="14214" spans="1:2">
      <c r="A14214" s="1">
        <v>1090100189865</v>
      </c>
      <c r="B14214" t="s">
        <v>13430</v>
      </c>
    </row>
    <row r="14215" spans="1:2">
      <c r="A14215" s="1">
        <v>1090100189872</v>
      </c>
      <c r="B14215" t="s">
        <v>13431</v>
      </c>
    </row>
    <row r="14216" spans="1:2">
      <c r="A14216" s="1">
        <v>1090100189889</v>
      </c>
      <c r="B14216" t="s">
        <v>13432</v>
      </c>
    </row>
    <row r="14217" spans="1:2">
      <c r="A14217" s="1">
        <v>1090100189988</v>
      </c>
      <c r="B14217" t="e">
        <f>+TOOL DRILL HAUSMANN AN IMPACT AP105</f>
        <v>#NAME?</v>
      </c>
    </row>
    <row r="14218" spans="1:2">
      <c r="A14218" s="1">
        <v>1090100189995</v>
      </c>
      <c r="B14218" t="s">
        <v>13433</v>
      </c>
    </row>
    <row r="14219" spans="1:2">
      <c r="A14219" s="1">
        <v>1090100190007</v>
      </c>
      <c r="B14219" t="e">
        <f>+TOOL DRILL ACCS. HAUSMANN AP105 CHUCK</f>
        <v>#NAME?</v>
      </c>
    </row>
    <row r="14220" spans="1:2">
      <c r="A14220" s="1">
        <v>1090100190014</v>
      </c>
      <c r="B14220" t="e">
        <f>+TOOL DRILL ACCS. HAUSMANN AP105 CYLINDRICAL GEAR BEARING BIG</f>
        <v>#NAME?</v>
      </c>
    </row>
    <row r="14221" spans="1:2">
      <c r="A14221" s="1">
        <v>1090100190021</v>
      </c>
      <c r="B14221" t="e">
        <f>+TOOL DRILL ACCS. HAUSMANN AP105 CYLINDRICAL GEAR</f>
        <v>#NAME?</v>
      </c>
    </row>
    <row r="14222" spans="1:2">
      <c r="A14222" s="1">
        <v>1090100190038</v>
      </c>
      <c r="B14222" t="e">
        <f>+TOOL DRILL ACCS. HAUSMANN AP105 IMPACT BUTTON</f>
        <v>#NAME?</v>
      </c>
    </row>
    <row r="14223" spans="1:2">
      <c r="A14223" s="1">
        <v>1090100190045</v>
      </c>
      <c r="B14223" t="e">
        <f>+TOOL DRILL ACCS. HAUSMANN AP105 IMPACT GEAR</f>
        <v>#NAME?</v>
      </c>
    </row>
    <row r="14224" spans="1:2">
      <c r="A14224" s="1">
        <v>1090100190052</v>
      </c>
      <c r="B14224" t="e">
        <f>+TOOL DRILL ACCS. HAUSMANN AP105 IMPACT GEAR BEARING</f>
        <v>#NAME?</v>
      </c>
    </row>
    <row r="14225" spans="1:2">
      <c r="A14225" s="1">
        <v>1090100190069</v>
      </c>
      <c r="B14225" t="e">
        <f>+TOOL DRILL ACCS. HAUSMANN AP105 IMPACT GEAR FIXED PLATE</f>
        <v>#NAME?</v>
      </c>
    </row>
    <row r="14226" spans="1:2">
      <c r="A14226" s="1">
        <v>1090100190076</v>
      </c>
      <c r="B14226" t="s">
        <v>13434</v>
      </c>
    </row>
    <row r="14227" spans="1:2">
      <c r="A14227" s="1">
        <v>1090100190083</v>
      </c>
      <c r="B14227" t="e">
        <f>+TOOL DRILL ACCS. HAUSMANN AP105 ROTOR</f>
        <v>#NAME?</v>
      </c>
    </row>
    <row r="14228" spans="1:2">
      <c r="A14228" s="1">
        <v>1090100190090</v>
      </c>
      <c r="B14228" t="e">
        <f>+TOOL DRILL ACCS. HAUSMANN AP105 LEFT-RIGHT SWITCH</f>
        <v>#NAME?</v>
      </c>
    </row>
    <row r="14229" spans="1:2">
      <c r="A14229" s="1">
        <v>1090100190106</v>
      </c>
      <c r="B14229" t="e">
        <f>+TOOL DRILL ACCS. HAUSMANN AP105 POWER SWITCH</f>
        <v>#NAME?</v>
      </c>
    </row>
    <row r="14230" spans="1:2">
      <c r="A14230" s="1">
        <v>1090100190113</v>
      </c>
      <c r="B14230" t="e">
        <f>+TOOL DRILL ACCS. HAUSMANN AP105 HOUSING</f>
        <v>#NAME?</v>
      </c>
    </row>
    <row r="14231" spans="1:2">
      <c r="A14231" s="1">
        <v>1090100190120</v>
      </c>
      <c r="B14231" t="s">
        <v>13435</v>
      </c>
    </row>
    <row r="14232" spans="1:2">
      <c r="A14232" s="1">
        <v>1090100190137</v>
      </c>
      <c r="B14232" t="s">
        <v>13436</v>
      </c>
    </row>
    <row r="14233" spans="1:2">
      <c r="A14233" s="1">
        <v>1090100190144</v>
      </c>
      <c r="B14233" t="s">
        <v>13437</v>
      </c>
    </row>
    <row r="14234" spans="1:2">
      <c r="A14234" s="1">
        <v>1090100190151</v>
      </c>
      <c r="B14234" t="s">
        <v>13438</v>
      </c>
    </row>
    <row r="14235" spans="1:2">
      <c r="A14235" s="1">
        <v>1090100190168</v>
      </c>
      <c r="B14235" t="s">
        <v>13439</v>
      </c>
    </row>
    <row r="14236" spans="1:2">
      <c r="A14236" s="1">
        <v>1090100190175</v>
      </c>
      <c r="B14236" t="s">
        <v>13440</v>
      </c>
    </row>
    <row r="14237" spans="1:2">
      <c r="A14237" s="1">
        <v>1090100190182</v>
      </c>
      <c r="B14237" t="s">
        <v>13441</v>
      </c>
    </row>
    <row r="14238" spans="1:2">
      <c r="A14238" s="1">
        <v>1090100190199</v>
      </c>
      <c r="B14238" t="s">
        <v>13442</v>
      </c>
    </row>
    <row r="14239" spans="1:2">
      <c r="A14239" s="1">
        <v>1090100190205</v>
      </c>
      <c r="B14239" t="e">
        <f>+CARBON BRUSH HAUSMANN AN FOR IMPACT DRILL AP105</f>
        <v>#NAME?</v>
      </c>
    </row>
    <row r="14240" spans="1:2">
      <c r="A14240" s="1">
        <v>1090100190212</v>
      </c>
      <c r="B14240" t="e">
        <f>+TOOL DRILL ACCS. HAUSMANN AP105 STATOR</f>
        <v>#NAME?</v>
      </c>
    </row>
    <row r="14241" spans="1:2">
      <c r="A14241" s="1">
        <v>1090100190229</v>
      </c>
      <c r="B14241" t="e">
        <f>+TOOL DRILL ACCS. HAUSMANN AP105 CARBON BRUSH ASSEMBLY</f>
        <v>#NAME?</v>
      </c>
    </row>
    <row r="14242" spans="1:2">
      <c r="A14242" s="1">
        <v>1090100190236</v>
      </c>
      <c r="B14242" t="e">
        <f>+TOOL DRILL ACCS. HAUSMANN AP105 POWER CORD</f>
        <v>#NAME?</v>
      </c>
    </row>
    <row r="14243" spans="1:2">
      <c r="A14243" s="1">
        <v>1090100190243</v>
      </c>
      <c r="B14243" t="s">
        <v>13443</v>
      </c>
    </row>
    <row r="14244" spans="1:2">
      <c r="A14244" s="1">
        <v>1090100190250</v>
      </c>
      <c r="B14244" t="s">
        <v>13444</v>
      </c>
    </row>
    <row r="14245" spans="1:2">
      <c r="A14245" s="1">
        <v>1090100190267</v>
      </c>
      <c r="B14245" t="s">
        <v>13445</v>
      </c>
    </row>
    <row r="14246" spans="1:2">
      <c r="A14246" s="1">
        <v>1090100190274</v>
      </c>
      <c r="B14246" t="s">
        <v>13446</v>
      </c>
    </row>
    <row r="14247" spans="1:2">
      <c r="A14247" s="1">
        <v>1090100190281</v>
      </c>
      <c r="B14247" t="s">
        <v>13447</v>
      </c>
    </row>
    <row r="14248" spans="1:2">
      <c r="A14248" s="1">
        <v>1090100190298</v>
      </c>
      <c r="B14248" t="s">
        <v>13448</v>
      </c>
    </row>
    <row r="14249" spans="1:2">
      <c r="A14249" s="1">
        <v>1090100190304</v>
      </c>
      <c r="B14249" t="s">
        <v>13449</v>
      </c>
    </row>
    <row r="14250" spans="1:2">
      <c r="A14250" s="1">
        <v>1090100190311</v>
      </c>
      <c r="B14250" t="s">
        <v>13450</v>
      </c>
    </row>
    <row r="14251" spans="1:2">
      <c r="A14251" s="1">
        <v>1090100190328</v>
      </c>
      <c r="B14251" t="s">
        <v>13451</v>
      </c>
    </row>
    <row r="14252" spans="1:2">
      <c r="A14252" s="1">
        <v>1090100190335</v>
      </c>
      <c r="B14252" t="s">
        <v>13452</v>
      </c>
    </row>
    <row r="14253" spans="1:2">
      <c r="A14253" s="1">
        <v>1090100190342</v>
      </c>
      <c r="B14253" t="s">
        <v>13453</v>
      </c>
    </row>
    <row r="14254" spans="1:2">
      <c r="A14254" s="1">
        <v>1090100190359</v>
      </c>
      <c r="B14254" t="s">
        <v>13454</v>
      </c>
    </row>
    <row r="14255" spans="1:2">
      <c r="A14255" s="1">
        <v>1090100190366</v>
      </c>
      <c r="B14255" t="s">
        <v>13455</v>
      </c>
    </row>
    <row r="14256" spans="1:2">
      <c r="A14256" s="1">
        <v>1090100190373</v>
      </c>
      <c r="B14256" t="s">
        <v>13456</v>
      </c>
    </row>
    <row r="14257" spans="1:2">
      <c r="A14257" s="1">
        <v>1090100190380</v>
      </c>
      <c r="B14257" t="s">
        <v>13457</v>
      </c>
    </row>
    <row r="14258" spans="1:2">
      <c r="A14258" s="1">
        <v>1090100190397</v>
      </c>
      <c r="B14258" t="s">
        <v>13458</v>
      </c>
    </row>
    <row r="14259" spans="1:2">
      <c r="A14259" s="1">
        <v>1090100190403</v>
      </c>
      <c r="B14259" t="s">
        <v>13459</v>
      </c>
    </row>
    <row r="14260" spans="1:2">
      <c r="A14260" s="1">
        <v>1090100190410</v>
      </c>
      <c r="B14260" t="s">
        <v>13460</v>
      </c>
    </row>
    <row r="14261" spans="1:2">
      <c r="A14261" s="1">
        <v>1090100190427</v>
      </c>
      <c r="B14261" t="s">
        <v>13461</v>
      </c>
    </row>
    <row r="14262" spans="1:2">
      <c r="A14262" s="1">
        <v>1090100190434</v>
      </c>
      <c r="B14262" t="s">
        <v>13462</v>
      </c>
    </row>
    <row r="14263" spans="1:2">
      <c r="A14263" s="1">
        <v>1090100190441</v>
      </c>
      <c r="B14263" t="s">
        <v>13463</v>
      </c>
    </row>
    <row r="14264" spans="1:2">
      <c r="A14264" s="1">
        <v>1090100190458</v>
      </c>
      <c r="B14264" t="s">
        <v>13464</v>
      </c>
    </row>
    <row r="14265" spans="1:2">
      <c r="A14265" s="1">
        <v>1090100190465</v>
      </c>
      <c r="B14265" t="s">
        <v>13465</v>
      </c>
    </row>
    <row r="14266" spans="1:2">
      <c r="A14266" s="1">
        <v>1090100190472</v>
      </c>
      <c r="B14266" t="s">
        <v>13466</v>
      </c>
    </row>
    <row r="14267" spans="1:2">
      <c r="A14267" s="1">
        <v>1090100190489</v>
      </c>
      <c r="B14267" t="s">
        <v>13467</v>
      </c>
    </row>
    <row r="14268" spans="1:2">
      <c r="A14268" s="1">
        <v>1090100190496</v>
      </c>
      <c r="B14268" t="s">
        <v>13468</v>
      </c>
    </row>
    <row r="14269" spans="1:2">
      <c r="A14269" s="1">
        <v>1090100190502</v>
      </c>
      <c r="B14269" t="s">
        <v>13469</v>
      </c>
    </row>
    <row r="14270" spans="1:2">
      <c r="A14270" s="1">
        <v>1090100190519</v>
      </c>
      <c r="B14270" t="s">
        <v>13470</v>
      </c>
    </row>
    <row r="14271" spans="1:2">
      <c r="A14271" s="1">
        <v>1090100190526</v>
      </c>
      <c r="B14271" t="s">
        <v>13471</v>
      </c>
    </row>
    <row r="14272" spans="1:2">
      <c r="A14272" s="1">
        <v>1090100190533</v>
      </c>
      <c r="B14272" t="s">
        <v>13472</v>
      </c>
    </row>
    <row r="14273" spans="1:2">
      <c r="A14273" s="1">
        <v>1090100190540</v>
      </c>
      <c r="B14273" t="s">
        <v>13473</v>
      </c>
    </row>
    <row r="14274" spans="1:2">
      <c r="A14274" s="1">
        <v>1090100190557</v>
      </c>
      <c r="B14274" t="s">
        <v>13474</v>
      </c>
    </row>
    <row r="14275" spans="1:2">
      <c r="A14275" s="1">
        <v>1090100190564</v>
      </c>
      <c r="B14275" t="s">
        <v>13475</v>
      </c>
    </row>
    <row r="14276" spans="1:2">
      <c r="A14276" s="1">
        <v>1090100190571</v>
      </c>
      <c r="B14276" t="s">
        <v>13476</v>
      </c>
    </row>
    <row r="14277" spans="1:2">
      <c r="A14277" s="1">
        <v>1090100190588</v>
      </c>
      <c r="B14277" t="s">
        <v>13477</v>
      </c>
    </row>
    <row r="14278" spans="1:2">
      <c r="A14278" s="1">
        <v>1090100190595</v>
      </c>
      <c r="B14278" t="s">
        <v>13478</v>
      </c>
    </row>
    <row r="14279" spans="1:2">
      <c r="A14279" s="1">
        <v>1090100190601</v>
      </c>
      <c r="B14279" t="s">
        <v>13479</v>
      </c>
    </row>
    <row r="14280" spans="1:2">
      <c r="A14280" s="1">
        <v>1090100190618</v>
      </c>
      <c r="B14280" t="s">
        <v>13480</v>
      </c>
    </row>
    <row r="14281" spans="1:2">
      <c r="A14281" s="1">
        <v>1090100190625</v>
      </c>
      <c r="B14281" t="s">
        <v>13481</v>
      </c>
    </row>
    <row r="14282" spans="1:2">
      <c r="A14282" s="1">
        <v>1090100190632</v>
      </c>
      <c r="B14282" t="s">
        <v>13482</v>
      </c>
    </row>
    <row r="14283" spans="1:2">
      <c r="A14283" s="1">
        <v>1090100190649</v>
      </c>
      <c r="B14283" t="s">
        <v>13483</v>
      </c>
    </row>
    <row r="14284" spans="1:2">
      <c r="A14284" s="1">
        <v>1090100190656</v>
      </c>
      <c r="B14284" t="s">
        <v>13484</v>
      </c>
    </row>
    <row r="14285" spans="1:2">
      <c r="A14285" s="1">
        <v>1090100190663</v>
      </c>
      <c r="B14285" t="s">
        <v>13485</v>
      </c>
    </row>
    <row r="14286" spans="1:2">
      <c r="A14286" s="1">
        <v>1090100190670</v>
      </c>
      <c r="B14286" t="s">
        <v>13486</v>
      </c>
    </row>
    <row r="14287" spans="1:2">
      <c r="A14287" s="1">
        <v>1090100190687</v>
      </c>
      <c r="B14287" t="s">
        <v>13487</v>
      </c>
    </row>
    <row r="14288" spans="1:2">
      <c r="A14288" s="1">
        <v>1090100190694</v>
      </c>
      <c r="B14288" t="s">
        <v>13488</v>
      </c>
    </row>
    <row r="14289" spans="1:2">
      <c r="A14289" s="1">
        <v>1090100190700</v>
      </c>
      <c r="B14289" t="s">
        <v>13489</v>
      </c>
    </row>
    <row r="14290" spans="1:2">
      <c r="A14290" s="1">
        <v>1090100190717</v>
      </c>
      <c r="B14290" t="s">
        <v>13490</v>
      </c>
    </row>
    <row r="14291" spans="1:2">
      <c r="A14291" s="1">
        <v>1090100190724</v>
      </c>
      <c r="B14291" t="s">
        <v>13491</v>
      </c>
    </row>
    <row r="14292" spans="1:2">
      <c r="A14292" s="1">
        <v>1090100190731</v>
      </c>
      <c r="B14292" t="s">
        <v>13492</v>
      </c>
    </row>
    <row r="14293" spans="1:2">
      <c r="A14293" s="1">
        <v>1090100190748</v>
      </c>
      <c r="B14293" t="s">
        <v>13493</v>
      </c>
    </row>
    <row r="14294" spans="1:2">
      <c r="A14294" s="1">
        <v>1090100190755</v>
      </c>
      <c r="B14294" t="s">
        <v>13494</v>
      </c>
    </row>
    <row r="14295" spans="1:2">
      <c r="A14295" s="1">
        <v>1090100190762</v>
      </c>
      <c r="B14295" t="s">
        <v>13495</v>
      </c>
    </row>
    <row r="14296" spans="1:2">
      <c r="A14296" s="1">
        <v>1090100190779</v>
      </c>
      <c r="B14296" t="s">
        <v>13496</v>
      </c>
    </row>
    <row r="14297" spans="1:2">
      <c r="A14297" s="1">
        <v>1090100190786</v>
      </c>
      <c r="B14297" t="s">
        <v>13497</v>
      </c>
    </row>
    <row r="14298" spans="1:2">
      <c r="A14298" s="1">
        <v>1090100190793</v>
      </c>
      <c r="B14298" t="s">
        <v>13498</v>
      </c>
    </row>
    <row r="14299" spans="1:2">
      <c r="A14299" s="1">
        <v>1090100190809</v>
      </c>
      <c r="B14299" t="s">
        <v>13499</v>
      </c>
    </row>
    <row r="14300" spans="1:2">
      <c r="A14300" s="1">
        <v>1090100190816</v>
      </c>
      <c r="B14300" t="s">
        <v>13500</v>
      </c>
    </row>
    <row r="14301" spans="1:2">
      <c r="A14301" s="1">
        <v>1090100190823</v>
      </c>
      <c r="B14301" t="s">
        <v>13501</v>
      </c>
    </row>
    <row r="14302" spans="1:2">
      <c r="A14302" s="1">
        <v>1090100190830</v>
      </c>
      <c r="B14302" t="e">
        <f>+RECHARGEABLE LIGHT ZIGMA KE KN-6156</f>
        <v>#NAME?</v>
      </c>
    </row>
    <row r="14303" spans="1:2">
      <c r="A14303" s="1">
        <v>1090100190847</v>
      </c>
      <c r="B14303" t="e">
        <f>+RECHARGEABLE LIGHT ZIGMA KE KN-6136</f>
        <v>#NAME?</v>
      </c>
    </row>
    <row r="14304" spans="1:2">
      <c r="A14304" s="1">
        <v>1090100190854</v>
      </c>
      <c r="B14304" t="e">
        <f>+RECHARGEABLE LIGHT ZIGMA KE KN-6116</f>
        <v>#NAME?</v>
      </c>
    </row>
    <row r="14305" spans="1:2">
      <c r="A14305" s="1">
        <v>1090100190861</v>
      </c>
      <c r="B14305" t="s">
        <v>13502</v>
      </c>
    </row>
    <row r="14306" spans="1:2">
      <c r="A14306" s="1">
        <v>1090100190878</v>
      </c>
      <c r="B14306" t="e">
        <f>+LAUNDRY BASKET DEA HOME Z438M008 RATTAN WHITE</f>
        <v>#NAME?</v>
      </c>
    </row>
    <row r="14307" spans="1:2">
      <c r="A14307" s="1">
        <v>1090100190885</v>
      </c>
      <c r="B14307" t="e">
        <f>+LAUNDRY BASKET DEA HOME Z438M035 RATTAN BROWN</f>
        <v>#NAME?</v>
      </c>
    </row>
    <row r="14308" spans="1:2">
      <c r="A14308" s="1">
        <v>1090100190892</v>
      </c>
      <c r="B14308" t="s">
        <v>13503</v>
      </c>
    </row>
    <row r="14309" spans="1:2">
      <c r="A14309" s="1">
        <v>1090100190908</v>
      </c>
      <c r="B14309" t="e">
        <f>+LAUNDRY HAMPER DEA HOME Z439M035 RATTAN BROWN</f>
        <v>#NAME?</v>
      </c>
    </row>
    <row r="14310" spans="1:2">
      <c r="A14310" s="1">
        <v>1090100190915</v>
      </c>
      <c r="B14310" t="e">
        <f>+STORAGE BOX DEA HOME Z163R035 WOOD LINE BROWN</f>
        <v>#NAME?</v>
      </c>
    </row>
    <row r="14311" spans="1:2">
      <c r="A14311" s="1">
        <v>1090100190922</v>
      </c>
      <c r="B14311" t="s">
        <v>13504</v>
      </c>
    </row>
    <row r="14312" spans="1:2">
      <c r="A14312" s="1">
        <v>1090100190939</v>
      </c>
      <c r="B14312" t="s">
        <v>13505</v>
      </c>
    </row>
    <row r="14313" spans="1:2">
      <c r="A14313" s="1">
        <v>1090100190946</v>
      </c>
      <c r="B14313" t="s">
        <v>13506</v>
      </c>
    </row>
    <row r="14314" spans="1:2">
      <c r="A14314" s="1">
        <v>1090100190953</v>
      </c>
      <c r="B14314" t="s">
        <v>13507</v>
      </c>
    </row>
    <row r="14315" spans="1:2">
      <c r="A14315" s="1">
        <v>1090100190960</v>
      </c>
      <c r="B14315" t="s">
        <v>13508</v>
      </c>
    </row>
    <row r="14316" spans="1:2">
      <c r="A14316" s="1">
        <v>1090100190977</v>
      </c>
      <c r="B14316" t="s">
        <v>13509</v>
      </c>
    </row>
    <row r="14317" spans="1:2">
      <c r="A14317" s="1">
        <v>1090100190984</v>
      </c>
      <c r="B14317" t="s">
        <v>13510</v>
      </c>
    </row>
    <row r="14318" spans="1:2">
      <c r="A14318" s="1">
        <v>1090100190991</v>
      </c>
      <c r="B14318" t="s">
        <v>13511</v>
      </c>
    </row>
    <row r="14319" spans="1:2">
      <c r="A14319" s="1">
        <v>1090100191004</v>
      </c>
      <c r="B14319" t="s">
        <v>13512</v>
      </c>
    </row>
    <row r="14320" spans="1:2">
      <c r="A14320" s="1">
        <v>1090100191011</v>
      </c>
      <c r="B14320" t="e">
        <f>+PUMP AQUASTRONG SHALLOW WELL JET EJM40LB PLASTIC IMP.COPPER WINDING</f>
        <v>#NAME?</v>
      </c>
    </row>
    <row r="14321" spans="1:2">
      <c r="A14321" s="1">
        <v>1090100191028</v>
      </c>
      <c r="B14321" t="s">
        <v>13513</v>
      </c>
    </row>
    <row r="14322" spans="1:2">
      <c r="A14322" s="1">
        <v>1090100191035</v>
      </c>
      <c r="B14322" t="s">
        <v>13514</v>
      </c>
    </row>
    <row r="14323" spans="1:2">
      <c r="A14323" s="1">
        <v>1090100191042</v>
      </c>
      <c r="B14323" t="s">
        <v>13515</v>
      </c>
    </row>
    <row r="14324" spans="1:2">
      <c r="A14324" s="1">
        <v>1090100191059</v>
      </c>
      <c r="B14324" t="s">
        <v>13516</v>
      </c>
    </row>
    <row r="14325" spans="1:2">
      <c r="A14325" s="1">
        <v>1090100191066</v>
      </c>
      <c r="B14325" t="s">
        <v>13517</v>
      </c>
    </row>
    <row r="14326" spans="1:2">
      <c r="A14326" s="1">
        <v>1090100191073</v>
      </c>
      <c r="B14326" t="s">
        <v>13518</v>
      </c>
    </row>
    <row r="14327" spans="1:2">
      <c r="A14327" s="1">
        <v>1090100191080</v>
      </c>
      <c r="B14327" t="s">
        <v>13519</v>
      </c>
    </row>
    <row r="14328" spans="1:2">
      <c r="A14328" s="1">
        <v>1090100191097</v>
      </c>
      <c r="B14328" t="s">
        <v>13520</v>
      </c>
    </row>
    <row r="14329" spans="1:2">
      <c r="A14329" s="1">
        <v>1090100191103</v>
      </c>
      <c r="B14329" t="s">
        <v>13521</v>
      </c>
    </row>
    <row r="14330" spans="1:2">
      <c r="A14330" s="1">
        <v>1090100191110</v>
      </c>
      <c r="B14330" t="s">
        <v>13522</v>
      </c>
    </row>
    <row r="14331" spans="1:2">
      <c r="A14331" s="1">
        <v>1090100191127</v>
      </c>
      <c r="B14331" t="s">
        <v>13523</v>
      </c>
    </row>
    <row r="14332" spans="1:2">
      <c r="A14332" s="1">
        <v>1090100191134</v>
      </c>
      <c r="B14332" t="s">
        <v>13524</v>
      </c>
    </row>
    <row r="14333" spans="1:2">
      <c r="A14333" s="1">
        <v>1090100191141</v>
      </c>
      <c r="B14333" t="s">
        <v>13525</v>
      </c>
    </row>
    <row r="14334" spans="1:2">
      <c r="A14334" s="1">
        <v>1090100191158</v>
      </c>
      <c r="B14334" t="s">
        <v>13526</v>
      </c>
    </row>
    <row r="14335" spans="1:2">
      <c r="A14335" s="1">
        <v>1090100191165</v>
      </c>
      <c r="B14335" t="s">
        <v>13527</v>
      </c>
    </row>
    <row r="14336" spans="1:2">
      <c r="A14336" s="1">
        <v>1090100191172</v>
      </c>
      <c r="B14336" t="s">
        <v>13528</v>
      </c>
    </row>
    <row r="14337" spans="1:2">
      <c r="A14337" s="1">
        <v>1090100191189</v>
      </c>
      <c r="B14337" t="s">
        <v>13529</v>
      </c>
    </row>
    <row r="14338" spans="1:2">
      <c r="A14338" s="1">
        <v>1090100191196</v>
      </c>
      <c r="B14338" t="s">
        <v>13530</v>
      </c>
    </row>
    <row r="14339" spans="1:2">
      <c r="A14339" s="1">
        <v>1090100191202</v>
      </c>
      <c r="B14339" t="s">
        <v>13531</v>
      </c>
    </row>
    <row r="14340" spans="1:2">
      <c r="A14340" s="1">
        <v>1090100191219</v>
      </c>
      <c r="B14340" t="s">
        <v>13532</v>
      </c>
    </row>
    <row r="14341" spans="1:2">
      <c r="A14341" s="1">
        <v>1090100191226</v>
      </c>
      <c r="B14341" t="s">
        <v>13533</v>
      </c>
    </row>
    <row r="14342" spans="1:2">
      <c r="A14342" s="1">
        <v>1090100191233</v>
      </c>
      <c r="B14342" t="s">
        <v>13534</v>
      </c>
    </row>
    <row r="14343" spans="1:2">
      <c r="A14343" s="1">
        <v>1090100191240</v>
      </c>
      <c r="B14343" t="s">
        <v>13535</v>
      </c>
    </row>
    <row r="14344" spans="1:2">
      <c r="A14344" s="1">
        <v>1090100191257</v>
      </c>
      <c r="B14344" t="s">
        <v>13536</v>
      </c>
    </row>
    <row r="14345" spans="1:2">
      <c r="A14345" s="1">
        <v>1090100191264</v>
      </c>
      <c r="B14345" t="s">
        <v>13537</v>
      </c>
    </row>
    <row r="14346" spans="1:2">
      <c r="A14346" s="1">
        <v>1090100191271</v>
      </c>
      <c r="B14346" t="s">
        <v>13538</v>
      </c>
    </row>
    <row r="14347" spans="1:2">
      <c r="A14347" s="1">
        <v>1090100191288</v>
      </c>
      <c r="B14347" t="s">
        <v>13539</v>
      </c>
    </row>
    <row r="14348" spans="1:2">
      <c r="A14348" s="1">
        <v>1090100191295</v>
      </c>
      <c r="B14348" t="s">
        <v>13540</v>
      </c>
    </row>
    <row r="14349" spans="1:2">
      <c r="A14349" s="1">
        <v>1090100191301</v>
      </c>
      <c r="B14349" t="s">
        <v>13541</v>
      </c>
    </row>
    <row r="14350" spans="1:2">
      <c r="A14350" s="1">
        <v>1090100191318</v>
      </c>
      <c r="B14350" t="s">
        <v>13542</v>
      </c>
    </row>
    <row r="14351" spans="1:2">
      <c r="A14351" s="1">
        <v>1090100191325</v>
      </c>
      <c r="B14351" t="s">
        <v>13543</v>
      </c>
    </row>
    <row r="14352" spans="1:2">
      <c r="A14352" s="1">
        <v>1090100191332</v>
      </c>
      <c r="B14352" t="s">
        <v>13544</v>
      </c>
    </row>
    <row r="14353" spans="1:2">
      <c r="A14353" s="1">
        <v>1090100191349</v>
      </c>
      <c r="B14353" t="s">
        <v>13545</v>
      </c>
    </row>
    <row r="14354" spans="1:2">
      <c r="A14354" s="1">
        <v>1090100191356</v>
      </c>
      <c r="B14354" t="s">
        <v>13546</v>
      </c>
    </row>
    <row r="14355" spans="1:2">
      <c r="A14355" s="1">
        <v>1090100191363</v>
      </c>
      <c r="B14355" t="s">
        <v>13547</v>
      </c>
    </row>
    <row r="14356" spans="1:2">
      <c r="A14356" s="1">
        <v>1090100191370</v>
      </c>
      <c r="B14356" t="s">
        <v>13548</v>
      </c>
    </row>
    <row r="14357" spans="1:2">
      <c r="A14357" s="1">
        <v>1090100191387</v>
      </c>
      <c r="B14357" t="s">
        <v>13549</v>
      </c>
    </row>
    <row r="14358" spans="1:2">
      <c r="A14358" s="1">
        <v>1090100191394</v>
      </c>
      <c r="B14358" t="s">
        <v>13550</v>
      </c>
    </row>
    <row r="14359" spans="1:2">
      <c r="A14359" s="1">
        <v>1090100191509</v>
      </c>
      <c r="B14359" t="s">
        <v>13551</v>
      </c>
    </row>
    <row r="14360" spans="1:2">
      <c r="A14360" s="1">
        <v>1090100191516</v>
      </c>
      <c r="B14360" t="s">
        <v>13552</v>
      </c>
    </row>
    <row r="14361" spans="1:2">
      <c r="A14361" s="1">
        <v>1090100191523</v>
      </c>
      <c r="B14361" t="s">
        <v>13553</v>
      </c>
    </row>
    <row r="14362" spans="1:2">
      <c r="A14362" s="1">
        <v>1090100191530</v>
      </c>
      <c r="B14362" t="s">
        <v>13554</v>
      </c>
    </row>
    <row r="14363" spans="1:2">
      <c r="A14363" s="1">
        <v>1090100191547</v>
      </c>
      <c r="B14363" t="s">
        <v>13555</v>
      </c>
    </row>
    <row r="14364" spans="1:2">
      <c r="A14364" s="1">
        <v>1090100191554</v>
      </c>
      <c r="B14364" t="s">
        <v>13556</v>
      </c>
    </row>
    <row r="14365" spans="1:2">
      <c r="A14365" s="1">
        <v>1090100191561</v>
      </c>
      <c r="B14365" t="s">
        <v>13557</v>
      </c>
    </row>
    <row r="14366" spans="1:2">
      <c r="A14366" s="1">
        <v>1090100191578</v>
      </c>
      <c r="B14366" t="s">
        <v>13558</v>
      </c>
    </row>
    <row r="14367" spans="1:2">
      <c r="A14367" s="1">
        <v>1090100191585</v>
      </c>
      <c r="B14367" t="s">
        <v>13559</v>
      </c>
    </row>
    <row r="14368" spans="1:2">
      <c r="A14368" s="1">
        <v>1090100191592</v>
      </c>
      <c r="B14368" t="s">
        <v>13560</v>
      </c>
    </row>
    <row r="14369" spans="1:2">
      <c r="A14369" s="1">
        <v>1090100191608</v>
      </c>
      <c r="B14369" t="s">
        <v>13561</v>
      </c>
    </row>
    <row r="14370" spans="1:2">
      <c r="A14370" s="1">
        <v>1090100191615</v>
      </c>
      <c r="B14370" t="s">
        <v>13562</v>
      </c>
    </row>
    <row r="14371" spans="1:2">
      <c r="A14371" s="1">
        <v>1090100191622</v>
      </c>
      <c r="B14371" t="s">
        <v>13563</v>
      </c>
    </row>
    <row r="14372" spans="1:2">
      <c r="A14372" s="1">
        <v>1090100191639</v>
      </c>
      <c r="B14372" t="s">
        <v>13564</v>
      </c>
    </row>
    <row r="14373" spans="1:2">
      <c r="A14373" s="1">
        <v>1090100191646</v>
      </c>
      <c r="B14373" t="s">
        <v>13565</v>
      </c>
    </row>
    <row r="14374" spans="1:2">
      <c r="A14374" s="1">
        <v>1090100191653</v>
      </c>
      <c r="B14374" t="s">
        <v>13566</v>
      </c>
    </row>
    <row r="14375" spans="1:2">
      <c r="A14375" s="1">
        <v>1090100191660</v>
      </c>
      <c r="B14375" t="s">
        <v>13567</v>
      </c>
    </row>
    <row r="14376" spans="1:2">
      <c r="A14376" s="1">
        <v>1090100191677</v>
      </c>
      <c r="B14376" t="s">
        <v>13568</v>
      </c>
    </row>
    <row r="14377" spans="1:2">
      <c r="A14377" s="1">
        <v>1090100191684</v>
      </c>
      <c r="B14377" t="s">
        <v>13569</v>
      </c>
    </row>
    <row r="14378" spans="1:2">
      <c r="A14378" s="1">
        <v>1090100191691</v>
      </c>
      <c r="B14378" t="s">
        <v>13570</v>
      </c>
    </row>
    <row r="14379" spans="1:2">
      <c r="A14379" s="1">
        <v>1090100191707</v>
      </c>
      <c r="B14379" t="s">
        <v>13571</v>
      </c>
    </row>
    <row r="14380" spans="1:2">
      <c r="A14380" s="1">
        <v>1090100191714</v>
      </c>
      <c r="B14380" t="s">
        <v>13572</v>
      </c>
    </row>
    <row r="14381" spans="1:2">
      <c r="A14381" s="1">
        <v>1090100191721</v>
      </c>
      <c r="B14381" t="s">
        <v>13573</v>
      </c>
    </row>
    <row r="14382" spans="1:2">
      <c r="A14382" s="1">
        <v>1090100191738</v>
      </c>
      <c r="B14382" t="s">
        <v>13574</v>
      </c>
    </row>
    <row r="14383" spans="1:2">
      <c r="A14383" s="1">
        <v>1090100191745</v>
      </c>
      <c r="B14383" t="s">
        <v>13575</v>
      </c>
    </row>
    <row r="14384" spans="1:2">
      <c r="A14384" s="1">
        <v>1090100191752</v>
      </c>
      <c r="B14384" t="s">
        <v>13576</v>
      </c>
    </row>
    <row r="14385" spans="1:2">
      <c r="A14385" s="1">
        <v>1090100191769</v>
      </c>
      <c r="B14385" t="s">
        <v>13577</v>
      </c>
    </row>
    <row r="14386" spans="1:2">
      <c r="A14386" s="1">
        <v>1090100191776</v>
      </c>
      <c r="B14386" t="s">
        <v>13578</v>
      </c>
    </row>
    <row r="14387" spans="1:2">
      <c r="A14387" s="1">
        <v>1090100191783</v>
      </c>
      <c r="B14387" t="s">
        <v>13579</v>
      </c>
    </row>
    <row r="14388" spans="1:2">
      <c r="A14388" s="1">
        <v>1090100191790</v>
      </c>
      <c r="B14388" t="s">
        <v>13580</v>
      </c>
    </row>
    <row r="14389" spans="1:2">
      <c r="A14389" s="1">
        <v>1090100191806</v>
      </c>
      <c r="B14389" t="s">
        <v>13581</v>
      </c>
    </row>
    <row r="14390" spans="1:2">
      <c r="A14390" s="1">
        <v>1090100191813</v>
      </c>
      <c r="B14390" t="s">
        <v>13582</v>
      </c>
    </row>
    <row r="14391" spans="1:2">
      <c r="A14391" s="1">
        <v>1090100191820</v>
      </c>
      <c r="B14391" t="e">
        <f>+DOOR STOPPER HAUSMANN ZH #REF! SC</f>
        <v>#NAME?</v>
      </c>
    </row>
    <row r="14392" spans="1:2">
      <c r="A14392" s="1">
        <v>1090100191837</v>
      </c>
      <c r="B14392" t="s">
        <v>13583</v>
      </c>
    </row>
    <row r="14393" spans="1:2">
      <c r="A14393" s="1">
        <v>1090100191844</v>
      </c>
      <c r="B14393" t="e">
        <f>+DOOR CHAIN HAUSMANN ZH #REF! AB</f>
        <v>#NAME?</v>
      </c>
    </row>
    <row r="14394" spans="1:2">
      <c r="A14394" s="1">
        <v>1090100191851</v>
      </c>
      <c r="B14394" t="e">
        <f>+DOOR CHAIN HAUSMANN ZH #REF! SC</f>
        <v>#NAME?</v>
      </c>
    </row>
    <row r="14395" spans="1:2">
      <c r="A14395" s="1">
        <v>1090100191868</v>
      </c>
      <c r="B14395" t="s">
        <v>13584</v>
      </c>
    </row>
    <row r="14396" spans="1:2">
      <c r="A14396" s="1">
        <v>1090100191875</v>
      </c>
      <c r="B14396" t="s">
        <v>13585</v>
      </c>
    </row>
    <row r="14397" spans="1:2">
      <c r="A14397" s="1">
        <v>1090100191882</v>
      </c>
      <c r="B14397" t="s">
        <v>13586</v>
      </c>
    </row>
    <row r="14398" spans="1:2">
      <c r="A14398" s="1">
        <v>1090100191899</v>
      </c>
      <c r="B14398" t="s">
        <v>13587</v>
      </c>
    </row>
    <row r="14399" spans="1:2">
      <c r="A14399" s="1">
        <v>1090100191905</v>
      </c>
      <c r="B14399" t="e">
        <f>+DOOR LATCH HAUSMANN ZH #REF! AB</f>
        <v>#NAME?</v>
      </c>
    </row>
    <row r="14400" spans="1:2">
      <c r="A14400" s="1">
        <v>1090100191912</v>
      </c>
      <c r="B14400" t="e">
        <f>+DOOR LATCH HAUSMANN ZH #REF! SC</f>
        <v>#NAME?</v>
      </c>
    </row>
    <row r="14401" spans="1:2">
      <c r="A14401" s="1">
        <v>1090100191929</v>
      </c>
      <c r="B14401" t="s">
        <v>13588</v>
      </c>
    </row>
    <row r="14402" spans="1:2">
      <c r="A14402" s="1">
        <v>1090100191936</v>
      </c>
      <c r="B14402" t="s">
        <v>13589</v>
      </c>
    </row>
    <row r="14403" spans="1:2">
      <c r="A14403" s="1">
        <v>1090100191943</v>
      </c>
      <c r="B14403" t="s">
        <v>13590</v>
      </c>
    </row>
    <row r="14404" spans="1:2">
      <c r="A14404" s="1">
        <v>1090100191950</v>
      </c>
      <c r="B14404" t="s">
        <v>13591</v>
      </c>
    </row>
    <row r="14405" spans="1:2">
      <c r="A14405" s="1">
        <v>1090100191967</v>
      </c>
      <c r="B14405" t="e">
        <f>+DOOR LATCH HAUSMANN ZH #REF! BSN</f>
        <v>#NAME?</v>
      </c>
    </row>
    <row r="14406" spans="1:2">
      <c r="A14406" s="1">
        <v>1090100191974</v>
      </c>
      <c r="B14406" t="s">
        <v>13592</v>
      </c>
    </row>
    <row r="14407" spans="1:2">
      <c r="A14407" s="1">
        <v>1090100191981</v>
      </c>
      <c r="B14407" t="e">
        <f>+DOOR CHAIN HAUSMANN ZH #REF! BSN</f>
        <v>#NAME?</v>
      </c>
    </row>
    <row r="14408" spans="1:2">
      <c r="A14408" s="1">
        <v>1090100191998</v>
      </c>
      <c r="B14408" t="s">
        <v>13593</v>
      </c>
    </row>
    <row r="14409" spans="1:2">
      <c r="A14409" s="1">
        <v>1090100192001</v>
      </c>
      <c r="B14409" t="e">
        <f>+COAT HOOK HAUSMANN #REF! AB</f>
        <v>#NAME?</v>
      </c>
    </row>
    <row r="14410" spans="1:2">
      <c r="A14410" s="1">
        <v>1090100192018</v>
      </c>
      <c r="B14410" t="e">
        <f>+COAT HOOK HAUSMANN #REF! BSN</f>
        <v>#NAME?</v>
      </c>
    </row>
    <row r="14411" spans="1:2">
      <c r="A14411" s="1">
        <v>1090100192025</v>
      </c>
      <c r="B14411" t="e">
        <f>+DOOR CATCH HAUSMANN #REF! AB</f>
        <v>#NAME?</v>
      </c>
    </row>
    <row r="14412" spans="1:2">
      <c r="A14412" s="1">
        <v>1090100192032</v>
      </c>
      <c r="B14412" t="e">
        <f>+DOOR CATCH HAUSMANN #REF! BSN</f>
        <v>#NAME?</v>
      </c>
    </row>
    <row r="14413" spans="1:2">
      <c r="A14413" s="1">
        <v>1090100192049</v>
      </c>
      <c r="B14413" t="s">
        <v>13594</v>
      </c>
    </row>
    <row r="14414" spans="1:2">
      <c r="A14414" s="1">
        <v>1090100192056</v>
      </c>
      <c r="B14414" t="s">
        <v>13595</v>
      </c>
    </row>
    <row r="14415" spans="1:2">
      <c r="A14415" s="1">
        <v>1090100192063</v>
      </c>
      <c r="B14415" t="e">
        <f>+COAT HOOK HAUSMANN #REF! AB</f>
        <v>#NAME?</v>
      </c>
    </row>
    <row r="14416" spans="1:2">
      <c r="A14416" s="1">
        <v>1090100192070</v>
      </c>
      <c r="B14416" t="e">
        <f>+COAT HOOK HAUSMANN #REF! BSN</f>
        <v>#NAME?</v>
      </c>
    </row>
    <row r="14417" spans="1:2">
      <c r="A14417" s="1">
        <v>1090100192087</v>
      </c>
      <c r="B14417" t="s">
        <v>13596</v>
      </c>
    </row>
    <row r="14418" spans="1:2">
      <c r="A14418" s="1">
        <v>1090100192094</v>
      </c>
      <c r="B14418" t="s">
        <v>13597</v>
      </c>
    </row>
    <row r="14419" spans="1:2">
      <c r="A14419" s="1">
        <v>1090100192100</v>
      </c>
      <c r="B14419" t="s">
        <v>13598</v>
      </c>
    </row>
    <row r="14420" spans="1:2">
      <c r="A14420" s="1">
        <v>1090100192117</v>
      </c>
      <c r="B14420" t="s">
        <v>13599</v>
      </c>
    </row>
    <row r="14421" spans="1:2">
      <c r="A14421" s="1">
        <v>1090100192124</v>
      </c>
      <c r="B14421" t="s">
        <v>13600</v>
      </c>
    </row>
    <row r="14422" spans="1:2">
      <c r="A14422" s="1">
        <v>1090100192131</v>
      </c>
      <c r="B14422" t="s">
        <v>13601</v>
      </c>
    </row>
    <row r="14423" spans="1:2">
      <c r="A14423" s="1">
        <v>1090100192216</v>
      </c>
      <c r="B14423" t="s">
        <v>13602</v>
      </c>
    </row>
    <row r="14424" spans="1:2">
      <c r="A14424" s="1">
        <v>1090100192223</v>
      </c>
      <c r="B14424" t="s">
        <v>13603</v>
      </c>
    </row>
    <row r="14425" spans="1:2">
      <c r="A14425" s="1">
        <v>1090100192230</v>
      </c>
      <c r="B14425" t="s">
        <v>13604</v>
      </c>
    </row>
    <row r="14426" spans="1:2">
      <c r="A14426" s="1">
        <v>1090100192247</v>
      </c>
      <c r="B14426" t="e">
        <f>+RAIL KENOVO GSE100 W/ 5-PCS HOOK SILVER</f>
        <v>#NAME?</v>
      </c>
    </row>
    <row r="14427" spans="1:2">
      <c r="A14427" s="1">
        <v>1090100192254</v>
      </c>
      <c r="B14427" t="s">
        <v>13605</v>
      </c>
    </row>
    <row r="14428" spans="1:2">
      <c r="A14428" s="1">
        <v>1090100192261</v>
      </c>
      <c r="B14428" t="e">
        <f>+HOOK KENOVO GSE22 SINGLE SMALL</f>
        <v>#NAME?</v>
      </c>
    </row>
    <row r="14429" spans="1:2">
      <c r="A14429" s="1">
        <v>1090100192278</v>
      </c>
      <c r="B14429" t="e">
        <f>+HOOK KENOVO GSE7 TWIN J LARGE</f>
        <v>#NAME?</v>
      </c>
    </row>
    <row r="14430" spans="1:2">
      <c r="A14430" s="1">
        <v>1090100192285</v>
      </c>
      <c r="B14430" t="e">
        <f>+HOOK KENOVO GSE5 SINGLE J SMALL</f>
        <v>#NAME?</v>
      </c>
    </row>
    <row r="14431" spans="1:2">
      <c r="A14431" s="1">
        <v>1090100192292</v>
      </c>
      <c r="B14431" t="s">
        <v>13606</v>
      </c>
    </row>
    <row r="14432" spans="1:2">
      <c r="A14432" s="1">
        <v>1090100192308</v>
      </c>
      <c r="B14432" t="e">
        <f>+HOOK KENOVO GSE4 SINGLE STRAIGHT SMALL</f>
        <v>#NAME?</v>
      </c>
    </row>
    <row r="14433" spans="1:2">
      <c r="A14433" s="1">
        <v>1090100192315</v>
      </c>
      <c r="B14433" t="e">
        <f>+HOOK KENOVO GSE8 TWIN STRAIGHT LARGE</f>
        <v>#NAME?</v>
      </c>
    </row>
    <row r="14434" spans="1:2">
      <c r="A14434" s="1">
        <v>1090100192322</v>
      </c>
      <c r="B14434" t="e">
        <f>+HOOK KENOVO GSE20 SINGLE S SMALL</f>
        <v>#NAME?</v>
      </c>
    </row>
    <row r="14435" spans="1:2">
      <c r="A14435" s="1">
        <v>1090100192339</v>
      </c>
      <c r="B14435" t="e">
        <f>+WIRE BASKET KENOVO GSE25 SMALL</f>
        <v>#NAME?</v>
      </c>
    </row>
    <row r="14436" spans="1:2">
      <c r="A14436" s="1">
        <v>1090100192346</v>
      </c>
      <c r="B14436" t="s">
        <v>13607</v>
      </c>
    </row>
    <row r="14437" spans="1:2">
      <c r="A14437" s="1">
        <v>1090100192353</v>
      </c>
      <c r="B14437" t="e">
        <f>+HOOK KENOVO GSE12 BIKE HORIZONTAL</f>
        <v>#NAME?</v>
      </c>
    </row>
    <row r="14438" spans="1:2">
      <c r="A14438" s="1">
        <v>1090100192360</v>
      </c>
      <c r="B14438" t="s">
        <v>13608</v>
      </c>
    </row>
    <row r="14439" spans="1:2">
      <c r="A14439" s="1">
        <v>1090100192377</v>
      </c>
      <c r="B14439" t="s">
        <v>13609</v>
      </c>
    </row>
    <row r="14440" spans="1:2">
      <c r="A14440" s="1">
        <v>1090100192384</v>
      </c>
      <c r="B14440" t="s">
        <v>13610</v>
      </c>
    </row>
    <row r="14441" spans="1:2">
      <c r="A14441" s="1">
        <v>1090100192391</v>
      </c>
      <c r="B14441" t="s">
        <v>13611</v>
      </c>
    </row>
    <row r="14442" spans="1:2">
      <c r="A14442" s="1">
        <v>1090100192407</v>
      </c>
      <c r="B14442" t="s">
        <v>13612</v>
      </c>
    </row>
    <row r="14443" spans="1:2">
      <c r="A14443" s="1">
        <v>1090100192414</v>
      </c>
      <c r="B14443" t="s">
        <v>13613</v>
      </c>
    </row>
    <row r="14444" spans="1:2">
      <c r="A14444" s="1">
        <v>1090100192421</v>
      </c>
      <c r="B14444" t="s">
        <v>13614</v>
      </c>
    </row>
    <row r="14445" spans="1:2">
      <c r="A14445" s="1">
        <v>1090100192438</v>
      </c>
      <c r="B14445" t="s">
        <v>13615</v>
      </c>
    </row>
    <row r="14446" spans="1:2">
      <c r="A14446" s="1">
        <v>1090100192445</v>
      </c>
      <c r="B14446" t="s">
        <v>13616</v>
      </c>
    </row>
    <row r="14447" spans="1:2">
      <c r="A14447" s="1">
        <v>1090100192452</v>
      </c>
      <c r="B14447" t="s">
        <v>13617</v>
      </c>
    </row>
    <row r="14448" spans="1:2">
      <c r="A14448" s="1">
        <v>1090100192469</v>
      </c>
      <c r="B14448" t="s">
        <v>13618</v>
      </c>
    </row>
    <row r="14449" spans="1:2">
      <c r="A14449" s="1">
        <v>1090100192476</v>
      </c>
      <c r="B14449" t="s">
        <v>13619</v>
      </c>
    </row>
    <row r="14450" spans="1:2">
      <c r="A14450" s="1">
        <v>1090100192483</v>
      </c>
      <c r="B14450" t="s">
        <v>13620</v>
      </c>
    </row>
    <row r="14451" spans="1:2">
      <c r="A14451" s="1">
        <v>1090100192490</v>
      </c>
      <c r="B14451" t="s">
        <v>13621</v>
      </c>
    </row>
    <row r="14452" spans="1:2">
      <c r="A14452" s="1">
        <v>1090100192506</v>
      </c>
      <c r="B14452" t="s">
        <v>13622</v>
      </c>
    </row>
    <row r="14453" spans="1:2">
      <c r="A14453" s="1">
        <v>1090100192513</v>
      </c>
      <c r="B14453" t="s">
        <v>13623</v>
      </c>
    </row>
    <row r="14454" spans="1:2">
      <c r="A14454" s="1">
        <v>1090100192520</v>
      </c>
      <c r="B14454" t="s">
        <v>13624</v>
      </c>
    </row>
    <row r="14455" spans="1:2">
      <c r="A14455" s="1">
        <v>1090100192537</v>
      </c>
      <c r="B14455" t="s">
        <v>13625</v>
      </c>
    </row>
    <row r="14456" spans="1:2">
      <c r="A14456" s="1">
        <v>1090100192544</v>
      </c>
      <c r="B14456" t="s">
        <v>13626</v>
      </c>
    </row>
    <row r="14457" spans="1:2">
      <c r="A14457" s="1">
        <v>1090100192551</v>
      </c>
      <c r="B14457" t="s">
        <v>13627</v>
      </c>
    </row>
    <row r="14458" spans="1:2">
      <c r="A14458" s="1">
        <v>1090100192568</v>
      </c>
      <c r="B14458" t="s">
        <v>13628</v>
      </c>
    </row>
    <row r="14459" spans="1:2">
      <c r="A14459" s="1">
        <v>1090100192575</v>
      </c>
      <c r="B14459" t="s">
        <v>13629</v>
      </c>
    </row>
    <row r="14460" spans="1:2">
      <c r="A14460" s="1">
        <v>1090100192582</v>
      </c>
      <c r="B14460" t="s">
        <v>13630</v>
      </c>
    </row>
    <row r="14461" spans="1:2">
      <c r="A14461" s="1">
        <v>1090100192599</v>
      </c>
      <c r="B14461" t="s">
        <v>13631</v>
      </c>
    </row>
    <row r="14462" spans="1:2">
      <c r="A14462" s="1">
        <v>1090100192605</v>
      </c>
      <c r="B14462" t="s">
        <v>13632</v>
      </c>
    </row>
    <row r="14463" spans="1:2">
      <c r="A14463" s="1">
        <v>1090100192612</v>
      </c>
      <c r="B14463" t="s">
        <v>13633</v>
      </c>
    </row>
    <row r="14464" spans="1:2">
      <c r="A14464" s="1">
        <v>1090100192629</v>
      </c>
      <c r="B14464" t="s">
        <v>13634</v>
      </c>
    </row>
    <row r="14465" spans="1:2">
      <c r="A14465" s="1">
        <v>1090100192636</v>
      </c>
      <c r="B14465" t="s">
        <v>13635</v>
      </c>
    </row>
    <row r="14466" spans="1:2">
      <c r="A14466" s="1">
        <v>1090100192643</v>
      </c>
      <c r="B14466" t="s">
        <v>13636</v>
      </c>
    </row>
    <row r="14467" spans="1:2">
      <c r="A14467" s="1">
        <v>1090100192650</v>
      </c>
      <c r="B14467" t="s">
        <v>13637</v>
      </c>
    </row>
    <row r="14468" spans="1:2">
      <c r="A14468" s="1">
        <v>1090100192667</v>
      </c>
      <c r="B14468" t="s">
        <v>13638</v>
      </c>
    </row>
    <row r="14469" spans="1:2">
      <c r="A14469" s="1">
        <v>1090100192674</v>
      </c>
      <c r="B14469" t="s">
        <v>13639</v>
      </c>
    </row>
    <row r="14470" spans="1:2">
      <c r="A14470" s="1">
        <v>1090100192681</v>
      </c>
      <c r="B14470" t="s">
        <v>13640</v>
      </c>
    </row>
    <row r="14471" spans="1:2">
      <c r="A14471" s="1">
        <v>1090100192698</v>
      </c>
      <c r="B14471" t="s">
        <v>13641</v>
      </c>
    </row>
    <row r="14472" spans="1:2">
      <c r="A14472" s="1">
        <v>1090100192704</v>
      </c>
      <c r="B14472" t="s">
        <v>13642</v>
      </c>
    </row>
    <row r="14473" spans="1:2">
      <c r="A14473" s="1">
        <v>1090100192711</v>
      </c>
      <c r="B14473" t="s">
        <v>13643</v>
      </c>
    </row>
    <row r="14474" spans="1:2">
      <c r="A14474" s="1">
        <v>1090100192728</v>
      </c>
      <c r="B14474" t="s">
        <v>13644</v>
      </c>
    </row>
    <row r="14475" spans="1:2">
      <c r="A14475" s="1">
        <v>1090100192735</v>
      </c>
      <c r="B14475" t="s">
        <v>13645</v>
      </c>
    </row>
    <row r="14476" spans="1:2">
      <c r="A14476" s="1">
        <v>1090100192742</v>
      </c>
      <c r="B14476" t="s">
        <v>13646</v>
      </c>
    </row>
    <row r="14477" spans="1:2">
      <c r="A14477" s="1">
        <v>1090100192759</v>
      </c>
      <c r="B14477" t="s">
        <v>13647</v>
      </c>
    </row>
    <row r="14478" spans="1:2">
      <c r="A14478" s="1">
        <v>1090100192766</v>
      </c>
      <c r="B14478" t="s">
        <v>13648</v>
      </c>
    </row>
    <row r="14479" spans="1:2">
      <c r="A14479" s="1">
        <v>1090100192773</v>
      </c>
      <c r="B14479" t="s">
        <v>13649</v>
      </c>
    </row>
    <row r="14480" spans="1:2">
      <c r="A14480" s="1">
        <v>1090100192803</v>
      </c>
      <c r="B14480" t="s">
        <v>13650</v>
      </c>
    </row>
    <row r="14481" spans="1:2">
      <c r="A14481" s="1">
        <v>1090100192810</v>
      </c>
      <c r="B14481" t="s">
        <v>13651</v>
      </c>
    </row>
    <row r="14482" spans="1:2">
      <c r="A14482" s="1">
        <v>1090100192827</v>
      </c>
      <c r="B14482" t="s">
        <v>13652</v>
      </c>
    </row>
    <row r="14483" spans="1:2">
      <c r="A14483" s="1">
        <v>1090100192834</v>
      </c>
      <c r="B14483" t="s">
        <v>13653</v>
      </c>
    </row>
    <row r="14484" spans="1:2">
      <c r="A14484" s="1">
        <v>1090100192841</v>
      </c>
      <c r="B14484" t="s">
        <v>13654</v>
      </c>
    </row>
    <row r="14485" spans="1:2">
      <c r="A14485" s="1">
        <v>1090100192858</v>
      </c>
      <c r="B14485" t="s">
        <v>13655</v>
      </c>
    </row>
    <row r="14486" spans="1:2">
      <c r="A14486" s="1">
        <v>1090100192865</v>
      </c>
      <c r="B14486" t="s">
        <v>13656</v>
      </c>
    </row>
    <row r="14487" spans="1:2">
      <c r="A14487" s="1">
        <v>1090100192872</v>
      </c>
      <c r="B14487" t="s">
        <v>13657</v>
      </c>
    </row>
    <row r="14488" spans="1:2">
      <c r="A14488" s="1">
        <v>1090100192889</v>
      </c>
      <c r="B14488" t="s">
        <v>13658</v>
      </c>
    </row>
    <row r="14489" spans="1:2">
      <c r="A14489" s="1">
        <v>1090100192896</v>
      </c>
      <c r="B14489" t="s">
        <v>13659</v>
      </c>
    </row>
    <row r="14490" spans="1:2">
      <c r="A14490" s="1">
        <v>1090100192902</v>
      </c>
      <c r="B14490" t="s">
        <v>13660</v>
      </c>
    </row>
    <row r="14491" spans="1:2">
      <c r="A14491" s="1">
        <v>1090100192919</v>
      </c>
      <c r="B14491" t="s">
        <v>13661</v>
      </c>
    </row>
    <row r="14492" spans="1:2">
      <c r="A14492" s="1">
        <v>1090100192926</v>
      </c>
      <c r="B14492" t="s">
        <v>13662</v>
      </c>
    </row>
    <row r="14493" spans="1:2">
      <c r="A14493" s="1">
        <v>1090100192933</v>
      </c>
      <c r="B14493" t="s">
        <v>13663</v>
      </c>
    </row>
    <row r="14494" spans="1:2">
      <c r="A14494" s="1">
        <v>1090100192988</v>
      </c>
      <c r="B14494" t="e">
        <f>+POT GREAT OUTDOOR JP PVC X110 TERRACOTTA</f>
        <v>#NAME?</v>
      </c>
    </row>
    <row r="14495" spans="1:2">
      <c r="A14495" s="1">
        <v>1090100192995</v>
      </c>
      <c r="B14495" t="s">
        <v>13664</v>
      </c>
    </row>
    <row r="14496" spans="1:2">
      <c r="A14496" s="1">
        <v>1090100193008</v>
      </c>
      <c r="B14496" t="s">
        <v>13665</v>
      </c>
    </row>
    <row r="14497" spans="1:2">
      <c r="A14497" s="1">
        <v>1090100193015</v>
      </c>
      <c r="B14497" t="s">
        <v>13666</v>
      </c>
    </row>
    <row r="14498" spans="1:2">
      <c r="A14498" s="1">
        <v>1090100193022</v>
      </c>
      <c r="B14498" t="s">
        <v>13667</v>
      </c>
    </row>
    <row r="14499" spans="1:2">
      <c r="A14499" s="1">
        <v>1090100193039</v>
      </c>
      <c r="B14499" t="s">
        <v>13668</v>
      </c>
    </row>
    <row r="14500" spans="1:2">
      <c r="A14500" s="1">
        <v>1090100193046</v>
      </c>
      <c r="B14500" t="s">
        <v>13669</v>
      </c>
    </row>
    <row r="14501" spans="1:2">
      <c r="A14501" s="1">
        <v>1090100193053</v>
      </c>
      <c r="B14501" t="s">
        <v>13670</v>
      </c>
    </row>
    <row r="14502" spans="1:2">
      <c r="A14502" s="1">
        <v>1090100193060</v>
      </c>
      <c r="B14502" t="s">
        <v>13671</v>
      </c>
    </row>
    <row r="14503" spans="1:2">
      <c r="A14503" s="1">
        <v>1090100193077</v>
      </c>
      <c r="B14503" t="s">
        <v>13672</v>
      </c>
    </row>
    <row r="14504" spans="1:2">
      <c r="A14504" s="1">
        <v>1090100193084</v>
      </c>
      <c r="B14504" t="s">
        <v>13673</v>
      </c>
    </row>
    <row r="14505" spans="1:2">
      <c r="A14505" s="1">
        <v>1090100193091</v>
      </c>
      <c r="B14505" t="s">
        <v>13674</v>
      </c>
    </row>
    <row r="14506" spans="1:2">
      <c r="A14506" s="1">
        <v>1090100193107</v>
      </c>
      <c r="B14506" t="s">
        <v>13675</v>
      </c>
    </row>
    <row r="14507" spans="1:2">
      <c r="A14507" s="1">
        <v>1090100193114</v>
      </c>
      <c r="B14507" t="s">
        <v>13676</v>
      </c>
    </row>
    <row r="14508" spans="1:2">
      <c r="A14508" s="1">
        <v>1090100193121</v>
      </c>
      <c r="B14508" t="s">
        <v>13677</v>
      </c>
    </row>
    <row r="14509" spans="1:2">
      <c r="A14509" s="1">
        <v>1090100193138</v>
      </c>
      <c r="B14509" t="s">
        <v>13678</v>
      </c>
    </row>
    <row r="14510" spans="1:2">
      <c r="A14510" s="1">
        <v>1090100193145</v>
      </c>
      <c r="B14510" t="s">
        <v>13679</v>
      </c>
    </row>
    <row r="14511" spans="1:2">
      <c r="A14511" s="1">
        <v>1090100193152</v>
      </c>
      <c r="B14511" t="s">
        <v>13680</v>
      </c>
    </row>
    <row r="14512" spans="1:2">
      <c r="A14512" s="1">
        <v>1090100193169</v>
      </c>
      <c r="B14512" t="s">
        <v>13681</v>
      </c>
    </row>
    <row r="14513" spans="1:2">
      <c r="A14513" s="1">
        <v>1090100193176</v>
      </c>
      <c r="B14513" t="s">
        <v>13682</v>
      </c>
    </row>
    <row r="14514" spans="1:2">
      <c r="A14514" s="1">
        <v>1090100193183</v>
      </c>
      <c r="B14514" t="s">
        <v>13683</v>
      </c>
    </row>
    <row r="14515" spans="1:2">
      <c r="A14515" s="1">
        <v>1090100193190</v>
      </c>
      <c r="B14515" t="s">
        <v>13684</v>
      </c>
    </row>
    <row r="14516" spans="1:2">
      <c r="A14516" s="1">
        <v>1090100193206</v>
      </c>
      <c r="B14516" t="s">
        <v>13685</v>
      </c>
    </row>
    <row r="14517" spans="1:2">
      <c r="A14517" s="1">
        <v>1090100193213</v>
      </c>
      <c r="B14517" t="s">
        <v>13686</v>
      </c>
    </row>
    <row r="14518" spans="1:2">
      <c r="A14518" s="1">
        <v>1090100193220</v>
      </c>
      <c r="B14518" t="s">
        <v>13687</v>
      </c>
    </row>
    <row r="14519" spans="1:2">
      <c r="A14519" s="1">
        <v>1090100193237</v>
      </c>
      <c r="B14519" t="s">
        <v>13688</v>
      </c>
    </row>
    <row r="14520" spans="1:2">
      <c r="A14520" s="1">
        <v>1090100193244</v>
      </c>
      <c r="B14520" t="s">
        <v>13689</v>
      </c>
    </row>
    <row r="14521" spans="1:2">
      <c r="A14521" s="1">
        <v>1090100193251</v>
      </c>
      <c r="B14521" t="s">
        <v>13690</v>
      </c>
    </row>
    <row r="14522" spans="1:2">
      <c r="A14522" s="1">
        <v>1090100193268</v>
      </c>
      <c r="B14522" t="s">
        <v>13691</v>
      </c>
    </row>
    <row r="14523" spans="1:2">
      <c r="A14523" s="1">
        <v>1090100193275</v>
      </c>
      <c r="B14523" t="s">
        <v>13692</v>
      </c>
    </row>
    <row r="14524" spans="1:2">
      <c r="A14524" s="1">
        <v>1090100193282</v>
      </c>
      <c r="B14524" t="s">
        <v>13693</v>
      </c>
    </row>
    <row r="14525" spans="1:2">
      <c r="A14525" s="1">
        <v>1090100193299</v>
      </c>
      <c r="B14525" t="s">
        <v>13694</v>
      </c>
    </row>
    <row r="14526" spans="1:2">
      <c r="A14526" s="1">
        <v>1090100193350</v>
      </c>
      <c r="B14526" t="s">
        <v>13695</v>
      </c>
    </row>
    <row r="14527" spans="1:2">
      <c r="A14527" s="1">
        <v>1090100193367</v>
      </c>
      <c r="B14527" t="s">
        <v>13696</v>
      </c>
    </row>
    <row r="14528" spans="1:2">
      <c r="A14528" s="1">
        <v>1090100193374</v>
      </c>
      <c r="B14528" t="s">
        <v>13697</v>
      </c>
    </row>
    <row r="14529" spans="1:2">
      <c r="A14529" s="1">
        <v>1090100193381</v>
      </c>
      <c r="B14529" t="s">
        <v>13698</v>
      </c>
    </row>
    <row r="14530" spans="1:2">
      <c r="A14530" s="1">
        <v>1090100193398</v>
      </c>
      <c r="B14530" t="s">
        <v>13699</v>
      </c>
    </row>
    <row r="14531" spans="1:2">
      <c r="A14531" s="1">
        <v>1090100193404</v>
      </c>
      <c r="B14531" t="s">
        <v>13700</v>
      </c>
    </row>
    <row r="14532" spans="1:2">
      <c r="A14532" s="1">
        <v>1090100193411</v>
      </c>
      <c r="B14532" t="s">
        <v>13701</v>
      </c>
    </row>
    <row r="14533" spans="1:2">
      <c r="A14533" s="1">
        <v>1090100193428</v>
      </c>
      <c r="B14533" t="s">
        <v>13702</v>
      </c>
    </row>
    <row r="14534" spans="1:2">
      <c r="A14534" s="1">
        <v>1090100193435</v>
      </c>
      <c r="B14534" t="e">
        <f>+VACUUM CLEANER BOSTON BAY ZD SPAREPARTS FILTER BAG G0040080027 FOR AT19138P/AT18135P</f>
        <v>#NAME?</v>
      </c>
    </row>
    <row r="14535" spans="1:2">
      <c r="A14535" s="1">
        <v>1090100193442</v>
      </c>
      <c r="B14535" t="e">
        <f>+VACUUM CLEANER BOSTON BAY ZD SPAREPARTS FILTER BAG G0060080007-BO  FOR AT19138P/AT18138P</f>
        <v>#NAME?</v>
      </c>
    </row>
    <row r="14536" spans="1:2">
      <c r="A14536" s="1">
        <v>1090100193459</v>
      </c>
      <c r="B14536" t="s">
        <v>13703</v>
      </c>
    </row>
    <row r="14537" spans="1:2">
      <c r="A14537" s="1">
        <v>1090100193466</v>
      </c>
      <c r="B14537" t="s">
        <v>13704</v>
      </c>
    </row>
    <row r="14538" spans="1:2">
      <c r="A14538" s="1">
        <v>1090100193473</v>
      </c>
      <c r="B14538" t="s">
        <v>13705</v>
      </c>
    </row>
    <row r="14539" spans="1:2">
      <c r="A14539" s="1">
        <v>1090100193480</v>
      </c>
      <c r="B14539" t="s">
        <v>13706</v>
      </c>
    </row>
    <row r="14540" spans="1:2">
      <c r="A14540" s="1">
        <v>1090100193497</v>
      </c>
      <c r="B14540" t="s">
        <v>13707</v>
      </c>
    </row>
    <row r="14541" spans="1:2">
      <c r="A14541" s="1">
        <v>1090100193503</v>
      </c>
      <c r="B14541" t="s">
        <v>13708</v>
      </c>
    </row>
    <row r="14542" spans="1:2">
      <c r="A14542" s="1">
        <v>1090100193510</v>
      </c>
      <c r="B14542" t="s">
        <v>13709</v>
      </c>
    </row>
    <row r="14543" spans="1:2">
      <c r="A14543" s="1">
        <v>1090100193527</v>
      </c>
      <c r="B14543" t="s">
        <v>13710</v>
      </c>
    </row>
    <row r="14544" spans="1:2">
      <c r="A14544" s="1">
        <v>1090100193534</v>
      </c>
      <c r="B14544" t="s">
        <v>13711</v>
      </c>
    </row>
    <row r="14545" spans="1:2">
      <c r="A14545" s="1">
        <v>1090100193541</v>
      </c>
      <c r="B14545" t="s">
        <v>13712</v>
      </c>
    </row>
    <row r="14546" spans="1:2">
      <c r="A14546" s="1">
        <v>1090100193558</v>
      </c>
      <c r="B14546" t="s">
        <v>13713</v>
      </c>
    </row>
    <row r="14547" spans="1:2">
      <c r="A14547" s="1">
        <v>1090100193565</v>
      </c>
      <c r="B14547" t="s">
        <v>13714</v>
      </c>
    </row>
    <row r="14548" spans="1:2">
      <c r="A14548" s="1">
        <v>1090100193572</v>
      </c>
      <c r="B14548" t="s">
        <v>13715</v>
      </c>
    </row>
    <row r="14549" spans="1:2">
      <c r="A14549" s="1">
        <v>1090100193589</v>
      </c>
      <c r="B14549" t="s">
        <v>13716</v>
      </c>
    </row>
    <row r="14550" spans="1:2">
      <c r="A14550" s="1">
        <v>1090100193596</v>
      </c>
      <c r="B14550" t="s">
        <v>13717</v>
      </c>
    </row>
    <row r="14551" spans="1:2">
      <c r="A14551" s="1">
        <v>1090100193602</v>
      </c>
      <c r="B14551" t="s">
        <v>13718</v>
      </c>
    </row>
    <row r="14552" spans="1:2">
      <c r="A14552" s="1">
        <v>1090100193619</v>
      </c>
      <c r="B14552" t="s">
        <v>13719</v>
      </c>
    </row>
    <row r="14553" spans="1:2">
      <c r="A14553" s="1">
        <v>1090100193626</v>
      </c>
      <c r="B14553" t="s">
        <v>13720</v>
      </c>
    </row>
    <row r="14554" spans="1:2">
      <c r="A14554" s="1">
        <v>1090100193633</v>
      </c>
      <c r="B14554" t="s">
        <v>13721</v>
      </c>
    </row>
    <row r="14555" spans="1:2">
      <c r="A14555" s="1">
        <v>1090100193640</v>
      </c>
      <c r="B14555" t="s">
        <v>13722</v>
      </c>
    </row>
    <row r="14556" spans="1:2">
      <c r="A14556" s="1">
        <v>1090100193657</v>
      </c>
      <c r="B14556" t="s">
        <v>13723</v>
      </c>
    </row>
    <row r="14557" spans="1:2">
      <c r="A14557" s="1">
        <v>1090100193664</v>
      </c>
      <c r="B14557" t="s">
        <v>13724</v>
      </c>
    </row>
    <row r="14558" spans="1:2">
      <c r="A14558" s="1">
        <v>1090100193671</v>
      </c>
      <c r="B14558" t="s">
        <v>13725</v>
      </c>
    </row>
    <row r="14559" spans="1:2">
      <c r="A14559" s="1">
        <v>1090100193688</v>
      </c>
      <c r="B14559" t="s">
        <v>13726</v>
      </c>
    </row>
    <row r="14560" spans="1:2">
      <c r="A14560" s="1">
        <v>1090100193695</v>
      </c>
      <c r="B14560" t="s">
        <v>13727</v>
      </c>
    </row>
    <row r="14561" spans="1:2">
      <c r="A14561" s="1">
        <v>1090100193701</v>
      </c>
      <c r="B14561" t="s">
        <v>13728</v>
      </c>
    </row>
    <row r="14562" spans="1:2">
      <c r="A14562" s="1">
        <v>1090100193718</v>
      </c>
      <c r="B14562" t="s">
        <v>13729</v>
      </c>
    </row>
    <row r="14563" spans="1:2">
      <c r="A14563" s="1">
        <v>1090100193725</v>
      </c>
      <c r="B14563" t="s">
        <v>13730</v>
      </c>
    </row>
    <row r="14564" spans="1:2">
      <c r="A14564" s="1">
        <v>1090100193732</v>
      </c>
      <c r="B14564" t="s">
        <v>13731</v>
      </c>
    </row>
    <row r="14565" spans="1:2">
      <c r="A14565" s="1">
        <v>1090100193749</v>
      </c>
      <c r="B14565" t="s">
        <v>13732</v>
      </c>
    </row>
    <row r="14566" spans="1:2">
      <c r="A14566" s="1">
        <v>1090100193756</v>
      </c>
      <c r="B14566" t="s">
        <v>13733</v>
      </c>
    </row>
    <row r="14567" spans="1:2">
      <c r="A14567" s="1">
        <v>1090100193763</v>
      </c>
      <c r="B14567" t="e">
        <f>+LAV PHILIPPINE STANDARD #REF! AURORA WHITE</f>
        <v>#NAME?</v>
      </c>
    </row>
    <row r="14568" spans="1:2">
      <c r="A14568" s="1">
        <v>1090100193770</v>
      </c>
      <c r="B14568" t="s">
        <v>13734</v>
      </c>
    </row>
    <row r="14569" spans="1:2">
      <c r="A14569" s="1">
        <v>1090100193787</v>
      </c>
      <c r="B14569" t="s">
        <v>13735</v>
      </c>
    </row>
    <row r="14570" spans="1:2">
      <c r="A14570" s="1">
        <v>1090100193794</v>
      </c>
      <c r="B14570" t="s">
        <v>13736</v>
      </c>
    </row>
    <row r="14571" spans="1:2">
      <c r="A14571" s="1">
        <v>1090100193800</v>
      </c>
      <c r="B14571" t="s">
        <v>13737</v>
      </c>
    </row>
    <row r="14572" spans="1:2">
      <c r="A14572" s="1">
        <v>1090100193817</v>
      </c>
      <c r="B14572" t="s">
        <v>13738</v>
      </c>
    </row>
    <row r="14573" spans="1:2">
      <c r="A14573" s="1">
        <v>1090100193824</v>
      </c>
      <c r="B14573" t="s">
        <v>13739</v>
      </c>
    </row>
    <row r="14574" spans="1:2">
      <c r="A14574" s="1">
        <v>1090100193831</v>
      </c>
      <c r="B14574" t="s">
        <v>13740</v>
      </c>
    </row>
    <row r="14575" spans="1:2">
      <c r="A14575" s="1">
        <v>1090100193848</v>
      </c>
      <c r="B14575" t="s">
        <v>13741</v>
      </c>
    </row>
    <row r="14576" spans="1:2">
      <c r="A14576" s="1">
        <v>1090100193855</v>
      </c>
      <c r="B14576" t="s">
        <v>13742</v>
      </c>
    </row>
    <row r="14577" spans="1:2">
      <c r="A14577" s="1">
        <v>1090100193862</v>
      </c>
      <c r="B14577" t="s">
        <v>13743</v>
      </c>
    </row>
    <row r="14578" spans="1:2">
      <c r="A14578" s="1">
        <v>1090100193879</v>
      </c>
      <c r="B14578" t="s">
        <v>13744</v>
      </c>
    </row>
    <row r="14579" spans="1:2">
      <c r="A14579" s="1">
        <v>1090100193886</v>
      </c>
      <c r="B14579" t="s">
        <v>13745</v>
      </c>
    </row>
    <row r="14580" spans="1:2">
      <c r="A14580" s="1">
        <v>1090100193893</v>
      </c>
      <c r="B14580" t="s">
        <v>13746</v>
      </c>
    </row>
    <row r="14581" spans="1:2">
      <c r="A14581" s="1">
        <v>1090100193909</v>
      </c>
      <c r="B14581" t="s">
        <v>13747</v>
      </c>
    </row>
    <row r="14582" spans="1:2">
      <c r="A14582" s="1">
        <v>1090100193916</v>
      </c>
      <c r="B14582" t="s">
        <v>13748</v>
      </c>
    </row>
    <row r="14583" spans="1:2">
      <c r="A14583" s="1">
        <v>1090100193923</v>
      </c>
      <c r="B14583" t="s">
        <v>13749</v>
      </c>
    </row>
    <row r="14584" spans="1:2">
      <c r="A14584" s="1">
        <v>1090100193930</v>
      </c>
      <c r="B14584" t="s">
        <v>13750</v>
      </c>
    </row>
    <row r="14585" spans="1:2">
      <c r="A14585" s="1">
        <v>1090100193947</v>
      </c>
      <c r="B14585" t="s">
        <v>13751</v>
      </c>
    </row>
    <row r="14586" spans="1:2">
      <c r="A14586" s="1">
        <v>1090100193954</v>
      </c>
      <c r="B14586" t="s">
        <v>13752</v>
      </c>
    </row>
    <row r="14587" spans="1:2">
      <c r="A14587" s="1">
        <v>1090100193961</v>
      </c>
      <c r="B14587" t="s">
        <v>13753</v>
      </c>
    </row>
    <row r="14588" spans="1:2">
      <c r="A14588" s="1">
        <v>1090100193978</v>
      </c>
      <c r="B14588" t="s">
        <v>13754</v>
      </c>
    </row>
    <row r="14589" spans="1:2">
      <c r="A14589" s="1">
        <v>1090100193985</v>
      </c>
      <c r="B14589" t="s">
        <v>13755</v>
      </c>
    </row>
    <row r="14590" spans="1:2">
      <c r="A14590" s="1">
        <v>1090100194005</v>
      </c>
      <c r="B14590" t="s">
        <v>13756</v>
      </c>
    </row>
    <row r="14591" spans="1:2">
      <c r="A14591" s="1">
        <v>1090100194012</v>
      </c>
      <c r="B14591" t="s">
        <v>13757</v>
      </c>
    </row>
    <row r="14592" spans="1:2">
      <c r="A14592" s="1">
        <v>1090100194029</v>
      </c>
      <c r="B14592" t="s">
        <v>13758</v>
      </c>
    </row>
    <row r="14593" spans="1:2">
      <c r="A14593" s="1">
        <v>1090100194036</v>
      </c>
      <c r="B14593" t="s">
        <v>13759</v>
      </c>
    </row>
    <row r="14594" spans="1:2">
      <c r="A14594" s="1">
        <v>1090100194043</v>
      </c>
      <c r="B14594" t="s">
        <v>13760</v>
      </c>
    </row>
    <row r="14595" spans="1:2">
      <c r="A14595" s="1">
        <v>1090100194050</v>
      </c>
      <c r="B14595" t="s">
        <v>13761</v>
      </c>
    </row>
    <row r="14596" spans="1:2">
      <c r="A14596" s="1">
        <v>1090100194067</v>
      </c>
      <c r="B14596" t="s">
        <v>13762</v>
      </c>
    </row>
    <row r="14597" spans="1:2">
      <c r="A14597" s="1">
        <v>1090100194074</v>
      </c>
      <c r="B14597" t="s">
        <v>13763</v>
      </c>
    </row>
    <row r="14598" spans="1:2">
      <c r="A14598" s="1">
        <v>1090100194081</v>
      </c>
      <c r="B14598" t="s">
        <v>13764</v>
      </c>
    </row>
    <row r="14599" spans="1:2">
      <c r="A14599" s="1">
        <v>1090100194098</v>
      </c>
      <c r="B14599" t="s">
        <v>13765</v>
      </c>
    </row>
    <row r="14600" spans="1:2">
      <c r="A14600" s="1">
        <v>1090100194104</v>
      </c>
      <c r="B14600" t="s">
        <v>13766</v>
      </c>
    </row>
    <row r="14601" spans="1:2">
      <c r="A14601" s="1">
        <v>1090100194111</v>
      </c>
      <c r="B14601" t="s">
        <v>13767</v>
      </c>
    </row>
    <row r="14602" spans="1:2">
      <c r="A14602" s="1">
        <v>1090100194128</v>
      </c>
      <c r="B14602" t="s">
        <v>13768</v>
      </c>
    </row>
    <row r="14603" spans="1:2">
      <c r="A14603" s="1">
        <v>1090100194135</v>
      </c>
      <c r="B14603" t="s">
        <v>13769</v>
      </c>
    </row>
    <row r="14604" spans="1:2">
      <c r="A14604" s="1">
        <v>1090100194142</v>
      </c>
      <c r="B14604" t="s">
        <v>13770</v>
      </c>
    </row>
    <row r="14605" spans="1:2">
      <c r="A14605" s="1">
        <v>1090100194159</v>
      </c>
      <c r="B14605" t="s">
        <v>13771</v>
      </c>
    </row>
    <row r="14606" spans="1:2">
      <c r="A14606" s="1">
        <v>1090100194166</v>
      </c>
      <c r="B14606" t="s">
        <v>13772</v>
      </c>
    </row>
    <row r="14607" spans="1:2">
      <c r="A14607" s="1">
        <v>1090100194173</v>
      </c>
      <c r="B14607" t="s">
        <v>13773</v>
      </c>
    </row>
    <row r="14608" spans="1:2">
      <c r="A14608" s="1">
        <v>1090100194180</v>
      </c>
      <c r="B14608" t="s">
        <v>13774</v>
      </c>
    </row>
    <row r="14609" spans="1:2">
      <c r="A14609" s="1">
        <v>1090100194197</v>
      </c>
      <c r="B14609" t="s">
        <v>13775</v>
      </c>
    </row>
    <row r="14610" spans="1:2">
      <c r="A14610" s="1">
        <v>1090100194203</v>
      </c>
      <c r="B14610" t="s">
        <v>13776</v>
      </c>
    </row>
    <row r="14611" spans="1:2">
      <c r="A14611" s="1">
        <v>1090100194210</v>
      </c>
      <c r="B14611" t="s">
        <v>13777</v>
      </c>
    </row>
    <row r="14612" spans="1:2">
      <c r="A14612" s="1">
        <v>1090100194227</v>
      </c>
      <c r="B14612" t="s">
        <v>13778</v>
      </c>
    </row>
    <row r="14613" spans="1:2">
      <c r="A14613" s="1">
        <v>1090100194258</v>
      </c>
      <c r="B14613" t="s">
        <v>13779</v>
      </c>
    </row>
    <row r="14614" spans="1:2">
      <c r="A14614" s="1">
        <v>1090100194265</v>
      </c>
      <c r="B14614" t="s">
        <v>13780</v>
      </c>
    </row>
    <row r="14615" spans="1:2">
      <c r="A14615" s="1">
        <v>1090100194272</v>
      </c>
      <c r="B14615" t="s">
        <v>13781</v>
      </c>
    </row>
    <row r="14616" spans="1:2">
      <c r="A14616" s="1">
        <v>1090100194289</v>
      </c>
      <c r="B14616" t="s">
        <v>13782</v>
      </c>
    </row>
    <row r="14617" spans="1:2">
      <c r="A14617" s="1">
        <v>1090100194302</v>
      </c>
      <c r="B14617" t="s">
        <v>13783</v>
      </c>
    </row>
    <row r="14618" spans="1:2">
      <c r="A14618" s="1">
        <v>1090100194319</v>
      </c>
      <c r="B14618" t="s">
        <v>13784</v>
      </c>
    </row>
    <row r="14619" spans="1:2">
      <c r="A14619" s="1">
        <v>1090100194326</v>
      </c>
      <c r="B14619" t="s">
        <v>13785</v>
      </c>
    </row>
    <row r="14620" spans="1:2">
      <c r="A14620" s="1">
        <v>1090100194333</v>
      </c>
      <c r="B14620" t="s">
        <v>13786</v>
      </c>
    </row>
    <row r="14621" spans="1:2">
      <c r="A14621" s="1">
        <v>1090100194340</v>
      </c>
      <c r="B14621" t="s">
        <v>13787</v>
      </c>
    </row>
    <row r="14622" spans="1:2">
      <c r="A14622" s="1">
        <v>1090100194357</v>
      </c>
      <c r="B14622" t="s">
        <v>13788</v>
      </c>
    </row>
    <row r="14623" spans="1:2">
      <c r="A14623" s="1">
        <v>1090100194364</v>
      </c>
      <c r="B14623" t="s">
        <v>13789</v>
      </c>
    </row>
    <row r="14624" spans="1:2">
      <c r="A14624" s="1">
        <v>1090100194371</v>
      </c>
      <c r="B14624" t="s">
        <v>13790</v>
      </c>
    </row>
    <row r="14625" spans="1:2">
      <c r="A14625" s="1">
        <v>1090100194388</v>
      </c>
      <c r="B14625" t="s">
        <v>13791</v>
      </c>
    </row>
    <row r="14626" spans="1:2">
      <c r="A14626" s="1">
        <v>1090100194395</v>
      </c>
      <c r="B14626" t="s">
        <v>13792</v>
      </c>
    </row>
    <row r="14627" spans="1:2">
      <c r="A14627" s="1">
        <v>1090100194401</v>
      </c>
      <c r="B14627" t="s">
        <v>13793</v>
      </c>
    </row>
    <row r="14628" spans="1:2">
      <c r="A14628" s="1">
        <v>1090100194418</v>
      </c>
      <c r="B14628" t="s">
        <v>13794</v>
      </c>
    </row>
    <row r="14629" spans="1:2">
      <c r="A14629" s="1">
        <v>1090100194425</v>
      </c>
      <c r="B14629" t="s">
        <v>13795</v>
      </c>
    </row>
    <row r="14630" spans="1:2">
      <c r="A14630" s="1">
        <v>1090100194432</v>
      </c>
      <c r="B14630" t="s">
        <v>13796</v>
      </c>
    </row>
    <row r="14631" spans="1:2">
      <c r="A14631" s="1">
        <v>1090100194449</v>
      </c>
      <c r="B14631" t="s">
        <v>13797</v>
      </c>
    </row>
    <row r="14632" spans="1:2">
      <c r="A14632" s="1">
        <v>1090100194456</v>
      </c>
      <c r="B14632" t="s">
        <v>13798</v>
      </c>
    </row>
    <row r="14633" spans="1:2">
      <c r="A14633" s="1">
        <v>1090100194463</v>
      </c>
      <c r="B14633" t="s">
        <v>13799</v>
      </c>
    </row>
    <row r="14634" spans="1:2">
      <c r="A14634" s="1">
        <v>1090100194487</v>
      </c>
      <c r="B14634" t="s">
        <v>13800</v>
      </c>
    </row>
    <row r="14635" spans="1:2">
      <c r="A14635" s="1">
        <v>1090100194494</v>
      </c>
      <c r="B14635" t="s">
        <v>13801</v>
      </c>
    </row>
    <row r="14636" spans="1:2">
      <c r="A14636" s="1">
        <v>1090100194500</v>
      </c>
      <c r="B14636" t="s">
        <v>13802</v>
      </c>
    </row>
    <row r="14637" spans="1:2">
      <c r="A14637" s="1">
        <v>1090100194517</v>
      </c>
      <c r="B14637" t="s">
        <v>13803</v>
      </c>
    </row>
    <row r="14638" spans="1:2">
      <c r="A14638" s="1">
        <v>1090100194524</v>
      </c>
      <c r="B14638" t="s">
        <v>13804</v>
      </c>
    </row>
    <row r="14639" spans="1:2">
      <c r="A14639" s="1">
        <v>1090100194531</v>
      </c>
      <c r="B14639" t="s">
        <v>13805</v>
      </c>
    </row>
    <row r="14640" spans="1:2">
      <c r="A14640" s="1">
        <v>1090100194548</v>
      </c>
      <c r="B14640" t="s">
        <v>13806</v>
      </c>
    </row>
    <row r="14641" spans="1:2">
      <c r="A14641" s="1">
        <v>1090100194555</v>
      </c>
      <c r="B14641" t="s">
        <v>13807</v>
      </c>
    </row>
    <row r="14642" spans="1:2">
      <c r="A14642" s="1">
        <v>1090100194562</v>
      </c>
      <c r="B14642" t="s">
        <v>13808</v>
      </c>
    </row>
    <row r="14643" spans="1:2">
      <c r="A14643" s="1">
        <v>1090100194579</v>
      </c>
      <c r="B14643" t="s">
        <v>13809</v>
      </c>
    </row>
    <row r="14644" spans="1:2">
      <c r="A14644" s="1">
        <v>1090100194586</v>
      </c>
      <c r="B14644" t="s">
        <v>13810</v>
      </c>
    </row>
    <row r="14645" spans="1:2">
      <c r="A14645" s="1">
        <v>1090100194593</v>
      </c>
      <c r="B14645" t="s">
        <v>13811</v>
      </c>
    </row>
    <row r="14646" spans="1:2">
      <c r="A14646" s="1">
        <v>1090100194609</v>
      </c>
      <c r="B14646" t="s">
        <v>13812</v>
      </c>
    </row>
    <row r="14647" spans="1:2">
      <c r="A14647" s="1">
        <v>1090100194616</v>
      </c>
      <c r="B14647" t="s">
        <v>13813</v>
      </c>
    </row>
    <row r="14648" spans="1:2">
      <c r="A14648" s="1">
        <v>1090100194623</v>
      </c>
      <c r="B14648" t="s">
        <v>13814</v>
      </c>
    </row>
    <row r="14649" spans="1:2">
      <c r="A14649" s="1">
        <v>1090100194630</v>
      </c>
      <c r="B14649" t="s">
        <v>13815</v>
      </c>
    </row>
    <row r="14650" spans="1:2">
      <c r="A14650" s="1">
        <v>1090100194647</v>
      </c>
      <c r="B14650" t="s">
        <v>13816</v>
      </c>
    </row>
    <row r="14651" spans="1:2">
      <c r="A14651" s="1">
        <v>1090100194654</v>
      </c>
      <c r="B14651" t="s">
        <v>13817</v>
      </c>
    </row>
    <row r="14652" spans="1:2">
      <c r="A14652" s="1">
        <v>1090100194661</v>
      </c>
      <c r="B14652" t="s">
        <v>13818</v>
      </c>
    </row>
    <row r="14653" spans="1:2">
      <c r="A14653" s="1">
        <v>1090100194678</v>
      </c>
      <c r="B14653" t="s">
        <v>13819</v>
      </c>
    </row>
    <row r="14654" spans="1:2">
      <c r="A14654" s="1">
        <v>1090100194685</v>
      </c>
      <c r="B14654" t="s">
        <v>13820</v>
      </c>
    </row>
    <row r="14655" spans="1:2">
      <c r="A14655" s="1">
        <v>1090100194692</v>
      </c>
      <c r="B14655" t="s">
        <v>13821</v>
      </c>
    </row>
    <row r="14656" spans="1:2">
      <c r="A14656" s="1">
        <v>1090100194708</v>
      </c>
      <c r="B14656" t="s">
        <v>13822</v>
      </c>
    </row>
    <row r="14657" spans="1:2">
      <c r="A14657" s="1">
        <v>1090100194715</v>
      </c>
      <c r="B14657" t="s">
        <v>13823</v>
      </c>
    </row>
    <row r="14658" spans="1:2">
      <c r="A14658" s="1">
        <v>1090100194722</v>
      </c>
      <c r="B14658" t="s">
        <v>13824</v>
      </c>
    </row>
    <row r="14659" spans="1:2">
      <c r="A14659" s="1">
        <v>1090100194739</v>
      </c>
      <c r="B14659" t="s">
        <v>13825</v>
      </c>
    </row>
    <row r="14660" spans="1:2">
      <c r="A14660" s="1">
        <v>1090100194746</v>
      </c>
      <c r="B14660" t="s">
        <v>13826</v>
      </c>
    </row>
    <row r="14661" spans="1:2">
      <c r="A14661" s="1">
        <v>1090100194753</v>
      </c>
      <c r="B14661" t="s">
        <v>13827</v>
      </c>
    </row>
    <row r="14662" spans="1:2">
      <c r="A14662" s="1">
        <v>1090100194760</v>
      </c>
      <c r="B14662" t="s">
        <v>13828</v>
      </c>
    </row>
    <row r="14663" spans="1:2">
      <c r="A14663" s="1">
        <v>1090100195002</v>
      </c>
      <c r="B14663" t="s">
        <v>13829</v>
      </c>
    </row>
    <row r="14664" spans="1:2">
      <c r="A14664" s="1">
        <v>1090100195019</v>
      </c>
      <c r="B14664" t="s">
        <v>13830</v>
      </c>
    </row>
    <row r="14665" spans="1:2">
      <c r="A14665" s="1">
        <v>1090100195026</v>
      </c>
      <c r="B14665" t="s">
        <v>13831</v>
      </c>
    </row>
    <row r="14666" spans="1:2">
      <c r="A14666" s="1">
        <v>1090100195033</v>
      </c>
      <c r="B14666" t="s">
        <v>13832</v>
      </c>
    </row>
    <row r="14667" spans="1:2">
      <c r="A14667" s="1">
        <v>1090100195040</v>
      </c>
      <c r="B14667" t="s">
        <v>13833</v>
      </c>
    </row>
    <row r="14668" spans="1:2">
      <c r="A14668" s="1">
        <v>1090100195057</v>
      </c>
      <c r="B14668" t="s">
        <v>13834</v>
      </c>
    </row>
    <row r="14669" spans="1:2">
      <c r="A14669" s="1">
        <v>1090100195064</v>
      </c>
      <c r="B14669" t="s">
        <v>13835</v>
      </c>
    </row>
    <row r="14670" spans="1:2">
      <c r="A14670" s="1">
        <v>1090100195071</v>
      </c>
      <c r="B14670" t="s">
        <v>13836</v>
      </c>
    </row>
    <row r="14671" spans="1:2">
      <c r="A14671" s="1">
        <v>1090100195088</v>
      </c>
      <c r="B14671" t="s">
        <v>13837</v>
      </c>
    </row>
    <row r="14672" spans="1:2">
      <c r="A14672" s="1">
        <v>1090100195095</v>
      </c>
      <c r="B14672" t="s">
        <v>13838</v>
      </c>
    </row>
    <row r="14673" spans="1:2">
      <c r="A14673" s="1">
        <v>1090100195101</v>
      </c>
      <c r="B14673" t="s">
        <v>13839</v>
      </c>
    </row>
    <row r="14674" spans="1:2">
      <c r="A14674" s="1">
        <v>1090100195118</v>
      </c>
      <c r="B14674" t="s">
        <v>13840</v>
      </c>
    </row>
    <row r="14675" spans="1:2">
      <c r="A14675" s="1">
        <v>1090100195125</v>
      </c>
      <c r="B14675" t="s">
        <v>13841</v>
      </c>
    </row>
    <row r="14676" spans="1:2">
      <c r="A14676" s="1">
        <v>1090100195132</v>
      </c>
      <c r="B14676" t="s">
        <v>13842</v>
      </c>
    </row>
    <row r="14677" spans="1:2">
      <c r="A14677" s="1">
        <v>1090100195149</v>
      </c>
      <c r="B14677" t="s">
        <v>13843</v>
      </c>
    </row>
    <row r="14678" spans="1:2">
      <c r="A14678" s="1">
        <v>1090100195156</v>
      </c>
      <c r="B14678" t="s">
        <v>13844</v>
      </c>
    </row>
    <row r="14679" spans="1:2">
      <c r="A14679" s="1">
        <v>1090100195163</v>
      </c>
      <c r="B14679" t="s">
        <v>13845</v>
      </c>
    </row>
    <row r="14680" spans="1:2">
      <c r="A14680" s="1">
        <v>1090100195170</v>
      </c>
      <c r="B14680" t="s">
        <v>13846</v>
      </c>
    </row>
    <row r="14681" spans="1:2">
      <c r="A14681" s="1">
        <v>1090100195187</v>
      </c>
      <c r="B14681" t="s">
        <v>13847</v>
      </c>
    </row>
    <row r="14682" spans="1:2">
      <c r="A14682" s="1">
        <v>1090100195194</v>
      </c>
      <c r="B14682" t="s">
        <v>13848</v>
      </c>
    </row>
    <row r="14683" spans="1:2">
      <c r="A14683" s="1">
        <v>1090100195200</v>
      </c>
      <c r="B14683" t="s">
        <v>13849</v>
      </c>
    </row>
    <row r="14684" spans="1:2">
      <c r="A14684" s="1">
        <v>1090100195217</v>
      </c>
      <c r="B14684" t="s">
        <v>13850</v>
      </c>
    </row>
    <row r="14685" spans="1:2">
      <c r="A14685" s="1">
        <v>1090100195224</v>
      </c>
      <c r="B14685" t="s">
        <v>13851</v>
      </c>
    </row>
    <row r="14686" spans="1:2">
      <c r="A14686" s="1">
        <v>1090100195231</v>
      </c>
      <c r="B14686" t="s">
        <v>13852</v>
      </c>
    </row>
    <row r="14687" spans="1:2">
      <c r="A14687" s="1">
        <v>1090100195248</v>
      </c>
      <c r="B14687" t="s">
        <v>13853</v>
      </c>
    </row>
    <row r="14688" spans="1:2">
      <c r="A14688" s="1">
        <v>1090100195255</v>
      </c>
      <c r="B14688" t="s">
        <v>13854</v>
      </c>
    </row>
    <row r="14689" spans="1:2">
      <c r="A14689" s="1">
        <v>1090100195262</v>
      </c>
      <c r="B14689" t="e">
        <f>+BOWL PHILIPPINE STANDARD E414 CORON WHITE</f>
        <v>#NAME?</v>
      </c>
    </row>
    <row r="14690" spans="1:2">
      <c r="A14690" s="1">
        <v>1090100195279</v>
      </c>
      <c r="B14690" t="e">
        <f>+LAV PHILIPPINE STANDARD A513/A505 CORON WHITE</f>
        <v>#NAME?</v>
      </c>
    </row>
    <row r="14691" spans="1:2">
      <c r="A14691" s="1">
        <v>1090100195286</v>
      </c>
      <c r="B14691" t="e">
        <f>+TANK PHILIPPINE STANDARD E414 CORON WHITE</f>
        <v>#NAME?</v>
      </c>
    </row>
    <row r="14692" spans="1:2">
      <c r="A14692" s="1">
        <v>1090100195293</v>
      </c>
      <c r="B14692" t="e">
        <f>+BOWL PHILIPPINE STANDARD C118 PAIL FLUSH (LARGE) W/O SEAT COVER</f>
        <v>#NAME?</v>
      </c>
    </row>
    <row r="14693" spans="1:2">
      <c r="A14693" s="1">
        <v>1090100195309</v>
      </c>
      <c r="B14693" t="s">
        <v>13855</v>
      </c>
    </row>
    <row r="14694" spans="1:2">
      <c r="A14694" s="1">
        <v>1090100195316</v>
      </c>
      <c r="B14694" t="s">
        <v>13856</v>
      </c>
    </row>
    <row r="14695" spans="1:2">
      <c r="A14695" s="1">
        <v>1090100195323</v>
      </c>
      <c r="B14695" t="s">
        <v>13857</v>
      </c>
    </row>
    <row r="14696" spans="1:2">
      <c r="A14696" s="1">
        <v>1090100195330</v>
      </c>
      <c r="B14696" t="s">
        <v>13858</v>
      </c>
    </row>
    <row r="14697" spans="1:2">
      <c r="A14697" s="1">
        <v>1090100195347</v>
      </c>
      <c r="B14697" t="s">
        <v>13859</v>
      </c>
    </row>
    <row r="14698" spans="1:2">
      <c r="A14698" s="1">
        <v>1090100207132</v>
      </c>
      <c r="B14698" t="s">
        <v>13860</v>
      </c>
    </row>
    <row r="14699" spans="1:2">
      <c r="A14699" s="1">
        <v>1090100207149</v>
      </c>
      <c r="B14699" t="s">
        <v>13861</v>
      </c>
    </row>
    <row r="14700" spans="1:2">
      <c r="A14700" s="1">
        <v>1090100207156</v>
      </c>
      <c r="B14700" t="s">
        <v>13862</v>
      </c>
    </row>
    <row r="14701" spans="1:2">
      <c r="A14701" s="1">
        <v>1090100207170</v>
      </c>
      <c r="B14701" t="s">
        <v>13863</v>
      </c>
    </row>
    <row r="14702" spans="1:2">
      <c r="A14702" s="1">
        <v>1090100207286</v>
      </c>
      <c r="B14702" t="s">
        <v>13864</v>
      </c>
    </row>
    <row r="14703" spans="1:2">
      <c r="A14703" s="1">
        <v>1090100207293</v>
      </c>
      <c r="B14703" t="s">
        <v>13865</v>
      </c>
    </row>
    <row r="14704" spans="1:2">
      <c r="A14704" s="1">
        <v>1090100207309</v>
      </c>
      <c r="B14704" t="s">
        <v>13866</v>
      </c>
    </row>
    <row r="14705" spans="1:2">
      <c r="A14705" s="1">
        <v>1090100207316</v>
      </c>
      <c r="B14705" t="s">
        <v>13867</v>
      </c>
    </row>
    <row r="14706" spans="1:2">
      <c r="A14706" s="1">
        <v>1090100207323</v>
      </c>
      <c r="B14706" t="s">
        <v>13868</v>
      </c>
    </row>
    <row r="14707" spans="1:2">
      <c r="A14707" s="1">
        <v>1090100207330</v>
      </c>
      <c r="B14707" t="s">
        <v>13869</v>
      </c>
    </row>
    <row r="14708" spans="1:2">
      <c r="A14708" s="1">
        <v>1090100207347</v>
      </c>
      <c r="B14708" t="s">
        <v>13870</v>
      </c>
    </row>
    <row r="14709" spans="1:2">
      <c r="A14709" s="1">
        <v>1090100207354</v>
      </c>
      <c r="B14709" t="s">
        <v>13871</v>
      </c>
    </row>
    <row r="14710" spans="1:2">
      <c r="A14710" s="1">
        <v>1090100207361</v>
      </c>
      <c r="B14710" t="s">
        <v>13872</v>
      </c>
    </row>
    <row r="14711" spans="1:2">
      <c r="A14711" s="1">
        <v>1090100207378</v>
      </c>
      <c r="B14711" t="s">
        <v>13873</v>
      </c>
    </row>
    <row r="14712" spans="1:2">
      <c r="A14712" s="1">
        <v>1090100207385</v>
      </c>
      <c r="B14712" t="s">
        <v>13874</v>
      </c>
    </row>
    <row r="14713" spans="1:2">
      <c r="A14713" s="1">
        <v>1090100207392</v>
      </c>
      <c r="B14713" t="e">
        <f>+FOUNTAIN GREAT OUTDOOR SE MZ-8274</f>
        <v>#NAME?</v>
      </c>
    </row>
    <row r="14714" spans="1:2">
      <c r="A14714" s="1">
        <v>1090100207408</v>
      </c>
      <c r="B14714" t="e">
        <f>+FOUNTAIN GREAT OUTDOOR SE MZ-8464</f>
        <v>#NAME?</v>
      </c>
    </row>
    <row r="14715" spans="1:2">
      <c r="A14715" s="1">
        <v>1090100207415</v>
      </c>
      <c r="B14715" t="s">
        <v>13875</v>
      </c>
    </row>
    <row r="14716" spans="1:2">
      <c r="A14716" s="1">
        <v>1090100207446</v>
      </c>
      <c r="B14716" t="s">
        <v>13876</v>
      </c>
    </row>
    <row r="14717" spans="1:2">
      <c r="A14717" s="1">
        <v>1090100207453</v>
      </c>
      <c r="B14717" t="s">
        <v>13877</v>
      </c>
    </row>
    <row r="14718" spans="1:2">
      <c r="A14718" s="1">
        <v>1090100207484</v>
      </c>
      <c r="B14718" t="s">
        <v>13878</v>
      </c>
    </row>
    <row r="14719" spans="1:2">
      <c r="A14719" s="1">
        <v>1090100207491</v>
      </c>
      <c r="B14719" t="s">
        <v>13879</v>
      </c>
    </row>
    <row r="14720" spans="1:2">
      <c r="A14720" s="1">
        <v>1090100207507</v>
      </c>
      <c r="B14720" t="s">
        <v>13880</v>
      </c>
    </row>
    <row r="14721" spans="1:2">
      <c r="A14721" s="1">
        <v>1090100207514</v>
      </c>
      <c r="B14721" t="s">
        <v>13881</v>
      </c>
    </row>
    <row r="14722" spans="1:2">
      <c r="A14722" s="1">
        <v>1090100207521</v>
      </c>
      <c r="B14722" t="s">
        <v>13882</v>
      </c>
    </row>
    <row r="14723" spans="1:2">
      <c r="A14723" s="1">
        <v>1090100207538</v>
      </c>
      <c r="B14723" t="s">
        <v>13883</v>
      </c>
    </row>
    <row r="14724" spans="1:2">
      <c r="A14724" s="1">
        <v>1090100207576</v>
      </c>
      <c r="B14724" t="e">
        <f>+SINK DRAIN DIAMOND S/S</f>
        <v>#NAME?</v>
      </c>
    </row>
    <row r="14725" spans="1:2">
      <c r="A14725" s="1">
        <v>1090100207583</v>
      </c>
      <c r="B14725" t="e">
        <f>+SEAT COVER LA FONZA H52 ROMA IVORY</f>
        <v>#NAME?</v>
      </c>
    </row>
    <row r="14726" spans="1:2">
      <c r="A14726" s="1">
        <v>1090100207606</v>
      </c>
      <c r="B14726" t="s">
        <v>13884</v>
      </c>
    </row>
    <row r="14727" spans="1:2">
      <c r="A14727" s="1">
        <v>1090100207613</v>
      </c>
      <c r="B14727" t="e">
        <f>+PICNIC BENCH GREAT OUTDOOR HA BK-183</f>
        <v>#NAME?</v>
      </c>
    </row>
    <row r="14728" spans="1:2">
      <c r="A14728" s="1">
        <v>1090100207620</v>
      </c>
      <c r="B14728" t="e">
        <f>+PICNIC TABLE GREAT OUTDOOR HA ROUND ZY-115</f>
        <v>#NAME?</v>
      </c>
    </row>
    <row r="14729" spans="1:2">
      <c r="A14729" s="1">
        <v>1090100207637</v>
      </c>
      <c r="B14729" t="s">
        <v>13885</v>
      </c>
    </row>
    <row r="14730" spans="1:2">
      <c r="A14730" s="1">
        <v>1090100207699</v>
      </c>
      <c r="B14730" t="s">
        <v>13886</v>
      </c>
    </row>
    <row r="14731" spans="1:2">
      <c r="A14731" s="1">
        <v>1090100207705</v>
      </c>
      <c r="B14731" t="s">
        <v>13887</v>
      </c>
    </row>
    <row r="14732" spans="1:2">
      <c r="A14732" s="1">
        <v>1090100207712</v>
      </c>
      <c r="B14732" t="s">
        <v>13888</v>
      </c>
    </row>
    <row r="14733" spans="1:2">
      <c r="A14733" s="1">
        <v>1090100207729</v>
      </c>
      <c r="B14733" t="s">
        <v>13889</v>
      </c>
    </row>
    <row r="14734" spans="1:2">
      <c r="A14734" s="1">
        <v>1090100207736</v>
      </c>
      <c r="B14734" t="s">
        <v>13890</v>
      </c>
    </row>
    <row r="14735" spans="1:2">
      <c r="A14735" s="1">
        <v>1090100207743</v>
      </c>
      <c r="B14735" t="e">
        <f>+WINDOW CLEANER HAPPY HOME WM SQT31 W/CLEAN PAD</f>
        <v>#NAME?</v>
      </c>
    </row>
    <row r="14736" spans="1:2">
      <c r="A14736" s="1">
        <v>1090100207750</v>
      </c>
      <c r="B14736" t="s">
        <v>13891</v>
      </c>
    </row>
    <row r="14737" spans="1:2">
      <c r="A14737" s="1">
        <v>1090100207767</v>
      </c>
      <c r="B14737" t="s">
        <v>13892</v>
      </c>
    </row>
    <row r="14738" spans="1:2">
      <c r="A14738" s="1">
        <v>1090100207774</v>
      </c>
      <c r="B14738" t="s">
        <v>13893</v>
      </c>
    </row>
    <row r="14739" spans="1:2">
      <c r="A14739" s="1">
        <v>1090100207781</v>
      </c>
      <c r="B14739" t="s">
        <v>13894</v>
      </c>
    </row>
    <row r="14740" spans="1:2">
      <c r="A14740" s="1">
        <v>1090100207798</v>
      </c>
      <c r="B14740" t="s">
        <v>13895</v>
      </c>
    </row>
    <row r="14741" spans="1:2">
      <c r="A14741" s="1">
        <v>1090100207804</v>
      </c>
      <c r="B14741" t="s">
        <v>13896</v>
      </c>
    </row>
    <row r="14742" spans="1:2">
      <c r="A14742" s="1">
        <v>1090100207811</v>
      </c>
      <c r="B14742" t="s">
        <v>13897</v>
      </c>
    </row>
    <row r="14743" spans="1:2">
      <c r="A14743" s="1">
        <v>1090100207828</v>
      </c>
      <c r="B14743" t="e">
        <f>+MLDG PVC-WOOD DECOWOOD KC3810 BLACK WALNUT CHINA</f>
        <v>#NAME?</v>
      </c>
    </row>
    <row r="14744" spans="1:2">
      <c r="A14744" s="1">
        <v>1090100207835</v>
      </c>
      <c r="B14744" t="e">
        <f>+MLDG PVC-WOOD DECOWOOD KC3810 RED WALNUT CHINA</f>
        <v>#NAME?</v>
      </c>
    </row>
    <row r="14745" spans="1:2">
      <c r="A14745" s="1">
        <v>1090100207842</v>
      </c>
      <c r="B14745" t="e">
        <f>+MLDG PVC-WOOD DECOWOOD G8410 BLACK WALNUT CHINA</f>
        <v>#NAME?</v>
      </c>
    </row>
    <row r="14746" spans="1:2">
      <c r="A14746" s="1">
        <v>1090100207859</v>
      </c>
      <c r="B14746" t="e">
        <f>+MLDG PVC-WOOD DECOWOOD G8410 RED WALNUT CHINA</f>
        <v>#NAME?</v>
      </c>
    </row>
    <row r="14747" spans="1:2">
      <c r="A14747" s="1">
        <v>1090100207866</v>
      </c>
      <c r="B14747" t="e">
        <f>+MLDG PVC-WOOD DECOWOOD Q7515 BLACK WALNUT CHINA</f>
        <v>#NAME?</v>
      </c>
    </row>
    <row r="14748" spans="1:2">
      <c r="A14748" s="1">
        <v>1090100207873</v>
      </c>
      <c r="B14748" t="e">
        <f>+MLDG PVC-WOOD DECOWOOD Q7515 RED WALNUT CHINA</f>
        <v>#NAME?</v>
      </c>
    </row>
    <row r="14749" spans="1:2">
      <c r="A14749" s="1">
        <v>1090100207880</v>
      </c>
      <c r="B14749" t="e">
        <f>+MLDG PVC-WOOD DECOWOOD Q8015 BLACK WALNUT CHINA</f>
        <v>#NAME?</v>
      </c>
    </row>
    <row r="14750" spans="1:2">
      <c r="A14750" s="1">
        <v>1090100207897</v>
      </c>
      <c r="B14750" t="e">
        <f>+MLDG PVC-WOOD DECOWOOD Q8015 RED WALNUT CHINA</f>
        <v>#NAME?</v>
      </c>
    </row>
    <row r="14751" spans="1:2">
      <c r="A14751" s="1">
        <v>1090100207903</v>
      </c>
      <c r="B14751" t="s">
        <v>13898</v>
      </c>
    </row>
    <row r="14752" spans="1:2">
      <c r="A14752" s="1">
        <v>1090100207934</v>
      </c>
      <c r="B14752" t="s">
        <v>13899</v>
      </c>
    </row>
    <row r="14753" spans="1:2">
      <c r="A14753" s="1">
        <v>1090100207941</v>
      </c>
      <c r="B14753" t="s">
        <v>13900</v>
      </c>
    </row>
    <row r="14754" spans="1:2">
      <c r="A14754" s="1">
        <v>1090100207958</v>
      </c>
      <c r="B14754" t="s">
        <v>13901</v>
      </c>
    </row>
    <row r="14755" spans="1:2">
      <c r="A14755" s="1">
        <v>1090100207965</v>
      </c>
      <c r="B14755" t="s">
        <v>13902</v>
      </c>
    </row>
    <row r="14756" spans="1:2">
      <c r="A14756" s="1">
        <v>1090100207972</v>
      </c>
      <c r="B14756" t="s">
        <v>13903</v>
      </c>
    </row>
    <row r="14757" spans="1:2">
      <c r="A14757" s="1">
        <v>1090100207989</v>
      </c>
      <c r="B14757" t="s">
        <v>13904</v>
      </c>
    </row>
    <row r="14758" spans="1:2">
      <c r="A14758" s="1">
        <v>1090100207996</v>
      </c>
      <c r="B14758" t="s">
        <v>13905</v>
      </c>
    </row>
    <row r="14759" spans="1:2">
      <c r="A14759" s="1">
        <v>1090100208016</v>
      </c>
      <c r="B14759" t="s">
        <v>13906</v>
      </c>
    </row>
    <row r="14760" spans="1:2">
      <c r="A14760" s="1">
        <v>1090100208023</v>
      </c>
      <c r="B14760" t="s">
        <v>13907</v>
      </c>
    </row>
    <row r="14761" spans="1:2">
      <c r="A14761" s="1">
        <v>1090100208030</v>
      </c>
      <c r="B14761" t="s">
        <v>13908</v>
      </c>
    </row>
    <row r="14762" spans="1:2">
      <c r="A14762" s="1">
        <v>1090100208047</v>
      </c>
      <c r="B14762" t="s">
        <v>13909</v>
      </c>
    </row>
    <row r="14763" spans="1:2">
      <c r="A14763" s="1">
        <v>1090100208054</v>
      </c>
      <c r="B14763" t="s">
        <v>13910</v>
      </c>
    </row>
    <row r="14764" spans="1:2">
      <c r="A14764" s="1">
        <v>1090100208061</v>
      </c>
      <c r="B14764" t="s">
        <v>13911</v>
      </c>
    </row>
    <row r="14765" spans="1:2">
      <c r="A14765" s="1">
        <v>1090100208078</v>
      </c>
      <c r="B14765" t="s">
        <v>13912</v>
      </c>
    </row>
    <row r="14766" spans="1:2">
      <c r="A14766" s="1">
        <v>1090100208085</v>
      </c>
      <c r="B14766" t="s">
        <v>13913</v>
      </c>
    </row>
    <row r="14767" spans="1:2">
      <c r="A14767" s="1">
        <v>1090100208092</v>
      </c>
      <c r="B14767" t="s">
        <v>13914</v>
      </c>
    </row>
    <row r="14768" spans="1:2">
      <c r="A14768" s="1">
        <v>1090100208108</v>
      </c>
      <c r="B14768" t="s">
        <v>13915</v>
      </c>
    </row>
    <row r="14769" spans="1:2">
      <c r="A14769" s="1">
        <v>1090100208115</v>
      </c>
      <c r="B14769" t="s">
        <v>13916</v>
      </c>
    </row>
    <row r="14770" spans="1:2">
      <c r="A14770" s="1">
        <v>1090100208122</v>
      </c>
      <c r="B14770" t="e">
        <f>+MLDG PVC-WOOD DECOWOOD #REF! BLACK WALNUT CHINA</f>
        <v>#NAME?</v>
      </c>
    </row>
    <row r="14771" spans="1:2">
      <c r="A14771" s="1">
        <v>1090100208139</v>
      </c>
      <c r="B14771" t="e">
        <f>+MLDG PVC-WOOD DECOWOOD Q8018 BLACK WALNUT CHINA</f>
        <v>#NAME?</v>
      </c>
    </row>
    <row r="14772" spans="1:2">
      <c r="A14772" s="1">
        <v>1090100208146</v>
      </c>
      <c r="B14772" t="e">
        <f>+MLDG PVC-WOOD DECOWOOD M60A BLACK WALNUT CHINA</f>
        <v>#NAME?</v>
      </c>
    </row>
    <row r="14773" spans="1:2">
      <c r="A14773" s="1">
        <v>1090100208153</v>
      </c>
      <c r="B14773" t="e">
        <f>+MLDG PVC-WOOD DECOWOOD J7010 BLACK WALNUT CHINA</f>
        <v>#NAME?</v>
      </c>
    </row>
    <row r="14774" spans="1:2">
      <c r="A14774" s="1">
        <v>1090100208160</v>
      </c>
      <c r="B14774" t="e">
        <f>+MLDG PVC-WOOD DECOWOOD #REF! RED WALNUT CHINA</f>
        <v>#NAME?</v>
      </c>
    </row>
    <row r="14775" spans="1:2">
      <c r="A14775" s="1">
        <v>1090100208177</v>
      </c>
      <c r="B14775" t="e">
        <f>+MLDG PVC-WOOD DECOWOOD Q8018 RED WALNUT CHINA</f>
        <v>#NAME?</v>
      </c>
    </row>
    <row r="14776" spans="1:2">
      <c r="A14776" s="1">
        <v>1090100208184</v>
      </c>
      <c r="B14776" t="e">
        <f>+MLDG PVC-WOOD DECOWOOD M60A RED WALNUT CHINA</f>
        <v>#NAME?</v>
      </c>
    </row>
    <row r="14777" spans="1:2">
      <c r="A14777" s="1">
        <v>1090100208191</v>
      </c>
      <c r="B14777" t="e">
        <f>+MLDG PVC-WOOD DECOWOOD J7010 RED WALNUT CHINA</f>
        <v>#NAME?</v>
      </c>
    </row>
    <row r="14778" spans="1:2">
      <c r="A14778" s="1">
        <v>1090100208207</v>
      </c>
      <c r="B14778" t="e">
        <f>+MLDG PVC-WOOD DECOWOOD Q8018 TEAK CHINA</f>
        <v>#NAME?</v>
      </c>
    </row>
    <row r="14779" spans="1:2">
      <c r="A14779" s="1">
        <v>1090100208214</v>
      </c>
      <c r="B14779" t="e">
        <f>+MLDG PVC-WOOD DECOWOOD M60A TEAK CHINA</f>
        <v>#NAME?</v>
      </c>
    </row>
    <row r="14780" spans="1:2">
      <c r="A14780" s="1">
        <v>1090100208221</v>
      </c>
      <c r="B14780" t="e">
        <f>+MLDG PVC-WOOD DECOWOOD J7010 TEAK CHINA</f>
        <v>#NAME?</v>
      </c>
    </row>
    <row r="14781" spans="1:2">
      <c r="A14781" s="1">
        <v>1090100208238</v>
      </c>
      <c r="B14781" t="e">
        <f>+MLDG PVC-WOOD DECOWOOD #REF! TEAK CHINA</f>
        <v>#NAME?</v>
      </c>
    </row>
    <row r="14782" spans="1:2">
      <c r="A14782" s="1">
        <v>1090100208245</v>
      </c>
      <c r="B14782" t="e">
        <f>+MLDG PVC-WOOD DECOWOOD KC3810 TEAK CHINA</f>
        <v>#NAME?</v>
      </c>
    </row>
    <row r="14783" spans="1:2">
      <c r="A14783" s="1">
        <v>1090100208252</v>
      </c>
      <c r="B14783" t="e">
        <f>+MLDG PVC-WOOD DECOWOOD G5009 TEAK CHINA</f>
        <v>#NAME?</v>
      </c>
    </row>
    <row r="14784" spans="1:2">
      <c r="A14784" s="1">
        <v>1090100208269</v>
      </c>
      <c r="B14784" t="e">
        <f>+MLDG PVC-WOOD DECOWOOD G8410 TEAK CHINA</f>
        <v>#NAME?</v>
      </c>
    </row>
    <row r="14785" spans="1:2">
      <c r="A14785" s="1">
        <v>1090100208276</v>
      </c>
      <c r="B14785" t="e">
        <f>+MLDG PVC-WOOD DECOWOOD Q7515 TEAK CHINA</f>
        <v>#NAME?</v>
      </c>
    </row>
    <row r="14786" spans="1:2">
      <c r="A14786" s="1">
        <v>1090100208283</v>
      </c>
      <c r="B14786" t="e">
        <f>+MLDG PVC-WOOD DECOWOOD Q8015 TEAK CHINA</f>
        <v>#NAME?</v>
      </c>
    </row>
    <row r="14787" spans="1:2">
      <c r="A14787" s="1">
        <v>1090100208313</v>
      </c>
      <c r="B14787" t="s">
        <v>13917</v>
      </c>
    </row>
    <row r="14788" spans="1:2">
      <c r="A14788" s="1">
        <v>1090100208320</v>
      </c>
      <c r="B14788" t="s">
        <v>13918</v>
      </c>
    </row>
    <row r="14789" spans="1:2">
      <c r="A14789" s="1">
        <v>1090100208337</v>
      </c>
      <c r="B14789" t="s">
        <v>13919</v>
      </c>
    </row>
    <row r="14790" spans="1:2">
      <c r="A14790" s="1">
        <v>1090100208344</v>
      </c>
      <c r="B14790" t="s">
        <v>13920</v>
      </c>
    </row>
    <row r="14791" spans="1:2">
      <c r="A14791" s="1">
        <v>1090100208351</v>
      </c>
      <c r="B14791" t="s">
        <v>13921</v>
      </c>
    </row>
    <row r="14792" spans="1:2">
      <c r="A14792" s="1">
        <v>1090100208368</v>
      </c>
      <c r="B14792" t="e">
        <f>+HANG CABINET CHANG WEI T3630 RED OAK</f>
        <v>#NAME?</v>
      </c>
    </row>
    <row r="14793" spans="1:2">
      <c r="A14793" s="1">
        <v>1090100208375</v>
      </c>
      <c r="B14793" t="e">
        <f>+COUNTER CABINET CHANG WEI RY36 RED OAK</f>
        <v>#NAME?</v>
      </c>
    </row>
    <row r="14794" spans="1:2">
      <c r="A14794" s="1">
        <v>1090100208382</v>
      </c>
      <c r="B14794" t="e">
        <f>+HALF CABINET CHANG WEI T3015 RED OAK</f>
        <v>#NAME?</v>
      </c>
    </row>
    <row r="14795" spans="1:2">
      <c r="A14795" s="1">
        <v>1090100208399</v>
      </c>
      <c r="B14795" t="s">
        <v>13922</v>
      </c>
    </row>
    <row r="14796" spans="1:2">
      <c r="A14796" s="1">
        <v>1090100208405</v>
      </c>
      <c r="B14796" t="s">
        <v>13923</v>
      </c>
    </row>
    <row r="14797" spans="1:2">
      <c r="A14797" s="1">
        <v>1090100208412</v>
      </c>
      <c r="B14797" t="s">
        <v>13924</v>
      </c>
    </row>
    <row r="14798" spans="1:2">
      <c r="A14798" s="1">
        <v>1090100208429</v>
      </c>
      <c r="B14798" t="s">
        <v>13925</v>
      </c>
    </row>
    <row r="14799" spans="1:2">
      <c r="A14799" s="1">
        <v>1090100208436</v>
      </c>
      <c r="B14799" t="s">
        <v>13926</v>
      </c>
    </row>
    <row r="14800" spans="1:2">
      <c r="A14800" s="1">
        <v>1090100208443</v>
      </c>
      <c r="B14800" t="s">
        <v>13927</v>
      </c>
    </row>
    <row r="14801" spans="1:2">
      <c r="A14801" s="1">
        <v>1090100208450</v>
      </c>
      <c r="B14801" t="s">
        <v>13928</v>
      </c>
    </row>
    <row r="14802" spans="1:2">
      <c r="A14802" s="1">
        <v>1090100208467</v>
      </c>
      <c r="B14802" t="s">
        <v>13929</v>
      </c>
    </row>
    <row r="14803" spans="1:2">
      <c r="A14803" s="1">
        <v>1090100208474</v>
      </c>
      <c r="B14803" t="s">
        <v>13930</v>
      </c>
    </row>
    <row r="14804" spans="1:2">
      <c r="A14804" s="1">
        <v>1090100208481</v>
      </c>
      <c r="B14804" t="s">
        <v>13931</v>
      </c>
    </row>
    <row r="14805" spans="1:2">
      <c r="A14805" s="1">
        <v>1090100208498</v>
      </c>
      <c r="B14805" t="s">
        <v>13932</v>
      </c>
    </row>
    <row r="14806" spans="1:2">
      <c r="A14806" s="1">
        <v>1090100208504</v>
      </c>
      <c r="B14806" t="s">
        <v>13933</v>
      </c>
    </row>
    <row r="14807" spans="1:2">
      <c r="A14807" s="1">
        <v>1090100208511</v>
      </c>
      <c r="B14807" t="s">
        <v>13934</v>
      </c>
    </row>
    <row r="14808" spans="1:2">
      <c r="A14808" s="1">
        <v>1090100208528</v>
      </c>
      <c r="B14808" t="s">
        <v>13935</v>
      </c>
    </row>
    <row r="14809" spans="1:2">
      <c r="A14809" s="1">
        <v>1090100208542</v>
      </c>
      <c r="B14809" t="e">
        <f>+PARK BENCH GREAT OUTDOOR WT JL-OY17</f>
        <v>#NAME?</v>
      </c>
    </row>
    <row r="14810" spans="1:2">
      <c r="A14810" s="1">
        <v>1090100208559</v>
      </c>
      <c r="B14810" t="s">
        <v>13936</v>
      </c>
    </row>
    <row r="14811" spans="1:2">
      <c r="A14811" s="1">
        <v>1090100208566</v>
      </c>
      <c r="B14811" t="s">
        <v>13937</v>
      </c>
    </row>
    <row r="14812" spans="1:2">
      <c r="A14812" s="1">
        <v>1090100208573</v>
      </c>
      <c r="B14812" t="s">
        <v>13938</v>
      </c>
    </row>
    <row r="14813" spans="1:2">
      <c r="A14813" s="1">
        <v>1090100208580</v>
      </c>
      <c r="B14813" t="s">
        <v>13939</v>
      </c>
    </row>
    <row r="14814" spans="1:2">
      <c r="A14814" s="1">
        <v>1090100208597</v>
      </c>
      <c r="B14814" t="s">
        <v>13940</v>
      </c>
    </row>
    <row r="14815" spans="1:2">
      <c r="A14815" s="1">
        <v>1090100208603</v>
      </c>
      <c r="B14815" t="s">
        <v>13941</v>
      </c>
    </row>
    <row r="14816" spans="1:2">
      <c r="A14816" s="1">
        <v>1090100208610</v>
      </c>
      <c r="B14816" t="s">
        <v>13942</v>
      </c>
    </row>
    <row r="14817" spans="1:2">
      <c r="A14817" s="1">
        <v>1090100208627</v>
      </c>
      <c r="B14817" t="s">
        <v>13943</v>
      </c>
    </row>
    <row r="14818" spans="1:2">
      <c r="A14818" s="1">
        <v>1090100208634</v>
      </c>
      <c r="B14818" t="s">
        <v>13944</v>
      </c>
    </row>
    <row r="14819" spans="1:2">
      <c r="A14819" s="1">
        <v>1090100208641</v>
      </c>
      <c r="B14819" t="s">
        <v>13945</v>
      </c>
    </row>
    <row r="14820" spans="1:2">
      <c r="A14820" s="1">
        <v>1090100208658</v>
      </c>
      <c r="B14820" t="s">
        <v>13946</v>
      </c>
    </row>
    <row r="14821" spans="1:2">
      <c r="A14821" s="1">
        <v>1090100208665</v>
      </c>
      <c r="B14821" t="s">
        <v>13947</v>
      </c>
    </row>
    <row r="14822" spans="1:2">
      <c r="A14822" s="1">
        <v>1090100208672</v>
      </c>
      <c r="B14822" t="s">
        <v>13948</v>
      </c>
    </row>
    <row r="14823" spans="1:2">
      <c r="A14823" s="1">
        <v>1090100208689</v>
      </c>
      <c r="B14823" t="s">
        <v>13949</v>
      </c>
    </row>
    <row r="14824" spans="1:2">
      <c r="A14824" s="1">
        <v>1090100208696</v>
      </c>
      <c r="B14824" t="s">
        <v>13950</v>
      </c>
    </row>
    <row r="14825" spans="1:2">
      <c r="A14825" s="1">
        <v>1090100208702</v>
      </c>
      <c r="B14825" t="s">
        <v>13951</v>
      </c>
    </row>
    <row r="14826" spans="1:2">
      <c r="A14826" s="1">
        <v>1090100208719</v>
      </c>
      <c r="B14826" t="s">
        <v>13952</v>
      </c>
    </row>
    <row r="14827" spans="1:2">
      <c r="A14827" s="1">
        <v>1090100208726</v>
      </c>
      <c r="B14827" t="e">
        <f>+LAV LA FONZA I1072 WHITE</f>
        <v>#NAME?</v>
      </c>
    </row>
    <row r="14828" spans="1:2">
      <c r="A14828" s="1">
        <v>1090100208733</v>
      </c>
      <c r="B14828" t="e">
        <f>+PEDESTAL LA FONZA M1072 WHITE</f>
        <v>#NAME?</v>
      </c>
    </row>
    <row r="14829" spans="1:2">
      <c r="A14829" s="1">
        <v>1090100208740</v>
      </c>
      <c r="B14829" t="e">
        <f>+HALF CABINET HOMEWELL T3015 LIGHT CHERRY</f>
        <v>#NAME?</v>
      </c>
    </row>
    <row r="14830" spans="1:2">
      <c r="A14830" s="1">
        <v>1090100208757</v>
      </c>
      <c r="B14830" t="e">
        <f>+COUNTER CABINET HOMEWELL #REF! LIGHT CHERRY</f>
        <v>#NAME?</v>
      </c>
    </row>
    <row r="14831" spans="1:2">
      <c r="A14831" s="1">
        <v>1090100208764</v>
      </c>
      <c r="B14831" t="e">
        <f>+COUNTER CABINET HOMEWELL RY36 LIGHT CHERRY</f>
        <v>#NAME?</v>
      </c>
    </row>
    <row r="14832" spans="1:2">
      <c r="A14832" s="1">
        <v>1090100208771</v>
      </c>
      <c r="B14832" t="s">
        <v>13953</v>
      </c>
    </row>
    <row r="14833" spans="1:2">
      <c r="A14833" s="1">
        <v>1090100208788</v>
      </c>
      <c r="B14833" t="s">
        <v>13954</v>
      </c>
    </row>
    <row r="14834" spans="1:2">
      <c r="A14834" s="1">
        <v>1090100208795</v>
      </c>
      <c r="B14834" t="s">
        <v>13955</v>
      </c>
    </row>
    <row r="14835" spans="1:2">
      <c r="A14835" s="1">
        <v>1090100208801</v>
      </c>
      <c r="B14835" t="s">
        <v>13956</v>
      </c>
    </row>
    <row r="14836" spans="1:2">
      <c r="A14836" s="1">
        <v>1090100208818</v>
      </c>
      <c r="B14836" t="s">
        <v>13957</v>
      </c>
    </row>
    <row r="14837" spans="1:2">
      <c r="A14837" s="1">
        <v>1090100208825</v>
      </c>
      <c r="B14837" t="s">
        <v>13958</v>
      </c>
    </row>
    <row r="14838" spans="1:2">
      <c r="A14838" s="1">
        <v>1090100208832</v>
      </c>
      <c r="B14838" t="e">
        <f>+SINK TRAVERTINE</f>
        <v>#NAME?</v>
      </c>
    </row>
    <row r="14839" spans="1:2">
      <c r="A14839" s="1">
        <v>1090100208849</v>
      </c>
      <c r="B14839" t="e">
        <f>+TABLE TRAVERTINE</f>
        <v>#NAME?</v>
      </c>
    </row>
    <row r="14840" spans="1:2">
      <c r="A14840" s="1">
        <v>1090100208856</v>
      </c>
      <c r="B14840" t="s">
        <v>13959</v>
      </c>
    </row>
    <row r="14841" spans="1:2">
      <c r="A14841" s="1">
        <v>1090100209662</v>
      </c>
      <c r="B14841" t="s">
        <v>13960</v>
      </c>
    </row>
    <row r="14842" spans="1:2">
      <c r="A14842" s="1">
        <v>1090100209679</v>
      </c>
      <c r="B14842" t="s">
        <v>13961</v>
      </c>
    </row>
    <row r="14843" spans="1:2">
      <c r="A14843" s="1">
        <v>1090100209686</v>
      </c>
      <c r="B14843" t="e">
        <f>+BOWL LA FONZA CQ1026 DAVENPORT WHITE</f>
        <v>#NAME?</v>
      </c>
    </row>
    <row r="14844" spans="1:2">
      <c r="A14844" s="1">
        <v>1090100209693</v>
      </c>
      <c r="B14844" t="s">
        <v>13962</v>
      </c>
    </row>
    <row r="14845" spans="1:2">
      <c r="A14845" s="1">
        <v>1090100209709</v>
      </c>
      <c r="B14845" t="e">
        <f>+TANK LA FONZA CQ1026 DAVENPORT WHITE</f>
        <v>#NAME?</v>
      </c>
    </row>
    <row r="14846" spans="1:2">
      <c r="A14846" s="1">
        <v>1090100209716</v>
      </c>
      <c r="B14846" t="s">
        <v>13963</v>
      </c>
    </row>
    <row r="14847" spans="1:2">
      <c r="A14847" s="1">
        <v>1090100209723</v>
      </c>
      <c r="B14847" t="s">
        <v>13964</v>
      </c>
    </row>
    <row r="14848" spans="1:2">
      <c r="A14848" s="1">
        <v>1090100209730</v>
      </c>
      <c r="B14848" t="s">
        <v>13965</v>
      </c>
    </row>
    <row r="14849" spans="1:2">
      <c r="A14849" s="1">
        <v>1090100209747</v>
      </c>
      <c r="B14849" t="s">
        <v>13966</v>
      </c>
    </row>
    <row r="14850" spans="1:2">
      <c r="A14850" s="1">
        <v>1090100209754</v>
      </c>
      <c r="B14850" t="s">
        <v>13967</v>
      </c>
    </row>
    <row r="14851" spans="1:2">
      <c r="A14851" s="1">
        <v>1090100209761</v>
      </c>
      <c r="B14851" t="s">
        <v>13968</v>
      </c>
    </row>
    <row r="14852" spans="1:2">
      <c r="A14852" s="1">
        <v>1090100209778</v>
      </c>
      <c r="B14852" t="s">
        <v>13969</v>
      </c>
    </row>
    <row r="14853" spans="1:2">
      <c r="A14853" s="1">
        <v>1090100209785</v>
      </c>
      <c r="B14853" t="s">
        <v>13970</v>
      </c>
    </row>
    <row r="14854" spans="1:2">
      <c r="A14854" s="1">
        <v>1090100209792</v>
      </c>
      <c r="B14854" t="s">
        <v>13971</v>
      </c>
    </row>
    <row r="14855" spans="1:2">
      <c r="A14855" s="1">
        <v>1090100209808</v>
      </c>
      <c r="B14855" t="s">
        <v>13972</v>
      </c>
    </row>
    <row r="14856" spans="1:2">
      <c r="A14856" s="1">
        <v>1090100209815</v>
      </c>
      <c r="B14856" t="s">
        <v>13973</v>
      </c>
    </row>
    <row r="14857" spans="1:2">
      <c r="A14857" s="1">
        <v>1090100209938</v>
      </c>
      <c r="B14857" t="s">
        <v>13974</v>
      </c>
    </row>
    <row r="14858" spans="1:2">
      <c r="A14858" s="1">
        <v>1090100209945</v>
      </c>
      <c r="B14858" t="s">
        <v>13975</v>
      </c>
    </row>
    <row r="14859" spans="1:2">
      <c r="A14859" s="1">
        <v>1090100209983</v>
      </c>
      <c r="B14859" t="e">
        <f>+TANK FITTINGS LA FONZA CQ1026 DAVENPORT</f>
        <v>#NAME?</v>
      </c>
    </row>
    <row r="14860" spans="1:2">
      <c r="A14860" s="1">
        <v>1090100209990</v>
      </c>
      <c r="B14860" t="e">
        <f>+SEAT COVER LA FONZA CQ1026 DAVENPORT WHITE</f>
        <v>#NAME?</v>
      </c>
    </row>
    <row r="14861" spans="1:2">
      <c r="A14861" s="1">
        <v>1090100210071</v>
      </c>
      <c r="B14861" t="s">
        <v>13976</v>
      </c>
    </row>
    <row r="14862" spans="1:2">
      <c r="A14862" s="1">
        <v>1090100210088</v>
      </c>
      <c r="B14862" t="s">
        <v>13977</v>
      </c>
    </row>
    <row r="14863" spans="1:2">
      <c r="A14863" s="1">
        <v>1090100210095</v>
      </c>
      <c r="B14863" t="s">
        <v>13978</v>
      </c>
    </row>
    <row r="14864" spans="1:2">
      <c r="A14864" s="1">
        <v>1090100210101</v>
      </c>
      <c r="B14864" t="s">
        <v>13979</v>
      </c>
    </row>
    <row r="14865" spans="1:2">
      <c r="A14865" s="1">
        <v>1090100210125</v>
      </c>
      <c r="B14865" t="e">
        <f>+BATHTUB JAZZI SPA MASSAGE SKT329B</f>
        <v>#NAME?</v>
      </c>
    </row>
    <row r="14866" spans="1:2">
      <c r="A14866" s="1">
        <v>1090100210132</v>
      </c>
      <c r="B14866" t="s">
        <v>13980</v>
      </c>
    </row>
    <row r="14867" spans="1:2">
      <c r="A14867" s="1">
        <v>1090100210149</v>
      </c>
      <c r="B14867" t="s">
        <v>13981</v>
      </c>
    </row>
    <row r="14868" spans="1:2">
      <c r="A14868" s="1">
        <v>1090100210156</v>
      </c>
      <c r="B14868" t="s">
        <v>13982</v>
      </c>
    </row>
    <row r="14869" spans="1:2">
      <c r="A14869" s="1">
        <v>1090100210163</v>
      </c>
      <c r="B14869" t="s">
        <v>13983</v>
      </c>
    </row>
    <row r="14870" spans="1:2">
      <c r="A14870" s="1">
        <v>1090100210170</v>
      </c>
      <c r="B14870" t="s">
        <v>13984</v>
      </c>
    </row>
    <row r="14871" spans="1:2">
      <c r="A14871" s="1">
        <v>1090100210187</v>
      </c>
      <c r="B14871" t="s">
        <v>13985</v>
      </c>
    </row>
    <row r="14872" spans="1:2">
      <c r="A14872" s="1">
        <v>1090100210194</v>
      </c>
      <c r="B14872" t="s">
        <v>13986</v>
      </c>
    </row>
    <row r="14873" spans="1:2">
      <c r="A14873" s="1">
        <v>1090100210200</v>
      </c>
      <c r="B14873" t="s">
        <v>13987</v>
      </c>
    </row>
    <row r="14874" spans="1:2">
      <c r="A14874" s="1">
        <v>1090100210224</v>
      </c>
      <c r="B14874" t="e">
        <f>+LAV GOLDEA (LA FONZA) V1816W WHITE</f>
        <v>#NAME?</v>
      </c>
    </row>
    <row r="14875" spans="1:2">
      <c r="A14875" s="1">
        <v>1090100210231</v>
      </c>
      <c r="B14875" t="s">
        <v>13988</v>
      </c>
    </row>
    <row r="14876" spans="1:2">
      <c r="A14876" s="1">
        <v>1090100210248</v>
      </c>
      <c r="B14876" t="s">
        <v>13989</v>
      </c>
    </row>
    <row r="14877" spans="1:2">
      <c r="A14877" s="1">
        <v>1090100210255</v>
      </c>
      <c r="B14877" t="s">
        <v>2765</v>
      </c>
    </row>
    <row r="14878" spans="1:2">
      <c r="A14878" s="1">
        <v>1090100210262</v>
      </c>
      <c r="B14878" t="s">
        <v>13990</v>
      </c>
    </row>
    <row r="14879" spans="1:2">
      <c r="A14879" s="1">
        <v>1090100210279</v>
      </c>
      <c r="B14879" t="s">
        <v>13991</v>
      </c>
    </row>
    <row r="14880" spans="1:2">
      <c r="A14880" s="1">
        <v>1090100211382</v>
      </c>
      <c r="B14880" t="s">
        <v>13992</v>
      </c>
    </row>
    <row r="14881" spans="1:2">
      <c r="A14881" s="1">
        <v>1090100211399</v>
      </c>
      <c r="B14881" t="s">
        <v>13993</v>
      </c>
    </row>
    <row r="14882" spans="1:2">
      <c r="A14882" s="1">
        <v>1090100211405</v>
      </c>
      <c r="B14882" t="s">
        <v>13994</v>
      </c>
    </row>
    <row r="14883" spans="1:2">
      <c r="A14883" s="1">
        <v>1090100211412</v>
      </c>
      <c r="B14883" t="s">
        <v>13995</v>
      </c>
    </row>
    <row r="14884" spans="1:2">
      <c r="A14884" s="1">
        <v>1090100211429</v>
      </c>
      <c r="B14884" t="s">
        <v>13996</v>
      </c>
    </row>
    <row r="14885" spans="1:2">
      <c r="A14885" s="1">
        <v>1090100211436</v>
      </c>
      <c r="B14885" t="s">
        <v>13997</v>
      </c>
    </row>
    <row r="14886" spans="1:2">
      <c r="A14886" s="1">
        <v>1090100211443</v>
      </c>
      <c r="B14886" t="s">
        <v>13998</v>
      </c>
    </row>
    <row r="14887" spans="1:2">
      <c r="A14887" s="1">
        <v>1090100211450</v>
      </c>
      <c r="B14887" t="s">
        <v>13999</v>
      </c>
    </row>
    <row r="14888" spans="1:2">
      <c r="A14888" s="1">
        <v>1090100211467</v>
      </c>
      <c r="B14888" t="s">
        <v>14000</v>
      </c>
    </row>
    <row r="14889" spans="1:2">
      <c r="A14889" s="1">
        <v>1090100211474</v>
      </c>
      <c r="B14889" t="s">
        <v>14001</v>
      </c>
    </row>
    <row r="14890" spans="1:2">
      <c r="A14890" s="1">
        <v>1090100211481</v>
      </c>
      <c r="B14890" t="s">
        <v>14002</v>
      </c>
    </row>
    <row r="14891" spans="1:2">
      <c r="A14891" s="1">
        <v>1090100211498</v>
      </c>
      <c r="B14891" t="s">
        <v>14003</v>
      </c>
    </row>
    <row r="14892" spans="1:2">
      <c r="A14892" s="1">
        <v>1090100211504</v>
      </c>
      <c r="B14892" t="s">
        <v>14004</v>
      </c>
    </row>
    <row r="14893" spans="1:2">
      <c r="A14893" s="1">
        <v>1090100211511</v>
      </c>
      <c r="B14893" t="s">
        <v>14005</v>
      </c>
    </row>
    <row r="14894" spans="1:2">
      <c r="A14894" s="1">
        <v>1090100211528</v>
      </c>
      <c r="B14894" t="s">
        <v>14006</v>
      </c>
    </row>
    <row r="14895" spans="1:2">
      <c r="A14895" s="1">
        <v>1090100211535</v>
      </c>
      <c r="B14895" t="s">
        <v>14007</v>
      </c>
    </row>
    <row r="14896" spans="1:2">
      <c r="A14896" s="1">
        <v>1090100211542</v>
      </c>
      <c r="B14896" t="s">
        <v>14008</v>
      </c>
    </row>
    <row r="14897" spans="1:2">
      <c r="A14897" s="1">
        <v>1090100211559</v>
      </c>
      <c r="B14897" t="s">
        <v>14009</v>
      </c>
    </row>
    <row r="14898" spans="1:2">
      <c r="A14898" s="1">
        <v>1090100211566</v>
      </c>
      <c r="B14898" t="s">
        <v>14010</v>
      </c>
    </row>
    <row r="14899" spans="1:2">
      <c r="A14899" s="1">
        <v>1090100211573</v>
      </c>
      <c r="B14899" t="s">
        <v>14011</v>
      </c>
    </row>
    <row r="14900" spans="1:2">
      <c r="A14900" s="1">
        <v>1090100211580</v>
      </c>
      <c r="B14900" t="s">
        <v>14012</v>
      </c>
    </row>
    <row r="14901" spans="1:2">
      <c r="A14901" s="1">
        <v>1090100211597</v>
      </c>
      <c r="B14901" t="e">
        <f>+POT IDEL PVC ITALIA14-100</f>
        <v>#NAME?</v>
      </c>
    </row>
    <row r="14902" spans="1:2">
      <c r="A14902" s="1">
        <v>1090100211603</v>
      </c>
      <c r="B14902" t="s">
        <v>14013</v>
      </c>
    </row>
    <row r="14903" spans="1:2">
      <c r="A14903" s="1">
        <v>1090100211689</v>
      </c>
      <c r="B14903" t="s">
        <v>14014</v>
      </c>
    </row>
    <row r="14904" spans="1:2">
      <c r="A14904" s="1">
        <v>1090100211696</v>
      </c>
      <c r="B14904" t="s">
        <v>14015</v>
      </c>
    </row>
    <row r="14905" spans="1:2">
      <c r="A14905" s="1">
        <v>1090100211702</v>
      </c>
      <c r="B14905" t="s">
        <v>14016</v>
      </c>
    </row>
    <row r="14906" spans="1:2">
      <c r="A14906" s="1">
        <v>1090100211719</v>
      </c>
      <c r="B14906" t="s">
        <v>14017</v>
      </c>
    </row>
    <row r="14907" spans="1:2">
      <c r="A14907" s="1">
        <v>1090100211726</v>
      </c>
      <c r="B14907" t="s">
        <v>14018</v>
      </c>
    </row>
    <row r="14908" spans="1:2">
      <c r="A14908" s="1">
        <v>1090100211733</v>
      </c>
      <c r="B14908" t="s">
        <v>14019</v>
      </c>
    </row>
    <row r="14909" spans="1:2">
      <c r="A14909" s="1">
        <v>1090100211740</v>
      </c>
      <c r="B14909" t="s">
        <v>14020</v>
      </c>
    </row>
    <row r="14910" spans="1:2">
      <c r="A14910" s="1">
        <v>1090100211757</v>
      </c>
      <c r="B14910" t="s">
        <v>14021</v>
      </c>
    </row>
    <row r="14911" spans="1:2">
      <c r="A14911" s="1">
        <v>1090100211764</v>
      </c>
      <c r="B14911" t="s">
        <v>14022</v>
      </c>
    </row>
    <row r="14912" spans="1:2">
      <c r="A14912" s="1">
        <v>1090100211771</v>
      </c>
      <c r="B14912" t="s">
        <v>14023</v>
      </c>
    </row>
    <row r="14913" spans="1:2">
      <c r="A14913" s="1">
        <v>1090100211788</v>
      </c>
      <c r="B14913" t="s">
        <v>14024</v>
      </c>
    </row>
    <row r="14914" spans="1:2">
      <c r="A14914" s="1">
        <v>1090100211795</v>
      </c>
      <c r="B14914" t="s">
        <v>14025</v>
      </c>
    </row>
    <row r="14915" spans="1:2">
      <c r="A14915" s="1">
        <v>1090100211801</v>
      </c>
      <c r="B14915" t="s">
        <v>14026</v>
      </c>
    </row>
    <row r="14916" spans="1:2">
      <c r="A14916" s="1">
        <v>1090100211818</v>
      </c>
      <c r="B14916" t="s">
        <v>14027</v>
      </c>
    </row>
    <row r="14917" spans="1:2">
      <c r="A14917" s="1">
        <v>1090100211825</v>
      </c>
      <c r="B14917" t="s">
        <v>14028</v>
      </c>
    </row>
    <row r="14918" spans="1:2">
      <c r="A14918" s="1">
        <v>1090100211832</v>
      </c>
      <c r="B14918" t="s">
        <v>14029</v>
      </c>
    </row>
    <row r="14919" spans="1:2">
      <c r="A14919" s="1">
        <v>1090100211849</v>
      </c>
      <c r="B14919" t="s">
        <v>14030</v>
      </c>
    </row>
    <row r="14920" spans="1:2">
      <c r="A14920" s="1">
        <v>1090100211856</v>
      </c>
      <c r="B14920" t="s">
        <v>14031</v>
      </c>
    </row>
    <row r="14921" spans="1:2">
      <c r="A14921" s="1">
        <v>1090100211863</v>
      </c>
      <c r="B14921" t="s">
        <v>14032</v>
      </c>
    </row>
    <row r="14922" spans="1:2">
      <c r="A14922" s="1">
        <v>1090100211870</v>
      </c>
      <c r="B14922" t="s">
        <v>14033</v>
      </c>
    </row>
    <row r="14923" spans="1:2">
      <c r="A14923" s="1">
        <v>1090100211887</v>
      </c>
      <c r="B14923" t="s">
        <v>14034</v>
      </c>
    </row>
    <row r="14924" spans="1:2">
      <c r="A14924" s="1">
        <v>1090100211894</v>
      </c>
      <c r="B14924" t="s">
        <v>14035</v>
      </c>
    </row>
    <row r="14925" spans="1:2">
      <c r="A14925" s="1">
        <v>1090100211900</v>
      </c>
      <c r="B14925" t="s">
        <v>14036</v>
      </c>
    </row>
    <row r="14926" spans="1:2">
      <c r="A14926" s="1">
        <v>1090100211917</v>
      </c>
      <c r="B14926" t="s">
        <v>14037</v>
      </c>
    </row>
    <row r="14927" spans="1:2">
      <c r="A14927" s="1">
        <v>1090100211924</v>
      </c>
      <c r="B14927" t="s">
        <v>14038</v>
      </c>
    </row>
    <row r="14928" spans="1:2">
      <c r="A14928" s="1">
        <v>1090100211931</v>
      </c>
      <c r="B14928" t="s">
        <v>14039</v>
      </c>
    </row>
    <row r="14929" spans="1:2">
      <c r="A14929" s="1">
        <v>1090100211948</v>
      </c>
      <c r="B14929" t="s">
        <v>14040</v>
      </c>
    </row>
    <row r="14930" spans="1:2">
      <c r="A14930" s="1">
        <v>1090100211955</v>
      </c>
      <c r="B14930" t="s">
        <v>14041</v>
      </c>
    </row>
    <row r="14931" spans="1:2">
      <c r="A14931" s="1">
        <v>1090100211962</v>
      </c>
      <c r="B14931" t="s">
        <v>14042</v>
      </c>
    </row>
    <row r="14932" spans="1:2">
      <c r="A14932" s="1">
        <v>1090100211979</v>
      </c>
      <c r="B14932" t="s">
        <v>14043</v>
      </c>
    </row>
    <row r="14933" spans="1:2">
      <c r="A14933" s="1">
        <v>1090100211986</v>
      </c>
      <c r="B14933" t="s">
        <v>14044</v>
      </c>
    </row>
    <row r="14934" spans="1:2">
      <c r="A14934" s="1">
        <v>1090100211993</v>
      </c>
      <c r="B14934" t="s">
        <v>14045</v>
      </c>
    </row>
    <row r="14935" spans="1:2">
      <c r="A14935" s="1">
        <v>1090100212013</v>
      </c>
      <c r="B14935" t="s">
        <v>14046</v>
      </c>
    </row>
    <row r="14936" spans="1:2">
      <c r="A14936" s="1">
        <v>1090100212020</v>
      </c>
      <c r="B14936" t="s">
        <v>14047</v>
      </c>
    </row>
    <row r="14937" spans="1:2">
      <c r="A14937" s="1">
        <v>1090100212037</v>
      </c>
      <c r="B14937" t="s">
        <v>14048</v>
      </c>
    </row>
    <row r="14938" spans="1:2">
      <c r="A14938" s="1">
        <v>1090100212044</v>
      </c>
      <c r="B14938" t="s">
        <v>14049</v>
      </c>
    </row>
    <row r="14939" spans="1:2">
      <c r="A14939" s="1">
        <v>1090100212051</v>
      </c>
      <c r="B14939" t="s">
        <v>14050</v>
      </c>
    </row>
    <row r="14940" spans="1:2">
      <c r="A14940" s="1">
        <v>1090100212068</v>
      </c>
      <c r="B14940" t="s">
        <v>14051</v>
      </c>
    </row>
    <row r="14941" spans="1:2">
      <c r="A14941" s="1">
        <v>1090100212075</v>
      </c>
      <c r="B14941" t="s">
        <v>14052</v>
      </c>
    </row>
    <row r="14942" spans="1:2">
      <c r="A14942" s="1">
        <v>1090100212082</v>
      </c>
      <c r="B14942" t="s">
        <v>14053</v>
      </c>
    </row>
    <row r="14943" spans="1:2">
      <c r="A14943" s="1">
        <v>1090100212099</v>
      </c>
      <c r="B14943" t="s">
        <v>14054</v>
      </c>
    </row>
    <row r="14944" spans="1:2">
      <c r="A14944" s="1">
        <v>1090100212105</v>
      </c>
      <c r="B14944" t="s">
        <v>14055</v>
      </c>
    </row>
    <row r="14945" spans="1:2">
      <c r="A14945" s="1">
        <v>1090100212112</v>
      </c>
      <c r="B14945" t="s">
        <v>14056</v>
      </c>
    </row>
    <row r="14946" spans="1:2">
      <c r="A14946" s="1">
        <v>1090100212129</v>
      </c>
      <c r="B14946" t="s">
        <v>14057</v>
      </c>
    </row>
    <row r="14947" spans="1:2">
      <c r="A14947" s="1">
        <v>1090100212136</v>
      </c>
      <c r="B14947" t="s">
        <v>14058</v>
      </c>
    </row>
    <row r="14948" spans="1:2">
      <c r="A14948" s="1">
        <v>1090100212143</v>
      </c>
      <c r="B14948" t="s">
        <v>14059</v>
      </c>
    </row>
    <row r="14949" spans="1:2">
      <c r="A14949" s="1">
        <v>1090100212150</v>
      </c>
      <c r="B14949" t="s">
        <v>14060</v>
      </c>
    </row>
    <row r="14950" spans="1:2">
      <c r="A14950" s="1">
        <v>1090100212167</v>
      </c>
      <c r="B14950" t="s">
        <v>14061</v>
      </c>
    </row>
    <row r="14951" spans="1:2">
      <c r="A14951" s="1">
        <v>1090100212174</v>
      </c>
      <c r="B14951" t="s">
        <v>14062</v>
      </c>
    </row>
    <row r="14952" spans="1:2">
      <c r="A14952" s="1">
        <v>1090100212181</v>
      </c>
      <c r="B14952" t="s">
        <v>14063</v>
      </c>
    </row>
    <row r="14953" spans="1:2">
      <c r="A14953" s="1">
        <v>1090100212198</v>
      </c>
      <c r="B14953" t="s">
        <v>14064</v>
      </c>
    </row>
    <row r="14954" spans="1:2">
      <c r="A14954" s="1">
        <v>1090100212204</v>
      </c>
      <c r="B14954" t="s">
        <v>14065</v>
      </c>
    </row>
    <row r="14955" spans="1:2">
      <c r="A14955" s="1">
        <v>1090100212211</v>
      </c>
      <c r="B14955" t="s">
        <v>14066</v>
      </c>
    </row>
    <row r="14956" spans="1:2">
      <c r="A14956" s="1">
        <v>1090100212228</v>
      </c>
      <c r="B14956" t="s">
        <v>14067</v>
      </c>
    </row>
    <row r="14957" spans="1:2">
      <c r="A14957" s="1">
        <v>1090100212235</v>
      </c>
      <c r="B14957" t="s">
        <v>14068</v>
      </c>
    </row>
    <row r="14958" spans="1:2">
      <c r="A14958" s="1">
        <v>1090100212242</v>
      </c>
      <c r="B14958" t="s">
        <v>14069</v>
      </c>
    </row>
    <row r="14959" spans="1:2">
      <c r="A14959" s="1">
        <v>1090100212259</v>
      </c>
      <c r="B14959" t="s">
        <v>14070</v>
      </c>
    </row>
    <row r="14960" spans="1:2">
      <c r="A14960" s="1">
        <v>1090100212266</v>
      </c>
      <c r="B14960" t="s">
        <v>14071</v>
      </c>
    </row>
    <row r="14961" spans="1:2">
      <c r="A14961" s="1">
        <v>1090100212273</v>
      </c>
      <c r="B14961" t="s">
        <v>14072</v>
      </c>
    </row>
    <row r="14962" spans="1:2">
      <c r="A14962" s="1">
        <v>1090100212280</v>
      </c>
      <c r="B14962" t="s">
        <v>14073</v>
      </c>
    </row>
    <row r="14963" spans="1:2">
      <c r="A14963" s="1">
        <v>1090100212297</v>
      </c>
      <c r="B14963" t="s">
        <v>14074</v>
      </c>
    </row>
    <row r="14964" spans="1:2">
      <c r="A14964" s="1">
        <v>1090100212303</v>
      </c>
      <c r="B14964" t="s">
        <v>14075</v>
      </c>
    </row>
    <row r="14965" spans="1:2">
      <c r="A14965" s="1">
        <v>1090100212310</v>
      </c>
      <c r="B14965" t="s">
        <v>14076</v>
      </c>
    </row>
    <row r="14966" spans="1:2">
      <c r="A14966" s="1">
        <v>1090100212327</v>
      </c>
      <c r="B14966" t="s">
        <v>14077</v>
      </c>
    </row>
    <row r="14967" spans="1:2">
      <c r="A14967" s="1">
        <v>1090100212334</v>
      </c>
      <c r="B14967" t="s">
        <v>14078</v>
      </c>
    </row>
    <row r="14968" spans="1:2">
      <c r="A14968" s="1">
        <v>1090100212341</v>
      </c>
      <c r="B14968" t="s">
        <v>14079</v>
      </c>
    </row>
    <row r="14969" spans="1:2">
      <c r="A14969" s="1">
        <v>1090100212358</v>
      </c>
      <c r="B14969" t="s">
        <v>14080</v>
      </c>
    </row>
    <row r="14970" spans="1:2">
      <c r="A14970" s="1">
        <v>1090100212365</v>
      </c>
      <c r="B14970" t="s">
        <v>14081</v>
      </c>
    </row>
    <row r="14971" spans="1:2">
      <c r="A14971" s="1">
        <v>1090100212372</v>
      </c>
      <c r="B14971" t="s">
        <v>14082</v>
      </c>
    </row>
    <row r="14972" spans="1:2">
      <c r="A14972" s="1">
        <v>1090100212389</v>
      </c>
      <c r="B14972" t="s">
        <v>14083</v>
      </c>
    </row>
    <row r="14973" spans="1:2">
      <c r="A14973" s="1">
        <v>1090100212402</v>
      </c>
      <c r="B14973" t="s">
        <v>14084</v>
      </c>
    </row>
    <row r="14974" spans="1:2">
      <c r="A14974" s="1">
        <v>1090100212419</v>
      </c>
      <c r="B14974" t="e">
        <f>+TANK COVER AVIVA #REF! WHITE</f>
        <v>#NAME?</v>
      </c>
    </row>
    <row r="14975" spans="1:2">
      <c r="A14975" s="1">
        <v>1090100212426</v>
      </c>
      <c r="B14975" t="e">
        <f>+TANK COVER AVIVA #REF! WHITE</f>
        <v>#NAME?</v>
      </c>
    </row>
    <row r="14976" spans="1:2">
      <c r="A14976" s="1">
        <v>1090100212433</v>
      </c>
      <c r="B14976" t="s">
        <v>14085</v>
      </c>
    </row>
    <row r="14977" spans="1:2">
      <c r="A14977" s="1">
        <v>1090100212440</v>
      </c>
      <c r="B14977" t="s">
        <v>14086</v>
      </c>
    </row>
    <row r="14978" spans="1:2">
      <c r="A14978" s="1">
        <v>1090100212457</v>
      </c>
      <c r="B14978" t="s">
        <v>14087</v>
      </c>
    </row>
    <row r="14979" spans="1:2">
      <c r="A14979" s="1">
        <v>1090100212471</v>
      </c>
      <c r="B14979" t="s">
        <v>14088</v>
      </c>
    </row>
    <row r="14980" spans="1:2">
      <c r="A14980" s="1">
        <v>1090100212488</v>
      </c>
      <c r="B14980" t="s">
        <v>14089</v>
      </c>
    </row>
    <row r="14981" spans="1:2">
      <c r="A14981" s="1">
        <v>1090100212495</v>
      </c>
      <c r="B14981" t="s">
        <v>14090</v>
      </c>
    </row>
    <row r="14982" spans="1:2">
      <c r="A14982" s="1">
        <v>1090100212501</v>
      </c>
      <c r="B14982" t="s">
        <v>14091</v>
      </c>
    </row>
    <row r="14983" spans="1:2">
      <c r="A14983" s="1">
        <v>1090100212518</v>
      </c>
      <c r="B14983" t="s">
        <v>14092</v>
      </c>
    </row>
    <row r="14984" spans="1:2">
      <c r="A14984" s="1">
        <v>1090100212525</v>
      </c>
      <c r="B14984" t="s">
        <v>14093</v>
      </c>
    </row>
    <row r="14985" spans="1:2">
      <c r="A14985" s="1">
        <v>1090100212532</v>
      </c>
      <c r="B14985" t="s">
        <v>14094</v>
      </c>
    </row>
    <row r="14986" spans="1:2">
      <c r="A14986" s="1">
        <v>1090100212549</v>
      </c>
      <c r="B14986" t="s">
        <v>14095</v>
      </c>
    </row>
    <row r="14987" spans="1:2">
      <c r="A14987" s="1">
        <v>1090100212556</v>
      </c>
      <c r="B14987" t="s">
        <v>14096</v>
      </c>
    </row>
    <row r="14988" spans="1:2">
      <c r="A14988" s="1">
        <v>1090100212563</v>
      </c>
      <c r="B14988" t="s">
        <v>14097</v>
      </c>
    </row>
    <row r="14989" spans="1:2">
      <c r="A14989" s="1">
        <v>1090100212570</v>
      </c>
      <c r="B14989" t="s">
        <v>14098</v>
      </c>
    </row>
    <row r="14990" spans="1:2">
      <c r="A14990" s="1">
        <v>1090100212587</v>
      </c>
      <c r="B14990" t="s">
        <v>14099</v>
      </c>
    </row>
    <row r="14991" spans="1:2">
      <c r="A14991" s="1">
        <v>1090100212594</v>
      </c>
      <c r="B14991" t="s">
        <v>14100</v>
      </c>
    </row>
    <row r="14992" spans="1:2">
      <c r="A14992" s="1">
        <v>1090100212600</v>
      </c>
      <c r="B14992" t="s">
        <v>14101</v>
      </c>
    </row>
    <row r="14993" spans="1:2">
      <c r="A14993" s="1">
        <v>1090100212617</v>
      </c>
      <c r="B14993" t="s">
        <v>14102</v>
      </c>
    </row>
    <row r="14994" spans="1:2">
      <c r="A14994" s="1">
        <v>1090100212624</v>
      </c>
      <c r="B14994" t="s">
        <v>14103</v>
      </c>
    </row>
    <row r="14995" spans="1:2">
      <c r="A14995" s="1">
        <v>1090100212631</v>
      </c>
      <c r="B14995" t="s">
        <v>14104</v>
      </c>
    </row>
    <row r="14996" spans="1:2">
      <c r="A14996" s="1">
        <v>1090100212648</v>
      </c>
      <c r="B14996" t="s">
        <v>14105</v>
      </c>
    </row>
    <row r="14997" spans="1:2">
      <c r="A14997" s="1">
        <v>1090100212655</v>
      </c>
      <c r="B14997" t="s">
        <v>14106</v>
      </c>
    </row>
    <row r="14998" spans="1:2">
      <c r="A14998" s="1">
        <v>1090100212662</v>
      </c>
      <c r="B14998" t="s">
        <v>14107</v>
      </c>
    </row>
    <row r="14999" spans="1:2">
      <c r="A14999" s="1">
        <v>1090100212679</v>
      </c>
      <c r="B14999" t="s">
        <v>14108</v>
      </c>
    </row>
    <row r="15000" spans="1:2">
      <c r="A15000" s="1">
        <v>1090100212686</v>
      </c>
      <c r="B15000" t="s">
        <v>14109</v>
      </c>
    </row>
    <row r="15001" spans="1:2">
      <c r="A15001" s="1">
        <v>1090100212693</v>
      </c>
      <c r="B15001" t="s">
        <v>14110</v>
      </c>
    </row>
    <row r="15002" spans="1:2">
      <c r="A15002" s="1">
        <v>1090100212709</v>
      </c>
      <c r="B15002" t="s">
        <v>14111</v>
      </c>
    </row>
    <row r="15003" spans="1:2">
      <c r="A15003" s="1">
        <v>1090100212716</v>
      </c>
      <c r="B15003" t="s">
        <v>14112</v>
      </c>
    </row>
    <row r="15004" spans="1:2">
      <c r="A15004" s="1">
        <v>1090100212723</v>
      </c>
      <c r="B15004" t="s">
        <v>14113</v>
      </c>
    </row>
    <row r="15005" spans="1:2">
      <c r="A15005" s="1">
        <v>1090100212730</v>
      </c>
      <c r="B15005" t="s">
        <v>14114</v>
      </c>
    </row>
    <row r="15006" spans="1:2">
      <c r="A15006" s="1">
        <v>1090100212747</v>
      </c>
      <c r="B15006" t="s">
        <v>14115</v>
      </c>
    </row>
    <row r="15007" spans="1:2">
      <c r="A15007" s="1">
        <v>1090100212754</v>
      </c>
      <c r="B15007" t="s">
        <v>14116</v>
      </c>
    </row>
    <row r="15008" spans="1:2">
      <c r="A15008" s="1">
        <v>1090100212761</v>
      </c>
      <c r="B15008" t="e">
        <f>+HANGING CHAIR GREAT OUTDOOR JL ACCS. CUSHION</f>
        <v>#NAME?</v>
      </c>
    </row>
    <row r="15009" spans="1:2">
      <c r="A15009" s="1">
        <v>1090100212778</v>
      </c>
      <c r="B15009" t="e">
        <f>+HANGING CHAIR GREAT OUTDOOR JL ACCS. HWD KITS (SPRING,BOLTS,HOOK)</f>
        <v>#NAME?</v>
      </c>
    </row>
    <row r="15010" spans="1:2">
      <c r="A15010" s="1">
        <v>1090100212785</v>
      </c>
      <c r="B15010" t="s">
        <v>14117</v>
      </c>
    </row>
    <row r="15011" spans="1:2">
      <c r="A15011" s="1">
        <v>1090100212792</v>
      </c>
      <c r="B15011" t="s">
        <v>14118</v>
      </c>
    </row>
    <row r="15012" spans="1:2">
      <c r="A15012" s="1">
        <v>1090100212808</v>
      </c>
      <c r="B15012" t="s">
        <v>14119</v>
      </c>
    </row>
    <row r="15013" spans="1:2">
      <c r="A15013" s="1">
        <v>1090100212815</v>
      </c>
      <c r="B15013" t="s">
        <v>14120</v>
      </c>
    </row>
    <row r="15014" spans="1:2">
      <c r="A15014" s="1">
        <v>1090100212822</v>
      </c>
      <c r="B15014" t="s">
        <v>14121</v>
      </c>
    </row>
    <row r="15015" spans="1:2">
      <c r="A15015" s="1">
        <v>1090100212846</v>
      </c>
      <c r="B15015" t="s">
        <v>14122</v>
      </c>
    </row>
    <row r="15016" spans="1:2">
      <c r="A15016" s="1">
        <v>1090100212853</v>
      </c>
      <c r="B15016" t="s">
        <v>14123</v>
      </c>
    </row>
    <row r="15017" spans="1:2">
      <c r="A15017" s="1">
        <v>1090100212860</v>
      </c>
      <c r="B15017" t="e">
        <f>+SAFETY GOGGLES HAUSMANN FY2 PVC LENS&amp;TEMPLES</f>
        <v>#NAME?</v>
      </c>
    </row>
    <row r="15018" spans="1:2">
      <c r="A15018" s="1">
        <v>1090100212877</v>
      </c>
      <c r="B15018" t="e">
        <f>+SAFETY GOGGLES HAUSMANN FY17 PVC LENS&amp;TEMPLES</f>
        <v>#NAME?</v>
      </c>
    </row>
    <row r="15019" spans="1:2">
      <c r="A15019" s="1">
        <v>1090100212884</v>
      </c>
      <c r="B15019" t="s">
        <v>14124</v>
      </c>
    </row>
    <row r="15020" spans="1:2">
      <c r="A15020" s="1">
        <v>1090100212891</v>
      </c>
      <c r="B15020" t="s">
        <v>14125</v>
      </c>
    </row>
    <row r="15021" spans="1:2">
      <c r="A15021" s="1">
        <v>1090100212907</v>
      </c>
      <c r="B15021" t="s">
        <v>14126</v>
      </c>
    </row>
    <row r="15022" spans="1:2">
      <c r="A15022" s="1">
        <v>1090100212938</v>
      </c>
      <c r="B15022" t="s">
        <v>14127</v>
      </c>
    </row>
    <row r="15023" spans="1:2">
      <c r="A15023" s="1">
        <v>1090100212945</v>
      </c>
      <c r="B15023" t="s">
        <v>14128</v>
      </c>
    </row>
    <row r="15024" spans="1:2">
      <c r="A15024" s="1">
        <v>1090100212952</v>
      </c>
      <c r="B15024" t="s">
        <v>14129</v>
      </c>
    </row>
    <row r="15025" spans="1:2">
      <c r="A15025" s="1">
        <v>1090100212969</v>
      </c>
      <c r="B15025" t="s">
        <v>14130</v>
      </c>
    </row>
    <row r="15026" spans="1:2">
      <c r="A15026" s="1">
        <v>1090100212976</v>
      </c>
      <c r="B15026" t="s">
        <v>14131</v>
      </c>
    </row>
    <row r="15027" spans="1:2">
      <c r="A15027" s="1">
        <v>1090100212983</v>
      </c>
      <c r="B15027" t="s">
        <v>14132</v>
      </c>
    </row>
    <row r="15028" spans="1:2">
      <c r="A15028" s="1">
        <v>1090100212990</v>
      </c>
      <c r="B15028" t="s">
        <v>14133</v>
      </c>
    </row>
    <row r="15029" spans="1:2">
      <c r="A15029" s="1">
        <v>1090100213003</v>
      </c>
      <c r="B15029" t="s">
        <v>14134</v>
      </c>
    </row>
    <row r="15030" spans="1:2">
      <c r="A15030" s="1">
        <v>1090100213010</v>
      </c>
      <c r="B15030" t="s">
        <v>14135</v>
      </c>
    </row>
    <row r="15031" spans="1:2">
      <c r="A15031" s="1">
        <v>1090100213027</v>
      </c>
      <c r="B15031" t="s">
        <v>14136</v>
      </c>
    </row>
    <row r="15032" spans="1:2">
      <c r="A15032" s="1">
        <v>1090100213034</v>
      </c>
      <c r="B15032" t="e">
        <f>+CABINET GOLDEA (LA FONZA) V1816O OAK</f>
        <v>#NAME?</v>
      </c>
    </row>
    <row r="15033" spans="1:2">
      <c r="A15033" s="1">
        <v>1090100213041</v>
      </c>
      <c r="B15033" t="e">
        <f>+CABINET GOLDEA (LA FONZA) V1816W WHITE</f>
        <v>#NAME?</v>
      </c>
    </row>
    <row r="15034" spans="1:2">
      <c r="A15034" s="1">
        <v>1090100213058</v>
      </c>
      <c r="B15034" t="e">
        <f>+CABINET GOLDEA (LA FONZA) V2418O OAK</f>
        <v>#NAME?</v>
      </c>
    </row>
    <row r="15035" spans="1:2">
      <c r="A15035" s="1">
        <v>1090100213065</v>
      </c>
      <c r="B15035" t="e">
        <f>+CABINET GOLDEA (LA FONZA) V2418W WHITE</f>
        <v>#NAME?</v>
      </c>
    </row>
    <row r="15036" spans="1:2">
      <c r="A15036" s="1">
        <v>1090100213072</v>
      </c>
      <c r="B15036" t="s">
        <v>14137</v>
      </c>
    </row>
    <row r="15037" spans="1:2">
      <c r="A15037" s="1">
        <v>1090100213096</v>
      </c>
      <c r="B15037" t="s">
        <v>14138</v>
      </c>
    </row>
    <row r="15038" spans="1:2">
      <c r="A15038" s="1">
        <v>1090100213102</v>
      </c>
      <c r="B15038" t="s">
        <v>14139</v>
      </c>
    </row>
    <row r="15039" spans="1:2">
      <c r="A15039" s="1">
        <v>1090100213119</v>
      </c>
      <c r="B15039" t="s">
        <v>14140</v>
      </c>
    </row>
    <row r="15040" spans="1:2">
      <c r="A15040" s="1">
        <v>1090100213126</v>
      </c>
      <c r="B15040" t="s">
        <v>14141</v>
      </c>
    </row>
    <row r="15041" spans="1:2">
      <c r="A15041" s="1">
        <v>1090100213133</v>
      </c>
      <c r="B15041" t="s">
        <v>14142</v>
      </c>
    </row>
    <row r="15042" spans="1:2">
      <c r="A15042" s="1">
        <v>1090100213140</v>
      </c>
      <c r="B15042" t="s">
        <v>14143</v>
      </c>
    </row>
    <row r="15043" spans="1:2">
      <c r="A15043" s="1">
        <v>1090100213157</v>
      </c>
      <c r="B15043" t="s">
        <v>14144</v>
      </c>
    </row>
    <row r="15044" spans="1:2">
      <c r="A15044" s="1">
        <v>1090100213164</v>
      </c>
      <c r="B15044" t="s">
        <v>14145</v>
      </c>
    </row>
    <row r="15045" spans="1:2">
      <c r="A15045" s="1">
        <v>1090100213171</v>
      </c>
      <c r="B15045" t="s">
        <v>14146</v>
      </c>
    </row>
    <row r="15046" spans="1:2">
      <c r="A15046" s="1">
        <v>1090100213188</v>
      </c>
      <c r="B15046" t="s">
        <v>14147</v>
      </c>
    </row>
    <row r="15047" spans="1:2">
      <c r="A15047" s="1">
        <v>1090100213195</v>
      </c>
      <c r="B15047" t="s">
        <v>14148</v>
      </c>
    </row>
    <row r="15048" spans="1:2">
      <c r="A15048" s="1">
        <v>1090100213201</v>
      </c>
      <c r="B15048" t="s">
        <v>14149</v>
      </c>
    </row>
    <row r="15049" spans="1:2">
      <c r="A15049" s="1">
        <v>1090100213218</v>
      </c>
      <c r="B15049" t="s">
        <v>14150</v>
      </c>
    </row>
    <row r="15050" spans="1:2">
      <c r="A15050" s="1">
        <v>1090100213225</v>
      </c>
      <c r="B15050" t="e">
        <f>+PICNIC TABLE GREAT OUTDOOR BE BSD-V122 ROUND BANQUET</f>
        <v>#NAME?</v>
      </c>
    </row>
    <row r="15051" spans="1:2">
      <c r="A15051" s="1">
        <v>1090100213249</v>
      </c>
      <c r="B15051" t="s">
        <v>14151</v>
      </c>
    </row>
    <row r="15052" spans="1:2">
      <c r="A15052" s="1">
        <v>1090100213256</v>
      </c>
      <c r="B15052" t="s">
        <v>14152</v>
      </c>
    </row>
    <row r="15053" spans="1:2">
      <c r="A15053" s="1">
        <v>1090100213263</v>
      </c>
      <c r="B15053" t="s">
        <v>14153</v>
      </c>
    </row>
    <row r="15054" spans="1:2">
      <c r="A15054" s="1">
        <v>1090100213270</v>
      </c>
      <c r="B15054" t="s">
        <v>14154</v>
      </c>
    </row>
    <row r="15055" spans="1:2">
      <c r="A15055" s="1">
        <v>1090100213287</v>
      </c>
      <c r="B15055" t="s">
        <v>14155</v>
      </c>
    </row>
    <row r="15056" spans="1:2">
      <c r="A15056" s="1">
        <v>1090100213294</v>
      </c>
      <c r="B15056" t="s">
        <v>14156</v>
      </c>
    </row>
    <row r="15057" spans="1:2">
      <c r="A15057" s="1">
        <v>1090100213300</v>
      </c>
      <c r="B15057" t="s">
        <v>14157</v>
      </c>
    </row>
    <row r="15058" spans="1:2">
      <c r="A15058" s="1">
        <v>1090100213317</v>
      </c>
      <c r="B15058" t="s">
        <v>14158</v>
      </c>
    </row>
    <row r="15059" spans="1:2">
      <c r="A15059" s="1">
        <v>1090100213324</v>
      </c>
      <c r="B15059" t="s">
        <v>14159</v>
      </c>
    </row>
    <row r="15060" spans="1:2">
      <c r="A15060" s="1">
        <v>1090100213744</v>
      </c>
      <c r="B15060" t="s">
        <v>14160</v>
      </c>
    </row>
    <row r="15061" spans="1:2">
      <c r="A15061" s="1">
        <v>1090100213751</v>
      </c>
      <c r="B15061" t="s">
        <v>14161</v>
      </c>
    </row>
    <row r="15062" spans="1:2">
      <c r="A15062" s="1">
        <v>1090100213768</v>
      </c>
      <c r="B15062" t="s">
        <v>14162</v>
      </c>
    </row>
    <row r="15063" spans="1:2">
      <c r="A15063" s="1">
        <v>1090100213775</v>
      </c>
      <c r="B15063" t="s">
        <v>14163</v>
      </c>
    </row>
    <row r="15064" spans="1:2">
      <c r="A15064" s="1">
        <v>1090100213782</v>
      </c>
      <c r="B15064" t="s">
        <v>14164</v>
      </c>
    </row>
    <row r="15065" spans="1:2">
      <c r="A15065" s="1">
        <v>1090100213799</v>
      </c>
      <c r="B15065" t="s">
        <v>14165</v>
      </c>
    </row>
    <row r="15066" spans="1:2">
      <c r="A15066" s="1">
        <v>1090100213805</v>
      </c>
      <c r="B15066" t="s">
        <v>14166</v>
      </c>
    </row>
    <row r="15067" spans="1:2">
      <c r="A15067" s="1">
        <v>1090100213812</v>
      </c>
      <c r="B15067" t="s">
        <v>14167</v>
      </c>
    </row>
    <row r="15068" spans="1:2">
      <c r="A15068" s="1">
        <v>1090100213829</v>
      </c>
      <c r="B15068" t="s">
        <v>14168</v>
      </c>
    </row>
    <row r="15069" spans="1:2">
      <c r="A15069" s="1">
        <v>1090100213836</v>
      </c>
      <c r="B15069" t="s">
        <v>14169</v>
      </c>
    </row>
    <row r="15070" spans="1:2">
      <c r="A15070" s="1">
        <v>1090100213928</v>
      </c>
      <c r="B15070" t="s">
        <v>14170</v>
      </c>
    </row>
    <row r="15071" spans="1:2">
      <c r="A15071" s="1">
        <v>1090100213935</v>
      </c>
      <c r="B15071" t="s">
        <v>14171</v>
      </c>
    </row>
    <row r="15072" spans="1:2">
      <c r="A15072" s="1">
        <v>1090100213942</v>
      </c>
      <c r="B15072" t="s">
        <v>14172</v>
      </c>
    </row>
    <row r="15073" spans="1:2">
      <c r="A15073" s="1">
        <v>1090100213959</v>
      </c>
      <c r="B15073" t="s">
        <v>14173</v>
      </c>
    </row>
    <row r="15074" spans="1:2">
      <c r="A15074" s="1">
        <v>1090100213966</v>
      </c>
      <c r="B15074" t="s">
        <v>14174</v>
      </c>
    </row>
    <row r="15075" spans="1:2">
      <c r="A15075" s="1">
        <v>1090100213973</v>
      </c>
      <c r="B15075" t="s">
        <v>14175</v>
      </c>
    </row>
    <row r="15076" spans="1:2">
      <c r="A15076" s="1">
        <v>1090100213980</v>
      </c>
      <c r="B15076" t="s">
        <v>14176</v>
      </c>
    </row>
    <row r="15077" spans="1:2">
      <c r="A15077" s="1">
        <v>1090100214000</v>
      </c>
      <c r="B15077" t="s">
        <v>14177</v>
      </c>
    </row>
    <row r="15078" spans="1:2">
      <c r="A15078" s="1">
        <v>1090100214017</v>
      </c>
      <c r="B15078" t="s">
        <v>14178</v>
      </c>
    </row>
    <row r="15079" spans="1:2">
      <c r="A15079" s="1">
        <v>1090100214024</v>
      </c>
      <c r="B15079" t="s">
        <v>14179</v>
      </c>
    </row>
    <row r="15080" spans="1:2">
      <c r="A15080" s="1">
        <v>1090100214031</v>
      </c>
      <c r="B15080" t="s">
        <v>14180</v>
      </c>
    </row>
    <row r="15081" spans="1:2">
      <c r="A15081" s="1">
        <v>1090100214048</v>
      </c>
      <c r="B15081" t="s">
        <v>14181</v>
      </c>
    </row>
    <row r="15082" spans="1:2">
      <c r="A15082" s="1">
        <v>1090100214055</v>
      </c>
      <c r="B15082" t="s">
        <v>14182</v>
      </c>
    </row>
    <row r="15083" spans="1:2">
      <c r="A15083" s="1">
        <v>1090100214116</v>
      </c>
      <c r="B15083" t="s">
        <v>14183</v>
      </c>
    </row>
    <row r="15084" spans="1:2">
      <c r="A15084" s="1">
        <v>1090100214123</v>
      </c>
      <c r="B15084" t="s">
        <v>14184</v>
      </c>
    </row>
    <row r="15085" spans="1:2">
      <c r="A15085" s="1">
        <v>1090100214130</v>
      </c>
      <c r="B15085" t="s">
        <v>14185</v>
      </c>
    </row>
    <row r="15086" spans="1:2">
      <c r="A15086" s="1">
        <v>1090100214147</v>
      </c>
      <c r="B15086" t="s">
        <v>14186</v>
      </c>
    </row>
    <row r="15087" spans="1:2">
      <c r="A15087" s="1">
        <v>1090100214154</v>
      </c>
      <c r="B15087" t="s">
        <v>14187</v>
      </c>
    </row>
    <row r="15088" spans="1:2">
      <c r="A15088" s="1">
        <v>1090100214161</v>
      </c>
      <c r="B15088" t="s">
        <v>14188</v>
      </c>
    </row>
    <row r="15089" spans="1:2">
      <c r="A15089" s="1">
        <v>1090100214178</v>
      </c>
      <c r="B15089" t="s">
        <v>14189</v>
      </c>
    </row>
    <row r="15090" spans="1:2">
      <c r="A15090" s="1">
        <v>1090100214185</v>
      </c>
      <c r="B15090" t="s">
        <v>14190</v>
      </c>
    </row>
    <row r="15091" spans="1:2">
      <c r="A15091" s="1">
        <v>1090100214192</v>
      </c>
      <c r="B15091" t="s">
        <v>14191</v>
      </c>
    </row>
    <row r="15092" spans="1:2">
      <c r="A15092" s="1">
        <v>1090100214208</v>
      </c>
      <c r="B15092" t="s">
        <v>14192</v>
      </c>
    </row>
    <row r="15093" spans="1:2">
      <c r="A15093" s="1">
        <v>1090100214215</v>
      </c>
      <c r="B15093" t="s">
        <v>14193</v>
      </c>
    </row>
    <row r="15094" spans="1:2">
      <c r="A15094" s="1">
        <v>1090100214222</v>
      </c>
      <c r="B15094" t="s">
        <v>14194</v>
      </c>
    </row>
    <row r="15095" spans="1:2">
      <c r="A15095" s="1">
        <v>1090100214239</v>
      </c>
      <c r="B15095" t="s">
        <v>14195</v>
      </c>
    </row>
    <row r="15096" spans="1:2">
      <c r="A15096" s="1">
        <v>1090100214246</v>
      </c>
      <c r="B15096" t="s">
        <v>14196</v>
      </c>
    </row>
    <row r="15097" spans="1:2">
      <c r="A15097" s="1">
        <v>1090100214253</v>
      </c>
      <c r="B15097" t="s">
        <v>14197</v>
      </c>
    </row>
    <row r="15098" spans="1:2">
      <c r="A15098" s="1">
        <v>1090100214260</v>
      </c>
      <c r="B15098" t="s">
        <v>14198</v>
      </c>
    </row>
    <row r="15099" spans="1:2">
      <c r="A15099" s="1">
        <v>1090100214277</v>
      </c>
      <c r="B15099" t="s">
        <v>14199</v>
      </c>
    </row>
    <row r="15100" spans="1:2">
      <c r="A15100" s="1">
        <v>1090100214284</v>
      </c>
      <c r="B15100" t="s">
        <v>14200</v>
      </c>
    </row>
    <row r="15101" spans="1:2">
      <c r="A15101" s="1">
        <v>1090100214291</v>
      </c>
      <c r="B15101" t="s">
        <v>14201</v>
      </c>
    </row>
    <row r="15102" spans="1:2">
      <c r="A15102" s="1">
        <v>1090100214307</v>
      </c>
      <c r="B15102" t="s">
        <v>14202</v>
      </c>
    </row>
    <row r="15103" spans="1:2">
      <c r="A15103" s="1">
        <v>1090100214314</v>
      </c>
      <c r="B15103" t="s">
        <v>14203</v>
      </c>
    </row>
    <row r="15104" spans="1:2">
      <c r="A15104" s="1">
        <v>1090100214321</v>
      </c>
      <c r="B15104" t="s">
        <v>14204</v>
      </c>
    </row>
    <row r="15105" spans="1:2">
      <c r="A15105" s="1">
        <v>1090100214338</v>
      </c>
      <c r="B15105" t="s">
        <v>14205</v>
      </c>
    </row>
    <row r="15106" spans="1:2">
      <c r="A15106" s="1">
        <v>1090100214345</v>
      </c>
      <c r="B15106" t="s">
        <v>14206</v>
      </c>
    </row>
    <row r="15107" spans="1:2">
      <c r="A15107" s="1">
        <v>1090100214352</v>
      </c>
      <c r="B15107" t="s">
        <v>14207</v>
      </c>
    </row>
    <row r="15108" spans="1:2">
      <c r="A15108" s="1">
        <v>1090100214369</v>
      </c>
      <c r="B15108" t="s">
        <v>14208</v>
      </c>
    </row>
    <row r="15109" spans="1:2">
      <c r="A15109" s="1">
        <v>1090100214376</v>
      </c>
      <c r="B15109" t="s">
        <v>14209</v>
      </c>
    </row>
    <row r="15110" spans="1:2">
      <c r="A15110" s="1">
        <v>1090100214383</v>
      </c>
      <c r="B15110" t="s">
        <v>14210</v>
      </c>
    </row>
    <row r="15111" spans="1:2">
      <c r="A15111" s="1">
        <v>1090100214390</v>
      </c>
      <c r="B15111" t="s">
        <v>14211</v>
      </c>
    </row>
    <row r="15112" spans="1:2">
      <c r="A15112" s="1">
        <v>1090100214406</v>
      </c>
      <c r="B15112" t="s">
        <v>14212</v>
      </c>
    </row>
    <row r="15113" spans="1:2">
      <c r="A15113" s="1">
        <v>1090100214413</v>
      </c>
      <c r="B15113" t="s">
        <v>14213</v>
      </c>
    </row>
    <row r="15114" spans="1:2">
      <c r="A15114" s="1">
        <v>1090100214420</v>
      </c>
      <c r="B15114" t="s">
        <v>14214</v>
      </c>
    </row>
    <row r="15115" spans="1:2">
      <c r="A15115" s="1">
        <v>1090100214437</v>
      </c>
      <c r="B15115" t="s">
        <v>14215</v>
      </c>
    </row>
    <row r="15116" spans="1:2">
      <c r="A15116" s="1">
        <v>1090100214444</v>
      </c>
      <c r="B15116" t="s">
        <v>14216</v>
      </c>
    </row>
    <row r="15117" spans="1:2">
      <c r="A15117" s="1">
        <v>1090100214451</v>
      </c>
      <c r="B15117" t="s">
        <v>14217</v>
      </c>
    </row>
    <row r="15118" spans="1:2">
      <c r="A15118" s="1">
        <v>1090100214468</v>
      </c>
      <c r="B15118" t="s">
        <v>14218</v>
      </c>
    </row>
    <row r="15119" spans="1:2">
      <c r="A15119" s="1">
        <v>1090100214475</v>
      </c>
      <c r="B15119" t="s">
        <v>14219</v>
      </c>
    </row>
    <row r="15120" spans="1:2">
      <c r="A15120" s="1">
        <v>1090100214482</v>
      </c>
      <c r="B15120" t="s">
        <v>14220</v>
      </c>
    </row>
    <row r="15121" spans="1:2">
      <c r="A15121" s="1">
        <v>1090100214499</v>
      </c>
      <c r="B15121" t="s">
        <v>14221</v>
      </c>
    </row>
    <row r="15122" spans="1:2">
      <c r="A15122" s="1">
        <v>1090100214505</v>
      </c>
      <c r="B15122" t="s">
        <v>14222</v>
      </c>
    </row>
    <row r="15123" spans="1:2">
      <c r="A15123" s="1">
        <v>1090100214512</v>
      </c>
      <c r="B15123" t="s">
        <v>14223</v>
      </c>
    </row>
    <row r="15124" spans="1:2">
      <c r="A15124" s="1">
        <v>1090100214529</v>
      </c>
      <c r="B15124" t="s">
        <v>14224</v>
      </c>
    </row>
    <row r="15125" spans="1:2">
      <c r="A15125" s="1">
        <v>1090100214536</v>
      </c>
      <c r="B15125" t="s">
        <v>14225</v>
      </c>
    </row>
    <row r="15126" spans="1:2">
      <c r="A15126" s="1">
        <v>1090100214543</v>
      </c>
      <c r="B15126" t="s">
        <v>14226</v>
      </c>
    </row>
    <row r="15127" spans="1:2">
      <c r="A15127" s="1">
        <v>1090100214550</v>
      </c>
      <c r="B15127" t="s">
        <v>14227</v>
      </c>
    </row>
    <row r="15128" spans="1:2">
      <c r="A15128" s="1">
        <v>1090100214567</v>
      </c>
      <c r="B15128" t="s">
        <v>14228</v>
      </c>
    </row>
    <row r="15129" spans="1:2">
      <c r="A15129" s="1">
        <v>1090100214574</v>
      </c>
      <c r="B15129" t="s">
        <v>14229</v>
      </c>
    </row>
    <row r="15130" spans="1:2">
      <c r="A15130" s="1">
        <v>1090100214581</v>
      </c>
      <c r="B15130" t="s">
        <v>14230</v>
      </c>
    </row>
    <row r="15131" spans="1:2">
      <c r="A15131" s="1">
        <v>1090100214598</v>
      </c>
      <c r="B15131" t="s">
        <v>14231</v>
      </c>
    </row>
    <row r="15132" spans="1:2">
      <c r="A15132" s="1">
        <v>1090100214604</v>
      </c>
      <c r="B15132" t="s">
        <v>14232</v>
      </c>
    </row>
    <row r="15133" spans="1:2">
      <c r="A15133" s="1">
        <v>1090100214611</v>
      </c>
      <c r="B15133" t="s">
        <v>14233</v>
      </c>
    </row>
    <row r="15134" spans="1:2">
      <c r="A15134" s="1">
        <v>1090100214628</v>
      </c>
      <c r="B15134" t="s">
        <v>14234</v>
      </c>
    </row>
    <row r="15135" spans="1:2">
      <c r="A15135" s="1">
        <v>1090100214635</v>
      </c>
      <c r="B15135" t="s">
        <v>14235</v>
      </c>
    </row>
    <row r="15136" spans="1:2">
      <c r="A15136" s="1">
        <v>1090100214642</v>
      </c>
      <c r="B15136" t="s">
        <v>14236</v>
      </c>
    </row>
    <row r="15137" spans="1:2">
      <c r="A15137" s="1">
        <v>1090100214659</v>
      </c>
      <c r="B15137" t="s">
        <v>14237</v>
      </c>
    </row>
    <row r="15138" spans="1:2">
      <c r="A15138" s="1">
        <v>1090100214666</v>
      </c>
      <c r="B15138" t="s">
        <v>14238</v>
      </c>
    </row>
    <row r="15139" spans="1:2">
      <c r="A15139" s="1">
        <v>1090100214673</v>
      </c>
      <c r="B15139" t="s">
        <v>14239</v>
      </c>
    </row>
    <row r="15140" spans="1:2">
      <c r="A15140" s="1">
        <v>1090100214680</v>
      </c>
      <c r="B15140" t="s">
        <v>14240</v>
      </c>
    </row>
    <row r="15141" spans="1:2">
      <c r="A15141" s="1">
        <v>1090100214697</v>
      </c>
      <c r="B15141" t="s">
        <v>14241</v>
      </c>
    </row>
    <row r="15142" spans="1:2">
      <c r="A15142" s="1">
        <v>1090100214703</v>
      </c>
      <c r="B15142" t="s">
        <v>14242</v>
      </c>
    </row>
    <row r="15143" spans="1:2">
      <c r="A15143" s="1">
        <v>1090100214710</v>
      </c>
      <c r="B15143" t="s">
        <v>14243</v>
      </c>
    </row>
    <row r="15144" spans="1:2">
      <c r="A15144" s="1">
        <v>1090100214727</v>
      </c>
      <c r="B15144" t="s">
        <v>14244</v>
      </c>
    </row>
    <row r="15145" spans="1:2">
      <c r="A15145" s="1">
        <v>1090100214734</v>
      </c>
      <c r="B15145" t="s">
        <v>14245</v>
      </c>
    </row>
    <row r="15146" spans="1:2">
      <c r="A15146" s="1">
        <v>1090100214741</v>
      </c>
      <c r="B15146" t="s">
        <v>14246</v>
      </c>
    </row>
    <row r="15147" spans="1:2">
      <c r="A15147" s="1">
        <v>1090100214758</v>
      </c>
      <c r="B15147" t="s">
        <v>14247</v>
      </c>
    </row>
    <row r="15148" spans="1:2">
      <c r="A15148" s="1">
        <v>1090100214765</v>
      </c>
      <c r="B15148" t="s">
        <v>14248</v>
      </c>
    </row>
    <row r="15149" spans="1:2">
      <c r="A15149" s="1">
        <v>1090100214772</v>
      </c>
      <c r="B15149" t="s">
        <v>14249</v>
      </c>
    </row>
    <row r="15150" spans="1:2">
      <c r="A15150" s="1">
        <v>1090100214789</v>
      </c>
      <c r="B15150" t="s">
        <v>14250</v>
      </c>
    </row>
    <row r="15151" spans="1:2">
      <c r="A15151" s="1">
        <v>1090100214796</v>
      </c>
      <c r="B15151" t="s">
        <v>14251</v>
      </c>
    </row>
    <row r="15152" spans="1:2">
      <c r="A15152" s="1">
        <v>1090100214802</v>
      </c>
      <c r="B15152" t="s">
        <v>14252</v>
      </c>
    </row>
    <row r="15153" spans="1:2">
      <c r="A15153" s="1">
        <v>1090100214819</v>
      </c>
      <c r="B15153" t="s">
        <v>14253</v>
      </c>
    </row>
    <row r="15154" spans="1:2">
      <c r="A15154" s="1">
        <v>1090100214826</v>
      </c>
      <c r="B15154" t="s">
        <v>14254</v>
      </c>
    </row>
    <row r="15155" spans="1:2">
      <c r="A15155" s="1">
        <v>1090100214833</v>
      </c>
      <c r="B15155" t="s">
        <v>14255</v>
      </c>
    </row>
    <row r="15156" spans="1:2">
      <c r="A15156" s="1">
        <v>1090100214840</v>
      </c>
      <c r="B15156" t="s">
        <v>14256</v>
      </c>
    </row>
    <row r="15157" spans="1:2">
      <c r="A15157" s="1">
        <v>1090100214857</v>
      </c>
      <c r="B15157" t="s">
        <v>14257</v>
      </c>
    </row>
    <row r="15158" spans="1:2">
      <c r="A15158" s="1">
        <v>1090100214864</v>
      </c>
      <c r="B15158" t="s">
        <v>14258</v>
      </c>
    </row>
    <row r="15159" spans="1:2">
      <c r="A15159" s="1">
        <v>1090100214871</v>
      </c>
      <c r="B15159" t="s">
        <v>14259</v>
      </c>
    </row>
    <row r="15160" spans="1:2">
      <c r="A15160" s="1">
        <v>1090100214888</v>
      </c>
      <c r="B15160" t="s">
        <v>14260</v>
      </c>
    </row>
    <row r="15161" spans="1:2">
      <c r="A15161" s="1">
        <v>1090100214895</v>
      </c>
      <c r="B15161" t="s">
        <v>14261</v>
      </c>
    </row>
    <row r="15162" spans="1:2">
      <c r="A15162" s="1">
        <v>1090100214901</v>
      </c>
      <c r="B15162" t="s">
        <v>14262</v>
      </c>
    </row>
    <row r="15163" spans="1:2">
      <c r="A15163" s="1">
        <v>1090100214918</v>
      </c>
      <c r="B15163" t="s">
        <v>14263</v>
      </c>
    </row>
    <row r="15164" spans="1:2">
      <c r="A15164" s="1">
        <v>1090100214925</v>
      </c>
      <c r="B15164" t="s">
        <v>14264</v>
      </c>
    </row>
    <row r="15165" spans="1:2">
      <c r="A15165" s="1">
        <v>1090100214932</v>
      </c>
      <c r="B15165" t="s">
        <v>14265</v>
      </c>
    </row>
    <row r="15166" spans="1:2">
      <c r="A15166" s="1">
        <v>1090100214949</v>
      </c>
      <c r="B15166" t="s">
        <v>14266</v>
      </c>
    </row>
    <row r="15167" spans="1:2">
      <c r="A15167" s="1">
        <v>1090100214956</v>
      </c>
      <c r="B15167" t="s">
        <v>14267</v>
      </c>
    </row>
    <row r="15168" spans="1:2">
      <c r="A15168" s="1">
        <v>1090100214963</v>
      </c>
      <c r="B15168" t="s">
        <v>14268</v>
      </c>
    </row>
    <row r="15169" spans="1:2">
      <c r="A15169" s="1">
        <v>1090100214970</v>
      </c>
      <c r="B15169" t="s">
        <v>14269</v>
      </c>
    </row>
    <row r="15170" spans="1:2">
      <c r="A15170" s="1">
        <v>1090100214987</v>
      </c>
      <c r="B15170" t="s">
        <v>14270</v>
      </c>
    </row>
    <row r="15171" spans="1:2">
      <c r="A15171" s="1">
        <v>1090100214994</v>
      </c>
      <c r="B15171" t="s">
        <v>14271</v>
      </c>
    </row>
    <row r="15172" spans="1:2">
      <c r="A15172" s="1">
        <v>1090100215007</v>
      </c>
      <c r="B15172" t="s">
        <v>14272</v>
      </c>
    </row>
    <row r="15173" spans="1:2">
      <c r="A15173" s="1">
        <v>1090100215014</v>
      </c>
      <c r="B15173" t="s">
        <v>14273</v>
      </c>
    </row>
    <row r="15174" spans="1:2">
      <c r="A15174" s="1">
        <v>1090100215021</v>
      </c>
      <c r="B15174" t="s">
        <v>14274</v>
      </c>
    </row>
    <row r="15175" spans="1:2">
      <c r="A15175" s="1">
        <v>1090100215038</v>
      </c>
      <c r="B15175" t="s">
        <v>14275</v>
      </c>
    </row>
    <row r="15176" spans="1:2">
      <c r="A15176" s="1">
        <v>1090100215045</v>
      </c>
      <c r="B15176" t="s">
        <v>14276</v>
      </c>
    </row>
    <row r="15177" spans="1:2">
      <c r="A15177" s="1">
        <v>1090100215052</v>
      </c>
      <c r="B15177" t="s">
        <v>14277</v>
      </c>
    </row>
    <row r="15178" spans="1:2">
      <c r="A15178" s="1">
        <v>1090100215069</v>
      </c>
      <c r="B15178" t="s">
        <v>14278</v>
      </c>
    </row>
    <row r="15179" spans="1:2">
      <c r="A15179" s="1">
        <v>1090100215076</v>
      </c>
      <c r="B15179" t="s">
        <v>14279</v>
      </c>
    </row>
    <row r="15180" spans="1:2">
      <c r="A15180" s="1">
        <v>1090100215083</v>
      </c>
      <c r="B15180" t="s">
        <v>14280</v>
      </c>
    </row>
    <row r="15181" spans="1:2">
      <c r="A15181" s="1">
        <v>1090100215090</v>
      </c>
      <c r="B15181" t="s">
        <v>14281</v>
      </c>
    </row>
    <row r="15182" spans="1:2">
      <c r="A15182" s="1">
        <v>1090100215106</v>
      </c>
      <c r="B15182" t="s">
        <v>14282</v>
      </c>
    </row>
    <row r="15183" spans="1:2">
      <c r="A15183" s="1">
        <v>1090100215175</v>
      </c>
      <c r="B15183" t="s">
        <v>14283</v>
      </c>
    </row>
    <row r="15184" spans="1:2">
      <c r="A15184" s="1">
        <v>1090100215182</v>
      </c>
      <c r="B15184" t="s">
        <v>14284</v>
      </c>
    </row>
    <row r="15185" spans="1:2">
      <c r="A15185" s="1">
        <v>1090100215199</v>
      </c>
      <c r="B15185" t="s">
        <v>14285</v>
      </c>
    </row>
    <row r="15186" spans="1:2">
      <c r="A15186" s="1">
        <v>1090100215205</v>
      </c>
      <c r="B15186" t="s">
        <v>14286</v>
      </c>
    </row>
    <row r="15187" spans="1:2">
      <c r="A15187" s="1">
        <v>1090100215212</v>
      </c>
      <c r="B15187" t="s">
        <v>14287</v>
      </c>
    </row>
    <row r="15188" spans="1:2">
      <c r="A15188" s="1">
        <v>1090100215229</v>
      </c>
      <c r="B15188" t="s">
        <v>14288</v>
      </c>
    </row>
    <row r="15189" spans="1:2">
      <c r="A15189" s="1">
        <v>1090100215236</v>
      </c>
      <c r="B15189" t="s">
        <v>14289</v>
      </c>
    </row>
    <row r="15190" spans="1:2">
      <c r="A15190" s="1">
        <v>1090100215243</v>
      </c>
      <c r="B15190" t="s">
        <v>14290</v>
      </c>
    </row>
    <row r="15191" spans="1:2">
      <c r="A15191" s="1">
        <v>1090100215250</v>
      </c>
      <c r="B15191" t="s">
        <v>14291</v>
      </c>
    </row>
    <row r="15192" spans="1:2">
      <c r="A15192" s="1">
        <v>1090100215267</v>
      </c>
      <c r="B15192" t="s">
        <v>14292</v>
      </c>
    </row>
    <row r="15193" spans="1:2">
      <c r="A15193" s="1">
        <v>1090100215274</v>
      </c>
      <c r="B15193" t="s">
        <v>14293</v>
      </c>
    </row>
    <row r="15194" spans="1:2">
      <c r="A15194" s="1">
        <v>1090100215281</v>
      </c>
      <c r="B15194" t="s">
        <v>14294</v>
      </c>
    </row>
    <row r="15195" spans="1:2">
      <c r="A15195" s="1">
        <v>1090100215298</v>
      </c>
      <c r="B15195" t="s">
        <v>14295</v>
      </c>
    </row>
    <row r="15196" spans="1:2">
      <c r="A15196" s="1">
        <v>1090100215304</v>
      </c>
      <c r="B15196" t="s">
        <v>14296</v>
      </c>
    </row>
    <row r="15197" spans="1:2">
      <c r="A15197" s="1">
        <v>1090100215311</v>
      </c>
      <c r="B15197" t="s">
        <v>14297</v>
      </c>
    </row>
    <row r="15198" spans="1:2">
      <c r="A15198" s="1">
        <v>1090100215328</v>
      </c>
      <c r="B15198" t="s">
        <v>14298</v>
      </c>
    </row>
    <row r="15199" spans="1:2">
      <c r="A15199" s="1">
        <v>1090100215335</v>
      </c>
      <c r="B15199" t="s">
        <v>14299</v>
      </c>
    </row>
    <row r="15200" spans="1:2">
      <c r="A15200" s="1">
        <v>1090100215359</v>
      </c>
      <c r="B15200" t="s">
        <v>14300</v>
      </c>
    </row>
    <row r="15201" spans="1:2">
      <c r="A15201" s="1">
        <v>1090100215366</v>
      </c>
      <c r="B15201" t="s">
        <v>14301</v>
      </c>
    </row>
    <row r="15202" spans="1:2">
      <c r="A15202" s="1">
        <v>1090100215373</v>
      </c>
      <c r="B15202" t="s">
        <v>14302</v>
      </c>
    </row>
    <row r="15203" spans="1:2">
      <c r="A15203" s="1">
        <v>1090100215380</v>
      </c>
      <c r="B15203" t="s">
        <v>14303</v>
      </c>
    </row>
    <row r="15204" spans="1:2">
      <c r="A15204" s="1">
        <v>1090100215397</v>
      </c>
      <c r="B15204" t="s">
        <v>14304</v>
      </c>
    </row>
    <row r="15205" spans="1:2">
      <c r="A15205" s="1">
        <v>1090100215427</v>
      </c>
      <c r="B15205" t="s">
        <v>14305</v>
      </c>
    </row>
    <row r="15206" spans="1:2">
      <c r="A15206" s="1">
        <v>1090100215434</v>
      </c>
      <c r="B15206" t="s">
        <v>14306</v>
      </c>
    </row>
    <row r="15207" spans="1:2">
      <c r="A15207" s="1">
        <v>1090100215441</v>
      </c>
      <c r="B15207" t="s">
        <v>14307</v>
      </c>
    </row>
    <row r="15208" spans="1:2">
      <c r="A15208" s="1">
        <v>1090100215458</v>
      </c>
      <c r="B15208" t="s">
        <v>14308</v>
      </c>
    </row>
    <row r="15209" spans="1:2">
      <c r="A15209" s="1">
        <v>1090100215465</v>
      </c>
      <c r="B15209" t="s">
        <v>14309</v>
      </c>
    </row>
    <row r="15210" spans="1:2">
      <c r="A15210" s="1">
        <v>1090100215472</v>
      </c>
      <c r="B15210" t="s">
        <v>14310</v>
      </c>
    </row>
    <row r="15211" spans="1:2">
      <c r="A15211" s="1">
        <v>1090100215489</v>
      </c>
      <c r="B15211" t="s">
        <v>14311</v>
      </c>
    </row>
    <row r="15212" spans="1:2">
      <c r="A15212" s="1">
        <v>1090100215496</v>
      </c>
      <c r="B15212" t="s">
        <v>14312</v>
      </c>
    </row>
    <row r="15213" spans="1:2">
      <c r="A15213" s="1">
        <v>1090100215502</v>
      </c>
      <c r="B15213" t="s">
        <v>14313</v>
      </c>
    </row>
    <row r="15214" spans="1:2">
      <c r="A15214" s="1">
        <v>1090100215519</v>
      </c>
      <c r="B15214" t="s">
        <v>14314</v>
      </c>
    </row>
    <row r="15215" spans="1:2">
      <c r="A15215" s="1">
        <v>1090100215526</v>
      </c>
      <c r="B15215" t="s">
        <v>14315</v>
      </c>
    </row>
    <row r="15216" spans="1:2">
      <c r="A15216" s="1">
        <v>1090100215533</v>
      </c>
      <c r="B15216" t="e">
        <f>+FAUCET LA FONZA SI4 LAVATORY</f>
        <v>#NAME?</v>
      </c>
    </row>
    <row r="15217" spans="1:2">
      <c r="A15217" s="1">
        <v>1090100215540</v>
      </c>
      <c r="B15217" t="s">
        <v>14316</v>
      </c>
    </row>
    <row r="15218" spans="1:2">
      <c r="A15218" s="1">
        <v>1090100215557</v>
      </c>
      <c r="B15218" t="s">
        <v>14317</v>
      </c>
    </row>
    <row r="15219" spans="1:2">
      <c r="A15219" s="1">
        <v>1090100215564</v>
      </c>
      <c r="B15219" t="s">
        <v>14318</v>
      </c>
    </row>
    <row r="15220" spans="1:2">
      <c r="A15220" s="1">
        <v>1090100215571</v>
      </c>
      <c r="B15220" t="s">
        <v>14319</v>
      </c>
    </row>
    <row r="15221" spans="1:2">
      <c r="A15221" s="1">
        <v>1090100215588</v>
      </c>
      <c r="B15221" t="s">
        <v>14320</v>
      </c>
    </row>
    <row r="15222" spans="1:2">
      <c r="A15222" s="1">
        <v>1090100215595</v>
      </c>
      <c r="B15222" t="s">
        <v>14321</v>
      </c>
    </row>
    <row r="15223" spans="1:2">
      <c r="A15223" s="1">
        <v>1090100215601</v>
      </c>
      <c r="B15223" t="s">
        <v>14322</v>
      </c>
    </row>
    <row r="15224" spans="1:2">
      <c r="A15224" s="1">
        <v>1090100215618</v>
      </c>
      <c r="B15224" t="s">
        <v>14323</v>
      </c>
    </row>
    <row r="15225" spans="1:2">
      <c r="A15225" s="1">
        <v>1090100215625</v>
      </c>
      <c r="B15225" t="s">
        <v>14324</v>
      </c>
    </row>
    <row r="15226" spans="1:2">
      <c r="A15226" s="1">
        <v>1090100215748</v>
      </c>
      <c r="B15226" t="s">
        <v>14325</v>
      </c>
    </row>
    <row r="15227" spans="1:2">
      <c r="A15227" s="1">
        <v>1090100215755</v>
      </c>
      <c r="B15227" t="s">
        <v>14326</v>
      </c>
    </row>
    <row r="15228" spans="1:2">
      <c r="A15228" s="1">
        <v>1090100215762</v>
      </c>
      <c r="B15228" t="s">
        <v>14327</v>
      </c>
    </row>
    <row r="15229" spans="1:2">
      <c r="A15229" s="1">
        <v>1090100215779</v>
      </c>
      <c r="B15229" t="s">
        <v>14328</v>
      </c>
    </row>
    <row r="15230" spans="1:2">
      <c r="A15230" s="1">
        <v>1090100215786</v>
      </c>
      <c r="B15230" t="s">
        <v>14329</v>
      </c>
    </row>
    <row r="15231" spans="1:2">
      <c r="A15231" s="1">
        <v>1090100215793</v>
      </c>
      <c r="B15231" t="s">
        <v>14330</v>
      </c>
    </row>
    <row r="15232" spans="1:2">
      <c r="A15232" s="1">
        <v>1090100215809</v>
      </c>
      <c r="B15232" t="s">
        <v>14331</v>
      </c>
    </row>
    <row r="15233" spans="1:2">
      <c r="A15233" s="1">
        <v>1090100215816</v>
      </c>
      <c r="B15233" t="s">
        <v>14332</v>
      </c>
    </row>
    <row r="15234" spans="1:2">
      <c r="A15234" s="1">
        <v>1090100215823</v>
      </c>
      <c r="B15234" t="s">
        <v>14333</v>
      </c>
    </row>
    <row r="15235" spans="1:2">
      <c r="A15235" s="1">
        <v>1090100215830</v>
      </c>
      <c r="B15235" t="s">
        <v>14334</v>
      </c>
    </row>
    <row r="15236" spans="1:2">
      <c r="A15236" s="1">
        <v>1090100215847</v>
      </c>
      <c r="B15236" t="s">
        <v>14335</v>
      </c>
    </row>
    <row r="15237" spans="1:2">
      <c r="A15237" s="1">
        <v>1090100215854</v>
      </c>
      <c r="B15237" t="e">
        <f>+BOWL MINGJIE C105 PAIL FLUSH WHITE</f>
        <v>#NAME?</v>
      </c>
    </row>
    <row r="15238" spans="1:2">
      <c r="A15238" s="1">
        <v>1090100215861</v>
      </c>
      <c r="B15238" t="s">
        <v>14336</v>
      </c>
    </row>
    <row r="15239" spans="1:2">
      <c r="A15239" s="1">
        <v>1090100215953</v>
      </c>
      <c r="B15239" t="s">
        <v>14337</v>
      </c>
    </row>
    <row r="15240" spans="1:2">
      <c r="A15240" s="1">
        <v>1090100215960</v>
      </c>
      <c r="B15240" t="s">
        <v>14338</v>
      </c>
    </row>
    <row r="15241" spans="1:2">
      <c r="A15241" s="1">
        <v>1090100215977</v>
      </c>
      <c r="B15241" t="s">
        <v>14339</v>
      </c>
    </row>
    <row r="15242" spans="1:2">
      <c r="A15242" s="1">
        <v>1090100216004</v>
      </c>
      <c r="B15242" t="s">
        <v>14340</v>
      </c>
    </row>
    <row r="15243" spans="1:2">
      <c r="A15243" s="1">
        <v>1090100216011</v>
      </c>
      <c r="B15243" t="s">
        <v>14341</v>
      </c>
    </row>
    <row r="15244" spans="1:2">
      <c r="A15244" s="1">
        <v>1090100216028</v>
      </c>
      <c r="B15244" t="s">
        <v>14342</v>
      </c>
    </row>
    <row r="15245" spans="1:2">
      <c r="A15245" s="1">
        <v>1090100216035</v>
      </c>
      <c r="B15245" t="s">
        <v>14343</v>
      </c>
    </row>
    <row r="15246" spans="1:2">
      <c r="A15246" s="1">
        <v>1090100216042</v>
      </c>
      <c r="B15246" t="s">
        <v>14344</v>
      </c>
    </row>
    <row r="15247" spans="1:2">
      <c r="A15247" s="1">
        <v>1090100216240</v>
      </c>
      <c r="B15247" t="s">
        <v>14345</v>
      </c>
    </row>
    <row r="15248" spans="1:2">
      <c r="A15248" s="1">
        <v>1090100216257</v>
      </c>
      <c r="B15248" t="s">
        <v>14346</v>
      </c>
    </row>
    <row r="15249" spans="1:2">
      <c r="A15249" s="1">
        <v>1090100216264</v>
      </c>
      <c r="B15249" t="s">
        <v>14347</v>
      </c>
    </row>
    <row r="15250" spans="1:2">
      <c r="A15250" s="1">
        <v>1090100216271</v>
      </c>
      <c r="B15250" t="s">
        <v>14348</v>
      </c>
    </row>
    <row r="15251" spans="1:2">
      <c r="A15251" s="1">
        <v>1090100216288</v>
      </c>
      <c r="B15251" t="s">
        <v>14349</v>
      </c>
    </row>
    <row r="15252" spans="1:2">
      <c r="A15252" s="1">
        <v>1090100216295</v>
      </c>
      <c r="B15252" t="s">
        <v>14350</v>
      </c>
    </row>
    <row r="15253" spans="1:2">
      <c r="A15253" s="1">
        <v>1090100216301</v>
      </c>
      <c r="B15253" t="s">
        <v>14351</v>
      </c>
    </row>
    <row r="15254" spans="1:2">
      <c r="A15254" s="1">
        <v>1090100216318</v>
      </c>
      <c r="B15254" t="s">
        <v>14352</v>
      </c>
    </row>
    <row r="15255" spans="1:2">
      <c r="A15255" s="1">
        <v>1090100216325</v>
      </c>
      <c r="B15255" t="s">
        <v>14353</v>
      </c>
    </row>
    <row r="15256" spans="1:2">
      <c r="A15256" s="1">
        <v>1090100216332</v>
      </c>
      <c r="B15256" t="s">
        <v>14354</v>
      </c>
    </row>
    <row r="15257" spans="1:2">
      <c r="A15257" s="1">
        <v>1090100216349</v>
      </c>
      <c r="B15257" t="s">
        <v>14355</v>
      </c>
    </row>
    <row r="15258" spans="1:2">
      <c r="A15258" s="1">
        <v>1090100216356</v>
      </c>
      <c r="B15258" t="s">
        <v>14356</v>
      </c>
    </row>
    <row r="15259" spans="1:2">
      <c r="A15259" s="1">
        <v>1090100216363</v>
      </c>
      <c r="B15259" t="s">
        <v>14357</v>
      </c>
    </row>
    <row r="15260" spans="1:2">
      <c r="A15260" s="1">
        <v>1090100216370</v>
      </c>
      <c r="B15260" t="s">
        <v>14358</v>
      </c>
    </row>
    <row r="15261" spans="1:2">
      <c r="A15261" s="1">
        <v>1090100216387</v>
      </c>
      <c r="B15261" t="s">
        <v>14359</v>
      </c>
    </row>
    <row r="15262" spans="1:2">
      <c r="A15262" s="1">
        <v>1090100216394</v>
      </c>
      <c r="B15262" t="s">
        <v>14360</v>
      </c>
    </row>
    <row r="15263" spans="1:2">
      <c r="A15263" s="1">
        <v>1090100216400</v>
      </c>
      <c r="B15263" t="s">
        <v>14361</v>
      </c>
    </row>
    <row r="15264" spans="1:2">
      <c r="A15264" s="1">
        <v>1090100216417</v>
      </c>
      <c r="B15264" t="s">
        <v>14362</v>
      </c>
    </row>
    <row r="15265" spans="1:2">
      <c r="A15265" s="1">
        <v>1090100216424</v>
      </c>
      <c r="B15265" t="s">
        <v>14363</v>
      </c>
    </row>
    <row r="15266" spans="1:2">
      <c r="A15266" s="1">
        <v>1090100216431</v>
      </c>
      <c r="B15266" t="s">
        <v>14364</v>
      </c>
    </row>
    <row r="15267" spans="1:2">
      <c r="A15267" s="1">
        <v>1090100216448</v>
      </c>
      <c r="B15267" t="s">
        <v>14365</v>
      </c>
    </row>
    <row r="15268" spans="1:2">
      <c r="A15268" s="1">
        <v>1090100216455</v>
      </c>
      <c r="B15268" t="s">
        <v>14366</v>
      </c>
    </row>
    <row r="15269" spans="1:2">
      <c r="A15269" s="1">
        <v>1090100216462</v>
      </c>
      <c r="B15269" t="s">
        <v>14367</v>
      </c>
    </row>
    <row r="15270" spans="1:2">
      <c r="A15270" s="1">
        <v>1090100216479</v>
      </c>
      <c r="B15270" t="s">
        <v>14368</v>
      </c>
    </row>
    <row r="15271" spans="1:2">
      <c r="A15271" s="1">
        <v>1090100216486</v>
      </c>
      <c r="B15271" t="s">
        <v>14369</v>
      </c>
    </row>
    <row r="15272" spans="1:2">
      <c r="A15272" s="1">
        <v>1090100216493</v>
      </c>
      <c r="B15272" t="s">
        <v>14370</v>
      </c>
    </row>
    <row r="15273" spans="1:2">
      <c r="A15273" s="1">
        <v>1090100216509</v>
      </c>
      <c r="B15273" t="s">
        <v>14371</v>
      </c>
    </row>
    <row r="15274" spans="1:2">
      <c r="A15274" s="1">
        <v>1090100216516</v>
      </c>
      <c r="B15274" t="s">
        <v>14372</v>
      </c>
    </row>
    <row r="15275" spans="1:2">
      <c r="A15275" s="1">
        <v>1090100216523</v>
      </c>
      <c r="B15275" t="s">
        <v>14373</v>
      </c>
    </row>
    <row r="15276" spans="1:2">
      <c r="A15276" s="1">
        <v>1090100216530</v>
      </c>
      <c r="B15276" t="s">
        <v>14374</v>
      </c>
    </row>
    <row r="15277" spans="1:2">
      <c r="A15277" s="1">
        <v>1090100216646</v>
      </c>
      <c r="B15277" t="s">
        <v>14375</v>
      </c>
    </row>
    <row r="15278" spans="1:2">
      <c r="A15278" s="1">
        <v>1090100216653</v>
      </c>
      <c r="B15278" t="s">
        <v>14376</v>
      </c>
    </row>
    <row r="15279" spans="1:2">
      <c r="A15279" s="1">
        <v>1090100216660</v>
      </c>
      <c r="B15279" t="s">
        <v>14377</v>
      </c>
    </row>
    <row r="15280" spans="1:2">
      <c r="A15280" s="1">
        <v>1090100216677</v>
      </c>
      <c r="B15280" t="s">
        <v>14378</v>
      </c>
    </row>
    <row r="15281" spans="1:2">
      <c r="A15281" s="1">
        <v>1090100216684</v>
      </c>
      <c r="B15281" t="s">
        <v>14379</v>
      </c>
    </row>
    <row r="15282" spans="1:2">
      <c r="A15282" s="1">
        <v>1090100216691</v>
      </c>
      <c r="B15282" t="s">
        <v>14380</v>
      </c>
    </row>
    <row r="15283" spans="1:2">
      <c r="A15283" s="1">
        <v>1090100216721</v>
      </c>
      <c r="B15283" t="s">
        <v>14381</v>
      </c>
    </row>
    <row r="15284" spans="1:2">
      <c r="A15284" s="1">
        <v>1090100216738</v>
      </c>
      <c r="B15284" t="s">
        <v>14382</v>
      </c>
    </row>
    <row r="15285" spans="1:2">
      <c r="A15285" s="1">
        <v>1090100216776</v>
      </c>
      <c r="B15285" t="e">
        <f>+SOAP HOLDER PHILIPPINE STANDARD WHITE</f>
        <v>#NAME?</v>
      </c>
    </row>
    <row r="15286" spans="1:2">
      <c r="A15286" s="1">
        <v>1090100216783</v>
      </c>
      <c r="B15286" t="e">
        <f>+PAPER HOLDER PHILIPPINE STANDARD WHITE</f>
        <v>#NAME?</v>
      </c>
    </row>
    <row r="15287" spans="1:2">
      <c r="A15287" s="1">
        <v>1090100216790</v>
      </c>
      <c r="B15287" t="e">
        <f>+BOWL PHILIPPINE STANDARD C118 PAIL FLUSH (LARGE) W/SEAT COVER</f>
        <v>#NAME?</v>
      </c>
    </row>
    <row r="15288" spans="1:2">
      <c r="A15288" s="1">
        <v>1090100216806</v>
      </c>
      <c r="B15288" t="s">
        <v>14383</v>
      </c>
    </row>
    <row r="15289" spans="1:2">
      <c r="A15289" s="1">
        <v>1090100216813</v>
      </c>
      <c r="B15289" t="s">
        <v>14384</v>
      </c>
    </row>
    <row r="15290" spans="1:2">
      <c r="A15290" s="1">
        <v>1090100216820</v>
      </c>
      <c r="B15290" t="s">
        <v>14385</v>
      </c>
    </row>
    <row r="15291" spans="1:2">
      <c r="A15291" s="1">
        <v>1090100216837</v>
      </c>
      <c r="B15291" t="e">
        <f>+LAV LA FONZA P247 ART BASIN WHITE</f>
        <v>#NAME?</v>
      </c>
    </row>
    <row r="15292" spans="1:2">
      <c r="A15292" s="1">
        <v>1090100216844</v>
      </c>
      <c r="B15292" t="e">
        <f>+LAV LA FONZA P270 ART BASIN WHITE</f>
        <v>#NAME?</v>
      </c>
    </row>
    <row r="15293" spans="1:2">
      <c r="A15293" s="1">
        <v>1090100216851</v>
      </c>
      <c r="B15293" t="e">
        <f>+LAV LA FONZA P356 ART BASIN WHITE</f>
        <v>#NAME?</v>
      </c>
    </row>
    <row r="15294" spans="1:2">
      <c r="A15294" s="1">
        <v>1090100216868</v>
      </c>
      <c r="B15294" t="e">
        <f>+LAV LA FONZA P308 ART BASIN WHITE</f>
        <v>#NAME?</v>
      </c>
    </row>
    <row r="15295" spans="1:2">
      <c r="A15295" s="1">
        <v>1090100216875</v>
      </c>
      <c r="B15295" t="e">
        <f>+BOWL PHILIPPINE STANDARD E414 CORON IVORY</f>
        <v>#NAME?</v>
      </c>
    </row>
    <row r="15296" spans="1:2">
      <c r="A15296" s="1">
        <v>1090100216882</v>
      </c>
      <c r="B15296" t="e">
        <f>+BOWL PHILIPPINE STANDARD E414 CORON GREEN</f>
        <v>#NAME?</v>
      </c>
    </row>
    <row r="15297" spans="1:2">
      <c r="A15297" s="1">
        <v>1090100216899</v>
      </c>
      <c r="B15297" t="e">
        <f>+BOWL PHILIPPINE STANDARD E414 CORON BLUE</f>
        <v>#NAME?</v>
      </c>
    </row>
    <row r="15298" spans="1:2">
      <c r="A15298" s="1">
        <v>1090100216905</v>
      </c>
      <c r="B15298" t="e">
        <f>+TANK PHILIPPINE STANDARD E414 CORON BLUE</f>
        <v>#NAME?</v>
      </c>
    </row>
    <row r="15299" spans="1:2">
      <c r="A15299" s="1">
        <v>1090100216912</v>
      </c>
      <c r="B15299" t="e">
        <f>+TANK PHILIPPINE STANDARD E414 CORON IVORY</f>
        <v>#NAME?</v>
      </c>
    </row>
    <row r="15300" spans="1:2">
      <c r="A15300" s="1">
        <v>1090100216929</v>
      </c>
      <c r="B15300" t="e">
        <f>+TANK PHILIPPINE STANDARD E414 CORON GREEN</f>
        <v>#NAME?</v>
      </c>
    </row>
    <row r="15301" spans="1:2">
      <c r="A15301" s="1">
        <v>1090100216936</v>
      </c>
      <c r="B15301" t="e">
        <f>+LAV PHILIPPINE STANDARD A513 CORON IVORY</f>
        <v>#NAME?</v>
      </c>
    </row>
    <row r="15302" spans="1:2">
      <c r="A15302" s="1">
        <v>1090100216943</v>
      </c>
      <c r="B15302" t="e">
        <f>+LAV PHILIPPINE STANDARD A513 CORON GREEN</f>
        <v>#NAME?</v>
      </c>
    </row>
    <row r="15303" spans="1:2">
      <c r="A15303" s="1">
        <v>1090100216950</v>
      </c>
      <c r="B15303" t="e">
        <f>+LAV PHILIPPINE STANDARD A513 CORON BLUE</f>
        <v>#NAME?</v>
      </c>
    </row>
    <row r="15304" spans="1:2">
      <c r="A15304" s="1">
        <v>1090100216967</v>
      </c>
      <c r="B15304" t="s">
        <v>14386</v>
      </c>
    </row>
    <row r="15305" spans="1:2">
      <c r="A15305" s="1">
        <v>1090100216974</v>
      </c>
      <c r="B15305" t="s">
        <v>14387</v>
      </c>
    </row>
    <row r="15306" spans="1:2">
      <c r="A15306" s="1">
        <v>1090100216981</v>
      </c>
      <c r="B15306" t="s">
        <v>14388</v>
      </c>
    </row>
    <row r="15307" spans="1:2">
      <c r="A15307" s="1">
        <v>1090100216998</v>
      </c>
      <c r="B15307" t="s">
        <v>14389</v>
      </c>
    </row>
    <row r="15308" spans="1:2">
      <c r="A15308" s="1">
        <v>1090100217001</v>
      </c>
      <c r="B15308" t="s">
        <v>14390</v>
      </c>
    </row>
    <row r="15309" spans="1:2">
      <c r="A15309" s="1">
        <v>1090100217018</v>
      </c>
      <c r="B15309" t="s">
        <v>14391</v>
      </c>
    </row>
    <row r="15310" spans="1:2">
      <c r="A15310" s="1">
        <v>1090100217025</v>
      </c>
      <c r="B15310" t="s">
        <v>14392</v>
      </c>
    </row>
    <row r="15311" spans="1:2">
      <c r="A15311" s="1">
        <v>1090100217032</v>
      </c>
      <c r="B15311" t="s">
        <v>14393</v>
      </c>
    </row>
    <row r="15312" spans="1:2">
      <c r="A15312" s="1">
        <v>1090100217049</v>
      </c>
      <c r="B15312" t="s">
        <v>14394</v>
      </c>
    </row>
    <row r="15313" spans="1:2">
      <c r="A15313" s="1">
        <v>1090100217056</v>
      </c>
      <c r="B15313" t="s">
        <v>14395</v>
      </c>
    </row>
    <row r="15314" spans="1:2">
      <c r="A15314" s="1">
        <v>1090100217063</v>
      </c>
      <c r="B15314" t="s">
        <v>14396</v>
      </c>
    </row>
    <row r="15315" spans="1:2">
      <c r="A15315" s="1">
        <v>1090100217070</v>
      </c>
      <c r="B15315" t="s">
        <v>14397</v>
      </c>
    </row>
    <row r="15316" spans="1:2">
      <c r="A15316" s="1">
        <v>1090100217087</v>
      </c>
      <c r="B15316" t="s">
        <v>14398</v>
      </c>
    </row>
    <row r="15317" spans="1:2">
      <c r="A15317" s="1">
        <v>1090100217094</v>
      </c>
      <c r="B15317" t="s">
        <v>14399</v>
      </c>
    </row>
    <row r="15318" spans="1:2">
      <c r="A15318" s="1">
        <v>1090100217100</v>
      </c>
      <c r="B15318" t="s">
        <v>14400</v>
      </c>
    </row>
    <row r="15319" spans="1:2">
      <c r="A15319" s="1">
        <v>1090100217155</v>
      </c>
      <c r="B15319" t="s">
        <v>14401</v>
      </c>
    </row>
    <row r="15320" spans="1:2">
      <c r="A15320" s="1">
        <v>1090100217162</v>
      </c>
      <c r="B15320" t="s">
        <v>14402</v>
      </c>
    </row>
    <row r="15321" spans="1:2">
      <c r="A15321" s="1">
        <v>1090100217179</v>
      </c>
      <c r="B15321" t="s">
        <v>14403</v>
      </c>
    </row>
    <row r="15322" spans="1:2">
      <c r="A15322" s="1">
        <v>1090100217186</v>
      </c>
      <c r="B15322" t="s">
        <v>14404</v>
      </c>
    </row>
    <row r="15323" spans="1:2">
      <c r="A15323" s="1">
        <v>1090100217193</v>
      </c>
      <c r="B15323" t="s">
        <v>14405</v>
      </c>
    </row>
    <row r="15324" spans="1:2">
      <c r="A15324" s="1">
        <v>1090100217209</v>
      </c>
      <c r="B15324" t="s">
        <v>14406</v>
      </c>
    </row>
    <row r="15325" spans="1:2">
      <c r="A15325" s="1">
        <v>1090100217216</v>
      </c>
      <c r="B15325" t="s">
        <v>14407</v>
      </c>
    </row>
    <row r="15326" spans="1:2">
      <c r="A15326" s="1">
        <v>1090100217223</v>
      </c>
      <c r="B15326" t="s">
        <v>14408</v>
      </c>
    </row>
    <row r="15327" spans="1:2">
      <c r="A15327" s="1">
        <v>1090100217230</v>
      </c>
      <c r="B15327" t="s">
        <v>14409</v>
      </c>
    </row>
    <row r="15328" spans="1:2">
      <c r="A15328" s="1">
        <v>1090100217247</v>
      </c>
      <c r="B15328" t="s">
        <v>14410</v>
      </c>
    </row>
    <row r="15329" spans="1:2">
      <c r="A15329" s="1">
        <v>1090100217254</v>
      </c>
      <c r="B15329" t="s">
        <v>14411</v>
      </c>
    </row>
    <row r="15330" spans="1:2">
      <c r="A15330" s="1">
        <v>1090100217261</v>
      </c>
      <c r="B15330" t="s">
        <v>14412</v>
      </c>
    </row>
    <row r="15331" spans="1:2">
      <c r="A15331" s="1">
        <v>1090100217278</v>
      </c>
      <c r="B15331" t="s">
        <v>14413</v>
      </c>
    </row>
    <row r="15332" spans="1:2">
      <c r="A15332" s="1">
        <v>1090100217285</v>
      </c>
      <c r="B15332" t="s">
        <v>14414</v>
      </c>
    </row>
    <row r="15333" spans="1:2">
      <c r="A15333" s="1">
        <v>1090100217292</v>
      </c>
      <c r="B15333" t="s">
        <v>14415</v>
      </c>
    </row>
    <row r="15334" spans="1:2">
      <c r="A15334" s="1">
        <v>1090100217308</v>
      </c>
      <c r="B15334" t="s">
        <v>14416</v>
      </c>
    </row>
    <row r="15335" spans="1:2">
      <c r="A15335" s="1">
        <v>1090100217315</v>
      </c>
      <c r="B15335" t="s">
        <v>14417</v>
      </c>
    </row>
    <row r="15336" spans="1:2">
      <c r="A15336" s="1">
        <v>1090100217322</v>
      </c>
      <c r="B15336" t="s">
        <v>14418</v>
      </c>
    </row>
    <row r="15337" spans="1:2">
      <c r="A15337" s="1">
        <v>1090100217339</v>
      </c>
      <c r="B15337" t="s">
        <v>14419</v>
      </c>
    </row>
    <row r="15338" spans="1:2">
      <c r="A15338" s="1">
        <v>1090100217346</v>
      </c>
      <c r="B15338" t="s">
        <v>14420</v>
      </c>
    </row>
    <row r="15339" spans="1:2">
      <c r="A15339" s="1">
        <v>1090100217360</v>
      </c>
      <c r="B15339" t="s">
        <v>14421</v>
      </c>
    </row>
    <row r="15340" spans="1:2">
      <c r="A15340" s="1">
        <v>1090100217377</v>
      </c>
      <c r="B15340" t="s">
        <v>14422</v>
      </c>
    </row>
    <row r="15341" spans="1:2">
      <c r="A15341" s="1">
        <v>1090100217384</v>
      </c>
      <c r="B15341" t="s">
        <v>14423</v>
      </c>
    </row>
    <row r="15342" spans="1:2">
      <c r="A15342" s="1">
        <v>1090100217391</v>
      </c>
      <c r="B15342" t="s">
        <v>14424</v>
      </c>
    </row>
    <row r="15343" spans="1:2">
      <c r="A15343" s="1">
        <v>1090100217407</v>
      </c>
      <c r="B15343" t="s">
        <v>14425</v>
      </c>
    </row>
    <row r="15344" spans="1:2">
      <c r="A15344" s="1">
        <v>1090100217414</v>
      </c>
      <c r="B15344" t="s">
        <v>14426</v>
      </c>
    </row>
    <row r="15345" spans="1:2">
      <c r="A15345" s="1">
        <v>1090100217421</v>
      </c>
      <c r="B15345" t="s">
        <v>14427</v>
      </c>
    </row>
    <row r="15346" spans="1:2">
      <c r="A15346" s="1">
        <v>1090100217438</v>
      </c>
      <c r="B15346" t="s">
        <v>14428</v>
      </c>
    </row>
    <row r="15347" spans="1:2">
      <c r="A15347" s="1">
        <v>1090100217445</v>
      </c>
      <c r="B15347" t="s">
        <v>14429</v>
      </c>
    </row>
    <row r="15348" spans="1:2">
      <c r="A15348" s="1">
        <v>1090100217452</v>
      </c>
      <c r="B15348" t="s">
        <v>14430</v>
      </c>
    </row>
    <row r="15349" spans="1:2">
      <c r="A15349" s="1">
        <v>1090100217469</v>
      </c>
      <c r="B15349" t="s">
        <v>14431</v>
      </c>
    </row>
    <row r="15350" spans="1:2">
      <c r="A15350" s="1">
        <v>1090100217476</v>
      </c>
      <c r="B15350" t="s">
        <v>14432</v>
      </c>
    </row>
    <row r="15351" spans="1:2">
      <c r="A15351" s="1">
        <v>1090100217483</v>
      </c>
      <c r="B15351" t="s">
        <v>14433</v>
      </c>
    </row>
    <row r="15352" spans="1:2">
      <c r="A15352" s="1">
        <v>1090100217490</v>
      </c>
      <c r="B15352" t="s">
        <v>14434</v>
      </c>
    </row>
    <row r="15353" spans="1:2">
      <c r="A15353" s="1">
        <v>1090100217506</v>
      </c>
      <c r="B15353" t="s">
        <v>14435</v>
      </c>
    </row>
    <row r="15354" spans="1:2">
      <c r="A15354" s="1">
        <v>1090100217513</v>
      </c>
      <c r="B15354" t="s">
        <v>14436</v>
      </c>
    </row>
    <row r="15355" spans="1:2">
      <c r="A15355" s="1">
        <v>1090100217520</v>
      </c>
      <c r="B15355" t="s">
        <v>14437</v>
      </c>
    </row>
    <row r="15356" spans="1:2">
      <c r="A15356" s="1">
        <v>1090100217537</v>
      </c>
      <c r="B15356" t="s">
        <v>14438</v>
      </c>
    </row>
    <row r="15357" spans="1:2">
      <c r="A15357" s="1">
        <v>1090100217599</v>
      </c>
      <c r="B15357" t="s">
        <v>14439</v>
      </c>
    </row>
    <row r="15358" spans="1:2">
      <c r="A15358" s="1">
        <v>1090100217605</v>
      </c>
      <c r="B15358" t="s">
        <v>14440</v>
      </c>
    </row>
    <row r="15359" spans="1:2">
      <c r="A15359" s="1">
        <v>1090100217612</v>
      </c>
      <c r="B15359" t="s">
        <v>14441</v>
      </c>
    </row>
    <row r="15360" spans="1:2">
      <c r="A15360" s="1">
        <v>1090100217629</v>
      </c>
      <c r="B15360" t="s">
        <v>14442</v>
      </c>
    </row>
    <row r="15361" spans="1:2">
      <c r="A15361" s="1">
        <v>1090100217636</v>
      </c>
      <c r="B15361" t="s">
        <v>14443</v>
      </c>
    </row>
    <row r="15362" spans="1:2">
      <c r="A15362" s="1">
        <v>1090100217643</v>
      </c>
      <c r="B15362" t="s">
        <v>14444</v>
      </c>
    </row>
    <row r="15363" spans="1:2">
      <c r="A15363" s="1">
        <v>1090100217711</v>
      </c>
      <c r="B15363" t="s">
        <v>14445</v>
      </c>
    </row>
    <row r="15364" spans="1:2">
      <c r="A15364" s="1">
        <v>1090100217728</v>
      </c>
      <c r="B15364" t="s">
        <v>14446</v>
      </c>
    </row>
    <row r="15365" spans="1:2">
      <c r="A15365" s="1">
        <v>1090100217735</v>
      </c>
      <c r="B15365" t="s">
        <v>14447</v>
      </c>
    </row>
    <row r="15366" spans="1:2">
      <c r="A15366" s="1">
        <v>1090100217742</v>
      </c>
      <c r="B15366" t="s">
        <v>14448</v>
      </c>
    </row>
    <row r="15367" spans="1:2">
      <c r="A15367" s="1">
        <v>1090100217810</v>
      </c>
      <c r="B15367" t="s">
        <v>14449</v>
      </c>
    </row>
    <row r="15368" spans="1:2">
      <c r="A15368" s="1">
        <v>1090100217834</v>
      </c>
      <c r="B15368" t="s">
        <v>14450</v>
      </c>
    </row>
    <row r="15369" spans="1:2">
      <c r="A15369" s="1">
        <v>1090100217841</v>
      </c>
      <c r="B15369" t="s">
        <v>14451</v>
      </c>
    </row>
    <row r="15370" spans="1:2">
      <c r="A15370" s="1">
        <v>1090100217858</v>
      </c>
      <c r="B15370" t="s">
        <v>14452</v>
      </c>
    </row>
    <row r="15371" spans="1:2">
      <c r="A15371" s="1">
        <v>1090100217865</v>
      </c>
      <c r="B15371" t="s">
        <v>14453</v>
      </c>
    </row>
    <row r="15372" spans="1:2">
      <c r="A15372" s="1">
        <v>1090100217872</v>
      </c>
      <c r="B15372" t="s">
        <v>14454</v>
      </c>
    </row>
    <row r="15373" spans="1:2">
      <c r="A15373" s="1">
        <v>1090100217889</v>
      </c>
      <c r="B15373" t="s">
        <v>14455</v>
      </c>
    </row>
    <row r="15374" spans="1:2">
      <c r="A15374" s="1">
        <v>1090100217896</v>
      </c>
      <c r="B15374" t="s">
        <v>14456</v>
      </c>
    </row>
    <row r="15375" spans="1:2">
      <c r="A15375" s="1">
        <v>1090100217902</v>
      </c>
      <c r="B15375" t="s">
        <v>14457</v>
      </c>
    </row>
    <row r="15376" spans="1:2">
      <c r="A15376" s="1">
        <v>1090100217919</v>
      </c>
      <c r="B15376" t="s">
        <v>14458</v>
      </c>
    </row>
    <row r="15377" spans="1:2">
      <c r="A15377" s="1">
        <v>1090100217933</v>
      </c>
      <c r="B15377" t="s">
        <v>14459</v>
      </c>
    </row>
    <row r="15378" spans="1:2">
      <c r="A15378" s="1">
        <v>1090100217940</v>
      </c>
      <c r="B15378" t="s">
        <v>14460</v>
      </c>
    </row>
    <row r="15379" spans="1:2">
      <c r="A15379" s="1">
        <v>1090100217971</v>
      </c>
      <c r="B15379" t="s">
        <v>14461</v>
      </c>
    </row>
    <row r="15380" spans="1:2">
      <c r="A15380" s="1">
        <v>1090100217988</v>
      </c>
      <c r="B15380" t="s">
        <v>14462</v>
      </c>
    </row>
    <row r="15381" spans="1:2">
      <c r="A15381" s="1">
        <v>1090100217995</v>
      </c>
      <c r="B15381" t="s">
        <v>14463</v>
      </c>
    </row>
    <row r="15382" spans="1:2">
      <c r="A15382" s="1">
        <v>1090100218008</v>
      </c>
      <c r="B15382" t="s">
        <v>14464</v>
      </c>
    </row>
    <row r="15383" spans="1:2">
      <c r="A15383" s="1">
        <v>1090100218015</v>
      </c>
      <c r="B15383" t="s">
        <v>14465</v>
      </c>
    </row>
    <row r="15384" spans="1:2">
      <c r="A15384" s="1">
        <v>1090100218046</v>
      </c>
      <c r="B15384" t="s">
        <v>14466</v>
      </c>
    </row>
    <row r="15385" spans="1:2">
      <c r="A15385" s="1">
        <v>1090100218053</v>
      </c>
      <c r="B15385" t="s">
        <v>14467</v>
      </c>
    </row>
    <row r="15386" spans="1:2">
      <c r="A15386" s="1">
        <v>1090100218060</v>
      </c>
      <c r="B15386" t="s">
        <v>14468</v>
      </c>
    </row>
    <row r="15387" spans="1:2">
      <c r="A15387" s="1">
        <v>1090100218084</v>
      </c>
      <c r="B15387" t="s">
        <v>14469</v>
      </c>
    </row>
    <row r="15388" spans="1:2">
      <c r="A15388" s="1">
        <v>1090100218091</v>
      </c>
      <c r="B15388" t="s">
        <v>14470</v>
      </c>
    </row>
    <row r="15389" spans="1:2">
      <c r="A15389" s="1">
        <v>1090100218107</v>
      </c>
      <c r="B15389" t="e">
        <f>+CHAIR ADAMS SH24 REALCOMFORT ADIRONDACK PORTOBELLO</f>
        <v>#NAME?</v>
      </c>
    </row>
    <row r="15390" spans="1:2">
      <c r="A15390" s="1">
        <v>1090100218114</v>
      </c>
      <c r="B15390" t="s">
        <v>14471</v>
      </c>
    </row>
    <row r="15391" spans="1:2">
      <c r="A15391" s="1">
        <v>1090100218121</v>
      </c>
      <c r="B15391" t="s">
        <v>14472</v>
      </c>
    </row>
    <row r="15392" spans="1:2">
      <c r="A15392" s="1">
        <v>1090100218138</v>
      </c>
      <c r="B15392" t="s">
        <v>14473</v>
      </c>
    </row>
    <row r="15393" spans="1:2">
      <c r="A15393" s="1">
        <v>1090100218145</v>
      </c>
      <c r="B15393" t="s">
        <v>14474</v>
      </c>
    </row>
    <row r="15394" spans="1:2">
      <c r="A15394" s="1">
        <v>1090100218152</v>
      </c>
      <c r="B15394" t="s">
        <v>14475</v>
      </c>
    </row>
    <row r="15395" spans="1:2">
      <c r="A15395" s="1">
        <v>1090100218169</v>
      </c>
      <c r="B15395" t="s">
        <v>14476</v>
      </c>
    </row>
    <row r="15396" spans="1:2">
      <c r="A15396" s="1">
        <v>1090100218176</v>
      </c>
      <c r="B15396" t="s">
        <v>14477</v>
      </c>
    </row>
    <row r="15397" spans="1:2">
      <c r="A15397" s="1">
        <v>1090100218183</v>
      </c>
      <c r="B15397" t="s">
        <v>14478</v>
      </c>
    </row>
    <row r="15398" spans="1:2">
      <c r="A15398" s="1">
        <v>1090100218190</v>
      </c>
      <c r="B15398" t="s">
        <v>14479</v>
      </c>
    </row>
    <row r="15399" spans="1:2">
      <c r="A15399" s="1">
        <v>1090100218206</v>
      </c>
      <c r="B15399" t="s">
        <v>14480</v>
      </c>
    </row>
    <row r="15400" spans="1:2">
      <c r="A15400" s="1">
        <v>1090100218213</v>
      </c>
      <c r="B15400" t="s">
        <v>14481</v>
      </c>
    </row>
    <row r="15401" spans="1:2">
      <c r="A15401" s="1">
        <v>1090100218220</v>
      </c>
      <c r="B15401" t="s">
        <v>14482</v>
      </c>
    </row>
    <row r="15402" spans="1:2">
      <c r="A15402" s="1">
        <v>1090100218237</v>
      </c>
      <c r="B15402" t="s">
        <v>14483</v>
      </c>
    </row>
    <row r="15403" spans="1:2">
      <c r="A15403" s="1">
        <v>1090100218244</v>
      </c>
      <c r="B15403" t="s">
        <v>14484</v>
      </c>
    </row>
    <row r="15404" spans="1:2">
      <c r="A15404" s="1">
        <v>1090100218268</v>
      </c>
      <c r="B15404" t="s">
        <v>14485</v>
      </c>
    </row>
    <row r="15405" spans="1:2">
      <c r="A15405" s="1">
        <v>1090100218275</v>
      </c>
      <c r="B15405" t="s">
        <v>14486</v>
      </c>
    </row>
    <row r="15406" spans="1:2">
      <c r="A15406" s="1">
        <v>1090100218282</v>
      </c>
      <c r="B15406" t="s">
        <v>14487</v>
      </c>
    </row>
    <row r="15407" spans="1:2">
      <c r="A15407" s="1">
        <v>1090100218299</v>
      </c>
      <c r="B15407" t="s">
        <v>14488</v>
      </c>
    </row>
    <row r="15408" spans="1:2">
      <c r="A15408" s="1">
        <v>1090100218312</v>
      </c>
      <c r="B15408" t="s">
        <v>14489</v>
      </c>
    </row>
    <row r="15409" spans="1:2">
      <c r="A15409" s="1">
        <v>1090100218329</v>
      </c>
      <c r="B15409" t="s">
        <v>14490</v>
      </c>
    </row>
    <row r="15410" spans="1:2">
      <c r="A15410" s="1">
        <v>1090100218343</v>
      </c>
      <c r="B15410" t="s">
        <v>14491</v>
      </c>
    </row>
    <row r="15411" spans="1:2">
      <c r="A15411" s="1">
        <v>1090100218350</v>
      </c>
      <c r="B15411" t="s">
        <v>14492</v>
      </c>
    </row>
    <row r="15412" spans="1:2">
      <c r="A15412" s="1">
        <v>1090100218374</v>
      </c>
      <c r="B15412" t="s">
        <v>14493</v>
      </c>
    </row>
    <row r="15413" spans="1:2">
      <c r="A15413" s="1">
        <v>1090100218473</v>
      </c>
      <c r="B15413" t="s">
        <v>14494</v>
      </c>
    </row>
    <row r="15414" spans="1:2">
      <c r="A15414" s="1">
        <v>1090100218596</v>
      </c>
      <c r="B15414" t="s">
        <v>14495</v>
      </c>
    </row>
    <row r="15415" spans="1:2">
      <c r="A15415" s="1">
        <v>1090100218640</v>
      </c>
      <c r="B15415" t="s">
        <v>14496</v>
      </c>
    </row>
    <row r="15416" spans="1:2">
      <c r="A15416" s="1">
        <v>1090100218671</v>
      </c>
      <c r="B15416" t="s">
        <v>14497</v>
      </c>
    </row>
    <row r="15417" spans="1:2">
      <c r="A15417" s="1">
        <v>1090100218695</v>
      </c>
      <c r="B15417" t="s">
        <v>14498</v>
      </c>
    </row>
    <row r="15418" spans="1:2">
      <c r="A15418" s="1">
        <v>1090100218718</v>
      </c>
      <c r="B15418" t="s">
        <v>14499</v>
      </c>
    </row>
    <row r="15419" spans="1:2">
      <c r="A15419" s="1">
        <v>1090100218770</v>
      </c>
      <c r="B15419" t="s">
        <v>14500</v>
      </c>
    </row>
    <row r="15420" spans="1:2">
      <c r="A15420" s="1">
        <v>1090100219302</v>
      </c>
      <c r="B15420" t="s">
        <v>14501</v>
      </c>
    </row>
    <row r="15421" spans="1:2">
      <c r="A15421" s="1">
        <v>1090100219340</v>
      </c>
      <c r="B15421" t="s">
        <v>14502</v>
      </c>
    </row>
    <row r="15422" spans="1:2">
      <c r="A15422" s="1">
        <v>1090100219524</v>
      </c>
      <c r="B15422" t="s">
        <v>14503</v>
      </c>
    </row>
    <row r="15423" spans="1:2">
      <c r="A15423" s="1">
        <v>1090100219531</v>
      </c>
      <c r="B15423" t="s">
        <v>14504</v>
      </c>
    </row>
    <row r="15424" spans="1:2">
      <c r="A15424" s="1">
        <v>1090100219548</v>
      </c>
      <c r="B15424" t="e">
        <f>+BOWL PHILIPPINE STANDARD C108 PAIL FLUSH (MEDIUM) PINK</f>
        <v>#NAME?</v>
      </c>
    </row>
    <row r="15425" spans="1:2">
      <c r="A15425" s="1">
        <v>1090100219555</v>
      </c>
      <c r="B15425" t="s">
        <v>14505</v>
      </c>
    </row>
    <row r="15426" spans="1:2">
      <c r="A15426" s="1">
        <v>1090100219562</v>
      </c>
      <c r="B15426" t="s">
        <v>14506</v>
      </c>
    </row>
    <row r="15427" spans="1:2">
      <c r="A15427" s="1">
        <v>1090100219579</v>
      </c>
      <c r="B15427" t="s">
        <v>14507</v>
      </c>
    </row>
    <row r="15428" spans="1:2">
      <c r="A15428" s="1">
        <v>1090100219586</v>
      </c>
      <c r="B15428" t="s">
        <v>14508</v>
      </c>
    </row>
    <row r="15429" spans="1:2">
      <c r="A15429" s="1">
        <v>1090100219708</v>
      </c>
      <c r="B15429" t="s">
        <v>14509</v>
      </c>
    </row>
    <row r="15430" spans="1:2">
      <c r="A15430" s="1">
        <v>1090100219838</v>
      </c>
      <c r="B15430" t="s">
        <v>14510</v>
      </c>
    </row>
    <row r="15431" spans="1:2">
      <c r="A15431" s="1">
        <v>1090100219869</v>
      </c>
      <c r="B15431" t="s">
        <v>14511</v>
      </c>
    </row>
    <row r="15432" spans="1:2">
      <c r="A15432" s="1">
        <v>1090100219876</v>
      </c>
      <c r="B15432" t="s">
        <v>14512</v>
      </c>
    </row>
    <row r="15433" spans="1:2">
      <c r="A15433" s="1">
        <v>1090100219883</v>
      </c>
      <c r="B15433" t="s">
        <v>14513</v>
      </c>
    </row>
    <row r="15434" spans="1:2">
      <c r="A15434" s="1">
        <v>1090100219890</v>
      </c>
      <c r="B15434" t="s">
        <v>14514</v>
      </c>
    </row>
    <row r="15435" spans="1:2">
      <c r="A15435" s="1">
        <v>1090100219906</v>
      </c>
      <c r="B15435" t="s">
        <v>14515</v>
      </c>
    </row>
    <row r="15436" spans="1:2">
      <c r="A15436" s="1">
        <v>1090100219913</v>
      </c>
      <c r="B15436" t="s">
        <v>14516</v>
      </c>
    </row>
    <row r="15437" spans="1:2">
      <c r="A15437" s="1">
        <v>1090100219920</v>
      </c>
      <c r="B15437" t="s">
        <v>14517</v>
      </c>
    </row>
    <row r="15438" spans="1:2">
      <c r="A15438" s="1">
        <v>1090100219937</v>
      </c>
      <c r="B15438" t="s">
        <v>14518</v>
      </c>
    </row>
    <row r="15439" spans="1:2">
      <c r="A15439" s="1">
        <v>1090100219944</v>
      </c>
      <c r="B15439" t="s">
        <v>14519</v>
      </c>
    </row>
    <row r="15440" spans="1:2">
      <c r="A15440" s="1">
        <v>1090100219951</v>
      </c>
      <c r="B15440" t="s">
        <v>14520</v>
      </c>
    </row>
    <row r="15441" spans="1:2">
      <c r="A15441" s="1">
        <v>1090100219968</v>
      </c>
      <c r="B15441" t="s">
        <v>14521</v>
      </c>
    </row>
    <row r="15442" spans="1:2">
      <c r="A15442" s="1">
        <v>1090100219975</v>
      </c>
      <c r="B15442" t="s">
        <v>14522</v>
      </c>
    </row>
    <row r="15443" spans="1:2">
      <c r="A15443" s="1">
        <v>1090100219982</v>
      </c>
      <c r="B15443" t="s">
        <v>14523</v>
      </c>
    </row>
    <row r="15444" spans="1:2">
      <c r="A15444" s="1">
        <v>1090100219999</v>
      </c>
      <c r="B15444" t="s">
        <v>14524</v>
      </c>
    </row>
    <row r="15445" spans="1:2">
      <c r="A15445" s="1">
        <v>1090100220001</v>
      </c>
      <c r="B15445" t="s">
        <v>14525</v>
      </c>
    </row>
    <row r="15446" spans="1:2">
      <c r="A15446" s="1">
        <v>1090100220018</v>
      </c>
      <c r="B15446" t="s">
        <v>14526</v>
      </c>
    </row>
    <row r="15447" spans="1:2">
      <c r="A15447" s="1">
        <v>1090100220025</v>
      </c>
      <c r="B15447" t="s">
        <v>14527</v>
      </c>
    </row>
    <row r="15448" spans="1:2">
      <c r="A15448" s="1">
        <v>1090100220032</v>
      </c>
      <c r="B15448" t="s">
        <v>14528</v>
      </c>
    </row>
    <row r="15449" spans="1:2">
      <c r="A15449" s="1">
        <v>1090100220049</v>
      </c>
      <c r="B15449" t="s">
        <v>14529</v>
      </c>
    </row>
    <row r="15450" spans="1:2">
      <c r="A15450" s="1">
        <v>1090100220063</v>
      </c>
      <c r="B15450" t="s">
        <v>14530</v>
      </c>
    </row>
    <row r="15451" spans="1:2">
      <c r="A15451" s="1">
        <v>1090100220070</v>
      </c>
      <c r="B15451" t="s">
        <v>14531</v>
      </c>
    </row>
    <row r="15452" spans="1:2">
      <c r="A15452" s="1">
        <v>1090100220087</v>
      </c>
      <c r="B15452" t="s">
        <v>14532</v>
      </c>
    </row>
    <row r="15453" spans="1:2">
      <c r="A15453" s="1">
        <v>1090100220094</v>
      </c>
      <c r="B15453" t="s">
        <v>14533</v>
      </c>
    </row>
    <row r="15454" spans="1:2">
      <c r="A15454" s="1">
        <v>1090100220100</v>
      </c>
      <c r="B15454" t="s">
        <v>14534</v>
      </c>
    </row>
    <row r="15455" spans="1:2">
      <c r="A15455" s="1">
        <v>1090100220117</v>
      </c>
      <c r="B15455" t="s">
        <v>14535</v>
      </c>
    </row>
    <row r="15456" spans="1:2">
      <c r="A15456" s="1">
        <v>1090100220124</v>
      </c>
      <c r="B15456" t="s">
        <v>14536</v>
      </c>
    </row>
    <row r="15457" spans="1:2">
      <c r="A15457" s="1">
        <v>1090100220131</v>
      </c>
      <c r="B15457" t="s">
        <v>14537</v>
      </c>
    </row>
    <row r="15458" spans="1:2">
      <c r="A15458" s="1">
        <v>1090100220148</v>
      </c>
      <c r="B15458" t="s">
        <v>14538</v>
      </c>
    </row>
    <row r="15459" spans="1:2">
      <c r="A15459" s="1">
        <v>1090100220155</v>
      </c>
      <c r="B15459" t="s">
        <v>14539</v>
      </c>
    </row>
    <row r="15460" spans="1:2">
      <c r="A15460" s="1">
        <v>1090100220162</v>
      </c>
      <c r="B15460" t="s">
        <v>14540</v>
      </c>
    </row>
    <row r="15461" spans="1:2">
      <c r="A15461" s="1">
        <v>1090100220179</v>
      </c>
      <c r="B15461" t="s">
        <v>14541</v>
      </c>
    </row>
    <row r="15462" spans="1:2">
      <c r="A15462" s="1">
        <v>1090100220407</v>
      </c>
      <c r="B15462" t="s">
        <v>14542</v>
      </c>
    </row>
    <row r="15463" spans="1:2">
      <c r="A15463" s="1">
        <v>1090100220827</v>
      </c>
      <c r="B15463" t="s">
        <v>14543</v>
      </c>
    </row>
    <row r="15464" spans="1:2">
      <c r="A15464" s="1">
        <v>1090100220834</v>
      </c>
      <c r="B15464" t="s">
        <v>14544</v>
      </c>
    </row>
    <row r="15465" spans="1:2">
      <c r="A15465" s="1">
        <v>1090100220841</v>
      </c>
      <c r="B15465" t="s">
        <v>14545</v>
      </c>
    </row>
    <row r="15466" spans="1:2">
      <c r="A15466" s="1">
        <v>1090100220858</v>
      </c>
      <c r="B15466" t="s">
        <v>14546</v>
      </c>
    </row>
    <row r="15467" spans="1:2">
      <c r="A15467" s="1">
        <v>1090100220865</v>
      </c>
      <c r="B15467" t="s">
        <v>14547</v>
      </c>
    </row>
    <row r="15468" spans="1:2">
      <c r="A15468" s="1">
        <v>1090100220872</v>
      </c>
      <c r="B15468" t="s">
        <v>14548</v>
      </c>
    </row>
    <row r="15469" spans="1:2">
      <c r="A15469" s="1">
        <v>1090100220889</v>
      </c>
      <c r="B15469" t="e">
        <f>+NFS-CABINET RAVONI NI KDL-A105 BLACK</f>
        <v>#NAME?</v>
      </c>
    </row>
    <row r="15470" spans="1:2">
      <c r="A15470" s="1">
        <v>1090100220896</v>
      </c>
      <c r="B15470" t="e">
        <f>+CABINET RAVONI NI KDL-A105 WHITE</f>
        <v>#NAME?</v>
      </c>
    </row>
    <row r="15471" spans="1:2">
      <c r="A15471" s="1">
        <v>1090100220902</v>
      </c>
      <c r="B15471" t="e">
        <f>+CABINET RAVONI SM HB2106A-60</f>
        <v>#NAME?</v>
      </c>
    </row>
    <row r="15472" spans="1:2">
      <c r="A15472" s="1">
        <v>1090100220919</v>
      </c>
      <c r="B15472" t="e">
        <f>+CABINET RAVONI SM GY6107-60</f>
        <v>#NAME?</v>
      </c>
    </row>
    <row r="15473" spans="1:2">
      <c r="A15473" s="1">
        <v>1090100220926</v>
      </c>
      <c r="B15473" t="e">
        <f>+CABINET RAVONI SM GY6107-75</f>
        <v>#NAME?</v>
      </c>
    </row>
    <row r="15474" spans="1:2">
      <c r="A15474" s="1">
        <v>1090100220933</v>
      </c>
      <c r="B15474" t="e">
        <f>+CABINET RAVONI SM GY6107-90</f>
        <v>#NAME?</v>
      </c>
    </row>
    <row r="15475" spans="1:2">
      <c r="A15475" s="1">
        <v>1090100220940</v>
      </c>
      <c r="B15475" t="s">
        <v>14549</v>
      </c>
    </row>
    <row r="15476" spans="1:2">
      <c r="A15476" s="1">
        <v>1090100220957</v>
      </c>
      <c r="B15476" t="s">
        <v>14550</v>
      </c>
    </row>
    <row r="15477" spans="1:2">
      <c r="A15477" s="1">
        <v>1090100220964</v>
      </c>
      <c r="B15477" t="s">
        <v>14551</v>
      </c>
    </row>
    <row r="15478" spans="1:2">
      <c r="A15478" s="1">
        <v>1090100220971</v>
      </c>
      <c r="B15478" t="s">
        <v>14552</v>
      </c>
    </row>
    <row r="15479" spans="1:2">
      <c r="A15479" s="1">
        <v>1090100220988</v>
      </c>
      <c r="B15479" t="s">
        <v>14553</v>
      </c>
    </row>
    <row r="15480" spans="1:2">
      <c r="A15480" s="1">
        <v>1090100220995</v>
      </c>
      <c r="B15480" t="s">
        <v>14554</v>
      </c>
    </row>
    <row r="15481" spans="1:2">
      <c r="A15481" s="1">
        <v>1090100221008</v>
      </c>
      <c r="B15481" t="s">
        <v>14555</v>
      </c>
    </row>
    <row r="15482" spans="1:2">
      <c r="A15482" s="1">
        <v>1090100221015</v>
      </c>
      <c r="B15482" t="s">
        <v>14556</v>
      </c>
    </row>
    <row r="15483" spans="1:2">
      <c r="A15483" s="1">
        <v>1090100221022</v>
      </c>
      <c r="B15483" t="s">
        <v>14557</v>
      </c>
    </row>
    <row r="15484" spans="1:2">
      <c r="A15484" s="1">
        <v>1090100221039</v>
      </c>
      <c r="B15484" t="e">
        <f>+LAV PHILIPPINE STANDARD A505 WALL HUNG</f>
        <v>#NAME?</v>
      </c>
    </row>
    <row r="15485" spans="1:2">
      <c r="A15485" s="1">
        <v>1090100221046</v>
      </c>
      <c r="B15485" t="e">
        <f>+NFS-LAV RAVONI NI KDL-A105</f>
        <v>#NAME?</v>
      </c>
    </row>
    <row r="15486" spans="1:2">
      <c r="A15486" s="1">
        <v>1090100221053</v>
      </c>
      <c r="B15486" t="e">
        <f>+NFS-MIRROR RAVONI NI KDL-A105</f>
        <v>#NAME?</v>
      </c>
    </row>
    <row r="15487" spans="1:2">
      <c r="A15487" s="1">
        <v>1090100221060</v>
      </c>
      <c r="B15487" t="s">
        <v>14558</v>
      </c>
    </row>
    <row r="15488" spans="1:2">
      <c r="A15488" s="1">
        <v>1090100221077</v>
      </c>
      <c r="B15488" t="s">
        <v>14559</v>
      </c>
    </row>
    <row r="15489" spans="1:2">
      <c r="A15489" s="1">
        <v>1090100221084</v>
      </c>
      <c r="B15489" t="s">
        <v>14560</v>
      </c>
    </row>
    <row r="15490" spans="1:2">
      <c r="A15490" s="1">
        <v>1090100221091</v>
      </c>
      <c r="B15490" t="e">
        <f>+MIRROR RAVONI SM HB2106A-60</f>
        <v>#NAME?</v>
      </c>
    </row>
    <row r="15491" spans="1:2">
      <c r="A15491" s="1">
        <v>1090100221107</v>
      </c>
      <c r="B15491" t="e">
        <f>+MIRROR RAVONI SM HB2106A-75</f>
        <v>#NAME?</v>
      </c>
    </row>
    <row r="15492" spans="1:2">
      <c r="A15492" s="1">
        <v>1090100221114</v>
      </c>
      <c r="B15492" t="e">
        <f>+MIRROR RAVONI SM GY6107-60</f>
        <v>#NAME?</v>
      </c>
    </row>
    <row r="15493" spans="1:2">
      <c r="A15493" s="1">
        <v>1090100221121</v>
      </c>
      <c r="B15493" t="e">
        <f>+MIRROR RAVONI SM GY6107-75</f>
        <v>#NAME?</v>
      </c>
    </row>
    <row r="15494" spans="1:2">
      <c r="A15494" s="1">
        <v>1090100221138</v>
      </c>
      <c r="B15494" t="e">
        <f>+MIRROR RAVONI SM GY6107-90</f>
        <v>#NAME?</v>
      </c>
    </row>
    <row r="15495" spans="1:2">
      <c r="A15495" s="1">
        <v>1090100221145</v>
      </c>
      <c r="B15495" t="s">
        <v>14561</v>
      </c>
    </row>
    <row r="15496" spans="1:2">
      <c r="A15496" s="1">
        <v>1090100221152</v>
      </c>
      <c r="B15496" t="s">
        <v>14562</v>
      </c>
    </row>
    <row r="15497" spans="1:2">
      <c r="A15497" s="1">
        <v>1090100221169</v>
      </c>
      <c r="B15497" t="s">
        <v>14563</v>
      </c>
    </row>
    <row r="15498" spans="1:2">
      <c r="A15498" s="1">
        <v>1090100221176</v>
      </c>
      <c r="B15498" t="s">
        <v>14564</v>
      </c>
    </row>
    <row r="15499" spans="1:2">
      <c r="A15499" s="1">
        <v>1090100221183</v>
      </c>
      <c r="B15499" t="s">
        <v>14565</v>
      </c>
    </row>
    <row r="15500" spans="1:2">
      <c r="A15500" s="1">
        <v>1090100221190</v>
      </c>
      <c r="B15500" t="s">
        <v>14566</v>
      </c>
    </row>
    <row r="15501" spans="1:2">
      <c r="A15501" s="1">
        <v>1090100221206</v>
      </c>
      <c r="B15501" t="s">
        <v>14567</v>
      </c>
    </row>
    <row r="15502" spans="1:2">
      <c r="A15502" s="1">
        <v>1090100221213</v>
      </c>
      <c r="B15502" t="s">
        <v>14568</v>
      </c>
    </row>
    <row r="15503" spans="1:2">
      <c r="A15503" s="1">
        <v>1090100221220</v>
      </c>
      <c r="B15503" t="s">
        <v>14569</v>
      </c>
    </row>
    <row r="15504" spans="1:2">
      <c r="A15504" s="1">
        <v>1090100221237</v>
      </c>
      <c r="B15504" t="s">
        <v>14570</v>
      </c>
    </row>
    <row r="15505" spans="1:2">
      <c r="A15505" s="1">
        <v>1090100221244</v>
      </c>
      <c r="B15505" t="s">
        <v>14571</v>
      </c>
    </row>
    <row r="15506" spans="1:2">
      <c r="A15506" s="1">
        <v>1090100221251</v>
      </c>
      <c r="B15506" t="s">
        <v>14572</v>
      </c>
    </row>
    <row r="15507" spans="1:2">
      <c r="A15507" s="1">
        <v>1090100221268</v>
      </c>
      <c r="B15507" t="s">
        <v>14573</v>
      </c>
    </row>
    <row r="15508" spans="1:2">
      <c r="A15508" s="1">
        <v>1090100221275</v>
      </c>
      <c r="B15508" t="s">
        <v>14574</v>
      </c>
    </row>
    <row r="15509" spans="1:2">
      <c r="A15509" s="1">
        <v>1090100221282</v>
      </c>
      <c r="B15509" t="s">
        <v>14575</v>
      </c>
    </row>
    <row r="15510" spans="1:2">
      <c r="A15510" s="1">
        <v>1090100221299</v>
      </c>
      <c r="B15510" t="s">
        <v>14576</v>
      </c>
    </row>
    <row r="15511" spans="1:2">
      <c r="A15511" s="1">
        <v>1090100221305</v>
      </c>
      <c r="B15511" t="s">
        <v>14577</v>
      </c>
    </row>
    <row r="15512" spans="1:2">
      <c r="A15512" s="1">
        <v>1090100221312</v>
      </c>
      <c r="B15512" t="s">
        <v>14578</v>
      </c>
    </row>
    <row r="15513" spans="1:2">
      <c r="A15513" s="1">
        <v>1090100221329</v>
      </c>
      <c r="B15513" t="s">
        <v>14579</v>
      </c>
    </row>
    <row r="15514" spans="1:2">
      <c r="A15514" s="1">
        <v>1090100221336</v>
      </c>
      <c r="B15514" t="s">
        <v>14580</v>
      </c>
    </row>
    <row r="15515" spans="1:2">
      <c r="A15515" s="1">
        <v>1090100221343</v>
      </c>
      <c r="B15515" t="s">
        <v>14581</v>
      </c>
    </row>
    <row r="15516" spans="1:2">
      <c r="A15516" s="1">
        <v>1090100221350</v>
      </c>
      <c r="B15516" t="s">
        <v>14582</v>
      </c>
    </row>
    <row r="15517" spans="1:2">
      <c r="A15517" s="1">
        <v>1090100221367</v>
      </c>
      <c r="B15517" t="s">
        <v>14583</v>
      </c>
    </row>
    <row r="15518" spans="1:2">
      <c r="A15518" s="1">
        <v>1090100221374</v>
      </c>
      <c r="B15518" t="s">
        <v>14584</v>
      </c>
    </row>
    <row r="15519" spans="1:2">
      <c r="A15519" s="1">
        <v>1090100221381</v>
      </c>
      <c r="B15519" t="s">
        <v>14585</v>
      </c>
    </row>
    <row r="15520" spans="1:2">
      <c r="A15520" s="1">
        <v>1090100221398</v>
      </c>
      <c r="B15520" t="s">
        <v>14586</v>
      </c>
    </row>
    <row r="15521" spans="1:2">
      <c r="A15521" s="1">
        <v>1090100221404</v>
      </c>
      <c r="B15521" t="s">
        <v>14587</v>
      </c>
    </row>
    <row r="15522" spans="1:2">
      <c r="A15522" s="1">
        <v>1090100221411</v>
      </c>
      <c r="B15522" t="s">
        <v>14588</v>
      </c>
    </row>
    <row r="15523" spans="1:2">
      <c r="A15523" s="1">
        <v>1090100221435</v>
      </c>
      <c r="B15523" t="s">
        <v>14589</v>
      </c>
    </row>
    <row r="15524" spans="1:2">
      <c r="A15524" s="1">
        <v>1090100221442</v>
      </c>
      <c r="B15524" t="s">
        <v>14590</v>
      </c>
    </row>
    <row r="15525" spans="1:2">
      <c r="A15525" s="1">
        <v>1090100221459</v>
      </c>
      <c r="B15525" t="s">
        <v>14591</v>
      </c>
    </row>
    <row r="15526" spans="1:2">
      <c r="A15526" s="1">
        <v>1090100221466</v>
      </c>
      <c r="B15526" t="s">
        <v>14592</v>
      </c>
    </row>
    <row r="15527" spans="1:2">
      <c r="A15527" s="1">
        <v>1090100221473</v>
      </c>
      <c r="B15527" t="s">
        <v>14593</v>
      </c>
    </row>
    <row r="15528" spans="1:2">
      <c r="A15528" s="1">
        <v>1090100221480</v>
      </c>
      <c r="B15528" t="s">
        <v>14594</v>
      </c>
    </row>
    <row r="15529" spans="1:2">
      <c r="A15529" s="1">
        <v>1090100221497</v>
      </c>
      <c r="B15529" t="s">
        <v>14595</v>
      </c>
    </row>
    <row r="15530" spans="1:2">
      <c r="A15530" s="1">
        <v>1090100221503</v>
      </c>
      <c r="B15530" t="s">
        <v>14596</v>
      </c>
    </row>
    <row r="15531" spans="1:2">
      <c r="A15531" s="1">
        <v>1090100221510</v>
      </c>
      <c r="B15531" t="s">
        <v>14597</v>
      </c>
    </row>
    <row r="15532" spans="1:2">
      <c r="A15532" s="1">
        <v>1090100221527</v>
      </c>
      <c r="B15532" t="s">
        <v>3274</v>
      </c>
    </row>
    <row r="15533" spans="1:2">
      <c r="A15533" s="1">
        <v>1090100221534</v>
      </c>
      <c r="B15533" t="s">
        <v>3274</v>
      </c>
    </row>
    <row r="15534" spans="1:2">
      <c r="A15534" s="1">
        <v>1090100221541</v>
      </c>
      <c r="B15534" t="s">
        <v>14598</v>
      </c>
    </row>
    <row r="15535" spans="1:2">
      <c r="A15535" s="1">
        <v>1090100221572</v>
      </c>
      <c r="B15535" t="s">
        <v>14599</v>
      </c>
    </row>
    <row r="15536" spans="1:2">
      <c r="A15536" s="1">
        <v>1090100221602</v>
      </c>
      <c r="B15536" t="s">
        <v>14600</v>
      </c>
    </row>
    <row r="15537" spans="1:2">
      <c r="A15537" s="1">
        <v>1090100221633</v>
      </c>
      <c r="B15537" t="s">
        <v>14601</v>
      </c>
    </row>
    <row r="15538" spans="1:2">
      <c r="A15538" s="1">
        <v>1090100221701</v>
      </c>
      <c r="B15538" t="s">
        <v>14602</v>
      </c>
    </row>
    <row r="15539" spans="1:2">
      <c r="A15539" s="1">
        <v>1090100221831</v>
      </c>
      <c r="B15539" t="s">
        <v>14603</v>
      </c>
    </row>
    <row r="15540" spans="1:2">
      <c r="A15540" s="1">
        <v>1090100221855</v>
      </c>
      <c r="B15540" t="s">
        <v>14604</v>
      </c>
    </row>
    <row r="15541" spans="1:2">
      <c r="A15541" s="1">
        <v>1090100221862</v>
      </c>
      <c r="B15541" t="s">
        <v>14605</v>
      </c>
    </row>
    <row r="15542" spans="1:2">
      <c r="A15542" s="1">
        <v>1090100221886</v>
      </c>
      <c r="B15542" t="s">
        <v>3274</v>
      </c>
    </row>
    <row r="15543" spans="1:2">
      <c r="A15543" s="1">
        <v>1090100221893</v>
      </c>
      <c r="B15543" t="s">
        <v>14606</v>
      </c>
    </row>
    <row r="15544" spans="1:2">
      <c r="A15544" s="1">
        <v>1090100221909</v>
      </c>
      <c r="B15544" t="e">
        <f>+S</f>
        <v>#NAME?</v>
      </c>
    </row>
    <row r="15545" spans="1:2">
      <c r="A15545" s="1">
        <v>1090100221916</v>
      </c>
      <c r="B15545" t="e">
        <f>+DO NOT USE</f>
        <v>#NAME?</v>
      </c>
    </row>
    <row r="15546" spans="1:2">
      <c r="A15546" s="1">
        <v>1090100221923</v>
      </c>
      <c r="B15546" t="s">
        <v>14607</v>
      </c>
    </row>
    <row r="15547" spans="1:2">
      <c r="A15547" s="1">
        <v>1090100221930</v>
      </c>
      <c r="B15547" t="s">
        <v>14608</v>
      </c>
    </row>
    <row r="15548" spans="1:2">
      <c r="A15548" s="1">
        <v>1090100221947</v>
      </c>
      <c r="B15548" t="s">
        <v>14609</v>
      </c>
    </row>
    <row r="15549" spans="1:2">
      <c r="A15549" s="1">
        <v>1090100221954</v>
      </c>
      <c r="B15549" t="s">
        <v>14610</v>
      </c>
    </row>
    <row r="15550" spans="1:2">
      <c r="A15550" s="1">
        <v>1090100221961</v>
      </c>
      <c r="B15550" t="s">
        <v>3274</v>
      </c>
    </row>
    <row r="15551" spans="1:2">
      <c r="A15551" s="1">
        <v>1090100221978</v>
      </c>
      <c r="B15551" t="s">
        <v>3274</v>
      </c>
    </row>
    <row r="15552" spans="1:2">
      <c r="A15552" s="1">
        <v>1090100221985</v>
      </c>
      <c r="B15552" t="e">
        <f>+DO NOT USE</f>
        <v>#NAME?</v>
      </c>
    </row>
    <row r="15553" spans="1:2">
      <c r="A15553" s="1">
        <v>1090100221992</v>
      </c>
      <c r="B15553" t="s">
        <v>3274</v>
      </c>
    </row>
    <row r="15554" spans="1:2">
      <c r="A15554" s="1">
        <v>1090100222005</v>
      </c>
      <c r="B15554" t="s">
        <v>14611</v>
      </c>
    </row>
    <row r="15555" spans="1:2">
      <c r="A15555" s="1">
        <v>1090100222012</v>
      </c>
      <c r="B15555" t="s">
        <v>14612</v>
      </c>
    </row>
    <row r="15556" spans="1:2">
      <c r="A15556" s="1">
        <v>1090100222029</v>
      </c>
      <c r="B15556" t="s">
        <v>14613</v>
      </c>
    </row>
    <row r="15557" spans="1:2">
      <c r="A15557" s="1">
        <v>1090100222036</v>
      </c>
      <c r="B15557" t="s">
        <v>14614</v>
      </c>
    </row>
    <row r="15558" spans="1:2">
      <c r="A15558" s="1">
        <v>1090100222562</v>
      </c>
      <c r="B15558" t="s">
        <v>14615</v>
      </c>
    </row>
    <row r="15559" spans="1:2">
      <c r="A15559" s="1">
        <v>1090100222579</v>
      </c>
      <c r="B15559" t="s">
        <v>14616</v>
      </c>
    </row>
    <row r="15560" spans="1:2">
      <c r="A15560" s="1">
        <v>1090100222586</v>
      </c>
      <c r="B15560" t="s">
        <v>14617</v>
      </c>
    </row>
    <row r="15561" spans="1:2">
      <c r="A15561" s="1">
        <v>1090100222593</v>
      </c>
      <c r="B15561" t="s">
        <v>14618</v>
      </c>
    </row>
    <row r="15562" spans="1:2">
      <c r="A15562" s="1">
        <v>1090100222609</v>
      </c>
      <c r="B15562" t="s">
        <v>14619</v>
      </c>
    </row>
    <row r="15563" spans="1:2">
      <c r="A15563" s="1">
        <v>1090100222616</v>
      </c>
      <c r="B15563" t="s">
        <v>14620</v>
      </c>
    </row>
    <row r="15564" spans="1:2">
      <c r="A15564" s="1">
        <v>1090100222623</v>
      </c>
      <c r="B15564" t="s">
        <v>14621</v>
      </c>
    </row>
    <row r="15565" spans="1:2">
      <c r="A15565" s="1">
        <v>1090100222630</v>
      </c>
      <c r="B15565" t="s">
        <v>14622</v>
      </c>
    </row>
    <row r="15566" spans="1:2">
      <c r="A15566" s="1">
        <v>1090100222647</v>
      </c>
      <c r="B15566" t="s">
        <v>14623</v>
      </c>
    </row>
    <row r="15567" spans="1:2">
      <c r="A15567" s="1">
        <v>1090100222654</v>
      </c>
      <c r="B15567" t="s">
        <v>14624</v>
      </c>
    </row>
    <row r="15568" spans="1:2">
      <c r="A15568" s="1">
        <v>1090100222661</v>
      </c>
      <c r="B15568" t="s">
        <v>14625</v>
      </c>
    </row>
    <row r="15569" spans="1:2">
      <c r="A15569" s="1">
        <v>1090100222678</v>
      </c>
      <c r="B15569" t="s">
        <v>14626</v>
      </c>
    </row>
    <row r="15570" spans="1:2">
      <c r="A15570" s="1">
        <v>1090100222685</v>
      </c>
      <c r="B15570" t="s">
        <v>14627</v>
      </c>
    </row>
    <row r="15571" spans="1:2">
      <c r="A15571" s="1">
        <v>1090100222692</v>
      </c>
      <c r="B15571" t="s">
        <v>14628</v>
      </c>
    </row>
    <row r="15572" spans="1:2">
      <c r="A15572" s="1">
        <v>1090100222708</v>
      </c>
      <c r="B15572" t="s">
        <v>14629</v>
      </c>
    </row>
    <row r="15573" spans="1:2">
      <c r="A15573" s="1">
        <v>1090100222715</v>
      </c>
      <c r="B15573" t="s">
        <v>14630</v>
      </c>
    </row>
    <row r="15574" spans="1:2">
      <c r="A15574" s="1">
        <v>1090100222722</v>
      </c>
      <c r="B15574" t="s">
        <v>14631</v>
      </c>
    </row>
    <row r="15575" spans="1:2">
      <c r="A15575" s="1">
        <v>1090100222739</v>
      </c>
      <c r="B15575" t="s">
        <v>14632</v>
      </c>
    </row>
    <row r="15576" spans="1:2">
      <c r="A15576" s="1">
        <v>1090100222746</v>
      </c>
      <c r="B15576" t="s">
        <v>14633</v>
      </c>
    </row>
    <row r="15577" spans="1:2">
      <c r="A15577" s="1">
        <v>1090100222753</v>
      </c>
      <c r="B15577" t="s">
        <v>14634</v>
      </c>
    </row>
    <row r="15578" spans="1:2">
      <c r="A15578" s="1">
        <v>1090100222760</v>
      </c>
      <c r="B15578" t="s">
        <v>14635</v>
      </c>
    </row>
    <row r="15579" spans="1:2">
      <c r="A15579" s="1">
        <v>1090100222777</v>
      </c>
      <c r="B15579" t="s">
        <v>14636</v>
      </c>
    </row>
    <row r="15580" spans="1:2">
      <c r="A15580" s="1">
        <v>1090100222784</v>
      </c>
      <c r="B15580" t="s">
        <v>14637</v>
      </c>
    </row>
    <row r="15581" spans="1:2">
      <c r="A15581" s="1">
        <v>1090100222791</v>
      </c>
      <c r="B15581" t="e">
        <f>+PICTURE FRAME DECOWOOD WG2132-B KOREA</f>
        <v>#NAME?</v>
      </c>
    </row>
    <row r="15582" spans="1:2">
      <c r="A15582" s="1">
        <v>1090100222807</v>
      </c>
      <c r="B15582" t="s">
        <v>14638</v>
      </c>
    </row>
    <row r="15583" spans="1:2">
      <c r="A15583" s="1">
        <v>1090100222814</v>
      </c>
      <c r="B15583" t="s">
        <v>14639</v>
      </c>
    </row>
    <row r="15584" spans="1:2">
      <c r="A15584" s="1">
        <v>1090100222821</v>
      </c>
      <c r="B15584" t="s">
        <v>14640</v>
      </c>
    </row>
    <row r="15585" spans="1:2">
      <c r="A15585" s="1">
        <v>1090100222838</v>
      </c>
      <c r="B15585" t="s">
        <v>14641</v>
      </c>
    </row>
    <row r="15586" spans="1:2">
      <c r="A15586" s="1">
        <v>1090100222845</v>
      </c>
      <c r="B15586" t="s">
        <v>14642</v>
      </c>
    </row>
    <row r="15587" spans="1:2">
      <c r="A15587" s="1">
        <v>1090100222852</v>
      </c>
      <c r="B15587" t="s">
        <v>14643</v>
      </c>
    </row>
    <row r="15588" spans="1:2">
      <c r="A15588" s="1">
        <v>1090100222869</v>
      </c>
      <c r="B15588" t="s">
        <v>14644</v>
      </c>
    </row>
    <row r="15589" spans="1:2">
      <c r="A15589" s="1">
        <v>1090100222876</v>
      </c>
      <c r="B15589" t="s">
        <v>14645</v>
      </c>
    </row>
    <row r="15590" spans="1:2">
      <c r="A15590" s="1">
        <v>1090100222883</v>
      </c>
      <c r="B15590" t="s">
        <v>14646</v>
      </c>
    </row>
    <row r="15591" spans="1:2">
      <c r="A15591" s="1">
        <v>1090100222890</v>
      </c>
      <c r="B15591" t="s">
        <v>14647</v>
      </c>
    </row>
    <row r="15592" spans="1:2">
      <c r="A15592" s="1">
        <v>1090100222906</v>
      </c>
      <c r="B15592" t="s">
        <v>14648</v>
      </c>
    </row>
    <row r="15593" spans="1:2">
      <c r="A15593" s="1">
        <v>1090100222913</v>
      </c>
      <c r="B15593" t="e">
        <f>+URINAL LA FONZA R2 SEVERO WHITE</f>
        <v>#NAME?</v>
      </c>
    </row>
    <row r="15594" spans="1:2">
      <c r="A15594" s="1">
        <v>1090100222920</v>
      </c>
      <c r="B15594" t="s">
        <v>14649</v>
      </c>
    </row>
    <row r="15595" spans="1:2">
      <c r="A15595" s="1">
        <v>1090100222944</v>
      </c>
      <c r="B15595" t="s">
        <v>14650</v>
      </c>
    </row>
    <row r="15596" spans="1:2">
      <c r="A15596" s="1">
        <v>1090100223156</v>
      </c>
      <c r="B15596" t="s">
        <v>14651</v>
      </c>
    </row>
    <row r="15597" spans="1:2">
      <c r="A15597" s="1">
        <v>1090100223187</v>
      </c>
      <c r="B15597" t="s">
        <v>14652</v>
      </c>
    </row>
    <row r="15598" spans="1:2">
      <c r="A15598" s="1">
        <v>1090100223200</v>
      </c>
      <c r="B15598" t="s">
        <v>14653</v>
      </c>
    </row>
    <row r="15599" spans="1:2">
      <c r="A15599" s="1">
        <v>1090100223347</v>
      </c>
      <c r="B15599" t="s">
        <v>14654</v>
      </c>
    </row>
    <row r="15600" spans="1:2">
      <c r="A15600" s="1">
        <v>1090100223354</v>
      </c>
      <c r="B15600" t="s">
        <v>14655</v>
      </c>
    </row>
    <row r="15601" spans="1:2">
      <c r="A15601" s="1">
        <v>1090100223361</v>
      </c>
      <c r="B15601" t="s">
        <v>14656</v>
      </c>
    </row>
    <row r="15602" spans="1:2">
      <c r="A15602" s="1">
        <v>1090100223378</v>
      </c>
      <c r="B15602" t="s">
        <v>14657</v>
      </c>
    </row>
    <row r="15603" spans="1:2">
      <c r="A15603" s="1">
        <v>1090100223385</v>
      </c>
      <c r="B15603" t="s">
        <v>14658</v>
      </c>
    </row>
    <row r="15604" spans="1:2">
      <c r="A15604" s="1">
        <v>1090100223408</v>
      </c>
      <c r="B15604" t="s">
        <v>14659</v>
      </c>
    </row>
    <row r="15605" spans="1:2">
      <c r="A15605" s="1">
        <v>1090100223491</v>
      </c>
      <c r="B15605" t="e">
        <f>+CLOTHES HANGER STACK FL BN-4-N DOUBLE</f>
        <v>#NAME?</v>
      </c>
    </row>
    <row r="15606" spans="1:2">
      <c r="A15606" s="1">
        <v>1090100223507</v>
      </c>
      <c r="B15606" t="s">
        <v>14660</v>
      </c>
    </row>
    <row r="15607" spans="1:2">
      <c r="A15607" s="1">
        <v>1090100223514</v>
      </c>
      <c r="B15607" t="s">
        <v>14661</v>
      </c>
    </row>
    <row r="15608" spans="1:2">
      <c r="A15608" s="1">
        <v>1090100223521</v>
      </c>
      <c r="B15608" t="s">
        <v>14662</v>
      </c>
    </row>
    <row r="15609" spans="1:2">
      <c r="A15609" s="1">
        <v>1090100223538</v>
      </c>
      <c r="B15609" t="s">
        <v>14663</v>
      </c>
    </row>
    <row r="15610" spans="1:2">
      <c r="A15610" s="1">
        <v>1090100223545</v>
      </c>
      <c r="B15610" t="s">
        <v>14664</v>
      </c>
    </row>
    <row r="15611" spans="1:2">
      <c r="A15611" s="1">
        <v>1090100223552</v>
      </c>
      <c r="B15611" t="s">
        <v>14665</v>
      </c>
    </row>
    <row r="15612" spans="1:2">
      <c r="A15612" s="1">
        <v>1090100223569</v>
      </c>
      <c r="B15612" t="s">
        <v>14666</v>
      </c>
    </row>
    <row r="15613" spans="1:2">
      <c r="A15613" s="1">
        <v>1090100223637</v>
      </c>
      <c r="B15613" t="e">
        <f>+ACCESSORIES BOSTON BAY XPB60/XPB70 SPIN TIMER</f>
        <v>#NAME?</v>
      </c>
    </row>
    <row r="15614" spans="1:2">
      <c r="A15614" s="1">
        <v>1090100223675</v>
      </c>
      <c r="B15614" t="s">
        <v>14667</v>
      </c>
    </row>
    <row r="15615" spans="1:2">
      <c r="A15615" s="1">
        <v>1090100223842</v>
      </c>
      <c r="B15615" t="s">
        <v>14668</v>
      </c>
    </row>
    <row r="15616" spans="1:2">
      <c r="A15616" s="1">
        <v>1090100223859</v>
      </c>
      <c r="B15616" t="s">
        <v>14669</v>
      </c>
    </row>
    <row r="15617" spans="1:2">
      <c r="A15617" s="1">
        <v>1090100223866</v>
      </c>
      <c r="B15617" t="s">
        <v>14670</v>
      </c>
    </row>
    <row r="15618" spans="1:2">
      <c r="A15618" s="1">
        <v>1090100223873</v>
      </c>
      <c r="B15618" t="s">
        <v>14671</v>
      </c>
    </row>
    <row r="15619" spans="1:2">
      <c r="A15619" s="1">
        <v>1090100223880</v>
      </c>
      <c r="B15619" t="s">
        <v>14672</v>
      </c>
    </row>
    <row r="15620" spans="1:2">
      <c r="A15620" s="1">
        <v>1090100223897</v>
      </c>
      <c r="B15620" t="s">
        <v>14673</v>
      </c>
    </row>
    <row r="15621" spans="1:2">
      <c r="A15621" s="1">
        <v>1090100223910</v>
      </c>
      <c r="B15621" t="s">
        <v>14674</v>
      </c>
    </row>
    <row r="15622" spans="1:2">
      <c r="A15622" s="1">
        <v>1090100223927</v>
      </c>
      <c r="B15622" t="s">
        <v>14675</v>
      </c>
    </row>
    <row r="15623" spans="1:2">
      <c r="A15623" s="1">
        <v>1090100223934</v>
      </c>
      <c r="B15623" t="s">
        <v>14676</v>
      </c>
    </row>
    <row r="15624" spans="1:2">
      <c r="A15624" s="1">
        <v>1090100223996</v>
      </c>
      <c r="B15624" t="s">
        <v>14677</v>
      </c>
    </row>
    <row r="15625" spans="1:2">
      <c r="A15625" s="1">
        <v>1090100224009</v>
      </c>
      <c r="B15625" t="s">
        <v>14678</v>
      </c>
    </row>
    <row r="15626" spans="1:2">
      <c r="A15626" s="1">
        <v>1090100224016</v>
      </c>
      <c r="B15626" t="s">
        <v>14679</v>
      </c>
    </row>
    <row r="15627" spans="1:2">
      <c r="A15627" s="1">
        <v>1090100224023</v>
      </c>
      <c r="B15627" t="s">
        <v>14680</v>
      </c>
    </row>
    <row r="15628" spans="1:2">
      <c r="A15628" s="1">
        <v>1090100224030</v>
      </c>
      <c r="B15628" t="s">
        <v>14681</v>
      </c>
    </row>
    <row r="15629" spans="1:2">
      <c r="A15629" s="1">
        <v>1090100224047</v>
      </c>
      <c r="B15629" t="s">
        <v>14682</v>
      </c>
    </row>
    <row r="15630" spans="1:2">
      <c r="A15630" s="1">
        <v>1090100224054</v>
      </c>
      <c r="B15630" t="s">
        <v>14683</v>
      </c>
    </row>
    <row r="15631" spans="1:2">
      <c r="A15631" s="1">
        <v>1090100224085</v>
      </c>
      <c r="B15631" t="s">
        <v>14684</v>
      </c>
    </row>
    <row r="15632" spans="1:2">
      <c r="A15632" s="1">
        <v>1090100224092</v>
      </c>
      <c r="B15632" t="s">
        <v>14685</v>
      </c>
    </row>
    <row r="15633" spans="1:2">
      <c r="A15633" s="1">
        <v>1090100224108</v>
      </c>
      <c r="B15633" t="s">
        <v>14686</v>
      </c>
    </row>
    <row r="15634" spans="1:2">
      <c r="A15634" s="1">
        <v>1090100224115</v>
      </c>
      <c r="B15634" t="s">
        <v>14687</v>
      </c>
    </row>
    <row r="15635" spans="1:2">
      <c r="A15635" s="1">
        <v>1090100224122</v>
      </c>
      <c r="B15635" t="s">
        <v>14688</v>
      </c>
    </row>
    <row r="15636" spans="1:2">
      <c r="A15636" s="1">
        <v>1090100224139</v>
      </c>
      <c r="B15636" t="s">
        <v>14689</v>
      </c>
    </row>
    <row r="15637" spans="1:2">
      <c r="A15637" s="1">
        <v>1090100224153</v>
      </c>
      <c r="B15637" t="s">
        <v>14690</v>
      </c>
    </row>
    <row r="15638" spans="1:2">
      <c r="A15638" s="1">
        <v>1090100224160</v>
      </c>
      <c r="B15638" t="s">
        <v>14691</v>
      </c>
    </row>
    <row r="15639" spans="1:2">
      <c r="A15639" s="1">
        <v>1090100224177</v>
      </c>
      <c r="B15639" t="s">
        <v>14692</v>
      </c>
    </row>
    <row r="15640" spans="1:2">
      <c r="A15640" s="1">
        <v>1090100224191</v>
      </c>
      <c r="B15640" t="s">
        <v>14693</v>
      </c>
    </row>
    <row r="15641" spans="1:2">
      <c r="A15641" s="1">
        <v>1090100224207</v>
      </c>
      <c r="B15641" t="s">
        <v>14694</v>
      </c>
    </row>
    <row r="15642" spans="1:2">
      <c r="A15642" s="1">
        <v>1090100224238</v>
      </c>
      <c r="B15642" t="s">
        <v>14695</v>
      </c>
    </row>
    <row r="15643" spans="1:2">
      <c r="A15643" s="1">
        <v>1090100224245</v>
      </c>
      <c r="B15643" t="s">
        <v>14696</v>
      </c>
    </row>
    <row r="15644" spans="1:2">
      <c r="A15644" s="1">
        <v>1090100224269</v>
      </c>
      <c r="B15644" t="s">
        <v>14697</v>
      </c>
    </row>
    <row r="15645" spans="1:2">
      <c r="A15645" s="1">
        <v>1090100224283</v>
      </c>
      <c r="B15645" t="s">
        <v>14698</v>
      </c>
    </row>
    <row r="15646" spans="1:2">
      <c r="A15646" s="1">
        <v>1090100224313</v>
      </c>
      <c r="B15646" t="s">
        <v>14699</v>
      </c>
    </row>
    <row r="15647" spans="1:2">
      <c r="A15647" s="1">
        <v>1090100224320</v>
      </c>
      <c r="B15647" t="s">
        <v>14700</v>
      </c>
    </row>
    <row r="15648" spans="1:2">
      <c r="A15648" s="1">
        <v>1090100224337</v>
      </c>
      <c r="B15648" t="s">
        <v>14701</v>
      </c>
    </row>
    <row r="15649" spans="1:2">
      <c r="A15649" s="1">
        <v>1090100224344</v>
      </c>
      <c r="B15649" t="s">
        <v>14702</v>
      </c>
    </row>
    <row r="15650" spans="1:2">
      <c r="A15650" s="1">
        <v>1090100224351</v>
      </c>
      <c r="B15650" t="s">
        <v>14703</v>
      </c>
    </row>
    <row r="15651" spans="1:2">
      <c r="A15651" s="1">
        <v>1090100224368</v>
      </c>
      <c r="B15651" t="s">
        <v>14704</v>
      </c>
    </row>
    <row r="15652" spans="1:2">
      <c r="A15652" s="1">
        <v>1090100224375</v>
      </c>
      <c r="B15652" t="s">
        <v>14705</v>
      </c>
    </row>
    <row r="15653" spans="1:2">
      <c r="A15653" s="1">
        <v>1090100224474</v>
      </c>
      <c r="B15653" t="s">
        <v>14706</v>
      </c>
    </row>
    <row r="15654" spans="1:2">
      <c r="A15654" s="1">
        <v>1090100421798</v>
      </c>
      <c r="B15654" t="s">
        <v>14707</v>
      </c>
    </row>
    <row r="15655" spans="1:2">
      <c r="A15655" s="1">
        <v>1090100421804</v>
      </c>
      <c r="B15655" t="s">
        <v>14708</v>
      </c>
    </row>
    <row r="15656" spans="1:2">
      <c r="A15656" s="1">
        <v>1090100421828</v>
      </c>
      <c r="B15656" t="s">
        <v>14709</v>
      </c>
    </row>
    <row r="15657" spans="1:2">
      <c r="A15657" s="1">
        <v>1090100421835</v>
      </c>
      <c r="B15657" t="s">
        <v>14710</v>
      </c>
    </row>
    <row r="15658" spans="1:2">
      <c r="A15658" s="1">
        <v>1090100421842</v>
      </c>
      <c r="B15658" t="s">
        <v>14711</v>
      </c>
    </row>
    <row r="15659" spans="1:2">
      <c r="A15659" s="1">
        <v>1090100421859</v>
      </c>
      <c r="B15659" t="s">
        <v>14712</v>
      </c>
    </row>
    <row r="15660" spans="1:2">
      <c r="A15660" s="1">
        <v>1090100421866</v>
      </c>
      <c r="B15660" t="s">
        <v>14713</v>
      </c>
    </row>
    <row r="15661" spans="1:2">
      <c r="A15661" s="1">
        <v>1090100421873</v>
      </c>
      <c r="B15661" t="s">
        <v>14714</v>
      </c>
    </row>
    <row r="15662" spans="1:2">
      <c r="A15662" s="1">
        <v>1090100421880</v>
      </c>
      <c r="B15662" t="s">
        <v>14715</v>
      </c>
    </row>
    <row r="15663" spans="1:2">
      <c r="A15663" s="1">
        <v>1090100421903</v>
      </c>
      <c r="B15663" t="s">
        <v>14716</v>
      </c>
    </row>
    <row r="15664" spans="1:2">
      <c r="A15664" s="1">
        <v>1090100421927</v>
      </c>
      <c r="B15664" t="s">
        <v>14717</v>
      </c>
    </row>
    <row r="15665" spans="1:2">
      <c r="A15665" s="1">
        <v>1090100422054</v>
      </c>
      <c r="B15665" t="s">
        <v>14718</v>
      </c>
    </row>
    <row r="15666" spans="1:2">
      <c r="A15666" s="1">
        <v>1090100422153</v>
      </c>
      <c r="B15666" t="s">
        <v>14719</v>
      </c>
    </row>
    <row r="15667" spans="1:2">
      <c r="A15667" s="1">
        <v>1090100422412</v>
      </c>
      <c r="B15667" t="s">
        <v>14720</v>
      </c>
    </row>
    <row r="15668" spans="1:2">
      <c r="A15668" s="1">
        <v>1090100422429</v>
      </c>
      <c r="B15668" t="s">
        <v>14721</v>
      </c>
    </row>
    <row r="15669" spans="1:2">
      <c r="A15669" s="1">
        <v>1090100422436</v>
      </c>
      <c r="B15669" t="s">
        <v>14722</v>
      </c>
    </row>
    <row r="15670" spans="1:2">
      <c r="A15670" s="1">
        <v>1090100422443</v>
      </c>
      <c r="B15670" t="s">
        <v>14723</v>
      </c>
    </row>
    <row r="15671" spans="1:2">
      <c r="A15671" s="1">
        <v>1090100422467</v>
      </c>
      <c r="B15671" t="s">
        <v>14724</v>
      </c>
    </row>
    <row r="15672" spans="1:2">
      <c r="A15672" s="1">
        <v>1090100422481</v>
      </c>
      <c r="B15672" t="s">
        <v>14725</v>
      </c>
    </row>
    <row r="15673" spans="1:2">
      <c r="A15673" s="1">
        <v>1090100422733</v>
      </c>
      <c r="B15673" t="e">
        <f>+LAV RAVONI SM GY6107-60</f>
        <v>#NAME?</v>
      </c>
    </row>
    <row r="15674" spans="1:2">
      <c r="A15674" s="1">
        <v>1090100422740</v>
      </c>
      <c r="B15674" t="e">
        <f>+LAV RAVONI SM GY6107-75</f>
        <v>#NAME?</v>
      </c>
    </row>
    <row r="15675" spans="1:2">
      <c r="A15675" s="1">
        <v>1090100422757</v>
      </c>
      <c r="B15675" t="e">
        <f>+LAV RAVONI SM GY6107-90</f>
        <v>#NAME?</v>
      </c>
    </row>
    <row r="15676" spans="1:2">
      <c r="A15676" s="1">
        <v>1090100422764</v>
      </c>
      <c r="B15676" t="e">
        <f>+LAV RAVONI SM HB2106A-60</f>
        <v>#NAME?</v>
      </c>
    </row>
    <row r="15677" spans="1:2">
      <c r="A15677" s="1">
        <v>1090100422771</v>
      </c>
      <c r="B15677" t="e">
        <f>+LAV RAVONI SM HB2106A-75</f>
        <v>#NAME?</v>
      </c>
    </row>
    <row r="15678" spans="1:2">
      <c r="A15678" s="1">
        <v>1090100422788</v>
      </c>
      <c r="B15678" t="e">
        <f>+CABINET RAVONI SM HB2106A-75</f>
        <v>#NAME?</v>
      </c>
    </row>
    <row r="15679" spans="1:2">
      <c r="A15679" s="1">
        <v>1090100422801</v>
      </c>
      <c r="B15679" t="s">
        <v>14726</v>
      </c>
    </row>
    <row r="15680" spans="1:2">
      <c r="A15680" s="1">
        <v>1090100422818</v>
      </c>
      <c r="B15680" t="s">
        <v>14727</v>
      </c>
    </row>
    <row r="15681" spans="1:2">
      <c r="A15681" s="1">
        <v>1090100422825</v>
      </c>
      <c r="B15681" t="e">
        <f>+LAV RAVONI SM HB2106A-90</f>
        <v>#NAME?</v>
      </c>
    </row>
    <row r="15682" spans="1:2">
      <c r="A15682" s="1">
        <v>1090100422849</v>
      </c>
      <c r="B15682" t="e">
        <f>+CABINET RAVONI SM HB2106A-90</f>
        <v>#NAME?</v>
      </c>
    </row>
    <row r="15683" spans="1:2">
      <c r="A15683" s="1">
        <v>1090100423006</v>
      </c>
      <c r="B15683" t="s">
        <v>14728</v>
      </c>
    </row>
    <row r="15684" spans="1:2">
      <c r="A15684" s="1">
        <v>1090100423044</v>
      </c>
      <c r="B15684" t="s">
        <v>14729</v>
      </c>
    </row>
    <row r="15685" spans="1:2">
      <c r="A15685" s="1">
        <v>1090100423051</v>
      </c>
      <c r="B15685" t="s">
        <v>14730</v>
      </c>
    </row>
    <row r="15686" spans="1:2">
      <c r="A15686" s="1">
        <v>1090100423068</v>
      </c>
      <c r="B15686" t="s">
        <v>14731</v>
      </c>
    </row>
    <row r="15687" spans="1:2">
      <c r="A15687" s="1">
        <v>1090100423099</v>
      </c>
      <c r="B15687" t="s">
        <v>14732</v>
      </c>
    </row>
    <row r="15688" spans="1:2">
      <c r="A15688" s="1">
        <v>1090100423112</v>
      </c>
      <c r="B15688" t="s">
        <v>14733</v>
      </c>
    </row>
    <row r="15689" spans="1:2">
      <c r="A15689" s="1">
        <v>1090100423150</v>
      </c>
      <c r="B15689" t="s">
        <v>14734</v>
      </c>
    </row>
    <row r="15690" spans="1:2">
      <c r="A15690" s="1">
        <v>1090100423174</v>
      </c>
      <c r="B15690" t="s">
        <v>14735</v>
      </c>
    </row>
    <row r="15691" spans="1:2">
      <c r="A15691" s="1">
        <v>1090100423457</v>
      </c>
      <c r="B15691" t="s">
        <v>14736</v>
      </c>
    </row>
    <row r="15692" spans="1:2">
      <c r="A15692" s="1">
        <v>1090100423471</v>
      </c>
      <c r="B15692" t="s">
        <v>14737</v>
      </c>
    </row>
    <row r="15693" spans="1:2">
      <c r="A15693" s="1">
        <v>1090100423488</v>
      </c>
      <c r="B15693" t="s">
        <v>14738</v>
      </c>
    </row>
    <row r="15694" spans="1:2">
      <c r="A15694" s="1">
        <v>1090100423723</v>
      </c>
      <c r="B15694" t="s">
        <v>14739</v>
      </c>
    </row>
    <row r="15695" spans="1:2">
      <c r="A15695" s="1">
        <v>1090100423754</v>
      </c>
      <c r="B15695" t="s">
        <v>14740</v>
      </c>
    </row>
    <row r="15696" spans="1:2">
      <c r="A15696" s="1">
        <v>1090100423938</v>
      </c>
      <c r="B15696" t="s">
        <v>14741</v>
      </c>
    </row>
    <row r="15697" spans="1:2">
      <c r="A15697" s="1">
        <v>1090100423969</v>
      </c>
      <c r="B15697" t="s">
        <v>14742</v>
      </c>
    </row>
    <row r="15698" spans="1:2">
      <c r="A15698" s="1">
        <v>1090100423976</v>
      </c>
      <c r="B15698" t="s">
        <v>14743</v>
      </c>
    </row>
    <row r="15699" spans="1:2">
      <c r="A15699" s="1">
        <v>1090100424058</v>
      </c>
      <c r="B15699" t="s">
        <v>14744</v>
      </c>
    </row>
    <row r="15700" spans="1:2">
      <c r="A15700" s="1">
        <v>1090100424072</v>
      </c>
      <c r="B15700" t="s">
        <v>14745</v>
      </c>
    </row>
    <row r="15701" spans="1:2">
      <c r="A15701" s="1">
        <v>1090100424416</v>
      </c>
      <c r="B15701" t="s">
        <v>14746</v>
      </c>
    </row>
    <row r="15702" spans="1:2">
      <c r="A15702" s="1">
        <v>1090100424430</v>
      </c>
      <c r="B15702" t="s">
        <v>14747</v>
      </c>
    </row>
    <row r="15703" spans="1:2">
      <c r="A15703" s="1">
        <v>1090100424447</v>
      </c>
      <c r="B15703" t="s">
        <v>14748</v>
      </c>
    </row>
    <row r="15704" spans="1:2">
      <c r="A15704" s="1">
        <v>1090100424621</v>
      </c>
      <c r="B15704" t="s">
        <v>14749</v>
      </c>
    </row>
    <row r="15705" spans="1:2">
      <c r="A15705" s="1">
        <v>1090100424690</v>
      </c>
      <c r="B15705" t="s">
        <v>14750</v>
      </c>
    </row>
    <row r="15706" spans="1:2">
      <c r="A15706" s="1">
        <v>1090100424706</v>
      </c>
      <c r="B15706" t="s">
        <v>14751</v>
      </c>
    </row>
    <row r="15707" spans="1:2">
      <c r="A15707" s="1">
        <v>1090100424720</v>
      </c>
      <c r="B15707" t="s">
        <v>14752</v>
      </c>
    </row>
    <row r="15708" spans="1:2">
      <c r="A15708" s="1">
        <v>1090100424737</v>
      </c>
      <c r="B15708" t="s">
        <v>14753</v>
      </c>
    </row>
    <row r="15709" spans="1:2">
      <c r="A15709" s="1">
        <v>1090100424775</v>
      </c>
      <c r="B15709" t="s">
        <v>14754</v>
      </c>
    </row>
    <row r="15710" spans="1:2">
      <c r="A15710" s="1">
        <v>1090100424799</v>
      </c>
      <c r="B15710" t="s">
        <v>14755</v>
      </c>
    </row>
    <row r="15711" spans="1:2">
      <c r="A15711" s="1">
        <v>1090100424805</v>
      </c>
      <c r="B15711" t="s">
        <v>14756</v>
      </c>
    </row>
    <row r="15712" spans="1:2">
      <c r="A15712" s="1">
        <v>1090100424812</v>
      </c>
      <c r="B15712" t="s">
        <v>14757</v>
      </c>
    </row>
    <row r="15713" spans="1:2">
      <c r="A15713" s="1">
        <v>1090100424829</v>
      </c>
      <c r="B15713" t="s">
        <v>14758</v>
      </c>
    </row>
    <row r="15714" spans="1:2">
      <c r="A15714" s="1">
        <v>1090100424836</v>
      </c>
      <c r="B15714" t="s">
        <v>14759</v>
      </c>
    </row>
    <row r="15715" spans="1:2">
      <c r="A15715" s="1">
        <v>1090100424843</v>
      </c>
      <c r="B15715" t="s">
        <v>14760</v>
      </c>
    </row>
    <row r="15716" spans="1:2">
      <c r="A15716" s="1">
        <v>1090100424850</v>
      </c>
      <c r="B15716" t="s">
        <v>14761</v>
      </c>
    </row>
    <row r="15717" spans="1:2">
      <c r="A15717" s="1">
        <v>1090100424867</v>
      </c>
      <c r="B15717" t="s">
        <v>14762</v>
      </c>
    </row>
    <row r="15718" spans="1:2">
      <c r="A15718" s="1">
        <v>1090100424928</v>
      </c>
      <c r="B15718" t="s">
        <v>14763</v>
      </c>
    </row>
    <row r="15719" spans="1:2">
      <c r="A15719" s="1">
        <v>1090100424935</v>
      </c>
      <c r="B15719" t="s">
        <v>14764</v>
      </c>
    </row>
    <row r="15720" spans="1:2">
      <c r="A15720" s="1">
        <v>1090100424942</v>
      </c>
      <c r="B15720" t="s">
        <v>14765</v>
      </c>
    </row>
    <row r="15721" spans="1:2">
      <c r="A15721" s="1">
        <v>1090100424959</v>
      </c>
      <c r="B15721" t="s">
        <v>14766</v>
      </c>
    </row>
    <row r="15722" spans="1:2">
      <c r="A15722" s="1">
        <v>1090100424966</v>
      </c>
      <c r="B15722" t="s">
        <v>14767</v>
      </c>
    </row>
    <row r="15723" spans="1:2">
      <c r="A15723" s="1">
        <v>1090100424973</v>
      </c>
      <c r="B15723" t="s">
        <v>14768</v>
      </c>
    </row>
    <row r="15724" spans="1:2">
      <c r="A15724" s="1">
        <v>1090100424997</v>
      </c>
      <c r="B15724" t="s">
        <v>14769</v>
      </c>
    </row>
    <row r="15725" spans="1:2">
      <c r="A15725" s="1">
        <v>1090100425000</v>
      </c>
      <c r="B15725" t="s">
        <v>14770</v>
      </c>
    </row>
    <row r="15726" spans="1:2">
      <c r="A15726" s="1">
        <v>1090100425024</v>
      </c>
      <c r="B15726" t="s">
        <v>14771</v>
      </c>
    </row>
    <row r="15727" spans="1:2">
      <c r="A15727" s="1">
        <v>1090100425031</v>
      </c>
      <c r="B15727" t="s">
        <v>14772</v>
      </c>
    </row>
    <row r="15728" spans="1:2">
      <c r="A15728" s="1">
        <v>1090100425048</v>
      </c>
      <c r="B15728" t="s">
        <v>14773</v>
      </c>
    </row>
    <row r="15729" spans="1:2">
      <c r="A15729" s="1">
        <v>1090100425055</v>
      </c>
      <c r="B15729" t="s">
        <v>14774</v>
      </c>
    </row>
    <row r="15730" spans="1:2">
      <c r="A15730" s="1">
        <v>1090100425208</v>
      </c>
      <c r="B15730" t="s">
        <v>14775</v>
      </c>
    </row>
    <row r="15731" spans="1:2">
      <c r="A15731" s="1">
        <v>1090100425215</v>
      </c>
      <c r="B15731" t="s">
        <v>14776</v>
      </c>
    </row>
    <row r="15732" spans="1:2">
      <c r="A15732" s="1">
        <v>1090100425222</v>
      </c>
      <c r="B15732" t="s">
        <v>14777</v>
      </c>
    </row>
    <row r="15733" spans="1:2">
      <c r="A15733" s="1">
        <v>1090100425239</v>
      </c>
      <c r="B15733" t="s">
        <v>14778</v>
      </c>
    </row>
    <row r="15734" spans="1:2">
      <c r="A15734" s="1">
        <v>1090100425246</v>
      </c>
      <c r="B15734" t="s">
        <v>14779</v>
      </c>
    </row>
    <row r="15735" spans="1:2">
      <c r="A15735" s="1">
        <v>1090100425253</v>
      </c>
      <c r="B15735" t="e">
        <f>+BIDET HEAD LA FONZA PE10-TH ABS CHROME</f>
        <v>#NAME?</v>
      </c>
    </row>
    <row r="15736" spans="1:2">
      <c r="A15736" s="1">
        <v>1090100425260</v>
      </c>
      <c r="B15736" t="s">
        <v>14780</v>
      </c>
    </row>
    <row r="15737" spans="1:2">
      <c r="A15737" s="1">
        <v>1090100425277</v>
      </c>
      <c r="B15737" t="s">
        <v>14781</v>
      </c>
    </row>
    <row r="15738" spans="1:2">
      <c r="A15738" s="1">
        <v>1090100425291</v>
      </c>
      <c r="B15738" t="s">
        <v>14782</v>
      </c>
    </row>
    <row r="15739" spans="1:2">
      <c r="A15739" s="1">
        <v>1090100425307</v>
      </c>
      <c r="B15739" t="s">
        <v>14783</v>
      </c>
    </row>
    <row r="15740" spans="1:2">
      <c r="A15740" s="1">
        <v>1090100425314</v>
      </c>
      <c r="B15740" t="s">
        <v>14784</v>
      </c>
    </row>
    <row r="15741" spans="1:2">
      <c r="A15741" s="1">
        <v>1090100425321</v>
      </c>
      <c r="B15741" t="s">
        <v>14785</v>
      </c>
    </row>
    <row r="15742" spans="1:2">
      <c r="A15742" s="1">
        <v>1090100425338</v>
      </c>
      <c r="B15742" t="s">
        <v>14786</v>
      </c>
    </row>
    <row r="15743" spans="1:2">
      <c r="A15743" s="1">
        <v>1090100425345</v>
      </c>
      <c r="B15743" t="s">
        <v>14787</v>
      </c>
    </row>
    <row r="15744" spans="1:2">
      <c r="A15744" s="1">
        <v>1090100425352</v>
      </c>
      <c r="B15744" t="s">
        <v>14788</v>
      </c>
    </row>
    <row r="15745" spans="1:2">
      <c r="A15745" s="1">
        <v>1090100425369</v>
      </c>
      <c r="B15745" t="s">
        <v>14789</v>
      </c>
    </row>
    <row r="15746" spans="1:2">
      <c r="A15746" s="1">
        <v>1090100425376</v>
      </c>
      <c r="B15746" t="s">
        <v>14790</v>
      </c>
    </row>
    <row r="15747" spans="1:2">
      <c r="A15747" s="1">
        <v>1090100425383</v>
      </c>
      <c r="B15747" t="s">
        <v>14791</v>
      </c>
    </row>
    <row r="15748" spans="1:2">
      <c r="A15748" s="1">
        <v>1090100425390</v>
      </c>
      <c r="B15748" t="s">
        <v>14792</v>
      </c>
    </row>
    <row r="15749" spans="1:2">
      <c r="A15749" s="1">
        <v>1090100425413</v>
      </c>
      <c r="B15749" t="s">
        <v>14793</v>
      </c>
    </row>
    <row r="15750" spans="1:2">
      <c r="A15750" s="1">
        <v>1090100425505</v>
      </c>
      <c r="B15750" t="s">
        <v>14794</v>
      </c>
    </row>
    <row r="15751" spans="1:2">
      <c r="A15751" s="1">
        <v>1090100425512</v>
      </c>
      <c r="B15751" t="s">
        <v>14795</v>
      </c>
    </row>
    <row r="15752" spans="1:2">
      <c r="A15752" s="1">
        <v>1090100425550</v>
      </c>
      <c r="B15752" t="s">
        <v>14796</v>
      </c>
    </row>
    <row r="15753" spans="1:2">
      <c r="A15753" s="1">
        <v>1090100425567</v>
      </c>
      <c r="B15753" t="s">
        <v>14797</v>
      </c>
    </row>
    <row r="15754" spans="1:2">
      <c r="A15754" s="1">
        <v>1090100425581</v>
      </c>
      <c r="B15754" t="s">
        <v>14798</v>
      </c>
    </row>
    <row r="15755" spans="1:2">
      <c r="A15755" s="1">
        <v>1090100425598</v>
      </c>
      <c r="B15755" t="s">
        <v>14799</v>
      </c>
    </row>
    <row r="15756" spans="1:2">
      <c r="A15756" s="1">
        <v>1090100425628</v>
      </c>
      <c r="B15756" t="s">
        <v>14800</v>
      </c>
    </row>
    <row r="15757" spans="1:2">
      <c r="A15757" s="1">
        <v>1090100425642</v>
      </c>
      <c r="B15757" t="s">
        <v>14801</v>
      </c>
    </row>
    <row r="15758" spans="1:2">
      <c r="A15758" s="1">
        <v>1090100425659</v>
      </c>
      <c r="B15758" t="s">
        <v>14802</v>
      </c>
    </row>
    <row r="15759" spans="1:2">
      <c r="A15759" s="1">
        <v>1090100425666</v>
      </c>
      <c r="B15759" t="s">
        <v>14803</v>
      </c>
    </row>
    <row r="15760" spans="1:2">
      <c r="A15760" s="1">
        <v>1090100425673</v>
      </c>
      <c r="B15760" t="s">
        <v>14804</v>
      </c>
    </row>
    <row r="15761" spans="1:2">
      <c r="A15761" s="1">
        <v>1090100425680</v>
      </c>
      <c r="B15761" t="s">
        <v>14805</v>
      </c>
    </row>
    <row r="15762" spans="1:2">
      <c r="A15762" s="1">
        <v>1090100425765</v>
      </c>
      <c r="B15762" t="s">
        <v>14806</v>
      </c>
    </row>
    <row r="15763" spans="1:2">
      <c r="A15763" s="1">
        <v>1090100425772</v>
      </c>
      <c r="B15763" t="s">
        <v>14807</v>
      </c>
    </row>
    <row r="15764" spans="1:2">
      <c r="A15764" s="1">
        <v>1090100425789</v>
      </c>
      <c r="B15764" t="s">
        <v>14808</v>
      </c>
    </row>
    <row r="15765" spans="1:2">
      <c r="A15765" s="1">
        <v>1090100425796</v>
      </c>
      <c r="B15765" t="s">
        <v>14809</v>
      </c>
    </row>
    <row r="15766" spans="1:2">
      <c r="A15766" s="1">
        <v>1090100425802</v>
      </c>
      <c r="B15766" t="s">
        <v>14810</v>
      </c>
    </row>
    <row r="15767" spans="1:2">
      <c r="A15767" s="1">
        <v>1090100425857</v>
      </c>
      <c r="B15767" t="s">
        <v>14811</v>
      </c>
    </row>
    <row r="15768" spans="1:2">
      <c r="A15768" s="1">
        <v>1090100425864</v>
      </c>
      <c r="B15768" t="s">
        <v>14812</v>
      </c>
    </row>
    <row r="15769" spans="1:2">
      <c r="A15769" s="1">
        <v>1090100425895</v>
      </c>
      <c r="B15769" t="s">
        <v>14813</v>
      </c>
    </row>
    <row r="15770" spans="1:2">
      <c r="A15770" s="1">
        <v>1090100425901</v>
      </c>
      <c r="B15770" t="s">
        <v>14814</v>
      </c>
    </row>
    <row r="15771" spans="1:2">
      <c r="A15771" s="1">
        <v>1090100425918</v>
      </c>
      <c r="B15771" t="s">
        <v>14815</v>
      </c>
    </row>
    <row r="15772" spans="1:2">
      <c r="A15772" s="1">
        <v>1090100425925</v>
      </c>
      <c r="B15772" t="s">
        <v>14816</v>
      </c>
    </row>
    <row r="15773" spans="1:2">
      <c r="A15773" s="1">
        <v>1090100425932</v>
      </c>
      <c r="B15773" t="s">
        <v>14817</v>
      </c>
    </row>
    <row r="15774" spans="1:2">
      <c r="A15774" s="1">
        <v>1090100425949</v>
      </c>
      <c r="B15774" t="s">
        <v>14818</v>
      </c>
    </row>
    <row r="15775" spans="1:2">
      <c r="A15775" s="1">
        <v>1090100425956</v>
      </c>
      <c r="B15775" t="s">
        <v>14819</v>
      </c>
    </row>
    <row r="15776" spans="1:2">
      <c r="A15776" s="1">
        <v>1090100425963</v>
      </c>
      <c r="B15776" t="s">
        <v>14820</v>
      </c>
    </row>
    <row r="15777" spans="1:2">
      <c r="A15777" s="1">
        <v>1090100425970</v>
      </c>
      <c r="B15777" t="s">
        <v>14821</v>
      </c>
    </row>
    <row r="15778" spans="1:2">
      <c r="A15778" s="1">
        <v>1090100425987</v>
      </c>
      <c r="B15778" t="s">
        <v>14822</v>
      </c>
    </row>
    <row r="15779" spans="1:2">
      <c r="A15779" s="1">
        <v>1090100425994</v>
      </c>
      <c r="B15779" t="s">
        <v>14823</v>
      </c>
    </row>
    <row r="15780" spans="1:2">
      <c r="A15780" s="1">
        <v>1090100426021</v>
      </c>
      <c r="B15780" t="s">
        <v>14824</v>
      </c>
    </row>
    <row r="15781" spans="1:2">
      <c r="A15781" s="1">
        <v>1090100426045</v>
      </c>
      <c r="B15781" t="s">
        <v>14825</v>
      </c>
    </row>
    <row r="15782" spans="1:2">
      <c r="A15782" s="1">
        <v>1090100426083</v>
      </c>
      <c r="B15782" t="s">
        <v>14826</v>
      </c>
    </row>
    <row r="15783" spans="1:2">
      <c r="A15783" s="1">
        <v>1090100426113</v>
      </c>
      <c r="B15783" t="e">
        <f>+URINAL/BASIN BRACKET HAUSMANN T803A</f>
        <v>#NAME?</v>
      </c>
    </row>
    <row r="15784" spans="1:2">
      <c r="A15784" s="1">
        <v>1090100426120</v>
      </c>
      <c r="B15784" t="s">
        <v>14827</v>
      </c>
    </row>
    <row r="15785" spans="1:2">
      <c r="A15785" s="1">
        <v>1090100426137</v>
      </c>
      <c r="B15785" t="s">
        <v>14828</v>
      </c>
    </row>
    <row r="15786" spans="1:2">
      <c r="A15786" s="1">
        <v>1090100426168</v>
      </c>
      <c r="B15786" t="s">
        <v>14829</v>
      </c>
    </row>
    <row r="15787" spans="1:2">
      <c r="A15787" s="1">
        <v>1090100426199</v>
      </c>
      <c r="B15787" t="s">
        <v>14830</v>
      </c>
    </row>
    <row r="15788" spans="1:2">
      <c r="A15788" s="1">
        <v>1090100426212</v>
      </c>
      <c r="B15788" t="s">
        <v>14831</v>
      </c>
    </row>
    <row r="15789" spans="1:2">
      <c r="A15789" s="1">
        <v>1090100426229</v>
      </c>
      <c r="B15789" t="s">
        <v>14832</v>
      </c>
    </row>
    <row r="15790" spans="1:2">
      <c r="A15790" s="1">
        <v>1090100426243</v>
      </c>
      <c r="B15790" t="s">
        <v>14833</v>
      </c>
    </row>
    <row r="15791" spans="1:2">
      <c r="A15791" s="1">
        <v>1090100426298</v>
      </c>
      <c r="B15791" t="s">
        <v>14834</v>
      </c>
    </row>
    <row r="15792" spans="1:2">
      <c r="A15792" s="1">
        <v>1090100426335</v>
      </c>
      <c r="B15792" t="s">
        <v>14835</v>
      </c>
    </row>
    <row r="15793" spans="1:2">
      <c r="A15793" s="1">
        <v>1090100426403</v>
      </c>
      <c r="B15793" t="s">
        <v>14836</v>
      </c>
    </row>
    <row r="15794" spans="1:2">
      <c r="A15794" s="1">
        <v>1090100426472</v>
      </c>
      <c r="B15794" t="s">
        <v>14837</v>
      </c>
    </row>
    <row r="15795" spans="1:2">
      <c r="A15795" s="1">
        <v>1090100426496</v>
      </c>
      <c r="B15795" t="s">
        <v>14838</v>
      </c>
    </row>
    <row r="15796" spans="1:2">
      <c r="A15796" s="1">
        <v>1090100426502</v>
      </c>
      <c r="B15796" t="s">
        <v>14839</v>
      </c>
    </row>
    <row r="15797" spans="1:2">
      <c r="A15797" s="1">
        <v>1090100426519</v>
      </c>
      <c r="B15797" t="s">
        <v>14840</v>
      </c>
    </row>
    <row r="15798" spans="1:2">
      <c r="A15798" s="1">
        <v>1090100426526</v>
      </c>
      <c r="B15798" t="s">
        <v>14841</v>
      </c>
    </row>
    <row r="15799" spans="1:2">
      <c r="A15799" s="1">
        <v>1090100426533</v>
      </c>
      <c r="B15799" t="s">
        <v>14842</v>
      </c>
    </row>
    <row r="15800" spans="1:2">
      <c r="A15800" s="1">
        <v>1090100426540</v>
      </c>
      <c r="B15800" t="s">
        <v>14843</v>
      </c>
    </row>
    <row r="15801" spans="1:2">
      <c r="A15801" s="1">
        <v>1090100426557</v>
      </c>
      <c r="B15801" t="s">
        <v>14844</v>
      </c>
    </row>
    <row r="15802" spans="1:2">
      <c r="A15802" s="1">
        <v>1090100426564</v>
      </c>
      <c r="B15802" t="s">
        <v>14845</v>
      </c>
    </row>
    <row r="15803" spans="1:2">
      <c r="A15803" s="1">
        <v>1090100426571</v>
      </c>
      <c r="B15803" t="s">
        <v>14846</v>
      </c>
    </row>
    <row r="15804" spans="1:2">
      <c r="A15804" s="1">
        <v>1090100426588</v>
      </c>
      <c r="B15804" t="s">
        <v>14847</v>
      </c>
    </row>
    <row r="15805" spans="1:2">
      <c r="A15805" s="1">
        <v>1090100426595</v>
      </c>
      <c r="B15805" t="s">
        <v>14848</v>
      </c>
    </row>
    <row r="15806" spans="1:2">
      <c r="A15806" s="1">
        <v>1090100426601</v>
      </c>
      <c r="B15806" t="s">
        <v>14849</v>
      </c>
    </row>
    <row r="15807" spans="1:2">
      <c r="A15807" s="1">
        <v>1090100426618</v>
      </c>
      <c r="B15807" t="s">
        <v>14850</v>
      </c>
    </row>
    <row r="15808" spans="1:2">
      <c r="A15808" s="1">
        <v>1090100426717</v>
      </c>
      <c r="B15808" t="s">
        <v>14851</v>
      </c>
    </row>
    <row r="15809" spans="1:2">
      <c r="A15809" s="1">
        <v>1090100426724</v>
      </c>
      <c r="B15809" t="s">
        <v>14852</v>
      </c>
    </row>
    <row r="15810" spans="1:2">
      <c r="A15810" s="1">
        <v>1090100426748</v>
      </c>
      <c r="B15810" t="s">
        <v>14853</v>
      </c>
    </row>
    <row r="15811" spans="1:2">
      <c r="A15811" s="1">
        <v>1090100426878</v>
      </c>
      <c r="B15811" t="s">
        <v>14854</v>
      </c>
    </row>
    <row r="15812" spans="1:2">
      <c r="A15812" s="1">
        <v>1090100426908</v>
      </c>
      <c r="B15812" t="s">
        <v>14855</v>
      </c>
    </row>
    <row r="15813" spans="1:2">
      <c r="A15813" s="1">
        <v>1090100426946</v>
      </c>
      <c r="B15813" t="s">
        <v>14856</v>
      </c>
    </row>
    <row r="15814" spans="1:2">
      <c r="A15814" s="1">
        <v>1090100426953</v>
      </c>
      <c r="B15814" t="s">
        <v>14857</v>
      </c>
    </row>
    <row r="15815" spans="1:2">
      <c r="A15815" s="1">
        <v>1090100426960</v>
      </c>
      <c r="B15815" t="s">
        <v>14858</v>
      </c>
    </row>
    <row r="15816" spans="1:2">
      <c r="A15816" s="1">
        <v>1090100427042</v>
      </c>
      <c r="B15816" t="s">
        <v>3276</v>
      </c>
    </row>
    <row r="15817" spans="1:2">
      <c r="A15817" s="1">
        <v>1090100427059</v>
      </c>
      <c r="B15817" t="s">
        <v>3274</v>
      </c>
    </row>
    <row r="15818" spans="1:2">
      <c r="A15818" s="1">
        <v>1090100427073</v>
      </c>
      <c r="B15818" t="s">
        <v>14859</v>
      </c>
    </row>
    <row r="15819" spans="1:2">
      <c r="A15819" s="1">
        <v>1090100427080</v>
      </c>
      <c r="B15819" t="s">
        <v>3274</v>
      </c>
    </row>
    <row r="15820" spans="1:2">
      <c r="A15820" s="1">
        <v>1090100427110</v>
      </c>
      <c r="B15820" t="s">
        <v>3274</v>
      </c>
    </row>
    <row r="15821" spans="1:2">
      <c r="A15821" s="1">
        <v>1090100427127</v>
      </c>
      <c r="B15821" t="s">
        <v>3274</v>
      </c>
    </row>
    <row r="15822" spans="1:2">
      <c r="A15822" s="1">
        <v>1090100427158</v>
      </c>
      <c r="B15822" t="s">
        <v>14860</v>
      </c>
    </row>
    <row r="15823" spans="1:2">
      <c r="A15823" s="1">
        <v>1090100427165</v>
      </c>
      <c r="B15823" t="s">
        <v>14861</v>
      </c>
    </row>
    <row r="15824" spans="1:2">
      <c r="A15824" s="1">
        <v>1090100427196</v>
      </c>
      <c r="B15824" t="s">
        <v>14862</v>
      </c>
    </row>
    <row r="15825" spans="1:2">
      <c r="A15825" s="1">
        <v>1090100427202</v>
      </c>
      <c r="B15825" t="s">
        <v>14863</v>
      </c>
    </row>
    <row r="15826" spans="1:2">
      <c r="A15826" s="1">
        <v>1090100427219</v>
      </c>
      <c r="B15826" t="s">
        <v>14864</v>
      </c>
    </row>
    <row r="15827" spans="1:2">
      <c r="A15827" s="1">
        <v>1090100427233</v>
      </c>
      <c r="B15827" t="s">
        <v>14865</v>
      </c>
    </row>
    <row r="15828" spans="1:2">
      <c r="A15828" s="1">
        <v>1090100427240</v>
      </c>
      <c r="B15828" t="s">
        <v>14866</v>
      </c>
    </row>
    <row r="15829" spans="1:2">
      <c r="A15829" s="1">
        <v>1090100427257</v>
      </c>
      <c r="B15829" t="s">
        <v>14867</v>
      </c>
    </row>
    <row r="15830" spans="1:2">
      <c r="A15830" s="1">
        <v>1090100427264</v>
      </c>
      <c r="B15830" t="s">
        <v>14868</v>
      </c>
    </row>
    <row r="15831" spans="1:2">
      <c r="A15831" s="1">
        <v>1090100427394</v>
      </c>
      <c r="B15831" t="s">
        <v>14869</v>
      </c>
    </row>
    <row r="15832" spans="1:2">
      <c r="A15832" s="1">
        <v>1090100427400</v>
      </c>
      <c r="B15832" t="s">
        <v>14870</v>
      </c>
    </row>
    <row r="15833" spans="1:2">
      <c r="A15833" s="1">
        <v>1090100427530</v>
      </c>
      <c r="B15833" t="s">
        <v>14871</v>
      </c>
    </row>
    <row r="15834" spans="1:2">
      <c r="A15834" s="1">
        <v>1090100427554</v>
      </c>
      <c r="B15834" t="s">
        <v>14872</v>
      </c>
    </row>
    <row r="15835" spans="1:2">
      <c r="A15835" s="1">
        <v>1090100427561</v>
      </c>
      <c r="B15835" t="s">
        <v>14873</v>
      </c>
    </row>
    <row r="15836" spans="1:2">
      <c r="A15836" s="1">
        <v>1090100427578</v>
      </c>
      <c r="B15836" t="s">
        <v>14874</v>
      </c>
    </row>
    <row r="15837" spans="1:2">
      <c r="A15837" s="1">
        <v>1090100427585</v>
      </c>
      <c r="B15837" t="s">
        <v>14875</v>
      </c>
    </row>
    <row r="15838" spans="1:2">
      <c r="A15838" s="1">
        <v>1090100427592</v>
      </c>
      <c r="B15838" t="s">
        <v>14876</v>
      </c>
    </row>
    <row r="15839" spans="1:2">
      <c r="A15839" s="1">
        <v>1090100427608</v>
      </c>
      <c r="B15839" t="s">
        <v>14877</v>
      </c>
    </row>
    <row r="15840" spans="1:2">
      <c r="A15840" s="1">
        <v>1090100427707</v>
      </c>
      <c r="B15840" t="s">
        <v>14878</v>
      </c>
    </row>
    <row r="15841" spans="1:2">
      <c r="A15841" s="1">
        <v>1090100427783</v>
      </c>
      <c r="B15841" t="s">
        <v>14879</v>
      </c>
    </row>
    <row r="15842" spans="1:2">
      <c r="A15842" s="1">
        <v>1090100427820</v>
      </c>
      <c r="B15842" t="s">
        <v>14880</v>
      </c>
    </row>
    <row r="15843" spans="1:2">
      <c r="A15843" s="1">
        <v>1090100427837</v>
      </c>
      <c r="B15843" t="s">
        <v>14881</v>
      </c>
    </row>
    <row r="15844" spans="1:2">
      <c r="A15844" s="1">
        <v>1090100427844</v>
      </c>
      <c r="B15844" t="s">
        <v>14882</v>
      </c>
    </row>
    <row r="15845" spans="1:2">
      <c r="A15845" s="1">
        <v>1090100427851</v>
      </c>
      <c r="B15845" t="s">
        <v>14883</v>
      </c>
    </row>
    <row r="15846" spans="1:2">
      <c r="A15846" s="1">
        <v>1090100427868</v>
      </c>
      <c r="B15846" t="s">
        <v>14884</v>
      </c>
    </row>
    <row r="15847" spans="1:2">
      <c r="A15847" s="1">
        <v>1090100427875</v>
      </c>
      <c r="B15847" t="s">
        <v>14885</v>
      </c>
    </row>
    <row r="15848" spans="1:2">
      <c r="A15848" s="1">
        <v>1090100427899</v>
      </c>
      <c r="B15848" t="s">
        <v>14886</v>
      </c>
    </row>
    <row r="15849" spans="1:2">
      <c r="A15849" s="1">
        <v>1090100427912</v>
      </c>
      <c r="B15849" t="s">
        <v>14887</v>
      </c>
    </row>
    <row r="15850" spans="1:2">
      <c r="A15850" s="1">
        <v>1090100427943</v>
      </c>
      <c r="B15850" t="s">
        <v>14888</v>
      </c>
    </row>
    <row r="15851" spans="1:2">
      <c r="A15851" s="1">
        <v>1090100427967</v>
      </c>
      <c r="B15851" t="s">
        <v>14889</v>
      </c>
    </row>
    <row r="15852" spans="1:2">
      <c r="A15852" s="1">
        <v>1090100427974</v>
      </c>
      <c r="B15852" t="s">
        <v>14890</v>
      </c>
    </row>
    <row r="15853" spans="1:2">
      <c r="A15853" s="1">
        <v>1090100427981</v>
      </c>
      <c r="B15853" t="s">
        <v>14891</v>
      </c>
    </row>
    <row r="15854" spans="1:2">
      <c r="A15854" s="1">
        <v>1090100427998</v>
      </c>
      <c r="B15854" t="s">
        <v>14892</v>
      </c>
    </row>
    <row r="15855" spans="1:2">
      <c r="A15855" s="1">
        <v>1090100428001</v>
      </c>
      <c r="B15855" t="s">
        <v>14893</v>
      </c>
    </row>
    <row r="15856" spans="1:2">
      <c r="A15856" s="1">
        <v>1090100428018</v>
      </c>
      <c r="B15856" t="s">
        <v>14894</v>
      </c>
    </row>
    <row r="15857" spans="1:2">
      <c r="A15857" s="1">
        <v>1090100428025</v>
      </c>
      <c r="B15857" t="s">
        <v>14895</v>
      </c>
    </row>
    <row r="15858" spans="1:2">
      <c r="A15858" s="1">
        <v>1090100428032</v>
      </c>
      <c r="B15858" t="s">
        <v>14896</v>
      </c>
    </row>
    <row r="15859" spans="1:2">
      <c r="A15859" s="1">
        <v>1090100428049</v>
      </c>
      <c r="B15859" t="s">
        <v>14897</v>
      </c>
    </row>
    <row r="15860" spans="1:2">
      <c r="A15860" s="1">
        <v>1090100428056</v>
      </c>
      <c r="B15860" t="s">
        <v>14898</v>
      </c>
    </row>
    <row r="15861" spans="1:2">
      <c r="A15861" s="1">
        <v>1090100428124</v>
      </c>
      <c r="B15861" t="s">
        <v>14899</v>
      </c>
    </row>
    <row r="15862" spans="1:2">
      <c r="A15862" s="1">
        <v>1090100428155</v>
      </c>
      <c r="B15862" t="s">
        <v>14900</v>
      </c>
    </row>
    <row r="15863" spans="1:2">
      <c r="A15863" s="1">
        <v>1090100428391</v>
      </c>
      <c r="B15863" t="s">
        <v>14901</v>
      </c>
    </row>
    <row r="15864" spans="1:2">
      <c r="A15864" s="1">
        <v>1090100428407</v>
      </c>
      <c r="B15864" t="s">
        <v>14902</v>
      </c>
    </row>
    <row r="15865" spans="1:2">
      <c r="A15865" s="1">
        <v>1090100428414</v>
      </c>
      <c r="B15865" t="s">
        <v>14903</v>
      </c>
    </row>
    <row r="15866" spans="1:2">
      <c r="A15866" s="1">
        <v>1090100428421</v>
      </c>
      <c r="B15866" t="s">
        <v>14904</v>
      </c>
    </row>
    <row r="15867" spans="1:2">
      <c r="A15867" s="1">
        <v>1090100428445</v>
      </c>
      <c r="B15867" t="s">
        <v>14905</v>
      </c>
    </row>
    <row r="15868" spans="1:2">
      <c r="A15868" s="1">
        <v>1090100428452</v>
      </c>
      <c r="B15868" t="s">
        <v>14906</v>
      </c>
    </row>
    <row r="15869" spans="1:2">
      <c r="A15869" s="1">
        <v>1090100428469</v>
      </c>
      <c r="B15869" t="s">
        <v>14907</v>
      </c>
    </row>
    <row r="15870" spans="1:2">
      <c r="A15870" s="1">
        <v>1090100428476</v>
      </c>
      <c r="B15870" t="s">
        <v>14908</v>
      </c>
    </row>
    <row r="15871" spans="1:2">
      <c r="A15871" s="1">
        <v>1090100428483</v>
      </c>
      <c r="B15871" t="s">
        <v>14909</v>
      </c>
    </row>
    <row r="15872" spans="1:2">
      <c r="A15872" s="1">
        <v>1090100428490</v>
      </c>
      <c r="B15872" t="s">
        <v>14910</v>
      </c>
    </row>
    <row r="15873" spans="1:2">
      <c r="A15873" s="1">
        <v>1090100428506</v>
      </c>
      <c r="B15873" t="s">
        <v>14911</v>
      </c>
    </row>
    <row r="15874" spans="1:2">
      <c r="A15874" s="1">
        <v>1090100428520</v>
      </c>
      <c r="B15874" t="s">
        <v>14912</v>
      </c>
    </row>
    <row r="15875" spans="1:2">
      <c r="A15875" s="1">
        <v>1090100428537</v>
      </c>
      <c r="B15875" t="s">
        <v>14913</v>
      </c>
    </row>
    <row r="15876" spans="1:2">
      <c r="A15876" s="1">
        <v>1090100428599</v>
      </c>
      <c r="B15876" t="s">
        <v>14914</v>
      </c>
    </row>
    <row r="15877" spans="1:2">
      <c r="A15877" s="1">
        <v>1090100428605</v>
      </c>
      <c r="B15877" t="s">
        <v>14915</v>
      </c>
    </row>
    <row r="15878" spans="1:2">
      <c r="A15878" s="1">
        <v>1090100428612</v>
      </c>
      <c r="B15878" t="s">
        <v>14916</v>
      </c>
    </row>
    <row r="15879" spans="1:2">
      <c r="A15879" s="1">
        <v>1090100428629</v>
      </c>
      <c r="B15879" t="s">
        <v>14917</v>
      </c>
    </row>
    <row r="15880" spans="1:2">
      <c r="A15880" s="1">
        <v>1090100428636</v>
      </c>
      <c r="B15880" t="s">
        <v>14918</v>
      </c>
    </row>
    <row r="15881" spans="1:2">
      <c r="A15881" s="1">
        <v>1090100428643</v>
      </c>
      <c r="B15881" t="s">
        <v>14919</v>
      </c>
    </row>
    <row r="15882" spans="1:2">
      <c r="A15882" s="1">
        <v>1090100428650</v>
      </c>
      <c r="B15882" t="s">
        <v>14920</v>
      </c>
    </row>
    <row r="15883" spans="1:2">
      <c r="A15883" s="1">
        <v>1090100428667</v>
      </c>
      <c r="B15883" t="s">
        <v>14921</v>
      </c>
    </row>
    <row r="15884" spans="1:2">
      <c r="A15884" s="1">
        <v>1090100428674</v>
      </c>
      <c r="B15884" t="s">
        <v>14922</v>
      </c>
    </row>
    <row r="15885" spans="1:2">
      <c r="A15885" s="1">
        <v>1090100428681</v>
      </c>
      <c r="B15885" t="s">
        <v>14923</v>
      </c>
    </row>
    <row r="15886" spans="1:2">
      <c r="A15886" s="1">
        <v>1090100428698</v>
      </c>
      <c r="B15886" t="s">
        <v>14924</v>
      </c>
    </row>
    <row r="15887" spans="1:2">
      <c r="A15887" s="1">
        <v>1090100428704</v>
      </c>
      <c r="B15887" t="s">
        <v>14925</v>
      </c>
    </row>
    <row r="15888" spans="1:2">
      <c r="A15888" s="1">
        <v>1090100428711</v>
      </c>
      <c r="B15888" t="s">
        <v>14926</v>
      </c>
    </row>
    <row r="15889" spans="1:2">
      <c r="A15889" s="1">
        <v>1090100428728</v>
      </c>
      <c r="B15889" t="s">
        <v>14927</v>
      </c>
    </row>
    <row r="15890" spans="1:2">
      <c r="A15890" s="1">
        <v>1090100428735</v>
      </c>
      <c r="B15890" t="s">
        <v>14928</v>
      </c>
    </row>
    <row r="15891" spans="1:2">
      <c r="A15891" s="1">
        <v>1090100428742</v>
      </c>
      <c r="B15891" t="s">
        <v>14929</v>
      </c>
    </row>
    <row r="15892" spans="1:2">
      <c r="A15892" s="1">
        <v>1090100428759</v>
      </c>
      <c r="B15892" t="s">
        <v>14930</v>
      </c>
    </row>
    <row r="15893" spans="1:2">
      <c r="A15893" s="1">
        <v>1090100428766</v>
      </c>
      <c r="B15893" t="s">
        <v>14931</v>
      </c>
    </row>
    <row r="15894" spans="1:2">
      <c r="A15894" s="1">
        <v>1090100428773</v>
      </c>
      <c r="B15894" t="s">
        <v>14932</v>
      </c>
    </row>
    <row r="15895" spans="1:2">
      <c r="A15895" s="1">
        <v>1090100428780</v>
      </c>
      <c r="B15895" t="s">
        <v>14933</v>
      </c>
    </row>
    <row r="15896" spans="1:2">
      <c r="A15896" s="1">
        <v>1090100428797</v>
      </c>
      <c r="B15896" t="s">
        <v>14934</v>
      </c>
    </row>
    <row r="15897" spans="1:2">
      <c r="A15897" s="1">
        <v>1090100428803</v>
      </c>
      <c r="B15897" t="s">
        <v>14935</v>
      </c>
    </row>
    <row r="15898" spans="1:2">
      <c r="A15898" s="1">
        <v>1090100428810</v>
      </c>
      <c r="B15898" t="s">
        <v>14936</v>
      </c>
    </row>
    <row r="15899" spans="1:2">
      <c r="A15899" s="1">
        <v>1090100428827</v>
      </c>
      <c r="B15899" t="s">
        <v>14937</v>
      </c>
    </row>
    <row r="15900" spans="1:2">
      <c r="A15900" s="1">
        <v>1090100428834</v>
      </c>
      <c r="B15900" t="s">
        <v>14938</v>
      </c>
    </row>
    <row r="15901" spans="1:2">
      <c r="A15901" s="1">
        <v>1090100428841</v>
      </c>
      <c r="B15901" t="s">
        <v>14939</v>
      </c>
    </row>
    <row r="15902" spans="1:2">
      <c r="A15902" s="1">
        <v>1090100428858</v>
      </c>
      <c r="B15902" t="s">
        <v>14940</v>
      </c>
    </row>
    <row r="15903" spans="1:2">
      <c r="A15903" s="1">
        <v>1090100428865</v>
      </c>
      <c r="B15903" t="s">
        <v>14941</v>
      </c>
    </row>
    <row r="15904" spans="1:2">
      <c r="A15904" s="1">
        <v>1090100428902</v>
      </c>
      <c r="B15904" t="e">
        <f>+ANTI-SLIP MAT</f>
        <v>#NAME?</v>
      </c>
    </row>
    <row r="15905" spans="1:2">
      <c r="A15905" s="1">
        <v>1090100428926</v>
      </c>
      <c r="B15905" t="s">
        <v>14942</v>
      </c>
    </row>
    <row r="15906" spans="1:2">
      <c r="A15906" s="1">
        <v>1090100428933</v>
      </c>
      <c r="B15906" t="e">
        <f>+ANTI-SLIP MAT</f>
        <v>#NAME?</v>
      </c>
    </row>
    <row r="15907" spans="1:2">
      <c r="A15907" s="1">
        <v>1090100428940</v>
      </c>
      <c r="B15907" t="s">
        <v>14943</v>
      </c>
    </row>
    <row r="15908" spans="1:2">
      <c r="A15908" s="1">
        <v>1090100428957</v>
      </c>
      <c r="B15908" t="s">
        <v>14944</v>
      </c>
    </row>
    <row r="15909" spans="1:2">
      <c r="A15909" s="1">
        <v>1090100428971</v>
      </c>
      <c r="B15909" t="s">
        <v>14945</v>
      </c>
    </row>
    <row r="15910" spans="1:2">
      <c r="A15910" s="1">
        <v>1090100428988</v>
      </c>
      <c r="B15910" t="s">
        <v>14946</v>
      </c>
    </row>
    <row r="15911" spans="1:2">
      <c r="A15911" s="1">
        <v>1090100428995</v>
      </c>
      <c r="B15911" t="s">
        <v>14947</v>
      </c>
    </row>
    <row r="15912" spans="1:2">
      <c r="A15912" s="1">
        <v>1090100429008</v>
      </c>
      <c r="B15912" t="s">
        <v>14948</v>
      </c>
    </row>
    <row r="15913" spans="1:2">
      <c r="A15913" s="1">
        <v>1090100429015</v>
      </c>
      <c r="B15913" t="s">
        <v>14949</v>
      </c>
    </row>
    <row r="15914" spans="1:2">
      <c r="A15914" s="1">
        <v>1090100429022</v>
      </c>
      <c r="B15914" t="s">
        <v>14950</v>
      </c>
    </row>
    <row r="15915" spans="1:2">
      <c r="A15915" s="1">
        <v>1090100429060</v>
      </c>
      <c r="B15915" t="s">
        <v>14951</v>
      </c>
    </row>
    <row r="15916" spans="1:2">
      <c r="A15916" s="1">
        <v>1090100429077</v>
      </c>
      <c r="B15916" t="s">
        <v>14952</v>
      </c>
    </row>
    <row r="15917" spans="1:2">
      <c r="A15917" s="1">
        <v>1090100429107</v>
      </c>
      <c r="B15917" t="s">
        <v>14953</v>
      </c>
    </row>
    <row r="15918" spans="1:2">
      <c r="A15918" s="1">
        <v>1090100429121</v>
      </c>
      <c r="B15918" t="s">
        <v>14954</v>
      </c>
    </row>
    <row r="15919" spans="1:2">
      <c r="A15919" s="1">
        <v>1090100429138</v>
      </c>
      <c r="B15919" t="s">
        <v>14955</v>
      </c>
    </row>
    <row r="15920" spans="1:2">
      <c r="A15920" s="1">
        <v>1090100429145</v>
      </c>
      <c r="B15920" t="s">
        <v>14956</v>
      </c>
    </row>
    <row r="15921" spans="1:2">
      <c r="A15921" s="1">
        <v>1090100429152</v>
      </c>
      <c r="B15921" t="s">
        <v>14957</v>
      </c>
    </row>
    <row r="15922" spans="1:2">
      <c r="A15922" s="1">
        <v>1090100429169</v>
      </c>
      <c r="B15922" t="s">
        <v>14958</v>
      </c>
    </row>
    <row r="15923" spans="1:2">
      <c r="A15923" s="1">
        <v>1090100429176</v>
      </c>
      <c r="B15923" t="s">
        <v>14959</v>
      </c>
    </row>
    <row r="15924" spans="1:2">
      <c r="A15924" s="1">
        <v>1090100429183</v>
      </c>
      <c r="B15924" t="s">
        <v>14960</v>
      </c>
    </row>
    <row r="15925" spans="1:2">
      <c r="A15925" s="1">
        <v>1090100429190</v>
      </c>
      <c r="B15925" t="s">
        <v>14961</v>
      </c>
    </row>
    <row r="15926" spans="1:2">
      <c r="A15926" s="1">
        <v>1090100429206</v>
      </c>
      <c r="B15926" t="s">
        <v>14962</v>
      </c>
    </row>
    <row r="15927" spans="1:2">
      <c r="A15927" s="1">
        <v>1090100429213</v>
      </c>
      <c r="B15927" t="s">
        <v>14963</v>
      </c>
    </row>
    <row r="15928" spans="1:2">
      <c r="A15928" s="1">
        <v>1090100429244</v>
      </c>
      <c r="B15928" t="s">
        <v>14964</v>
      </c>
    </row>
    <row r="15929" spans="1:2">
      <c r="A15929" s="1">
        <v>1090100429268</v>
      </c>
      <c r="B15929" t="s">
        <v>14965</v>
      </c>
    </row>
    <row r="15930" spans="1:2">
      <c r="A15930" s="1">
        <v>1090100429275</v>
      </c>
      <c r="B15930" t="s">
        <v>14966</v>
      </c>
    </row>
    <row r="15931" spans="1:2">
      <c r="A15931" s="1">
        <v>1090100429282</v>
      </c>
      <c r="B15931" t="s">
        <v>14967</v>
      </c>
    </row>
    <row r="15932" spans="1:2">
      <c r="A15932" s="1">
        <v>1090100429299</v>
      </c>
      <c r="B15932" t="s">
        <v>14968</v>
      </c>
    </row>
    <row r="15933" spans="1:2">
      <c r="A15933" s="1">
        <v>1090100429305</v>
      </c>
      <c r="B15933" t="s">
        <v>14969</v>
      </c>
    </row>
    <row r="15934" spans="1:2">
      <c r="A15934" s="1">
        <v>1090100429312</v>
      </c>
      <c r="B15934" t="s">
        <v>14970</v>
      </c>
    </row>
    <row r="15935" spans="1:2">
      <c r="A15935" s="1">
        <v>1090100429329</v>
      </c>
      <c r="B15935" t="s">
        <v>14971</v>
      </c>
    </row>
    <row r="15936" spans="1:2">
      <c r="A15936" s="1">
        <v>1090100429336</v>
      </c>
      <c r="B15936" t="s">
        <v>14972</v>
      </c>
    </row>
    <row r="15937" spans="1:2">
      <c r="A15937" s="1">
        <v>1090100429343</v>
      </c>
      <c r="B15937" t="s">
        <v>14973</v>
      </c>
    </row>
    <row r="15938" spans="1:2">
      <c r="A15938" s="1">
        <v>1090100429350</v>
      </c>
      <c r="B15938" t="s">
        <v>14974</v>
      </c>
    </row>
    <row r="15939" spans="1:2">
      <c r="A15939" s="1">
        <v>1090100429367</v>
      </c>
      <c r="B15939" t="s">
        <v>14975</v>
      </c>
    </row>
    <row r="15940" spans="1:2">
      <c r="A15940" s="1">
        <v>1090100429374</v>
      </c>
      <c r="B15940" t="s">
        <v>14976</v>
      </c>
    </row>
    <row r="15941" spans="1:2">
      <c r="A15941" s="1">
        <v>1090100429381</v>
      </c>
      <c r="B15941" t="s">
        <v>14977</v>
      </c>
    </row>
    <row r="15942" spans="1:2">
      <c r="A15942" s="1">
        <v>1090100429398</v>
      </c>
      <c r="B15942" t="s">
        <v>14978</v>
      </c>
    </row>
    <row r="15943" spans="1:2">
      <c r="A15943" s="1">
        <v>1090100429442</v>
      </c>
      <c r="B15943" t="s">
        <v>14979</v>
      </c>
    </row>
    <row r="15944" spans="1:2">
      <c r="A15944" s="1">
        <v>1090100429459</v>
      </c>
      <c r="B15944" t="s">
        <v>14980</v>
      </c>
    </row>
    <row r="15945" spans="1:2">
      <c r="A15945" s="1">
        <v>1090100429480</v>
      </c>
      <c r="B15945" t="s">
        <v>14981</v>
      </c>
    </row>
    <row r="15946" spans="1:2">
      <c r="A15946" s="1">
        <v>1090100429497</v>
      </c>
      <c r="B15946" t="s">
        <v>14982</v>
      </c>
    </row>
    <row r="15947" spans="1:2">
      <c r="A15947" s="1">
        <v>1090100429503</v>
      </c>
      <c r="B15947" t="s">
        <v>14983</v>
      </c>
    </row>
    <row r="15948" spans="1:2">
      <c r="A15948" s="1">
        <v>1090100429602</v>
      </c>
      <c r="B15948" t="s">
        <v>14984</v>
      </c>
    </row>
    <row r="15949" spans="1:2">
      <c r="A15949" s="1">
        <v>1090100429619</v>
      </c>
      <c r="B15949" t="s">
        <v>14985</v>
      </c>
    </row>
    <row r="15950" spans="1:2">
      <c r="A15950" s="1">
        <v>1090100429626</v>
      </c>
      <c r="B15950" t="s">
        <v>14986</v>
      </c>
    </row>
    <row r="15951" spans="1:2">
      <c r="A15951" s="1">
        <v>1090100429633</v>
      </c>
      <c r="B15951" t="s">
        <v>14987</v>
      </c>
    </row>
    <row r="15952" spans="1:2">
      <c r="A15952" s="1">
        <v>1090100429640</v>
      </c>
      <c r="B15952" t="s">
        <v>14988</v>
      </c>
    </row>
    <row r="15953" spans="1:2">
      <c r="A15953" s="1">
        <v>1090100429657</v>
      </c>
      <c r="B15953" t="s">
        <v>14989</v>
      </c>
    </row>
    <row r="15954" spans="1:2">
      <c r="A15954" s="1">
        <v>1090100429664</v>
      </c>
      <c r="B15954" t="s">
        <v>14990</v>
      </c>
    </row>
    <row r="15955" spans="1:2">
      <c r="A15955" s="1">
        <v>1090100429671</v>
      </c>
      <c r="B15955" t="s">
        <v>14991</v>
      </c>
    </row>
    <row r="15956" spans="1:2">
      <c r="A15956" s="1">
        <v>1090100429688</v>
      </c>
      <c r="B15956" t="s">
        <v>14992</v>
      </c>
    </row>
    <row r="15957" spans="1:2">
      <c r="A15957" s="1">
        <v>1090100429695</v>
      </c>
      <c r="B15957" t="s">
        <v>14993</v>
      </c>
    </row>
    <row r="15958" spans="1:2">
      <c r="A15958" s="1">
        <v>1090100429701</v>
      </c>
      <c r="B15958" t="s">
        <v>14994</v>
      </c>
    </row>
    <row r="15959" spans="1:2">
      <c r="A15959" s="1">
        <v>1090100429725</v>
      </c>
      <c r="B15959" t="s">
        <v>14995</v>
      </c>
    </row>
    <row r="15960" spans="1:2">
      <c r="A15960" s="1">
        <v>1090100429732</v>
      </c>
      <c r="B15960" t="s">
        <v>14996</v>
      </c>
    </row>
    <row r="15961" spans="1:2">
      <c r="A15961" s="1">
        <v>1090100429749</v>
      </c>
      <c r="B15961" t="s">
        <v>14997</v>
      </c>
    </row>
    <row r="15962" spans="1:2">
      <c r="A15962" s="1">
        <v>1090100429756</v>
      </c>
      <c r="B15962" t="s">
        <v>14998</v>
      </c>
    </row>
    <row r="15963" spans="1:2">
      <c r="A15963" s="1">
        <v>1090100429763</v>
      </c>
      <c r="B15963" t="s">
        <v>14999</v>
      </c>
    </row>
    <row r="15964" spans="1:2">
      <c r="A15964" s="1">
        <v>1090100429794</v>
      </c>
      <c r="B15964" t="s">
        <v>15000</v>
      </c>
    </row>
    <row r="15965" spans="1:2">
      <c r="A15965" s="1">
        <v>1090100429831</v>
      </c>
      <c r="B15965" t="s">
        <v>15001</v>
      </c>
    </row>
    <row r="15966" spans="1:2">
      <c r="A15966" s="1">
        <v>1090100429848</v>
      </c>
      <c r="B15966" t="s">
        <v>15002</v>
      </c>
    </row>
    <row r="15967" spans="1:2">
      <c r="A15967" s="1">
        <v>1090100429855</v>
      </c>
      <c r="B15967" t="s">
        <v>15003</v>
      </c>
    </row>
    <row r="15968" spans="1:2">
      <c r="A15968" s="1">
        <v>1090100429862</v>
      </c>
      <c r="B15968" t="s">
        <v>15004</v>
      </c>
    </row>
    <row r="15969" spans="1:2">
      <c r="A15969" s="1">
        <v>1090100429879</v>
      </c>
      <c r="B15969" t="s">
        <v>15005</v>
      </c>
    </row>
    <row r="15970" spans="1:2">
      <c r="A15970" s="1">
        <v>1090100429886</v>
      </c>
      <c r="B15970" t="s">
        <v>15006</v>
      </c>
    </row>
    <row r="15971" spans="1:2">
      <c r="A15971" s="1">
        <v>1090100429893</v>
      </c>
      <c r="B15971" t="s">
        <v>15007</v>
      </c>
    </row>
    <row r="15972" spans="1:2">
      <c r="A15972" s="1">
        <v>1090100429909</v>
      </c>
      <c r="B15972" t="s">
        <v>15008</v>
      </c>
    </row>
    <row r="15973" spans="1:2">
      <c r="A15973" s="1">
        <v>1090100429916</v>
      </c>
      <c r="B15973" t="s">
        <v>15009</v>
      </c>
    </row>
    <row r="15974" spans="1:2">
      <c r="A15974" s="1">
        <v>1090100429930</v>
      </c>
      <c r="B15974" t="s">
        <v>15010</v>
      </c>
    </row>
    <row r="15975" spans="1:2">
      <c r="A15975" s="1">
        <v>1090100429947</v>
      </c>
      <c r="B15975" t="s">
        <v>15011</v>
      </c>
    </row>
    <row r="15976" spans="1:2">
      <c r="A15976" s="1">
        <v>1090100429961</v>
      </c>
      <c r="B15976" t="s">
        <v>15012</v>
      </c>
    </row>
    <row r="15977" spans="1:2">
      <c r="A15977" s="1">
        <v>1090100430073</v>
      </c>
      <c r="B15977" t="s">
        <v>15013</v>
      </c>
    </row>
    <row r="15978" spans="1:2">
      <c r="A15978" s="1">
        <v>1090100430080</v>
      </c>
      <c r="B15978" t="s">
        <v>15014</v>
      </c>
    </row>
    <row r="15979" spans="1:2">
      <c r="A15979" s="1">
        <v>1090100430103</v>
      </c>
      <c r="B15979" t="s">
        <v>15015</v>
      </c>
    </row>
    <row r="15980" spans="1:2">
      <c r="A15980" s="1">
        <v>1090100430110</v>
      </c>
      <c r="B15980" t="s">
        <v>15016</v>
      </c>
    </row>
    <row r="15981" spans="1:2">
      <c r="A15981" s="1">
        <v>1090100430127</v>
      </c>
      <c r="B15981" t="s">
        <v>15017</v>
      </c>
    </row>
    <row r="15982" spans="1:2">
      <c r="A15982" s="1">
        <v>1090100430134</v>
      </c>
      <c r="B15982" t="s">
        <v>15018</v>
      </c>
    </row>
    <row r="15983" spans="1:2">
      <c r="A15983" s="1">
        <v>1090100430141</v>
      </c>
      <c r="B15983" t="s">
        <v>15019</v>
      </c>
    </row>
    <row r="15984" spans="1:2">
      <c r="A15984" s="1">
        <v>1090100430158</v>
      </c>
      <c r="B15984" t="s">
        <v>15020</v>
      </c>
    </row>
    <row r="15985" spans="1:2">
      <c r="A15985" s="1">
        <v>1090100430233</v>
      </c>
      <c r="B15985" t="s">
        <v>15021</v>
      </c>
    </row>
    <row r="15986" spans="1:2">
      <c r="A15986" s="1">
        <v>1090100430288</v>
      </c>
      <c r="B15986" t="s">
        <v>15022</v>
      </c>
    </row>
    <row r="15987" spans="1:2">
      <c r="A15987" s="1">
        <v>1090100430318</v>
      </c>
      <c r="B15987" t="e">
        <f>+CLOTHES HANGER STACK FL FGHS34-N EXTENDABLE W/SHOE RACK</f>
        <v>#NAME?</v>
      </c>
    </row>
    <row r="15988" spans="1:2">
      <c r="A15988" s="1">
        <v>1090100430363</v>
      </c>
      <c r="B15988" t="s">
        <v>15023</v>
      </c>
    </row>
    <row r="15989" spans="1:2">
      <c r="A15989" s="1">
        <v>1090100430431</v>
      </c>
      <c r="B15989" t="s">
        <v>15024</v>
      </c>
    </row>
    <row r="15990" spans="1:2">
      <c r="A15990" s="1">
        <v>1090100430462</v>
      </c>
      <c r="B15990" t="s">
        <v>15025</v>
      </c>
    </row>
    <row r="15991" spans="1:2">
      <c r="A15991" s="1">
        <v>1090100430479</v>
      </c>
      <c r="B15991" t="s">
        <v>15026</v>
      </c>
    </row>
    <row r="15992" spans="1:2">
      <c r="A15992" s="1">
        <v>1090100430486</v>
      </c>
      <c r="B15992" t="s">
        <v>15027</v>
      </c>
    </row>
    <row r="15993" spans="1:2">
      <c r="A15993" s="1">
        <v>1090100430615</v>
      </c>
      <c r="B15993" t="s">
        <v>15028</v>
      </c>
    </row>
    <row r="15994" spans="1:2">
      <c r="A15994" s="1">
        <v>1090100430622</v>
      </c>
      <c r="B15994" t="s">
        <v>15029</v>
      </c>
    </row>
    <row r="15995" spans="1:2">
      <c r="A15995" s="1">
        <v>1090100430639</v>
      </c>
      <c r="B15995" t="s">
        <v>15030</v>
      </c>
    </row>
    <row r="15996" spans="1:2">
      <c r="A15996" s="1">
        <v>1090100430646</v>
      </c>
      <c r="B15996" t="s">
        <v>15031</v>
      </c>
    </row>
    <row r="15997" spans="1:2">
      <c r="A15997" s="1">
        <v>1090100430660</v>
      </c>
      <c r="B15997" t="s">
        <v>15032</v>
      </c>
    </row>
    <row r="15998" spans="1:2">
      <c r="A15998" s="1">
        <v>1090100430691</v>
      </c>
      <c r="B15998" t="s">
        <v>15033</v>
      </c>
    </row>
    <row r="15999" spans="1:2">
      <c r="A15999" s="1">
        <v>1090100430707</v>
      </c>
      <c r="B15999" t="s">
        <v>15034</v>
      </c>
    </row>
    <row r="16000" spans="1:2">
      <c r="A16000" s="1">
        <v>1090100430776</v>
      </c>
      <c r="B16000" t="s">
        <v>15035</v>
      </c>
    </row>
    <row r="16001" spans="1:2">
      <c r="A16001" s="1">
        <v>1090100430783</v>
      </c>
      <c r="B16001" t="s">
        <v>15036</v>
      </c>
    </row>
    <row r="16002" spans="1:2">
      <c r="A16002" s="1">
        <v>1090100430790</v>
      </c>
      <c r="B16002" t="s">
        <v>15037</v>
      </c>
    </row>
    <row r="16003" spans="1:2">
      <c r="A16003" s="1">
        <v>1090100430806</v>
      </c>
      <c r="B16003" t="s">
        <v>15038</v>
      </c>
    </row>
    <row r="16004" spans="1:2">
      <c r="A16004" s="1">
        <v>1090100430813</v>
      </c>
      <c r="B16004" t="s">
        <v>15039</v>
      </c>
    </row>
    <row r="16005" spans="1:2">
      <c r="A16005" s="1">
        <v>1090100430820</v>
      </c>
      <c r="B16005" t="s">
        <v>15040</v>
      </c>
    </row>
    <row r="16006" spans="1:2">
      <c r="A16006" s="1">
        <v>1090100430837</v>
      </c>
      <c r="B16006" t="s">
        <v>15041</v>
      </c>
    </row>
    <row r="16007" spans="1:2">
      <c r="A16007" s="1">
        <v>1090100430844</v>
      </c>
      <c r="B16007" t="s">
        <v>15042</v>
      </c>
    </row>
    <row r="16008" spans="1:2">
      <c r="A16008" s="1">
        <v>1090100430851</v>
      </c>
      <c r="B16008" t="s">
        <v>15043</v>
      </c>
    </row>
    <row r="16009" spans="1:2">
      <c r="A16009" s="1">
        <v>1090100430868</v>
      </c>
      <c r="B16009" t="s">
        <v>15044</v>
      </c>
    </row>
    <row r="16010" spans="1:2">
      <c r="A16010" s="1">
        <v>1090100430875</v>
      </c>
      <c r="B16010" t="s">
        <v>15045</v>
      </c>
    </row>
    <row r="16011" spans="1:2">
      <c r="A16011" s="1">
        <v>1090100430882</v>
      </c>
      <c r="B16011" t="s">
        <v>15046</v>
      </c>
    </row>
    <row r="16012" spans="1:2">
      <c r="A16012" s="1">
        <v>1090100430899</v>
      </c>
      <c r="B16012" t="s">
        <v>15047</v>
      </c>
    </row>
    <row r="16013" spans="1:2">
      <c r="A16013" s="1">
        <v>1090100430912</v>
      </c>
      <c r="B16013" t="s">
        <v>15048</v>
      </c>
    </row>
    <row r="16014" spans="1:2">
      <c r="A16014" s="1">
        <v>1090100430929</v>
      </c>
      <c r="B16014" t="s">
        <v>15049</v>
      </c>
    </row>
    <row r="16015" spans="1:2">
      <c r="A16015" s="1">
        <v>1090100430936</v>
      </c>
      <c r="B16015" t="s">
        <v>15050</v>
      </c>
    </row>
    <row r="16016" spans="1:2">
      <c r="A16016" s="1">
        <v>1090100430943</v>
      </c>
      <c r="B16016" t="s">
        <v>15051</v>
      </c>
    </row>
    <row r="16017" spans="1:2">
      <c r="A16017" s="1">
        <v>1090100430950</v>
      </c>
      <c r="B16017" t="s">
        <v>15052</v>
      </c>
    </row>
    <row r="16018" spans="1:2">
      <c r="A16018" s="1">
        <v>1090100430967</v>
      </c>
      <c r="B16018" t="s">
        <v>15053</v>
      </c>
    </row>
    <row r="16019" spans="1:2">
      <c r="A16019" s="1">
        <v>1090100430974</v>
      </c>
      <c r="B16019" t="s">
        <v>15054</v>
      </c>
    </row>
    <row r="16020" spans="1:2">
      <c r="A16020" s="1">
        <v>1090100430981</v>
      </c>
      <c r="B16020" t="s">
        <v>15055</v>
      </c>
    </row>
    <row r="16021" spans="1:2">
      <c r="A16021" s="1">
        <v>1090100431155</v>
      </c>
      <c r="B16021" t="s">
        <v>15056</v>
      </c>
    </row>
    <row r="16022" spans="1:2">
      <c r="A16022" s="1">
        <v>1090100431186</v>
      </c>
      <c r="B16022" t="s">
        <v>15057</v>
      </c>
    </row>
    <row r="16023" spans="1:2">
      <c r="A16023" s="1">
        <v>1090100431193</v>
      </c>
      <c r="B16023" t="s">
        <v>15058</v>
      </c>
    </row>
    <row r="16024" spans="1:2">
      <c r="A16024" s="1">
        <v>1090100431285</v>
      </c>
      <c r="B16024" t="s">
        <v>15059</v>
      </c>
    </row>
    <row r="16025" spans="1:2">
      <c r="A16025" s="1">
        <v>1090100431292</v>
      </c>
      <c r="B16025" t="s">
        <v>15060</v>
      </c>
    </row>
    <row r="16026" spans="1:2">
      <c r="A16026" s="1">
        <v>1090100431308</v>
      </c>
      <c r="B16026" t="s">
        <v>15061</v>
      </c>
    </row>
    <row r="16027" spans="1:2">
      <c r="A16027" s="1">
        <v>1090100431315</v>
      </c>
      <c r="B16027" t="s">
        <v>15062</v>
      </c>
    </row>
    <row r="16028" spans="1:2">
      <c r="A16028" s="1">
        <v>1090100431322</v>
      </c>
      <c r="B16028" t="s">
        <v>15063</v>
      </c>
    </row>
    <row r="16029" spans="1:2">
      <c r="A16029" s="1">
        <v>1090100431339</v>
      </c>
      <c r="B16029" t="s">
        <v>15064</v>
      </c>
    </row>
    <row r="16030" spans="1:2">
      <c r="A16030" s="1">
        <v>1090100431384</v>
      </c>
      <c r="B16030" t="s">
        <v>15065</v>
      </c>
    </row>
    <row r="16031" spans="1:2">
      <c r="A16031" s="1">
        <v>1090100431391</v>
      </c>
      <c r="B16031" t="s">
        <v>15066</v>
      </c>
    </row>
    <row r="16032" spans="1:2">
      <c r="A16032" s="1">
        <v>1090100431407</v>
      </c>
      <c r="B16032" t="s">
        <v>15067</v>
      </c>
    </row>
    <row r="16033" spans="1:2">
      <c r="A16033" s="1">
        <v>1090100431414</v>
      </c>
      <c r="B16033" t="s">
        <v>15068</v>
      </c>
    </row>
    <row r="16034" spans="1:2">
      <c r="A16034" s="1">
        <v>1090100431421</v>
      </c>
      <c r="B16034" t="s">
        <v>15069</v>
      </c>
    </row>
    <row r="16035" spans="1:2">
      <c r="A16035" s="1">
        <v>1090100431438</v>
      </c>
      <c r="B16035" t="s">
        <v>15070</v>
      </c>
    </row>
    <row r="16036" spans="1:2">
      <c r="A16036" s="1">
        <v>1090100431445</v>
      </c>
      <c r="B16036" t="s">
        <v>15071</v>
      </c>
    </row>
    <row r="16037" spans="1:2">
      <c r="A16037" s="1">
        <v>1090100431452</v>
      </c>
      <c r="B16037" t="s">
        <v>15072</v>
      </c>
    </row>
    <row r="16038" spans="1:2">
      <c r="A16038" s="1">
        <v>1090100431469</v>
      </c>
      <c r="B16038" t="s">
        <v>15073</v>
      </c>
    </row>
    <row r="16039" spans="1:2">
      <c r="A16039" s="1">
        <v>1090100431476</v>
      </c>
      <c r="B16039" t="s">
        <v>15074</v>
      </c>
    </row>
    <row r="16040" spans="1:2">
      <c r="A16040" s="1">
        <v>1090100431483</v>
      </c>
      <c r="B16040" t="s">
        <v>15075</v>
      </c>
    </row>
    <row r="16041" spans="1:2">
      <c r="A16041" s="1">
        <v>1090100431490</v>
      </c>
      <c r="B16041" t="s">
        <v>15076</v>
      </c>
    </row>
    <row r="16042" spans="1:2">
      <c r="A16042" s="1">
        <v>1090100431506</v>
      </c>
      <c r="B16042" t="s">
        <v>15077</v>
      </c>
    </row>
    <row r="16043" spans="1:2">
      <c r="A16043" s="1">
        <v>1090100431513</v>
      </c>
      <c r="B16043" t="s">
        <v>15078</v>
      </c>
    </row>
    <row r="16044" spans="1:2">
      <c r="A16044" s="1">
        <v>1090100431520</v>
      </c>
      <c r="B16044" t="s">
        <v>15079</v>
      </c>
    </row>
    <row r="16045" spans="1:2">
      <c r="A16045" s="1">
        <v>1090100431537</v>
      </c>
      <c r="B16045" t="s">
        <v>15080</v>
      </c>
    </row>
    <row r="16046" spans="1:2">
      <c r="A16046" s="1">
        <v>1090100431544</v>
      </c>
      <c r="B16046" t="s">
        <v>15081</v>
      </c>
    </row>
    <row r="16047" spans="1:2">
      <c r="A16047" s="1">
        <v>1090100431551</v>
      </c>
      <c r="B16047" t="s">
        <v>15082</v>
      </c>
    </row>
    <row r="16048" spans="1:2">
      <c r="A16048" s="1">
        <v>1090100431568</v>
      </c>
      <c r="B16048" t="s">
        <v>15083</v>
      </c>
    </row>
    <row r="16049" spans="1:2">
      <c r="A16049" s="1">
        <v>1090100431575</v>
      </c>
      <c r="B16049" t="s">
        <v>15084</v>
      </c>
    </row>
    <row r="16050" spans="1:2">
      <c r="A16050" s="1">
        <v>1090100431582</v>
      </c>
      <c r="B16050" t="s">
        <v>15085</v>
      </c>
    </row>
    <row r="16051" spans="1:2">
      <c r="A16051" s="1">
        <v>1090100431599</v>
      </c>
      <c r="B16051" t="s">
        <v>15086</v>
      </c>
    </row>
    <row r="16052" spans="1:2">
      <c r="A16052" s="1">
        <v>1090100431612</v>
      </c>
      <c r="B16052" t="e">
        <f>+FAUCET CTX Q1008 SP304 WALL</f>
        <v>#NAME?</v>
      </c>
    </row>
    <row r="16053" spans="1:2">
      <c r="A16053" s="1">
        <v>1090100431629</v>
      </c>
      <c r="B16053" t="e">
        <f>+FAUCET CTX Q1009 SP304 WALL</f>
        <v>#NAME?</v>
      </c>
    </row>
    <row r="16054" spans="1:2">
      <c r="A16054" s="1">
        <v>1090100431636</v>
      </c>
      <c r="B16054" t="s">
        <v>15087</v>
      </c>
    </row>
    <row r="16055" spans="1:2">
      <c r="A16055" s="1">
        <v>1090100431650</v>
      </c>
      <c r="B16055" t="s">
        <v>15088</v>
      </c>
    </row>
    <row r="16056" spans="1:2">
      <c r="A16056" s="1">
        <v>1090100431667</v>
      </c>
      <c r="B16056" t="s">
        <v>15089</v>
      </c>
    </row>
    <row r="16057" spans="1:2">
      <c r="A16057" s="1">
        <v>1090100431674</v>
      </c>
      <c r="B16057" t="s">
        <v>15090</v>
      </c>
    </row>
    <row r="16058" spans="1:2">
      <c r="A16058" s="1">
        <v>1090100431698</v>
      </c>
      <c r="B16058" t="s">
        <v>15091</v>
      </c>
    </row>
    <row r="16059" spans="1:2">
      <c r="A16059" s="1">
        <v>1090100431711</v>
      </c>
      <c r="B16059" t="e">
        <f>+NFS-BIDET LA FONZA T1016CMB SUP304 SET</f>
        <v>#NAME?</v>
      </c>
    </row>
    <row r="16060" spans="1:2">
      <c r="A16060" s="1">
        <v>1090100431728</v>
      </c>
      <c r="B16060" t="s">
        <v>15092</v>
      </c>
    </row>
    <row r="16061" spans="1:2">
      <c r="A16061" s="1">
        <v>1090100431735</v>
      </c>
      <c r="B16061" t="s">
        <v>15093</v>
      </c>
    </row>
    <row r="16062" spans="1:2">
      <c r="A16062" s="1">
        <v>1090100431742</v>
      </c>
      <c r="B16062" t="s">
        <v>15094</v>
      </c>
    </row>
    <row r="16063" spans="1:2">
      <c r="A16063" s="1">
        <v>1090100431759</v>
      </c>
      <c r="B16063" t="s">
        <v>15095</v>
      </c>
    </row>
    <row r="16064" spans="1:2">
      <c r="A16064" s="1">
        <v>1090100431766</v>
      </c>
      <c r="B16064" t="s">
        <v>15096</v>
      </c>
    </row>
    <row r="16065" spans="1:2">
      <c r="A16065" s="1">
        <v>1090100431773</v>
      </c>
      <c r="B16065" t="s">
        <v>15097</v>
      </c>
    </row>
    <row r="16066" spans="1:2">
      <c r="A16066" s="1">
        <v>1090100431780</v>
      </c>
      <c r="B16066" t="s">
        <v>15098</v>
      </c>
    </row>
    <row r="16067" spans="1:2">
      <c r="A16067" s="1">
        <v>1090100431797</v>
      </c>
      <c r="B16067" t="s">
        <v>15099</v>
      </c>
    </row>
    <row r="16068" spans="1:2">
      <c r="A16068" s="1">
        <v>1090100431803</v>
      </c>
      <c r="B16068" t="s">
        <v>15100</v>
      </c>
    </row>
    <row r="16069" spans="1:2">
      <c r="A16069" s="1">
        <v>1090100431810</v>
      </c>
      <c r="B16069" t="s">
        <v>15101</v>
      </c>
    </row>
    <row r="16070" spans="1:2">
      <c r="A16070" s="1">
        <v>1090100431827</v>
      </c>
      <c r="B16070" t="s">
        <v>15102</v>
      </c>
    </row>
    <row r="16071" spans="1:2">
      <c r="A16071" s="1">
        <v>1090100431834</v>
      </c>
      <c r="B16071" t="s">
        <v>15103</v>
      </c>
    </row>
    <row r="16072" spans="1:2">
      <c r="A16072" s="1">
        <v>1090100431841</v>
      </c>
      <c r="B16072" t="s">
        <v>15104</v>
      </c>
    </row>
    <row r="16073" spans="1:2">
      <c r="A16073" s="1">
        <v>1090100431858</v>
      </c>
      <c r="B16073" t="s">
        <v>15105</v>
      </c>
    </row>
    <row r="16074" spans="1:2">
      <c r="A16074" s="1">
        <v>1090100431872</v>
      </c>
      <c r="B16074" t="s">
        <v>15106</v>
      </c>
    </row>
    <row r="16075" spans="1:2">
      <c r="A16075" s="1">
        <v>1090100431889</v>
      </c>
      <c r="B16075" t="s">
        <v>15107</v>
      </c>
    </row>
    <row r="16076" spans="1:2">
      <c r="A16076" s="1">
        <v>1090100431896</v>
      </c>
      <c r="B16076" t="s">
        <v>15108</v>
      </c>
    </row>
    <row r="16077" spans="1:2">
      <c r="A16077" s="1">
        <v>1090100431902</v>
      </c>
      <c r="B16077" t="s">
        <v>15109</v>
      </c>
    </row>
    <row r="16078" spans="1:2">
      <c r="A16078" s="1">
        <v>1090100431919</v>
      </c>
      <c r="B16078" t="s">
        <v>15110</v>
      </c>
    </row>
    <row r="16079" spans="1:2">
      <c r="A16079" s="1">
        <v>1090100431926</v>
      </c>
      <c r="B16079" t="s">
        <v>15111</v>
      </c>
    </row>
    <row r="16080" spans="1:2">
      <c r="A16080" s="1">
        <v>1090100431933</v>
      </c>
      <c r="B16080" t="s">
        <v>15112</v>
      </c>
    </row>
    <row r="16081" spans="1:2">
      <c r="A16081" s="1">
        <v>1090100431940</v>
      </c>
      <c r="B16081" t="s">
        <v>15113</v>
      </c>
    </row>
    <row r="16082" spans="1:2">
      <c r="A16082" s="1">
        <v>1090100431957</v>
      </c>
      <c r="B16082" t="s">
        <v>15114</v>
      </c>
    </row>
    <row r="16083" spans="1:2">
      <c r="A16083" s="1">
        <v>1090100431964</v>
      </c>
      <c r="B16083" t="s">
        <v>15115</v>
      </c>
    </row>
    <row r="16084" spans="1:2">
      <c r="A16084" s="1">
        <v>1090100431971</v>
      </c>
      <c r="B16084" t="s">
        <v>15116</v>
      </c>
    </row>
    <row r="16085" spans="1:2">
      <c r="A16085" s="1">
        <v>1090100431988</v>
      </c>
      <c r="B16085" t="s">
        <v>15117</v>
      </c>
    </row>
    <row r="16086" spans="1:2">
      <c r="A16086" s="1">
        <v>1090100431995</v>
      </c>
      <c r="B16086" t="s">
        <v>15118</v>
      </c>
    </row>
    <row r="16087" spans="1:2">
      <c r="A16087" s="1">
        <v>1090100432206</v>
      </c>
      <c r="B16087" t="s">
        <v>15119</v>
      </c>
    </row>
    <row r="16088" spans="1:2">
      <c r="A16088" s="1">
        <v>1090100432220</v>
      </c>
      <c r="B16088" t="s">
        <v>15120</v>
      </c>
    </row>
    <row r="16089" spans="1:2">
      <c r="A16089" s="1">
        <v>1090100432237</v>
      </c>
      <c r="B16089" t="s">
        <v>15121</v>
      </c>
    </row>
    <row r="16090" spans="1:2">
      <c r="A16090" s="1">
        <v>1090100432251</v>
      </c>
      <c r="B16090" t="s">
        <v>15122</v>
      </c>
    </row>
    <row r="16091" spans="1:2">
      <c r="A16091" s="1">
        <v>1090100432268</v>
      </c>
      <c r="B16091" t="s">
        <v>15123</v>
      </c>
    </row>
    <row r="16092" spans="1:2">
      <c r="A16092" s="1">
        <v>1090100432299</v>
      </c>
      <c r="B16092" t="s">
        <v>15124</v>
      </c>
    </row>
    <row r="16093" spans="1:2">
      <c r="A16093" s="1">
        <v>1090100433081</v>
      </c>
      <c r="B16093" t="s">
        <v>15125</v>
      </c>
    </row>
    <row r="16094" spans="1:2">
      <c r="A16094" s="1">
        <v>1090100433098</v>
      </c>
      <c r="B16094" t="s">
        <v>15126</v>
      </c>
    </row>
    <row r="16095" spans="1:2">
      <c r="A16095" s="1">
        <v>1090100433104</v>
      </c>
      <c r="B16095" t="s">
        <v>15127</v>
      </c>
    </row>
    <row r="16096" spans="1:2">
      <c r="A16096" s="1">
        <v>1090100433111</v>
      </c>
      <c r="B16096" t="s">
        <v>15128</v>
      </c>
    </row>
    <row r="16097" spans="1:2">
      <c r="A16097" s="1">
        <v>1090100433135</v>
      </c>
      <c r="B16097" t="s">
        <v>15129</v>
      </c>
    </row>
    <row r="16098" spans="1:2">
      <c r="A16098" s="1">
        <v>1090100433142</v>
      </c>
      <c r="B16098" t="s">
        <v>15130</v>
      </c>
    </row>
    <row r="16099" spans="1:2">
      <c r="A16099" s="1">
        <v>1090100433166</v>
      </c>
      <c r="B16099" t="s">
        <v>15131</v>
      </c>
    </row>
    <row r="16100" spans="1:2">
      <c r="A16100" s="1">
        <v>1090100433173</v>
      </c>
      <c r="B16100" t="s">
        <v>15132</v>
      </c>
    </row>
    <row r="16101" spans="1:2">
      <c r="A16101" s="1">
        <v>1090100433180</v>
      </c>
      <c r="B16101" t="s">
        <v>15133</v>
      </c>
    </row>
    <row r="16102" spans="1:2">
      <c r="A16102" s="1">
        <v>1090100433197</v>
      </c>
      <c r="B16102" t="s">
        <v>15134</v>
      </c>
    </row>
    <row r="16103" spans="1:2">
      <c r="A16103" s="1">
        <v>1090100433210</v>
      </c>
      <c r="B16103" t="s">
        <v>15135</v>
      </c>
    </row>
    <row r="16104" spans="1:2">
      <c r="A16104" s="1">
        <v>1090100433258</v>
      </c>
      <c r="B16104" t="s">
        <v>15136</v>
      </c>
    </row>
    <row r="16105" spans="1:2">
      <c r="A16105" s="1">
        <v>1090100433319</v>
      </c>
      <c r="B16105" t="s">
        <v>15137</v>
      </c>
    </row>
    <row r="16106" spans="1:2">
      <c r="A16106" s="1">
        <v>1090100433340</v>
      </c>
      <c r="B16106" t="s">
        <v>15138</v>
      </c>
    </row>
    <row r="16107" spans="1:2">
      <c r="A16107" s="1">
        <v>1090100433388</v>
      </c>
      <c r="B16107" t="s">
        <v>15139</v>
      </c>
    </row>
    <row r="16108" spans="1:2">
      <c r="A16108" s="1">
        <v>1090100433395</v>
      </c>
      <c r="B16108" t="s">
        <v>15140</v>
      </c>
    </row>
    <row r="16109" spans="1:2">
      <c r="A16109" s="1">
        <v>1090100433401</v>
      </c>
      <c r="B16109" t="s">
        <v>15141</v>
      </c>
    </row>
    <row r="16110" spans="1:2">
      <c r="A16110" s="1">
        <v>1090100433418</v>
      </c>
      <c r="B16110" t="s">
        <v>15142</v>
      </c>
    </row>
    <row r="16111" spans="1:2">
      <c r="A16111" s="1">
        <v>1090100433449</v>
      </c>
      <c r="B16111" t="s">
        <v>15143</v>
      </c>
    </row>
    <row r="16112" spans="1:2">
      <c r="A16112" s="1">
        <v>1090100433463</v>
      </c>
      <c r="B16112" t="s">
        <v>15144</v>
      </c>
    </row>
    <row r="16113" spans="1:2">
      <c r="A16113" s="1">
        <v>1090100433487</v>
      </c>
      <c r="B16113" t="s">
        <v>15145</v>
      </c>
    </row>
    <row r="16114" spans="1:2">
      <c r="A16114" s="1">
        <v>1090100433500</v>
      </c>
      <c r="B16114" t="s">
        <v>15146</v>
      </c>
    </row>
    <row r="16115" spans="1:2">
      <c r="A16115" s="1">
        <v>1090100433517</v>
      </c>
      <c r="B16115" t="s">
        <v>15147</v>
      </c>
    </row>
    <row r="16116" spans="1:2">
      <c r="A16116" s="1">
        <v>1090100433531</v>
      </c>
      <c r="B16116" t="s">
        <v>15148</v>
      </c>
    </row>
    <row r="16117" spans="1:2">
      <c r="A16117" s="1">
        <v>1090100433548</v>
      </c>
      <c r="B16117" t="s">
        <v>15149</v>
      </c>
    </row>
    <row r="16118" spans="1:2">
      <c r="A16118" s="1">
        <v>1090100433579</v>
      </c>
      <c r="B16118" t="s">
        <v>15150</v>
      </c>
    </row>
    <row r="16119" spans="1:2">
      <c r="A16119" s="1">
        <v>1090100433586</v>
      </c>
      <c r="B16119" t="s">
        <v>15151</v>
      </c>
    </row>
    <row r="16120" spans="1:2">
      <c r="A16120" s="1">
        <v>1090100433593</v>
      </c>
      <c r="B16120" t="s">
        <v>15152</v>
      </c>
    </row>
    <row r="16121" spans="1:2">
      <c r="A16121" s="1">
        <v>1090100433609</v>
      </c>
      <c r="B16121" t="s">
        <v>15153</v>
      </c>
    </row>
    <row r="16122" spans="1:2">
      <c r="A16122" s="1">
        <v>1090100433616</v>
      </c>
      <c r="B16122" t="s">
        <v>15154</v>
      </c>
    </row>
    <row r="16123" spans="1:2">
      <c r="A16123" s="1">
        <v>1090100433623</v>
      </c>
      <c r="B16123" t="s">
        <v>15155</v>
      </c>
    </row>
    <row r="16124" spans="1:2">
      <c r="A16124" s="1">
        <v>1090100433630</v>
      </c>
      <c r="B16124" t="s">
        <v>15156</v>
      </c>
    </row>
    <row r="16125" spans="1:2">
      <c r="A16125" s="1">
        <v>1090100433647</v>
      </c>
      <c r="B16125" t="s">
        <v>15157</v>
      </c>
    </row>
    <row r="16126" spans="1:2">
      <c r="A16126" s="1">
        <v>1090100433678</v>
      </c>
      <c r="B16126" t="s">
        <v>15158</v>
      </c>
    </row>
    <row r="16127" spans="1:2">
      <c r="A16127" s="1">
        <v>1090100433685</v>
      </c>
      <c r="B16127" t="s">
        <v>15159</v>
      </c>
    </row>
    <row r="16128" spans="1:2">
      <c r="A16128" s="1">
        <v>1090100433708</v>
      </c>
      <c r="B16128" t="s">
        <v>15160</v>
      </c>
    </row>
    <row r="16129" spans="1:2">
      <c r="A16129" s="1">
        <v>1090100433715</v>
      </c>
      <c r="B16129" t="s">
        <v>15161</v>
      </c>
    </row>
    <row r="16130" spans="1:2">
      <c r="A16130" s="1">
        <v>1090100433722</v>
      </c>
      <c r="B16130" t="s">
        <v>15162</v>
      </c>
    </row>
    <row r="16131" spans="1:2">
      <c r="A16131" s="1">
        <v>1090100433739</v>
      </c>
      <c r="B16131" t="s">
        <v>15163</v>
      </c>
    </row>
    <row r="16132" spans="1:2">
      <c r="A16132" s="1">
        <v>1090100433746</v>
      </c>
      <c r="B16132" t="s">
        <v>15164</v>
      </c>
    </row>
    <row r="16133" spans="1:2">
      <c r="A16133" s="1">
        <v>1090100433753</v>
      </c>
      <c r="B16133" t="s">
        <v>15165</v>
      </c>
    </row>
    <row r="16134" spans="1:2">
      <c r="A16134" s="1">
        <v>1090100433784</v>
      </c>
      <c r="B16134" t="s">
        <v>15166</v>
      </c>
    </row>
    <row r="16135" spans="1:2">
      <c r="A16135" s="1">
        <v>1090100433807</v>
      </c>
      <c r="B16135" t="s">
        <v>15167</v>
      </c>
    </row>
    <row r="16136" spans="1:2">
      <c r="A16136" s="1">
        <v>1090100433883</v>
      </c>
      <c r="B16136" t="s">
        <v>15168</v>
      </c>
    </row>
    <row r="16137" spans="1:2">
      <c r="A16137" s="1">
        <v>1090100433906</v>
      </c>
      <c r="B16137" t="s">
        <v>15169</v>
      </c>
    </row>
    <row r="16138" spans="1:2">
      <c r="A16138" s="1">
        <v>1090100434316</v>
      </c>
      <c r="B16138" t="e">
        <f>+SHOVEL RYKER HM S518Y ROUND HEAD W/FIBERGLASS HANDLE</f>
        <v>#NAME?</v>
      </c>
    </row>
    <row r="16139" spans="1:2">
      <c r="A16139" s="1">
        <v>1090100434675</v>
      </c>
      <c r="B16139" t="s">
        <v>15170</v>
      </c>
    </row>
    <row r="16140" spans="1:2">
      <c r="A16140" s="1">
        <v>1090100434699</v>
      </c>
      <c r="B16140" t="s">
        <v>15171</v>
      </c>
    </row>
    <row r="16141" spans="1:2">
      <c r="A16141" s="1">
        <v>1090100434897</v>
      </c>
      <c r="B16141" t="s">
        <v>3274</v>
      </c>
    </row>
    <row r="16142" spans="1:2">
      <c r="A16142" s="1">
        <v>1090100434965</v>
      </c>
      <c r="B16142" t="s">
        <v>15172</v>
      </c>
    </row>
    <row r="16143" spans="1:2">
      <c r="A16143" s="1">
        <v>1090100434972</v>
      </c>
      <c r="B16143" t="s">
        <v>15173</v>
      </c>
    </row>
    <row r="16144" spans="1:2">
      <c r="A16144" s="1">
        <v>1090100434989</v>
      </c>
      <c r="B16144" t="s">
        <v>15174</v>
      </c>
    </row>
    <row r="16145" spans="1:2">
      <c r="A16145" s="1">
        <v>1090100434996</v>
      </c>
      <c r="B16145" t="s">
        <v>15175</v>
      </c>
    </row>
    <row r="16146" spans="1:2">
      <c r="A16146" s="1">
        <v>1090100435009</v>
      </c>
      <c r="B16146" t="s">
        <v>15176</v>
      </c>
    </row>
    <row r="16147" spans="1:2">
      <c r="A16147" s="1">
        <v>1090100435016</v>
      </c>
      <c r="B16147" t="s">
        <v>15177</v>
      </c>
    </row>
    <row r="16148" spans="1:2">
      <c r="A16148" s="1">
        <v>1090100435023</v>
      </c>
      <c r="B16148" t="s">
        <v>15178</v>
      </c>
    </row>
    <row r="16149" spans="1:2">
      <c r="A16149" s="1">
        <v>1090100435061</v>
      </c>
      <c r="B16149" t="s">
        <v>15179</v>
      </c>
    </row>
    <row r="16150" spans="1:2">
      <c r="A16150" s="1">
        <v>1090100435092</v>
      </c>
      <c r="B16150" t="s">
        <v>15180</v>
      </c>
    </row>
    <row r="16151" spans="1:2">
      <c r="A16151" s="1">
        <v>1090100435146</v>
      </c>
      <c r="B16151" t="s">
        <v>15181</v>
      </c>
    </row>
    <row r="16152" spans="1:2">
      <c r="A16152" s="1">
        <v>1090100435177</v>
      </c>
      <c r="B16152" t="s">
        <v>15182</v>
      </c>
    </row>
    <row r="16153" spans="1:2">
      <c r="A16153" s="1">
        <v>1090100435191</v>
      </c>
      <c r="B16153" t="s">
        <v>15183</v>
      </c>
    </row>
    <row r="16154" spans="1:2">
      <c r="A16154" s="1">
        <v>1090100435207</v>
      </c>
      <c r="B16154" t="s">
        <v>15184</v>
      </c>
    </row>
    <row r="16155" spans="1:2">
      <c r="A16155" s="1">
        <v>1090100435214</v>
      </c>
      <c r="B16155" t="s">
        <v>15185</v>
      </c>
    </row>
    <row r="16156" spans="1:2">
      <c r="A16156" s="1">
        <v>1090100435245</v>
      </c>
      <c r="B16156" t="e">
        <f>+LAV RAVONI SM HB-530-626</f>
        <v>#NAME?</v>
      </c>
    </row>
    <row r="16157" spans="1:2">
      <c r="A16157" s="1">
        <v>1090100435252</v>
      </c>
      <c r="B16157" t="s">
        <v>15186</v>
      </c>
    </row>
    <row r="16158" spans="1:2">
      <c r="A16158" s="1">
        <v>1090100435269</v>
      </c>
      <c r="B16158" t="e">
        <f>+LAV RAVONI SM HB-530-695</f>
        <v>#NAME?</v>
      </c>
    </row>
    <row r="16159" spans="1:2">
      <c r="A16159" s="1">
        <v>1090100435283</v>
      </c>
      <c r="B16159" t="s">
        <v>15187</v>
      </c>
    </row>
    <row r="16160" spans="1:2">
      <c r="A16160" s="1">
        <v>1090100435306</v>
      </c>
      <c r="B16160" t="e">
        <f>+LAV RAVONI SM HB-410-626</f>
        <v>#NAME?</v>
      </c>
    </row>
    <row r="16161" spans="1:2">
      <c r="A16161" s="1">
        <v>1090100435313</v>
      </c>
      <c r="B16161" t="s">
        <v>15188</v>
      </c>
    </row>
    <row r="16162" spans="1:2">
      <c r="A16162" s="1">
        <v>1090100435337</v>
      </c>
      <c r="B16162" t="e">
        <f>+LAV RAVONI SM HB-410-695</f>
        <v>#NAME?</v>
      </c>
    </row>
    <row r="16163" spans="1:2">
      <c r="A16163" s="1">
        <v>1090100435344</v>
      </c>
      <c r="B16163" t="s">
        <v>15189</v>
      </c>
    </row>
    <row r="16164" spans="1:2">
      <c r="A16164" s="1">
        <v>1090100435443</v>
      </c>
      <c r="B16164" t="s">
        <v>15190</v>
      </c>
    </row>
    <row r="16165" spans="1:2">
      <c r="A16165" s="1">
        <v>1090100435450</v>
      </c>
      <c r="B16165" t="s">
        <v>15191</v>
      </c>
    </row>
    <row r="16166" spans="1:2">
      <c r="A16166" s="1">
        <v>1090100435603</v>
      </c>
      <c r="B16166" t="s">
        <v>15192</v>
      </c>
    </row>
    <row r="16167" spans="1:2">
      <c r="A16167" s="1">
        <v>1090100435610</v>
      </c>
      <c r="B16167" t="s">
        <v>15193</v>
      </c>
    </row>
    <row r="16168" spans="1:2">
      <c r="A16168" s="1">
        <v>1090100435634</v>
      </c>
      <c r="B16168" t="s">
        <v>15194</v>
      </c>
    </row>
    <row r="16169" spans="1:2">
      <c r="A16169" s="1">
        <v>1090100435641</v>
      </c>
      <c r="B16169" t="s">
        <v>15195</v>
      </c>
    </row>
    <row r="16170" spans="1:2">
      <c r="A16170" s="1">
        <v>1090100435658</v>
      </c>
      <c r="B16170" t="s">
        <v>15196</v>
      </c>
    </row>
    <row r="16171" spans="1:2">
      <c r="A16171" s="1">
        <v>1090100435665</v>
      </c>
      <c r="B16171" t="s">
        <v>15197</v>
      </c>
    </row>
    <row r="16172" spans="1:2">
      <c r="A16172" s="1">
        <v>1090100435955</v>
      </c>
      <c r="B16172" t="s">
        <v>15198</v>
      </c>
    </row>
    <row r="16173" spans="1:2">
      <c r="A16173" s="1">
        <v>1090100436242</v>
      </c>
      <c r="B16173" t="s">
        <v>15199</v>
      </c>
    </row>
    <row r="16174" spans="1:2">
      <c r="A16174" s="1">
        <v>1090100436259</v>
      </c>
      <c r="B16174" t="s">
        <v>15200</v>
      </c>
    </row>
    <row r="16175" spans="1:2">
      <c r="A16175" s="1">
        <v>1090100436266</v>
      </c>
      <c r="B16175" t="s">
        <v>15201</v>
      </c>
    </row>
    <row r="16176" spans="1:2">
      <c r="A16176" s="1">
        <v>1090100436273</v>
      </c>
      <c r="B16176" t="s">
        <v>15202</v>
      </c>
    </row>
    <row r="16177" spans="1:2">
      <c r="A16177" s="1">
        <v>1090100436303</v>
      </c>
      <c r="B16177" t="s">
        <v>15203</v>
      </c>
    </row>
    <row r="16178" spans="1:2">
      <c r="A16178" s="1">
        <v>1090100436310</v>
      </c>
      <c r="B16178" t="s">
        <v>15204</v>
      </c>
    </row>
    <row r="16179" spans="1:2">
      <c r="A16179" s="1">
        <v>1090100436327</v>
      </c>
      <c r="B16179" t="s">
        <v>15205</v>
      </c>
    </row>
    <row r="16180" spans="1:2">
      <c r="A16180" s="1">
        <v>1090100436334</v>
      </c>
      <c r="B16180" t="s">
        <v>15206</v>
      </c>
    </row>
    <row r="16181" spans="1:2">
      <c r="A16181" s="1">
        <v>1090100436341</v>
      </c>
      <c r="B16181" t="s">
        <v>15207</v>
      </c>
    </row>
    <row r="16182" spans="1:2">
      <c r="A16182" s="1">
        <v>1090100436358</v>
      </c>
      <c r="B16182" t="s">
        <v>15208</v>
      </c>
    </row>
    <row r="16183" spans="1:2">
      <c r="A16183" s="1">
        <v>1090100436365</v>
      </c>
      <c r="B16183" t="s">
        <v>15209</v>
      </c>
    </row>
    <row r="16184" spans="1:2">
      <c r="A16184" s="1">
        <v>1090100436372</v>
      </c>
      <c r="B16184" t="s">
        <v>15210</v>
      </c>
    </row>
    <row r="16185" spans="1:2">
      <c r="A16185" s="1">
        <v>1090100436389</v>
      </c>
      <c r="B16185" t="s">
        <v>15211</v>
      </c>
    </row>
    <row r="16186" spans="1:2">
      <c r="A16186" s="1">
        <v>1090100436396</v>
      </c>
      <c r="B16186" t="s">
        <v>15212</v>
      </c>
    </row>
    <row r="16187" spans="1:2">
      <c r="A16187" s="1">
        <v>1090100436402</v>
      </c>
      <c r="B16187" t="s">
        <v>15213</v>
      </c>
    </row>
    <row r="16188" spans="1:2">
      <c r="A16188" s="1">
        <v>1090100436419</v>
      </c>
      <c r="B16188" t="s">
        <v>15214</v>
      </c>
    </row>
    <row r="16189" spans="1:2">
      <c r="A16189" s="1">
        <v>1090100436426</v>
      </c>
      <c r="B16189" t="s">
        <v>15215</v>
      </c>
    </row>
    <row r="16190" spans="1:2">
      <c r="A16190" s="1">
        <v>1090100436433</v>
      </c>
      <c r="B16190" t="s">
        <v>15216</v>
      </c>
    </row>
    <row r="16191" spans="1:2">
      <c r="A16191" s="1">
        <v>1090100436440</v>
      </c>
      <c r="B16191" t="s">
        <v>15217</v>
      </c>
    </row>
    <row r="16192" spans="1:2">
      <c r="A16192" s="1">
        <v>1090100436488</v>
      </c>
      <c r="B16192" t="s">
        <v>15218</v>
      </c>
    </row>
    <row r="16193" spans="1:2">
      <c r="A16193" s="1">
        <v>1090100436495</v>
      </c>
      <c r="B16193" t="s">
        <v>15219</v>
      </c>
    </row>
    <row r="16194" spans="1:2">
      <c r="A16194" s="1">
        <v>1090100436501</v>
      </c>
      <c r="B16194" t="s">
        <v>15220</v>
      </c>
    </row>
    <row r="16195" spans="1:2">
      <c r="A16195" s="1">
        <v>1090100436518</v>
      </c>
      <c r="B16195" t="s">
        <v>15221</v>
      </c>
    </row>
    <row r="16196" spans="1:2">
      <c r="A16196" s="1">
        <v>1090100436556</v>
      </c>
      <c r="B16196" t="s">
        <v>15222</v>
      </c>
    </row>
    <row r="16197" spans="1:2">
      <c r="A16197" s="1">
        <v>1090100436570</v>
      </c>
      <c r="B16197" t="s">
        <v>15223</v>
      </c>
    </row>
    <row r="16198" spans="1:2">
      <c r="A16198" s="1">
        <v>1090100436587</v>
      </c>
      <c r="B16198" t="s">
        <v>15224</v>
      </c>
    </row>
    <row r="16199" spans="1:2">
      <c r="A16199" s="1">
        <v>1090100436594</v>
      </c>
      <c r="B16199" t="s">
        <v>15225</v>
      </c>
    </row>
    <row r="16200" spans="1:2">
      <c r="A16200" s="1">
        <v>1090100436631</v>
      </c>
      <c r="B16200" t="s">
        <v>15226</v>
      </c>
    </row>
    <row r="16201" spans="1:2">
      <c r="A16201" s="1">
        <v>1090100436662</v>
      </c>
      <c r="B16201" t="s">
        <v>15227</v>
      </c>
    </row>
    <row r="16202" spans="1:2">
      <c r="A16202" s="1">
        <v>1090100436754</v>
      </c>
      <c r="B16202" t="s">
        <v>15228</v>
      </c>
    </row>
    <row r="16203" spans="1:2">
      <c r="A16203" s="1">
        <v>1090100436785</v>
      </c>
      <c r="B16203" t="s">
        <v>15229</v>
      </c>
    </row>
    <row r="16204" spans="1:2">
      <c r="A16204" s="1">
        <v>1090100436808</v>
      </c>
      <c r="B16204" t="s">
        <v>15230</v>
      </c>
    </row>
    <row r="16205" spans="1:2">
      <c r="A16205" s="1">
        <v>1090100436839</v>
      </c>
      <c r="B16205" t="s">
        <v>15231</v>
      </c>
    </row>
    <row r="16206" spans="1:2">
      <c r="A16206" s="1">
        <v>1090100436853</v>
      </c>
      <c r="B16206" t="s">
        <v>15232</v>
      </c>
    </row>
    <row r="16207" spans="1:2">
      <c r="A16207" s="1">
        <v>1090100436860</v>
      </c>
      <c r="B16207" t="s">
        <v>15233</v>
      </c>
    </row>
    <row r="16208" spans="1:2">
      <c r="A16208" s="1">
        <v>1090100436884</v>
      </c>
      <c r="B16208" t="s">
        <v>15234</v>
      </c>
    </row>
    <row r="16209" spans="1:2">
      <c r="A16209" s="1">
        <v>1090100436914</v>
      </c>
      <c r="B16209" t="s">
        <v>15235</v>
      </c>
    </row>
    <row r="16210" spans="1:2">
      <c r="A16210" s="1">
        <v>1090100437041</v>
      </c>
      <c r="B16210" t="s">
        <v>15236</v>
      </c>
    </row>
    <row r="16211" spans="1:2">
      <c r="A16211" s="1">
        <v>1090100437058</v>
      </c>
      <c r="B16211" t="s">
        <v>15237</v>
      </c>
    </row>
    <row r="16212" spans="1:2">
      <c r="A16212" s="1">
        <v>1090100437089</v>
      </c>
      <c r="B16212" t="s">
        <v>15238</v>
      </c>
    </row>
    <row r="16213" spans="1:2">
      <c r="A16213" s="1">
        <v>1090100437102</v>
      </c>
      <c r="B16213" t="s">
        <v>15239</v>
      </c>
    </row>
    <row r="16214" spans="1:2">
      <c r="A16214" s="1">
        <v>1090100437218</v>
      </c>
      <c r="B16214" t="s">
        <v>15240</v>
      </c>
    </row>
    <row r="16215" spans="1:2">
      <c r="A16215" s="1">
        <v>1090100437287</v>
      </c>
      <c r="B16215" t="e">
        <f>+NFS-CABINET RAVONI NI KDL-A105 RED</f>
        <v>#NAME?</v>
      </c>
    </row>
    <row r="16216" spans="1:2">
      <c r="A16216" s="1">
        <v>1090100437522</v>
      </c>
      <c r="B16216" t="e">
        <f>+STEAM SAUNA ROOM RAVONI SA ACCS. DRAIN CF2105B</f>
        <v>#NAME?</v>
      </c>
    </row>
    <row r="16217" spans="1:2">
      <c r="A16217" s="1">
        <v>1090100437584</v>
      </c>
      <c r="B16217" t="s">
        <v>15241</v>
      </c>
    </row>
    <row r="16218" spans="1:2">
      <c r="A16218" s="1">
        <v>1090100437614</v>
      </c>
      <c r="B16218" t="s">
        <v>15242</v>
      </c>
    </row>
    <row r="16219" spans="1:2">
      <c r="A16219" s="1">
        <v>1090100437621</v>
      </c>
      <c r="B16219" t="s">
        <v>15243</v>
      </c>
    </row>
    <row r="16220" spans="1:2">
      <c r="A16220" s="1">
        <v>1090100437690</v>
      </c>
      <c r="B16220" t="s">
        <v>15244</v>
      </c>
    </row>
    <row r="16221" spans="1:2">
      <c r="A16221" s="1">
        <v>1090100437744</v>
      </c>
      <c r="B16221" t="s">
        <v>15245</v>
      </c>
    </row>
    <row r="16222" spans="1:2">
      <c r="A16222" s="1">
        <v>1090100437928</v>
      </c>
      <c r="B16222" t="s">
        <v>15246</v>
      </c>
    </row>
    <row r="16223" spans="1:2">
      <c r="A16223" s="1">
        <v>1090100437997</v>
      </c>
      <c r="B16223" t="s">
        <v>15247</v>
      </c>
    </row>
    <row r="16224" spans="1:2">
      <c r="A16224" s="1">
        <v>1090100438000</v>
      </c>
      <c r="B16224" t="s">
        <v>15248</v>
      </c>
    </row>
    <row r="16225" spans="1:2">
      <c r="A16225" s="1">
        <v>1090100438024</v>
      </c>
      <c r="B16225" t="s">
        <v>15249</v>
      </c>
    </row>
    <row r="16226" spans="1:2">
      <c r="A16226" s="1">
        <v>1090100438031</v>
      </c>
      <c r="B16226" t="e">
        <f>+NFS-RACK BREMEN GG SL223B DISH-BOWL</f>
        <v>#NAME?</v>
      </c>
    </row>
    <row r="16227" spans="1:2">
      <c r="A16227" s="1">
        <v>1090100438048</v>
      </c>
      <c r="B16227" t="e">
        <f>+NFS-RACK BREMEN GG SL668B MULTIFUNC.DISH-BOWL</f>
        <v>#NAME?</v>
      </c>
    </row>
    <row r="16228" spans="1:2">
      <c r="A16228" s="1">
        <v>1090100438055</v>
      </c>
      <c r="B16228" t="e">
        <f>+NFS-RACK BREMEN GG SL668C MULTIFUNC.DISH-BOWL</f>
        <v>#NAME?</v>
      </c>
    </row>
    <row r="16229" spans="1:2">
      <c r="A16229" s="1">
        <v>1090100438062</v>
      </c>
      <c r="B16229" t="e">
        <f>+NFS-DRAWER BASKET BREMEN GG GA388B MULTIFUNC.</f>
        <v>#NAME?</v>
      </c>
    </row>
    <row r="16230" spans="1:2">
      <c r="A16230" s="1">
        <v>1090100438079</v>
      </c>
      <c r="B16230" t="e">
        <f>+NFS-DRAWER BASKET BREMEN GG SL007E1</f>
        <v>#NAME?</v>
      </c>
    </row>
    <row r="16231" spans="1:2">
      <c r="A16231" s="1">
        <v>1090100438086</v>
      </c>
      <c r="B16231" t="e">
        <f>+NFS-DRAWER BASKET BREMEN GG SL007G1</f>
        <v>#NAME?</v>
      </c>
    </row>
    <row r="16232" spans="1:2">
      <c r="A16232" s="1">
        <v>1090100438093</v>
      </c>
      <c r="B16232" t="e">
        <f>+NFS-DRAWER BASKET BREMEN GG SL009J MULTIFUNC.</f>
        <v>#NAME?</v>
      </c>
    </row>
    <row r="16233" spans="1:2">
      <c r="A16233" s="1">
        <v>1090100438109</v>
      </c>
      <c r="B16233" t="e">
        <f>+NFS-DRAWER BASKET BREMEN GG SL009N MULTIFUNC.</f>
        <v>#NAME?</v>
      </c>
    </row>
    <row r="16234" spans="1:2">
      <c r="A16234" s="1">
        <v>1090100438116</v>
      </c>
      <c r="B16234" t="e">
        <f>+NFS-DRAWER BASKET BREMEN GG SL017C MULTIFUNC.</f>
        <v>#NAME?</v>
      </c>
    </row>
    <row r="16235" spans="1:2">
      <c r="A16235" s="1">
        <v>1090100438185</v>
      </c>
      <c r="B16235" t="s">
        <v>15250</v>
      </c>
    </row>
    <row r="16236" spans="1:2">
      <c r="A16236" s="1">
        <v>1090100438192</v>
      </c>
      <c r="B16236" t="s">
        <v>15251</v>
      </c>
    </row>
    <row r="16237" spans="1:2">
      <c r="A16237" s="1">
        <v>1090100438215</v>
      </c>
      <c r="B16237" t="s">
        <v>15252</v>
      </c>
    </row>
    <row r="16238" spans="1:2">
      <c r="A16238" s="1">
        <v>1090100438246</v>
      </c>
      <c r="B16238" t="s">
        <v>15253</v>
      </c>
    </row>
    <row r="16239" spans="1:2">
      <c r="A16239" s="1">
        <v>1090100438635</v>
      </c>
      <c r="B16239" t="s">
        <v>15254</v>
      </c>
    </row>
    <row r="16240" spans="1:2">
      <c r="A16240" s="1">
        <v>1090100438796</v>
      </c>
      <c r="B16240" t="s">
        <v>15255</v>
      </c>
    </row>
    <row r="16241" spans="1:2">
      <c r="A16241" s="1">
        <v>1090100438857</v>
      </c>
      <c r="B16241" t="s">
        <v>15256</v>
      </c>
    </row>
    <row r="16242" spans="1:2">
      <c r="A16242" s="1">
        <v>1090100438864</v>
      </c>
      <c r="B16242" t="s">
        <v>15257</v>
      </c>
    </row>
    <row r="16243" spans="1:2">
      <c r="A16243" s="1">
        <v>1090100438871</v>
      </c>
      <c r="B16243" t="s">
        <v>15258</v>
      </c>
    </row>
    <row r="16244" spans="1:2">
      <c r="A16244" s="1">
        <v>1090100438888</v>
      </c>
      <c r="B16244" t="s">
        <v>15259</v>
      </c>
    </row>
    <row r="16245" spans="1:2">
      <c r="A16245" s="1">
        <v>1090100438895</v>
      </c>
      <c r="B16245" t="s">
        <v>15260</v>
      </c>
    </row>
    <row r="16246" spans="1:2">
      <c r="A16246" s="1">
        <v>1090100438901</v>
      </c>
      <c r="B16246" t="s">
        <v>15261</v>
      </c>
    </row>
    <row r="16247" spans="1:2">
      <c r="A16247" s="1">
        <v>1090100438956</v>
      </c>
      <c r="B16247" t="s">
        <v>15262</v>
      </c>
    </row>
    <row r="16248" spans="1:2">
      <c r="A16248" s="1">
        <v>1090100438970</v>
      </c>
      <c r="B16248" t="s">
        <v>15263</v>
      </c>
    </row>
    <row r="16249" spans="1:2">
      <c r="A16249" s="1">
        <v>1090100438994</v>
      </c>
      <c r="B16249" t="s">
        <v>15264</v>
      </c>
    </row>
    <row r="16250" spans="1:2">
      <c r="A16250" s="1">
        <v>1090100439007</v>
      </c>
      <c r="B16250" t="s">
        <v>15265</v>
      </c>
    </row>
    <row r="16251" spans="1:2">
      <c r="A16251" s="1">
        <v>1090100439014</v>
      </c>
      <c r="B16251" t="s">
        <v>15266</v>
      </c>
    </row>
    <row r="16252" spans="1:2">
      <c r="A16252" s="1">
        <v>1090100439021</v>
      </c>
      <c r="B16252" t="s">
        <v>15267</v>
      </c>
    </row>
    <row r="16253" spans="1:2">
      <c r="A16253" s="1">
        <v>1090100439038</v>
      </c>
      <c r="B16253" t="s">
        <v>15268</v>
      </c>
    </row>
    <row r="16254" spans="1:2">
      <c r="A16254" s="1">
        <v>1090100439045</v>
      </c>
      <c r="B16254" t="s">
        <v>15269</v>
      </c>
    </row>
    <row r="16255" spans="1:2">
      <c r="A16255" s="1">
        <v>1090100439052</v>
      </c>
      <c r="B16255" t="s">
        <v>15270</v>
      </c>
    </row>
    <row r="16256" spans="1:2">
      <c r="A16256" s="1">
        <v>1090100439069</v>
      </c>
      <c r="B16256" t="s">
        <v>15271</v>
      </c>
    </row>
    <row r="16257" spans="1:2">
      <c r="A16257" s="1">
        <v>1090100439076</v>
      </c>
      <c r="B16257" t="s">
        <v>15272</v>
      </c>
    </row>
    <row r="16258" spans="1:2">
      <c r="A16258" s="1">
        <v>1090100439090</v>
      </c>
      <c r="B16258" t="s">
        <v>15273</v>
      </c>
    </row>
    <row r="16259" spans="1:2">
      <c r="A16259" s="1">
        <v>1090100439106</v>
      </c>
      <c r="B16259" t="s">
        <v>15274</v>
      </c>
    </row>
    <row r="16260" spans="1:2">
      <c r="A16260" s="1">
        <v>1090100439113</v>
      </c>
      <c r="B16260" t="s">
        <v>15275</v>
      </c>
    </row>
    <row r="16261" spans="1:2">
      <c r="A16261" s="1">
        <v>1090100439144</v>
      </c>
      <c r="B16261" t="s">
        <v>15276</v>
      </c>
    </row>
    <row r="16262" spans="1:2">
      <c r="A16262" s="1">
        <v>1090100439151</v>
      </c>
      <c r="B16262" t="s">
        <v>15277</v>
      </c>
    </row>
    <row r="16263" spans="1:2">
      <c r="A16263" s="1">
        <v>1090100439168</v>
      </c>
      <c r="B16263" t="s">
        <v>15278</v>
      </c>
    </row>
    <row r="16264" spans="1:2">
      <c r="A16264" s="1">
        <v>1090100439175</v>
      </c>
      <c r="B16264" t="s">
        <v>15279</v>
      </c>
    </row>
    <row r="16265" spans="1:2">
      <c r="A16265" s="1">
        <v>1090100439182</v>
      </c>
      <c r="B16265" t="s">
        <v>15280</v>
      </c>
    </row>
    <row r="16266" spans="1:2">
      <c r="A16266" s="1">
        <v>1090100439199</v>
      </c>
      <c r="B16266" t="s">
        <v>15281</v>
      </c>
    </row>
    <row r="16267" spans="1:2">
      <c r="A16267" s="1">
        <v>1090100439205</v>
      </c>
      <c r="B16267" t="s">
        <v>15282</v>
      </c>
    </row>
    <row r="16268" spans="1:2">
      <c r="A16268" s="1">
        <v>1090100439212</v>
      </c>
      <c r="B16268" t="s">
        <v>15283</v>
      </c>
    </row>
    <row r="16269" spans="1:2">
      <c r="A16269" s="1">
        <v>1090100439229</v>
      </c>
      <c r="B16269" t="s">
        <v>15284</v>
      </c>
    </row>
    <row r="16270" spans="1:2">
      <c r="A16270" s="1">
        <v>1090100439236</v>
      </c>
      <c r="B16270" t="s">
        <v>15285</v>
      </c>
    </row>
    <row r="16271" spans="1:2">
      <c r="A16271" s="1">
        <v>1090100439243</v>
      </c>
      <c r="B16271" t="s">
        <v>15286</v>
      </c>
    </row>
    <row r="16272" spans="1:2">
      <c r="A16272" s="1">
        <v>1090100439250</v>
      </c>
      <c r="B16272" t="s">
        <v>15287</v>
      </c>
    </row>
    <row r="16273" spans="1:2">
      <c r="A16273" s="1">
        <v>1090100439267</v>
      </c>
      <c r="B16273" t="s">
        <v>15288</v>
      </c>
    </row>
    <row r="16274" spans="1:2">
      <c r="A16274" s="1">
        <v>1090100439274</v>
      </c>
      <c r="B16274" t="s">
        <v>15289</v>
      </c>
    </row>
    <row r="16275" spans="1:2">
      <c r="A16275" s="1">
        <v>1090100439281</v>
      </c>
      <c r="B16275" t="s">
        <v>15290</v>
      </c>
    </row>
    <row r="16276" spans="1:2">
      <c r="A16276" s="1">
        <v>1090100439304</v>
      </c>
      <c r="B16276" t="s">
        <v>15291</v>
      </c>
    </row>
    <row r="16277" spans="1:2">
      <c r="A16277" s="1">
        <v>1090100439311</v>
      </c>
      <c r="B16277" t="s">
        <v>15292</v>
      </c>
    </row>
    <row r="16278" spans="1:2">
      <c r="A16278" s="1">
        <v>1090100439328</v>
      </c>
      <c r="B16278" t="s">
        <v>15293</v>
      </c>
    </row>
    <row r="16279" spans="1:2">
      <c r="A16279" s="1">
        <v>1090100439410</v>
      </c>
      <c r="B16279" t="s">
        <v>15294</v>
      </c>
    </row>
    <row r="16280" spans="1:2">
      <c r="A16280" s="1">
        <v>1090100439434</v>
      </c>
      <c r="B16280" t="s">
        <v>15295</v>
      </c>
    </row>
    <row r="16281" spans="1:2">
      <c r="A16281" s="1">
        <v>1090100439458</v>
      </c>
      <c r="B16281" t="s">
        <v>15296</v>
      </c>
    </row>
    <row r="16282" spans="1:2">
      <c r="A16282" s="1">
        <v>1090100439472</v>
      </c>
      <c r="B16282" t="s">
        <v>15297</v>
      </c>
    </row>
    <row r="16283" spans="1:2">
      <c r="A16283" s="1">
        <v>1090100439489</v>
      </c>
      <c r="B16283" t="s">
        <v>15298</v>
      </c>
    </row>
    <row r="16284" spans="1:2">
      <c r="A16284" s="1">
        <v>1090100439496</v>
      </c>
      <c r="B16284" t="s">
        <v>15299</v>
      </c>
    </row>
    <row r="16285" spans="1:2">
      <c r="A16285" s="1">
        <v>1090100439502</v>
      </c>
      <c r="B16285" t="s">
        <v>15300</v>
      </c>
    </row>
    <row r="16286" spans="1:2">
      <c r="A16286" s="1">
        <v>1090100439519</v>
      </c>
      <c r="B16286" t="s">
        <v>15301</v>
      </c>
    </row>
    <row r="16287" spans="1:2">
      <c r="A16287" s="1">
        <v>1090100439526</v>
      </c>
      <c r="B16287" t="s">
        <v>15302</v>
      </c>
    </row>
    <row r="16288" spans="1:2">
      <c r="A16288" s="1">
        <v>1090100439571</v>
      </c>
      <c r="B16288" t="s">
        <v>15303</v>
      </c>
    </row>
    <row r="16289" spans="1:2">
      <c r="A16289" s="1">
        <v>1090100439588</v>
      </c>
      <c r="B16289" t="s">
        <v>15304</v>
      </c>
    </row>
    <row r="16290" spans="1:2">
      <c r="A16290" s="1">
        <v>1090100439595</v>
      </c>
      <c r="B16290" t="s">
        <v>15305</v>
      </c>
    </row>
    <row r="16291" spans="1:2">
      <c r="A16291" s="1">
        <v>1090100439618</v>
      </c>
      <c r="B16291" t="s">
        <v>15306</v>
      </c>
    </row>
    <row r="16292" spans="1:2">
      <c r="A16292" s="1">
        <v>1090100439649</v>
      </c>
      <c r="B16292" t="s">
        <v>15307</v>
      </c>
    </row>
    <row r="16293" spans="1:2">
      <c r="A16293" s="1">
        <v>1090100439663</v>
      </c>
      <c r="B16293" t="s">
        <v>15308</v>
      </c>
    </row>
    <row r="16294" spans="1:2">
      <c r="A16294" s="1">
        <v>1090100439694</v>
      </c>
      <c r="B16294" t="s">
        <v>15309</v>
      </c>
    </row>
    <row r="16295" spans="1:2">
      <c r="A16295" s="1">
        <v>1090100439724</v>
      </c>
      <c r="B16295" t="s">
        <v>15310</v>
      </c>
    </row>
    <row r="16296" spans="1:2">
      <c r="A16296" s="1">
        <v>1090100439731</v>
      </c>
      <c r="B16296" t="s">
        <v>15311</v>
      </c>
    </row>
    <row r="16297" spans="1:2">
      <c r="A16297" s="1">
        <v>1090100439748</v>
      </c>
      <c r="B16297" t="s">
        <v>15312</v>
      </c>
    </row>
    <row r="16298" spans="1:2">
      <c r="A16298" s="1">
        <v>1090100439755</v>
      </c>
      <c r="B16298" t="s">
        <v>15313</v>
      </c>
    </row>
    <row r="16299" spans="1:2">
      <c r="A16299" s="1">
        <v>1090100439779</v>
      </c>
      <c r="B16299" t="s">
        <v>15314</v>
      </c>
    </row>
    <row r="16300" spans="1:2">
      <c r="A16300" s="1">
        <v>1090100439786</v>
      </c>
      <c r="B16300" t="s">
        <v>15315</v>
      </c>
    </row>
    <row r="16301" spans="1:2">
      <c r="A16301" s="1">
        <v>1090100439793</v>
      </c>
      <c r="B16301" t="s">
        <v>15316</v>
      </c>
    </row>
    <row r="16302" spans="1:2">
      <c r="A16302" s="1">
        <v>1090100439823</v>
      </c>
      <c r="B16302" t="s">
        <v>15317</v>
      </c>
    </row>
    <row r="16303" spans="1:2">
      <c r="A16303" s="1">
        <v>1090100439830</v>
      </c>
      <c r="B16303" t="s">
        <v>15318</v>
      </c>
    </row>
    <row r="16304" spans="1:2">
      <c r="A16304" s="1">
        <v>1090100439854</v>
      </c>
      <c r="B16304" t="s">
        <v>15319</v>
      </c>
    </row>
    <row r="16305" spans="1:2">
      <c r="A16305" s="1">
        <v>1090100440171</v>
      </c>
      <c r="B16305" t="s">
        <v>15320</v>
      </c>
    </row>
    <row r="16306" spans="1:2">
      <c r="A16306" s="1">
        <v>1090100440188</v>
      </c>
      <c r="B16306" t="s">
        <v>15321</v>
      </c>
    </row>
    <row r="16307" spans="1:2">
      <c r="A16307" s="1">
        <v>1090100440324</v>
      </c>
      <c r="B16307" t="s">
        <v>15322</v>
      </c>
    </row>
    <row r="16308" spans="1:2">
      <c r="A16308" s="1">
        <v>1090100440331</v>
      </c>
      <c r="B16308" t="s">
        <v>15323</v>
      </c>
    </row>
    <row r="16309" spans="1:2">
      <c r="A16309" s="1">
        <v>1090100440348</v>
      </c>
      <c r="B16309" t="e">
        <f>+POT GREAT OUTDOOR JP PVC LJ15 TERRACOTTA</f>
        <v>#NAME?</v>
      </c>
    </row>
    <row r="16310" spans="1:2">
      <c r="A16310" s="1">
        <v>1090100440355</v>
      </c>
      <c r="B16310" t="e">
        <f>+POT GREAT OUTDOOR JP PVC LJ18 TERRACOTTA</f>
        <v>#NAME?</v>
      </c>
    </row>
    <row r="16311" spans="1:2">
      <c r="A16311" s="1">
        <v>1090100440362</v>
      </c>
      <c r="B16311" t="e">
        <f>+POT GREAT OUTDOOR JP PVC LJ21 TERRACOTTA</f>
        <v>#NAME?</v>
      </c>
    </row>
    <row r="16312" spans="1:2">
      <c r="A16312" s="1">
        <v>1090100440379</v>
      </c>
      <c r="B16312" t="s">
        <v>15324</v>
      </c>
    </row>
    <row r="16313" spans="1:2">
      <c r="A16313" s="1">
        <v>1090100440386</v>
      </c>
      <c r="B16313" t="e">
        <f>+POT GREAT OUTDOOR JP PVC X300 TERRACOTTA</f>
        <v>#NAME?</v>
      </c>
    </row>
    <row r="16314" spans="1:2">
      <c r="A16314" s="1">
        <v>1090100440393</v>
      </c>
      <c r="B16314" t="e">
        <f>+BOWL PHILIPPINE STANDARD C107 PAIL FLUSH SMALL BLUE</f>
        <v>#NAME?</v>
      </c>
    </row>
    <row r="16315" spans="1:2">
      <c r="A16315" s="1">
        <v>1090100440409</v>
      </c>
      <c r="B16315" t="e">
        <f>+BOWL PHILIPPINE STANDARD C107 PAIL FLUSH SMALL GREEN</f>
        <v>#NAME?</v>
      </c>
    </row>
    <row r="16316" spans="1:2">
      <c r="A16316" s="1">
        <v>1090100440416</v>
      </c>
      <c r="B16316" t="e">
        <f>+BOWL PHILIPPINE STANDARD C107 PAIL FLUSH SMALL IVORY</f>
        <v>#NAME?</v>
      </c>
    </row>
    <row r="16317" spans="1:2">
      <c r="A16317" s="1">
        <v>1090100440430</v>
      </c>
      <c r="B16317" t="s">
        <v>15325</v>
      </c>
    </row>
    <row r="16318" spans="1:2">
      <c r="A16318" s="1">
        <v>1090100440447</v>
      </c>
      <c r="B16318" t="e">
        <f>+WHEEL BARROW ACCS. HAUL EXPERT WHEEL ONLY</f>
        <v>#NAME?</v>
      </c>
    </row>
    <row r="16319" spans="1:2">
      <c r="A16319" s="1">
        <v>1090100440461</v>
      </c>
      <c r="B16319" t="s">
        <v>15326</v>
      </c>
    </row>
    <row r="16320" spans="1:2">
      <c r="A16320" s="1">
        <v>1090100440478</v>
      </c>
      <c r="B16320" t="s">
        <v>15327</v>
      </c>
    </row>
    <row r="16321" spans="1:2">
      <c r="A16321" s="1">
        <v>1090100440485</v>
      </c>
      <c r="B16321" t="s">
        <v>15328</v>
      </c>
    </row>
    <row r="16322" spans="1:2">
      <c r="A16322" s="1">
        <v>1090100440492</v>
      </c>
      <c r="B16322" t="s">
        <v>15329</v>
      </c>
    </row>
    <row r="16323" spans="1:2">
      <c r="A16323" s="1">
        <v>1090100440508</v>
      </c>
      <c r="B16323" t="s">
        <v>15330</v>
      </c>
    </row>
    <row r="16324" spans="1:2">
      <c r="A16324" s="1">
        <v>1090100440515</v>
      </c>
      <c r="B16324" t="s">
        <v>15331</v>
      </c>
    </row>
    <row r="16325" spans="1:2">
      <c r="A16325" s="1">
        <v>1090100440522</v>
      </c>
      <c r="B16325" t="s">
        <v>15332</v>
      </c>
    </row>
    <row r="16326" spans="1:2">
      <c r="A16326" s="1">
        <v>1090100440577</v>
      </c>
      <c r="B16326" t="s">
        <v>15333</v>
      </c>
    </row>
    <row r="16327" spans="1:2">
      <c r="A16327" s="1">
        <v>1090100440584</v>
      </c>
      <c r="B16327" t="s">
        <v>15334</v>
      </c>
    </row>
    <row r="16328" spans="1:2">
      <c r="A16328" s="1">
        <v>1090100440591</v>
      </c>
      <c r="B16328" t="s">
        <v>15335</v>
      </c>
    </row>
    <row r="16329" spans="1:2">
      <c r="A16329" s="1">
        <v>1090100440676</v>
      </c>
      <c r="B16329" t="s">
        <v>15336</v>
      </c>
    </row>
    <row r="16330" spans="1:2">
      <c r="A16330" s="1">
        <v>1090100440843</v>
      </c>
      <c r="B16330" t="s">
        <v>15337</v>
      </c>
    </row>
    <row r="16331" spans="1:2">
      <c r="A16331" s="1">
        <v>1090100440850</v>
      </c>
      <c r="B16331" t="s">
        <v>15338</v>
      </c>
    </row>
    <row r="16332" spans="1:2">
      <c r="A16332" s="1">
        <v>1090100440867</v>
      </c>
      <c r="B16332" t="s">
        <v>15339</v>
      </c>
    </row>
    <row r="16333" spans="1:2">
      <c r="A16333" s="1">
        <v>1090100440874</v>
      </c>
      <c r="B16333" t="s">
        <v>15340</v>
      </c>
    </row>
    <row r="16334" spans="1:2">
      <c r="A16334" s="1">
        <v>1090100440898</v>
      </c>
      <c r="B16334" t="s">
        <v>15341</v>
      </c>
    </row>
    <row r="16335" spans="1:2">
      <c r="A16335" s="1">
        <v>1090100440911</v>
      </c>
      <c r="B16335" t="s">
        <v>15342</v>
      </c>
    </row>
    <row r="16336" spans="1:2">
      <c r="A16336" s="1">
        <v>1090100440966</v>
      </c>
      <c r="B16336" t="s">
        <v>15343</v>
      </c>
    </row>
    <row r="16337" spans="1:2">
      <c r="A16337" s="1">
        <v>1090100440973</v>
      </c>
      <c r="B16337" t="s">
        <v>15344</v>
      </c>
    </row>
    <row r="16338" spans="1:2">
      <c r="A16338" s="1">
        <v>1090100440980</v>
      </c>
      <c r="B16338" t="s">
        <v>15345</v>
      </c>
    </row>
    <row r="16339" spans="1:2">
      <c r="A16339" s="1">
        <v>1090100440997</v>
      </c>
      <c r="B16339" t="s">
        <v>15346</v>
      </c>
    </row>
    <row r="16340" spans="1:2">
      <c r="A16340" s="1">
        <v>1090100441000</v>
      </c>
      <c r="B16340" t="s">
        <v>15347</v>
      </c>
    </row>
    <row r="16341" spans="1:2">
      <c r="A16341" s="1">
        <v>1090100441017</v>
      </c>
      <c r="B16341" t="s">
        <v>15348</v>
      </c>
    </row>
    <row r="16342" spans="1:2">
      <c r="A16342" s="1">
        <v>1090100441024</v>
      </c>
      <c r="B16342" t="s">
        <v>15349</v>
      </c>
    </row>
    <row r="16343" spans="1:2">
      <c r="A16343" s="1">
        <v>1090100441031</v>
      </c>
      <c r="B16343" t="s">
        <v>15350</v>
      </c>
    </row>
    <row r="16344" spans="1:2">
      <c r="A16344" s="1">
        <v>1090100441079</v>
      </c>
      <c r="B16344" t="s">
        <v>15351</v>
      </c>
    </row>
    <row r="16345" spans="1:2">
      <c r="A16345" s="1">
        <v>1090100441093</v>
      </c>
      <c r="B16345" t="s">
        <v>15352</v>
      </c>
    </row>
    <row r="16346" spans="1:2">
      <c r="A16346" s="1">
        <v>1090100441109</v>
      </c>
      <c r="B16346" t="s">
        <v>15353</v>
      </c>
    </row>
    <row r="16347" spans="1:2">
      <c r="A16347" s="1">
        <v>1090100441130</v>
      </c>
      <c r="B16347" t="s">
        <v>15354</v>
      </c>
    </row>
    <row r="16348" spans="1:2">
      <c r="A16348" s="1">
        <v>1090100441383</v>
      </c>
      <c r="B16348" t="e">
        <f>+WHEEL BARROW GREATSEA VY6410 ACCS. AXLE</f>
        <v>#NAME?</v>
      </c>
    </row>
    <row r="16349" spans="1:2">
      <c r="A16349" s="1">
        <v>1090100441390</v>
      </c>
      <c r="B16349" t="e">
        <f>+WHEEL BARROW GREATSEA VY6410 ACCS. AXLE SUPPORT</f>
        <v>#NAME?</v>
      </c>
    </row>
    <row r="16350" spans="1:2">
      <c r="A16350" s="1">
        <v>1090100441406</v>
      </c>
      <c r="B16350" t="e">
        <f>+WHEEL BARROW GREATSEA VY6410 ACCS. HANDLE</f>
        <v>#NAME?</v>
      </c>
    </row>
    <row r="16351" spans="1:2">
      <c r="A16351" s="1">
        <v>1090100441420</v>
      </c>
      <c r="B16351" t="e">
        <f>+WHEEL BARROW GREATSEA VY6410 ACCS. TRAY BASE</f>
        <v>#NAME?</v>
      </c>
    </row>
    <row r="16352" spans="1:2">
      <c r="A16352" s="1">
        <v>1090100441437</v>
      </c>
      <c r="B16352" t="e">
        <f>+WHEEL BARROW GREATSEA VY6410 ACCS. TRAY</f>
        <v>#NAME?</v>
      </c>
    </row>
    <row r="16353" spans="1:2">
      <c r="A16353" s="1">
        <v>1090100441475</v>
      </c>
      <c r="B16353" t="e">
        <f>+WHEEL BARROW GREATSEA WE6601 ACCS. STAND SUPPORT</f>
        <v>#NAME?</v>
      </c>
    </row>
    <row r="16354" spans="1:2">
      <c r="A16354" s="1">
        <v>1090100441482</v>
      </c>
      <c r="B16354" t="e">
        <f>+WHEEL BARROW GREATSEA WE6601 ACCS. LONG BRACKET</f>
        <v>#NAME?</v>
      </c>
    </row>
    <row r="16355" spans="1:2">
      <c r="A16355" s="1">
        <v>1090100441499</v>
      </c>
      <c r="B16355" t="e">
        <f>+WHEEL BARROW GREATSEA WE6601 ACCS. WOOD HANDLE</f>
        <v>#NAME?</v>
      </c>
    </row>
    <row r="16356" spans="1:2">
      <c r="A16356" s="1">
        <v>1090100441529</v>
      </c>
      <c r="B16356" t="e">
        <f>+WHEEL BARROW GREATSEA WE6601 ACCS. WEDGE</f>
        <v>#NAME?</v>
      </c>
    </row>
    <row r="16357" spans="1:2">
      <c r="A16357" s="1">
        <v>1090100441536</v>
      </c>
      <c r="B16357" t="e">
        <f>+WHEEL BARROW GREATSEA WE6601 ACCS. NOSE GUARD</f>
        <v>#NAME?</v>
      </c>
    </row>
    <row r="16358" spans="1:2">
      <c r="A16358" s="1">
        <v>1090100441574</v>
      </c>
      <c r="B16358" t="s">
        <v>15355</v>
      </c>
    </row>
    <row r="16359" spans="1:2">
      <c r="A16359" s="1">
        <v>1090100441581</v>
      </c>
      <c r="B16359" t="e">
        <f>+WHEEL BARROW GREATSEA WE6601 ACCS. LEG BRACE</f>
        <v>#NAME?</v>
      </c>
    </row>
    <row r="16360" spans="1:2">
      <c r="A16360" s="1">
        <v>1090100441598</v>
      </c>
      <c r="B16360" t="e">
        <f>+WHEEL BARROW GREATSEA WE6601 ACCS. AXLE</f>
        <v>#NAME?</v>
      </c>
    </row>
    <row r="16361" spans="1:2">
      <c r="A16361" s="1">
        <v>1090100441604</v>
      </c>
      <c r="B16361" t="e">
        <f>+WHEEL BARROW GREATSEA WE6601 ACCS. TRAY</f>
        <v>#NAME?</v>
      </c>
    </row>
    <row r="16362" spans="1:2">
      <c r="A16362" s="1">
        <v>1090100441611</v>
      </c>
      <c r="B16362" t="e">
        <f>+WHEEL BARROW GREATSEA WE6601 ACCS. TRAY SUPPORT</f>
        <v>#NAME?</v>
      </c>
    </row>
    <row r="16363" spans="1:2">
      <c r="A16363" s="1">
        <v>1090100441628</v>
      </c>
      <c r="B16363" t="e">
        <f>+WHEEL BARROW GREATSEA WB72JC ACCS. AXLE</f>
        <v>#NAME?</v>
      </c>
    </row>
    <row r="16364" spans="1:2">
      <c r="A16364" s="1">
        <v>1090100441635</v>
      </c>
      <c r="B16364" t="e">
        <f>+WHEEL BARROW GREATSEA WB72JC ACCS. HANDLE</f>
        <v>#NAME?</v>
      </c>
    </row>
    <row r="16365" spans="1:2">
      <c r="A16365" s="1">
        <v>1090100441642</v>
      </c>
      <c r="B16365" t="e">
        <f>+WHEEL BARROW GREATSEA WB72JC ACCS. BOLTS &amp; NUTS</f>
        <v>#NAME?</v>
      </c>
    </row>
    <row r="16366" spans="1:2">
      <c r="A16366" s="1">
        <v>1090100441659</v>
      </c>
      <c r="B16366" t="e">
        <f>+WHEEL BARROW GREATSEA WB72JC ACCS. STAND</f>
        <v>#NAME?</v>
      </c>
    </row>
    <row r="16367" spans="1:2">
      <c r="A16367" s="1">
        <v>1090100441666</v>
      </c>
      <c r="B16367" t="e">
        <f>+WHEEL BARROW GREATSEA WB72JC ACCS. YELLOW/RED CAP</f>
        <v>#NAME?</v>
      </c>
    </row>
    <row r="16368" spans="1:2">
      <c r="A16368" s="1">
        <v>1090100441680</v>
      </c>
      <c r="B16368" t="e">
        <f>+WHEEL BARROW GREATSEA VY6410 ACCS. BOLTS &amp; NUTS</f>
        <v>#NAME?</v>
      </c>
    </row>
    <row r="16369" spans="1:2">
      <c r="A16369" s="1">
        <v>1090100441697</v>
      </c>
      <c r="B16369" t="e">
        <f>+WHEEL BARROW GREATSEA WE6601 ACCS. BOLTS &amp; NUTS</f>
        <v>#NAME?</v>
      </c>
    </row>
    <row r="16370" spans="1:2">
      <c r="A16370" s="1">
        <v>1090100441703</v>
      </c>
      <c r="B16370" t="s">
        <v>15356</v>
      </c>
    </row>
    <row r="16371" spans="1:2">
      <c r="A16371" s="1">
        <v>1090100441710</v>
      </c>
      <c r="B16371" t="s">
        <v>15357</v>
      </c>
    </row>
    <row r="16372" spans="1:2">
      <c r="A16372" s="1">
        <v>1090100441833</v>
      </c>
      <c r="B16372" t="s">
        <v>15358</v>
      </c>
    </row>
    <row r="16373" spans="1:2">
      <c r="A16373" s="1">
        <v>1090100441918</v>
      </c>
      <c r="B16373" t="s">
        <v>15359</v>
      </c>
    </row>
    <row r="16374" spans="1:2">
      <c r="A16374" s="1">
        <v>1090100441925</v>
      </c>
      <c r="B16374" t="s">
        <v>15360</v>
      </c>
    </row>
    <row r="16375" spans="1:2">
      <c r="A16375" s="1">
        <v>1090100441932</v>
      </c>
      <c r="B16375" t="s">
        <v>15361</v>
      </c>
    </row>
    <row r="16376" spans="1:2">
      <c r="A16376" s="1">
        <v>1090100441949</v>
      </c>
      <c r="B16376" t="s">
        <v>15362</v>
      </c>
    </row>
    <row r="16377" spans="1:2">
      <c r="A16377" s="1">
        <v>1090100441956</v>
      </c>
      <c r="B16377" t="s">
        <v>15363</v>
      </c>
    </row>
    <row r="16378" spans="1:2">
      <c r="A16378" s="1">
        <v>1090100441970</v>
      </c>
      <c r="B16378" t="s">
        <v>15364</v>
      </c>
    </row>
    <row r="16379" spans="1:2">
      <c r="A16379" s="1">
        <v>1090100441987</v>
      </c>
      <c r="B16379" t="s">
        <v>15365</v>
      </c>
    </row>
    <row r="16380" spans="1:2">
      <c r="A16380" s="1">
        <v>1090100441994</v>
      </c>
      <c r="B16380" t="s">
        <v>15366</v>
      </c>
    </row>
    <row r="16381" spans="1:2">
      <c r="A16381" s="1">
        <v>1090100442014</v>
      </c>
      <c r="B16381" t="s">
        <v>15367</v>
      </c>
    </row>
    <row r="16382" spans="1:2">
      <c r="A16382" s="1">
        <v>1090100442038</v>
      </c>
      <c r="B16382" t="s">
        <v>15368</v>
      </c>
    </row>
    <row r="16383" spans="1:2">
      <c r="A16383" s="1">
        <v>1090100442045</v>
      </c>
      <c r="B16383" t="s">
        <v>15369</v>
      </c>
    </row>
    <row r="16384" spans="1:2">
      <c r="A16384" s="1">
        <v>1090100442052</v>
      </c>
      <c r="B16384" t="s">
        <v>15370</v>
      </c>
    </row>
    <row r="16385" spans="1:2">
      <c r="A16385" s="1">
        <v>1090100442069</v>
      </c>
      <c r="B16385" t="s">
        <v>15371</v>
      </c>
    </row>
    <row r="16386" spans="1:2">
      <c r="A16386" s="1">
        <v>1090100442076</v>
      </c>
      <c r="B16386" t="s">
        <v>15372</v>
      </c>
    </row>
    <row r="16387" spans="1:2">
      <c r="A16387" s="1">
        <v>1090100442083</v>
      </c>
      <c r="B16387" t="s">
        <v>15373</v>
      </c>
    </row>
    <row r="16388" spans="1:2">
      <c r="A16388" s="1">
        <v>1090100442090</v>
      </c>
      <c r="B16388" t="s">
        <v>15374</v>
      </c>
    </row>
    <row r="16389" spans="1:2">
      <c r="A16389" s="1">
        <v>1090100442106</v>
      </c>
      <c r="B16389" t="s">
        <v>15375</v>
      </c>
    </row>
    <row r="16390" spans="1:2">
      <c r="A16390" s="1">
        <v>1090100442113</v>
      </c>
      <c r="B16390" t="s">
        <v>15376</v>
      </c>
    </row>
    <row r="16391" spans="1:2">
      <c r="A16391" s="1">
        <v>1090100442120</v>
      </c>
      <c r="B16391" t="s">
        <v>15377</v>
      </c>
    </row>
    <row r="16392" spans="1:2">
      <c r="A16392" s="1">
        <v>1090100442137</v>
      </c>
      <c r="B16392" t="s">
        <v>15378</v>
      </c>
    </row>
    <row r="16393" spans="1:2">
      <c r="A16393" s="1">
        <v>1090100442144</v>
      </c>
      <c r="B16393" t="s">
        <v>15379</v>
      </c>
    </row>
    <row r="16394" spans="1:2">
      <c r="A16394" s="1">
        <v>1090100442151</v>
      </c>
      <c r="B16394" t="s">
        <v>15380</v>
      </c>
    </row>
    <row r="16395" spans="1:2">
      <c r="A16395" s="1">
        <v>1090100442168</v>
      </c>
      <c r="B16395" t="s">
        <v>15381</v>
      </c>
    </row>
    <row r="16396" spans="1:2">
      <c r="A16396" s="1">
        <v>1090100442175</v>
      </c>
      <c r="B16396" t="s">
        <v>15382</v>
      </c>
    </row>
    <row r="16397" spans="1:2">
      <c r="A16397" s="1">
        <v>1090100442182</v>
      </c>
      <c r="B16397" t="s">
        <v>15383</v>
      </c>
    </row>
    <row r="16398" spans="1:2">
      <c r="A16398" s="1">
        <v>1090100442199</v>
      </c>
      <c r="B16398" t="s">
        <v>15384</v>
      </c>
    </row>
    <row r="16399" spans="1:2">
      <c r="A16399" s="1">
        <v>1090100442205</v>
      </c>
      <c r="B16399" t="s">
        <v>15385</v>
      </c>
    </row>
    <row r="16400" spans="1:2">
      <c r="A16400" s="1">
        <v>1090100442212</v>
      </c>
      <c r="B16400" t="s">
        <v>15386</v>
      </c>
    </row>
    <row r="16401" spans="1:2">
      <c r="A16401" s="1">
        <v>1090100442229</v>
      </c>
      <c r="B16401" t="s">
        <v>15387</v>
      </c>
    </row>
    <row r="16402" spans="1:2">
      <c r="A16402" s="1">
        <v>1090100442250</v>
      </c>
      <c r="B16402" t="s">
        <v>15388</v>
      </c>
    </row>
    <row r="16403" spans="1:2">
      <c r="A16403" s="1">
        <v>1090100442267</v>
      </c>
      <c r="B16403" t="s">
        <v>15389</v>
      </c>
    </row>
    <row r="16404" spans="1:2">
      <c r="A16404" s="1">
        <v>1090100442274</v>
      </c>
      <c r="B16404" t="s">
        <v>15390</v>
      </c>
    </row>
    <row r="16405" spans="1:2">
      <c r="A16405" s="1">
        <v>1090100442281</v>
      </c>
      <c r="B16405" t="s">
        <v>15391</v>
      </c>
    </row>
    <row r="16406" spans="1:2">
      <c r="A16406" s="1">
        <v>1090100442298</v>
      </c>
      <c r="B16406" t="s">
        <v>15392</v>
      </c>
    </row>
    <row r="16407" spans="1:2">
      <c r="A16407" s="1">
        <v>1090100442670</v>
      </c>
      <c r="B16407" t="s">
        <v>15393</v>
      </c>
    </row>
    <row r="16408" spans="1:2">
      <c r="A16408" s="1">
        <v>1090100442687</v>
      </c>
      <c r="B16408" t="s">
        <v>15394</v>
      </c>
    </row>
    <row r="16409" spans="1:2">
      <c r="A16409" s="1">
        <v>1090100442694</v>
      </c>
      <c r="B16409" t="s">
        <v>15395</v>
      </c>
    </row>
    <row r="16410" spans="1:2">
      <c r="A16410" s="1">
        <v>1090100442717</v>
      </c>
      <c r="B16410" t="s">
        <v>15396</v>
      </c>
    </row>
    <row r="16411" spans="1:2">
      <c r="A16411" s="1">
        <v>1090100442724</v>
      </c>
      <c r="B16411" t="s">
        <v>15397</v>
      </c>
    </row>
    <row r="16412" spans="1:2">
      <c r="A16412" s="1">
        <v>1090100442731</v>
      </c>
      <c r="B16412" t="s">
        <v>15398</v>
      </c>
    </row>
    <row r="16413" spans="1:2">
      <c r="A16413" s="1">
        <v>1090100442748</v>
      </c>
      <c r="B16413" t="s">
        <v>15399</v>
      </c>
    </row>
    <row r="16414" spans="1:2">
      <c r="A16414" s="1">
        <v>1090100442755</v>
      </c>
      <c r="B16414" t="s">
        <v>15400</v>
      </c>
    </row>
    <row r="16415" spans="1:2">
      <c r="A16415" s="1">
        <v>1090100442786</v>
      </c>
      <c r="B16415" t="s">
        <v>15401</v>
      </c>
    </row>
    <row r="16416" spans="1:2">
      <c r="A16416" s="1">
        <v>1090100442953</v>
      </c>
      <c r="B16416" t="s">
        <v>15402</v>
      </c>
    </row>
    <row r="16417" spans="1:2">
      <c r="A16417" s="1">
        <v>1090100442984</v>
      </c>
      <c r="B16417" t="s">
        <v>15403</v>
      </c>
    </row>
    <row r="16418" spans="1:2">
      <c r="A16418" s="1">
        <v>1090100442991</v>
      </c>
      <c r="B16418" t="s">
        <v>15404</v>
      </c>
    </row>
    <row r="16419" spans="1:2">
      <c r="A16419" s="1">
        <v>1090100443004</v>
      </c>
      <c r="B16419" t="s">
        <v>15405</v>
      </c>
    </row>
    <row r="16420" spans="1:2">
      <c r="A16420" s="1">
        <v>1090100443011</v>
      </c>
      <c r="B16420" t="s">
        <v>15406</v>
      </c>
    </row>
    <row r="16421" spans="1:2">
      <c r="A16421" s="1">
        <v>1090100443028</v>
      </c>
      <c r="B16421" t="s">
        <v>15407</v>
      </c>
    </row>
    <row r="16422" spans="1:2">
      <c r="A16422" s="1">
        <v>1090100443257</v>
      </c>
      <c r="B16422" t="s">
        <v>15408</v>
      </c>
    </row>
    <row r="16423" spans="1:2">
      <c r="A16423" s="1">
        <v>1090100443264</v>
      </c>
      <c r="B16423" t="s">
        <v>15409</v>
      </c>
    </row>
    <row r="16424" spans="1:2">
      <c r="A16424" s="1">
        <v>1090100443271</v>
      </c>
      <c r="B16424" t="s">
        <v>15410</v>
      </c>
    </row>
    <row r="16425" spans="1:2">
      <c r="A16425" s="1">
        <v>1090100443356</v>
      </c>
      <c r="B16425" t="s">
        <v>15411</v>
      </c>
    </row>
    <row r="16426" spans="1:2">
      <c r="A16426" s="1">
        <v>1090100443363</v>
      </c>
      <c r="B16426" t="s">
        <v>15412</v>
      </c>
    </row>
    <row r="16427" spans="1:2">
      <c r="A16427" s="1">
        <v>1090100443370</v>
      </c>
      <c r="B16427" t="s">
        <v>15413</v>
      </c>
    </row>
    <row r="16428" spans="1:2">
      <c r="A16428" s="1">
        <v>1090100443387</v>
      </c>
      <c r="B16428" t="s">
        <v>15414</v>
      </c>
    </row>
    <row r="16429" spans="1:2">
      <c r="A16429" s="1">
        <v>1090100443394</v>
      </c>
      <c r="B16429" t="s">
        <v>15415</v>
      </c>
    </row>
    <row r="16430" spans="1:2">
      <c r="A16430" s="1">
        <v>1090100443400</v>
      </c>
      <c r="B16430" t="s">
        <v>15416</v>
      </c>
    </row>
    <row r="16431" spans="1:2">
      <c r="A16431" s="1">
        <v>1090100443417</v>
      </c>
      <c r="B16431" t="s">
        <v>15417</v>
      </c>
    </row>
    <row r="16432" spans="1:2">
      <c r="A16432" s="1">
        <v>1090100443424</v>
      </c>
      <c r="B16432" t="s">
        <v>15418</v>
      </c>
    </row>
    <row r="16433" spans="1:2">
      <c r="A16433" s="1">
        <v>1090100443431</v>
      </c>
      <c r="B16433" t="s">
        <v>15419</v>
      </c>
    </row>
    <row r="16434" spans="1:2">
      <c r="A16434" s="1">
        <v>1090100443448</v>
      </c>
      <c r="B16434" t="s">
        <v>15420</v>
      </c>
    </row>
    <row r="16435" spans="1:2">
      <c r="A16435" s="1">
        <v>1090100443455</v>
      </c>
      <c r="B16435" t="s">
        <v>15421</v>
      </c>
    </row>
    <row r="16436" spans="1:2">
      <c r="A16436" s="1">
        <v>1090100443462</v>
      </c>
      <c r="B16436" t="s">
        <v>15422</v>
      </c>
    </row>
    <row r="16437" spans="1:2">
      <c r="A16437" s="1">
        <v>1090100443479</v>
      </c>
      <c r="B16437" t="s">
        <v>15423</v>
      </c>
    </row>
    <row r="16438" spans="1:2">
      <c r="A16438" s="1">
        <v>1090100443493</v>
      </c>
      <c r="B16438" t="s">
        <v>15424</v>
      </c>
    </row>
    <row r="16439" spans="1:2">
      <c r="A16439" s="1">
        <v>1090100443509</v>
      </c>
      <c r="B16439" t="s">
        <v>15425</v>
      </c>
    </row>
    <row r="16440" spans="1:2">
      <c r="A16440" s="1">
        <v>1090100443516</v>
      </c>
      <c r="B16440" t="s">
        <v>15426</v>
      </c>
    </row>
    <row r="16441" spans="1:2">
      <c r="A16441" s="1">
        <v>1090100443523</v>
      </c>
      <c r="B16441" t="s">
        <v>15427</v>
      </c>
    </row>
    <row r="16442" spans="1:2">
      <c r="A16442" s="1">
        <v>1090100443530</v>
      </c>
      <c r="B16442" t="s">
        <v>15428</v>
      </c>
    </row>
    <row r="16443" spans="1:2">
      <c r="A16443" s="1">
        <v>1090100443547</v>
      </c>
      <c r="B16443" t="s">
        <v>15429</v>
      </c>
    </row>
    <row r="16444" spans="1:2">
      <c r="A16444" s="1">
        <v>1090100443554</v>
      </c>
      <c r="B16444" t="s">
        <v>15430</v>
      </c>
    </row>
    <row r="16445" spans="1:2">
      <c r="A16445" s="1">
        <v>1090100443561</v>
      </c>
      <c r="B16445" t="s">
        <v>15431</v>
      </c>
    </row>
    <row r="16446" spans="1:2">
      <c r="A16446" s="1">
        <v>1090100443578</v>
      </c>
      <c r="B16446" t="s">
        <v>15432</v>
      </c>
    </row>
    <row r="16447" spans="1:2">
      <c r="A16447" s="1">
        <v>1090100443585</v>
      </c>
      <c r="B16447" t="s">
        <v>15433</v>
      </c>
    </row>
    <row r="16448" spans="1:2">
      <c r="A16448" s="1">
        <v>1090100443592</v>
      </c>
      <c r="B16448" t="s">
        <v>15434</v>
      </c>
    </row>
    <row r="16449" spans="1:2">
      <c r="A16449" s="1">
        <v>1090100443745</v>
      </c>
      <c r="B16449" t="s">
        <v>15435</v>
      </c>
    </row>
    <row r="16450" spans="1:2">
      <c r="A16450" s="1">
        <v>1090100443752</v>
      </c>
      <c r="B16450" t="s">
        <v>15436</v>
      </c>
    </row>
    <row r="16451" spans="1:2">
      <c r="A16451" s="1">
        <v>1090100443783</v>
      </c>
      <c r="B16451" t="s">
        <v>15437</v>
      </c>
    </row>
    <row r="16452" spans="1:2">
      <c r="A16452" s="1">
        <v>1090100443790</v>
      </c>
      <c r="B16452" t="s">
        <v>15438</v>
      </c>
    </row>
    <row r="16453" spans="1:2">
      <c r="A16453" s="1">
        <v>1090100444100</v>
      </c>
      <c r="B16453" t="s">
        <v>15439</v>
      </c>
    </row>
    <row r="16454" spans="1:2">
      <c r="A16454" s="1">
        <v>1090100444148</v>
      </c>
      <c r="B16454" t="s">
        <v>15440</v>
      </c>
    </row>
    <row r="16455" spans="1:2">
      <c r="A16455" s="1">
        <v>1090100444155</v>
      </c>
      <c r="B16455" t="s">
        <v>15441</v>
      </c>
    </row>
    <row r="16456" spans="1:2">
      <c r="A16456" s="1">
        <v>1090100444179</v>
      </c>
      <c r="B16456" t="s">
        <v>15442</v>
      </c>
    </row>
    <row r="16457" spans="1:2">
      <c r="A16457" s="1">
        <v>1090100444186</v>
      </c>
      <c r="B16457" t="s">
        <v>15443</v>
      </c>
    </row>
    <row r="16458" spans="1:2">
      <c r="A16458" s="1">
        <v>1090100444223</v>
      </c>
      <c r="B16458" t="s">
        <v>15444</v>
      </c>
    </row>
    <row r="16459" spans="1:2">
      <c r="A16459" s="1">
        <v>1090100444230</v>
      </c>
      <c r="B16459" t="s">
        <v>15445</v>
      </c>
    </row>
    <row r="16460" spans="1:2">
      <c r="A16460" s="1">
        <v>1090100444247</v>
      </c>
      <c r="B16460" t="s">
        <v>15446</v>
      </c>
    </row>
    <row r="16461" spans="1:2">
      <c r="A16461" s="1">
        <v>1090100444254</v>
      </c>
      <c r="B16461" t="s">
        <v>15447</v>
      </c>
    </row>
    <row r="16462" spans="1:2">
      <c r="A16462" s="1">
        <v>1090100444261</v>
      </c>
      <c r="B16462" t="s">
        <v>15448</v>
      </c>
    </row>
    <row r="16463" spans="1:2">
      <c r="A16463" s="1">
        <v>1090100444278</v>
      </c>
      <c r="B16463" t="s">
        <v>15449</v>
      </c>
    </row>
    <row r="16464" spans="1:2">
      <c r="A16464" s="1">
        <v>1090100444285</v>
      </c>
      <c r="B16464" t="s">
        <v>15450</v>
      </c>
    </row>
    <row r="16465" spans="1:2">
      <c r="A16465" s="1">
        <v>1090100444292</v>
      </c>
      <c r="B16465" t="s">
        <v>15451</v>
      </c>
    </row>
    <row r="16466" spans="1:2">
      <c r="A16466" s="1">
        <v>1090100444308</v>
      </c>
      <c r="B16466" t="s">
        <v>15452</v>
      </c>
    </row>
    <row r="16467" spans="1:2">
      <c r="A16467" s="1">
        <v>1090100444315</v>
      </c>
      <c r="B16467" t="s">
        <v>15453</v>
      </c>
    </row>
    <row r="16468" spans="1:2">
      <c r="A16468" s="1">
        <v>1090100444322</v>
      </c>
      <c r="B16468" t="s">
        <v>15454</v>
      </c>
    </row>
    <row r="16469" spans="1:2">
      <c r="A16469" s="1">
        <v>1090100444346</v>
      </c>
      <c r="B16469" t="s">
        <v>15455</v>
      </c>
    </row>
    <row r="16470" spans="1:2">
      <c r="A16470" s="1">
        <v>1090100444353</v>
      </c>
      <c r="B16470" t="s">
        <v>15456</v>
      </c>
    </row>
    <row r="16471" spans="1:2">
      <c r="A16471" s="1">
        <v>1090100444360</v>
      </c>
      <c r="B16471" t="s">
        <v>15457</v>
      </c>
    </row>
    <row r="16472" spans="1:2">
      <c r="A16472" s="1">
        <v>1090100444377</v>
      </c>
      <c r="B16472" t="s">
        <v>15458</v>
      </c>
    </row>
    <row r="16473" spans="1:2">
      <c r="A16473" s="1">
        <v>1090100444384</v>
      </c>
      <c r="B16473" t="s">
        <v>15459</v>
      </c>
    </row>
    <row r="16474" spans="1:2">
      <c r="A16474" s="1">
        <v>1090100444407</v>
      </c>
      <c r="B16474" t="s">
        <v>15460</v>
      </c>
    </row>
    <row r="16475" spans="1:2">
      <c r="A16475" s="1">
        <v>1090100444414</v>
      </c>
      <c r="B16475" t="s">
        <v>15461</v>
      </c>
    </row>
    <row r="16476" spans="1:2">
      <c r="A16476" s="1">
        <v>1090100444421</v>
      </c>
      <c r="B16476" t="s">
        <v>15462</v>
      </c>
    </row>
    <row r="16477" spans="1:2">
      <c r="A16477" s="1">
        <v>1090100444438</v>
      </c>
      <c r="B16477" t="s">
        <v>15463</v>
      </c>
    </row>
    <row r="16478" spans="1:2">
      <c r="A16478" s="1">
        <v>1090100444445</v>
      </c>
      <c r="B16478" t="s">
        <v>15464</v>
      </c>
    </row>
    <row r="16479" spans="1:2">
      <c r="A16479" s="1">
        <v>1090100444469</v>
      </c>
      <c r="B16479" t="s">
        <v>15465</v>
      </c>
    </row>
    <row r="16480" spans="1:2">
      <c r="A16480" s="1">
        <v>1090100444476</v>
      </c>
      <c r="B16480" t="s">
        <v>15466</v>
      </c>
    </row>
    <row r="16481" spans="1:2">
      <c r="A16481" s="1">
        <v>1090100444483</v>
      </c>
      <c r="B16481" t="s">
        <v>15467</v>
      </c>
    </row>
    <row r="16482" spans="1:2">
      <c r="A16482" s="1">
        <v>1090100444490</v>
      </c>
      <c r="B16482" t="s">
        <v>15468</v>
      </c>
    </row>
    <row r="16483" spans="1:2">
      <c r="A16483" s="1">
        <v>1090100444506</v>
      </c>
      <c r="B16483" t="s">
        <v>15469</v>
      </c>
    </row>
    <row r="16484" spans="1:2">
      <c r="A16484" s="1">
        <v>1090100444513</v>
      </c>
      <c r="B16484" t="s">
        <v>15470</v>
      </c>
    </row>
    <row r="16485" spans="1:2">
      <c r="A16485" s="1">
        <v>1090100444520</v>
      </c>
      <c r="B16485" t="s">
        <v>15471</v>
      </c>
    </row>
    <row r="16486" spans="1:2">
      <c r="A16486" s="1">
        <v>1090100444537</v>
      </c>
      <c r="B16486" t="s">
        <v>15472</v>
      </c>
    </row>
    <row r="16487" spans="1:2">
      <c r="A16487" s="1">
        <v>1090100444544</v>
      </c>
      <c r="B16487" t="s">
        <v>15473</v>
      </c>
    </row>
    <row r="16488" spans="1:2">
      <c r="A16488" s="1">
        <v>1090100444551</v>
      </c>
      <c r="B16488" t="s">
        <v>15474</v>
      </c>
    </row>
    <row r="16489" spans="1:2">
      <c r="A16489" s="1">
        <v>1090100444568</v>
      </c>
      <c r="B16489" t="s">
        <v>15475</v>
      </c>
    </row>
    <row r="16490" spans="1:2">
      <c r="A16490" s="1">
        <v>1090100444605</v>
      </c>
      <c r="B16490" t="s">
        <v>15476</v>
      </c>
    </row>
    <row r="16491" spans="1:2">
      <c r="A16491" s="1">
        <v>1090100444612</v>
      </c>
      <c r="B16491" t="s">
        <v>15477</v>
      </c>
    </row>
    <row r="16492" spans="1:2">
      <c r="A16492" s="1">
        <v>1090100444636</v>
      </c>
      <c r="B16492" t="s">
        <v>15478</v>
      </c>
    </row>
    <row r="16493" spans="1:2">
      <c r="A16493" s="1">
        <v>1090100444643</v>
      </c>
      <c r="B16493" t="s">
        <v>15479</v>
      </c>
    </row>
    <row r="16494" spans="1:2">
      <c r="A16494" s="1">
        <v>1090100444650</v>
      </c>
      <c r="B16494" t="s">
        <v>15480</v>
      </c>
    </row>
    <row r="16495" spans="1:2">
      <c r="A16495" s="1">
        <v>1090100444667</v>
      </c>
      <c r="B16495" t="s">
        <v>15481</v>
      </c>
    </row>
    <row r="16496" spans="1:2">
      <c r="A16496" s="1">
        <v>1090100444674</v>
      </c>
      <c r="B16496" t="s">
        <v>15482</v>
      </c>
    </row>
    <row r="16497" spans="1:2">
      <c r="A16497" s="1">
        <v>1090100444681</v>
      </c>
      <c r="B16497" t="s">
        <v>15483</v>
      </c>
    </row>
    <row r="16498" spans="1:2">
      <c r="A16498" s="1">
        <v>1090100444698</v>
      </c>
      <c r="B16498" t="s">
        <v>15484</v>
      </c>
    </row>
    <row r="16499" spans="1:2">
      <c r="A16499" s="1">
        <v>1090100444704</v>
      </c>
      <c r="B16499" t="s">
        <v>15485</v>
      </c>
    </row>
    <row r="16500" spans="1:2">
      <c r="A16500" s="1">
        <v>1090100444711</v>
      </c>
      <c r="B16500" t="s">
        <v>15486</v>
      </c>
    </row>
    <row r="16501" spans="1:2">
      <c r="A16501" s="1">
        <v>1090100444728</v>
      </c>
      <c r="B16501" t="s">
        <v>15487</v>
      </c>
    </row>
    <row r="16502" spans="1:2">
      <c r="A16502" s="1">
        <v>1090100444735</v>
      </c>
      <c r="B16502" t="s">
        <v>15488</v>
      </c>
    </row>
    <row r="16503" spans="1:2">
      <c r="A16503" s="1">
        <v>1090100444742</v>
      </c>
      <c r="B16503" t="s">
        <v>15489</v>
      </c>
    </row>
    <row r="16504" spans="1:2">
      <c r="A16504" s="1">
        <v>1090100444803</v>
      </c>
      <c r="B16504" t="s">
        <v>15490</v>
      </c>
    </row>
    <row r="16505" spans="1:2">
      <c r="A16505" s="1">
        <v>1090100444810</v>
      </c>
      <c r="B16505" t="s">
        <v>15491</v>
      </c>
    </row>
    <row r="16506" spans="1:2">
      <c r="A16506" s="1">
        <v>1090100444841</v>
      </c>
      <c r="B16506" t="s">
        <v>15492</v>
      </c>
    </row>
    <row r="16507" spans="1:2">
      <c r="A16507" s="1">
        <v>1090100444858</v>
      </c>
      <c r="B16507" t="s">
        <v>15493</v>
      </c>
    </row>
    <row r="16508" spans="1:2">
      <c r="A16508" s="1">
        <v>1090100444865</v>
      </c>
      <c r="B16508" t="s">
        <v>15494</v>
      </c>
    </row>
    <row r="16509" spans="1:2">
      <c r="A16509" s="1">
        <v>1090100444872</v>
      </c>
      <c r="B16509" t="s">
        <v>15495</v>
      </c>
    </row>
    <row r="16510" spans="1:2">
      <c r="A16510" s="1">
        <v>1090100444889</v>
      </c>
      <c r="B16510" t="s">
        <v>15496</v>
      </c>
    </row>
    <row r="16511" spans="1:2">
      <c r="A16511" s="1">
        <v>1090100444933</v>
      </c>
      <c r="B16511" t="s">
        <v>15497</v>
      </c>
    </row>
    <row r="16512" spans="1:2">
      <c r="A16512" s="1">
        <v>1090100444964</v>
      </c>
      <c r="B16512" t="s">
        <v>15498</v>
      </c>
    </row>
    <row r="16513" spans="1:2">
      <c r="A16513" s="1">
        <v>1090100444971</v>
      </c>
      <c r="B16513" t="s">
        <v>15499</v>
      </c>
    </row>
    <row r="16514" spans="1:2">
      <c r="A16514" s="1">
        <v>1090100444995</v>
      </c>
      <c r="B16514" t="s">
        <v>15500</v>
      </c>
    </row>
    <row r="16515" spans="1:2">
      <c r="A16515" s="1">
        <v>1090100445022</v>
      </c>
      <c r="B16515" t="s">
        <v>5937</v>
      </c>
    </row>
    <row r="16516" spans="1:2">
      <c r="A16516" s="1">
        <v>1090100445053</v>
      </c>
      <c r="B16516" t="s">
        <v>15501</v>
      </c>
    </row>
    <row r="16517" spans="1:2">
      <c r="A16517" s="1">
        <v>1090100445060</v>
      </c>
      <c r="B16517" t="s">
        <v>5936</v>
      </c>
    </row>
    <row r="16518" spans="1:2">
      <c r="A16518" s="1">
        <v>1090100445091</v>
      </c>
      <c r="B16518" t="s">
        <v>5941</v>
      </c>
    </row>
    <row r="16519" spans="1:2">
      <c r="A16519" s="1">
        <v>1090100445107</v>
      </c>
      <c r="B16519" t="s">
        <v>15502</v>
      </c>
    </row>
    <row r="16520" spans="1:2">
      <c r="A16520" s="1">
        <v>1090100445114</v>
      </c>
      <c r="B16520" t="s">
        <v>15503</v>
      </c>
    </row>
    <row r="16521" spans="1:2">
      <c r="A16521" s="1">
        <v>1090100445121</v>
      </c>
      <c r="B16521" t="s">
        <v>15504</v>
      </c>
    </row>
    <row r="16522" spans="1:2">
      <c r="A16522" s="1">
        <v>1090100445138</v>
      </c>
      <c r="B16522" t="s">
        <v>15505</v>
      </c>
    </row>
    <row r="16523" spans="1:2">
      <c r="A16523" s="1">
        <v>1090100445145</v>
      </c>
      <c r="B16523" t="s">
        <v>15506</v>
      </c>
    </row>
    <row r="16524" spans="1:2">
      <c r="A16524" s="1">
        <v>1090100445152</v>
      </c>
      <c r="B16524" t="s">
        <v>15507</v>
      </c>
    </row>
    <row r="16525" spans="1:2">
      <c r="A16525" s="1">
        <v>1090100445169</v>
      </c>
      <c r="B16525" t="s">
        <v>15508</v>
      </c>
    </row>
    <row r="16526" spans="1:2">
      <c r="A16526" s="1">
        <v>1090100445237</v>
      </c>
      <c r="B16526" t="s">
        <v>15509</v>
      </c>
    </row>
    <row r="16527" spans="1:2">
      <c r="A16527" s="1">
        <v>1090100445329</v>
      </c>
      <c r="B16527" t="s">
        <v>15510</v>
      </c>
    </row>
    <row r="16528" spans="1:2">
      <c r="A16528" s="1">
        <v>1090100445336</v>
      </c>
      <c r="B16528" t="s">
        <v>15511</v>
      </c>
    </row>
    <row r="16529" spans="1:2">
      <c r="A16529" s="1">
        <v>1090100445343</v>
      </c>
      <c r="B16529" t="s">
        <v>15512</v>
      </c>
    </row>
    <row r="16530" spans="1:2">
      <c r="A16530" s="1">
        <v>1090100445350</v>
      </c>
      <c r="B16530" t="s">
        <v>15513</v>
      </c>
    </row>
    <row r="16531" spans="1:2">
      <c r="A16531" s="1">
        <v>1090100445367</v>
      </c>
      <c r="B16531" t="s">
        <v>15514</v>
      </c>
    </row>
    <row r="16532" spans="1:2">
      <c r="A16532" s="1">
        <v>1090100445381</v>
      </c>
      <c r="B16532" t="s">
        <v>15515</v>
      </c>
    </row>
    <row r="16533" spans="1:2">
      <c r="A16533" s="1">
        <v>1090100445398</v>
      </c>
      <c r="B16533" t="s">
        <v>15516</v>
      </c>
    </row>
    <row r="16534" spans="1:2">
      <c r="A16534" s="1">
        <v>1090100445404</v>
      </c>
      <c r="B16534" t="s">
        <v>15517</v>
      </c>
    </row>
    <row r="16535" spans="1:2">
      <c r="A16535" s="1">
        <v>1090100445411</v>
      </c>
      <c r="B16535" t="s">
        <v>15518</v>
      </c>
    </row>
    <row r="16536" spans="1:2">
      <c r="A16536" s="1">
        <v>1090100445428</v>
      </c>
      <c r="B16536" t="s">
        <v>15519</v>
      </c>
    </row>
    <row r="16537" spans="1:2">
      <c r="A16537" s="1">
        <v>1090100445503</v>
      </c>
      <c r="B16537" t="s">
        <v>15520</v>
      </c>
    </row>
    <row r="16538" spans="1:2">
      <c r="A16538" s="1">
        <v>1090100445565</v>
      </c>
      <c r="B16538" t="s">
        <v>15521</v>
      </c>
    </row>
    <row r="16539" spans="1:2">
      <c r="A16539" s="1">
        <v>1090100445688</v>
      </c>
      <c r="B16539" t="s">
        <v>15522</v>
      </c>
    </row>
    <row r="16540" spans="1:2">
      <c r="A16540" s="1">
        <v>1090100445701</v>
      </c>
      <c r="B16540" t="s">
        <v>15523</v>
      </c>
    </row>
    <row r="16541" spans="1:2">
      <c r="A16541" s="1">
        <v>1090100445725</v>
      </c>
      <c r="B16541" t="s">
        <v>15524</v>
      </c>
    </row>
    <row r="16542" spans="1:2">
      <c r="A16542" s="1">
        <v>1090100445732</v>
      </c>
      <c r="B16542" t="s">
        <v>15525</v>
      </c>
    </row>
    <row r="16543" spans="1:2">
      <c r="A16543" s="1">
        <v>1090100445756</v>
      </c>
      <c r="B16543" t="s">
        <v>15526</v>
      </c>
    </row>
    <row r="16544" spans="1:2">
      <c r="A16544" s="1">
        <v>1090100445787</v>
      </c>
      <c r="B16544" t="s">
        <v>15527</v>
      </c>
    </row>
    <row r="16545" spans="1:2">
      <c r="A16545" s="1">
        <v>1090100445800</v>
      </c>
      <c r="B16545" t="s">
        <v>15528</v>
      </c>
    </row>
    <row r="16546" spans="1:2">
      <c r="A16546" s="1">
        <v>1090100445824</v>
      </c>
      <c r="B16546" t="s">
        <v>15529</v>
      </c>
    </row>
    <row r="16547" spans="1:2">
      <c r="A16547" s="1">
        <v>1090100445848</v>
      </c>
      <c r="B16547" t="s">
        <v>15530</v>
      </c>
    </row>
    <row r="16548" spans="1:2">
      <c r="A16548" s="1">
        <v>1090100445855</v>
      </c>
      <c r="B16548" t="s">
        <v>15531</v>
      </c>
    </row>
    <row r="16549" spans="1:2">
      <c r="A16549" s="1">
        <v>1090100445862</v>
      </c>
      <c r="B16549" t="s">
        <v>15532</v>
      </c>
    </row>
    <row r="16550" spans="1:2">
      <c r="A16550" s="1">
        <v>1090100445879</v>
      </c>
      <c r="B16550" t="s">
        <v>15533</v>
      </c>
    </row>
    <row r="16551" spans="1:2">
      <c r="A16551" s="1">
        <v>1090100445886</v>
      </c>
      <c r="B16551" t="s">
        <v>15534</v>
      </c>
    </row>
    <row r="16552" spans="1:2">
      <c r="A16552" s="1">
        <v>1090100445893</v>
      </c>
      <c r="B16552" t="s">
        <v>15535</v>
      </c>
    </row>
    <row r="16553" spans="1:2">
      <c r="A16553" s="1">
        <v>1090100445909</v>
      </c>
      <c r="B16553" t="s">
        <v>15536</v>
      </c>
    </row>
    <row r="16554" spans="1:2">
      <c r="A16554" s="1">
        <v>1090100446241</v>
      </c>
      <c r="B16554" t="s">
        <v>15537</v>
      </c>
    </row>
    <row r="16555" spans="1:2">
      <c r="A16555" s="1">
        <v>1090100446258</v>
      </c>
      <c r="B16555" t="s">
        <v>15538</v>
      </c>
    </row>
    <row r="16556" spans="1:2">
      <c r="A16556" s="1">
        <v>1090100446265</v>
      </c>
      <c r="B16556" t="s">
        <v>15539</v>
      </c>
    </row>
    <row r="16557" spans="1:2">
      <c r="A16557" s="1">
        <v>1090100446272</v>
      </c>
      <c r="B16557" t="s">
        <v>15540</v>
      </c>
    </row>
    <row r="16558" spans="1:2">
      <c r="A16558" s="1">
        <v>1090100446289</v>
      </c>
      <c r="B16558" t="s">
        <v>15541</v>
      </c>
    </row>
    <row r="16559" spans="1:2">
      <c r="A16559" s="1">
        <v>1090100446333</v>
      </c>
      <c r="B16559" t="s">
        <v>15542</v>
      </c>
    </row>
    <row r="16560" spans="1:2">
      <c r="A16560" s="1">
        <v>1090100446340</v>
      </c>
      <c r="B16560" t="s">
        <v>15543</v>
      </c>
    </row>
    <row r="16561" spans="1:2">
      <c r="A16561" s="1">
        <v>1090100446357</v>
      </c>
      <c r="B16561" t="s">
        <v>15544</v>
      </c>
    </row>
    <row r="16562" spans="1:2">
      <c r="A16562" s="1">
        <v>1090100446401</v>
      </c>
      <c r="B16562" t="s">
        <v>15545</v>
      </c>
    </row>
    <row r="16563" spans="1:2">
      <c r="A16563" s="1">
        <v>1090100446425</v>
      </c>
      <c r="B16563" t="s">
        <v>15546</v>
      </c>
    </row>
    <row r="16564" spans="1:2">
      <c r="A16564" s="1">
        <v>1090100446470</v>
      </c>
      <c r="B16564" t="s">
        <v>15547</v>
      </c>
    </row>
    <row r="16565" spans="1:2">
      <c r="A16565" s="1">
        <v>1090100446487</v>
      </c>
      <c r="B16565" t="s">
        <v>15548</v>
      </c>
    </row>
    <row r="16566" spans="1:2">
      <c r="A16566" s="1">
        <v>1090100446517</v>
      </c>
      <c r="B16566" t="s">
        <v>15549</v>
      </c>
    </row>
    <row r="16567" spans="1:2">
      <c r="A16567" s="1">
        <v>1090100446555</v>
      </c>
      <c r="B16567" t="s">
        <v>15550</v>
      </c>
    </row>
    <row r="16568" spans="1:2">
      <c r="A16568" s="1">
        <v>1090100446562</v>
      </c>
      <c r="B16568" t="s">
        <v>15551</v>
      </c>
    </row>
    <row r="16569" spans="1:2">
      <c r="A16569" s="1">
        <v>1090100446692</v>
      </c>
      <c r="B16569" t="s">
        <v>15552</v>
      </c>
    </row>
    <row r="16570" spans="1:2">
      <c r="A16570" s="1">
        <v>1090100446708</v>
      </c>
      <c r="B16570" t="s">
        <v>15553</v>
      </c>
    </row>
    <row r="16571" spans="1:2">
      <c r="A16571" s="1">
        <v>1090100446852</v>
      </c>
      <c r="B16571" t="e">
        <f>+SHOWER HEAD LA FONZA H9D011</f>
        <v>#NAME?</v>
      </c>
    </row>
    <row r="16572" spans="1:2">
      <c r="A16572" s="1">
        <v>1090100446876</v>
      </c>
      <c r="B16572" t="e">
        <f>+SHOWER HEAD LA FONZA H9A121</f>
        <v>#NAME?</v>
      </c>
    </row>
    <row r="16573" spans="1:2">
      <c r="A16573" s="1">
        <v>1090100446883</v>
      </c>
      <c r="B16573" t="e">
        <f>+SHOWER HEAD LA FONZA H9A131</f>
        <v>#NAME?</v>
      </c>
    </row>
    <row r="16574" spans="1:2">
      <c r="A16574" s="1">
        <v>1090100446890</v>
      </c>
      <c r="B16574" t="e">
        <f>+SHOWER HAND LA FONZA #REF!</f>
        <v>#NAME?</v>
      </c>
    </row>
    <row r="16575" spans="1:2">
      <c r="A16575" s="1">
        <v>1090100446906</v>
      </c>
      <c r="B16575" t="e">
        <f>+SHOWER HAND LA FONZA #REF!</f>
        <v>#NAME?</v>
      </c>
    </row>
    <row r="16576" spans="1:2">
      <c r="A16576" s="1">
        <v>1090100446913</v>
      </c>
      <c r="B16576" t="e">
        <f>+SHOWER HAND LA FONZA #REF!</f>
        <v>#NAME?</v>
      </c>
    </row>
    <row r="16577" spans="1:2">
      <c r="A16577" s="1">
        <v>1090100446920</v>
      </c>
      <c r="B16577" t="e">
        <f>+CABINET RAVONI SM GY2112 TALL</f>
        <v>#NAME?</v>
      </c>
    </row>
    <row r="16578" spans="1:2">
      <c r="A16578" s="1">
        <v>1090100446937</v>
      </c>
      <c r="B16578" t="e">
        <f>+CABINET RAVONI SM HB2106D TALL</f>
        <v>#NAME?</v>
      </c>
    </row>
    <row r="16579" spans="1:2">
      <c r="A16579" s="1">
        <v>1090100446944</v>
      </c>
      <c r="B16579" t="s">
        <v>15554</v>
      </c>
    </row>
    <row r="16580" spans="1:2">
      <c r="A16580" s="1">
        <v>1090100446951</v>
      </c>
      <c r="B16580" t="s">
        <v>15555</v>
      </c>
    </row>
    <row r="16581" spans="1:2">
      <c r="A16581" s="1">
        <v>1090100446968</v>
      </c>
      <c r="B16581" t="s">
        <v>15556</v>
      </c>
    </row>
    <row r="16582" spans="1:2">
      <c r="A16582" s="1">
        <v>1090100446975</v>
      </c>
      <c r="B16582" t="s">
        <v>15557</v>
      </c>
    </row>
    <row r="16583" spans="1:2">
      <c r="A16583" s="1">
        <v>1090100446982</v>
      </c>
      <c r="B16583" t="s">
        <v>15558</v>
      </c>
    </row>
    <row r="16584" spans="1:2">
      <c r="A16584" s="1">
        <v>1090100446999</v>
      </c>
      <c r="B16584" t="s">
        <v>15559</v>
      </c>
    </row>
    <row r="16585" spans="1:2">
      <c r="A16585" s="1">
        <v>1090100447064</v>
      </c>
      <c r="B16585" t="s">
        <v>15560</v>
      </c>
    </row>
    <row r="16586" spans="1:2">
      <c r="A16586" s="1">
        <v>1090100447071</v>
      </c>
      <c r="B16586" t="s">
        <v>15561</v>
      </c>
    </row>
    <row r="16587" spans="1:2">
      <c r="A16587" s="1">
        <v>1090100447088</v>
      </c>
      <c r="B16587" t="s">
        <v>15562</v>
      </c>
    </row>
    <row r="16588" spans="1:2">
      <c r="A16588" s="1">
        <v>1090100447101</v>
      </c>
      <c r="B16588" t="s">
        <v>15563</v>
      </c>
    </row>
    <row r="16589" spans="1:2">
      <c r="A16589" s="1">
        <v>1090100447125</v>
      </c>
      <c r="B16589" t="s">
        <v>15564</v>
      </c>
    </row>
    <row r="16590" spans="1:2">
      <c r="A16590" s="1">
        <v>1090100447149</v>
      </c>
      <c r="B16590" t="s">
        <v>15565</v>
      </c>
    </row>
    <row r="16591" spans="1:2">
      <c r="A16591" s="1">
        <v>1090100447156</v>
      </c>
      <c r="B16591" t="s">
        <v>15566</v>
      </c>
    </row>
    <row r="16592" spans="1:2">
      <c r="A16592" s="1">
        <v>1090100447163</v>
      </c>
      <c r="B16592" t="s">
        <v>15567</v>
      </c>
    </row>
    <row r="16593" spans="1:2">
      <c r="A16593" s="1">
        <v>1090100447170</v>
      </c>
      <c r="B16593" t="s">
        <v>15568</v>
      </c>
    </row>
    <row r="16594" spans="1:2">
      <c r="A16594" s="1">
        <v>1090100447187</v>
      </c>
      <c r="B16594" t="s">
        <v>15569</v>
      </c>
    </row>
    <row r="16595" spans="1:2">
      <c r="A16595" s="1">
        <v>1090100447200</v>
      </c>
      <c r="B16595" t="s">
        <v>15570</v>
      </c>
    </row>
    <row r="16596" spans="1:2">
      <c r="A16596" s="1">
        <v>1090100447217</v>
      </c>
      <c r="B16596" t="s">
        <v>15571</v>
      </c>
    </row>
    <row r="16597" spans="1:2">
      <c r="A16597" s="1">
        <v>1090100447224</v>
      </c>
      <c r="B16597" t="s">
        <v>15572</v>
      </c>
    </row>
    <row r="16598" spans="1:2">
      <c r="A16598" s="1">
        <v>1090100447231</v>
      </c>
      <c r="B16598" t="s">
        <v>15573</v>
      </c>
    </row>
    <row r="16599" spans="1:2">
      <c r="A16599" s="1">
        <v>1090100447255</v>
      </c>
      <c r="B16599" t="s">
        <v>15574</v>
      </c>
    </row>
    <row r="16600" spans="1:2">
      <c r="A16600" s="1">
        <v>1090100447262</v>
      </c>
      <c r="B16600" t="s">
        <v>15575</v>
      </c>
    </row>
    <row r="16601" spans="1:2">
      <c r="A16601" s="1">
        <v>1090100447279</v>
      </c>
      <c r="B16601" t="s">
        <v>15576</v>
      </c>
    </row>
    <row r="16602" spans="1:2">
      <c r="A16602" s="1">
        <v>1090100447286</v>
      </c>
      <c r="B16602" t="s">
        <v>15577</v>
      </c>
    </row>
    <row r="16603" spans="1:2">
      <c r="A16603" s="1">
        <v>1090100447293</v>
      </c>
      <c r="B16603" t="s">
        <v>15578</v>
      </c>
    </row>
    <row r="16604" spans="1:2">
      <c r="A16604" s="1">
        <v>1090100447316</v>
      </c>
      <c r="B16604" t="s">
        <v>15579</v>
      </c>
    </row>
    <row r="16605" spans="1:2">
      <c r="A16605" s="1">
        <v>1090100447330</v>
      </c>
      <c r="B16605" t="s">
        <v>15580</v>
      </c>
    </row>
    <row r="16606" spans="1:2">
      <c r="A16606" s="1">
        <v>1090100447361</v>
      </c>
      <c r="B16606" t="s">
        <v>15581</v>
      </c>
    </row>
    <row r="16607" spans="1:2">
      <c r="A16607" s="1">
        <v>1090100447378</v>
      </c>
      <c r="B16607" t="s">
        <v>15582</v>
      </c>
    </row>
    <row r="16608" spans="1:2">
      <c r="A16608" s="1">
        <v>1090100447385</v>
      </c>
      <c r="B16608" t="s">
        <v>15583</v>
      </c>
    </row>
    <row r="16609" spans="1:2">
      <c r="A16609" s="1">
        <v>1090100447484</v>
      </c>
      <c r="B16609" t="s">
        <v>15584</v>
      </c>
    </row>
    <row r="16610" spans="1:2">
      <c r="A16610" s="1">
        <v>1090100448375</v>
      </c>
      <c r="B16610" t="s">
        <v>15585</v>
      </c>
    </row>
    <row r="16611" spans="1:2">
      <c r="A16611" s="1">
        <v>1090100448382</v>
      </c>
      <c r="B16611" t="s">
        <v>15586</v>
      </c>
    </row>
    <row r="16612" spans="1:2">
      <c r="A16612" s="1">
        <v>1090100448399</v>
      </c>
      <c r="B16612" t="s">
        <v>15587</v>
      </c>
    </row>
    <row r="16613" spans="1:2">
      <c r="A16613" s="1">
        <v>1090100448412</v>
      </c>
      <c r="B16613" t="s">
        <v>15588</v>
      </c>
    </row>
    <row r="16614" spans="1:2">
      <c r="A16614" s="1">
        <v>1090100448429</v>
      </c>
      <c r="B16614" t="s">
        <v>15589</v>
      </c>
    </row>
    <row r="16615" spans="1:2">
      <c r="A16615" s="1">
        <v>1090100448436</v>
      </c>
      <c r="B16615" t="s">
        <v>15590</v>
      </c>
    </row>
    <row r="16616" spans="1:2">
      <c r="A16616" s="1">
        <v>1090100448443</v>
      </c>
      <c r="B16616" t="s">
        <v>15591</v>
      </c>
    </row>
    <row r="16617" spans="1:2">
      <c r="A16617" s="1">
        <v>1090100448450</v>
      </c>
      <c r="B16617" t="s">
        <v>15592</v>
      </c>
    </row>
    <row r="16618" spans="1:2">
      <c r="A16618" s="1">
        <v>1090100448467</v>
      </c>
      <c r="B16618" t="s">
        <v>15593</v>
      </c>
    </row>
    <row r="16619" spans="1:2">
      <c r="A16619" s="1">
        <v>1090100448474</v>
      </c>
      <c r="B16619" t="s">
        <v>15594</v>
      </c>
    </row>
    <row r="16620" spans="1:2">
      <c r="A16620" s="1">
        <v>1090100448481</v>
      </c>
      <c r="B16620" t="s">
        <v>15595</v>
      </c>
    </row>
    <row r="16621" spans="1:2">
      <c r="A16621" s="1">
        <v>1090100448498</v>
      </c>
      <c r="B16621" t="s">
        <v>15596</v>
      </c>
    </row>
    <row r="16622" spans="1:2">
      <c r="A16622" s="1">
        <v>1090100448504</v>
      </c>
      <c r="B16622" t="s">
        <v>15597</v>
      </c>
    </row>
    <row r="16623" spans="1:2">
      <c r="A16623" s="1">
        <v>1090100448511</v>
      </c>
      <c r="B16623" t="s">
        <v>15598</v>
      </c>
    </row>
    <row r="16624" spans="1:2">
      <c r="A16624" s="1">
        <v>1090100448528</v>
      </c>
      <c r="B16624" t="s">
        <v>15599</v>
      </c>
    </row>
    <row r="16625" spans="1:2">
      <c r="A16625" s="1">
        <v>1090100448535</v>
      </c>
      <c r="B16625" t="s">
        <v>15600</v>
      </c>
    </row>
    <row r="16626" spans="1:2">
      <c r="A16626" s="1">
        <v>1090100448542</v>
      </c>
      <c r="B16626" t="s">
        <v>15601</v>
      </c>
    </row>
    <row r="16627" spans="1:2">
      <c r="A16627" s="1">
        <v>1090100448566</v>
      </c>
      <c r="B16627" t="s">
        <v>15602</v>
      </c>
    </row>
    <row r="16628" spans="1:2">
      <c r="A16628" s="1">
        <v>1090100448580</v>
      </c>
      <c r="B16628" t="s">
        <v>3274</v>
      </c>
    </row>
    <row r="16629" spans="1:2">
      <c r="A16629" s="1">
        <v>1090100448603</v>
      </c>
      <c r="B16629" t="s">
        <v>3274</v>
      </c>
    </row>
    <row r="16630" spans="1:2">
      <c r="A16630" s="1">
        <v>1090100448610</v>
      </c>
      <c r="B16630" t="s">
        <v>3274</v>
      </c>
    </row>
    <row r="16631" spans="1:2">
      <c r="A16631" s="1">
        <v>1090100448627</v>
      </c>
      <c r="B16631" t="s">
        <v>3274</v>
      </c>
    </row>
    <row r="16632" spans="1:2">
      <c r="A16632" s="1">
        <v>1090100448634</v>
      </c>
      <c r="B16632" t="s">
        <v>3274</v>
      </c>
    </row>
    <row r="16633" spans="1:2">
      <c r="A16633" s="1">
        <v>1090100448641</v>
      </c>
      <c r="B16633" t="s">
        <v>3274</v>
      </c>
    </row>
    <row r="16634" spans="1:2">
      <c r="A16634" s="1">
        <v>1090100448658</v>
      </c>
      <c r="B16634" t="s">
        <v>3274</v>
      </c>
    </row>
    <row r="16635" spans="1:2">
      <c r="A16635" s="1">
        <v>1090100448665</v>
      </c>
      <c r="B16635" t="s">
        <v>3276</v>
      </c>
    </row>
    <row r="16636" spans="1:2">
      <c r="A16636" s="1">
        <v>1090100448672</v>
      </c>
      <c r="B16636" t="s">
        <v>3274</v>
      </c>
    </row>
    <row r="16637" spans="1:2">
      <c r="A16637" s="1">
        <v>1090100448689</v>
      </c>
      <c r="B16637" t="s">
        <v>3274</v>
      </c>
    </row>
    <row r="16638" spans="1:2">
      <c r="A16638" s="1">
        <v>1090100448719</v>
      </c>
      <c r="B16638" t="s">
        <v>15603</v>
      </c>
    </row>
    <row r="16639" spans="1:2">
      <c r="A16639" s="1">
        <v>1090100448795</v>
      </c>
      <c r="B16639" t="s">
        <v>15604</v>
      </c>
    </row>
    <row r="16640" spans="1:2">
      <c r="A16640" s="1">
        <v>1090100448801</v>
      </c>
      <c r="B16640" t="s">
        <v>15605</v>
      </c>
    </row>
    <row r="16641" spans="1:2">
      <c r="A16641" s="1">
        <v>1090100448818</v>
      </c>
      <c r="B16641" t="s">
        <v>15606</v>
      </c>
    </row>
    <row r="16642" spans="1:2">
      <c r="A16642" s="1">
        <v>1090100448825</v>
      </c>
      <c r="B16642" t="s">
        <v>15607</v>
      </c>
    </row>
    <row r="16643" spans="1:2">
      <c r="A16643" s="1">
        <v>1090100448832</v>
      </c>
      <c r="B16643" t="s">
        <v>15608</v>
      </c>
    </row>
    <row r="16644" spans="1:2">
      <c r="A16644" s="1">
        <v>1090100448849</v>
      </c>
      <c r="B16644" t="s">
        <v>15609</v>
      </c>
    </row>
    <row r="16645" spans="1:2">
      <c r="A16645" s="1">
        <v>1090100448856</v>
      </c>
      <c r="B16645" t="s">
        <v>15610</v>
      </c>
    </row>
    <row r="16646" spans="1:2">
      <c r="A16646" s="1">
        <v>1090100448870</v>
      </c>
      <c r="B16646" t="s">
        <v>15611</v>
      </c>
    </row>
    <row r="16647" spans="1:2">
      <c r="A16647" s="1">
        <v>1090100448894</v>
      </c>
      <c r="B16647" t="s">
        <v>15612</v>
      </c>
    </row>
    <row r="16648" spans="1:2">
      <c r="A16648" s="1">
        <v>1090100448900</v>
      </c>
      <c r="B16648" t="s">
        <v>15613</v>
      </c>
    </row>
    <row r="16649" spans="1:2">
      <c r="A16649" s="1">
        <v>1090100448917</v>
      </c>
      <c r="B16649" t="s">
        <v>15614</v>
      </c>
    </row>
    <row r="16650" spans="1:2">
      <c r="A16650" s="1">
        <v>1090100448931</v>
      </c>
      <c r="B16650" t="s">
        <v>15615</v>
      </c>
    </row>
    <row r="16651" spans="1:2">
      <c r="A16651" s="1">
        <v>1090100448948</v>
      </c>
      <c r="B16651" t="s">
        <v>15616</v>
      </c>
    </row>
    <row r="16652" spans="1:2">
      <c r="A16652" s="1">
        <v>1090100448955</v>
      </c>
      <c r="B16652" t="s">
        <v>15617</v>
      </c>
    </row>
    <row r="16653" spans="1:2">
      <c r="A16653" s="1">
        <v>1090100448962</v>
      </c>
      <c r="B16653" t="s">
        <v>15618</v>
      </c>
    </row>
    <row r="16654" spans="1:2">
      <c r="A16654" s="1">
        <v>1090100448979</v>
      </c>
      <c r="B16654" t="s">
        <v>15619</v>
      </c>
    </row>
    <row r="16655" spans="1:2">
      <c r="A16655" s="1">
        <v>1090100449006</v>
      </c>
      <c r="B16655" t="s">
        <v>15620</v>
      </c>
    </row>
    <row r="16656" spans="1:2">
      <c r="A16656" s="1">
        <v>1090100449044</v>
      </c>
      <c r="B16656" t="s">
        <v>15621</v>
      </c>
    </row>
    <row r="16657" spans="1:2">
      <c r="A16657" s="1">
        <v>1090100449051</v>
      </c>
      <c r="B16657" t="s">
        <v>15622</v>
      </c>
    </row>
    <row r="16658" spans="1:2">
      <c r="A16658" s="1">
        <v>1090100449068</v>
      </c>
      <c r="B16658" t="s">
        <v>15623</v>
      </c>
    </row>
    <row r="16659" spans="1:2">
      <c r="A16659" s="1">
        <v>1090100449143</v>
      </c>
      <c r="B16659" t="s">
        <v>15624</v>
      </c>
    </row>
    <row r="16660" spans="1:2">
      <c r="A16660" s="1">
        <v>1090100449150</v>
      </c>
      <c r="B16660" t="s">
        <v>15625</v>
      </c>
    </row>
    <row r="16661" spans="1:2">
      <c r="A16661" s="1">
        <v>1090100449167</v>
      </c>
      <c r="B16661" t="s">
        <v>15626</v>
      </c>
    </row>
    <row r="16662" spans="1:2">
      <c r="A16662" s="1">
        <v>1090100449174</v>
      </c>
      <c r="B16662" t="s">
        <v>15627</v>
      </c>
    </row>
    <row r="16663" spans="1:2">
      <c r="A16663" s="1">
        <v>1090100449181</v>
      </c>
      <c r="B16663" t="s">
        <v>15628</v>
      </c>
    </row>
    <row r="16664" spans="1:2">
      <c r="A16664" s="1">
        <v>1090100449198</v>
      </c>
      <c r="B16664" t="s">
        <v>15629</v>
      </c>
    </row>
    <row r="16665" spans="1:2">
      <c r="A16665" s="1">
        <v>1090100449204</v>
      </c>
      <c r="B16665" t="s">
        <v>15630</v>
      </c>
    </row>
    <row r="16666" spans="1:2">
      <c r="A16666" s="1">
        <v>1090100449211</v>
      </c>
      <c r="B16666" t="s">
        <v>15631</v>
      </c>
    </row>
    <row r="16667" spans="1:2">
      <c r="A16667" s="1">
        <v>1090100449235</v>
      </c>
      <c r="B16667" t="s">
        <v>15632</v>
      </c>
    </row>
    <row r="16668" spans="1:2">
      <c r="A16668" s="1">
        <v>1090100449242</v>
      </c>
      <c r="B16668" t="s">
        <v>15633</v>
      </c>
    </row>
    <row r="16669" spans="1:2">
      <c r="A16669" s="1">
        <v>1090100449488</v>
      </c>
      <c r="B16669" t="s">
        <v>3274</v>
      </c>
    </row>
    <row r="16670" spans="1:2">
      <c r="A16670" s="1">
        <v>1090100449549</v>
      </c>
      <c r="B16670" t="s">
        <v>15634</v>
      </c>
    </row>
    <row r="16671" spans="1:2">
      <c r="A16671" s="1">
        <v>1090100449563</v>
      </c>
      <c r="B16671" t="s">
        <v>15635</v>
      </c>
    </row>
    <row r="16672" spans="1:2">
      <c r="A16672" s="1">
        <v>1090100449662</v>
      </c>
      <c r="B16672" t="s">
        <v>15636</v>
      </c>
    </row>
    <row r="16673" spans="1:2">
      <c r="A16673" s="1">
        <v>1090100449679</v>
      </c>
      <c r="B16673" t="s">
        <v>15637</v>
      </c>
    </row>
    <row r="16674" spans="1:2">
      <c r="A16674" s="1">
        <v>1090100449686</v>
      </c>
      <c r="B16674" t="s">
        <v>15638</v>
      </c>
    </row>
    <row r="16675" spans="1:2">
      <c r="A16675" s="1">
        <v>1090100449693</v>
      </c>
      <c r="B16675" t="s">
        <v>15639</v>
      </c>
    </row>
    <row r="16676" spans="1:2">
      <c r="A16676" s="1">
        <v>1090100449709</v>
      </c>
      <c r="B16676" t="s">
        <v>15640</v>
      </c>
    </row>
    <row r="16677" spans="1:2">
      <c r="A16677" s="1">
        <v>1090100449716</v>
      </c>
      <c r="B16677" t="s">
        <v>15641</v>
      </c>
    </row>
    <row r="16678" spans="1:2">
      <c r="A16678" s="1">
        <v>1090100449723</v>
      </c>
      <c r="B16678" t="s">
        <v>15642</v>
      </c>
    </row>
    <row r="16679" spans="1:2">
      <c r="A16679" s="1">
        <v>1090100449730</v>
      </c>
      <c r="B16679" t="s">
        <v>15643</v>
      </c>
    </row>
    <row r="16680" spans="1:2">
      <c r="A16680" s="1">
        <v>1090100449747</v>
      </c>
      <c r="B16680" t="e">
        <f>+ACCESSORIES BOSTON BAY XPB70 WASH TIMER</f>
        <v>#NAME?</v>
      </c>
    </row>
    <row r="16681" spans="1:2">
      <c r="A16681" s="1">
        <v>1090100449754</v>
      </c>
      <c r="B16681" t="s">
        <v>15644</v>
      </c>
    </row>
    <row r="16682" spans="1:2">
      <c r="A16682" s="1">
        <v>1090100449761</v>
      </c>
      <c r="B16682" t="s">
        <v>15645</v>
      </c>
    </row>
    <row r="16683" spans="1:2">
      <c r="A16683" s="1">
        <v>1090100449778</v>
      </c>
      <c r="B16683" t="s">
        <v>15646</v>
      </c>
    </row>
    <row r="16684" spans="1:2">
      <c r="A16684" s="1">
        <v>1090100449785</v>
      </c>
      <c r="B16684" t="s">
        <v>15647</v>
      </c>
    </row>
    <row r="16685" spans="1:2">
      <c r="A16685" s="1">
        <v>1090100449808</v>
      </c>
      <c r="B16685" t="s">
        <v>15648</v>
      </c>
    </row>
    <row r="16686" spans="1:2">
      <c r="A16686" s="1">
        <v>1090100450019</v>
      </c>
      <c r="B16686" t="s">
        <v>15649</v>
      </c>
    </row>
    <row r="16687" spans="1:2">
      <c r="A16687" s="1">
        <v>1090100450026</v>
      </c>
      <c r="B16687" t="s">
        <v>15650</v>
      </c>
    </row>
    <row r="16688" spans="1:2">
      <c r="A16688" s="1">
        <v>1090100450033</v>
      </c>
      <c r="B16688" t="s">
        <v>15651</v>
      </c>
    </row>
    <row r="16689" spans="1:2">
      <c r="A16689" s="1">
        <v>1090100450095</v>
      </c>
      <c r="B16689" t="s">
        <v>15652</v>
      </c>
    </row>
    <row r="16690" spans="1:2">
      <c r="A16690" s="1">
        <v>1090100450118</v>
      </c>
      <c r="B16690" t="s">
        <v>15653</v>
      </c>
    </row>
    <row r="16691" spans="1:2">
      <c r="A16691" s="1">
        <v>1090100450125</v>
      </c>
      <c r="B16691" t="s">
        <v>15654</v>
      </c>
    </row>
    <row r="16692" spans="1:2">
      <c r="A16692" s="1">
        <v>1090100450156</v>
      </c>
      <c r="B16692" t="s">
        <v>15655</v>
      </c>
    </row>
    <row r="16693" spans="1:2">
      <c r="A16693" s="1">
        <v>1090100450170</v>
      </c>
      <c r="B16693" t="s">
        <v>15656</v>
      </c>
    </row>
    <row r="16694" spans="1:2">
      <c r="A16694" s="1">
        <v>1090100450187</v>
      </c>
      <c r="B16694" t="s">
        <v>15657</v>
      </c>
    </row>
    <row r="16695" spans="1:2">
      <c r="A16695" s="1">
        <v>1090100450224</v>
      </c>
      <c r="B16695" t="s">
        <v>15658</v>
      </c>
    </row>
    <row r="16696" spans="1:2">
      <c r="A16696" s="1">
        <v>1090100450231</v>
      </c>
      <c r="B16696" t="s">
        <v>15659</v>
      </c>
    </row>
    <row r="16697" spans="1:2">
      <c r="A16697" s="1">
        <v>1090100450248</v>
      </c>
      <c r="B16697" t="s">
        <v>15660</v>
      </c>
    </row>
    <row r="16698" spans="1:2">
      <c r="A16698" s="1">
        <v>1090100450255</v>
      </c>
      <c r="B16698" t="s">
        <v>15661</v>
      </c>
    </row>
    <row r="16699" spans="1:2">
      <c r="A16699" s="1">
        <v>1090100450279</v>
      </c>
      <c r="B16699" t="s">
        <v>15662</v>
      </c>
    </row>
    <row r="16700" spans="1:2">
      <c r="A16700" s="1">
        <v>1090100450286</v>
      </c>
      <c r="B16700" t="s">
        <v>15663</v>
      </c>
    </row>
    <row r="16701" spans="1:2">
      <c r="A16701" s="1">
        <v>1090100450293</v>
      </c>
      <c r="B16701" t="s">
        <v>15664</v>
      </c>
    </row>
    <row r="16702" spans="1:2">
      <c r="A16702" s="1">
        <v>1090100450309</v>
      </c>
      <c r="B16702" t="s">
        <v>15665</v>
      </c>
    </row>
    <row r="16703" spans="1:2">
      <c r="A16703" s="1">
        <v>1090100450316</v>
      </c>
      <c r="B16703" t="s">
        <v>15666</v>
      </c>
    </row>
    <row r="16704" spans="1:2">
      <c r="A16704" s="1">
        <v>1090100450323</v>
      </c>
      <c r="B16704" t="s">
        <v>15667</v>
      </c>
    </row>
    <row r="16705" spans="1:2">
      <c r="A16705" s="1">
        <v>1090100450347</v>
      </c>
      <c r="B16705" t="s">
        <v>15668</v>
      </c>
    </row>
    <row r="16706" spans="1:2">
      <c r="A16706" s="1">
        <v>1090100450392</v>
      </c>
      <c r="B16706" t="s">
        <v>15669</v>
      </c>
    </row>
    <row r="16707" spans="1:2">
      <c r="A16707" s="1">
        <v>1090100450408</v>
      </c>
      <c r="B16707" t="s">
        <v>15670</v>
      </c>
    </row>
    <row r="16708" spans="1:2">
      <c r="A16708" s="1">
        <v>1090100450415</v>
      </c>
      <c r="B16708" t="s">
        <v>15671</v>
      </c>
    </row>
    <row r="16709" spans="1:2">
      <c r="A16709" s="1">
        <v>1090100450422</v>
      </c>
      <c r="B16709" t="s">
        <v>15672</v>
      </c>
    </row>
    <row r="16710" spans="1:2">
      <c r="A16710" s="1">
        <v>1090100450439</v>
      </c>
      <c r="B16710" t="s">
        <v>15673</v>
      </c>
    </row>
    <row r="16711" spans="1:2">
      <c r="A16711" s="1">
        <v>1090100450446</v>
      </c>
      <c r="B16711" t="s">
        <v>15674</v>
      </c>
    </row>
    <row r="16712" spans="1:2">
      <c r="A16712" s="1">
        <v>1090100450460</v>
      </c>
      <c r="B16712" t="e">
        <f>+CABINET RAVONI (SLOMN) SUNNY-J53 TALL WHITE</f>
        <v>#NAME?</v>
      </c>
    </row>
    <row r="16713" spans="1:2">
      <c r="A16713" s="1">
        <v>1090100450477</v>
      </c>
      <c r="B16713" t="e">
        <f>+CABINET RAVONI (SLOMN) SUNNY-J33 TALL WHITE</f>
        <v>#NAME?</v>
      </c>
    </row>
    <row r="16714" spans="1:2">
      <c r="A16714" s="1">
        <v>1090100450484</v>
      </c>
      <c r="B16714" t="e">
        <f>+CABINET RAVONI (SLOMN) SUNNY-#REF! TALL WHITE</f>
        <v>#NAME?</v>
      </c>
    </row>
    <row r="16715" spans="1:2">
      <c r="A16715" s="1">
        <v>1090100450491</v>
      </c>
      <c r="B16715" t="s">
        <v>15675</v>
      </c>
    </row>
    <row r="16716" spans="1:2">
      <c r="A16716" s="1">
        <v>1090100450507</v>
      </c>
      <c r="B16716" t="s">
        <v>15676</v>
      </c>
    </row>
    <row r="16717" spans="1:2">
      <c r="A16717" s="1">
        <v>1090100450514</v>
      </c>
      <c r="B16717" t="s">
        <v>15677</v>
      </c>
    </row>
    <row r="16718" spans="1:2">
      <c r="A16718" s="1">
        <v>1090100450538</v>
      </c>
      <c r="B16718" t="s">
        <v>15678</v>
      </c>
    </row>
    <row r="16719" spans="1:2">
      <c r="A16719" s="1">
        <v>1090100450552</v>
      </c>
      <c r="B16719" t="s">
        <v>15679</v>
      </c>
    </row>
    <row r="16720" spans="1:2">
      <c r="A16720" s="1">
        <v>1090100450569</v>
      </c>
      <c r="B16720" t="s">
        <v>15680</v>
      </c>
    </row>
    <row r="16721" spans="1:2">
      <c r="A16721" s="1">
        <v>1090100450583</v>
      </c>
      <c r="B16721" t="s">
        <v>15681</v>
      </c>
    </row>
    <row r="16722" spans="1:2">
      <c r="A16722" s="1">
        <v>1090100450590</v>
      </c>
      <c r="B16722" t="s">
        <v>15682</v>
      </c>
    </row>
    <row r="16723" spans="1:2">
      <c r="A16723" s="1">
        <v>1090100450606</v>
      </c>
      <c r="B16723" t="s">
        <v>15683</v>
      </c>
    </row>
    <row r="16724" spans="1:2">
      <c r="A16724" s="1">
        <v>1090100450644</v>
      </c>
      <c r="B16724" t="s">
        <v>15684</v>
      </c>
    </row>
    <row r="16725" spans="1:2">
      <c r="A16725" s="1">
        <v>1090100450651</v>
      </c>
      <c r="B16725" t="s">
        <v>15685</v>
      </c>
    </row>
    <row r="16726" spans="1:2">
      <c r="A16726" s="1">
        <v>1090100450668</v>
      </c>
      <c r="B16726" t="s">
        <v>15686</v>
      </c>
    </row>
    <row r="16727" spans="1:2">
      <c r="A16727" s="1">
        <v>1090100450675</v>
      </c>
      <c r="B16727" t="s">
        <v>15687</v>
      </c>
    </row>
    <row r="16728" spans="1:2">
      <c r="A16728" s="1">
        <v>1090100450699</v>
      </c>
      <c r="B16728" t="s">
        <v>15688</v>
      </c>
    </row>
    <row r="16729" spans="1:2">
      <c r="A16729" s="1">
        <v>1090100450705</v>
      </c>
      <c r="B16729" t="s">
        <v>15689</v>
      </c>
    </row>
    <row r="16730" spans="1:2">
      <c r="A16730" s="1">
        <v>1090100450712</v>
      </c>
      <c r="B16730" t="s">
        <v>15690</v>
      </c>
    </row>
    <row r="16731" spans="1:2">
      <c r="A16731" s="1">
        <v>1090100450743</v>
      </c>
      <c r="B16731" t="s">
        <v>15691</v>
      </c>
    </row>
    <row r="16732" spans="1:2">
      <c r="A16732" s="1">
        <v>1090100450767</v>
      </c>
      <c r="B16732" t="s">
        <v>15692</v>
      </c>
    </row>
    <row r="16733" spans="1:2">
      <c r="A16733" s="1">
        <v>1090100450798</v>
      </c>
      <c r="B16733" t="s">
        <v>15693</v>
      </c>
    </row>
    <row r="16734" spans="1:2">
      <c r="A16734" s="1">
        <v>1090100450828</v>
      </c>
      <c r="B16734" t="s">
        <v>15694</v>
      </c>
    </row>
    <row r="16735" spans="1:2">
      <c r="A16735" s="1">
        <v>1090100450866</v>
      </c>
      <c r="B16735" t="s">
        <v>15695</v>
      </c>
    </row>
    <row r="16736" spans="1:2">
      <c r="A16736" s="1">
        <v>1090100450897</v>
      </c>
      <c r="B16736" t="s">
        <v>15696</v>
      </c>
    </row>
    <row r="16737" spans="1:2">
      <c r="A16737" s="1">
        <v>1090100450927</v>
      </c>
      <c r="B16737" t="s">
        <v>15697</v>
      </c>
    </row>
    <row r="16738" spans="1:2">
      <c r="A16738" s="1">
        <v>1090100450941</v>
      </c>
      <c r="B16738" t="s">
        <v>15698</v>
      </c>
    </row>
    <row r="16739" spans="1:2">
      <c r="A16739" s="1">
        <v>1090100450989</v>
      </c>
      <c r="B16739" t="s">
        <v>15699</v>
      </c>
    </row>
    <row r="16740" spans="1:2">
      <c r="A16740" s="1">
        <v>1090100451016</v>
      </c>
      <c r="B16740" t="s">
        <v>15700</v>
      </c>
    </row>
    <row r="16741" spans="1:2">
      <c r="A16741" s="1">
        <v>1090100451054</v>
      </c>
      <c r="B16741" t="s">
        <v>15701</v>
      </c>
    </row>
    <row r="16742" spans="1:2">
      <c r="A16742" s="1">
        <v>1090100451061</v>
      </c>
      <c r="B16742" t="s">
        <v>15702</v>
      </c>
    </row>
    <row r="16743" spans="1:2">
      <c r="A16743" s="1">
        <v>1090100451078</v>
      </c>
      <c r="B16743" t="s">
        <v>15703</v>
      </c>
    </row>
    <row r="16744" spans="1:2">
      <c r="A16744" s="1">
        <v>1090100451085</v>
      </c>
      <c r="B16744" t="s">
        <v>15704</v>
      </c>
    </row>
    <row r="16745" spans="1:2">
      <c r="A16745" s="1">
        <v>1090100451139</v>
      </c>
      <c r="B16745" t="s">
        <v>15705</v>
      </c>
    </row>
    <row r="16746" spans="1:2">
      <c r="A16746" s="1">
        <v>1090100451146</v>
      </c>
      <c r="B16746" t="s">
        <v>15706</v>
      </c>
    </row>
    <row r="16747" spans="1:2">
      <c r="A16747" s="1">
        <v>1090100451153</v>
      </c>
      <c r="B16747" t="s">
        <v>15707</v>
      </c>
    </row>
    <row r="16748" spans="1:2">
      <c r="A16748" s="1">
        <v>1090100451160</v>
      </c>
      <c r="B16748" t="s">
        <v>15708</v>
      </c>
    </row>
    <row r="16749" spans="1:2">
      <c r="A16749" s="1">
        <v>1090100451177</v>
      </c>
      <c r="B16749" t="s">
        <v>15709</v>
      </c>
    </row>
    <row r="16750" spans="1:2">
      <c r="A16750" s="1">
        <v>1090100451184</v>
      </c>
      <c r="B16750" t="s">
        <v>15710</v>
      </c>
    </row>
    <row r="16751" spans="1:2">
      <c r="A16751" s="1">
        <v>1090100451191</v>
      </c>
      <c r="B16751" t="s">
        <v>15711</v>
      </c>
    </row>
    <row r="16752" spans="1:2">
      <c r="A16752" s="1">
        <v>1090100451207</v>
      </c>
      <c r="B16752" t="s">
        <v>15712</v>
      </c>
    </row>
    <row r="16753" spans="1:2">
      <c r="A16753" s="1">
        <v>1090100451214</v>
      </c>
      <c r="B16753" t="s">
        <v>15713</v>
      </c>
    </row>
    <row r="16754" spans="1:2">
      <c r="A16754" s="1">
        <v>1090100451221</v>
      </c>
      <c r="B16754" t="s">
        <v>15714</v>
      </c>
    </row>
    <row r="16755" spans="1:2">
      <c r="A16755" s="1">
        <v>1090100451238</v>
      </c>
      <c r="B16755" t="s">
        <v>15715</v>
      </c>
    </row>
    <row r="16756" spans="1:2">
      <c r="A16756" s="1">
        <v>1090100451245</v>
      </c>
      <c r="B16756" t="s">
        <v>15716</v>
      </c>
    </row>
    <row r="16757" spans="1:2">
      <c r="A16757" s="1">
        <v>1090100451252</v>
      </c>
      <c r="B16757" t="s">
        <v>15717</v>
      </c>
    </row>
    <row r="16758" spans="1:2">
      <c r="A16758" s="1">
        <v>1090100451269</v>
      </c>
      <c r="B16758" t="s">
        <v>15718</v>
      </c>
    </row>
    <row r="16759" spans="1:2">
      <c r="A16759" s="1">
        <v>1090100451283</v>
      </c>
      <c r="B16759" t="s">
        <v>15719</v>
      </c>
    </row>
    <row r="16760" spans="1:2">
      <c r="A16760" s="1">
        <v>1090100451306</v>
      </c>
      <c r="B16760" t="s">
        <v>15720</v>
      </c>
    </row>
    <row r="16761" spans="1:2">
      <c r="A16761" s="1">
        <v>1090100451313</v>
      </c>
      <c r="B16761" t="s">
        <v>15721</v>
      </c>
    </row>
    <row r="16762" spans="1:2">
      <c r="A16762" s="1">
        <v>1090100451320</v>
      </c>
      <c r="B16762" t="s">
        <v>15722</v>
      </c>
    </row>
    <row r="16763" spans="1:2">
      <c r="A16763" s="1">
        <v>1090100451337</v>
      </c>
      <c r="B16763" t="s">
        <v>15723</v>
      </c>
    </row>
    <row r="16764" spans="1:2">
      <c r="A16764" s="1">
        <v>1090100451344</v>
      </c>
      <c r="B16764" t="s">
        <v>15724</v>
      </c>
    </row>
    <row r="16765" spans="1:2">
      <c r="A16765" s="1">
        <v>1090100451351</v>
      </c>
      <c r="B16765" t="s">
        <v>15725</v>
      </c>
    </row>
    <row r="16766" spans="1:2">
      <c r="A16766" s="1">
        <v>1090100451368</v>
      </c>
      <c r="B16766" t="s">
        <v>15726</v>
      </c>
    </row>
    <row r="16767" spans="1:2">
      <c r="A16767" s="1">
        <v>1090100451382</v>
      </c>
      <c r="B16767" t="s">
        <v>15727</v>
      </c>
    </row>
    <row r="16768" spans="1:2">
      <c r="A16768" s="1">
        <v>1090100451405</v>
      </c>
      <c r="B16768" t="s">
        <v>15728</v>
      </c>
    </row>
    <row r="16769" spans="1:2">
      <c r="A16769" s="1">
        <v>1090100451412</v>
      </c>
      <c r="B16769" t="s">
        <v>15729</v>
      </c>
    </row>
    <row r="16770" spans="1:2">
      <c r="A16770" s="1">
        <v>1090100451429</v>
      </c>
      <c r="B16770" t="s">
        <v>15730</v>
      </c>
    </row>
    <row r="16771" spans="1:2">
      <c r="A16771" s="1">
        <v>1090100451436</v>
      </c>
      <c r="B16771" t="s">
        <v>15731</v>
      </c>
    </row>
    <row r="16772" spans="1:2">
      <c r="A16772" s="1">
        <v>1090100451443</v>
      </c>
      <c r="B16772" t="s">
        <v>15732</v>
      </c>
    </row>
    <row r="16773" spans="1:2">
      <c r="A16773" s="1">
        <v>1090100451467</v>
      </c>
      <c r="B16773" t="s">
        <v>15733</v>
      </c>
    </row>
    <row r="16774" spans="1:2">
      <c r="A16774" s="1">
        <v>1090100451474</v>
      </c>
      <c r="B16774" t="s">
        <v>15734</v>
      </c>
    </row>
    <row r="16775" spans="1:2">
      <c r="A16775" s="1">
        <v>1090100451481</v>
      </c>
      <c r="B16775" t="s">
        <v>15735</v>
      </c>
    </row>
    <row r="16776" spans="1:2">
      <c r="A16776" s="1">
        <v>1090100451559</v>
      </c>
      <c r="B16776" t="s">
        <v>15736</v>
      </c>
    </row>
    <row r="16777" spans="1:2">
      <c r="A16777" s="1">
        <v>1090100451566</v>
      </c>
      <c r="B16777" t="s">
        <v>15737</v>
      </c>
    </row>
    <row r="16778" spans="1:2">
      <c r="A16778" s="1">
        <v>1090100451573</v>
      </c>
      <c r="B16778" t="s">
        <v>15738</v>
      </c>
    </row>
    <row r="16779" spans="1:2">
      <c r="A16779" s="1">
        <v>1090100451580</v>
      </c>
      <c r="B16779" t="s">
        <v>15739</v>
      </c>
    </row>
    <row r="16780" spans="1:2">
      <c r="A16780" s="1">
        <v>1090100451603</v>
      </c>
      <c r="B16780" t="s">
        <v>15740</v>
      </c>
    </row>
    <row r="16781" spans="1:2">
      <c r="A16781" s="1">
        <v>1090100451610</v>
      </c>
      <c r="B16781" t="s">
        <v>15741</v>
      </c>
    </row>
    <row r="16782" spans="1:2">
      <c r="A16782" s="1">
        <v>1090100451627</v>
      </c>
      <c r="B16782" t="s">
        <v>15742</v>
      </c>
    </row>
    <row r="16783" spans="1:2">
      <c r="A16783" s="1">
        <v>1090100451634</v>
      </c>
      <c r="B16783" t="s">
        <v>15743</v>
      </c>
    </row>
    <row r="16784" spans="1:2">
      <c r="A16784" s="1">
        <v>1090100451641</v>
      </c>
      <c r="B16784" t="s">
        <v>15744</v>
      </c>
    </row>
    <row r="16785" spans="1:2">
      <c r="A16785" s="1">
        <v>1090100451658</v>
      </c>
      <c r="B16785" t="s">
        <v>15745</v>
      </c>
    </row>
    <row r="16786" spans="1:2">
      <c r="A16786" s="1">
        <v>1090100451665</v>
      </c>
      <c r="B16786" t="s">
        <v>15746</v>
      </c>
    </row>
    <row r="16787" spans="1:2">
      <c r="A16787" s="1">
        <v>1090100451672</v>
      </c>
      <c r="B16787" t="s">
        <v>15747</v>
      </c>
    </row>
    <row r="16788" spans="1:2">
      <c r="A16788" s="1">
        <v>1090100451696</v>
      </c>
      <c r="B16788" t="s">
        <v>15748</v>
      </c>
    </row>
    <row r="16789" spans="1:2">
      <c r="A16789" s="1">
        <v>1090100451719</v>
      </c>
      <c r="B16789" t="e">
        <f>+PEDESTAL PHILIPPINE STANDARD WLY400 WHITE</f>
        <v>#NAME?</v>
      </c>
    </row>
    <row r="16790" spans="1:2">
      <c r="A16790" s="1">
        <v>1090100451795</v>
      </c>
      <c r="B16790" t="s">
        <v>15749</v>
      </c>
    </row>
    <row r="16791" spans="1:2">
      <c r="A16791" s="1">
        <v>1090100451801</v>
      </c>
      <c r="B16791" t="s">
        <v>15750</v>
      </c>
    </row>
    <row r="16792" spans="1:2">
      <c r="A16792" s="1">
        <v>1090100451818</v>
      </c>
      <c r="B16792" t="s">
        <v>15751</v>
      </c>
    </row>
    <row r="16793" spans="1:2">
      <c r="A16793" s="1">
        <v>1090100452136</v>
      </c>
      <c r="B16793" t="s">
        <v>15752</v>
      </c>
    </row>
    <row r="16794" spans="1:2">
      <c r="A16794" s="1">
        <v>1090100452198</v>
      </c>
      <c r="B16794" t="s">
        <v>15753</v>
      </c>
    </row>
    <row r="16795" spans="1:2">
      <c r="A16795" s="1">
        <v>1090100452211</v>
      </c>
      <c r="B16795" t="s">
        <v>15754</v>
      </c>
    </row>
    <row r="16796" spans="1:2">
      <c r="A16796" s="1">
        <v>1090100452228</v>
      </c>
      <c r="B16796" t="s">
        <v>15755</v>
      </c>
    </row>
    <row r="16797" spans="1:2">
      <c r="A16797" s="1">
        <v>1090100452235</v>
      </c>
      <c r="B16797" t="s">
        <v>15756</v>
      </c>
    </row>
    <row r="16798" spans="1:2">
      <c r="A16798" s="1">
        <v>1090100452242</v>
      </c>
      <c r="B16798" t="s">
        <v>15757</v>
      </c>
    </row>
    <row r="16799" spans="1:2">
      <c r="A16799" s="1">
        <v>1090100452259</v>
      </c>
      <c r="B16799" t="s">
        <v>15758</v>
      </c>
    </row>
    <row r="16800" spans="1:2">
      <c r="A16800" s="1">
        <v>1090100452266</v>
      </c>
      <c r="B16800" t="s">
        <v>15759</v>
      </c>
    </row>
    <row r="16801" spans="1:2">
      <c r="A16801" s="1">
        <v>1090100452273</v>
      </c>
      <c r="B16801" t="s">
        <v>15760</v>
      </c>
    </row>
    <row r="16802" spans="1:2">
      <c r="A16802" s="1">
        <v>1090100452280</v>
      </c>
      <c r="B16802" t="s">
        <v>15761</v>
      </c>
    </row>
    <row r="16803" spans="1:2">
      <c r="A16803" s="1">
        <v>1090100452297</v>
      </c>
      <c r="B16803" t="s">
        <v>15762</v>
      </c>
    </row>
    <row r="16804" spans="1:2">
      <c r="A16804" s="1">
        <v>1090100452310</v>
      </c>
      <c r="B16804" t="s">
        <v>15763</v>
      </c>
    </row>
    <row r="16805" spans="1:2">
      <c r="A16805" s="1">
        <v>1090100452396</v>
      </c>
      <c r="B16805" t="s">
        <v>15764</v>
      </c>
    </row>
    <row r="16806" spans="1:2">
      <c r="A16806" s="1">
        <v>1090100452402</v>
      </c>
      <c r="B16806" t="s">
        <v>15765</v>
      </c>
    </row>
    <row r="16807" spans="1:2">
      <c r="A16807" s="1">
        <v>1090100452419</v>
      </c>
      <c r="B16807" t="s">
        <v>15766</v>
      </c>
    </row>
    <row r="16808" spans="1:2">
      <c r="A16808" s="1">
        <v>1090100452457</v>
      </c>
      <c r="B16808" t="s">
        <v>15767</v>
      </c>
    </row>
    <row r="16809" spans="1:2">
      <c r="A16809" s="1">
        <v>1090100452464</v>
      </c>
      <c r="B16809" t="s">
        <v>15768</v>
      </c>
    </row>
    <row r="16810" spans="1:2">
      <c r="A16810" s="1">
        <v>1090100452471</v>
      </c>
      <c r="B16810" t="s">
        <v>15769</v>
      </c>
    </row>
    <row r="16811" spans="1:2">
      <c r="A16811" s="1">
        <v>1090100452488</v>
      </c>
      <c r="B16811" t="s">
        <v>15770</v>
      </c>
    </row>
    <row r="16812" spans="1:2">
      <c r="A16812" s="1">
        <v>1090100452495</v>
      </c>
      <c r="B16812" t="s">
        <v>15771</v>
      </c>
    </row>
    <row r="16813" spans="1:2">
      <c r="A16813" s="1">
        <v>1090100452501</v>
      </c>
      <c r="B16813" t="s">
        <v>15772</v>
      </c>
    </row>
    <row r="16814" spans="1:2">
      <c r="A16814" s="1">
        <v>1090100452518</v>
      </c>
      <c r="B16814" t="s">
        <v>15773</v>
      </c>
    </row>
    <row r="16815" spans="1:2">
      <c r="A16815" s="1">
        <v>1090100452525</v>
      </c>
      <c r="B16815" t="s">
        <v>15774</v>
      </c>
    </row>
    <row r="16816" spans="1:2">
      <c r="A16816" s="1">
        <v>1090100452532</v>
      </c>
      <c r="B16816" t="s">
        <v>15775</v>
      </c>
    </row>
    <row r="16817" spans="1:2">
      <c r="A16817" s="1">
        <v>1090100452549</v>
      </c>
      <c r="B16817" t="s">
        <v>15776</v>
      </c>
    </row>
    <row r="16818" spans="1:2">
      <c r="A16818" s="1">
        <v>1090100452556</v>
      </c>
      <c r="B16818" t="s">
        <v>15777</v>
      </c>
    </row>
    <row r="16819" spans="1:2">
      <c r="A16819" s="1">
        <v>1090100452563</v>
      </c>
      <c r="B16819" t="s">
        <v>15778</v>
      </c>
    </row>
    <row r="16820" spans="1:2">
      <c r="A16820" s="1">
        <v>1090100452570</v>
      </c>
      <c r="B16820" t="s">
        <v>15779</v>
      </c>
    </row>
    <row r="16821" spans="1:2">
      <c r="A16821" s="1">
        <v>1090100452587</v>
      </c>
      <c r="B16821" t="s">
        <v>15780</v>
      </c>
    </row>
    <row r="16822" spans="1:2">
      <c r="A16822" s="1">
        <v>1090100452594</v>
      </c>
      <c r="B16822" t="s">
        <v>15781</v>
      </c>
    </row>
    <row r="16823" spans="1:2">
      <c r="A16823" s="1">
        <v>1090100452600</v>
      </c>
      <c r="B16823" t="s">
        <v>15782</v>
      </c>
    </row>
    <row r="16824" spans="1:2">
      <c r="A16824" s="1">
        <v>1090100452617</v>
      </c>
      <c r="B16824" t="s">
        <v>15783</v>
      </c>
    </row>
    <row r="16825" spans="1:2">
      <c r="A16825" s="1">
        <v>1090100452631</v>
      </c>
      <c r="B16825" t="s">
        <v>15784</v>
      </c>
    </row>
    <row r="16826" spans="1:2">
      <c r="A16826" s="1">
        <v>1090100452648</v>
      </c>
      <c r="B16826" t="s">
        <v>15785</v>
      </c>
    </row>
    <row r="16827" spans="1:2">
      <c r="A16827" s="1">
        <v>1090100452655</v>
      </c>
      <c r="B16827" t="s">
        <v>15786</v>
      </c>
    </row>
    <row r="16828" spans="1:2">
      <c r="A16828" s="1">
        <v>1090100452679</v>
      </c>
      <c r="B16828" t="s">
        <v>15787</v>
      </c>
    </row>
    <row r="16829" spans="1:2">
      <c r="A16829" s="1">
        <v>1090100452686</v>
      </c>
      <c r="B16829" t="s">
        <v>15788</v>
      </c>
    </row>
    <row r="16830" spans="1:2">
      <c r="A16830" s="1">
        <v>1090100452693</v>
      </c>
      <c r="B16830" t="s">
        <v>15789</v>
      </c>
    </row>
    <row r="16831" spans="1:2">
      <c r="A16831" s="1">
        <v>1090100452730</v>
      </c>
      <c r="B16831" t="s">
        <v>15790</v>
      </c>
    </row>
    <row r="16832" spans="1:2">
      <c r="A16832" s="1">
        <v>1090100452808</v>
      </c>
      <c r="B16832" t="s">
        <v>15791</v>
      </c>
    </row>
    <row r="16833" spans="1:2">
      <c r="A16833" s="1">
        <v>1090100452815</v>
      </c>
      <c r="B16833" t="e">
        <f>+AIR COOLER BOSTON BAY TA ACCS. TJ-XKL14A WATER PUMP</f>
        <v>#NAME?</v>
      </c>
    </row>
    <row r="16834" spans="1:2">
      <c r="A16834" s="1">
        <v>1090100452822</v>
      </c>
      <c r="B16834" t="s">
        <v>15792</v>
      </c>
    </row>
    <row r="16835" spans="1:2">
      <c r="A16835" s="1">
        <v>1090100452853</v>
      </c>
      <c r="B16835" t="s">
        <v>15793</v>
      </c>
    </row>
    <row r="16836" spans="1:2">
      <c r="A16836" s="1">
        <v>1090100452907</v>
      </c>
      <c r="B16836" t="s">
        <v>15794</v>
      </c>
    </row>
    <row r="16837" spans="1:2">
      <c r="A16837" s="1">
        <v>1090100453010</v>
      </c>
      <c r="B16837" t="s">
        <v>15795</v>
      </c>
    </row>
    <row r="16838" spans="1:2">
      <c r="A16838" s="1">
        <v>1090100453034</v>
      </c>
      <c r="B16838" t="s">
        <v>15796</v>
      </c>
    </row>
    <row r="16839" spans="1:2">
      <c r="A16839" s="1">
        <v>1090100453041</v>
      </c>
      <c r="B16839" t="s">
        <v>15797</v>
      </c>
    </row>
    <row r="16840" spans="1:2">
      <c r="A16840" s="1">
        <v>1090100453058</v>
      </c>
      <c r="B16840" t="s">
        <v>15798</v>
      </c>
    </row>
    <row r="16841" spans="1:2">
      <c r="A16841" s="1">
        <v>1090100453065</v>
      </c>
      <c r="B16841" t="s">
        <v>15799</v>
      </c>
    </row>
    <row r="16842" spans="1:2">
      <c r="A16842" s="1">
        <v>1090100453072</v>
      </c>
      <c r="B16842" t="s">
        <v>15800</v>
      </c>
    </row>
    <row r="16843" spans="1:2">
      <c r="A16843" s="1">
        <v>1090100453089</v>
      </c>
      <c r="B16843" t="s">
        <v>15801</v>
      </c>
    </row>
    <row r="16844" spans="1:2">
      <c r="A16844" s="1">
        <v>1090100453096</v>
      </c>
      <c r="B16844" t="s">
        <v>15802</v>
      </c>
    </row>
    <row r="16845" spans="1:2">
      <c r="A16845" s="1">
        <v>1090100453102</v>
      </c>
      <c r="B16845" t="s">
        <v>15803</v>
      </c>
    </row>
    <row r="16846" spans="1:2">
      <c r="A16846" s="1">
        <v>1090100453119</v>
      </c>
      <c r="B16846" t="s">
        <v>15804</v>
      </c>
    </row>
    <row r="16847" spans="1:2">
      <c r="A16847" s="1">
        <v>1090100453126</v>
      </c>
      <c r="B16847" t="s">
        <v>15805</v>
      </c>
    </row>
    <row r="16848" spans="1:2">
      <c r="A16848" s="1">
        <v>1090100453133</v>
      </c>
      <c r="B16848" t="s">
        <v>15806</v>
      </c>
    </row>
    <row r="16849" spans="1:2">
      <c r="A16849" s="1">
        <v>1090100453140</v>
      </c>
      <c r="B16849" t="s">
        <v>15807</v>
      </c>
    </row>
    <row r="16850" spans="1:2">
      <c r="A16850" s="1">
        <v>1090100453157</v>
      </c>
      <c r="B16850" t="s">
        <v>15808</v>
      </c>
    </row>
    <row r="16851" spans="1:2">
      <c r="A16851" s="1">
        <v>1090100453164</v>
      </c>
      <c r="B16851" t="s">
        <v>15809</v>
      </c>
    </row>
    <row r="16852" spans="1:2">
      <c r="A16852" s="1">
        <v>1090100453171</v>
      </c>
      <c r="B16852" t="s">
        <v>15810</v>
      </c>
    </row>
    <row r="16853" spans="1:2">
      <c r="A16853" s="1">
        <v>1090100453188</v>
      </c>
      <c r="B16853" t="s">
        <v>15811</v>
      </c>
    </row>
    <row r="16854" spans="1:2">
      <c r="A16854" s="1">
        <v>1090100453300</v>
      </c>
      <c r="B16854" t="s">
        <v>15812</v>
      </c>
    </row>
    <row r="16855" spans="1:2">
      <c r="A16855" s="1">
        <v>1090100453317</v>
      </c>
      <c r="B16855" t="s">
        <v>15813</v>
      </c>
    </row>
    <row r="16856" spans="1:2">
      <c r="A16856" s="1">
        <v>1090100453324</v>
      </c>
      <c r="B16856" t="s">
        <v>15814</v>
      </c>
    </row>
    <row r="16857" spans="1:2">
      <c r="A16857" s="1">
        <v>1090100453331</v>
      </c>
      <c r="B16857" t="s">
        <v>15815</v>
      </c>
    </row>
    <row r="16858" spans="1:2">
      <c r="A16858" s="1">
        <v>1090100453348</v>
      </c>
      <c r="B16858" t="s">
        <v>15816</v>
      </c>
    </row>
    <row r="16859" spans="1:2">
      <c r="A16859" s="1">
        <v>1090100453355</v>
      </c>
      <c r="B16859" t="s">
        <v>15817</v>
      </c>
    </row>
    <row r="16860" spans="1:2">
      <c r="A16860" s="1">
        <v>1090100453362</v>
      </c>
      <c r="B16860" t="s">
        <v>15818</v>
      </c>
    </row>
    <row r="16861" spans="1:2">
      <c r="A16861" s="1">
        <v>1090100453379</v>
      </c>
      <c r="B16861" t="s">
        <v>15819</v>
      </c>
    </row>
    <row r="16862" spans="1:2">
      <c r="A16862" s="1">
        <v>1090100453386</v>
      </c>
      <c r="B16862" t="s">
        <v>15820</v>
      </c>
    </row>
    <row r="16863" spans="1:2">
      <c r="A16863" s="1">
        <v>1090100453393</v>
      </c>
      <c r="B16863" t="s">
        <v>15821</v>
      </c>
    </row>
    <row r="16864" spans="1:2">
      <c r="A16864" s="1">
        <v>1090100453409</v>
      </c>
      <c r="B16864" t="s">
        <v>15822</v>
      </c>
    </row>
    <row r="16865" spans="1:2">
      <c r="A16865" s="1">
        <v>1090100453416</v>
      </c>
      <c r="B16865" t="s">
        <v>15823</v>
      </c>
    </row>
    <row r="16866" spans="1:2">
      <c r="A16866" s="1">
        <v>1090100453423</v>
      </c>
      <c r="B16866" t="s">
        <v>15824</v>
      </c>
    </row>
    <row r="16867" spans="1:2">
      <c r="A16867" s="1">
        <v>1090100453430</v>
      </c>
      <c r="B16867" t="s">
        <v>15825</v>
      </c>
    </row>
    <row r="16868" spans="1:2">
      <c r="A16868" s="1">
        <v>1090100453447</v>
      </c>
      <c r="B16868" t="s">
        <v>15826</v>
      </c>
    </row>
    <row r="16869" spans="1:2">
      <c r="A16869" s="1">
        <v>1090100453522</v>
      </c>
      <c r="B16869" t="s">
        <v>15827</v>
      </c>
    </row>
    <row r="16870" spans="1:2">
      <c r="A16870" s="1">
        <v>1090100453546</v>
      </c>
      <c r="B16870" t="s">
        <v>15828</v>
      </c>
    </row>
    <row r="16871" spans="1:2">
      <c r="A16871" s="1">
        <v>1090100453560</v>
      </c>
      <c r="B16871" t="s">
        <v>15829</v>
      </c>
    </row>
    <row r="16872" spans="1:2">
      <c r="A16872" s="1">
        <v>1090100453614</v>
      </c>
      <c r="B16872" t="s">
        <v>15830</v>
      </c>
    </row>
    <row r="16873" spans="1:2">
      <c r="A16873" s="1">
        <v>1090100453621</v>
      </c>
      <c r="B16873" t="s">
        <v>15831</v>
      </c>
    </row>
    <row r="16874" spans="1:2">
      <c r="A16874" s="1">
        <v>1090100453638</v>
      </c>
      <c r="B16874" t="s">
        <v>15832</v>
      </c>
    </row>
    <row r="16875" spans="1:2">
      <c r="A16875" s="1">
        <v>1090100453645</v>
      </c>
      <c r="B16875" t="s">
        <v>15833</v>
      </c>
    </row>
    <row r="16876" spans="1:2">
      <c r="A16876" s="1">
        <v>1090100453652</v>
      </c>
      <c r="B16876" t="s">
        <v>15834</v>
      </c>
    </row>
    <row r="16877" spans="1:2">
      <c r="A16877" s="1">
        <v>1090100453669</v>
      </c>
      <c r="B16877" t="s">
        <v>15835</v>
      </c>
    </row>
    <row r="16878" spans="1:2">
      <c r="A16878" s="1">
        <v>1090100453676</v>
      </c>
      <c r="B16878" t="s">
        <v>15836</v>
      </c>
    </row>
    <row r="16879" spans="1:2">
      <c r="A16879" s="1">
        <v>1090100453683</v>
      </c>
      <c r="B16879" t="s">
        <v>15837</v>
      </c>
    </row>
    <row r="16880" spans="1:2">
      <c r="A16880" s="1">
        <v>1090100453690</v>
      </c>
      <c r="B16880" t="s">
        <v>15838</v>
      </c>
    </row>
    <row r="16881" spans="1:2">
      <c r="A16881" s="1">
        <v>1090100453706</v>
      </c>
      <c r="B16881" t="s">
        <v>15839</v>
      </c>
    </row>
    <row r="16882" spans="1:2">
      <c r="A16882" s="1">
        <v>1090100453713</v>
      </c>
      <c r="B16882" t="s">
        <v>15840</v>
      </c>
    </row>
    <row r="16883" spans="1:2">
      <c r="A16883" s="1">
        <v>1090100453720</v>
      </c>
      <c r="B16883" t="s">
        <v>15841</v>
      </c>
    </row>
    <row r="16884" spans="1:2">
      <c r="A16884" s="1">
        <v>1090100453737</v>
      </c>
      <c r="B16884" t="s">
        <v>15842</v>
      </c>
    </row>
    <row r="16885" spans="1:2">
      <c r="A16885" s="1">
        <v>1090100453744</v>
      </c>
      <c r="B16885" t="s">
        <v>15843</v>
      </c>
    </row>
    <row r="16886" spans="1:2">
      <c r="A16886" s="1">
        <v>1090100453751</v>
      </c>
      <c r="B16886" t="s">
        <v>15844</v>
      </c>
    </row>
    <row r="16887" spans="1:2">
      <c r="A16887" s="1">
        <v>1090100453768</v>
      </c>
      <c r="B16887" t="s">
        <v>15845</v>
      </c>
    </row>
    <row r="16888" spans="1:2">
      <c r="A16888" s="1">
        <v>1090100453775</v>
      </c>
      <c r="B16888" t="s">
        <v>15846</v>
      </c>
    </row>
    <row r="16889" spans="1:2">
      <c r="A16889" s="1">
        <v>1090100453782</v>
      </c>
      <c r="B16889" t="s">
        <v>15847</v>
      </c>
    </row>
    <row r="16890" spans="1:2">
      <c r="A16890" s="1">
        <v>1090100453799</v>
      </c>
      <c r="B16890" t="s">
        <v>15848</v>
      </c>
    </row>
    <row r="16891" spans="1:2">
      <c r="A16891" s="1">
        <v>1090100453805</v>
      </c>
      <c r="B16891" t="s">
        <v>15849</v>
      </c>
    </row>
    <row r="16892" spans="1:2">
      <c r="A16892" s="1">
        <v>1090100453812</v>
      </c>
      <c r="B16892" t="s">
        <v>15850</v>
      </c>
    </row>
    <row r="16893" spans="1:2">
      <c r="A16893" s="1">
        <v>1090100453829</v>
      </c>
      <c r="B16893" t="s">
        <v>15851</v>
      </c>
    </row>
    <row r="16894" spans="1:2">
      <c r="A16894" s="1">
        <v>1090100453836</v>
      </c>
      <c r="B16894" t="s">
        <v>15852</v>
      </c>
    </row>
    <row r="16895" spans="1:2">
      <c r="A16895" s="1">
        <v>1090100453843</v>
      </c>
      <c r="B16895" t="s">
        <v>15853</v>
      </c>
    </row>
    <row r="16896" spans="1:2">
      <c r="A16896" s="1">
        <v>1090100453850</v>
      </c>
      <c r="B16896" t="s">
        <v>15854</v>
      </c>
    </row>
    <row r="16897" spans="1:2">
      <c r="A16897" s="1">
        <v>1090100453867</v>
      </c>
      <c r="B16897" t="s">
        <v>15855</v>
      </c>
    </row>
    <row r="16898" spans="1:2">
      <c r="A16898" s="1">
        <v>1090100453874</v>
      </c>
      <c r="B16898" t="s">
        <v>15856</v>
      </c>
    </row>
    <row r="16899" spans="1:2">
      <c r="A16899" s="1">
        <v>1090100453881</v>
      </c>
      <c r="B16899" t="s">
        <v>15857</v>
      </c>
    </row>
    <row r="16900" spans="1:2">
      <c r="A16900" s="1">
        <v>1090100453898</v>
      </c>
      <c r="B16900" t="s">
        <v>15858</v>
      </c>
    </row>
    <row r="16901" spans="1:2">
      <c r="A16901" s="1">
        <v>1090100453904</v>
      </c>
      <c r="B16901" t="s">
        <v>15859</v>
      </c>
    </row>
    <row r="16902" spans="1:2">
      <c r="A16902" s="1">
        <v>1090100453911</v>
      </c>
      <c r="B16902" t="s">
        <v>15860</v>
      </c>
    </row>
    <row r="16903" spans="1:2">
      <c r="A16903" s="1">
        <v>1090100453928</v>
      </c>
      <c r="B16903" t="s">
        <v>15861</v>
      </c>
    </row>
    <row r="16904" spans="1:2">
      <c r="A16904" s="1">
        <v>1090100453935</v>
      </c>
      <c r="B16904" t="s">
        <v>15862</v>
      </c>
    </row>
    <row r="16905" spans="1:2">
      <c r="A16905" s="1">
        <v>1090100453942</v>
      </c>
      <c r="B16905" t="s">
        <v>15863</v>
      </c>
    </row>
    <row r="16906" spans="1:2">
      <c r="A16906" s="1">
        <v>1090100454246</v>
      </c>
      <c r="B16906" t="s">
        <v>15864</v>
      </c>
    </row>
    <row r="16907" spans="1:2">
      <c r="A16907" s="1">
        <v>1090100454253</v>
      </c>
      <c r="B16907" t="s">
        <v>15865</v>
      </c>
    </row>
    <row r="16908" spans="1:2">
      <c r="A16908" s="1">
        <v>1090100454277</v>
      </c>
      <c r="B16908" t="s">
        <v>15866</v>
      </c>
    </row>
    <row r="16909" spans="1:2">
      <c r="A16909" s="1">
        <v>1090100454284</v>
      </c>
      <c r="B16909" t="s">
        <v>15867</v>
      </c>
    </row>
    <row r="16910" spans="1:2">
      <c r="A16910" s="1">
        <v>1090100454291</v>
      </c>
      <c r="B16910" t="s">
        <v>15868</v>
      </c>
    </row>
    <row r="16911" spans="1:2">
      <c r="A16911" s="1">
        <v>1090100454307</v>
      </c>
      <c r="B16911" t="s">
        <v>15869</v>
      </c>
    </row>
    <row r="16912" spans="1:2">
      <c r="A16912" s="1">
        <v>1090100454314</v>
      </c>
      <c r="B16912" t="s">
        <v>15870</v>
      </c>
    </row>
    <row r="16913" spans="1:2">
      <c r="A16913" s="1">
        <v>1090100454321</v>
      </c>
      <c r="B16913" t="s">
        <v>15871</v>
      </c>
    </row>
    <row r="16914" spans="1:2">
      <c r="A16914" s="1">
        <v>1090100454338</v>
      </c>
      <c r="B16914" t="s">
        <v>15872</v>
      </c>
    </row>
    <row r="16915" spans="1:2">
      <c r="A16915" s="1">
        <v>1090100454345</v>
      </c>
      <c r="B16915" t="s">
        <v>15873</v>
      </c>
    </row>
    <row r="16916" spans="1:2">
      <c r="A16916" s="1">
        <v>1090100454352</v>
      </c>
      <c r="B16916" t="s">
        <v>15874</v>
      </c>
    </row>
    <row r="16917" spans="1:2">
      <c r="A16917" s="1">
        <v>1090100454369</v>
      </c>
      <c r="B16917" t="s">
        <v>15875</v>
      </c>
    </row>
    <row r="16918" spans="1:2">
      <c r="A16918" s="1">
        <v>1090100454376</v>
      </c>
      <c r="B16918" t="s">
        <v>15876</v>
      </c>
    </row>
    <row r="16919" spans="1:2">
      <c r="A16919" s="1">
        <v>1090100454383</v>
      </c>
      <c r="B16919" t="s">
        <v>15877</v>
      </c>
    </row>
    <row r="16920" spans="1:2">
      <c r="A16920" s="1">
        <v>1090100454390</v>
      </c>
      <c r="B16920" t="s">
        <v>15878</v>
      </c>
    </row>
    <row r="16921" spans="1:2">
      <c r="A16921" s="1">
        <v>1090100454406</v>
      </c>
      <c r="B16921" t="s">
        <v>15879</v>
      </c>
    </row>
    <row r="16922" spans="1:2">
      <c r="A16922" s="1">
        <v>1090100454420</v>
      </c>
      <c r="B16922" t="s">
        <v>15880</v>
      </c>
    </row>
    <row r="16923" spans="1:2">
      <c r="A16923" s="1">
        <v>1090100454444</v>
      </c>
      <c r="B16923" t="s">
        <v>15881</v>
      </c>
    </row>
    <row r="16924" spans="1:2">
      <c r="A16924" s="1">
        <v>1090100454451</v>
      </c>
      <c r="B16924" t="s">
        <v>15882</v>
      </c>
    </row>
    <row r="16925" spans="1:2">
      <c r="A16925" s="1">
        <v>1090100454468</v>
      </c>
      <c r="B16925" t="s">
        <v>15883</v>
      </c>
    </row>
    <row r="16926" spans="1:2">
      <c r="A16926" s="1">
        <v>1090100454475</v>
      </c>
      <c r="B16926" t="s">
        <v>15884</v>
      </c>
    </row>
    <row r="16927" spans="1:2">
      <c r="A16927" s="1">
        <v>1090100454482</v>
      </c>
      <c r="B16927" t="s">
        <v>15885</v>
      </c>
    </row>
    <row r="16928" spans="1:2">
      <c r="A16928" s="1">
        <v>1090100454499</v>
      </c>
      <c r="B16928" t="s">
        <v>15886</v>
      </c>
    </row>
    <row r="16929" spans="1:2">
      <c r="A16929" s="1">
        <v>1090100454505</v>
      </c>
      <c r="B16929" t="s">
        <v>15887</v>
      </c>
    </row>
    <row r="16930" spans="1:2">
      <c r="A16930" s="1">
        <v>1090100454512</v>
      </c>
      <c r="B16930" t="s">
        <v>15888</v>
      </c>
    </row>
    <row r="16931" spans="1:2">
      <c r="A16931" s="1">
        <v>1090100454529</v>
      </c>
      <c r="B16931" t="s">
        <v>15889</v>
      </c>
    </row>
    <row r="16932" spans="1:2">
      <c r="A16932" s="1">
        <v>1090100454536</v>
      </c>
      <c r="B16932" t="s">
        <v>15890</v>
      </c>
    </row>
    <row r="16933" spans="1:2">
      <c r="A16933" s="1">
        <v>1090100454543</v>
      </c>
      <c r="B16933" t="s">
        <v>15891</v>
      </c>
    </row>
    <row r="16934" spans="1:2">
      <c r="A16934" s="1">
        <v>1090100454550</v>
      </c>
      <c r="B16934" t="s">
        <v>15892</v>
      </c>
    </row>
    <row r="16935" spans="1:2">
      <c r="A16935" s="1">
        <v>1090100454567</v>
      </c>
      <c r="B16935" t="s">
        <v>15893</v>
      </c>
    </row>
    <row r="16936" spans="1:2">
      <c r="A16936" s="1">
        <v>1090100454574</v>
      </c>
      <c r="B16936" t="s">
        <v>15894</v>
      </c>
    </row>
    <row r="16937" spans="1:2">
      <c r="A16937" s="1">
        <v>1090100454581</v>
      </c>
      <c r="B16937" t="s">
        <v>15895</v>
      </c>
    </row>
    <row r="16938" spans="1:2">
      <c r="A16938" s="1">
        <v>1090100454611</v>
      </c>
      <c r="B16938" t="s">
        <v>15896</v>
      </c>
    </row>
    <row r="16939" spans="1:2">
      <c r="A16939" s="1">
        <v>1090100454628</v>
      </c>
      <c r="B16939" t="s">
        <v>15897</v>
      </c>
    </row>
    <row r="16940" spans="1:2">
      <c r="A16940" s="1">
        <v>1090100454635</v>
      </c>
      <c r="B16940" t="s">
        <v>15898</v>
      </c>
    </row>
    <row r="16941" spans="1:2">
      <c r="A16941" s="1">
        <v>1090100454642</v>
      </c>
      <c r="B16941" t="s">
        <v>15899</v>
      </c>
    </row>
    <row r="16942" spans="1:2">
      <c r="A16942" s="1">
        <v>1090100454659</v>
      </c>
      <c r="B16942" t="s">
        <v>15900</v>
      </c>
    </row>
    <row r="16943" spans="1:2">
      <c r="A16943" s="1">
        <v>1090100454666</v>
      </c>
      <c r="B16943" t="s">
        <v>15901</v>
      </c>
    </row>
    <row r="16944" spans="1:2">
      <c r="A16944" s="1">
        <v>1090100454673</v>
      </c>
      <c r="B16944" t="s">
        <v>15902</v>
      </c>
    </row>
    <row r="16945" spans="1:2">
      <c r="A16945" s="1">
        <v>1090100454680</v>
      </c>
      <c r="B16945" t="s">
        <v>15903</v>
      </c>
    </row>
    <row r="16946" spans="1:2">
      <c r="A16946" s="1">
        <v>1090100454697</v>
      </c>
      <c r="B16946" t="s">
        <v>15904</v>
      </c>
    </row>
    <row r="16947" spans="1:2">
      <c r="A16947" s="1">
        <v>1090100454703</v>
      </c>
      <c r="B16947" t="s">
        <v>15905</v>
      </c>
    </row>
    <row r="16948" spans="1:2">
      <c r="A16948" s="1">
        <v>1090100454710</v>
      </c>
      <c r="B16948" t="s">
        <v>15906</v>
      </c>
    </row>
    <row r="16949" spans="1:2">
      <c r="A16949" s="1">
        <v>1090100454727</v>
      </c>
      <c r="B16949" t="s">
        <v>15907</v>
      </c>
    </row>
    <row r="16950" spans="1:2">
      <c r="A16950" s="1">
        <v>1090100454734</v>
      </c>
      <c r="B16950" t="s">
        <v>15908</v>
      </c>
    </row>
    <row r="16951" spans="1:2">
      <c r="A16951" s="1">
        <v>1090100454741</v>
      </c>
      <c r="B16951" t="s">
        <v>15909</v>
      </c>
    </row>
    <row r="16952" spans="1:2">
      <c r="A16952" s="1">
        <v>1090100454758</v>
      </c>
      <c r="B16952" t="s">
        <v>15910</v>
      </c>
    </row>
    <row r="16953" spans="1:2">
      <c r="A16953" s="1">
        <v>1090100454765</v>
      </c>
      <c r="B16953" t="s">
        <v>15911</v>
      </c>
    </row>
    <row r="16954" spans="1:2">
      <c r="A16954" s="1">
        <v>1090100454772</v>
      </c>
      <c r="B16954" t="s">
        <v>15912</v>
      </c>
    </row>
    <row r="16955" spans="1:2">
      <c r="A16955" s="1">
        <v>1090100454789</v>
      </c>
      <c r="B16955" t="s">
        <v>15913</v>
      </c>
    </row>
    <row r="16956" spans="1:2">
      <c r="A16956" s="1">
        <v>1090100454796</v>
      </c>
      <c r="B16956" t="s">
        <v>15914</v>
      </c>
    </row>
    <row r="16957" spans="1:2">
      <c r="A16957" s="1">
        <v>1090100454802</v>
      </c>
      <c r="B16957" t="s">
        <v>15915</v>
      </c>
    </row>
    <row r="16958" spans="1:2">
      <c r="A16958" s="1">
        <v>1090100454819</v>
      </c>
      <c r="B16958" t="s">
        <v>15916</v>
      </c>
    </row>
    <row r="16959" spans="1:2">
      <c r="A16959" s="1">
        <v>1090100454826</v>
      </c>
      <c r="B16959" t="s">
        <v>15917</v>
      </c>
    </row>
    <row r="16960" spans="1:2">
      <c r="A16960" s="1">
        <v>1090100454833</v>
      </c>
      <c r="B16960" t="s">
        <v>15918</v>
      </c>
    </row>
    <row r="16961" spans="1:2">
      <c r="A16961" s="1">
        <v>1090100454840</v>
      </c>
      <c r="B16961" t="s">
        <v>15919</v>
      </c>
    </row>
    <row r="16962" spans="1:2">
      <c r="A16962" s="1">
        <v>1090100454857</v>
      </c>
      <c r="B16962" t="s">
        <v>15920</v>
      </c>
    </row>
    <row r="16963" spans="1:2">
      <c r="A16963" s="1">
        <v>1090100454864</v>
      </c>
      <c r="B16963" t="s">
        <v>15921</v>
      </c>
    </row>
    <row r="16964" spans="1:2">
      <c r="A16964" s="1">
        <v>1090100454871</v>
      </c>
      <c r="B16964" t="s">
        <v>15922</v>
      </c>
    </row>
    <row r="16965" spans="1:2">
      <c r="A16965" s="1">
        <v>1090100454888</v>
      </c>
      <c r="B16965" t="s">
        <v>15923</v>
      </c>
    </row>
    <row r="16966" spans="1:2">
      <c r="A16966" s="1">
        <v>1090100454895</v>
      </c>
      <c r="B16966" t="s">
        <v>15924</v>
      </c>
    </row>
    <row r="16967" spans="1:2">
      <c r="A16967" s="1">
        <v>1090100454901</v>
      </c>
      <c r="B16967" t="s">
        <v>15925</v>
      </c>
    </row>
    <row r="16968" spans="1:2">
      <c r="A16968" s="1">
        <v>1090100454918</v>
      </c>
      <c r="B16968" t="s">
        <v>15926</v>
      </c>
    </row>
    <row r="16969" spans="1:2">
      <c r="A16969" s="1">
        <v>1090100454925</v>
      </c>
      <c r="B16969" t="s">
        <v>15927</v>
      </c>
    </row>
    <row r="16970" spans="1:2">
      <c r="A16970" s="1">
        <v>1090100454932</v>
      </c>
      <c r="B16970" t="e">
        <f>+NFS-FAUCET BREMEN Q1005 SP304 WALL</f>
        <v>#NAME?</v>
      </c>
    </row>
    <row r="16971" spans="1:2">
      <c r="A16971" s="1">
        <v>1090100454956</v>
      </c>
      <c r="B16971" t="s">
        <v>15928</v>
      </c>
    </row>
    <row r="16972" spans="1:2">
      <c r="A16972" s="1">
        <v>1090100454963</v>
      </c>
      <c r="B16972" t="s">
        <v>15929</v>
      </c>
    </row>
    <row r="16973" spans="1:2">
      <c r="A16973" s="1">
        <v>1090100454970</v>
      </c>
      <c r="B16973" t="s">
        <v>15930</v>
      </c>
    </row>
    <row r="16974" spans="1:2">
      <c r="A16974" s="1">
        <v>1090100454987</v>
      </c>
      <c r="B16974" t="s">
        <v>15931</v>
      </c>
    </row>
    <row r="16975" spans="1:2">
      <c r="A16975" s="1">
        <v>1090100454994</v>
      </c>
      <c r="B16975" t="s">
        <v>15932</v>
      </c>
    </row>
    <row r="16976" spans="1:2">
      <c r="A16976" s="1">
        <v>1090100455014</v>
      </c>
      <c r="B16976" t="s">
        <v>15933</v>
      </c>
    </row>
    <row r="16977" spans="1:2">
      <c r="A16977" s="1">
        <v>1090100455021</v>
      </c>
      <c r="B16977" t="s">
        <v>15934</v>
      </c>
    </row>
    <row r="16978" spans="1:2">
      <c r="A16978" s="1">
        <v>1090100455038</v>
      </c>
      <c r="B16978" t="s">
        <v>15935</v>
      </c>
    </row>
    <row r="16979" spans="1:2">
      <c r="A16979" s="1">
        <v>1090100455045</v>
      </c>
      <c r="B16979" t="s">
        <v>15936</v>
      </c>
    </row>
    <row r="16980" spans="1:2">
      <c r="A16980" s="1">
        <v>1090100455052</v>
      </c>
      <c r="B16980" t="s">
        <v>15937</v>
      </c>
    </row>
    <row r="16981" spans="1:2">
      <c r="A16981" s="1">
        <v>1090100455076</v>
      </c>
      <c r="B16981" t="s">
        <v>15938</v>
      </c>
    </row>
    <row r="16982" spans="1:2">
      <c r="A16982" s="1">
        <v>1090100455205</v>
      </c>
      <c r="B16982" t="s">
        <v>15939</v>
      </c>
    </row>
    <row r="16983" spans="1:2">
      <c r="A16983" s="1">
        <v>1090100455212</v>
      </c>
      <c r="B16983" t="s">
        <v>15940</v>
      </c>
    </row>
    <row r="16984" spans="1:2">
      <c r="A16984" s="1">
        <v>1090100455229</v>
      </c>
      <c r="B16984" t="s">
        <v>15941</v>
      </c>
    </row>
    <row r="16985" spans="1:2">
      <c r="A16985" s="1">
        <v>1090100455274</v>
      </c>
      <c r="B16985" t="s">
        <v>15942</v>
      </c>
    </row>
    <row r="16986" spans="1:2">
      <c r="A16986" s="1">
        <v>1090100455328</v>
      </c>
      <c r="B16986" t="s">
        <v>15943</v>
      </c>
    </row>
    <row r="16987" spans="1:2">
      <c r="A16987" s="1">
        <v>1090100455366</v>
      </c>
      <c r="B16987" t="s">
        <v>15944</v>
      </c>
    </row>
    <row r="16988" spans="1:2">
      <c r="A16988" s="1">
        <v>1090100455519</v>
      </c>
      <c r="B16988" t="s">
        <v>15945</v>
      </c>
    </row>
    <row r="16989" spans="1:2">
      <c r="A16989" s="1">
        <v>1090100455526</v>
      </c>
      <c r="B16989" t="s">
        <v>15946</v>
      </c>
    </row>
    <row r="16990" spans="1:2">
      <c r="A16990" s="1">
        <v>1090100455533</v>
      </c>
      <c r="B16990" t="s">
        <v>15947</v>
      </c>
    </row>
    <row r="16991" spans="1:2">
      <c r="A16991" s="1">
        <v>1090100455571</v>
      </c>
      <c r="B16991" t="s">
        <v>15948</v>
      </c>
    </row>
    <row r="16992" spans="1:2">
      <c r="A16992" s="1">
        <v>1090100455595</v>
      </c>
      <c r="B16992" t="s">
        <v>15949</v>
      </c>
    </row>
    <row r="16993" spans="1:2">
      <c r="A16993" s="1">
        <v>1090100455649</v>
      </c>
      <c r="B16993" t="s">
        <v>15950</v>
      </c>
    </row>
    <row r="16994" spans="1:2">
      <c r="A16994" s="1">
        <v>1090100455700</v>
      </c>
      <c r="B16994" t="s">
        <v>15951</v>
      </c>
    </row>
    <row r="16995" spans="1:2">
      <c r="A16995" s="1">
        <v>1090100455724</v>
      </c>
      <c r="B16995" t="s">
        <v>15952</v>
      </c>
    </row>
    <row r="16996" spans="1:2">
      <c r="A16996" s="1">
        <v>1090100455731</v>
      </c>
      <c r="B16996" t="s">
        <v>15953</v>
      </c>
    </row>
    <row r="16997" spans="1:2">
      <c r="A16997" s="1">
        <v>1090100455748</v>
      </c>
      <c r="B16997" t="s">
        <v>15954</v>
      </c>
    </row>
    <row r="16998" spans="1:2">
      <c r="A16998" s="1">
        <v>1090100455755</v>
      </c>
      <c r="B16998" t="s">
        <v>15955</v>
      </c>
    </row>
    <row r="16999" spans="1:2">
      <c r="A16999" s="1">
        <v>1090100455762</v>
      </c>
      <c r="B16999" t="s">
        <v>15956</v>
      </c>
    </row>
    <row r="17000" spans="1:2">
      <c r="A17000" s="1">
        <v>1090100455779</v>
      </c>
      <c r="B17000" t="s">
        <v>15957</v>
      </c>
    </row>
    <row r="17001" spans="1:2">
      <c r="A17001" s="1">
        <v>1090100455786</v>
      </c>
      <c r="B17001" t="s">
        <v>15958</v>
      </c>
    </row>
    <row r="17002" spans="1:2">
      <c r="A17002" s="1">
        <v>1090100455793</v>
      </c>
      <c r="B17002" t="s">
        <v>15959</v>
      </c>
    </row>
    <row r="17003" spans="1:2">
      <c r="A17003" s="1">
        <v>1090100455809</v>
      </c>
      <c r="B17003" t="s">
        <v>15960</v>
      </c>
    </row>
    <row r="17004" spans="1:2">
      <c r="A17004" s="1">
        <v>1090100455823</v>
      </c>
      <c r="B17004" t="s">
        <v>15961</v>
      </c>
    </row>
    <row r="17005" spans="1:2">
      <c r="A17005" s="1">
        <v>1090100455830</v>
      </c>
      <c r="B17005" t="s">
        <v>15962</v>
      </c>
    </row>
    <row r="17006" spans="1:2">
      <c r="A17006" s="1">
        <v>1090100455847</v>
      </c>
      <c r="B17006" t="s">
        <v>15963</v>
      </c>
    </row>
    <row r="17007" spans="1:2">
      <c r="A17007" s="1">
        <v>1090100455861</v>
      </c>
      <c r="B17007" t="s">
        <v>15964</v>
      </c>
    </row>
    <row r="17008" spans="1:2">
      <c r="A17008" s="1">
        <v>1090100455878</v>
      </c>
      <c r="B17008" t="s">
        <v>15965</v>
      </c>
    </row>
    <row r="17009" spans="1:2">
      <c r="A17009" s="1">
        <v>1090100455885</v>
      </c>
      <c r="B17009" t="s">
        <v>15966</v>
      </c>
    </row>
    <row r="17010" spans="1:2">
      <c r="A17010" s="1">
        <v>1090100455922</v>
      </c>
      <c r="B17010" t="s">
        <v>15967</v>
      </c>
    </row>
    <row r="17011" spans="1:2">
      <c r="A17011" s="1">
        <v>1090100455977</v>
      </c>
      <c r="B17011" t="s">
        <v>15968</v>
      </c>
    </row>
    <row r="17012" spans="1:2">
      <c r="A17012" s="1">
        <v>1090100456097</v>
      </c>
      <c r="B17012" t="s">
        <v>3719</v>
      </c>
    </row>
    <row r="17013" spans="1:2">
      <c r="A17013" s="1">
        <v>1090100456134</v>
      </c>
      <c r="B17013" t="s">
        <v>15969</v>
      </c>
    </row>
    <row r="17014" spans="1:2">
      <c r="A17014" s="1">
        <v>1090100456189</v>
      </c>
      <c r="B17014" t="s">
        <v>15970</v>
      </c>
    </row>
    <row r="17015" spans="1:2">
      <c r="A17015" s="1">
        <v>1090100456257</v>
      </c>
      <c r="B17015" t="s">
        <v>15971</v>
      </c>
    </row>
    <row r="17016" spans="1:2">
      <c r="A17016" s="1">
        <v>1090100456264</v>
      </c>
      <c r="B17016" t="s">
        <v>15972</v>
      </c>
    </row>
    <row r="17017" spans="1:2">
      <c r="A17017" s="1">
        <v>1090100456271</v>
      </c>
      <c r="B17017" t="s">
        <v>15973</v>
      </c>
    </row>
    <row r="17018" spans="1:2">
      <c r="A17018" s="1">
        <v>1090100456288</v>
      </c>
      <c r="B17018" t="s">
        <v>15974</v>
      </c>
    </row>
    <row r="17019" spans="1:2">
      <c r="A17019" s="1">
        <v>1090100456295</v>
      </c>
      <c r="B17019" t="s">
        <v>15975</v>
      </c>
    </row>
    <row r="17020" spans="1:2">
      <c r="A17020" s="1">
        <v>1090100456301</v>
      </c>
      <c r="B17020" t="s">
        <v>15976</v>
      </c>
    </row>
    <row r="17021" spans="1:2">
      <c r="A17021" s="1">
        <v>1090100456318</v>
      </c>
      <c r="B17021" t="s">
        <v>15977</v>
      </c>
    </row>
    <row r="17022" spans="1:2">
      <c r="A17022" s="1">
        <v>1090100456325</v>
      </c>
      <c r="B17022" t="s">
        <v>15978</v>
      </c>
    </row>
    <row r="17023" spans="1:2">
      <c r="A17023" s="1">
        <v>1090100456356</v>
      </c>
      <c r="B17023" t="s">
        <v>15979</v>
      </c>
    </row>
    <row r="17024" spans="1:2">
      <c r="A17024" s="1">
        <v>1090100456363</v>
      </c>
      <c r="B17024" t="s">
        <v>15980</v>
      </c>
    </row>
    <row r="17025" spans="1:2">
      <c r="A17025" s="1">
        <v>1090100456400</v>
      </c>
      <c r="B17025" t="s">
        <v>15981</v>
      </c>
    </row>
    <row r="17026" spans="1:2">
      <c r="A17026" s="1">
        <v>1090100456424</v>
      </c>
      <c r="B17026" t="s">
        <v>15982</v>
      </c>
    </row>
    <row r="17027" spans="1:2">
      <c r="A17027" s="1">
        <v>1090100456431</v>
      </c>
      <c r="B17027" t="s">
        <v>15983</v>
      </c>
    </row>
    <row r="17028" spans="1:2">
      <c r="A17028" s="1">
        <v>1090100456448</v>
      </c>
      <c r="B17028" t="s">
        <v>15984</v>
      </c>
    </row>
    <row r="17029" spans="1:2">
      <c r="A17029" s="1">
        <v>1090100456455</v>
      </c>
      <c r="B17029" t="s">
        <v>15985</v>
      </c>
    </row>
    <row r="17030" spans="1:2">
      <c r="A17030" s="1">
        <v>1090100456462</v>
      </c>
      <c r="B17030" t="s">
        <v>15986</v>
      </c>
    </row>
    <row r="17031" spans="1:2">
      <c r="A17031" s="1">
        <v>1090100456479</v>
      </c>
      <c r="B17031" t="s">
        <v>15987</v>
      </c>
    </row>
    <row r="17032" spans="1:2">
      <c r="A17032" s="1">
        <v>1090100456486</v>
      </c>
      <c r="B17032" t="s">
        <v>15988</v>
      </c>
    </row>
    <row r="17033" spans="1:2">
      <c r="A17033" s="1">
        <v>1090100456493</v>
      </c>
      <c r="B17033" t="s">
        <v>15989</v>
      </c>
    </row>
    <row r="17034" spans="1:2">
      <c r="A17034" s="1">
        <v>1090100456516</v>
      </c>
      <c r="B17034" t="s">
        <v>15990</v>
      </c>
    </row>
    <row r="17035" spans="1:2">
      <c r="A17035" s="1">
        <v>1090100456523</v>
      </c>
      <c r="B17035" t="s">
        <v>15991</v>
      </c>
    </row>
    <row r="17036" spans="1:2">
      <c r="A17036" s="1">
        <v>1090100456578</v>
      </c>
      <c r="B17036" t="s">
        <v>15992</v>
      </c>
    </row>
    <row r="17037" spans="1:2">
      <c r="A17037" s="1">
        <v>1090100456615</v>
      </c>
      <c r="B17037" t="s">
        <v>15993</v>
      </c>
    </row>
    <row r="17038" spans="1:2">
      <c r="A17038" s="1">
        <v>1090100456622</v>
      </c>
      <c r="B17038" t="s">
        <v>15994</v>
      </c>
    </row>
    <row r="17039" spans="1:2">
      <c r="A17039" s="1">
        <v>1090100456639</v>
      </c>
      <c r="B17039" t="s">
        <v>13687</v>
      </c>
    </row>
    <row r="17040" spans="1:2">
      <c r="A17040" s="1">
        <v>1090100456646</v>
      </c>
      <c r="B17040" t="s">
        <v>15995</v>
      </c>
    </row>
    <row r="17041" spans="1:2">
      <c r="A17041" s="1">
        <v>1090100456653</v>
      </c>
      <c r="B17041" t="s">
        <v>15996</v>
      </c>
    </row>
    <row r="17042" spans="1:2">
      <c r="A17042" s="1">
        <v>1090100456677</v>
      </c>
      <c r="B17042" t="s">
        <v>15997</v>
      </c>
    </row>
    <row r="17043" spans="1:2">
      <c r="A17043" s="1">
        <v>1090100456684</v>
      </c>
      <c r="B17043" t="s">
        <v>15998</v>
      </c>
    </row>
    <row r="17044" spans="1:2">
      <c r="A17044" s="1">
        <v>1090100456691</v>
      </c>
      <c r="B17044" t="s">
        <v>15999</v>
      </c>
    </row>
    <row r="17045" spans="1:2">
      <c r="A17045" s="1">
        <v>1090100456707</v>
      </c>
      <c r="B17045" t="s">
        <v>16000</v>
      </c>
    </row>
    <row r="17046" spans="1:2">
      <c r="A17046" s="1">
        <v>1090100456714</v>
      </c>
      <c r="B17046" t="s">
        <v>16001</v>
      </c>
    </row>
    <row r="17047" spans="1:2">
      <c r="A17047" s="1">
        <v>1090100456721</v>
      </c>
      <c r="B17047" t="s">
        <v>16002</v>
      </c>
    </row>
    <row r="17048" spans="1:2">
      <c r="A17048" s="1">
        <v>1090100456738</v>
      </c>
      <c r="B17048" t="s">
        <v>16003</v>
      </c>
    </row>
    <row r="17049" spans="1:2">
      <c r="A17049" s="1">
        <v>1090100456745</v>
      </c>
      <c r="B17049" t="s">
        <v>16004</v>
      </c>
    </row>
    <row r="17050" spans="1:2">
      <c r="A17050" s="1">
        <v>1090100456752</v>
      </c>
      <c r="B17050" t="s">
        <v>16005</v>
      </c>
    </row>
    <row r="17051" spans="1:2">
      <c r="A17051" s="1">
        <v>1090100456769</v>
      </c>
      <c r="B17051" t="s">
        <v>16006</v>
      </c>
    </row>
    <row r="17052" spans="1:2">
      <c r="A17052" s="1">
        <v>1090100456776</v>
      </c>
      <c r="B17052" t="s">
        <v>16007</v>
      </c>
    </row>
    <row r="17053" spans="1:2">
      <c r="A17053" s="1">
        <v>1090100456783</v>
      </c>
      <c r="B17053" t="s">
        <v>16008</v>
      </c>
    </row>
    <row r="17054" spans="1:2">
      <c r="A17054" s="1">
        <v>1090100456790</v>
      </c>
      <c r="B17054" t="s">
        <v>16009</v>
      </c>
    </row>
    <row r="17055" spans="1:2">
      <c r="A17055" s="1">
        <v>1090100456813</v>
      </c>
      <c r="B17055" t="s">
        <v>16010</v>
      </c>
    </row>
    <row r="17056" spans="1:2">
      <c r="A17056" s="1">
        <v>1090100456820</v>
      </c>
      <c r="B17056" t="s">
        <v>16011</v>
      </c>
    </row>
    <row r="17057" spans="1:2">
      <c r="A17057" s="1">
        <v>1090100456837</v>
      </c>
      <c r="B17057" t="s">
        <v>16012</v>
      </c>
    </row>
    <row r="17058" spans="1:2">
      <c r="A17058" s="1">
        <v>1090100456844</v>
      </c>
      <c r="B17058" t="s">
        <v>16013</v>
      </c>
    </row>
    <row r="17059" spans="1:2">
      <c r="A17059" s="1">
        <v>1090100456905</v>
      </c>
      <c r="B17059" t="s">
        <v>16014</v>
      </c>
    </row>
    <row r="17060" spans="1:2">
      <c r="A17060" s="1">
        <v>1090100456929</v>
      </c>
      <c r="B17060" t="s">
        <v>16015</v>
      </c>
    </row>
    <row r="17061" spans="1:2">
      <c r="A17061" s="1">
        <v>1090100456936</v>
      </c>
      <c r="B17061" t="s">
        <v>16016</v>
      </c>
    </row>
    <row r="17062" spans="1:2">
      <c r="A17062" s="1">
        <v>1090100456943</v>
      </c>
      <c r="B17062" t="s">
        <v>16017</v>
      </c>
    </row>
    <row r="17063" spans="1:2">
      <c r="A17063" s="1">
        <v>1090100456950</v>
      </c>
      <c r="B17063" t="s">
        <v>16018</v>
      </c>
    </row>
    <row r="17064" spans="1:2">
      <c r="A17064" s="1">
        <v>1090100457063</v>
      </c>
      <c r="B17064" t="s">
        <v>16019</v>
      </c>
    </row>
    <row r="17065" spans="1:2">
      <c r="A17065" s="1">
        <v>1090100457070</v>
      </c>
      <c r="B17065" t="s">
        <v>16020</v>
      </c>
    </row>
    <row r="17066" spans="1:2">
      <c r="A17066" s="1">
        <v>1090100457094</v>
      </c>
      <c r="B17066" t="s">
        <v>16021</v>
      </c>
    </row>
    <row r="17067" spans="1:2">
      <c r="A17067" s="1">
        <v>1090100457100</v>
      </c>
      <c r="B17067" t="s">
        <v>16022</v>
      </c>
    </row>
    <row r="17068" spans="1:2">
      <c r="A17068" s="1">
        <v>1090100457131</v>
      </c>
      <c r="B17068" t="s">
        <v>16023</v>
      </c>
    </row>
    <row r="17069" spans="1:2">
      <c r="A17069" s="1">
        <v>1090100457292</v>
      </c>
      <c r="B17069" t="s">
        <v>16024</v>
      </c>
    </row>
    <row r="17070" spans="1:2">
      <c r="A17070" s="1">
        <v>1090100457414</v>
      </c>
      <c r="B17070" t="s">
        <v>16025</v>
      </c>
    </row>
    <row r="17071" spans="1:2">
      <c r="A17071" s="1">
        <v>1090100457421</v>
      </c>
      <c r="B17071" t="s">
        <v>16026</v>
      </c>
    </row>
    <row r="17072" spans="1:2">
      <c r="A17072" s="1">
        <v>1090100457438</v>
      </c>
      <c r="B17072" t="s">
        <v>16027</v>
      </c>
    </row>
    <row r="17073" spans="1:2">
      <c r="A17073" s="1">
        <v>1090100457445</v>
      </c>
      <c r="B17073" t="s">
        <v>16028</v>
      </c>
    </row>
    <row r="17074" spans="1:2">
      <c r="A17074" s="1">
        <v>1090100457452</v>
      </c>
      <c r="B17074" t="s">
        <v>16029</v>
      </c>
    </row>
    <row r="17075" spans="1:2">
      <c r="A17075" s="1">
        <v>1090100457469</v>
      </c>
      <c r="B17075" t="s">
        <v>16030</v>
      </c>
    </row>
    <row r="17076" spans="1:2">
      <c r="A17076" s="1">
        <v>1090100457476</v>
      </c>
      <c r="B17076" t="s">
        <v>16031</v>
      </c>
    </row>
    <row r="17077" spans="1:2">
      <c r="A17077" s="1">
        <v>1090100457483</v>
      </c>
      <c r="B17077" t="s">
        <v>16032</v>
      </c>
    </row>
    <row r="17078" spans="1:2">
      <c r="A17078" s="1">
        <v>1090100457513</v>
      </c>
      <c r="B17078" t="s">
        <v>16033</v>
      </c>
    </row>
    <row r="17079" spans="1:2">
      <c r="A17079" s="1">
        <v>1090100457537</v>
      </c>
      <c r="B17079" t="s">
        <v>16034</v>
      </c>
    </row>
    <row r="17080" spans="1:2">
      <c r="A17080" s="1">
        <v>1090100457841</v>
      </c>
      <c r="B17080" t="s">
        <v>16035</v>
      </c>
    </row>
    <row r="17081" spans="1:2">
      <c r="A17081" s="1">
        <v>1090100457872</v>
      </c>
      <c r="B17081" t="s">
        <v>16036</v>
      </c>
    </row>
    <row r="17082" spans="1:2">
      <c r="A17082" s="1">
        <v>1090100457964</v>
      </c>
      <c r="B17082" t="s">
        <v>16037</v>
      </c>
    </row>
    <row r="17083" spans="1:2">
      <c r="A17083" s="1">
        <v>1090100457971</v>
      </c>
      <c r="B17083" t="s">
        <v>16038</v>
      </c>
    </row>
    <row r="17084" spans="1:2">
      <c r="A17084" s="1">
        <v>1090100457988</v>
      </c>
      <c r="B17084" t="s">
        <v>16039</v>
      </c>
    </row>
    <row r="17085" spans="1:2">
      <c r="A17085" s="1">
        <v>1090100458008</v>
      </c>
      <c r="B17085" t="s">
        <v>16040</v>
      </c>
    </row>
    <row r="17086" spans="1:2">
      <c r="A17086" s="1">
        <v>1090100458039</v>
      </c>
      <c r="B17086" t="s">
        <v>16041</v>
      </c>
    </row>
    <row r="17087" spans="1:2">
      <c r="A17087" s="1">
        <v>1090100458046</v>
      </c>
      <c r="B17087" t="s">
        <v>16042</v>
      </c>
    </row>
    <row r="17088" spans="1:2">
      <c r="A17088" s="1">
        <v>1090100458053</v>
      </c>
      <c r="B17088" t="s">
        <v>16043</v>
      </c>
    </row>
    <row r="17089" spans="1:2">
      <c r="A17089" s="1">
        <v>1090100458060</v>
      </c>
      <c r="B17089" t="s">
        <v>16044</v>
      </c>
    </row>
    <row r="17090" spans="1:2">
      <c r="A17090" s="1">
        <v>1090100458077</v>
      </c>
      <c r="B17090" t="s">
        <v>16045</v>
      </c>
    </row>
    <row r="17091" spans="1:2">
      <c r="A17091" s="1">
        <v>1090100458084</v>
      </c>
      <c r="B17091" t="s">
        <v>16046</v>
      </c>
    </row>
    <row r="17092" spans="1:2">
      <c r="A17092" s="1">
        <v>1090100458091</v>
      </c>
      <c r="B17092" t="s">
        <v>16047</v>
      </c>
    </row>
    <row r="17093" spans="1:2">
      <c r="A17093" s="1">
        <v>1090100458107</v>
      </c>
      <c r="B17093" t="s">
        <v>16047</v>
      </c>
    </row>
    <row r="17094" spans="1:2">
      <c r="A17094" s="1">
        <v>1090100458114</v>
      </c>
      <c r="B17094" t="s">
        <v>16047</v>
      </c>
    </row>
    <row r="17095" spans="1:2">
      <c r="A17095" s="1">
        <v>1090100458121</v>
      </c>
      <c r="B17095" t="s">
        <v>16048</v>
      </c>
    </row>
    <row r="17096" spans="1:2">
      <c r="A17096" s="1">
        <v>1090100458138</v>
      </c>
      <c r="B17096" t="s">
        <v>16048</v>
      </c>
    </row>
    <row r="17097" spans="1:2">
      <c r="A17097" s="1">
        <v>1090100458145</v>
      </c>
      <c r="B17097" t="s">
        <v>16048</v>
      </c>
    </row>
    <row r="17098" spans="1:2">
      <c r="A17098" s="1">
        <v>1090100458152</v>
      </c>
      <c r="B17098" t="s">
        <v>16049</v>
      </c>
    </row>
    <row r="17099" spans="1:2">
      <c r="A17099" s="1">
        <v>1090100458169</v>
      </c>
      <c r="B17099" t="s">
        <v>16049</v>
      </c>
    </row>
    <row r="17100" spans="1:2">
      <c r="A17100" s="1">
        <v>1090100458176</v>
      </c>
      <c r="B17100" t="s">
        <v>16049</v>
      </c>
    </row>
    <row r="17101" spans="1:2">
      <c r="A17101" s="1">
        <v>1090100458190</v>
      </c>
      <c r="B17101" t="s">
        <v>16050</v>
      </c>
    </row>
    <row r="17102" spans="1:2">
      <c r="A17102" s="1">
        <v>1090100458206</v>
      </c>
      <c r="B17102" t="s">
        <v>16051</v>
      </c>
    </row>
    <row r="17103" spans="1:2">
      <c r="A17103" s="1">
        <v>1090100458213</v>
      </c>
      <c r="B17103" t="s">
        <v>16052</v>
      </c>
    </row>
    <row r="17104" spans="1:2">
      <c r="A17104" s="1">
        <v>1090100458220</v>
      </c>
      <c r="B17104" t="s">
        <v>16053</v>
      </c>
    </row>
    <row r="17105" spans="1:2">
      <c r="A17105" s="1">
        <v>1090100458299</v>
      </c>
      <c r="B17105" t="s">
        <v>16054</v>
      </c>
    </row>
    <row r="17106" spans="1:2">
      <c r="A17106" s="1">
        <v>1090100458305</v>
      </c>
      <c r="B17106" t="s">
        <v>16055</v>
      </c>
    </row>
    <row r="17107" spans="1:2">
      <c r="A17107" s="1">
        <v>1090100458312</v>
      </c>
      <c r="B17107" t="s">
        <v>16056</v>
      </c>
    </row>
    <row r="17108" spans="1:2">
      <c r="A17108" s="1">
        <v>1090100458329</v>
      </c>
      <c r="B17108" t="s">
        <v>16057</v>
      </c>
    </row>
    <row r="17109" spans="1:2">
      <c r="A17109" s="1">
        <v>1090100458336</v>
      </c>
      <c r="B17109" t="s">
        <v>16058</v>
      </c>
    </row>
    <row r="17110" spans="1:2">
      <c r="A17110" s="1">
        <v>1090100458343</v>
      </c>
      <c r="B17110" t="s">
        <v>16059</v>
      </c>
    </row>
    <row r="17111" spans="1:2">
      <c r="A17111" s="1">
        <v>1090100458350</v>
      </c>
      <c r="B17111" t="s">
        <v>16060</v>
      </c>
    </row>
    <row r="17112" spans="1:2">
      <c r="A17112" s="1">
        <v>1090100458367</v>
      </c>
      <c r="B17112" t="s">
        <v>16061</v>
      </c>
    </row>
    <row r="17113" spans="1:2">
      <c r="A17113" s="1">
        <v>1090100458374</v>
      </c>
      <c r="B17113" t="s">
        <v>16062</v>
      </c>
    </row>
    <row r="17114" spans="1:2">
      <c r="A17114" s="1">
        <v>1090100458381</v>
      </c>
      <c r="B17114" t="s">
        <v>16063</v>
      </c>
    </row>
    <row r="17115" spans="1:2">
      <c r="A17115" s="1">
        <v>1090100458398</v>
      </c>
      <c r="B17115" t="s">
        <v>16064</v>
      </c>
    </row>
    <row r="17116" spans="1:2">
      <c r="A17116" s="1">
        <v>1090100458404</v>
      </c>
      <c r="B17116" t="s">
        <v>16065</v>
      </c>
    </row>
    <row r="17117" spans="1:2">
      <c r="A17117" s="1">
        <v>1090100458534</v>
      </c>
      <c r="B17117" t="s">
        <v>16066</v>
      </c>
    </row>
    <row r="17118" spans="1:2">
      <c r="A17118" s="1">
        <v>1090100458541</v>
      </c>
      <c r="B17118" t="s">
        <v>16067</v>
      </c>
    </row>
    <row r="17119" spans="1:2">
      <c r="A17119" s="1">
        <v>1090100458558</v>
      </c>
      <c r="B17119" t="s">
        <v>16068</v>
      </c>
    </row>
    <row r="17120" spans="1:2">
      <c r="A17120" s="1">
        <v>1090100458572</v>
      </c>
      <c r="B17120" t="s">
        <v>16069</v>
      </c>
    </row>
    <row r="17121" spans="1:2">
      <c r="A17121" s="1">
        <v>1090100458589</v>
      </c>
      <c r="B17121" t="s">
        <v>16070</v>
      </c>
    </row>
    <row r="17122" spans="1:2">
      <c r="A17122" s="1">
        <v>1090100458602</v>
      </c>
      <c r="B17122" t="s">
        <v>16071</v>
      </c>
    </row>
    <row r="17123" spans="1:2">
      <c r="A17123" s="1">
        <v>1090100458626</v>
      </c>
      <c r="B17123" t="s">
        <v>16072</v>
      </c>
    </row>
    <row r="17124" spans="1:2">
      <c r="A17124" s="1">
        <v>1090100458633</v>
      </c>
      <c r="B17124" t="s">
        <v>16073</v>
      </c>
    </row>
    <row r="17125" spans="1:2">
      <c r="A17125" s="1">
        <v>1090100458640</v>
      </c>
      <c r="B17125" t="s">
        <v>16074</v>
      </c>
    </row>
    <row r="17126" spans="1:2">
      <c r="A17126" s="1">
        <v>1090100458657</v>
      </c>
      <c r="B17126" t="s">
        <v>16075</v>
      </c>
    </row>
    <row r="17127" spans="1:2">
      <c r="A17127" s="1">
        <v>1090100458664</v>
      </c>
      <c r="B17127" t="s">
        <v>16076</v>
      </c>
    </row>
    <row r="17128" spans="1:2">
      <c r="A17128" s="1">
        <v>1090100458671</v>
      </c>
      <c r="B17128" t="s">
        <v>16077</v>
      </c>
    </row>
    <row r="17129" spans="1:2">
      <c r="A17129" s="1">
        <v>1090100458688</v>
      </c>
      <c r="B17129" t="s">
        <v>16078</v>
      </c>
    </row>
    <row r="17130" spans="1:2">
      <c r="A17130" s="1">
        <v>1090100458701</v>
      </c>
      <c r="B17130" t="s">
        <v>16079</v>
      </c>
    </row>
    <row r="17131" spans="1:2">
      <c r="A17131" s="1">
        <v>1090100458718</v>
      </c>
      <c r="B17131" t="s">
        <v>16080</v>
      </c>
    </row>
    <row r="17132" spans="1:2">
      <c r="A17132" s="1">
        <v>1090100458725</v>
      </c>
      <c r="B17132" t="s">
        <v>16081</v>
      </c>
    </row>
    <row r="17133" spans="1:2">
      <c r="A17133" s="1">
        <v>1090100458732</v>
      </c>
      <c r="B17133" t="s">
        <v>16082</v>
      </c>
    </row>
    <row r="17134" spans="1:2">
      <c r="A17134" s="1">
        <v>1090100458749</v>
      </c>
      <c r="B17134" t="s">
        <v>16083</v>
      </c>
    </row>
    <row r="17135" spans="1:2">
      <c r="A17135" s="1">
        <v>1090100458756</v>
      </c>
      <c r="B17135" t="s">
        <v>16084</v>
      </c>
    </row>
    <row r="17136" spans="1:2">
      <c r="A17136" s="1">
        <v>1090100458763</v>
      </c>
      <c r="B17136" t="s">
        <v>16085</v>
      </c>
    </row>
    <row r="17137" spans="1:2">
      <c r="A17137" s="1">
        <v>1090100458879</v>
      </c>
      <c r="B17137" t="s">
        <v>16086</v>
      </c>
    </row>
    <row r="17138" spans="1:2">
      <c r="A17138" s="1">
        <v>1090100458923</v>
      </c>
      <c r="B17138" t="s">
        <v>16087</v>
      </c>
    </row>
    <row r="17139" spans="1:2">
      <c r="A17139" s="1">
        <v>1090100458947</v>
      </c>
      <c r="B17139" t="s">
        <v>16088</v>
      </c>
    </row>
    <row r="17140" spans="1:2">
      <c r="A17140" s="1">
        <v>1090100458954</v>
      </c>
      <c r="B17140" t="s">
        <v>16089</v>
      </c>
    </row>
    <row r="17141" spans="1:2">
      <c r="A17141" s="1">
        <v>1090100458961</v>
      </c>
      <c r="B17141" t="s">
        <v>16090</v>
      </c>
    </row>
    <row r="17142" spans="1:2">
      <c r="A17142" s="1">
        <v>1090100458978</v>
      </c>
      <c r="B17142" t="s">
        <v>16091</v>
      </c>
    </row>
    <row r="17143" spans="1:2">
      <c r="A17143" s="1">
        <v>1090100458985</v>
      </c>
      <c r="B17143" t="s">
        <v>16092</v>
      </c>
    </row>
    <row r="17144" spans="1:2">
      <c r="A17144" s="1">
        <v>1090100458992</v>
      </c>
      <c r="B17144" t="s">
        <v>16093</v>
      </c>
    </row>
    <row r="17145" spans="1:2">
      <c r="A17145" s="1">
        <v>1090100459012</v>
      </c>
      <c r="B17145" t="s">
        <v>16094</v>
      </c>
    </row>
    <row r="17146" spans="1:2">
      <c r="A17146" s="1">
        <v>1090100459029</v>
      </c>
      <c r="B17146" t="s">
        <v>16095</v>
      </c>
    </row>
    <row r="17147" spans="1:2">
      <c r="A17147" s="1">
        <v>1090100459036</v>
      </c>
      <c r="B17147" t="s">
        <v>16096</v>
      </c>
    </row>
    <row r="17148" spans="1:2">
      <c r="A17148" s="1">
        <v>1090100459043</v>
      </c>
      <c r="B17148" t="s">
        <v>16097</v>
      </c>
    </row>
    <row r="17149" spans="1:2">
      <c r="A17149" s="1">
        <v>1090100459050</v>
      </c>
      <c r="B17149" t="s">
        <v>16098</v>
      </c>
    </row>
    <row r="17150" spans="1:2">
      <c r="A17150" s="1">
        <v>1090100459067</v>
      </c>
      <c r="B17150" t="s">
        <v>16099</v>
      </c>
    </row>
    <row r="17151" spans="1:2">
      <c r="A17151" s="1">
        <v>1090100459074</v>
      </c>
      <c r="B17151" t="s">
        <v>16100</v>
      </c>
    </row>
    <row r="17152" spans="1:2">
      <c r="A17152" s="1">
        <v>1090100459081</v>
      </c>
      <c r="B17152" t="s">
        <v>16101</v>
      </c>
    </row>
    <row r="17153" spans="1:2">
      <c r="A17153" s="1">
        <v>1090100459098</v>
      </c>
      <c r="B17153" t="s">
        <v>16102</v>
      </c>
    </row>
    <row r="17154" spans="1:2">
      <c r="A17154" s="1">
        <v>1090100459104</v>
      </c>
      <c r="B17154" t="s">
        <v>16103</v>
      </c>
    </row>
    <row r="17155" spans="1:2">
      <c r="A17155" s="1">
        <v>1090100459111</v>
      </c>
      <c r="B17155" t="s">
        <v>16104</v>
      </c>
    </row>
    <row r="17156" spans="1:2">
      <c r="A17156" s="1">
        <v>1090100459128</v>
      </c>
      <c r="B17156" t="s">
        <v>16105</v>
      </c>
    </row>
    <row r="17157" spans="1:2">
      <c r="A17157" s="1">
        <v>1090100459135</v>
      </c>
      <c r="B17157" t="s">
        <v>16106</v>
      </c>
    </row>
    <row r="17158" spans="1:2">
      <c r="A17158" s="1">
        <v>1090100459142</v>
      </c>
      <c r="B17158" t="s">
        <v>16107</v>
      </c>
    </row>
    <row r="17159" spans="1:2">
      <c r="A17159" s="1">
        <v>1090100459159</v>
      </c>
      <c r="B17159" t="s">
        <v>16108</v>
      </c>
    </row>
    <row r="17160" spans="1:2">
      <c r="A17160" s="1">
        <v>1090100459166</v>
      </c>
      <c r="B17160" t="s">
        <v>16109</v>
      </c>
    </row>
    <row r="17161" spans="1:2">
      <c r="A17161" s="1">
        <v>1090100459173</v>
      </c>
      <c r="B17161" t="s">
        <v>16110</v>
      </c>
    </row>
    <row r="17162" spans="1:2">
      <c r="A17162" s="1">
        <v>1090100459357</v>
      </c>
      <c r="B17162" t="s">
        <v>16111</v>
      </c>
    </row>
    <row r="17163" spans="1:2">
      <c r="A17163" s="1">
        <v>1090100459364</v>
      </c>
      <c r="B17163" t="s">
        <v>16112</v>
      </c>
    </row>
    <row r="17164" spans="1:2">
      <c r="A17164" s="1">
        <v>1090100459371</v>
      </c>
      <c r="B17164" t="s">
        <v>16113</v>
      </c>
    </row>
    <row r="17165" spans="1:2">
      <c r="A17165" s="1">
        <v>1090100459388</v>
      </c>
      <c r="B17165" t="s">
        <v>16114</v>
      </c>
    </row>
    <row r="17166" spans="1:2">
      <c r="A17166" s="1">
        <v>1090100459395</v>
      </c>
      <c r="B17166" t="s">
        <v>16115</v>
      </c>
    </row>
    <row r="17167" spans="1:2">
      <c r="A17167" s="1">
        <v>1090100459401</v>
      </c>
      <c r="B17167" t="s">
        <v>16116</v>
      </c>
    </row>
    <row r="17168" spans="1:2">
      <c r="A17168" s="1">
        <v>1090100459531</v>
      </c>
      <c r="B17168" t="e">
        <f>+BIDET CTX HY-F1017 ABS SPRAY CHROME HOSE W/HOLDER SET</f>
        <v>#NAME?</v>
      </c>
    </row>
    <row r="17169" spans="1:2">
      <c r="A17169" s="1">
        <v>1090100459548</v>
      </c>
      <c r="B17169" t="e">
        <f>+BIDET CTX HY-I1017W ABS SPRAY WHITE HOSE W/HOLDER SET</f>
        <v>#NAME?</v>
      </c>
    </row>
    <row r="17170" spans="1:2">
      <c r="A17170" s="1">
        <v>1090100459708</v>
      </c>
      <c r="B17170" t="s">
        <v>16117</v>
      </c>
    </row>
    <row r="17171" spans="1:2">
      <c r="A17171" s="1">
        <v>1090100459715</v>
      </c>
      <c r="B17171" t="s">
        <v>16118</v>
      </c>
    </row>
    <row r="17172" spans="1:2">
      <c r="A17172" s="1">
        <v>1090100459739</v>
      </c>
      <c r="B17172" t="s">
        <v>16119</v>
      </c>
    </row>
    <row r="17173" spans="1:2">
      <c r="A17173" s="1">
        <v>1090100459746</v>
      </c>
      <c r="B17173" t="s">
        <v>16120</v>
      </c>
    </row>
    <row r="17174" spans="1:2">
      <c r="A17174" s="1">
        <v>1090100459807</v>
      </c>
      <c r="B17174" t="e">
        <f ca="1">+PANELLING HH PVC LAM CE100(HM54403-4) WHITE</f>
        <v>#NAME?</v>
      </c>
    </row>
    <row r="17175" spans="1:2">
      <c r="A17175" s="1">
        <v>1090100459913</v>
      </c>
      <c r="B17175" t="s">
        <v>16121</v>
      </c>
    </row>
    <row r="17176" spans="1:2">
      <c r="A17176" s="1">
        <v>1090100460001</v>
      </c>
      <c r="B17176" t="s">
        <v>16122</v>
      </c>
    </row>
    <row r="17177" spans="1:2">
      <c r="A17177" s="1">
        <v>1090100460025</v>
      </c>
      <c r="B17177" t="s">
        <v>16123</v>
      </c>
    </row>
    <row r="17178" spans="1:2">
      <c r="A17178" s="1">
        <v>1090100460049</v>
      </c>
      <c r="B17178" t="s">
        <v>16124</v>
      </c>
    </row>
    <row r="17179" spans="1:2">
      <c r="A17179" s="1">
        <v>1090100460063</v>
      </c>
      <c r="B17179" t="s">
        <v>16125</v>
      </c>
    </row>
    <row r="17180" spans="1:2">
      <c r="A17180" s="1">
        <v>1090100460087</v>
      </c>
      <c r="B17180" t="s">
        <v>16126</v>
      </c>
    </row>
    <row r="17181" spans="1:2">
      <c r="A17181" s="1">
        <v>1090100460100</v>
      </c>
      <c r="B17181" t="s">
        <v>16127</v>
      </c>
    </row>
    <row r="17182" spans="1:2">
      <c r="A17182" s="1">
        <v>1090100460155</v>
      </c>
      <c r="B17182" t="s">
        <v>16128</v>
      </c>
    </row>
    <row r="17183" spans="1:2">
      <c r="A17183" s="1">
        <v>1090100460179</v>
      </c>
      <c r="B17183" t="s">
        <v>16129</v>
      </c>
    </row>
    <row r="17184" spans="1:2">
      <c r="A17184" s="1">
        <v>1090100460223</v>
      </c>
      <c r="B17184" t="s">
        <v>16130</v>
      </c>
    </row>
    <row r="17185" spans="1:2">
      <c r="A17185" s="1">
        <v>1090100460230</v>
      </c>
      <c r="B17185" t="s">
        <v>16131</v>
      </c>
    </row>
    <row r="17186" spans="1:2">
      <c r="A17186" s="1">
        <v>1090100460247</v>
      </c>
      <c r="B17186" t="s">
        <v>16132</v>
      </c>
    </row>
    <row r="17187" spans="1:2">
      <c r="A17187" s="1">
        <v>1090100460254</v>
      </c>
      <c r="B17187" t="s">
        <v>16133</v>
      </c>
    </row>
    <row r="17188" spans="1:2">
      <c r="A17188" s="1">
        <v>1090100460261</v>
      </c>
      <c r="B17188" t="s">
        <v>16134</v>
      </c>
    </row>
    <row r="17189" spans="1:2">
      <c r="A17189" s="1">
        <v>1090100460278</v>
      </c>
      <c r="B17189" t="s">
        <v>16135</v>
      </c>
    </row>
    <row r="17190" spans="1:2">
      <c r="A17190" s="1">
        <v>1090100460285</v>
      </c>
      <c r="B17190" t="s">
        <v>16136</v>
      </c>
    </row>
    <row r="17191" spans="1:2">
      <c r="A17191" s="1">
        <v>1090100460292</v>
      </c>
      <c r="B17191" t="s">
        <v>16137</v>
      </c>
    </row>
    <row r="17192" spans="1:2">
      <c r="A17192" s="1">
        <v>1090100460308</v>
      </c>
      <c r="B17192" t="s">
        <v>16138</v>
      </c>
    </row>
    <row r="17193" spans="1:2">
      <c r="A17193" s="1">
        <v>1090100460315</v>
      </c>
      <c r="B17193" t="s">
        <v>16139</v>
      </c>
    </row>
    <row r="17194" spans="1:2">
      <c r="A17194" s="1">
        <v>1090100460322</v>
      </c>
      <c r="B17194" t="s">
        <v>16140</v>
      </c>
    </row>
    <row r="17195" spans="1:2">
      <c r="A17195" s="1">
        <v>1090100460339</v>
      </c>
      <c r="B17195" t="s">
        <v>16141</v>
      </c>
    </row>
    <row r="17196" spans="1:2">
      <c r="A17196" s="1">
        <v>1090100460346</v>
      </c>
      <c r="B17196" t="s">
        <v>16142</v>
      </c>
    </row>
    <row r="17197" spans="1:2">
      <c r="A17197" s="1">
        <v>1090100460704</v>
      </c>
      <c r="B17197" t="s">
        <v>16143</v>
      </c>
    </row>
    <row r="17198" spans="1:2">
      <c r="A17198" s="1">
        <v>1090100460711</v>
      </c>
      <c r="B17198" t="s">
        <v>16144</v>
      </c>
    </row>
    <row r="17199" spans="1:2">
      <c r="A17199" s="1">
        <v>1090100460728</v>
      </c>
      <c r="B17199" t="s">
        <v>16145</v>
      </c>
    </row>
    <row r="17200" spans="1:2">
      <c r="A17200" s="1">
        <v>1090100460735</v>
      </c>
      <c r="B17200" t="s">
        <v>16146</v>
      </c>
    </row>
    <row r="17201" spans="1:2">
      <c r="A17201" s="1">
        <v>1090100460742</v>
      </c>
      <c r="B17201" t="s">
        <v>16147</v>
      </c>
    </row>
    <row r="17202" spans="1:2">
      <c r="A17202" s="1">
        <v>1090100460759</v>
      </c>
      <c r="B17202" t="s">
        <v>16148</v>
      </c>
    </row>
    <row r="17203" spans="1:2">
      <c r="A17203" s="1">
        <v>1090100460766</v>
      </c>
      <c r="B17203" t="s">
        <v>16149</v>
      </c>
    </row>
    <row r="17204" spans="1:2">
      <c r="A17204" s="1">
        <v>1090100460773</v>
      </c>
      <c r="B17204" t="s">
        <v>16150</v>
      </c>
    </row>
    <row r="17205" spans="1:2">
      <c r="A17205" s="1">
        <v>1090100460780</v>
      </c>
      <c r="B17205" t="s">
        <v>16151</v>
      </c>
    </row>
    <row r="17206" spans="1:2">
      <c r="A17206" s="1">
        <v>1090100460797</v>
      </c>
      <c r="B17206" t="s">
        <v>16152</v>
      </c>
    </row>
    <row r="17207" spans="1:2">
      <c r="A17207" s="1">
        <v>1090100460810</v>
      </c>
      <c r="B17207" t="s">
        <v>16153</v>
      </c>
    </row>
    <row r="17208" spans="1:2">
      <c r="A17208" s="1">
        <v>1090100460827</v>
      </c>
      <c r="B17208" t="s">
        <v>16154</v>
      </c>
    </row>
    <row r="17209" spans="1:2">
      <c r="A17209" s="1">
        <v>1090100460834</v>
      </c>
      <c r="B17209" t="s">
        <v>16155</v>
      </c>
    </row>
    <row r="17210" spans="1:2">
      <c r="A17210" s="1">
        <v>1090100460841</v>
      </c>
      <c r="B17210" t="s">
        <v>16156</v>
      </c>
    </row>
    <row r="17211" spans="1:2">
      <c r="A17211" s="1">
        <v>1090100460858</v>
      </c>
      <c r="B17211" t="s">
        <v>16157</v>
      </c>
    </row>
    <row r="17212" spans="1:2">
      <c r="A17212" s="1">
        <v>1090100460865</v>
      </c>
      <c r="B17212" t="s">
        <v>16158</v>
      </c>
    </row>
    <row r="17213" spans="1:2">
      <c r="A17213" s="1">
        <v>1090100460872</v>
      </c>
      <c r="B17213" t="s">
        <v>16159</v>
      </c>
    </row>
    <row r="17214" spans="1:2">
      <c r="A17214" s="1">
        <v>1090100460889</v>
      </c>
      <c r="B17214" t="s">
        <v>16160</v>
      </c>
    </row>
    <row r="17215" spans="1:2">
      <c r="A17215" s="1">
        <v>1090100460896</v>
      </c>
      <c r="B17215" t="s">
        <v>16161</v>
      </c>
    </row>
    <row r="17216" spans="1:2">
      <c r="A17216" s="1">
        <v>1090100460902</v>
      </c>
      <c r="B17216" t="s">
        <v>16162</v>
      </c>
    </row>
    <row r="17217" spans="1:2">
      <c r="A17217" s="1">
        <v>1090100460919</v>
      </c>
      <c r="B17217" t="s">
        <v>16163</v>
      </c>
    </row>
    <row r="17218" spans="1:2">
      <c r="A17218" s="1">
        <v>1090100460933</v>
      </c>
      <c r="B17218" t="s">
        <v>16164</v>
      </c>
    </row>
    <row r="17219" spans="1:2">
      <c r="A17219" s="1">
        <v>1090100460940</v>
      </c>
      <c r="B17219" t="s">
        <v>16165</v>
      </c>
    </row>
    <row r="17220" spans="1:2">
      <c r="A17220" s="1">
        <v>1090100460957</v>
      </c>
      <c r="B17220" t="s">
        <v>16166</v>
      </c>
    </row>
    <row r="17221" spans="1:2">
      <c r="A17221" s="1">
        <v>1090100460964</v>
      </c>
      <c r="B17221" t="s">
        <v>16167</v>
      </c>
    </row>
    <row r="17222" spans="1:2">
      <c r="A17222" s="1">
        <v>1090100460971</v>
      </c>
      <c r="B17222" t="s">
        <v>16168</v>
      </c>
    </row>
    <row r="17223" spans="1:2">
      <c r="A17223" s="1">
        <v>1090100460988</v>
      </c>
      <c r="B17223" t="s">
        <v>16169</v>
      </c>
    </row>
    <row r="17224" spans="1:2">
      <c r="A17224" s="1">
        <v>1090100460995</v>
      </c>
      <c r="B17224" t="s">
        <v>16170</v>
      </c>
    </row>
    <row r="17225" spans="1:2">
      <c r="A17225" s="1">
        <v>1090100461008</v>
      </c>
      <c r="B17225" t="s">
        <v>16171</v>
      </c>
    </row>
    <row r="17226" spans="1:2">
      <c r="A17226" s="1">
        <v>1090100461015</v>
      </c>
      <c r="B17226" t="s">
        <v>16172</v>
      </c>
    </row>
    <row r="17227" spans="1:2">
      <c r="A17227" s="1">
        <v>1090100461022</v>
      </c>
      <c r="B17227" t="s">
        <v>16173</v>
      </c>
    </row>
    <row r="17228" spans="1:2">
      <c r="A17228" s="1">
        <v>1090100461046</v>
      </c>
      <c r="B17228" t="s">
        <v>16174</v>
      </c>
    </row>
    <row r="17229" spans="1:2">
      <c r="A17229" s="1">
        <v>1090100461053</v>
      </c>
      <c r="B17229" t="s">
        <v>16175</v>
      </c>
    </row>
    <row r="17230" spans="1:2">
      <c r="A17230" s="1">
        <v>1090100461121</v>
      </c>
      <c r="B17230" t="s">
        <v>16176</v>
      </c>
    </row>
    <row r="17231" spans="1:2">
      <c r="A17231" s="1">
        <v>1090100461138</v>
      </c>
      <c r="B17231" t="s">
        <v>16177</v>
      </c>
    </row>
    <row r="17232" spans="1:2">
      <c r="A17232" s="1">
        <v>1090100461145</v>
      </c>
      <c r="B17232" t="s">
        <v>16178</v>
      </c>
    </row>
    <row r="17233" spans="1:2">
      <c r="A17233" s="1">
        <v>1090100461152</v>
      </c>
      <c r="B17233" t="s">
        <v>16179</v>
      </c>
    </row>
    <row r="17234" spans="1:2">
      <c r="A17234" s="1">
        <v>1090100461350</v>
      </c>
      <c r="B17234" t="s">
        <v>16180</v>
      </c>
    </row>
    <row r="17235" spans="1:2">
      <c r="A17235" s="1">
        <v>1090100461367</v>
      </c>
      <c r="B17235" t="s">
        <v>16181</v>
      </c>
    </row>
    <row r="17236" spans="1:2">
      <c r="A17236" s="1">
        <v>1090100461404</v>
      </c>
      <c r="B17236" t="s">
        <v>16182</v>
      </c>
    </row>
    <row r="17237" spans="1:2">
      <c r="A17237" s="1">
        <v>1090100461497</v>
      </c>
      <c r="B17237" t="s">
        <v>16183</v>
      </c>
    </row>
    <row r="17238" spans="1:2">
      <c r="A17238" s="1">
        <v>1090100461596</v>
      </c>
      <c r="B17238" t="s">
        <v>16184</v>
      </c>
    </row>
    <row r="17239" spans="1:2">
      <c r="A17239" s="1">
        <v>1090100461602</v>
      </c>
      <c r="B17239" t="s">
        <v>16185</v>
      </c>
    </row>
    <row r="17240" spans="1:2">
      <c r="A17240" s="1">
        <v>1090100461619</v>
      </c>
      <c r="B17240" t="s">
        <v>16186</v>
      </c>
    </row>
    <row r="17241" spans="1:2">
      <c r="A17241" s="1">
        <v>1090100461633</v>
      </c>
      <c r="B17241" t="s">
        <v>16187</v>
      </c>
    </row>
    <row r="17242" spans="1:2">
      <c r="A17242" s="1">
        <v>1090100461657</v>
      </c>
      <c r="B17242" t="s">
        <v>16188</v>
      </c>
    </row>
    <row r="17243" spans="1:2">
      <c r="A17243" s="1">
        <v>1090100461664</v>
      </c>
      <c r="B17243" t="s">
        <v>16189</v>
      </c>
    </row>
    <row r="17244" spans="1:2">
      <c r="A17244" s="1">
        <v>1090100461671</v>
      </c>
      <c r="B17244" t="s">
        <v>16190</v>
      </c>
    </row>
    <row r="17245" spans="1:2">
      <c r="A17245" s="1">
        <v>1090100461695</v>
      </c>
      <c r="B17245" t="s">
        <v>16191</v>
      </c>
    </row>
    <row r="17246" spans="1:2">
      <c r="A17246" s="1">
        <v>1090100461701</v>
      </c>
      <c r="B17246" t="s">
        <v>16192</v>
      </c>
    </row>
    <row r="17247" spans="1:2">
      <c r="A17247" s="1">
        <v>1090100461718</v>
      </c>
      <c r="B17247" t="s">
        <v>16193</v>
      </c>
    </row>
    <row r="17248" spans="1:2">
      <c r="A17248" s="1">
        <v>1090100461725</v>
      </c>
      <c r="B17248" t="s">
        <v>16194</v>
      </c>
    </row>
    <row r="17249" spans="1:2">
      <c r="A17249" s="1">
        <v>1090100461732</v>
      </c>
      <c r="B17249" t="s">
        <v>16195</v>
      </c>
    </row>
    <row r="17250" spans="1:2">
      <c r="A17250" s="1">
        <v>1090100461749</v>
      </c>
      <c r="B17250" t="s">
        <v>16196</v>
      </c>
    </row>
    <row r="17251" spans="1:2">
      <c r="A17251" s="1">
        <v>1090100461756</v>
      </c>
      <c r="B17251" t="s">
        <v>16197</v>
      </c>
    </row>
    <row r="17252" spans="1:2">
      <c r="A17252" s="1">
        <v>1090100461770</v>
      </c>
      <c r="B17252" t="s">
        <v>16198</v>
      </c>
    </row>
    <row r="17253" spans="1:2">
      <c r="A17253" s="1">
        <v>1090100461787</v>
      </c>
      <c r="B17253" t="s">
        <v>16199</v>
      </c>
    </row>
    <row r="17254" spans="1:2">
      <c r="A17254" s="1">
        <v>1090100461824</v>
      </c>
      <c r="B17254" t="s">
        <v>16200</v>
      </c>
    </row>
    <row r="17255" spans="1:2">
      <c r="A17255" s="1">
        <v>1090100461862</v>
      </c>
      <c r="B17255" t="s">
        <v>16201</v>
      </c>
    </row>
    <row r="17256" spans="1:2">
      <c r="A17256" s="1">
        <v>1090100461916</v>
      </c>
      <c r="B17256" t="s">
        <v>16202</v>
      </c>
    </row>
    <row r="17257" spans="1:2">
      <c r="A17257" s="1">
        <v>1090100461947</v>
      </c>
      <c r="B17257" t="s">
        <v>16203</v>
      </c>
    </row>
    <row r="17258" spans="1:2">
      <c r="A17258" s="1">
        <v>1090100462005</v>
      </c>
      <c r="B17258" t="s">
        <v>16204</v>
      </c>
    </row>
    <row r="17259" spans="1:2">
      <c r="A17259" s="1">
        <v>1090100462029</v>
      </c>
      <c r="B17259" t="s">
        <v>16205</v>
      </c>
    </row>
    <row r="17260" spans="1:2">
      <c r="A17260" s="1">
        <v>1090100462036</v>
      </c>
      <c r="B17260" t="s">
        <v>16206</v>
      </c>
    </row>
    <row r="17261" spans="1:2">
      <c r="A17261" s="1">
        <v>1090100462081</v>
      </c>
      <c r="B17261" t="s">
        <v>16207</v>
      </c>
    </row>
    <row r="17262" spans="1:2">
      <c r="A17262" s="1">
        <v>1090100462302</v>
      </c>
      <c r="B17262" t="s">
        <v>16208</v>
      </c>
    </row>
    <row r="17263" spans="1:2">
      <c r="A17263" s="1">
        <v>1090100462340</v>
      </c>
      <c r="B17263" t="s">
        <v>16209</v>
      </c>
    </row>
    <row r="17264" spans="1:2">
      <c r="A17264" s="1">
        <v>1090100462357</v>
      </c>
      <c r="B17264" t="s">
        <v>16210</v>
      </c>
    </row>
    <row r="17265" spans="1:2">
      <c r="A17265" s="1">
        <v>1090100462364</v>
      </c>
      <c r="B17265" t="s">
        <v>16211</v>
      </c>
    </row>
    <row r="17266" spans="1:2">
      <c r="A17266" s="1">
        <v>1090100462371</v>
      </c>
      <c r="B17266" t="s">
        <v>16212</v>
      </c>
    </row>
    <row r="17267" spans="1:2">
      <c r="A17267" s="1">
        <v>1090100462388</v>
      </c>
      <c r="B17267" t="s">
        <v>16213</v>
      </c>
    </row>
    <row r="17268" spans="1:2">
      <c r="A17268" s="1">
        <v>1090100462418</v>
      </c>
      <c r="B17268" t="s">
        <v>16214</v>
      </c>
    </row>
    <row r="17269" spans="1:2">
      <c r="A17269" s="1">
        <v>1090100462425</v>
      </c>
      <c r="B17269" t="s">
        <v>16215</v>
      </c>
    </row>
    <row r="17270" spans="1:2">
      <c r="A17270" s="1">
        <v>1090100462432</v>
      </c>
      <c r="B17270" t="s">
        <v>16216</v>
      </c>
    </row>
    <row r="17271" spans="1:2">
      <c r="A17271" s="1">
        <v>1090100462456</v>
      </c>
      <c r="B17271" t="s">
        <v>16216</v>
      </c>
    </row>
    <row r="17272" spans="1:2">
      <c r="A17272" s="1">
        <v>1090100462463</v>
      </c>
      <c r="B17272" t="s">
        <v>16217</v>
      </c>
    </row>
    <row r="17273" spans="1:2">
      <c r="A17273" s="1">
        <v>1090100462470</v>
      </c>
      <c r="B17273" t="s">
        <v>16218</v>
      </c>
    </row>
    <row r="17274" spans="1:2">
      <c r="A17274" s="1">
        <v>1090100462487</v>
      </c>
      <c r="B17274" t="s">
        <v>16219</v>
      </c>
    </row>
    <row r="17275" spans="1:2">
      <c r="A17275" s="1">
        <v>1090100462494</v>
      </c>
      <c r="B17275" t="s">
        <v>16220</v>
      </c>
    </row>
    <row r="17276" spans="1:2">
      <c r="A17276" s="1">
        <v>1090100462500</v>
      </c>
      <c r="B17276" t="s">
        <v>16221</v>
      </c>
    </row>
    <row r="17277" spans="1:2">
      <c r="A17277" s="1">
        <v>1090100462609</v>
      </c>
      <c r="B17277" t="s">
        <v>16222</v>
      </c>
    </row>
    <row r="17278" spans="1:2">
      <c r="A17278" s="1">
        <v>1090100462616</v>
      </c>
      <c r="B17278" t="s">
        <v>16223</v>
      </c>
    </row>
    <row r="17279" spans="1:2">
      <c r="A17279" s="1">
        <v>1090100462654</v>
      </c>
      <c r="B17279" t="s">
        <v>16224</v>
      </c>
    </row>
    <row r="17280" spans="1:2">
      <c r="A17280" s="1">
        <v>1090100462661</v>
      </c>
      <c r="B17280" t="s">
        <v>16225</v>
      </c>
    </row>
    <row r="17281" spans="1:2">
      <c r="A17281" s="1">
        <v>1090100462678</v>
      </c>
      <c r="B17281" t="s">
        <v>16226</v>
      </c>
    </row>
    <row r="17282" spans="1:2">
      <c r="A17282" s="1">
        <v>1090100462869</v>
      </c>
      <c r="B17282" t="s">
        <v>16227</v>
      </c>
    </row>
    <row r="17283" spans="1:2">
      <c r="A17283" s="1">
        <v>1090100462876</v>
      </c>
      <c r="B17283" t="s">
        <v>16228</v>
      </c>
    </row>
    <row r="17284" spans="1:2">
      <c r="A17284" s="1">
        <v>1090100462883</v>
      </c>
      <c r="B17284" t="s">
        <v>16229</v>
      </c>
    </row>
    <row r="17285" spans="1:2">
      <c r="A17285" s="1">
        <v>1090100462890</v>
      </c>
      <c r="B17285" t="s">
        <v>16230</v>
      </c>
    </row>
    <row r="17286" spans="1:2">
      <c r="A17286" s="1">
        <v>1090100463019</v>
      </c>
      <c r="B17286" t="s">
        <v>16231</v>
      </c>
    </row>
    <row r="17287" spans="1:2">
      <c r="A17287" s="1">
        <v>1090100463026</v>
      </c>
      <c r="B17287" t="s">
        <v>16232</v>
      </c>
    </row>
    <row r="17288" spans="1:2">
      <c r="A17288" s="1">
        <v>1090100463118</v>
      </c>
      <c r="B17288" t="s">
        <v>16233</v>
      </c>
    </row>
    <row r="17289" spans="1:2">
      <c r="A17289" s="1">
        <v>1090100463149</v>
      </c>
      <c r="B17289" t="s">
        <v>16234</v>
      </c>
    </row>
    <row r="17290" spans="1:2">
      <c r="A17290" s="1">
        <v>1090100463156</v>
      </c>
      <c r="B17290" t="s">
        <v>16235</v>
      </c>
    </row>
    <row r="17291" spans="1:2">
      <c r="A17291" s="1">
        <v>1090100463163</v>
      </c>
      <c r="B17291" t="s">
        <v>16236</v>
      </c>
    </row>
    <row r="17292" spans="1:2">
      <c r="A17292" s="1">
        <v>1090100463170</v>
      </c>
      <c r="B17292" t="s">
        <v>16237</v>
      </c>
    </row>
    <row r="17293" spans="1:2">
      <c r="A17293" s="1">
        <v>1090100463187</v>
      </c>
      <c r="B17293" t="s">
        <v>16238</v>
      </c>
    </row>
    <row r="17294" spans="1:2">
      <c r="A17294" s="1">
        <v>1090100463194</v>
      </c>
      <c r="B17294" t="s">
        <v>16239</v>
      </c>
    </row>
    <row r="17295" spans="1:2">
      <c r="A17295" s="1">
        <v>1090100463200</v>
      </c>
      <c r="B17295" t="s">
        <v>16240</v>
      </c>
    </row>
    <row r="17296" spans="1:2">
      <c r="A17296" s="1">
        <v>1090100463217</v>
      </c>
      <c r="B17296" t="s">
        <v>16241</v>
      </c>
    </row>
    <row r="17297" spans="1:2">
      <c r="A17297" s="1">
        <v>1090100463224</v>
      </c>
      <c r="B17297" t="s">
        <v>16242</v>
      </c>
    </row>
    <row r="17298" spans="1:2">
      <c r="A17298" s="1">
        <v>1090100463231</v>
      </c>
      <c r="B17298" t="s">
        <v>16243</v>
      </c>
    </row>
    <row r="17299" spans="1:2">
      <c r="A17299" s="1">
        <v>1090100463255</v>
      </c>
      <c r="B17299" t="s">
        <v>16244</v>
      </c>
    </row>
    <row r="17300" spans="1:2">
      <c r="A17300" s="1">
        <v>1090100463408</v>
      </c>
      <c r="B17300" t="s">
        <v>16245</v>
      </c>
    </row>
    <row r="17301" spans="1:2">
      <c r="A17301" s="1">
        <v>1090100463415</v>
      </c>
      <c r="B17301" t="s">
        <v>16246</v>
      </c>
    </row>
    <row r="17302" spans="1:2">
      <c r="A17302" s="1">
        <v>1090100463422</v>
      </c>
      <c r="B17302" t="s">
        <v>16247</v>
      </c>
    </row>
    <row r="17303" spans="1:2">
      <c r="A17303" s="1">
        <v>1090100463439</v>
      </c>
      <c r="B17303" t="s">
        <v>16248</v>
      </c>
    </row>
    <row r="17304" spans="1:2">
      <c r="A17304" s="1">
        <v>1090100463446</v>
      </c>
      <c r="B17304" t="s">
        <v>16249</v>
      </c>
    </row>
    <row r="17305" spans="1:2">
      <c r="A17305" s="1">
        <v>1090100463453</v>
      </c>
      <c r="B17305" t="s">
        <v>16250</v>
      </c>
    </row>
    <row r="17306" spans="1:2">
      <c r="A17306" s="1">
        <v>1090100463460</v>
      </c>
      <c r="B17306" t="s">
        <v>16251</v>
      </c>
    </row>
    <row r="17307" spans="1:2">
      <c r="A17307" s="1">
        <v>1090100463484</v>
      </c>
      <c r="B17307" t="s">
        <v>16252</v>
      </c>
    </row>
    <row r="17308" spans="1:2">
      <c r="A17308" s="1">
        <v>1090100463491</v>
      </c>
      <c r="B17308" t="s">
        <v>16253</v>
      </c>
    </row>
    <row r="17309" spans="1:2">
      <c r="A17309" s="1">
        <v>1090100463507</v>
      </c>
      <c r="B17309" t="s">
        <v>16254</v>
      </c>
    </row>
    <row r="17310" spans="1:2">
      <c r="A17310" s="1">
        <v>1090100463514</v>
      </c>
      <c r="B17310" t="s">
        <v>16255</v>
      </c>
    </row>
    <row r="17311" spans="1:2">
      <c r="A17311" s="1">
        <v>1090100463521</v>
      </c>
      <c r="B17311" t="s">
        <v>16256</v>
      </c>
    </row>
    <row r="17312" spans="1:2">
      <c r="A17312" s="1">
        <v>1090100463538</v>
      </c>
      <c r="B17312" t="s">
        <v>16257</v>
      </c>
    </row>
    <row r="17313" spans="1:2">
      <c r="A17313" s="1">
        <v>1090100463545</v>
      </c>
      <c r="B17313" t="s">
        <v>16258</v>
      </c>
    </row>
    <row r="17314" spans="1:2">
      <c r="A17314" s="1">
        <v>1090100463552</v>
      </c>
      <c r="B17314" t="s">
        <v>16259</v>
      </c>
    </row>
    <row r="17315" spans="1:2">
      <c r="A17315" s="1">
        <v>1090100463569</v>
      </c>
      <c r="B17315" t="s">
        <v>16260</v>
      </c>
    </row>
    <row r="17316" spans="1:2">
      <c r="A17316" s="1">
        <v>1090100463576</v>
      </c>
      <c r="B17316" t="s">
        <v>16261</v>
      </c>
    </row>
    <row r="17317" spans="1:2">
      <c r="A17317" s="1">
        <v>1090100463606</v>
      </c>
      <c r="B17317" t="s">
        <v>16262</v>
      </c>
    </row>
    <row r="17318" spans="1:2">
      <c r="A17318" s="1">
        <v>1090100463613</v>
      </c>
      <c r="B17318" t="s">
        <v>16263</v>
      </c>
    </row>
    <row r="17319" spans="1:2">
      <c r="A17319" s="1">
        <v>1090100463620</v>
      </c>
      <c r="B17319" t="s">
        <v>16264</v>
      </c>
    </row>
    <row r="17320" spans="1:2">
      <c r="A17320" s="1">
        <v>1090100463644</v>
      </c>
      <c r="B17320" t="s">
        <v>16265</v>
      </c>
    </row>
    <row r="17321" spans="1:2">
      <c r="A17321" s="1">
        <v>1090100463651</v>
      </c>
      <c r="B17321" t="s">
        <v>16266</v>
      </c>
    </row>
    <row r="17322" spans="1:2">
      <c r="A17322" s="1">
        <v>1090100463668</v>
      </c>
      <c r="B17322" t="s">
        <v>16267</v>
      </c>
    </row>
    <row r="17323" spans="1:2">
      <c r="A17323" s="1">
        <v>1090100463675</v>
      </c>
      <c r="B17323" t="s">
        <v>16268</v>
      </c>
    </row>
    <row r="17324" spans="1:2">
      <c r="A17324" s="1">
        <v>1090100463682</v>
      </c>
      <c r="B17324" t="s">
        <v>16269</v>
      </c>
    </row>
    <row r="17325" spans="1:2">
      <c r="A17325" s="1">
        <v>1090100463699</v>
      </c>
      <c r="B17325" t="s">
        <v>16270</v>
      </c>
    </row>
    <row r="17326" spans="1:2">
      <c r="A17326" s="1">
        <v>1090100463705</v>
      </c>
      <c r="B17326" t="s">
        <v>16271</v>
      </c>
    </row>
    <row r="17327" spans="1:2">
      <c r="A17327" s="1">
        <v>1090100463712</v>
      </c>
      <c r="B17327" t="s">
        <v>16272</v>
      </c>
    </row>
    <row r="17328" spans="1:2">
      <c r="A17328" s="1">
        <v>1090100463729</v>
      </c>
      <c r="B17328" t="s">
        <v>16273</v>
      </c>
    </row>
    <row r="17329" spans="1:2">
      <c r="A17329" s="1">
        <v>1090100463736</v>
      </c>
      <c r="B17329" t="s">
        <v>16274</v>
      </c>
    </row>
    <row r="17330" spans="1:2">
      <c r="A17330" s="1">
        <v>1090100463743</v>
      </c>
      <c r="B17330" t="s">
        <v>16275</v>
      </c>
    </row>
    <row r="17331" spans="1:2">
      <c r="A17331" s="1">
        <v>1090100463750</v>
      </c>
      <c r="B17331" t="s">
        <v>16276</v>
      </c>
    </row>
    <row r="17332" spans="1:2">
      <c r="A17332" s="1">
        <v>1090100463767</v>
      </c>
      <c r="B17332" t="s">
        <v>16277</v>
      </c>
    </row>
    <row r="17333" spans="1:2">
      <c r="A17333" s="1">
        <v>1090100463781</v>
      </c>
      <c r="B17333" t="s">
        <v>16278</v>
      </c>
    </row>
    <row r="17334" spans="1:2">
      <c r="A17334" s="1">
        <v>1090100463798</v>
      </c>
      <c r="B17334" t="s">
        <v>16279</v>
      </c>
    </row>
    <row r="17335" spans="1:2">
      <c r="A17335" s="1">
        <v>1090100463804</v>
      </c>
      <c r="B17335" t="s">
        <v>16280</v>
      </c>
    </row>
    <row r="17336" spans="1:2">
      <c r="A17336" s="1">
        <v>1090100463828</v>
      </c>
      <c r="B17336" t="s">
        <v>16281</v>
      </c>
    </row>
    <row r="17337" spans="1:2">
      <c r="A17337" s="1">
        <v>1090100463842</v>
      </c>
      <c r="B17337" t="s">
        <v>16282</v>
      </c>
    </row>
    <row r="17338" spans="1:2">
      <c r="A17338" s="1">
        <v>1090100463859</v>
      </c>
      <c r="B17338" t="s">
        <v>16283</v>
      </c>
    </row>
    <row r="17339" spans="1:2">
      <c r="A17339" s="1">
        <v>1090100463934</v>
      </c>
      <c r="B17339" t="s">
        <v>16284</v>
      </c>
    </row>
    <row r="17340" spans="1:2">
      <c r="A17340" s="1">
        <v>1090100464092</v>
      </c>
      <c r="B17340" t="s">
        <v>16285</v>
      </c>
    </row>
    <row r="17341" spans="1:2">
      <c r="A17341" s="1">
        <v>1090100464108</v>
      </c>
      <c r="B17341" t="s">
        <v>16286</v>
      </c>
    </row>
    <row r="17342" spans="1:2">
      <c r="A17342" s="1">
        <v>1090100464115</v>
      </c>
      <c r="B17342" t="s">
        <v>16287</v>
      </c>
    </row>
    <row r="17343" spans="1:2">
      <c r="A17343" s="1">
        <v>1090100464122</v>
      </c>
      <c r="B17343" t="s">
        <v>16288</v>
      </c>
    </row>
    <row r="17344" spans="1:2">
      <c r="A17344" s="1">
        <v>1090100464139</v>
      </c>
      <c r="B17344" t="s">
        <v>16289</v>
      </c>
    </row>
    <row r="17345" spans="1:2">
      <c r="A17345" s="1">
        <v>1090100464146</v>
      </c>
      <c r="B17345" t="s">
        <v>16290</v>
      </c>
    </row>
    <row r="17346" spans="1:2">
      <c r="A17346" s="1">
        <v>1090100464153</v>
      </c>
      <c r="B17346" t="s">
        <v>16291</v>
      </c>
    </row>
    <row r="17347" spans="1:2">
      <c r="A17347" s="1">
        <v>1090100464160</v>
      </c>
      <c r="B17347" t="s">
        <v>16292</v>
      </c>
    </row>
    <row r="17348" spans="1:2">
      <c r="A17348" s="1">
        <v>1090100464177</v>
      </c>
      <c r="B17348" t="s">
        <v>16293</v>
      </c>
    </row>
    <row r="17349" spans="1:2">
      <c r="A17349" s="1">
        <v>1090100464184</v>
      </c>
      <c r="B17349" t="s">
        <v>16294</v>
      </c>
    </row>
    <row r="17350" spans="1:2">
      <c r="A17350" s="1">
        <v>1090100464276</v>
      </c>
      <c r="B17350" t="s">
        <v>16295</v>
      </c>
    </row>
    <row r="17351" spans="1:2">
      <c r="A17351" s="1">
        <v>1090100464290</v>
      </c>
      <c r="B17351" t="s">
        <v>16296</v>
      </c>
    </row>
    <row r="17352" spans="1:2">
      <c r="A17352" s="1">
        <v>1090100464306</v>
      </c>
      <c r="B17352" t="s">
        <v>16297</v>
      </c>
    </row>
    <row r="17353" spans="1:2">
      <c r="A17353" s="1">
        <v>1090100464337</v>
      </c>
      <c r="B17353" t="s">
        <v>16298</v>
      </c>
    </row>
    <row r="17354" spans="1:2">
      <c r="A17354" s="1">
        <v>1090100464344</v>
      </c>
      <c r="B17354" t="s">
        <v>16299</v>
      </c>
    </row>
    <row r="17355" spans="1:2">
      <c r="A17355" s="1">
        <v>1090100464351</v>
      </c>
      <c r="B17355" t="s">
        <v>16300</v>
      </c>
    </row>
    <row r="17356" spans="1:2">
      <c r="A17356" s="1">
        <v>1090100464368</v>
      </c>
      <c r="B17356" t="s">
        <v>16301</v>
      </c>
    </row>
    <row r="17357" spans="1:2">
      <c r="A17357" s="1">
        <v>1090100464375</v>
      </c>
      <c r="B17357" t="s">
        <v>16302</v>
      </c>
    </row>
    <row r="17358" spans="1:2">
      <c r="A17358" s="1">
        <v>1090100464382</v>
      </c>
      <c r="B17358" t="s">
        <v>16303</v>
      </c>
    </row>
    <row r="17359" spans="1:2">
      <c r="A17359" s="1">
        <v>1090100464399</v>
      </c>
      <c r="B17359" t="s">
        <v>16304</v>
      </c>
    </row>
    <row r="17360" spans="1:2">
      <c r="A17360" s="1">
        <v>1090100464405</v>
      </c>
      <c r="B17360" t="s">
        <v>16305</v>
      </c>
    </row>
    <row r="17361" spans="1:2">
      <c r="A17361" s="1">
        <v>1090100464412</v>
      </c>
      <c r="B17361" t="s">
        <v>16306</v>
      </c>
    </row>
    <row r="17362" spans="1:2">
      <c r="A17362" s="1">
        <v>1090100464429</v>
      </c>
      <c r="B17362" t="s">
        <v>16307</v>
      </c>
    </row>
    <row r="17363" spans="1:2">
      <c r="A17363" s="1">
        <v>1090100464436</v>
      </c>
      <c r="B17363" t="s">
        <v>16308</v>
      </c>
    </row>
    <row r="17364" spans="1:2">
      <c r="A17364" s="1">
        <v>1090100464450</v>
      </c>
      <c r="B17364" t="s">
        <v>16309</v>
      </c>
    </row>
    <row r="17365" spans="1:2">
      <c r="A17365" s="1">
        <v>1090100464467</v>
      </c>
      <c r="B17365" t="s">
        <v>16310</v>
      </c>
    </row>
    <row r="17366" spans="1:2">
      <c r="A17366" s="1">
        <v>1090100464474</v>
      </c>
      <c r="B17366" t="s">
        <v>16311</v>
      </c>
    </row>
    <row r="17367" spans="1:2">
      <c r="A17367" s="1">
        <v>1090100464481</v>
      </c>
      <c r="B17367" t="s">
        <v>16312</v>
      </c>
    </row>
    <row r="17368" spans="1:2">
      <c r="A17368" s="1">
        <v>1090100464498</v>
      </c>
      <c r="B17368" t="s">
        <v>16313</v>
      </c>
    </row>
    <row r="17369" spans="1:2">
      <c r="A17369" s="1">
        <v>1090100464504</v>
      </c>
      <c r="B17369" t="s">
        <v>16314</v>
      </c>
    </row>
    <row r="17370" spans="1:2">
      <c r="A17370" s="1">
        <v>1090100464511</v>
      </c>
      <c r="B17370" t="s">
        <v>16315</v>
      </c>
    </row>
    <row r="17371" spans="1:2">
      <c r="A17371" s="1">
        <v>1090100464528</v>
      </c>
      <c r="B17371" t="s">
        <v>16316</v>
      </c>
    </row>
    <row r="17372" spans="1:2">
      <c r="A17372" s="1">
        <v>1090100464535</v>
      </c>
      <c r="B17372" t="s">
        <v>16317</v>
      </c>
    </row>
    <row r="17373" spans="1:2">
      <c r="A17373" s="1">
        <v>1090100464542</v>
      </c>
      <c r="B17373" t="s">
        <v>16318</v>
      </c>
    </row>
    <row r="17374" spans="1:2">
      <c r="A17374" s="1">
        <v>1090100464559</v>
      </c>
      <c r="B17374" t="s">
        <v>16319</v>
      </c>
    </row>
    <row r="17375" spans="1:2">
      <c r="A17375" s="1">
        <v>1090100464566</v>
      </c>
      <c r="B17375" t="s">
        <v>16320</v>
      </c>
    </row>
    <row r="17376" spans="1:2">
      <c r="A17376" s="1">
        <v>1090100464573</v>
      </c>
      <c r="B17376" t="s">
        <v>16321</v>
      </c>
    </row>
    <row r="17377" spans="1:2">
      <c r="A17377" s="1">
        <v>1090100464580</v>
      </c>
      <c r="B17377" t="s">
        <v>16322</v>
      </c>
    </row>
    <row r="17378" spans="1:2">
      <c r="A17378" s="1">
        <v>1090100464597</v>
      </c>
      <c r="B17378" t="s">
        <v>16323</v>
      </c>
    </row>
    <row r="17379" spans="1:2">
      <c r="A17379" s="1">
        <v>1090100464603</v>
      </c>
      <c r="B17379" t="s">
        <v>16324</v>
      </c>
    </row>
    <row r="17380" spans="1:2">
      <c r="A17380" s="1">
        <v>1090100464610</v>
      </c>
      <c r="B17380" t="s">
        <v>16325</v>
      </c>
    </row>
    <row r="17381" spans="1:2">
      <c r="A17381" s="1">
        <v>1090100464627</v>
      </c>
      <c r="B17381" t="s">
        <v>16326</v>
      </c>
    </row>
    <row r="17382" spans="1:2">
      <c r="A17382" s="1">
        <v>1090100464634</v>
      </c>
      <c r="B17382" t="s">
        <v>16327</v>
      </c>
    </row>
    <row r="17383" spans="1:2">
      <c r="A17383" s="1">
        <v>1090100464641</v>
      </c>
      <c r="B17383" t="s">
        <v>16328</v>
      </c>
    </row>
    <row r="17384" spans="1:2">
      <c r="A17384" s="1">
        <v>1090100464658</v>
      </c>
      <c r="B17384" t="s">
        <v>16329</v>
      </c>
    </row>
    <row r="17385" spans="1:2">
      <c r="A17385" s="1">
        <v>1090100464672</v>
      </c>
      <c r="B17385" t="s">
        <v>16330</v>
      </c>
    </row>
    <row r="17386" spans="1:2">
      <c r="A17386" s="1">
        <v>1090100464689</v>
      </c>
      <c r="B17386" t="s">
        <v>16331</v>
      </c>
    </row>
    <row r="17387" spans="1:2">
      <c r="A17387" s="1">
        <v>1090100464719</v>
      </c>
      <c r="B17387" t="s">
        <v>16332</v>
      </c>
    </row>
    <row r="17388" spans="1:2">
      <c r="A17388" s="1">
        <v>1090100464733</v>
      </c>
      <c r="B17388" t="s">
        <v>16333</v>
      </c>
    </row>
    <row r="17389" spans="1:2">
      <c r="A17389" s="1">
        <v>1090100464771</v>
      </c>
      <c r="B17389" t="s">
        <v>16334</v>
      </c>
    </row>
    <row r="17390" spans="1:2">
      <c r="A17390" s="1">
        <v>1090100464795</v>
      </c>
      <c r="B17390" t="s">
        <v>16335</v>
      </c>
    </row>
    <row r="17391" spans="1:2">
      <c r="A17391" s="1">
        <v>1090100464801</v>
      </c>
      <c r="B17391" t="s">
        <v>16336</v>
      </c>
    </row>
    <row r="17392" spans="1:2">
      <c r="A17392" s="1">
        <v>1090100464818</v>
      </c>
      <c r="B17392" t="s">
        <v>16337</v>
      </c>
    </row>
    <row r="17393" spans="1:2">
      <c r="A17393" s="1">
        <v>1090100464979</v>
      </c>
      <c r="B17393" t="s">
        <v>16338</v>
      </c>
    </row>
    <row r="17394" spans="1:2">
      <c r="A17394" s="1">
        <v>1090100464986</v>
      </c>
      <c r="B17394" t="s">
        <v>16339</v>
      </c>
    </row>
    <row r="17395" spans="1:2">
      <c r="A17395" s="1">
        <v>1090100465006</v>
      </c>
      <c r="B17395" t="s">
        <v>16340</v>
      </c>
    </row>
    <row r="17396" spans="1:2">
      <c r="A17396" s="1">
        <v>1090100465013</v>
      </c>
      <c r="B17396" t="s">
        <v>16341</v>
      </c>
    </row>
    <row r="17397" spans="1:2">
      <c r="A17397" s="1">
        <v>1090100465020</v>
      </c>
      <c r="B17397" t="s">
        <v>16342</v>
      </c>
    </row>
    <row r="17398" spans="1:2">
      <c r="A17398" s="1">
        <v>1090100465051</v>
      </c>
      <c r="B17398" t="s">
        <v>16343</v>
      </c>
    </row>
    <row r="17399" spans="1:2">
      <c r="A17399" s="1">
        <v>1090100465068</v>
      </c>
      <c r="B17399" t="s">
        <v>16344</v>
      </c>
    </row>
    <row r="17400" spans="1:2">
      <c r="A17400" s="1">
        <v>1090100465075</v>
      </c>
      <c r="B17400" t="s">
        <v>16345</v>
      </c>
    </row>
    <row r="17401" spans="1:2">
      <c r="A17401" s="1">
        <v>1090100465099</v>
      </c>
      <c r="B17401" t="s">
        <v>16346</v>
      </c>
    </row>
    <row r="17402" spans="1:2">
      <c r="A17402" s="1">
        <v>1090100465105</v>
      </c>
      <c r="B17402" t="s">
        <v>16347</v>
      </c>
    </row>
    <row r="17403" spans="1:2">
      <c r="A17403" s="1">
        <v>1090100465112</v>
      </c>
      <c r="B17403" t="s">
        <v>16348</v>
      </c>
    </row>
    <row r="17404" spans="1:2">
      <c r="A17404" s="1">
        <v>1090100465129</v>
      </c>
      <c r="B17404" t="s">
        <v>16349</v>
      </c>
    </row>
    <row r="17405" spans="1:2">
      <c r="A17405" s="1">
        <v>1090100465136</v>
      </c>
      <c r="B17405" t="s">
        <v>16350</v>
      </c>
    </row>
    <row r="17406" spans="1:2">
      <c r="A17406" s="1">
        <v>1090100465143</v>
      </c>
      <c r="B17406" t="s">
        <v>16351</v>
      </c>
    </row>
    <row r="17407" spans="1:2">
      <c r="A17407" s="1">
        <v>1090100465150</v>
      </c>
      <c r="B17407" t="s">
        <v>16352</v>
      </c>
    </row>
    <row r="17408" spans="1:2">
      <c r="A17408" s="1">
        <v>1090100465174</v>
      </c>
      <c r="B17408" t="s">
        <v>16353</v>
      </c>
    </row>
    <row r="17409" spans="1:2">
      <c r="A17409" s="1">
        <v>1090100465181</v>
      </c>
      <c r="B17409" t="s">
        <v>16354</v>
      </c>
    </row>
    <row r="17410" spans="1:2">
      <c r="A17410" s="1">
        <v>1090100465204</v>
      </c>
      <c r="B17410" t="s">
        <v>16355</v>
      </c>
    </row>
    <row r="17411" spans="1:2">
      <c r="A17411" s="1">
        <v>1090100465228</v>
      </c>
      <c r="B17411" t="s">
        <v>16356</v>
      </c>
    </row>
    <row r="17412" spans="1:2">
      <c r="A17412" s="1">
        <v>1090100465235</v>
      </c>
      <c r="B17412" t="s">
        <v>16357</v>
      </c>
    </row>
    <row r="17413" spans="1:2">
      <c r="A17413" s="1">
        <v>1090100465242</v>
      </c>
      <c r="B17413" t="s">
        <v>16358</v>
      </c>
    </row>
    <row r="17414" spans="1:2">
      <c r="A17414" s="1">
        <v>1090100465259</v>
      </c>
      <c r="B17414" t="s">
        <v>16359</v>
      </c>
    </row>
    <row r="17415" spans="1:2">
      <c r="A17415" s="1">
        <v>1090100465280</v>
      </c>
      <c r="B17415" t="s">
        <v>16360</v>
      </c>
    </row>
    <row r="17416" spans="1:2">
      <c r="A17416" s="1">
        <v>1090100465297</v>
      </c>
      <c r="B17416" t="s">
        <v>16361</v>
      </c>
    </row>
    <row r="17417" spans="1:2">
      <c r="A17417" s="1">
        <v>1090100465303</v>
      </c>
      <c r="B17417" t="s">
        <v>16362</v>
      </c>
    </row>
    <row r="17418" spans="1:2">
      <c r="A17418" s="1">
        <v>1090100465310</v>
      </c>
      <c r="B17418" t="s">
        <v>16363</v>
      </c>
    </row>
    <row r="17419" spans="1:2">
      <c r="A17419" s="1">
        <v>1090100465327</v>
      </c>
      <c r="B17419" t="s">
        <v>16364</v>
      </c>
    </row>
    <row r="17420" spans="1:2">
      <c r="A17420" s="1">
        <v>1090100465334</v>
      </c>
      <c r="B17420" t="s">
        <v>16365</v>
      </c>
    </row>
    <row r="17421" spans="1:2">
      <c r="A17421" s="1">
        <v>1090100465358</v>
      </c>
      <c r="B17421" t="s">
        <v>16366</v>
      </c>
    </row>
    <row r="17422" spans="1:2">
      <c r="A17422" s="1">
        <v>1090100465365</v>
      </c>
      <c r="B17422" t="s">
        <v>16367</v>
      </c>
    </row>
    <row r="17423" spans="1:2">
      <c r="A17423" s="1">
        <v>1090100465372</v>
      </c>
      <c r="B17423" t="s">
        <v>16368</v>
      </c>
    </row>
    <row r="17424" spans="1:2">
      <c r="A17424" s="1">
        <v>1090100465389</v>
      </c>
      <c r="B17424" t="s">
        <v>16369</v>
      </c>
    </row>
    <row r="17425" spans="1:2">
      <c r="A17425" s="1">
        <v>1090100465419</v>
      </c>
      <c r="B17425" t="s">
        <v>16370</v>
      </c>
    </row>
    <row r="17426" spans="1:2">
      <c r="A17426" s="1">
        <v>1090100465426</v>
      </c>
      <c r="B17426" t="s">
        <v>16371</v>
      </c>
    </row>
    <row r="17427" spans="1:2">
      <c r="A17427" s="1">
        <v>1090100465433</v>
      </c>
      <c r="B17427" t="s">
        <v>16372</v>
      </c>
    </row>
    <row r="17428" spans="1:2">
      <c r="A17428" s="1">
        <v>1090100465693</v>
      </c>
      <c r="B17428" t="s">
        <v>16373</v>
      </c>
    </row>
    <row r="17429" spans="1:2">
      <c r="A17429" s="1">
        <v>1090100465709</v>
      </c>
      <c r="B17429" t="s">
        <v>16374</v>
      </c>
    </row>
    <row r="17430" spans="1:2">
      <c r="A17430" s="1">
        <v>1090100465716</v>
      </c>
      <c r="B17430" t="s">
        <v>16375</v>
      </c>
    </row>
    <row r="17431" spans="1:2">
      <c r="A17431" s="1">
        <v>1090100465723</v>
      </c>
      <c r="B17431" t="s">
        <v>16376</v>
      </c>
    </row>
    <row r="17432" spans="1:2">
      <c r="A17432" s="1">
        <v>1090100465730</v>
      </c>
      <c r="B17432" t="s">
        <v>16377</v>
      </c>
    </row>
    <row r="17433" spans="1:2">
      <c r="A17433" s="1">
        <v>1090100465747</v>
      </c>
      <c r="B17433" t="s">
        <v>16378</v>
      </c>
    </row>
    <row r="17434" spans="1:2">
      <c r="A17434" s="1">
        <v>1090100465754</v>
      </c>
      <c r="B17434" t="s">
        <v>16379</v>
      </c>
    </row>
    <row r="17435" spans="1:2">
      <c r="A17435" s="1">
        <v>1090100465761</v>
      </c>
      <c r="B17435" t="s">
        <v>16380</v>
      </c>
    </row>
    <row r="17436" spans="1:2">
      <c r="A17436" s="1">
        <v>1090100465778</v>
      </c>
      <c r="B17436" t="s">
        <v>16381</v>
      </c>
    </row>
    <row r="17437" spans="1:2">
      <c r="A17437" s="1">
        <v>1090100465907</v>
      </c>
      <c r="B17437" t="s">
        <v>16382</v>
      </c>
    </row>
    <row r="17438" spans="1:2">
      <c r="A17438" s="1">
        <v>1090100465914</v>
      </c>
      <c r="B17438" t="s">
        <v>16383</v>
      </c>
    </row>
    <row r="17439" spans="1:2">
      <c r="A17439" s="1">
        <v>1090100466003</v>
      </c>
      <c r="B17439" t="s">
        <v>16384</v>
      </c>
    </row>
    <row r="17440" spans="1:2">
      <c r="A17440" s="1">
        <v>1090100466010</v>
      </c>
      <c r="B17440" t="s">
        <v>16385</v>
      </c>
    </row>
    <row r="17441" spans="1:2">
      <c r="A17441" s="1">
        <v>1090100466027</v>
      </c>
      <c r="B17441" t="s">
        <v>16386</v>
      </c>
    </row>
    <row r="17442" spans="1:2">
      <c r="A17442" s="1">
        <v>1090100466058</v>
      </c>
      <c r="B17442" t="s">
        <v>16387</v>
      </c>
    </row>
    <row r="17443" spans="1:2">
      <c r="A17443" s="1">
        <v>1090100466072</v>
      </c>
      <c r="B17443" t="s">
        <v>16388</v>
      </c>
    </row>
    <row r="17444" spans="1:2">
      <c r="A17444" s="1">
        <v>1090100466089</v>
      </c>
      <c r="B17444" t="s">
        <v>16389</v>
      </c>
    </row>
    <row r="17445" spans="1:2">
      <c r="A17445" s="1">
        <v>1090100466096</v>
      </c>
      <c r="B17445" t="s">
        <v>16390</v>
      </c>
    </row>
    <row r="17446" spans="1:2">
      <c r="A17446" s="1">
        <v>1090100466300</v>
      </c>
      <c r="B17446" t="s">
        <v>16391</v>
      </c>
    </row>
    <row r="17447" spans="1:2">
      <c r="A17447" s="1">
        <v>1090100466522</v>
      </c>
      <c r="B17447" t="s">
        <v>16392</v>
      </c>
    </row>
    <row r="17448" spans="1:2">
      <c r="A17448" s="1">
        <v>1090100466539</v>
      </c>
      <c r="B17448" t="s">
        <v>16393</v>
      </c>
    </row>
    <row r="17449" spans="1:2">
      <c r="A17449" s="1">
        <v>1090100466546</v>
      </c>
      <c r="B17449" t="s">
        <v>16394</v>
      </c>
    </row>
    <row r="17450" spans="1:2">
      <c r="A17450" s="1">
        <v>1090100466553</v>
      </c>
      <c r="B17450" t="s">
        <v>16395</v>
      </c>
    </row>
    <row r="17451" spans="1:2">
      <c r="A17451" s="1">
        <v>1090100466560</v>
      </c>
      <c r="B17451" t="s">
        <v>16396</v>
      </c>
    </row>
    <row r="17452" spans="1:2">
      <c r="A17452" s="1">
        <v>1090100466577</v>
      </c>
      <c r="B17452" t="s">
        <v>16397</v>
      </c>
    </row>
    <row r="17453" spans="1:2">
      <c r="A17453" s="1">
        <v>1090100466812</v>
      </c>
      <c r="B17453" t="s">
        <v>16398</v>
      </c>
    </row>
    <row r="17454" spans="1:2">
      <c r="A17454" s="1">
        <v>1090100466836</v>
      </c>
      <c r="B17454" t="s">
        <v>16399</v>
      </c>
    </row>
    <row r="17455" spans="1:2">
      <c r="A17455" s="1">
        <v>1090100466843</v>
      </c>
      <c r="B17455" t="s">
        <v>16400</v>
      </c>
    </row>
    <row r="17456" spans="1:2">
      <c r="A17456" s="1">
        <v>1090100466850</v>
      </c>
      <c r="B17456" t="s">
        <v>16401</v>
      </c>
    </row>
    <row r="17457" spans="1:2">
      <c r="A17457" s="1">
        <v>1090100466867</v>
      </c>
      <c r="B17457" t="s">
        <v>16402</v>
      </c>
    </row>
    <row r="17458" spans="1:2">
      <c r="A17458" s="1">
        <v>1090100466874</v>
      </c>
      <c r="B17458" t="s">
        <v>16403</v>
      </c>
    </row>
    <row r="17459" spans="1:2">
      <c r="A17459" s="1">
        <v>1090100466881</v>
      </c>
      <c r="B17459" t="s">
        <v>16404</v>
      </c>
    </row>
    <row r="17460" spans="1:2">
      <c r="A17460" s="1">
        <v>1090100466898</v>
      </c>
      <c r="B17460" t="s">
        <v>16405</v>
      </c>
    </row>
    <row r="17461" spans="1:2">
      <c r="A17461" s="1">
        <v>1090100466904</v>
      </c>
      <c r="B17461" t="s">
        <v>16406</v>
      </c>
    </row>
    <row r="17462" spans="1:2">
      <c r="A17462" s="1">
        <v>1090100466911</v>
      </c>
      <c r="B17462" t="s">
        <v>16407</v>
      </c>
    </row>
    <row r="17463" spans="1:2">
      <c r="A17463" s="1">
        <v>1090100466928</v>
      </c>
      <c r="B17463" t="s">
        <v>16408</v>
      </c>
    </row>
    <row r="17464" spans="1:2">
      <c r="A17464" s="1">
        <v>1090100466935</v>
      </c>
      <c r="B17464" t="s">
        <v>16409</v>
      </c>
    </row>
    <row r="17465" spans="1:2">
      <c r="A17465" s="1">
        <v>1090100466942</v>
      </c>
      <c r="B17465" t="s">
        <v>16410</v>
      </c>
    </row>
    <row r="17466" spans="1:2">
      <c r="A17466" s="1">
        <v>1090100466959</v>
      </c>
      <c r="B17466" t="s">
        <v>16411</v>
      </c>
    </row>
    <row r="17467" spans="1:2">
      <c r="A17467" s="1">
        <v>1090100466966</v>
      </c>
      <c r="B17467" t="s">
        <v>16412</v>
      </c>
    </row>
    <row r="17468" spans="1:2">
      <c r="A17468" s="1">
        <v>1090100466973</v>
      </c>
      <c r="B17468" t="s">
        <v>16413</v>
      </c>
    </row>
    <row r="17469" spans="1:2">
      <c r="A17469" s="1">
        <v>1090100466980</v>
      </c>
      <c r="B17469" t="s">
        <v>16414</v>
      </c>
    </row>
    <row r="17470" spans="1:2">
      <c r="A17470" s="1">
        <v>1090100466997</v>
      </c>
      <c r="B17470" t="s">
        <v>16415</v>
      </c>
    </row>
    <row r="17471" spans="1:2">
      <c r="A17471" s="1">
        <v>1090100467048</v>
      </c>
      <c r="B17471" t="s">
        <v>16416</v>
      </c>
    </row>
    <row r="17472" spans="1:2">
      <c r="A17472" s="1">
        <v>1090100467055</v>
      </c>
      <c r="B17472" t="s">
        <v>16417</v>
      </c>
    </row>
    <row r="17473" spans="1:2">
      <c r="A17473" s="1">
        <v>1090100467116</v>
      </c>
      <c r="B17473" t="s">
        <v>16418</v>
      </c>
    </row>
    <row r="17474" spans="1:2">
      <c r="A17474" s="1">
        <v>1090100467123</v>
      </c>
      <c r="B17474" t="s">
        <v>16419</v>
      </c>
    </row>
    <row r="17475" spans="1:2">
      <c r="A17475" s="1">
        <v>1090100467130</v>
      </c>
      <c r="B17475" t="s">
        <v>16420</v>
      </c>
    </row>
    <row r="17476" spans="1:2">
      <c r="A17476" s="1">
        <v>1090100467147</v>
      </c>
      <c r="B17476" t="s">
        <v>16421</v>
      </c>
    </row>
    <row r="17477" spans="1:2">
      <c r="A17477" s="1">
        <v>1090100467154</v>
      </c>
      <c r="B17477" t="s">
        <v>16422</v>
      </c>
    </row>
    <row r="17478" spans="1:2">
      <c r="A17478" s="1">
        <v>1090100467161</v>
      </c>
      <c r="B17478" t="s">
        <v>16423</v>
      </c>
    </row>
    <row r="17479" spans="1:2">
      <c r="A17479" s="1">
        <v>1090100467178</v>
      </c>
      <c r="B17479" t="s">
        <v>16424</v>
      </c>
    </row>
    <row r="17480" spans="1:2">
      <c r="A17480" s="1">
        <v>1090100467192</v>
      </c>
      <c r="B17480" t="s">
        <v>16425</v>
      </c>
    </row>
    <row r="17481" spans="1:2">
      <c r="A17481" s="1">
        <v>1090100467208</v>
      </c>
      <c r="B17481" t="s">
        <v>16426</v>
      </c>
    </row>
    <row r="17482" spans="1:2">
      <c r="A17482" s="1">
        <v>1090100467215</v>
      </c>
      <c r="B17482" t="s">
        <v>16427</v>
      </c>
    </row>
    <row r="17483" spans="1:2">
      <c r="A17483" s="1">
        <v>1090100467628</v>
      </c>
      <c r="B17483" t="s">
        <v>16428</v>
      </c>
    </row>
    <row r="17484" spans="1:2">
      <c r="A17484" s="1">
        <v>1090100467666</v>
      </c>
      <c r="B17484" t="s">
        <v>16429</v>
      </c>
    </row>
    <row r="17485" spans="1:2">
      <c r="A17485" s="1">
        <v>1090100467840</v>
      </c>
      <c r="B17485" t="s">
        <v>16430</v>
      </c>
    </row>
    <row r="17486" spans="1:2">
      <c r="A17486" s="1">
        <v>1090100467888</v>
      </c>
      <c r="B17486" t="s">
        <v>16431</v>
      </c>
    </row>
    <row r="17487" spans="1:2">
      <c r="A17487" s="1">
        <v>1090100467895</v>
      </c>
      <c r="B17487" t="s">
        <v>16432</v>
      </c>
    </row>
    <row r="17488" spans="1:2">
      <c r="A17488" s="1">
        <v>1090100467901</v>
      </c>
      <c r="B17488" t="s">
        <v>16433</v>
      </c>
    </row>
    <row r="17489" spans="1:2">
      <c r="A17489" s="1">
        <v>1090100467925</v>
      </c>
      <c r="B17489" t="s">
        <v>16434</v>
      </c>
    </row>
    <row r="17490" spans="1:2">
      <c r="A17490" s="1">
        <v>1090100467932</v>
      </c>
      <c r="B17490" t="s">
        <v>16435</v>
      </c>
    </row>
    <row r="17491" spans="1:2">
      <c r="A17491" s="1">
        <v>1090100467949</v>
      </c>
      <c r="B17491" t="s">
        <v>16436</v>
      </c>
    </row>
    <row r="17492" spans="1:2">
      <c r="A17492" s="1">
        <v>1090100467956</v>
      </c>
      <c r="B17492" t="s">
        <v>16437</v>
      </c>
    </row>
    <row r="17493" spans="1:2">
      <c r="A17493" s="1">
        <v>1090100467963</v>
      </c>
      <c r="B17493" t="s">
        <v>16438</v>
      </c>
    </row>
    <row r="17494" spans="1:2">
      <c r="A17494" s="1">
        <v>1090100467970</v>
      </c>
      <c r="B17494" t="s">
        <v>16439</v>
      </c>
    </row>
    <row r="17495" spans="1:2">
      <c r="A17495" s="1">
        <v>1090100467987</v>
      </c>
      <c r="B17495" t="s">
        <v>16440</v>
      </c>
    </row>
    <row r="17496" spans="1:2">
      <c r="A17496" s="1">
        <v>1090100467994</v>
      </c>
      <c r="B17496" t="s">
        <v>16441</v>
      </c>
    </row>
    <row r="17497" spans="1:2">
      <c r="A17497" s="1">
        <v>1090100468052</v>
      </c>
      <c r="B17497" t="s">
        <v>16442</v>
      </c>
    </row>
    <row r="17498" spans="1:2">
      <c r="A17498" s="1">
        <v>1090100468069</v>
      </c>
      <c r="B17498" t="s">
        <v>16443</v>
      </c>
    </row>
    <row r="17499" spans="1:2">
      <c r="A17499" s="1">
        <v>1090100468076</v>
      </c>
      <c r="B17499" t="s">
        <v>16444</v>
      </c>
    </row>
    <row r="17500" spans="1:2">
      <c r="A17500" s="1">
        <v>1090100468083</v>
      </c>
      <c r="B17500" t="s">
        <v>16445</v>
      </c>
    </row>
    <row r="17501" spans="1:2">
      <c r="A17501" s="1">
        <v>1090100468090</v>
      </c>
      <c r="B17501" t="s">
        <v>16446</v>
      </c>
    </row>
    <row r="17502" spans="1:2">
      <c r="A17502" s="1">
        <v>1090100468106</v>
      </c>
      <c r="B17502" t="s">
        <v>16447</v>
      </c>
    </row>
    <row r="17503" spans="1:2">
      <c r="A17503" s="1">
        <v>1090100468113</v>
      </c>
      <c r="B17503" t="e">
        <f>+FAUCET LA FONZA Q1008 SP304 WALL</f>
        <v>#NAME?</v>
      </c>
    </row>
    <row r="17504" spans="1:2">
      <c r="A17504" s="1">
        <v>1090100468137</v>
      </c>
      <c r="B17504" t="e">
        <f>+FAUCET LA FONZA Q1009 SP304 WALL</f>
        <v>#NAME?</v>
      </c>
    </row>
    <row r="17505" spans="1:2">
      <c r="A17505" s="1">
        <v>1090100468144</v>
      </c>
      <c r="B17505" t="s">
        <v>16448</v>
      </c>
    </row>
    <row r="17506" spans="1:2">
      <c r="A17506" s="1">
        <v>1090100468151</v>
      </c>
      <c r="B17506" t="s">
        <v>16449</v>
      </c>
    </row>
    <row r="17507" spans="1:2">
      <c r="A17507" s="1">
        <v>1090100468168</v>
      </c>
      <c r="B17507" t="e">
        <f>+CABINET EF STO9 SINGLE DOOR/GOP21</f>
        <v>#NAME?</v>
      </c>
    </row>
    <row r="17508" spans="1:2">
      <c r="A17508" s="1">
        <v>1090100468182</v>
      </c>
      <c r="B17508" t="s">
        <v>16450</v>
      </c>
    </row>
    <row r="17509" spans="1:2">
      <c r="A17509" s="1">
        <v>1090100468205</v>
      </c>
      <c r="B17509" t="e">
        <f>+CABINET EF STO19 SINGLE PULL DOOR/GOP30</f>
        <v>#NAME?</v>
      </c>
    </row>
    <row r="17510" spans="1:2">
      <c r="A17510" s="1">
        <v>1090100468229</v>
      </c>
      <c r="B17510" t="s">
        <v>16451</v>
      </c>
    </row>
    <row r="17511" spans="1:2">
      <c r="A17511" s="1">
        <v>1090100468236</v>
      </c>
      <c r="B17511" t="s">
        <v>16452</v>
      </c>
    </row>
    <row r="17512" spans="1:2">
      <c r="A17512" s="1">
        <v>1090100468250</v>
      </c>
      <c r="B17512" t="s">
        <v>16453</v>
      </c>
    </row>
    <row r="17513" spans="1:2">
      <c r="A17513" s="1">
        <v>1090100468267</v>
      </c>
      <c r="B17513" t="s">
        <v>16454</v>
      </c>
    </row>
    <row r="17514" spans="1:2">
      <c r="A17514" s="1">
        <v>1090100468274</v>
      </c>
      <c r="B17514" t="s">
        <v>16455</v>
      </c>
    </row>
    <row r="17515" spans="1:2">
      <c r="A17515" s="1">
        <v>1090100468298</v>
      </c>
      <c r="B17515" t="s">
        <v>16456</v>
      </c>
    </row>
    <row r="17516" spans="1:2">
      <c r="A17516" s="1">
        <v>1090100468304</v>
      </c>
      <c r="B17516" t="s">
        <v>16457</v>
      </c>
    </row>
    <row r="17517" spans="1:2">
      <c r="A17517" s="1">
        <v>1090100468311</v>
      </c>
      <c r="B17517" t="s">
        <v>16458</v>
      </c>
    </row>
    <row r="17518" spans="1:2">
      <c r="A17518" s="1">
        <v>1090100468328</v>
      </c>
      <c r="B17518" t="s">
        <v>16459</v>
      </c>
    </row>
    <row r="17519" spans="1:2">
      <c r="A17519" s="1">
        <v>1090100468335</v>
      </c>
      <c r="B17519" t="s">
        <v>16460</v>
      </c>
    </row>
    <row r="17520" spans="1:2">
      <c r="A17520" s="1">
        <v>1090100468342</v>
      </c>
      <c r="B17520" t="s">
        <v>16461</v>
      </c>
    </row>
    <row r="17521" spans="1:2">
      <c r="A17521" s="1">
        <v>1090100468366</v>
      </c>
      <c r="B17521" t="s">
        <v>16462</v>
      </c>
    </row>
    <row r="17522" spans="1:2">
      <c r="A17522" s="1">
        <v>1090100468373</v>
      </c>
      <c r="B17522" t="s">
        <v>16463</v>
      </c>
    </row>
    <row r="17523" spans="1:2">
      <c r="A17523" s="1">
        <v>1090100468380</v>
      </c>
      <c r="B17523" t="s">
        <v>16464</v>
      </c>
    </row>
    <row r="17524" spans="1:2">
      <c r="A17524" s="1">
        <v>1090100468403</v>
      </c>
      <c r="B17524" t="s">
        <v>16465</v>
      </c>
    </row>
    <row r="17525" spans="1:2">
      <c r="A17525" s="1">
        <v>1090100468410</v>
      </c>
      <c r="B17525" t="s">
        <v>16466</v>
      </c>
    </row>
    <row r="17526" spans="1:2">
      <c r="A17526" s="1">
        <v>1090100468427</v>
      </c>
      <c r="B17526" t="s">
        <v>16467</v>
      </c>
    </row>
    <row r="17527" spans="1:2">
      <c r="A17527" s="1">
        <v>1090100468434</v>
      </c>
      <c r="B17527" t="s">
        <v>16468</v>
      </c>
    </row>
    <row r="17528" spans="1:2">
      <c r="A17528" s="1">
        <v>1090100468441</v>
      </c>
      <c r="B17528" t="s">
        <v>16469</v>
      </c>
    </row>
    <row r="17529" spans="1:2">
      <c r="A17529" s="1">
        <v>1090100468458</v>
      </c>
      <c r="B17529" t="s">
        <v>16470</v>
      </c>
    </row>
    <row r="17530" spans="1:2">
      <c r="A17530" s="1">
        <v>1090100468465</v>
      </c>
      <c r="B17530" t="s">
        <v>16471</v>
      </c>
    </row>
    <row r="17531" spans="1:2">
      <c r="A17531" s="1">
        <v>1090100468472</v>
      </c>
      <c r="B17531" t="s">
        <v>16472</v>
      </c>
    </row>
    <row r="17532" spans="1:2">
      <c r="A17532" s="1">
        <v>1090100468489</v>
      </c>
      <c r="B17532" t="s">
        <v>16473</v>
      </c>
    </row>
    <row r="17533" spans="1:2">
      <c r="A17533" s="1">
        <v>1090100468496</v>
      </c>
      <c r="B17533" t="s">
        <v>16474</v>
      </c>
    </row>
    <row r="17534" spans="1:2">
      <c r="A17534" s="1">
        <v>1090100468502</v>
      </c>
      <c r="B17534" t="s">
        <v>16475</v>
      </c>
    </row>
    <row r="17535" spans="1:2">
      <c r="A17535" s="1">
        <v>1090100468519</v>
      </c>
      <c r="B17535" t="s">
        <v>16476</v>
      </c>
    </row>
    <row r="17536" spans="1:2">
      <c r="A17536" s="1">
        <v>1090100468526</v>
      </c>
      <c r="B17536" t="s">
        <v>16477</v>
      </c>
    </row>
    <row r="17537" spans="1:2">
      <c r="A17537" s="1">
        <v>1090100468533</v>
      </c>
      <c r="B17537" t="s">
        <v>16478</v>
      </c>
    </row>
    <row r="17538" spans="1:2">
      <c r="A17538" s="1">
        <v>1090100468595</v>
      </c>
      <c r="B17538" t="s">
        <v>16479</v>
      </c>
    </row>
    <row r="17539" spans="1:2">
      <c r="A17539" s="1">
        <v>1090100468601</v>
      </c>
      <c r="B17539" t="s">
        <v>16480</v>
      </c>
    </row>
    <row r="17540" spans="1:2">
      <c r="A17540" s="1">
        <v>1090100468618</v>
      </c>
      <c r="B17540" t="s">
        <v>16481</v>
      </c>
    </row>
    <row r="17541" spans="1:2">
      <c r="A17541" s="1">
        <v>1090100468632</v>
      </c>
      <c r="B17541" t="s">
        <v>16482</v>
      </c>
    </row>
    <row r="17542" spans="1:2">
      <c r="A17542" s="1">
        <v>1090100468649</v>
      </c>
      <c r="B17542" t="s">
        <v>16483</v>
      </c>
    </row>
    <row r="17543" spans="1:2">
      <c r="A17543" s="1">
        <v>1090100468656</v>
      </c>
      <c r="B17543" t="s">
        <v>16484</v>
      </c>
    </row>
    <row r="17544" spans="1:2">
      <c r="A17544" s="1">
        <v>1090100468663</v>
      </c>
      <c r="B17544" t="s">
        <v>16485</v>
      </c>
    </row>
    <row r="17545" spans="1:2">
      <c r="A17545" s="1">
        <v>1090100468687</v>
      </c>
      <c r="B17545" t="s">
        <v>16486</v>
      </c>
    </row>
    <row r="17546" spans="1:2">
      <c r="A17546" s="1">
        <v>1090100468694</v>
      </c>
      <c r="B17546" t="s">
        <v>16487</v>
      </c>
    </row>
    <row r="17547" spans="1:2">
      <c r="A17547" s="1">
        <v>1090100468700</v>
      </c>
      <c r="B17547" t="s">
        <v>16488</v>
      </c>
    </row>
    <row r="17548" spans="1:2">
      <c r="A17548" s="1">
        <v>1090100468717</v>
      </c>
      <c r="B17548" t="s">
        <v>16489</v>
      </c>
    </row>
    <row r="17549" spans="1:2">
      <c r="A17549" s="1">
        <v>1090100468724</v>
      </c>
      <c r="B17549" t="s">
        <v>16490</v>
      </c>
    </row>
    <row r="17550" spans="1:2">
      <c r="A17550" s="1">
        <v>1090100468731</v>
      </c>
      <c r="B17550" t="s">
        <v>16491</v>
      </c>
    </row>
    <row r="17551" spans="1:2">
      <c r="A17551" s="1">
        <v>1090100468748</v>
      </c>
      <c r="B17551" t="s">
        <v>16492</v>
      </c>
    </row>
    <row r="17552" spans="1:2">
      <c r="A17552" s="1">
        <v>1090100468755</v>
      </c>
      <c r="B17552" t="s">
        <v>16493</v>
      </c>
    </row>
    <row r="17553" spans="1:2">
      <c r="A17553" s="1">
        <v>1090100468762</v>
      </c>
      <c r="B17553" t="s">
        <v>16494</v>
      </c>
    </row>
    <row r="17554" spans="1:2">
      <c r="A17554" s="1">
        <v>1090100468779</v>
      </c>
      <c r="B17554" t="s">
        <v>16495</v>
      </c>
    </row>
    <row r="17555" spans="1:2">
      <c r="A17555" s="1">
        <v>1090100468786</v>
      </c>
      <c r="B17555" t="s">
        <v>16496</v>
      </c>
    </row>
    <row r="17556" spans="1:2">
      <c r="A17556" s="1">
        <v>1090100468793</v>
      </c>
      <c r="B17556" t="s">
        <v>16497</v>
      </c>
    </row>
    <row r="17557" spans="1:2">
      <c r="A17557" s="1">
        <v>1090100468809</v>
      </c>
      <c r="B17557" t="s">
        <v>16498</v>
      </c>
    </row>
    <row r="17558" spans="1:2">
      <c r="A17558" s="1">
        <v>1090100468816</v>
      </c>
      <c r="B17558" t="s">
        <v>16499</v>
      </c>
    </row>
    <row r="17559" spans="1:2">
      <c r="A17559" s="1">
        <v>1090100468823</v>
      </c>
      <c r="B17559" t="s">
        <v>16500</v>
      </c>
    </row>
    <row r="17560" spans="1:2">
      <c r="A17560" s="1">
        <v>1090100468830</v>
      </c>
      <c r="B17560" t="s">
        <v>16501</v>
      </c>
    </row>
    <row r="17561" spans="1:2">
      <c r="A17561" s="1">
        <v>1090100468847</v>
      </c>
      <c r="B17561" t="s">
        <v>16502</v>
      </c>
    </row>
    <row r="17562" spans="1:2">
      <c r="A17562" s="1">
        <v>1090100468854</v>
      </c>
      <c r="B17562" t="s">
        <v>16503</v>
      </c>
    </row>
    <row r="17563" spans="1:2">
      <c r="A17563" s="1">
        <v>1090100468861</v>
      </c>
      <c r="B17563" t="s">
        <v>16504</v>
      </c>
    </row>
    <row r="17564" spans="1:2">
      <c r="A17564" s="1">
        <v>1090100468878</v>
      </c>
      <c r="B17564" t="s">
        <v>16505</v>
      </c>
    </row>
    <row r="17565" spans="1:2">
      <c r="A17565" s="1">
        <v>1090100468885</v>
      </c>
      <c r="B17565" t="s">
        <v>16506</v>
      </c>
    </row>
    <row r="17566" spans="1:2">
      <c r="A17566" s="1">
        <v>1090100468892</v>
      </c>
      <c r="B17566" t="s">
        <v>16507</v>
      </c>
    </row>
    <row r="17567" spans="1:2">
      <c r="A17567" s="1">
        <v>1090100468908</v>
      </c>
      <c r="B17567" t="s">
        <v>16508</v>
      </c>
    </row>
    <row r="17568" spans="1:2">
      <c r="A17568" s="1">
        <v>1090100468915</v>
      </c>
      <c r="B17568" t="s">
        <v>16509</v>
      </c>
    </row>
    <row r="17569" spans="1:2">
      <c r="A17569" s="1">
        <v>1090100468922</v>
      </c>
      <c r="B17569" t="s">
        <v>16510</v>
      </c>
    </row>
    <row r="17570" spans="1:2">
      <c r="A17570" s="1">
        <v>1090100468946</v>
      </c>
      <c r="B17570" t="s">
        <v>16511</v>
      </c>
    </row>
    <row r="17571" spans="1:2">
      <c r="A17571" s="1">
        <v>1090100468953</v>
      </c>
      <c r="B17571" t="s">
        <v>16512</v>
      </c>
    </row>
    <row r="17572" spans="1:2">
      <c r="A17572" s="1">
        <v>1090100469059</v>
      </c>
      <c r="B17572" t="s">
        <v>16513</v>
      </c>
    </row>
    <row r="17573" spans="1:2">
      <c r="A17573" s="1">
        <v>1090100469066</v>
      </c>
      <c r="B17573" t="s">
        <v>16514</v>
      </c>
    </row>
    <row r="17574" spans="1:2">
      <c r="A17574" s="1">
        <v>1090100469080</v>
      </c>
      <c r="B17574" t="s">
        <v>16515</v>
      </c>
    </row>
    <row r="17575" spans="1:2">
      <c r="A17575" s="1">
        <v>1090100469097</v>
      </c>
      <c r="B17575" t="s">
        <v>16516</v>
      </c>
    </row>
    <row r="17576" spans="1:2">
      <c r="A17576" s="1">
        <v>1090100469103</v>
      </c>
      <c r="B17576" t="s">
        <v>16517</v>
      </c>
    </row>
    <row r="17577" spans="1:2">
      <c r="A17577" s="1">
        <v>1090100469110</v>
      </c>
      <c r="B17577" t="s">
        <v>16518</v>
      </c>
    </row>
    <row r="17578" spans="1:2">
      <c r="A17578" s="1">
        <v>1090100469127</v>
      </c>
      <c r="B17578" t="s">
        <v>16519</v>
      </c>
    </row>
    <row r="17579" spans="1:2">
      <c r="A17579" s="1">
        <v>1090100469134</v>
      </c>
      <c r="B17579" t="s">
        <v>16520</v>
      </c>
    </row>
    <row r="17580" spans="1:2">
      <c r="A17580" s="1">
        <v>1090100469141</v>
      </c>
      <c r="B17580" t="s">
        <v>16521</v>
      </c>
    </row>
    <row r="17581" spans="1:2">
      <c r="A17581" s="1">
        <v>1090100469158</v>
      </c>
      <c r="B17581" t="s">
        <v>16522</v>
      </c>
    </row>
    <row r="17582" spans="1:2">
      <c r="A17582" s="1">
        <v>1090100469165</v>
      </c>
      <c r="B17582" t="s">
        <v>16523</v>
      </c>
    </row>
    <row r="17583" spans="1:2">
      <c r="A17583" s="1">
        <v>1090100469196</v>
      </c>
      <c r="B17583" t="s">
        <v>16524</v>
      </c>
    </row>
    <row r="17584" spans="1:2">
      <c r="A17584" s="1">
        <v>1090100469202</v>
      </c>
      <c r="B17584" t="s">
        <v>16525</v>
      </c>
    </row>
    <row r="17585" spans="1:2">
      <c r="A17585" s="1">
        <v>1090100469226</v>
      </c>
      <c r="B17585" t="s">
        <v>16526</v>
      </c>
    </row>
    <row r="17586" spans="1:2">
      <c r="A17586" s="1">
        <v>1090100469264</v>
      </c>
      <c r="B17586" t="s">
        <v>16527</v>
      </c>
    </row>
    <row r="17587" spans="1:2">
      <c r="A17587" s="1">
        <v>1090100469271</v>
      </c>
      <c r="B17587" t="s">
        <v>16528</v>
      </c>
    </row>
    <row r="17588" spans="1:2">
      <c r="A17588" s="1">
        <v>1090100469288</v>
      </c>
      <c r="B17588" t="s">
        <v>16529</v>
      </c>
    </row>
    <row r="17589" spans="1:2">
      <c r="A17589" s="1">
        <v>1090100469295</v>
      </c>
      <c r="B17589" t="s">
        <v>16530</v>
      </c>
    </row>
    <row r="17590" spans="1:2">
      <c r="A17590" s="1">
        <v>1090100469301</v>
      </c>
      <c r="B17590" t="s">
        <v>16531</v>
      </c>
    </row>
    <row r="17591" spans="1:2">
      <c r="A17591" s="1">
        <v>1090100469318</v>
      </c>
      <c r="B17591" t="s">
        <v>16532</v>
      </c>
    </row>
    <row r="17592" spans="1:2">
      <c r="A17592" s="1">
        <v>1090100469325</v>
      </c>
      <c r="B17592" t="s">
        <v>16533</v>
      </c>
    </row>
    <row r="17593" spans="1:2">
      <c r="A17593" s="1">
        <v>1090100469332</v>
      </c>
      <c r="B17593" t="s">
        <v>16534</v>
      </c>
    </row>
    <row r="17594" spans="1:2">
      <c r="A17594" s="1">
        <v>1090100469349</v>
      </c>
      <c r="B17594" t="s">
        <v>16535</v>
      </c>
    </row>
    <row r="17595" spans="1:2">
      <c r="A17595" s="1">
        <v>1090100469356</v>
      </c>
      <c r="B17595" t="s">
        <v>16536</v>
      </c>
    </row>
    <row r="17596" spans="1:2">
      <c r="A17596" s="1">
        <v>1090100469363</v>
      </c>
      <c r="B17596" t="s">
        <v>16537</v>
      </c>
    </row>
    <row r="17597" spans="1:2">
      <c r="A17597" s="1">
        <v>1090100469370</v>
      </c>
      <c r="B17597" t="s">
        <v>16538</v>
      </c>
    </row>
    <row r="17598" spans="1:2">
      <c r="A17598" s="1">
        <v>1090100469387</v>
      </c>
      <c r="B17598" t="s">
        <v>16539</v>
      </c>
    </row>
    <row r="17599" spans="1:2">
      <c r="A17599" s="1">
        <v>1090100469394</v>
      </c>
      <c r="B17599" t="s">
        <v>16540</v>
      </c>
    </row>
    <row r="17600" spans="1:2">
      <c r="A17600" s="1">
        <v>1090100469400</v>
      </c>
      <c r="B17600" t="s">
        <v>16541</v>
      </c>
    </row>
    <row r="17601" spans="1:2">
      <c r="A17601" s="1">
        <v>1090100469417</v>
      </c>
      <c r="B17601" t="s">
        <v>16542</v>
      </c>
    </row>
    <row r="17602" spans="1:2">
      <c r="A17602" s="1">
        <v>1090100469424</v>
      </c>
      <c r="B17602" t="s">
        <v>16543</v>
      </c>
    </row>
    <row r="17603" spans="1:2">
      <c r="A17603" s="1">
        <v>1090100469431</v>
      </c>
      <c r="B17603" t="s">
        <v>16544</v>
      </c>
    </row>
    <row r="17604" spans="1:2">
      <c r="A17604" s="1">
        <v>1090100469448</v>
      </c>
      <c r="B17604" t="s">
        <v>16545</v>
      </c>
    </row>
    <row r="17605" spans="1:2">
      <c r="A17605" s="1">
        <v>1090100469455</v>
      </c>
      <c r="B17605" t="s">
        <v>16546</v>
      </c>
    </row>
    <row r="17606" spans="1:2">
      <c r="A17606" s="1">
        <v>1090100469462</v>
      </c>
      <c r="B17606" t="s">
        <v>16547</v>
      </c>
    </row>
    <row r="17607" spans="1:2">
      <c r="A17607" s="1">
        <v>1090100469479</v>
      </c>
      <c r="B17607" t="s">
        <v>16548</v>
      </c>
    </row>
    <row r="17608" spans="1:2">
      <c r="A17608" s="1">
        <v>1090100469486</v>
      </c>
      <c r="B17608" t="s">
        <v>16549</v>
      </c>
    </row>
    <row r="17609" spans="1:2">
      <c r="A17609" s="1">
        <v>1090100469493</v>
      </c>
      <c r="B17609" t="s">
        <v>16550</v>
      </c>
    </row>
    <row r="17610" spans="1:2">
      <c r="A17610" s="1">
        <v>1090100469509</v>
      </c>
      <c r="B17610" t="s">
        <v>16551</v>
      </c>
    </row>
    <row r="17611" spans="1:2">
      <c r="A17611" s="1">
        <v>1090100469516</v>
      </c>
      <c r="B17611" t="s">
        <v>16552</v>
      </c>
    </row>
    <row r="17612" spans="1:2">
      <c r="A17612" s="1">
        <v>1090100469523</v>
      </c>
      <c r="B17612" t="s">
        <v>16553</v>
      </c>
    </row>
    <row r="17613" spans="1:2">
      <c r="A17613" s="1">
        <v>1090100469530</v>
      </c>
      <c r="B17613" t="s">
        <v>16554</v>
      </c>
    </row>
    <row r="17614" spans="1:2">
      <c r="A17614" s="1">
        <v>1090100469547</v>
      </c>
      <c r="B17614" t="s">
        <v>16555</v>
      </c>
    </row>
    <row r="17615" spans="1:2">
      <c r="A17615" s="1">
        <v>1090100469554</v>
      </c>
      <c r="B17615" t="s">
        <v>16556</v>
      </c>
    </row>
    <row r="17616" spans="1:2">
      <c r="A17616" s="1">
        <v>1090100469561</v>
      </c>
      <c r="B17616" t="s">
        <v>16557</v>
      </c>
    </row>
    <row r="17617" spans="1:2">
      <c r="A17617" s="1">
        <v>1090100469592</v>
      </c>
      <c r="B17617" t="s">
        <v>16558</v>
      </c>
    </row>
    <row r="17618" spans="1:2">
      <c r="A17618" s="1">
        <v>1090100469646</v>
      </c>
      <c r="B17618" t="s">
        <v>16559</v>
      </c>
    </row>
    <row r="17619" spans="1:2">
      <c r="A17619" s="1">
        <v>1090100469653</v>
      </c>
      <c r="B17619" t="s">
        <v>16560</v>
      </c>
    </row>
    <row r="17620" spans="1:2">
      <c r="A17620" s="1">
        <v>1090100469660</v>
      </c>
      <c r="B17620" t="s">
        <v>16561</v>
      </c>
    </row>
    <row r="17621" spans="1:2">
      <c r="A17621" s="1">
        <v>1090100469684</v>
      </c>
      <c r="B17621" t="s">
        <v>16562</v>
      </c>
    </row>
    <row r="17622" spans="1:2">
      <c r="A17622" s="1">
        <v>1090100469691</v>
      </c>
      <c r="B17622" t="s">
        <v>16563</v>
      </c>
    </row>
    <row r="17623" spans="1:2">
      <c r="A17623" s="1">
        <v>1090100469707</v>
      </c>
      <c r="B17623" t="s">
        <v>16564</v>
      </c>
    </row>
    <row r="17624" spans="1:2">
      <c r="A17624" s="1">
        <v>1090100469714</v>
      </c>
      <c r="B17624" t="s">
        <v>16565</v>
      </c>
    </row>
    <row r="17625" spans="1:2">
      <c r="A17625" s="1">
        <v>1090100469721</v>
      </c>
      <c r="B17625" t="s">
        <v>16566</v>
      </c>
    </row>
    <row r="17626" spans="1:2">
      <c r="A17626" s="1">
        <v>1090100469738</v>
      </c>
      <c r="B17626" t="s">
        <v>16567</v>
      </c>
    </row>
    <row r="17627" spans="1:2">
      <c r="A17627" s="1">
        <v>1090100469745</v>
      </c>
      <c r="B17627" t="s">
        <v>16568</v>
      </c>
    </row>
    <row r="17628" spans="1:2">
      <c r="A17628" s="1">
        <v>1090100469752</v>
      </c>
      <c r="B17628" t="s">
        <v>16569</v>
      </c>
    </row>
    <row r="17629" spans="1:2">
      <c r="A17629" s="1">
        <v>1090100469769</v>
      </c>
      <c r="B17629" t="s">
        <v>16570</v>
      </c>
    </row>
    <row r="17630" spans="1:2">
      <c r="A17630" s="1">
        <v>1090100469776</v>
      </c>
      <c r="B17630" t="s">
        <v>16571</v>
      </c>
    </row>
    <row r="17631" spans="1:2">
      <c r="A17631" s="1">
        <v>1090100469806</v>
      </c>
      <c r="B17631" t="s">
        <v>16572</v>
      </c>
    </row>
    <row r="17632" spans="1:2">
      <c r="A17632" s="1">
        <v>1090100469813</v>
      </c>
      <c r="B17632" t="s">
        <v>16573</v>
      </c>
    </row>
    <row r="17633" spans="1:2">
      <c r="A17633" s="1">
        <v>1090100469820</v>
      </c>
      <c r="B17633" t="s">
        <v>16574</v>
      </c>
    </row>
    <row r="17634" spans="1:2">
      <c r="A17634" s="1">
        <v>1090100469837</v>
      </c>
      <c r="B17634" t="s">
        <v>16575</v>
      </c>
    </row>
    <row r="17635" spans="1:2">
      <c r="A17635" s="1">
        <v>1090100469844</v>
      </c>
      <c r="B17635" t="s">
        <v>16576</v>
      </c>
    </row>
    <row r="17636" spans="1:2">
      <c r="A17636" s="1">
        <v>1090100469851</v>
      </c>
      <c r="B17636" t="s">
        <v>16577</v>
      </c>
    </row>
    <row r="17637" spans="1:2">
      <c r="A17637" s="1">
        <v>1090100469868</v>
      </c>
      <c r="B17637" t="s">
        <v>16576</v>
      </c>
    </row>
    <row r="17638" spans="1:2">
      <c r="A17638" s="1">
        <v>1090100469875</v>
      </c>
      <c r="B17638" t="s">
        <v>16578</v>
      </c>
    </row>
    <row r="17639" spans="1:2">
      <c r="A17639" s="1">
        <v>1090100469882</v>
      </c>
      <c r="B17639" t="s">
        <v>16579</v>
      </c>
    </row>
    <row r="17640" spans="1:2">
      <c r="A17640" s="1">
        <v>1090100469899</v>
      </c>
      <c r="B17640" t="s">
        <v>16580</v>
      </c>
    </row>
    <row r="17641" spans="1:2">
      <c r="A17641" s="1">
        <v>1090100470062</v>
      </c>
      <c r="B17641" t="s">
        <v>16581</v>
      </c>
    </row>
    <row r="17642" spans="1:2">
      <c r="A17642" s="1">
        <v>1090100470079</v>
      </c>
      <c r="B17642" t="s">
        <v>16582</v>
      </c>
    </row>
    <row r="17643" spans="1:2">
      <c r="A17643" s="1">
        <v>1090100470086</v>
      </c>
      <c r="B17643" t="s">
        <v>16583</v>
      </c>
    </row>
    <row r="17644" spans="1:2">
      <c r="A17644" s="1">
        <v>1090100470260</v>
      </c>
      <c r="B17644" t="s">
        <v>16584</v>
      </c>
    </row>
    <row r="17645" spans="1:2">
      <c r="A17645" s="1">
        <v>1090100470307</v>
      </c>
      <c r="B17645" t="s">
        <v>16585</v>
      </c>
    </row>
    <row r="17646" spans="1:2">
      <c r="A17646" s="1">
        <v>1090100470314</v>
      </c>
      <c r="B17646" t="s">
        <v>16586</v>
      </c>
    </row>
    <row r="17647" spans="1:2">
      <c r="A17647" s="1">
        <v>1090100470321</v>
      </c>
      <c r="B17647" t="s">
        <v>16587</v>
      </c>
    </row>
    <row r="17648" spans="1:2">
      <c r="A17648" s="1">
        <v>1090100470338</v>
      </c>
      <c r="B17648" t="s">
        <v>16588</v>
      </c>
    </row>
    <row r="17649" spans="1:2">
      <c r="A17649" s="1">
        <v>1090100470345</v>
      </c>
      <c r="B17649" t="s">
        <v>16589</v>
      </c>
    </row>
    <row r="17650" spans="1:2">
      <c r="A17650" s="1">
        <v>1090100470352</v>
      </c>
      <c r="B17650" t="s">
        <v>16590</v>
      </c>
    </row>
    <row r="17651" spans="1:2">
      <c r="A17651" s="1">
        <v>1090100470376</v>
      </c>
      <c r="B17651" t="s">
        <v>16591</v>
      </c>
    </row>
    <row r="17652" spans="1:2">
      <c r="A17652" s="1">
        <v>1090100470444</v>
      </c>
      <c r="B17652" t="s">
        <v>16592</v>
      </c>
    </row>
    <row r="17653" spans="1:2">
      <c r="A17653" s="1">
        <v>1090100470451</v>
      </c>
      <c r="B17653" t="s">
        <v>16593</v>
      </c>
    </row>
    <row r="17654" spans="1:2">
      <c r="A17654" s="1">
        <v>1090100470468</v>
      </c>
      <c r="B17654" t="s">
        <v>16594</v>
      </c>
    </row>
    <row r="17655" spans="1:2">
      <c r="A17655" s="1">
        <v>1090100470475</v>
      </c>
      <c r="B17655" t="s">
        <v>16595</v>
      </c>
    </row>
    <row r="17656" spans="1:2">
      <c r="A17656" s="1">
        <v>1090100470482</v>
      </c>
      <c r="B17656" t="s">
        <v>16596</v>
      </c>
    </row>
    <row r="17657" spans="1:2">
      <c r="A17657" s="1">
        <v>1090100470499</v>
      </c>
      <c r="B17657" t="s">
        <v>16597</v>
      </c>
    </row>
    <row r="17658" spans="1:2">
      <c r="A17658" s="1">
        <v>1090100470604</v>
      </c>
      <c r="B17658" t="s">
        <v>16598</v>
      </c>
    </row>
    <row r="17659" spans="1:2">
      <c r="A17659" s="1">
        <v>1090100470727</v>
      </c>
      <c r="B17659" t="e">
        <f>+BBQ GRILL CTX/KEYO YH22012ZC</f>
        <v>#NAME?</v>
      </c>
    </row>
    <row r="17660" spans="1:2">
      <c r="A17660" s="1">
        <v>1090100470734</v>
      </c>
      <c r="B17660" t="e">
        <f>+BBQ GRILL CTX YE28018</f>
        <v>#NAME?</v>
      </c>
    </row>
    <row r="17661" spans="1:2">
      <c r="A17661" s="1">
        <v>1090100470741</v>
      </c>
      <c r="B17661" t="s">
        <v>16599</v>
      </c>
    </row>
    <row r="17662" spans="1:2">
      <c r="A17662" s="1">
        <v>1090100470758</v>
      </c>
      <c r="B17662" t="s">
        <v>16600</v>
      </c>
    </row>
    <row r="17663" spans="1:2">
      <c r="A17663" s="1">
        <v>1090100470765</v>
      </c>
      <c r="B17663" t="s">
        <v>16601</v>
      </c>
    </row>
    <row r="17664" spans="1:2">
      <c r="A17664" s="1">
        <v>1090100470772</v>
      </c>
      <c r="B17664" t="s">
        <v>16602</v>
      </c>
    </row>
    <row r="17665" spans="1:2">
      <c r="A17665" s="1">
        <v>1090100471687</v>
      </c>
      <c r="B17665" t="s">
        <v>16603</v>
      </c>
    </row>
    <row r="17666" spans="1:2">
      <c r="A17666" s="1">
        <v>1090100471731</v>
      </c>
      <c r="B17666" t="s">
        <v>16604</v>
      </c>
    </row>
    <row r="17667" spans="1:2">
      <c r="A17667" s="1">
        <v>1090100471755</v>
      </c>
      <c r="B17667" t="s">
        <v>16605</v>
      </c>
    </row>
    <row r="17668" spans="1:2">
      <c r="A17668" s="1">
        <v>1090100471786</v>
      </c>
      <c r="B17668" t="s">
        <v>16606</v>
      </c>
    </row>
    <row r="17669" spans="1:2">
      <c r="A17669" s="1">
        <v>1090100471793</v>
      </c>
      <c r="B17669" t="s">
        <v>16607</v>
      </c>
    </row>
    <row r="17670" spans="1:2">
      <c r="A17670" s="1">
        <v>1090100471861</v>
      </c>
      <c r="B17670" t="s">
        <v>16608</v>
      </c>
    </row>
    <row r="17671" spans="1:2">
      <c r="A17671" s="1">
        <v>1090100471946</v>
      </c>
      <c r="B17671" t="s">
        <v>16609</v>
      </c>
    </row>
    <row r="17672" spans="1:2">
      <c r="A17672" s="1">
        <v>1090100471977</v>
      </c>
      <c r="B17672" t="s">
        <v>16610</v>
      </c>
    </row>
    <row r="17673" spans="1:2">
      <c r="A17673" s="1">
        <v>1090100472011</v>
      </c>
      <c r="B17673" t="s">
        <v>16611</v>
      </c>
    </row>
    <row r="17674" spans="1:2">
      <c r="A17674" s="1">
        <v>1090100472080</v>
      </c>
      <c r="B17674" t="s">
        <v>16612</v>
      </c>
    </row>
    <row r="17675" spans="1:2">
      <c r="A17675" s="1">
        <v>1090100472110</v>
      </c>
      <c r="B17675" t="s">
        <v>16613</v>
      </c>
    </row>
    <row r="17676" spans="1:2">
      <c r="A17676" s="1">
        <v>1090100472127</v>
      </c>
      <c r="B17676" t="s">
        <v>16614</v>
      </c>
    </row>
    <row r="17677" spans="1:2">
      <c r="A17677" s="1">
        <v>1090100472158</v>
      </c>
      <c r="B17677" t="s">
        <v>16615</v>
      </c>
    </row>
    <row r="17678" spans="1:2">
      <c r="A17678" s="1">
        <v>1090100472165</v>
      </c>
      <c r="B17678" t="s">
        <v>16616</v>
      </c>
    </row>
    <row r="17679" spans="1:2">
      <c r="A17679" s="1">
        <v>1090100472196</v>
      </c>
      <c r="B17679" t="s">
        <v>16617</v>
      </c>
    </row>
    <row r="17680" spans="1:2">
      <c r="A17680" s="1">
        <v>1090100472219</v>
      </c>
      <c r="B17680" t="s">
        <v>16618</v>
      </c>
    </row>
    <row r="17681" spans="1:2">
      <c r="A17681" s="1">
        <v>1090100472257</v>
      </c>
      <c r="B17681" t="s">
        <v>16619</v>
      </c>
    </row>
    <row r="17682" spans="1:2">
      <c r="A17682" s="1">
        <v>1090100472271</v>
      </c>
      <c r="B17682" t="s">
        <v>16620</v>
      </c>
    </row>
    <row r="17683" spans="1:2">
      <c r="A17683" s="1">
        <v>1090100472288</v>
      </c>
      <c r="B17683" t="s">
        <v>16621</v>
      </c>
    </row>
    <row r="17684" spans="1:2">
      <c r="A17684" s="1">
        <v>1090100472295</v>
      </c>
      <c r="B17684" t="s">
        <v>16622</v>
      </c>
    </row>
    <row r="17685" spans="1:2">
      <c r="A17685" s="1">
        <v>1090100472301</v>
      </c>
      <c r="B17685" t="s">
        <v>16623</v>
      </c>
    </row>
    <row r="17686" spans="1:2">
      <c r="A17686" s="1">
        <v>1090100472318</v>
      </c>
      <c r="B17686" t="s">
        <v>16624</v>
      </c>
    </row>
    <row r="17687" spans="1:2">
      <c r="A17687" s="1">
        <v>1090100472325</v>
      </c>
      <c r="B17687" t="s">
        <v>16625</v>
      </c>
    </row>
    <row r="17688" spans="1:2">
      <c r="A17688" s="1">
        <v>1090100472332</v>
      </c>
      <c r="B17688" t="s">
        <v>16626</v>
      </c>
    </row>
    <row r="17689" spans="1:2">
      <c r="A17689" s="1">
        <v>1090100472356</v>
      </c>
      <c r="B17689" t="s">
        <v>16627</v>
      </c>
    </row>
    <row r="17690" spans="1:2">
      <c r="A17690" s="1">
        <v>1090100472363</v>
      </c>
      <c r="B17690" t="s">
        <v>16628</v>
      </c>
    </row>
    <row r="17691" spans="1:2">
      <c r="A17691" s="1">
        <v>1090100472387</v>
      </c>
      <c r="B17691" t="s">
        <v>16629</v>
      </c>
    </row>
    <row r="17692" spans="1:2">
      <c r="A17692" s="1">
        <v>1090100472400</v>
      </c>
      <c r="B17692" t="s">
        <v>16630</v>
      </c>
    </row>
    <row r="17693" spans="1:2">
      <c r="A17693" s="1">
        <v>1090100472431</v>
      </c>
      <c r="B17693" t="s">
        <v>16631</v>
      </c>
    </row>
    <row r="17694" spans="1:2">
      <c r="A17694" s="1">
        <v>1090100472448</v>
      </c>
      <c r="B17694" t="s">
        <v>16632</v>
      </c>
    </row>
    <row r="17695" spans="1:2">
      <c r="A17695" s="1">
        <v>1090100472462</v>
      </c>
      <c r="B17695" t="s">
        <v>16633</v>
      </c>
    </row>
    <row r="17696" spans="1:2">
      <c r="A17696" s="1">
        <v>1090100472561</v>
      </c>
      <c r="B17696" t="s">
        <v>16634</v>
      </c>
    </row>
    <row r="17697" spans="1:2">
      <c r="A17697" s="1">
        <v>1090100472578</v>
      </c>
      <c r="B17697" t="s">
        <v>16635</v>
      </c>
    </row>
    <row r="17698" spans="1:2">
      <c r="A17698" s="1">
        <v>1090100472585</v>
      </c>
      <c r="B17698" t="s">
        <v>16636</v>
      </c>
    </row>
    <row r="17699" spans="1:2">
      <c r="A17699" s="1">
        <v>1090100472592</v>
      </c>
      <c r="B17699" t="s">
        <v>16637</v>
      </c>
    </row>
    <row r="17700" spans="1:2">
      <c r="A17700" s="1">
        <v>1090100472608</v>
      </c>
      <c r="B17700" t="s">
        <v>16638</v>
      </c>
    </row>
    <row r="17701" spans="1:2">
      <c r="A17701" s="1">
        <v>1090100472615</v>
      </c>
      <c r="B17701" t="s">
        <v>16639</v>
      </c>
    </row>
    <row r="17702" spans="1:2">
      <c r="A17702" s="1">
        <v>1090100472622</v>
      </c>
      <c r="B17702" t="s">
        <v>16640</v>
      </c>
    </row>
    <row r="17703" spans="1:2">
      <c r="A17703" s="1">
        <v>1090100472639</v>
      </c>
      <c r="B17703" t="s">
        <v>16641</v>
      </c>
    </row>
    <row r="17704" spans="1:2">
      <c r="A17704" s="1">
        <v>1090100472646</v>
      </c>
      <c r="B17704" t="s">
        <v>16642</v>
      </c>
    </row>
    <row r="17705" spans="1:2">
      <c r="A17705" s="1">
        <v>1090100472653</v>
      </c>
      <c r="B17705" t="s">
        <v>16643</v>
      </c>
    </row>
    <row r="17706" spans="1:2">
      <c r="A17706" s="1">
        <v>1090100472738</v>
      </c>
      <c r="B17706" t="s">
        <v>16644</v>
      </c>
    </row>
    <row r="17707" spans="1:2">
      <c r="A17707" s="1">
        <v>1090100473193</v>
      </c>
      <c r="B17707" t="s">
        <v>16645</v>
      </c>
    </row>
    <row r="17708" spans="1:2">
      <c r="A17708" s="1">
        <v>1090100473216</v>
      </c>
      <c r="B17708" t="s">
        <v>16646</v>
      </c>
    </row>
    <row r="17709" spans="1:2">
      <c r="A17709" s="1">
        <v>1090100473223</v>
      </c>
      <c r="B17709" t="s">
        <v>16647</v>
      </c>
    </row>
    <row r="17710" spans="1:2">
      <c r="A17710" s="1">
        <v>1090100473254</v>
      </c>
      <c r="B17710" t="s">
        <v>16648</v>
      </c>
    </row>
    <row r="17711" spans="1:2">
      <c r="A17711" s="1">
        <v>1090100473261</v>
      </c>
      <c r="B17711" t="s">
        <v>16649</v>
      </c>
    </row>
    <row r="17712" spans="1:2">
      <c r="A17712" s="1">
        <v>1090100473278</v>
      </c>
      <c r="B17712" t="s">
        <v>16650</v>
      </c>
    </row>
    <row r="17713" spans="1:2">
      <c r="A17713" s="1">
        <v>1090100473285</v>
      </c>
      <c r="B17713" t="s">
        <v>16651</v>
      </c>
    </row>
    <row r="17714" spans="1:2">
      <c r="A17714" s="1">
        <v>1090100473292</v>
      </c>
      <c r="B17714" t="s">
        <v>16652</v>
      </c>
    </row>
    <row r="17715" spans="1:2">
      <c r="A17715" s="1">
        <v>1090100473308</v>
      </c>
      <c r="B17715" t="s">
        <v>16653</v>
      </c>
    </row>
    <row r="17716" spans="1:2">
      <c r="A17716" s="1">
        <v>1090100473315</v>
      </c>
      <c r="B17716" t="s">
        <v>16654</v>
      </c>
    </row>
    <row r="17717" spans="1:2">
      <c r="A17717" s="1">
        <v>1090100473322</v>
      </c>
      <c r="B17717" t="s">
        <v>16655</v>
      </c>
    </row>
    <row r="17718" spans="1:2">
      <c r="A17718" s="1">
        <v>1090100473339</v>
      </c>
      <c r="B17718" t="s">
        <v>16656</v>
      </c>
    </row>
    <row r="17719" spans="1:2">
      <c r="A17719" s="1">
        <v>1090100473346</v>
      </c>
      <c r="B17719" t="s">
        <v>16657</v>
      </c>
    </row>
    <row r="17720" spans="1:2">
      <c r="A17720" s="1">
        <v>1090100473353</v>
      </c>
      <c r="B17720" t="s">
        <v>16658</v>
      </c>
    </row>
    <row r="17721" spans="1:2">
      <c r="A17721" s="1">
        <v>1090100473421</v>
      </c>
      <c r="B17721" t="s">
        <v>16659</v>
      </c>
    </row>
    <row r="17722" spans="1:2">
      <c r="A17722" s="1">
        <v>1090100473438</v>
      </c>
      <c r="B17722" t="s">
        <v>16660</v>
      </c>
    </row>
    <row r="17723" spans="1:2">
      <c r="A17723" s="1">
        <v>1090100473452</v>
      </c>
      <c r="B17723" t="s">
        <v>16661</v>
      </c>
    </row>
    <row r="17724" spans="1:2">
      <c r="A17724" s="1">
        <v>1090100473469</v>
      </c>
      <c r="B17724" t="s">
        <v>16662</v>
      </c>
    </row>
    <row r="17725" spans="1:2">
      <c r="A17725" s="1">
        <v>1090100473476</v>
      </c>
      <c r="B17725" t="s">
        <v>16663</v>
      </c>
    </row>
    <row r="17726" spans="1:2">
      <c r="A17726" s="1">
        <v>1090100473490</v>
      </c>
      <c r="B17726" t="s">
        <v>16664</v>
      </c>
    </row>
    <row r="17727" spans="1:2">
      <c r="A17727" s="1">
        <v>1090100473506</v>
      </c>
      <c r="B17727" t="s">
        <v>16665</v>
      </c>
    </row>
    <row r="17728" spans="1:2">
      <c r="A17728" s="1">
        <v>1090100473544</v>
      </c>
      <c r="B17728" t="s">
        <v>16666</v>
      </c>
    </row>
    <row r="17729" spans="1:2">
      <c r="A17729" s="1">
        <v>1090100473551</v>
      </c>
      <c r="B17729" t="s">
        <v>16667</v>
      </c>
    </row>
    <row r="17730" spans="1:2">
      <c r="A17730" s="1">
        <v>1090100473568</v>
      </c>
      <c r="B17730" t="s">
        <v>16668</v>
      </c>
    </row>
    <row r="17731" spans="1:2">
      <c r="A17731" s="1">
        <v>1090100473575</v>
      </c>
      <c r="B17731" t="s">
        <v>16669</v>
      </c>
    </row>
    <row r="17732" spans="1:2">
      <c r="A17732" s="1">
        <v>1090100473728</v>
      </c>
      <c r="B17732" t="s">
        <v>16670</v>
      </c>
    </row>
    <row r="17733" spans="1:2">
      <c r="A17733" s="1">
        <v>1090100473827</v>
      </c>
      <c r="B17733" t="s">
        <v>16671</v>
      </c>
    </row>
    <row r="17734" spans="1:2">
      <c r="A17734" s="1">
        <v>1090100473841</v>
      </c>
      <c r="B17734" t="s">
        <v>16672</v>
      </c>
    </row>
    <row r="17735" spans="1:2">
      <c r="A17735" s="1">
        <v>1090100473858</v>
      </c>
      <c r="B17735" t="s">
        <v>16673</v>
      </c>
    </row>
    <row r="17736" spans="1:2">
      <c r="A17736" s="1">
        <v>1090100474305</v>
      </c>
      <c r="B17736" t="s">
        <v>16674</v>
      </c>
    </row>
    <row r="17737" spans="1:2">
      <c r="A17737" s="1">
        <v>1090100474312</v>
      </c>
      <c r="B17737" t="s">
        <v>16675</v>
      </c>
    </row>
    <row r="17738" spans="1:2">
      <c r="A17738" s="1">
        <v>1090100474336</v>
      </c>
      <c r="B17738" t="s">
        <v>16676</v>
      </c>
    </row>
    <row r="17739" spans="1:2">
      <c r="A17739" s="1">
        <v>1090100474343</v>
      </c>
      <c r="B17739" t="s">
        <v>16677</v>
      </c>
    </row>
    <row r="17740" spans="1:2">
      <c r="A17740" s="1">
        <v>1090100474350</v>
      </c>
      <c r="B17740" t="s">
        <v>16678</v>
      </c>
    </row>
    <row r="17741" spans="1:2">
      <c r="A17741" s="1">
        <v>1090100474367</v>
      </c>
      <c r="B17741" t="s">
        <v>16679</v>
      </c>
    </row>
    <row r="17742" spans="1:2">
      <c r="A17742" s="1">
        <v>1090100474374</v>
      </c>
      <c r="B17742" t="s">
        <v>16680</v>
      </c>
    </row>
    <row r="17743" spans="1:2">
      <c r="A17743" s="1">
        <v>1090100474381</v>
      </c>
      <c r="B17743" t="s">
        <v>16681</v>
      </c>
    </row>
    <row r="17744" spans="1:2">
      <c r="A17744" s="1">
        <v>1090100474398</v>
      </c>
      <c r="B17744" t="s">
        <v>16682</v>
      </c>
    </row>
    <row r="17745" spans="1:2">
      <c r="A17745" s="1">
        <v>1090100474404</v>
      </c>
      <c r="B17745" t="s">
        <v>16683</v>
      </c>
    </row>
    <row r="17746" spans="1:2">
      <c r="A17746" s="1">
        <v>1090100474411</v>
      </c>
      <c r="B17746" t="s">
        <v>16684</v>
      </c>
    </row>
    <row r="17747" spans="1:2">
      <c r="A17747" s="1">
        <v>1090100474428</v>
      </c>
      <c r="B17747" t="s">
        <v>16685</v>
      </c>
    </row>
    <row r="17748" spans="1:2">
      <c r="A17748" s="1">
        <v>1090100474435</v>
      </c>
      <c r="B17748" t="s">
        <v>16686</v>
      </c>
    </row>
    <row r="17749" spans="1:2">
      <c r="A17749" s="1">
        <v>1090100474442</v>
      </c>
      <c r="B17749" t="s">
        <v>16687</v>
      </c>
    </row>
    <row r="17750" spans="1:2">
      <c r="A17750" s="1">
        <v>1090100474459</v>
      </c>
      <c r="B17750" t="s">
        <v>16688</v>
      </c>
    </row>
    <row r="17751" spans="1:2">
      <c r="A17751" s="1">
        <v>1090100474466</v>
      </c>
      <c r="B17751" t="s">
        <v>16689</v>
      </c>
    </row>
    <row r="17752" spans="1:2">
      <c r="A17752" s="1">
        <v>1090100474473</v>
      </c>
      <c r="B17752" t="s">
        <v>16690</v>
      </c>
    </row>
    <row r="17753" spans="1:2">
      <c r="A17753" s="1">
        <v>1090100474480</v>
      </c>
      <c r="B17753" t="s">
        <v>16691</v>
      </c>
    </row>
    <row r="17754" spans="1:2">
      <c r="A17754" s="1">
        <v>1090100474497</v>
      </c>
      <c r="B17754" t="s">
        <v>16692</v>
      </c>
    </row>
    <row r="17755" spans="1:2">
      <c r="A17755" s="1">
        <v>1090100474503</v>
      </c>
      <c r="B17755" t="s">
        <v>16693</v>
      </c>
    </row>
    <row r="17756" spans="1:2">
      <c r="A17756" s="1">
        <v>1090100474572</v>
      </c>
      <c r="B17756" t="s">
        <v>16694</v>
      </c>
    </row>
    <row r="17757" spans="1:2">
      <c r="A17757" s="1">
        <v>1090100474718</v>
      </c>
      <c r="B17757" t="s">
        <v>16695</v>
      </c>
    </row>
    <row r="17758" spans="1:2">
      <c r="A17758" s="1">
        <v>1090100474763</v>
      </c>
      <c r="B17758" t="s">
        <v>16696</v>
      </c>
    </row>
    <row r="17759" spans="1:2">
      <c r="A17759" s="1">
        <v>1090100474770</v>
      </c>
      <c r="B17759" t="s">
        <v>16697</v>
      </c>
    </row>
    <row r="17760" spans="1:2">
      <c r="A17760" s="1">
        <v>1090100474855</v>
      </c>
      <c r="B17760" t="s">
        <v>16698</v>
      </c>
    </row>
    <row r="17761" spans="1:2">
      <c r="A17761" s="1">
        <v>1090100474862</v>
      </c>
      <c r="B17761" t="s">
        <v>16699</v>
      </c>
    </row>
    <row r="17762" spans="1:2">
      <c r="A17762" s="1">
        <v>1090100475142</v>
      </c>
      <c r="B17762" t="s">
        <v>16700</v>
      </c>
    </row>
    <row r="17763" spans="1:2">
      <c r="A17763" s="1">
        <v>1090100475197</v>
      </c>
      <c r="B17763" t="s">
        <v>16701</v>
      </c>
    </row>
    <row r="17764" spans="1:2">
      <c r="A17764" s="1">
        <v>1090100475203</v>
      </c>
      <c r="B17764" t="s">
        <v>16702</v>
      </c>
    </row>
    <row r="17765" spans="1:2">
      <c r="A17765" s="1">
        <v>1090100475227</v>
      </c>
      <c r="B17765" t="s">
        <v>16703</v>
      </c>
    </row>
    <row r="17766" spans="1:2">
      <c r="A17766" s="1">
        <v>1090100475258</v>
      </c>
      <c r="B17766" t="s">
        <v>16704</v>
      </c>
    </row>
    <row r="17767" spans="1:2">
      <c r="A17767" s="1">
        <v>1090100475265</v>
      </c>
      <c r="B17767" t="s">
        <v>16705</v>
      </c>
    </row>
    <row r="17768" spans="1:2">
      <c r="A17768" s="1">
        <v>1090100475272</v>
      </c>
      <c r="B17768" t="s">
        <v>16706</v>
      </c>
    </row>
    <row r="17769" spans="1:2">
      <c r="A17769" s="1">
        <v>1090100475326</v>
      </c>
      <c r="B17769" t="s">
        <v>16707</v>
      </c>
    </row>
    <row r="17770" spans="1:2">
      <c r="A17770" s="1">
        <v>1090100475340</v>
      </c>
      <c r="B17770" t="s">
        <v>16708</v>
      </c>
    </row>
    <row r="17771" spans="1:2">
      <c r="A17771" s="1">
        <v>1090100475371</v>
      </c>
      <c r="B17771" t="s">
        <v>16709</v>
      </c>
    </row>
    <row r="17772" spans="1:2">
      <c r="A17772" s="1">
        <v>1090100475449</v>
      </c>
      <c r="B17772" t="s">
        <v>16710</v>
      </c>
    </row>
    <row r="17773" spans="1:2">
      <c r="A17773" s="1">
        <v>1090100475456</v>
      </c>
      <c r="B17773" t="s">
        <v>16711</v>
      </c>
    </row>
    <row r="17774" spans="1:2">
      <c r="A17774" s="1">
        <v>1090100475500</v>
      </c>
      <c r="B17774" t="s">
        <v>16712</v>
      </c>
    </row>
    <row r="17775" spans="1:2">
      <c r="A17775" s="1">
        <v>1090100475517</v>
      </c>
      <c r="B17775" t="s">
        <v>16713</v>
      </c>
    </row>
    <row r="17776" spans="1:2">
      <c r="A17776" s="1">
        <v>1090100475524</v>
      </c>
      <c r="B17776" t="s">
        <v>16714</v>
      </c>
    </row>
    <row r="17777" spans="1:2">
      <c r="A17777" s="1">
        <v>1090100475531</v>
      </c>
      <c r="B17777" t="s">
        <v>16715</v>
      </c>
    </row>
    <row r="17778" spans="1:2">
      <c r="A17778" s="1">
        <v>1090100475548</v>
      </c>
      <c r="B17778" t="e">
        <f>+CONCRETE MIXER JB140 W/ROBIN EV20</f>
        <v>#NAME?</v>
      </c>
    </row>
    <row r="17779" spans="1:2">
      <c r="A17779" s="1">
        <v>1090100475555</v>
      </c>
      <c r="B17779" t="s">
        <v>16716</v>
      </c>
    </row>
    <row r="17780" spans="1:2">
      <c r="A17780" s="1">
        <v>1090100475586</v>
      </c>
      <c r="B17780" t="s">
        <v>16717</v>
      </c>
    </row>
    <row r="17781" spans="1:2">
      <c r="A17781" s="1">
        <v>1090100475593</v>
      </c>
      <c r="B17781" t="s">
        <v>16718</v>
      </c>
    </row>
    <row r="17782" spans="1:2">
      <c r="A17782" s="1">
        <v>1090100475609</v>
      </c>
      <c r="B17782" t="s">
        <v>16719</v>
      </c>
    </row>
    <row r="17783" spans="1:2">
      <c r="A17783" s="1">
        <v>1090100475616</v>
      </c>
      <c r="B17783" t="s">
        <v>16720</v>
      </c>
    </row>
    <row r="17784" spans="1:2">
      <c r="A17784" s="1">
        <v>1090100475623</v>
      </c>
      <c r="B17784" t="s">
        <v>16721</v>
      </c>
    </row>
    <row r="17785" spans="1:2">
      <c r="A17785" s="1">
        <v>1090100475630</v>
      </c>
      <c r="B17785" t="s">
        <v>16722</v>
      </c>
    </row>
    <row r="17786" spans="1:2">
      <c r="A17786" s="1">
        <v>1090100475647</v>
      </c>
      <c r="B17786" t="s">
        <v>16723</v>
      </c>
    </row>
    <row r="17787" spans="1:2">
      <c r="A17787" s="1">
        <v>1090100475654</v>
      </c>
      <c r="B17787" t="s">
        <v>16724</v>
      </c>
    </row>
    <row r="17788" spans="1:2">
      <c r="A17788" s="1">
        <v>1090100475661</v>
      </c>
      <c r="B17788" t="s">
        <v>16725</v>
      </c>
    </row>
    <row r="17789" spans="1:2">
      <c r="A17789" s="1">
        <v>1090100475678</v>
      </c>
      <c r="B17789" t="s">
        <v>16726</v>
      </c>
    </row>
    <row r="17790" spans="1:2">
      <c r="A17790" s="1">
        <v>1090100475685</v>
      </c>
      <c r="B17790" t="s">
        <v>16727</v>
      </c>
    </row>
    <row r="17791" spans="1:2">
      <c r="A17791" s="1">
        <v>1090100475692</v>
      </c>
      <c r="B17791" t="s">
        <v>16728</v>
      </c>
    </row>
    <row r="17792" spans="1:2">
      <c r="A17792" s="1">
        <v>1090100475708</v>
      </c>
      <c r="B17792" t="s">
        <v>16729</v>
      </c>
    </row>
    <row r="17793" spans="1:2">
      <c r="A17793" s="1">
        <v>1090100475715</v>
      </c>
      <c r="B17793" t="s">
        <v>16730</v>
      </c>
    </row>
    <row r="17794" spans="1:2">
      <c r="A17794" s="1">
        <v>1090100475722</v>
      </c>
      <c r="B17794" t="s">
        <v>16731</v>
      </c>
    </row>
    <row r="17795" spans="1:2">
      <c r="A17795" s="1">
        <v>1090100475852</v>
      </c>
      <c r="B17795" t="s">
        <v>16732</v>
      </c>
    </row>
    <row r="17796" spans="1:2">
      <c r="A17796" s="1">
        <v>1090100476002</v>
      </c>
      <c r="B17796" t="s">
        <v>16733</v>
      </c>
    </row>
    <row r="17797" spans="1:2">
      <c r="A17797" s="1">
        <v>1090100476026</v>
      </c>
      <c r="B17797" t="s">
        <v>16734</v>
      </c>
    </row>
    <row r="17798" spans="1:2">
      <c r="A17798" s="1">
        <v>1090100476286</v>
      </c>
      <c r="B17798" t="s">
        <v>16735</v>
      </c>
    </row>
    <row r="17799" spans="1:2">
      <c r="A17799" s="1">
        <v>1090100476293</v>
      </c>
      <c r="B17799" t="s">
        <v>16736</v>
      </c>
    </row>
    <row r="17800" spans="1:2">
      <c r="A17800" s="1">
        <v>1090100476309</v>
      </c>
      <c r="B17800" t="s">
        <v>16737</v>
      </c>
    </row>
    <row r="17801" spans="1:2">
      <c r="A17801" s="1">
        <v>1090100476316</v>
      </c>
      <c r="B17801" t="s">
        <v>16738</v>
      </c>
    </row>
    <row r="17802" spans="1:2">
      <c r="A17802" s="1">
        <v>1090100476323</v>
      </c>
      <c r="B17802" t="s">
        <v>16739</v>
      </c>
    </row>
    <row r="17803" spans="1:2">
      <c r="A17803" s="1">
        <v>1090100476330</v>
      </c>
      <c r="B17803" t="s">
        <v>16740</v>
      </c>
    </row>
    <row r="17804" spans="1:2">
      <c r="A17804" s="1">
        <v>1090100476347</v>
      </c>
      <c r="B17804" t="s">
        <v>16741</v>
      </c>
    </row>
    <row r="17805" spans="1:2">
      <c r="A17805" s="1">
        <v>1090100476354</v>
      </c>
      <c r="B17805" t="s">
        <v>16742</v>
      </c>
    </row>
    <row r="17806" spans="1:2">
      <c r="A17806" s="1">
        <v>1090100476361</v>
      </c>
      <c r="B17806" t="s">
        <v>16743</v>
      </c>
    </row>
    <row r="17807" spans="1:2">
      <c r="A17807" s="1">
        <v>1090100476378</v>
      </c>
      <c r="B17807" t="s">
        <v>16744</v>
      </c>
    </row>
    <row r="17808" spans="1:2">
      <c r="A17808" s="1">
        <v>1090100476385</v>
      </c>
      <c r="B17808" t="s">
        <v>16745</v>
      </c>
    </row>
    <row r="17809" spans="1:2">
      <c r="A17809" s="1">
        <v>1090100476392</v>
      </c>
      <c r="B17809" t="s">
        <v>16746</v>
      </c>
    </row>
    <row r="17810" spans="1:2">
      <c r="A17810" s="1">
        <v>1090100476408</v>
      </c>
      <c r="B17810" t="s">
        <v>16747</v>
      </c>
    </row>
    <row r="17811" spans="1:2">
      <c r="A17811" s="1">
        <v>1090100476736</v>
      </c>
      <c r="B17811" t="s">
        <v>16748</v>
      </c>
    </row>
    <row r="17812" spans="1:2">
      <c r="A17812" s="1">
        <v>1090100476743</v>
      </c>
      <c r="B17812" t="s">
        <v>16749</v>
      </c>
    </row>
    <row r="17813" spans="1:2">
      <c r="A17813" s="1">
        <v>1090100476750</v>
      </c>
      <c r="B17813" t="s">
        <v>16750</v>
      </c>
    </row>
    <row r="17814" spans="1:2">
      <c r="A17814" s="1">
        <v>1090100476767</v>
      </c>
      <c r="B17814" t="s">
        <v>16751</v>
      </c>
    </row>
    <row r="17815" spans="1:2">
      <c r="A17815" s="1">
        <v>1090100476774</v>
      </c>
      <c r="B17815" t="s">
        <v>16752</v>
      </c>
    </row>
    <row r="17816" spans="1:2">
      <c r="A17816" s="1">
        <v>1090100476781</v>
      </c>
      <c r="B17816" t="s">
        <v>16753</v>
      </c>
    </row>
    <row r="17817" spans="1:2">
      <c r="A17817" s="1">
        <v>1090100476798</v>
      </c>
      <c r="B17817" t="s">
        <v>16754</v>
      </c>
    </row>
    <row r="17818" spans="1:2">
      <c r="A17818" s="1">
        <v>1090100476804</v>
      </c>
      <c r="B17818" t="s">
        <v>16755</v>
      </c>
    </row>
    <row r="17819" spans="1:2">
      <c r="A17819" s="1">
        <v>1090100476811</v>
      </c>
      <c r="B17819" t="e">
        <f>+NFS-FAUCET BREMEN KF0001CH-BR</f>
        <v>#NAME?</v>
      </c>
    </row>
    <row r="17820" spans="1:2">
      <c r="A17820" s="1">
        <v>1090100476828</v>
      </c>
      <c r="B17820" t="s">
        <v>16756</v>
      </c>
    </row>
    <row r="17821" spans="1:2">
      <c r="A17821" s="1">
        <v>1090100476835</v>
      </c>
      <c r="B17821" t="e">
        <f>+NFS-FAUCET BREMEN KF3301CH-BR</f>
        <v>#NAME?</v>
      </c>
    </row>
    <row r="17822" spans="1:2">
      <c r="A17822" s="1">
        <v>1090100476842</v>
      </c>
      <c r="B17822" t="s">
        <v>16757</v>
      </c>
    </row>
    <row r="17823" spans="1:2">
      <c r="A17823" s="1">
        <v>1090100476859</v>
      </c>
      <c r="B17823" t="e">
        <f>+NFS-FAUCET BREMEN KF5301LCH-BR</f>
        <v>#NAME?</v>
      </c>
    </row>
    <row r="17824" spans="1:2">
      <c r="A17824" s="1">
        <v>1090100476866</v>
      </c>
      <c r="B17824" t="s">
        <v>16758</v>
      </c>
    </row>
    <row r="17825" spans="1:2">
      <c r="A17825" s="1">
        <v>1090100476873</v>
      </c>
      <c r="B17825" t="s">
        <v>16759</v>
      </c>
    </row>
    <row r="17826" spans="1:2">
      <c r="A17826" s="1">
        <v>1090100476880</v>
      </c>
      <c r="B17826" t="s">
        <v>16760</v>
      </c>
    </row>
    <row r="17827" spans="1:2">
      <c r="A17827" s="1">
        <v>1090100476897</v>
      </c>
      <c r="B17827" t="s">
        <v>16761</v>
      </c>
    </row>
    <row r="17828" spans="1:2">
      <c r="A17828" s="1">
        <v>1090100476903</v>
      </c>
      <c r="B17828" t="s">
        <v>16762</v>
      </c>
    </row>
    <row r="17829" spans="1:2">
      <c r="A17829" s="1">
        <v>1090100476910</v>
      </c>
      <c r="B17829" t="s">
        <v>16763</v>
      </c>
    </row>
    <row r="17830" spans="1:2">
      <c r="A17830" s="1">
        <v>1090100476927</v>
      </c>
      <c r="B17830" t="s">
        <v>16764</v>
      </c>
    </row>
    <row r="17831" spans="1:2">
      <c r="A17831" s="1">
        <v>1090100476934</v>
      </c>
      <c r="B17831" t="s">
        <v>16765</v>
      </c>
    </row>
    <row r="17832" spans="1:2">
      <c r="A17832" s="1">
        <v>1090100476972</v>
      </c>
      <c r="B17832" t="s">
        <v>16766</v>
      </c>
    </row>
    <row r="17833" spans="1:2">
      <c r="A17833" s="1">
        <v>1090100476989</v>
      </c>
      <c r="B17833" t="s">
        <v>16767</v>
      </c>
    </row>
    <row r="17834" spans="1:2">
      <c r="A17834" s="1">
        <v>1090100476996</v>
      </c>
      <c r="B17834" t="s">
        <v>16768</v>
      </c>
    </row>
    <row r="17835" spans="1:2">
      <c r="A17835" s="1">
        <v>1090100477177</v>
      </c>
      <c r="B17835" t="s">
        <v>16769</v>
      </c>
    </row>
    <row r="17836" spans="1:2">
      <c r="A17836" s="1">
        <v>1090100477214</v>
      </c>
      <c r="B17836" t="s">
        <v>16770</v>
      </c>
    </row>
    <row r="17837" spans="1:2">
      <c r="A17837" s="1">
        <v>1090100477221</v>
      </c>
      <c r="B17837" t="s">
        <v>16771</v>
      </c>
    </row>
    <row r="17838" spans="1:2">
      <c r="A17838" s="1">
        <v>1090100477238</v>
      </c>
      <c r="B17838" t="s">
        <v>16772</v>
      </c>
    </row>
    <row r="17839" spans="1:2">
      <c r="A17839" s="1">
        <v>1090100477245</v>
      </c>
      <c r="B17839" t="s">
        <v>16773</v>
      </c>
    </row>
    <row r="17840" spans="1:2">
      <c r="A17840" s="1">
        <v>1090100477252</v>
      </c>
      <c r="B17840" t="s">
        <v>16774</v>
      </c>
    </row>
    <row r="17841" spans="1:2">
      <c r="A17841" s="1">
        <v>1090100477351</v>
      </c>
      <c r="B17841" t="s">
        <v>16775</v>
      </c>
    </row>
    <row r="17842" spans="1:2">
      <c r="A17842" s="1">
        <v>1090100477429</v>
      </c>
      <c r="B17842" t="s">
        <v>16776</v>
      </c>
    </row>
    <row r="17843" spans="1:2">
      <c r="A17843" s="1">
        <v>1090100477436</v>
      </c>
      <c r="B17843" t="s">
        <v>16777</v>
      </c>
    </row>
    <row r="17844" spans="1:2">
      <c r="A17844" s="1">
        <v>1090100477443</v>
      </c>
      <c r="B17844" t="s">
        <v>16778</v>
      </c>
    </row>
    <row r="17845" spans="1:2">
      <c r="A17845" s="1">
        <v>1090100477481</v>
      </c>
      <c r="B17845" t="s">
        <v>16779</v>
      </c>
    </row>
    <row r="17846" spans="1:2">
      <c r="A17846" s="1">
        <v>1090100477498</v>
      </c>
      <c r="B17846" t="s">
        <v>16780</v>
      </c>
    </row>
    <row r="17847" spans="1:2">
      <c r="A17847" s="1">
        <v>1090100477504</v>
      </c>
      <c r="B17847" t="s">
        <v>16781</v>
      </c>
    </row>
    <row r="17848" spans="1:2">
      <c r="A17848" s="1">
        <v>1090100477511</v>
      </c>
      <c r="B17848" t="s">
        <v>16782</v>
      </c>
    </row>
    <row r="17849" spans="1:2">
      <c r="A17849" s="1">
        <v>1090100477528</v>
      </c>
      <c r="B17849" t="s">
        <v>16783</v>
      </c>
    </row>
    <row r="17850" spans="1:2">
      <c r="A17850" s="1">
        <v>1090100477535</v>
      </c>
      <c r="B17850" t="s">
        <v>16784</v>
      </c>
    </row>
    <row r="17851" spans="1:2">
      <c r="A17851" s="1">
        <v>1090100477573</v>
      </c>
      <c r="B17851" t="s">
        <v>16785</v>
      </c>
    </row>
    <row r="17852" spans="1:2">
      <c r="A17852" s="1">
        <v>1090100477580</v>
      </c>
      <c r="B17852" t="s">
        <v>16786</v>
      </c>
    </row>
    <row r="17853" spans="1:2">
      <c r="A17853" s="1">
        <v>1090100477597</v>
      </c>
      <c r="B17853" t="s">
        <v>16787</v>
      </c>
    </row>
    <row r="17854" spans="1:2">
      <c r="A17854" s="1">
        <v>1090100477603</v>
      </c>
      <c r="B17854" t="s">
        <v>16788</v>
      </c>
    </row>
    <row r="17855" spans="1:2">
      <c r="A17855" s="1">
        <v>1090100477610</v>
      </c>
      <c r="B17855" t="s">
        <v>16789</v>
      </c>
    </row>
    <row r="17856" spans="1:2">
      <c r="A17856" s="1">
        <v>1090100477627</v>
      </c>
      <c r="B17856" t="s">
        <v>16790</v>
      </c>
    </row>
    <row r="17857" spans="1:2">
      <c r="A17857" s="1">
        <v>1090100477634</v>
      </c>
      <c r="B17857" t="s">
        <v>16791</v>
      </c>
    </row>
    <row r="17858" spans="1:2">
      <c r="A17858" s="1">
        <v>1090100477641</v>
      </c>
      <c r="B17858" t="s">
        <v>16792</v>
      </c>
    </row>
    <row r="17859" spans="1:2">
      <c r="A17859" s="1">
        <v>1090100477658</v>
      </c>
      <c r="B17859" t="s">
        <v>16793</v>
      </c>
    </row>
    <row r="17860" spans="1:2">
      <c r="A17860" s="1">
        <v>1090100477665</v>
      </c>
      <c r="B17860" t="s">
        <v>16794</v>
      </c>
    </row>
    <row r="17861" spans="1:2">
      <c r="A17861" s="1">
        <v>1090100477672</v>
      </c>
      <c r="B17861" t="s">
        <v>16795</v>
      </c>
    </row>
    <row r="17862" spans="1:2">
      <c r="A17862" s="1">
        <v>1090100477689</v>
      </c>
      <c r="B17862" t="s">
        <v>16796</v>
      </c>
    </row>
    <row r="17863" spans="1:2">
      <c r="A17863" s="1">
        <v>1090100477696</v>
      </c>
      <c r="B17863" t="s">
        <v>16797</v>
      </c>
    </row>
    <row r="17864" spans="1:2">
      <c r="A17864" s="1">
        <v>1090100477702</v>
      </c>
      <c r="B17864" t="s">
        <v>16798</v>
      </c>
    </row>
    <row r="17865" spans="1:2">
      <c r="A17865" s="1">
        <v>1090100477719</v>
      </c>
      <c r="B17865" t="s">
        <v>16799</v>
      </c>
    </row>
    <row r="17866" spans="1:2">
      <c r="A17866" s="1">
        <v>1090100477764</v>
      </c>
      <c r="B17866" t="s">
        <v>16800</v>
      </c>
    </row>
    <row r="17867" spans="1:2">
      <c r="A17867" s="1">
        <v>1090100477771</v>
      </c>
      <c r="B17867" t="s">
        <v>16801</v>
      </c>
    </row>
    <row r="17868" spans="1:2">
      <c r="A17868" s="1">
        <v>1090100477788</v>
      </c>
      <c r="B17868" t="s">
        <v>16802</v>
      </c>
    </row>
    <row r="17869" spans="1:2">
      <c r="A17869" s="1">
        <v>1090100477795</v>
      </c>
      <c r="B17869" t="s">
        <v>16803</v>
      </c>
    </row>
    <row r="17870" spans="1:2">
      <c r="A17870" s="1">
        <v>1090100477801</v>
      </c>
      <c r="B17870" t="s">
        <v>16804</v>
      </c>
    </row>
    <row r="17871" spans="1:2">
      <c r="A17871" s="1">
        <v>1090100477818</v>
      </c>
      <c r="B17871" t="s">
        <v>16805</v>
      </c>
    </row>
    <row r="17872" spans="1:2">
      <c r="A17872" s="1">
        <v>1090100477825</v>
      </c>
      <c r="B17872" t="s">
        <v>16806</v>
      </c>
    </row>
    <row r="17873" spans="1:2">
      <c r="A17873" s="1">
        <v>1090100477832</v>
      </c>
      <c r="B17873" t="s">
        <v>16807</v>
      </c>
    </row>
    <row r="17874" spans="1:2">
      <c r="A17874" s="1">
        <v>1090100477849</v>
      </c>
      <c r="B17874" t="s">
        <v>16808</v>
      </c>
    </row>
    <row r="17875" spans="1:2">
      <c r="A17875" s="1">
        <v>1090100477856</v>
      </c>
      <c r="B17875" t="s">
        <v>16809</v>
      </c>
    </row>
    <row r="17876" spans="1:2">
      <c r="A17876" s="1">
        <v>1090100477863</v>
      </c>
      <c r="B17876" t="s">
        <v>16810</v>
      </c>
    </row>
    <row r="17877" spans="1:2">
      <c r="A17877" s="1">
        <v>1090100477870</v>
      </c>
      <c r="B17877" t="s">
        <v>16811</v>
      </c>
    </row>
    <row r="17878" spans="1:2">
      <c r="A17878" s="1">
        <v>1090100477894</v>
      </c>
      <c r="B17878" t="s">
        <v>16812</v>
      </c>
    </row>
    <row r="17879" spans="1:2">
      <c r="A17879" s="1">
        <v>1090100477900</v>
      </c>
      <c r="B17879" t="s">
        <v>16813</v>
      </c>
    </row>
    <row r="17880" spans="1:2">
      <c r="A17880" s="1">
        <v>1090100477924</v>
      </c>
      <c r="B17880" t="s">
        <v>16814</v>
      </c>
    </row>
    <row r="17881" spans="1:2">
      <c r="A17881" s="1">
        <v>1090100477931</v>
      </c>
      <c r="B17881" t="s">
        <v>16815</v>
      </c>
    </row>
    <row r="17882" spans="1:2">
      <c r="A17882" s="1">
        <v>1090100477948</v>
      </c>
      <c r="B17882" t="s">
        <v>16816</v>
      </c>
    </row>
    <row r="17883" spans="1:2">
      <c r="A17883" s="1">
        <v>1090100477955</v>
      </c>
      <c r="B17883" t="s">
        <v>16817</v>
      </c>
    </row>
    <row r="17884" spans="1:2">
      <c r="A17884" s="1">
        <v>1090100477962</v>
      </c>
      <c r="B17884" t="s">
        <v>16818</v>
      </c>
    </row>
    <row r="17885" spans="1:2">
      <c r="A17885" s="1">
        <v>1090100477979</v>
      </c>
      <c r="B17885" t="s">
        <v>16819</v>
      </c>
    </row>
    <row r="17886" spans="1:2">
      <c r="A17886" s="1">
        <v>1090100477993</v>
      </c>
      <c r="B17886" t="s">
        <v>16820</v>
      </c>
    </row>
    <row r="17887" spans="1:2">
      <c r="A17887" s="1">
        <v>1090100478006</v>
      </c>
      <c r="B17887" t="s">
        <v>16821</v>
      </c>
    </row>
    <row r="17888" spans="1:2">
      <c r="A17888" s="1">
        <v>1090100478013</v>
      </c>
      <c r="B17888" t="s">
        <v>16822</v>
      </c>
    </row>
    <row r="17889" spans="1:2">
      <c r="A17889" s="1">
        <v>1090100478020</v>
      </c>
      <c r="B17889" t="s">
        <v>16823</v>
      </c>
    </row>
    <row r="17890" spans="1:2">
      <c r="A17890" s="1">
        <v>1090100478044</v>
      </c>
      <c r="B17890" t="s">
        <v>16824</v>
      </c>
    </row>
    <row r="17891" spans="1:2">
      <c r="A17891" s="1">
        <v>1090100478051</v>
      </c>
      <c r="B17891" t="s">
        <v>16825</v>
      </c>
    </row>
    <row r="17892" spans="1:2">
      <c r="A17892" s="1">
        <v>1090100478068</v>
      </c>
      <c r="B17892" t="s">
        <v>16826</v>
      </c>
    </row>
    <row r="17893" spans="1:2">
      <c r="A17893" s="1">
        <v>1090100478075</v>
      </c>
      <c r="B17893" t="s">
        <v>16827</v>
      </c>
    </row>
    <row r="17894" spans="1:2">
      <c r="A17894" s="1">
        <v>1090100478099</v>
      </c>
      <c r="B17894" t="s">
        <v>16828</v>
      </c>
    </row>
    <row r="17895" spans="1:2">
      <c r="A17895" s="1">
        <v>1090100478105</v>
      </c>
      <c r="B17895" t="s">
        <v>16829</v>
      </c>
    </row>
    <row r="17896" spans="1:2">
      <c r="A17896" s="1">
        <v>1090100478112</v>
      </c>
      <c r="B17896" t="s">
        <v>16830</v>
      </c>
    </row>
    <row r="17897" spans="1:2">
      <c r="A17897" s="1">
        <v>1090100478136</v>
      </c>
      <c r="B17897" t="s">
        <v>16831</v>
      </c>
    </row>
    <row r="17898" spans="1:2">
      <c r="A17898" s="1">
        <v>1090100478143</v>
      </c>
      <c r="B17898" t="s">
        <v>16832</v>
      </c>
    </row>
    <row r="17899" spans="1:2">
      <c r="A17899" s="1">
        <v>1090100478150</v>
      </c>
      <c r="B17899" t="s">
        <v>16833</v>
      </c>
    </row>
    <row r="17900" spans="1:2">
      <c r="A17900" s="1">
        <v>1090100478167</v>
      </c>
      <c r="B17900" t="s">
        <v>16834</v>
      </c>
    </row>
    <row r="17901" spans="1:2">
      <c r="A17901" s="1">
        <v>1090100478174</v>
      </c>
      <c r="B17901" t="s">
        <v>16835</v>
      </c>
    </row>
    <row r="17902" spans="1:2">
      <c r="A17902" s="1">
        <v>1090100478181</v>
      </c>
      <c r="B17902" t="s">
        <v>16836</v>
      </c>
    </row>
    <row r="17903" spans="1:2">
      <c r="A17903" s="1">
        <v>1090100478198</v>
      </c>
      <c r="B17903" t="s">
        <v>16837</v>
      </c>
    </row>
    <row r="17904" spans="1:2">
      <c r="A17904" s="1">
        <v>1090100478204</v>
      </c>
      <c r="B17904" t="s">
        <v>16838</v>
      </c>
    </row>
    <row r="17905" spans="1:2">
      <c r="A17905" s="1">
        <v>1090100478211</v>
      </c>
      <c r="B17905" t="s">
        <v>16839</v>
      </c>
    </row>
    <row r="17906" spans="1:2">
      <c r="A17906" s="1">
        <v>1090100478228</v>
      </c>
      <c r="B17906" t="s">
        <v>16840</v>
      </c>
    </row>
    <row r="17907" spans="1:2">
      <c r="A17907" s="1">
        <v>1090100478440</v>
      </c>
      <c r="B17907" t="s">
        <v>16841</v>
      </c>
    </row>
    <row r="17908" spans="1:2">
      <c r="A17908" s="1">
        <v>1090100478457</v>
      </c>
      <c r="B17908" t="e">
        <f>+SHELVING STACK GM</f>
        <v>#NAME?</v>
      </c>
    </row>
    <row r="17909" spans="1:2">
      <c r="A17909" s="1">
        <v>1090100478464</v>
      </c>
      <c r="B17909" t="e">
        <f>+SHELVING STACK GM</f>
        <v>#NAME?</v>
      </c>
    </row>
    <row r="17910" spans="1:2">
      <c r="A17910" s="1">
        <v>1090100478471</v>
      </c>
      <c r="B17910" t="s">
        <v>16842</v>
      </c>
    </row>
    <row r="17911" spans="1:2">
      <c r="A17911" s="1">
        <v>1090100478488</v>
      </c>
      <c r="B17911" t="s">
        <v>16843</v>
      </c>
    </row>
    <row r="17912" spans="1:2">
      <c r="A17912" s="1">
        <v>1090100478501</v>
      </c>
      <c r="B17912" t="s">
        <v>16844</v>
      </c>
    </row>
    <row r="17913" spans="1:2">
      <c r="A17913" s="1">
        <v>1090100478518</v>
      </c>
      <c r="B17913" t="s">
        <v>16845</v>
      </c>
    </row>
    <row r="17914" spans="1:2">
      <c r="A17914" s="1">
        <v>1090100478525</v>
      </c>
      <c r="B17914" t="s">
        <v>16846</v>
      </c>
    </row>
    <row r="17915" spans="1:2">
      <c r="A17915" s="1">
        <v>1090100478532</v>
      </c>
      <c r="B17915" t="s">
        <v>16847</v>
      </c>
    </row>
    <row r="17916" spans="1:2">
      <c r="A17916" s="1">
        <v>1090100478549</v>
      </c>
      <c r="B17916" t="s">
        <v>16848</v>
      </c>
    </row>
    <row r="17917" spans="1:2">
      <c r="A17917" s="1">
        <v>1090100478556</v>
      </c>
      <c r="B17917" t="s">
        <v>16849</v>
      </c>
    </row>
    <row r="17918" spans="1:2">
      <c r="A17918" s="1">
        <v>1090100478563</v>
      </c>
      <c r="B17918" t="s">
        <v>16850</v>
      </c>
    </row>
    <row r="17919" spans="1:2">
      <c r="A17919" s="1">
        <v>1090100478587</v>
      </c>
      <c r="B17919" t="s">
        <v>16851</v>
      </c>
    </row>
    <row r="17920" spans="1:2">
      <c r="A17920" s="1">
        <v>1090100478594</v>
      </c>
      <c r="B17920" t="s">
        <v>16852</v>
      </c>
    </row>
    <row r="17921" spans="1:2">
      <c r="A17921" s="1">
        <v>1090100478600</v>
      </c>
      <c r="B17921" t="s">
        <v>16853</v>
      </c>
    </row>
    <row r="17922" spans="1:2">
      <c r="A17922" s="1">
        <v>1090100478617</v>
      </c>
      <c r="B17922" t="s">
        <v>16854</v>
      </c>
    </row>
    <row r="17923" spans="1:2">
      <c r="A17923" s="1">
        <v>1090100478624</v>
      </c>
      <c r="B17923" t="s">
        <v>16855</v>
      </c>
    </row>
    <row r="17924" spans="1:2">
      <c r="A17924" s="1">
        <v>1090100478631</v>
      </c>
      <c r="B17924" t="s">
        <v>16856</v>
      </c>
    </row>
    <row r="17925" spans="1:2">
      <c r="A17925" s="1">
        <v>1090100478648</v>
      </c>
      <c r="B17925" t="s">
        <v>16857</v>
      </c>
    </row>
    <row r="17926" spans="1:2">
      <c r="A17926" s="1">
        <v>1090100478655</v>
      </c>
      <c r="B17926" t="s">
        <v>16858</v>
      </c>
    </row>
    <row r="17927" spans="1:2">
      <c r="A17927" s="1">
        <v>1090100478662</v>
      </c>
      <c r="B17927" t="s">
        <v>16859</v>
      </c>
    </row>
    <row r="17928" spans="1:2">
      <c r="A17928" s="1">
        <v>1090100478679</v>
      </c>
      <c r="B17928" t="s">
        <v>16860</v>
      </c>
    </row>
    <row r="17929" spans="1:2">
      <c r="A17929" s="1">
        <v>1090100478686</v>
      </c>
      <c r="B17929" t="s">
        <v>16861</v>
      </c>
    </row>
    <row r="17930" spans="1:2">
      <c r="A17930" s="1">
        <v>1090100478693</v>
      </c>
      <c r="B17930" t="s">
        <v>16862</v>
      </c>
    </row>
    <row r="17931" spans="1:2">
      <c r="A17931" s="1">
        <v>1090100478709</v>
      </c>
      <c r="B17931" t="e">
        <f ca="1">+NFS-PLYBOARD WOODTEK PREM.18MMX1220X2440MM(VIOLET)</f>
        <v>#NAME?</v>
      </c>
    </row>
    <row r="17932" spans="1:2">
      <c r="A17932" s="1">
        <v>1090100478761</v>
      </c>
      <c r="B17932" t="s">
        <v>16863</v>
      </c>
    </row>
    <row r="17933" spans="1:2">
      <c r="A17933" s="1">
        <v>1090100478785</v>
      </c>
      <c r="B17933" t="s">
        <v>16864</v>
      </c>
    </row>
    <row r="17934" spans="1:2">
      <c r="A17934" s="1">
        <v>1090100478792</v>
      </c>
      <c r="B17934" t="s">
        <v>16865</v>
      </c>
    </row>
    <row r="17935" spans="1:2">
      <c r="A17935" s="1">
        <v>1090100478808</v>
      </c>
      <c r="B17935" t="s">
        <v>16866</v>
      </c>
    </row>
    <row r="17936" spans="1:2">
      <c r="A17936" s="1">
        <v>1090100478815</v>
      </c>
      <c r="B17936" t="s">
        <v>16867</v>
      </c>
    </row>
    <row r="17937" spans="1:2">
      <c r="A17937" s="1">
        <v>1090100478822</v>
      </c>
      <c r="B17937" t="s">
        <v>16868</v>
      </c>
    </row>
    <row r="17938" spans="1:2">
      <c r="A17938" s="1">
        <v>1090100478839</v>
      </c>
      <c r="B17938" t="s">
        <v>16869</v>
      </c>
    </row>
    <row r="17939" spans="1:2">
      <c r="A17939" s="1">
        <v>1090100478846</v>
      </c>
      <c r="B17939" t="s">
        <v>16870</v>
      </c>
    </row>
    <row r="17940" spans="1:2">
      <c r="A17940" s="1">
        <v>1090100478853</v>
      </c>
      <c r="B17940" t="s">
        <v>16871</v>
      </c>
    </row>
    <row r="17941" spans="1:2">
      <c r="A17941" s="1">
        <v>1090100478877</v>
      </c>
      <c r="B17941" t="s">
        <v>16872</v>
      </c>
    </row>
    <row r="17942" spans="1:2">
      <c r="A17942" s="1">
        <v>1090100478884</v>
      </c>
      <c r="B17942" t="s">
        <v>16873</v>
      </c>
    </row>
    <row r="17943" spans="1:2">
      <c r="A17943" s="1">
        <v>1090100478891</v>
      </c>
      <c r="B17943" t="s">
        <v>16874</v>
      </c>
    </row>
    <row r="17944" spans="1:2">
      <c r="A17944" s="1">
        <v>1090100478921</v>
      </c>
      <c r="B17944" t="s">
        <v>16875</v>
      </c>
    </row>
    <row r="17945" spans="1:2">
      <c r="A17945" s="1">
        <v>1090100478938</v>
      </c>
      <c r="B17945" t="s">
        <v>16876</v>
      </c>
    </row>
    <row r="17946" spans="1:2">
      <c r="A17946" s="1">
        <v>1090100478945</v>
      </c>
      <c r="B17946" t="s">
        <v>16877</v>
      </c>
    </row>
    <row r="17947" spans="1:2">
      <c r="A17947" s="1">
        <v>1090100478952</v>
      </c>
      <c r="B17947" t="s">
        <v>16878</v>
      </c>
    </row>
    <row r="17948" spans="1:2">
      <c r="A17948" s="1">
        <v>1090100479027</v>
      </c>
      <c r="B17948" t="s">
        <v>16879</v>
      </c>
    </row>
    <row r="17949" spans="1:2">
      <c r="A17949" s="1">
        <v>1090100479058</v>
      </c>
      <c r="B17949" t="s">
        <v>16880</v>
      </c>
    </row>
    <row r="17950" spans="1:2">
      <c r="A17950" s="1">
        <v>1090100479065</v>
      </c>
      <c r="B17950" t="s">
        <v>16881</v>
      </c>
    </row>
    <row r="17951" spans="1:2">
      <c r="A17951" s="1">
        <v>1090100479072</v>
      </c>
      <c r="B17951" t="s">
        <v>16882</v>
      </c>
    </row>
    <row r="17952" spans="1:2">
      <c r="A17952" s="1">
        <v>1090100479089</v>
      </c>
      <c r="B17952" t="s">
        <v>16883</v>
      </c>
    </row>
    <row r="17953" spans="1:2">
      <c r="A17953" s="1">
        <v>1090100479096</v>
      </c>
      <c r="B17953" t="s">
        <v>16884</v>
      </c>
    </row>
    <row r="17954" spans="1:2">
      <c r="A17954" s="1">
        <v>1090100479102</v>
      </c>
      <c r="B17954" t="s">
        <v>16885</v>
      </c>
    </row>
    <row r="17955" spans="1:2">
      <c r="A17955" s="1">
        <v>1090100479126</v>
      </c>
      <c r="B17955" t="s">
        <v>16886</v>
      </c>
    </row>
    <row r="17956" spans="1:2">
      <c r="A17956" s="1">
        <v>1090100479133</v>
      </c>
      <c r="B17956" t="s">
        <v>16887</v>
      </c>
    </row>
    <row r="17957" spans="1:2">
      <c r="A17957" s="1">
        <v>1090100479164</v>
      </c>
      <c r="B17957" t="s">
        <v>16888</v>
      </c>
    </row>
    <row r="17958" spans="1:2">
      <c r="A17958" s="1">
        <v>1090100479171</v>
      </c>
      <c r="B17958" t="s">
        <v>16889</v>
      </c>
    </row>
    <row r="17959" spans="1:2">
      <c r="A17959" s="1">
        <v>1090100479195</v>
      </c>
      <c r="B17959" t="s">
        <v>16890</v>
      </c>
    </row>
    <row r="17960" spans="1:2">
      <c r="A17960" s="1">
        <v>1090100479225</v>
      </c>
      <c r="B17960" t="s">
        <v>16891</v>
      </c>
    </row>
    <row r="17961" spans="1:2">
      <c r="A17961" s="1">
        <v>1090100479232</v>
      </c>
      <c r="B17961" t="s">
        <v>16892</v>
      </c>
    </row>
    <row r="17962" spans="1:2">
      <c r="A17962" s="1">
        <v>1090100479249</v>
      </c>
      <c r="B17962" t="s">
        <v>16893</v>
      </c>
    </row>
    <row r="17963" spans="1:2">
      <c r="A17963" s="1">
        <v>1090100479256</v>
      </c>
      <c r="B17963" t="s">
        <v>16894</v>
      </c>
    </row>
    <row r="17964" spans="1:2">
      <c r="A17964" s="1">
        <v>1090100479270</v>
      </c>
      <c r="B17964" t="s">
        <v>16895</v>
      </c>
    </row>
    <row r="17965" spans="1:2">
      <c r="A17965" s="1">
        <v>1090100479287</v>
      </c>
      <c r="B17965" t="s">
        <v>16896</v>
      </c>
    </row>
    <row r="17966" spans="1:2">
      <c r="A17966" s="1">
        <v>1090100479294</v>
      </c>
      <c r="B17966" t="s">
        <v>16897</v>
      </c>
    </row>
    <row r="17967" spans="1:2">
      <c r="A17967" s="1">
        <v>1090100479300</v>
      </c>
      <c r="B17967" t="s">
        <v>16898</v>
      </c>
    </row>
    <row r="17968" spans="1:2">
      <c r="A17968" s="1">
        <v>1090100479317</v>
      </c>
      <c r="B17968" t="s">
        <v>16899</v>
      </c>
    </row>
    <row r="17969" spans="1:2">
      <c r="A17969" s="1">
        <v>1090100479324</v>
      </c>
      <c r="B17969" t="s">
        <v>16900</v>
      </c>
    </row>
    <row r="17970" spans="1:2">
      <c r="A17970" s="1">
        <v>1090100479331</v>
      </c>
      <c r="B17970" t="s">
        <v>16901</v>
      </c>
    </row>
    <row r="17971" spans="1:2">
      <c r="A17971" s="1">
        <v>1090100479348</v>
      </c>
      <c r="B17971" t="s">
        <v>16902</v>
      </c>
    </row>
    <row r="17972" spans="1:2">
      <c r="A17972" s="1">
        <v>1090100479355</v>
      </c>
      <c r="B17972" t="s">
        <v>16903</v>
      </c>
    </row>
    <row r="17973" spans="1:2">
      <c r="A17973" s="1">
        <v>1090100479386</v>
      </c>
      <c r="B17973" t="s">
        <v>16904</v>
      </c>
    </row>
    <row r="17974" spans="1:2">
      <c r="A17974" s="1">
        <v>1090100479393</v>
      </c>
      <c r="B17974" t="s">
        <v>16905</v>
      </c>
    </row>
    <row r="17975" spans="1:2">
      <c r="A17975" s="1">
        <v>1090100479447</v>
      </c>
      <c r="B17975" t="s">
        <v>16906</v>
      </c>
    </row>
    <row r="17976" spans="1:2">
      <c r="A17976" s="1">
        <v>1090100479454</v>
      </c>
      <c r="B17976" t="s">
        <v>16907</v>
      </c>
    </row>
    <row r="17977" spans="1:2">
      <c r="A17977" s="1">
        <v>1090100479492</v>
      </c>
      <c r="B17977" t="s">
        <v>16908</v>
      </c>
    </row>
    <row r="17978" spans="1:2">
      <c r="A17978" s="1">
        <v>1090100479508</v>
      </c>
      <c r="B17978" t="s">
        <v>16909</v>
      </c>
    </row>
    <row r="17979" spans="1:2">
      <c r="A17979" s="1">
        <v>1090100479515</v>
      </c>
      <c r="B17979" t="s">
        <v>16910</v>
      </c>
    </row>
    <row r="17980" spans="1:2">
      <c r="A17980" s="1">
        <v>1090100479522</v>
      </c>
      <c r="B17980" t="s">
        <v>16911</v>
      </c>
    </row>
    <row r="17981" spans="1:2">
      <c r="A17981" s="1">
        <v>1090100479546</v>
      </c>
      <c r="B17981" t="s">
        <v>16912</v>
      </c>
    </row>
    <row r="17982" spans="1:2">
      <c r="A17982" s="1">
        <v>1090100479553</v>
      </c>
      <c r="B17982" t="s">
        <v>16913</v>
      </c>
    </row>
    <row r="17983" spans="1:2">
      <c r="A17983" s="1">
        <v>1090100479560</v>
      </c>
      <c r="B17983" t="s">
        <v>16914</v>
      </c>
    </row>
    <row r="17984" spans="1:2">
      <c r="A17984" s="1">
        <v>1090100479591</v>
      </c>
      <c r="B17984" t="s">
        <v>16915</v>
      </c>
    </row>
    <row r="17985" spans="1:2">
      <c r="A17985" s="1">
        <v>1090100479614</v>
      </c>
      <c r="B17985" t="s">
        <v>16916</v>
      </c>
    </row>
    <row r="17986" spans="1:2">
      <c r="A17986" s="1">
        <v>1090100479638</v>
      </c>
      <c r="B17986" t="s">
        <v>16917</v>
      </c>
    </row>
    <row r="17987" spans="1:2">
      <c r="A17987" s="1">
        <v>1090100479645</v>
      </c>
      <c r="B17987" t="s">
        <v>16918</v>
      </c>
    </row>
    <row r="17988" spans="1:2">
      <c r="A17988" s="1">
        <v>1090100479652</v>
      </c>
      <c r="B17988" t="s">
        <v>16919</v>
      </c>
    </row>
    <row r="17989" spans="1:2">
      <c r="A17989" s="1">
        <v>1090100479669</v>
      </c>
      <c r="B17989" t="s">
        <v>16920</v>
      </c>
    </row>
    <row r="17990" spans="1:2">
      <c r="A17990" s="1">
        <v>1090100479676</v>
      </c>
      <c r="B17990" t="e">
        <f>+TILES GRAND ROYAL</f>
        <v>#NAME?</v>
      </c>
    </row>
    <row r="17991" spans="1:2">
      <c r="A17991" s="1">
        <v>1090100479683</v>
      </c>
      <c r="B17991" t="s">
        <v>16921</v>
      </c>
    </row>
    <row r="17992" spans="1:2">
      <c r="A17992" s="1">
        <v>1090100479690</v>
      </c>
      <c r="B17992" t="e">
        <f>+TILES GRAND ROYAL</f>
        <v>#NAME?</v>
      </c>
    </row>
    <row r="17993" spans="1:2">
      <c r="A17993" s="1">
        <v>1090100479706</v>
      </c>
      <c r="B17993" t="s">
        <v>16922</v>
      </c>
    </row>
    <row r="17994" spans="1:2">
      <c r="A17994" s="1">
        <v>1090100479720</v>
      </c>
      <c r="B17994" t="s">
        <v>16923</v>
      </c>
    </row>
    <row r="17995" spans="1:2">
      <c r="A17995" s="1">
        <v>1090100479744</v>
      </c>
      <c r="B17995" t="e">
        <f>+TILES GRAND ROYAL</f>
        <v>#NAME?</v>
      </c>
    </row>
    <row r="17996" spans="1:2">
      <c r="A17996" s="1">
        <v>1090100479751</v>
      </c>
      <c r="B17996" t="e">
        <f>+TILES GRAND ROYAL</f>
        <v>#NAME?</v>
      </c>
    </row>
    <row r="17997" spans="1:2">
      <c r="A17997" s="1">
        <v>1090100479768</v>
      </c>
      <c r="B17997" t="s">
        <v>16924</v>
      </c>
    </row>
    <row r="17998" spans="1:2">
      <c r="A17998" s="1">
        <v>1090100479775</v>
      </c>
      <c r="B17998" t="s">
        <v>16925</v>
      </c>
    </row>
    <row r="17999" spans="1:2">
      <c r="A17999" s="1">
        <v>1090100479782</v>
      </c>
      <c r="B17999" t="s">
        <v>16926</v>
      </c>
    </row>
    <row r="18000" spans="1:2">
      <c r="A18000" s="1">
        <v>1090100479799</v>
      </c>
      <c r="B18000" t="s">
        <v>16927</v>
      </c>
    </row>
    <row r="18001" spans="1:2">
      <c r="A18001" s="1">
        <v>1090100479867</v>
      </c>
      <c r="B18001" t="s">
        <v>16928</v>
      </c>
    </row>
    <row r="18002" spans="1:2">
      <c r="A18002" s="1">
        <v>1090100479874</v>
      </c>
      <c r="B18002" t="s">
        <v>16929</v>
      </c>
    </row>
    <row r="18003" spans="1:2">
      <c r="A18003" s="1">
        <v>1090100480023</v>
      </c>
      <c r="B18003" t="s">
        <v>16930</v>
      </c>
    </row>
    <row r="18004" spans="1:2">
      <c r="A18004" s="1">
        <v>1090100480740</v>
      </c>
      <c r="B18004" t="s">
        <v>16931</v>
      </c>
    </row>
    <row r="18005" spans="1:2">
      <c r="A18005" s="1">
        <v>1090100480771</v>
      </c>
      <c r="B18005" t="s">
        <v>16932</v>
      </c>
    </row>
    <row r="18006" spans="1:2">
      <c r="A18006" s="1">
        <v>1090100480795</v>
      </c>
      <c r="B18006" t="s">
        <v>16933</v>
      </c>
    </row>
    <row r="18007" spans="1:2">
      <c r="A18007" s="1">
        <v>1090100480818</v>
      </c>
      <c r="B18007" t="s">
        <v>16934</v>
      </c>
    </row>
    <row r="18008" spans="1:2">
      <c r="A18008" s="1">
        <v>1090100480832</v>
      </c>
      <c r="B18008" t="s">
        <v>16935</v>
      </c>
    </row>
    <row r="18009" spans="1:2">
      <c r="A18009" s="1">
        <v>1090100480849</v>
      </c>
      <c r="B18009" t="s">
        <v>16936</v>
      </c>
    </row>
    <row r="18010" spans="1:2">
      <c r="A18010" s="1">
        <v>1090100480856</v>
      </c>
      <c r="B18010" t="s">
        <v>16937</v>
      </c>
    </row>
    <row r="18011" spans="1:2">
      <c r="A18011" s="1">
        <v>1090100481044</v>
      </c>
      <c r="B18011" t="s">
        <v>16938</v>
      </c>
    </row>
    <row r="18012" spans="1:2">
      <c r="A18012" s="1">
        <v>1090100481075</v>
      </c>
      <c r="B18012" t="s">
        <v>16939</v>
      </c>
    </row>
    <row r="18013" spans="1:2">
      <c r="A18013" s="1">
        <v>1090100481099</v>
      </c>
      <c r="B18013" t="s">
        <v>16940</v>
      </c>
    </row>
    <row r="18014" spans="1:2">
      <c r="A18014" s="1">
        <v>1090100481235</v>
      </c>
      <c r="B18014" t="s">
        <v>16941</v>
      </c>
    </row>
    <row r="18015" spans="1:2">
      <c r="A18015" s="1">
        <v>1090100481266</v>
      </c>
      <c r="B18015" t="s">
        <v>16942</v>
      </c>
    </row>
    <row r="18016" spans="1:2">
      <c r="A18016" s="1">
        <v>1090100481273</v>
      </c>
      <c r="B18016" t="s">
        <v>16943</v>
      </c>
    </row>
    <row r="18017" spans="1:2">
      <c r="A18017" s="1">
        <v>1090100481358</v>
      </c>
      <c r="B18017" t="s">
        <v>16944</v>
      </c>
    </row>
    <row r="18018" spans="1:2">
      <c r="A18018" s="1">
        <v>1090100484656</v>
      </c>
      <c r="B18018" t="s">
        <v>16945</v>
      </c>
    </row>
    <row r="18019" spans="1:2">
      <c r="A18019" s="1">
        <v>1090100484878</v>
      </c>
      <c r="B18019" t="s">
        <v>16946</v>
      </c>
    </row>
    <row r="18020" spans="1:2">
      <c r="A18020" s="1">
        <v>1090100484991</v>
      </c>
      <c r="B18020" t="s">
        <v>16947</v>
      </c>
    </row>
    <row r="18021" spans="1:2">
      <c r="A18021" s="1">
        <v>1090100485059</v>
      </c>
      <c r="B18021" t="s">
        <v>16948</v>
      </c>
    </row>
    <row r="18022" spans="1:2">
      <c r="A18022" s="1">
        <v>1090100485066</v>
      </c>
      <c r="B18022" t="s">
        <v>16949</v>
      </c>
    </row>
    <row r="18023" spans="1:2">
      <c r="A18023" s="1">
        <v>1090100485080</v>
      </c>
      <c r="B18023" t="s">
        <v>16950</v>
      </c>
    </row>
    <row r="18024" spans="1:2">
      <c r="A18024" s="1">
        <v>1090100485097</v>
      </c>
      <c r="B18024" t="s">
        <v>16951</v>
      </c>
    </row>
    <row r="18025" spans="1:2">
      <c r="A18025" s="1">
        <v>1090100485240</v>
      </c>
      <c r="B18025" t="s">
        <v>16952</v>
      </c>
    </row>
    <row r="18026" spans="1:2">
      <c r="A18026" s="1">
        <v>1090100485349</v>
      </c>
      <c r="B18026" t="s">
        <v>16953</v>
      </c>
    </row>
    <row r="18027" spans="1:2">
      <c r="A18027" s="1">
        <v>1090100485547</v>
      </c>
      <c r="B18027" t="s">
        <v>16954</v>
      </c>
    </row>
    <row r="18028" spans="1:2">
      <c r="A18028" s="1">
        <v>1090100485608</v>
      </c>
      <c r="B18028" t="s">
        <v>16955</v>
      </c>
    </row>
    <row r="18029" spans="1:2">
      <c r="A18029" s="1">
        <v>1090100485714</v>
      </c>
      <c r="B18029" t="s">
        <v>16956</v>
      </c>
    </row>
    <row r="18030" spans="1:2">
      <c r="A18030" s="1">
        <v>1090100485950</v>
      </c>
      <c r="B18030" t="s">
        <v>16957</v>
      </c>
    </row>
    <row r="18031" spans="1:2">
      <c r="A18031" s="1">
        <v>1090100486032</v>
      </c>
      <c r="B18031" t="s">
        <v>16958</v>
      </c>
    </row>
    <row r="18032" spans="1:2">
      <c r="A18032" s="1">
        <v>1090100486063</v>
      </c>
      <c r="B18032" t="s">
        <v>16959</v>
      </c>
    </row>
    <row r="18033" spans="1:2">
      <c r="A18033" s="1">
        <v>1090100486100</v>
      </c>
      <c r="B18033" t="s">
        <v>16960</v>
      </c>
    </row>
    <row r="18034" spans="1:2">
      <c r="A18034" s="1">
        <v>1090100486155</v>
      </c>
      <c r="B18034" t="s">
        <v>16961</v>
      </c>
    </row>
    <row r="18035" spans="1:2">
      <c r="A18035" s="1">
        <v>1090100486193</v>
      </c>
      <c r="B18035" t="s">
        <v>16962</v>
      </c>
    </row>
    <row r="18036" spans="1:2">
      <c r="A18036" s="1">
        <v>1090100486247</v>
      </c>
      <c r="B18036" t="s">
        <v>16963</v>
      </c>
    </row>
    <row r="18037" spans="1:2">
      <c r="A18037" s="1">
        <v>1090100486308</v>
      </c>
      <c r="B18037" t="s">
        <v>16964</v>
      </c>
    </row>
    <row r="18038" spans="1:2">
      <c r="A18038" s="1">
        <v>1090100486438</v>
      </c>
      <c r="B18038" t="s">
        <v>16965</v>
      </c>
    </row>
    <row r="18039" spans="1:2">
      <c r="A18039" s="1">
        <v>1090100487237</v>
      </c>
      <c r="B18039" t="s">
        <v>16966</v>
      </c>
    </row>
    <row r="18040" spans="1:2">
      <c r="A18040" s="1">
        <v>1090100487312</v>
      </c>
      <c r="B18040" t="s">
        <v>16967</v>
      </c>
    </row>
    <row r="18041" spans="1:2">
      <c r="A18041" s="1">
        <v>1090100487398</v>
      </c>
      <c r="B18041" t="s">
        <v>16968</v>
      </c>
    </row>
    <row r="18042" spans="1:2">
      <c r="A18042" s="1">
        <v>1090100489859</v>
      </c>
      <c r="B18042" t="s">
        <v>16969</v>
      </c>
    </row>
    <row r="18043" spans="1:2">
      <c r="A18043" s="1">
        <v>1090100489866</v>
      </c>
      <c r="B18043" t="s">
        <v>16970</v>
      </c>
    </row>
    <row r="18044" spans="1:2">
      <c r="A18044" s="1">
        <v>1090100489873</v>
      </c>
      <c r="B18044" t="s">
        <v>16971</v>
      </c>
    </row>
    <row r="18045" spans="1:2">
      <c r="A18045" s="1">
        <v>1090100489880</v>
      </c>
      <c r="B18045" t="s">
        <v>16972</v>
      </c>
    </row>
    <row r="18046" spans="1:2">
      <c r="A18046" s="1">
        <v>1090100489897</v>
      </c>
      <c r="B18046" t="s">
        <v>16973</v>
      </c>
    </row>
    <row r="18047" spans="1:2">
      <c r="A18047" s="1">
        <v>1090100489903</v>
      </c>
      <c r="B18047" t="s">
        <v>16974</v>
      </c>
    </row>
    <row r="18048" spans="1:2">
      <c r="A18048" s="1">
        <v>1090100489910</v>
      </c>
      <c r="B18048" t="s">
        <v>16975</v>
      </c>
    </row>
    <row r="18049" spans="1:2">
      <c r="A18049" s="1">
        <v>1090100489927</v>
      </c>
      <c r="B18049" t="s">
        <v>16976</v>
      </c>
    </row>
    <row r="18050" spans="1:2">
      <c r="A18050" s="1">
        <v>1090100490206</v>
      </c>
      <c r="B18050" t="s">
        <v>16977</v>
      </c>
    </row>
    <row r="18051" spans="1:2">
      <c r="A18051" s="1">
        <v>1090100490213</v>
      </c>
      <c r="B18051" t="s">
        <v>16978</v>
      </c>
    </row>
    <row r="18052" spans="1:2">
      <c r="A18052" s="1">
        <v>1090100490220</v>
      </c>
      <c r="B18052" t="s">
        <v>16979</v>
      </c>
    </row>
    <row r="18053" spans="1:2">
      <c r="A18053" s="1">
        <v>1090100490237</v>
      </c>
      <c r="B18053" t="s">
        <v>16980</v>
      </c>
    </row>
    <row r="18054" spans="1:2">
      <c r="A18054" s="1">
        <v>1090100490244</v>
      </c>
      <c r="B18054" t="s">
        <v>16981</v>
      </c>
    </row>
    <row r="18055" spans="1:2">
      <c r="A18055" s="1">
        <v>1090100490251</v>
      </c>
      <c r="B18055" t="s">
        <v>16982</v>
      </c>
    </row>
    <row r="18056" spans="1:2">
      <c r="A18056" s="1">
        <v>1090100490268</v>
      </c>
      <c r="B18056" t="s">
        <v>16983</v>
      </c>
    </row>
    <row r="18057" spans="1:2">
      <c r="A18057" s="1">
        <v>1090100490275</v>
      </c>
      <c r="B18057" t="s">
        <v>16984</v>
      </c>
    </row>
    <row r="18058" spans="1:2">
      <c r="A18058" s="1">
        <v>1090100490329</v>
      </c>
      <c r="B18058" t="s">
        <v>16985</v>
      </c>
    </row>
    <row r="18059" spans="1:2">
      <c r="A18059" s="1">
        <v>1090100491067</v>
      </c>
      <c r="B18059" t="s">
        <v>16986</v>
      </c>
    </row>
    <row r="18060" spans="1:2">
      <c r="A18060" s="1">
        <v>1090100491074</v>
      </c>
      <c r="B18060" t="s">
        <v>16987</v>
      </c>
    </row>
    <row r="18061" spans="1:2">
      <c r="A18061" s="1">
        <v>1090100491098</v>
      </c>
      <c r="B18061" t="s">
        <v>16988</v>
      </c>
    </row>
    <row r="18062" spans="1:2">
      <c r="A18062" s="1">
        <v>1090100491104</v>
      </c>
      <c r="B18062" t="s">
        <v>16989</v>
      </c>
    </row>
    <row r="18063" spans="1:2">
      <c r="A18063" s="1">
        <v>1090100491111</v>
      </c>
      <c r="B18063" t="s">
        <v>16990</v>
      </c>
    </row>
    <row r="18064" spans="1:2">
      <c r="A18064" s="1">
        <v>1090100491128</v>
      </c>
      <c r="B18064" t="s">
        <v>16991</v>
      </c>
    </row>
    <row r="18065" spans="1:2">
      <c r="A18065" s="1">
        <v>1090100491142</v>
      </c>
      <c r="B18065" t="s">
        <v>16992</v>
      </c>
    </row>
    <row r="18066" spans="1:2">
      <c r="A18066" s="1">
        <v>1090100491166</v>
      </c>
      <c r="B18066" t="s">
        <v>16993</v>
      </c>
    </row>
    <row r="18067" spans="1:2">
      <c r="A18067" s="1">
        <v>1090100491203</v>
      </c>
      <c r="B18067" t="s">
        <v>16994</v>
      </c>
    </row>
    <row r="18068" spans="1:2">
      <c r="A18068" s="1">
        <v>1090100493221</v>
      </c>
      <c r="B18068" t="s">
        <v>16995</v>
      </c>
    </row>
    <row r="18069" spans="1:2">
      <c r="A18069" s="1">
        <v>1090100493245</v>
      </c>
      <c r="B18069" t="s">
        <v>16996</v>
      </c>
    </row>
    <row r="18070" spans="1:2">
      <c r="A18070" s="1">
        <v>1090100493306</v>
      </c>
      <c r="B18070" t="s">
        <v>16997</v>
      </c>
    </row>
    <row r="18071" spans="1:2">
      <c r="A18071" s="1">
        <v>1090100493375</v>
      </c>
      <c r="B18071" t="s">
        <v>16998</v>
      </c>
    </row>
    <row r="18072" spans="1:2">
      <c r="A18072" s="1">
        <v>1090100493429</v>
      </c>
      <c r="B18072" t="s">
        <v>16999</v>
      </c>
    </row>
    <row r="18073" spans="1:2">
      <c r="A18073" s="1">
        <v>1090100493474</v>
      </c>
      <c r="B18073" t="s">
        <v>17000</v>
      </c>
    </row>
    <row r="18074" spans="1:2">
      <c r="A18074" s="1">
        <v>1090100493504</v>
      </c>
      <c r="B18074" t="s">
        <v>17001</v>
      </c>
    </row>
    <row r="18075" spans="1:2">
      <c r="A18075" s="1">
        <v>1090100493573</v>
      </c>
      <c r="B18075" t="s">
        <v>17002</v>
      </c>
    </row>
    <row r="18076" spans="1:2">
      <c r="A18076" s="1">
        <v>1090100493580</v>
      </c>
      <c r="B18076" t="s">
        <v>17003</v>
      </c>
    </row>
    <row r="18077" spans="1:2">
      <c r="A18077" s="1">
        <v>1090100493641</v>
      </c>
      <c r="B18077" t="s">
        <v>17004</v>
      </c>
    </row>
    <row r="18078" spans="1:2">
      <c r="A18078" s="1">
        <v>1090100493887</v>
      </c>
      <c r="B18078" t="s">
        <v>17005</v>
      </c>
    </row>
    <row r="18079" spans="1:2">
      <c r="A18079" s="1">
        <v>1090100493948</v>
      </c>
      <c r="B18079" t="s">
        <v>17006</v>
      </c>
    </row>
    <row r="18080" spans="1:2">
      <c r="A18080" s="1">
        <v>1090100494136</v>
      </c>
      <c r="B18080" t="s">
        <v>17007</v>
      </c>
    </row>
    <row r="18081" spans="1:2">
      <c r="A18081" s="1">
        <v>1090100494167</v>
      </c>
      <c r="B18081" t="s">
        <v>17008</v>
      </c>
    </row>
    <row r="18082" spans="1:2">
      <c r="A18082" s="1">
        <v>1090100494174</v>
      </c>
      <c r="B18082" t="s">
        <v>17009</v>
      </c>
    </row>
    <row r="18083" spans="1:2">
      <c r="A18083" s="1">
        <v>1090100494181</v>
      </c>
      <c r="B18083" t="s">
        <v>17010</v>
      </c>
    </row>
    <row r="18084" spans="1:2">
      <c r="A18084" s="1">
        <v>1090100494198</v>
      </c>
      <c r="B18084" t="s">
        <v>17011</v>
      </c>
    </row>
    <row r="18085" spans="1:2">
      <c r="A18085" s="1">
        <v>1090100494204</v>
      </c>
      <c r="B18085" t="s">
        <v>17012</v>
      </c>
    </row>
    <row r="18086" spans="1:2">
      <c r="A18086" s="1">
        <v>1090100494211</v>
      </c>
      <c r="B18086" t="s">
        <v>17013</v>
      </c>
    </row>
    <row r="18087" spans="1:2">
      <c r="A18087" s="1">
        <v>1090100494228</v>
      </c>
      <c r="B18087" t="s">
        <v>17014</v>
      </c>
    </row>
    <row r="18088" spans="1:2">
      <c r="A18088" s="1">
        <v>1090100494235</v>
      </c>
      <c r="B18088" t="s">
        <v>17015</v>
      </c>
    </row>
    <row r="18089" spans="1:2">
      <c r="A18089" s="1">
        <v>1090100494242</v>
      </c>
      <c r="B18089" t="s">
        <v>17016</v>
      </c>
    </row>
    <row r="18090" spans="1:2">
      <c r="A18090" s="1">
        <v>1090100494259</v>
      </c>
      <c r="B18090" t="s">
        <v>17017</v>
      </c>
    </row>
    <row r="18091" spans="1:2">
      <c r="A18091" s="1">
        <v>1090100494266</v>
      </c>
      <c r="B18091" t="s">
        <v>17018</v>
      </c>
    </row>
    <row r="18092" spans="1:2">
      <c r="A18092" s="1">
        <v>1090100494273</v>
      </c>
      <c r="B18092" t="s">
        <v>17019</v>
      </c>
    </row>
    <row r="18093" spans="1:2">
      <c r="A18093" s="1">
        <v>1090100494280</v>
      </c>
      <c r="B18093" t="s">
        <v>17020</v>
      </c>
    </row>
    <row r="18094" spans="1:2">
      <c r="A18094" s="1">
        <v>1090100494297</v>
      </c>
      <c r="B18094" t="s">
        <v>17021</v>
      </c>
    </row>
    <row r="18095" spans="1:2">
      <c r="A18095" s="1">
        <v>1090100494303</v>
      </c>
      <c r="B18095" t="s">
        <v>17022</v>
      </c>
    </row>
    <row r="18096" spans="1:2">
      <c r="A18096" s="1">
        <v>1090100494310</v>
      </c>
      <c r="B18096" t="s">
        <v>17023</v>
      </c>
    </row>
    <row r="18097" spans="1:2">
      <c r="A18097" s="1">
        <v>1090100494327</v>
      </c>
      <c r="B18097" t="s">
        <v>17024</v>
      </c>
    </row>
    <row r="18098" spans="1:2">
      <c r="A18098" s="1">
        <v>1090100496475</v>
      </c>
      <c r="B18098" t="s">
        <v>17025</v>
      </c>
    </row>
    <row r="18099" spans="1:2">
      <c r="A18099" s="1">
        <v>1090100496772</v>
      </c>
      <c r="B18099" t="s">
        <v>17026</v>
      </c>
    </row>
    <row r="18100" spans="1:2">
      <c r="A18100" s="1">
        <v>1090100496796</v>
      </c>
      <c r="B18100" t="s">
        <v>17027</v>
      </c>
    </row>
    <row r="18101" spans="1:2">
      <c r="A18101" s="1">
        <v>1090100496819</v>
      </c>
      <c r="B18101" t="s">
        <v>17028</v>
      </c>
    </row>
    <row r="18102" spans="1:2">
      <c r="A18102" s="1">
        <v>1090100496826</v>
      </c>
      <c r="B18102" t="s">
        <v>17029</v>
      </c>
    </row>
    <row r="18103" spans="1:2">
      <c r="A18103" s="1">
        <v>1090100496833</v>
      </c>
      <c r="B18103" t="s">
        <v>17030</v>
      </c>
    </row>
    <row r="18104" spans="1:2">
      <c r="A18104" s="1">
        <v>1090100496840</v>
      </c>
      <c r="B18104" t="s">
        <v>17031</v>
      </c>
    </row>
    <row r="18105" spans="1:2">
      <c r="A18105" s="1">
        <v>1090100496857</v>
      </c>
      <c r="B18105" t="s">
        <v>17032</v>
      </c>
    </row>
    <row r="18106" spans="1:2">
      <c r="A18106" s="1">
        <v>1090100496864</v>
      </c>
      <c r="B18106" t="s">
        <v>17033</v>
      </c>
    </row>
    <row r="18107" spans="1:2">
      <c r="A18107" s="1">
        <v>1090100496871</v>
      </c>
      <c r="B18107" t="s">
        <v>17034</v>
      </c>
    </row>
    <row r="18108" spans="1:2">
      <c r="A18108" s="1">
        <v>1090100496888</v>
      </c>
      <c r="B18108" t="s">
        <v>17035</v>
      </c>
    </row>
    <row r="18109" spans="1:2">
      <c r="A18109" s="1">
        <v>1090100496895</v>
      </c>
      <c r="B18109" t="s">
        <v>17036</v>
      </c>
    </row>
    <row r="18110" spans="1:2">
      <c r="A18110" s="1">
        <v>1090100496901</v>
      </c>
      <c r="B18110" t="s">
        <v>17037</v>
      </c>
    </row>
    <row r="18111" spans="1:2">
      <c r="A18111" s="1">
        <v>1090100496918</v>
      </c>
      <c r="B18111" t="s">
        <v>17038</v>
      </c>
    </row>
    <row r="18112" spans="1:2">
      <c r="A18112" s="1">
        <v>1090100496925</v>
      </c>
      <c r="B18112" t="s">
        <v>17039</v>
      </c>
    </row>
    <row r="18113" spans="1:2">
      <c r="A18113" s="1">
        <v>1090100496932</v>
      </c>
      <c r="B18113" t="s">
        <v>17039</v>
      </c>
    </row>
    <row r="18114" spans="1:2">
      <c r="A18114" s="1">
        <v>1090100496949</v>
      </c>
      <c r="B18114" t="s">
        <v>17040</v>
      </c>
    </row>
    <row r="18115" spans="1:2">
      <c r="A18115" s="1">
        <v>1090100496956</v>
      </c>
      <c r="B18115" t="s">
        <v>17041</v>
      </c>
    </row>
    <row r="18116" spans="1:2">
      <c r="A18116" s="1">
        <v>1090100496963</v>
      </c>
      <c r="B18116" t="s">
        <v>17042</v>
      </c>
    </row>
    <row r="18117" spans="1:2">
      <c r="A18117" s="1">
        <v>1090100496970</v>
      </c>
      <c r="B18117" t="s">
        <v>17043</v>
      </c>
    </row>
    <row r="18118" spans="1:2">
      <c r="A18118" s="1">
        <v>1090100496987</v>
      </c>
      <c r="B18118" t="s">
        <v>17044</v>
      </c>
    </row>
    <row r="18119" spans="1:2">
      <c r="A18119" s="1">
        <v>1090100497007</v>
      </c>
      <c r="B18119" t="s">
        <v>17045</v>
      </c>
    </row>
    <row r="18120" spans="1:2">
      <c r="A18120" s="1">
        <v>1090100497014</v>
      </c>
      <c r="B18120" t="s">
        <v>17046</v>
      </c>
    </row>
    <row r="18121" spans="1:2">
      <c r="A18121" s="1">
        <v>1090100497021</v>
      </c>
      <c r="B18121" t="s">
        <v>17047</v>
      </c>
    </row>
    <row r="18122" spans="1:2">
      <c r="A18122" s="1">
        <v>1090100497038</v>
      </c>
      <c r="B18122" t="s">
        <v>17048</v>
      </c>
    </row>
    <row r="18123" spans="1:2">
      <c r="A18123" s="1">
        <v>1090100497045</v>
      </c>
      <c r="B18123" t="s">
        <v>17049</v>
      </c>
    </row>
    <row r="18124" spans="1:2">
      <c r="A18124" s="1">
        <v>1090100497052</v>
      </c>
      <c r="B18124" t="s">
        <v>17050</v>
      </c>
    </row>
    <row r="18125" spans="1:2">
      <c r="A18125" s="1">
        <v>1090100497069</v>
      </c>
      <c r="B18125" t="s">
        <v>17051</v>
      </c>
    </row>
    <row r="18126" spans="1:2">
      <c r="A18126" s="1">
        <v>1090100497076</v>
      </c>
      <c r="B18126" t="s">
        <v>17052</v>
      </c>
    </row>
    <row r="18127" spans="1:2">
      <c r="A18127" s="1">
        <v>1090100497083</v>
      </c>
      <c r="B18127" t="s">
        <v>17053</v>
      </c>
    </row>
    <row r="18128" spans="1:2">
      <c r="A18128" s="1">
        <v>1090100497090</v>
      </c>
      <c r="B18128" t="s">
        <v>17054</v>
      </c>
    </row>
    <row r="18129" spans="1:2">
      <c r="A18129" s="1">
        <v>1090100497106</v>
      </c>
      <c r="B18129" t="e">
        <f>+FLOORMAT PVC</f>
        <v>#NAME?</v>
      </c>
    </row>
    <row r="18130" spans="1:2">
      <c r="A18130" s="1">
        <v>1090100497137</v>
      </c>
      <c r="B18130" t="s">
        <v>17055</v>
      </c>
    </row>
    <row r="18131" spans="1:2">
      <c r="A18131" s="1">
        <v>1090100497144</v>
      </c>
      <c r="B18131" t="s">
        <v>17056</v>
      </c>
    </row>
    <row r="18132" spans="1:2">
      <c r="A18132" s="1">
        <v>1090100497151</v>
      </c>
      <c r="B18132" t="s">
        <v>17057</v>
      </c>
    </row>
    <row r="18133" spans="1:2">
      <c r="A18133" s="1">
        <v>1090100497182</v>
      </c>
      <c r="B18133" t="s">
        <v>17058</v>
      </c>
    </row>
    <row r="18134" spans="1:2">
      <c r="A18134" s="1">
        <v>1090100497229</v>
      </c>
      <c r="B18134" t="s">
        <v>17059</v>
      </c>
    </row>
    <row r="18135" spans="1:2">
      <c r="A18135" s="1">
        <v>1090100497243</v>
      </c>
      <c r="B18135" t="s">
        <v>17060</v>
      </c>
    </row>
    <row r="18136" spans="1:2">
      <c r="A18136" s="1">
        <v>1090100497267</v>
      </c>
      <c r="B18136" t="s">
        <v>17061</v>
      </c>
    </row>
    <row r="18137" spans="1:2">
      <c r="A18137" s="1">
        <v>1090100497281</v>
      </c>
      <c r="B18137" t="s">
        <v>17062</v>
      </c>
    </row>
    <row r="18138" spans="1:2">
      <c r="A18138" s="1">
        <v>1090100497298</v>
      </c>
      <c r="B18138" t="s">
        <v>17063</v>
      </c>
    </row>
    <row r="18139" spans="1:2">
      <c r="A18139" s="1">
        <v>1090100497335</v>
      </c>
      <c r="B18139" t="s">
        <v>17064</v>
      </c>
    </row>
    <row r="18140" spans="1:2">
      <c r="A18140" s="1">
        <v>1090100497502</v>
      </c>
      <c r="B18140" t="s">
        <v>17065</v>
      </c>
    </row>
    <row r="18141" spans="1:2">
      <c r="A18141" s="1">
        <v>1090100497519</v>
      </c>
      <c r="B18141" t="s">
        <v>17066</v>
      </c>
    </row>
    <row r="18142" spans="1:2">
      <c r="A18142" s="1">
        <v>1090100497557</v>
      </c>
      <c r="B18142" t="s">
        <v>17067</v>
      </c>
    </row>
    <row r="18143" spans="1:2">
      <c r="A18143" s="1">
        <v>1090100497571</v>
      </c>
      <c r="B18143" t="s">
        <v>17068</v>
      </c>
    </row>
    <row r="18144" spans="1:2">
      <c r="A18144" s="1">
        <v>1090100497595</v>
      </c>
      <c r="B18144" t="s">
        <v>17069</v>
      </c>
    </row>
    <row r="18145" spans="1:2">
      <c r="A18145" s="1">
        <v>1090100497724</v>
      </c>
      <c r="B18145" t="s">
        <v>17070</v>
      </c>
    </row>
    <row r="18146" spans="1:2">
      <c r="A18146" s="1">
        <v>1090100497731</v>
      </c>
      <c r="B18146" t="s">
        <v>17071</v>
      </c>
    </row>
    <row r="18147" spans="1:2">
      <c r="A18147" s="1">
        <v>1090100497762</v>
      </c>
      <c r="B18147" t="s">
        <v>17072</v>
      </c>
    </row>
    <row r="18148" spans="1:2">
      <c r="A18148" s="1">
        <v>1090100497823</v>
      </c>
      <c r="B18148" t="s">
        <v>17073</v>
      </c>
    </row>
    <row r="18149" spans="1:2">
      <c r="A18149" s="1">
        <v>1090100497885</v>
      </c>
      <c r="B18149" t="s">
        <v>17074</v>
      </c>
    </row>
    <row r="18150" spans="1:2">
      <c r="A18150" s="1">
        <v>1090100497908</v>
      </c>
      <c r="B18150" t="s">
        <v>17075</v>
      </c>
    </row>
    <row r="18151" spans="1:2">
      <c r="A18151" s="1">
        <v>1090100497960</v>
      </c>
      <c r="B18151" t="s">
        <v>17076</v>
      </c>
    </row>
    <row r="18152" spans="1:2">
      <c r="A18152" s="1">
        <v>1090100497991</v>
      </c>
      <c r="B18152" t="s">
        <v>17076</v>
      </c>
    </row>
    <row r="18153" spans="1:2">
      <c r="A18153" s="1">
        <v>1090100498004</v>
      </c>
      <c r="B18153" t="s">
        <v>17076</v>
      </c>
    </row>
    <row r="18154" spans="1:2">
      <c r="A18154" s="1">
        <v>1090100498011</v>
      </c>
      <c r="B18154" t="s">
        <v>17075</v>
      </c>
    </row>
    <row r="18155" spans="1:2">
      <c r="A18155" s="1">
        <v>1090100498028</v>
      </c>
      <c r="B18155" t="s">
        <v>17077</v>
      </c>
    </row>
    <row r="18156" spans="1:2">
      <c r="A18156" s="1">
        <v>1090100498035</v>
      </c>
      <c r="B18156" t="s">
        <v>17077</v>
      </c>
    </row>
    <row r="18157" spans="1:2">
      <c r="A18157" s="1">
        <v>1090100498042</v>
      </c>
      <c r="B18157" t="s">
        <v>17078</v>
      </c>
    </row>
    <row r="18158" spans="1:2">
      <c r="A18158" s="1">
        <v>1090100498165</v>
      </c>
      <c r="B18158" t="s">
        <v>17079</v>
      </c>
    </row>
    <row r="18159" spans="1:2">
      <c r="A18159" s="1">
        <v>1090100498219</v>
      </c>
      <c r="B18159" t="s">
        <v>17080</v>
      </c>
    </row>
    <row r="18160" spans="1:2">
      <c r="A18160" s="1">
        <v>1090100498240</v>
      </c>
      <c r="B18160" t="s">
        <v>17081</v>
      </c>
    </row>
    <row r="18161" spans="1:2">
      <c r="A18161" s="1">
        <v>1090100498318</v>
      </c>
      <c r="B18161" t="s">
        <v>17082</v>
      </c>
    </row>
    <row r="18162" spans="1:2">
      <c r="A18162" s="1">
        <v>1090100504996</v>
      </c>
      <c r="B18162" t="s">
        <v>17083</v>
      </c>
    </row>
    <row r="18163" spans="1:2">
      <c r="A18163" s="1">
        <v>1090100505009</v>
      </c>
      <c r="B18163" t="s">
        <v>17084</v>
      </c>
    </row>
    <row r="18164" spans="1:2">
      <c r="A18164" s="1">
        <v>1090100505016</v>
      </c>
      <c r="B18164" t="s">
        <v>17085</v>
      </c>
    </row>
    <row r="18165" spans="1:2">
      <c r="A18165" s="1">
        <v>1090100505474</v>
      </c>
      <c r="B18165" t="s">
        <v>17086</v>
      </c>
    </row>
    <row r="18166" spans="1:2">
      <c r="A18166" s="1">
        <v>1090100505511</v>
      </c>
      <c r="B18166" t="s">
        <v>17087</v>
      </c>
    </row>
    <row r="18167" spans="1:2">
      <c r="A18167" s="1">
        <v>1090100505535</v>
      </c>
      <c r="B18167" t="s">
        <v>17088</v>
      </c>
    </row>
    <row r="18168" spans="1:2">
      <c r="A18168" s="1">
        <v>1090100505542</v>
      </c>
      <c r="B18168" t="s">
        <v>17089</v>
      </c>
    </row>
    <row r="18169" spans="1:2">
      <c r="A18169" s="1">
        <v>1090100505559</v>
      </c>
      <c r="B18169" t="s">
        <v>17090</v>
      </c>
    </row>
    <row r="18170" spans="1:2">
      <c r="A18170" s="1">
        <v>1090100505634</v>
      </c>
      <c r="B18170" t="s">
        <v>17091</v>
      </c>
    </row>
    <row r="18171" spans="1:2">
      <c r="A18171" s="1">
        <v>1090100505665</v>
      </c>
      <c r="B18171" t="s">
        <v>17092</v>
      </c>
    </row>
    <row r="18172" spans="1:2">
      <c r="A18172" s="1">
        <v>1090100505726</v>
      </c>
      <c r="B18172" t="s">
        <v>17093</v>
      </c>
    </row>
    <row r="18173" spans="1:2">
      <c r="A18173" s="1">
        <v>1090100505733</v>
      </c>
      <c r="B18173" t="s">
        <v>17094</v>
      </c>
    </row>
    <row r="18174" spans="1:2">
      <c r="A18174" s="1">
        <v>1090100505740</v>
      </c>
      <c r="B18174" t="s">
        <v>17095</v>
      </c>
    </row>
    <row r="18175" spans="1:2">
      <c r="A18175" s="1">
        <v>1090100505757</v>
      </c>
      <c r="B18175" t="s">
        <v>17096</v>
      </c>
    </row>
    <row r="18176" spans="1:2">
      <c r="A18176" s="1">
        <v>1090100505764</v>
      </c>
      <c r="B18176" t="s">
        <v>17097</v>
      </c>
    </row>
    <row r="18177" spans="1:2">
      <c r="A18177" s="1">
        <v>1090100505771</v>
      </c>
      <c r="B18177" t="s">
        <v>17098</v>
      </c>
    </row>
    <row r="18178" spans="1:2">
      <c r="A18178" s="1">
        <v>1090100505849</v>
      </c>
      <c r="B18178" t="s">
        <v>17099</v>
      </c>
    </row>
    <row r="18179" spans="1:2">
      <c r="A18179" s="1">
        <v>1090100505856</v>
      </c>
      <c r="B18179" t="s">
        <v>17100</v>
      </c>
    </row>
    <row r="18180" spans="1:2">
      <c r="A18180" s="1">
        <v>1090100506174</v>
      </c>
      <c r="B18180" t="s">
        <v>17101</v>
      </c>
    </row>
    <row r="18181" spans="1:2">
      <c r="A18181" s="1">
        <v>1090100506600</v>
      </c>
      <c r="B18181" t="s">
        <v>17102</v>
      </c>
    </row>
    <row r="18182" spans="1:2">
      <c r="A18182" s="1">
        <v>1090100506617</v>
      </c>
      <c r="B18182" t="s">
        <v>17103</v>
      </c>
    </row>
    <row r="18183" spans="1:2">
      <c r="A18183" s="1">
        <v>1090100506716</v>
      </c>
      <c r="B18183" t="s">
        <v>17104</v>
      </c>
    </row>
    <row r="18184" spans="1:2">
      <c r="A18184" s="1">
        <v>1090100506761</v>
      </c>
      <c r="B18184" t="s">
        <v>17105</v>
      </c>
    </row>
    <row r="18185" spans="1:2">
      <c r="A18185" s="1">
        <v>1090100506778</v>
      </c>
      <c r="B18185" t="s">
        <v>17106</v>
      </c>
    </row>
    <row r="18186" spans="1:2">
      <c r="A18186" s="1">
        <v>1090100506785</v>
      </c>
      <c r="B18186" t="s">
        <v>17107</v>
      </c>
    </row>
    <row r="18187" spans="1:2">
      <c r="A18187" s="1">
        <v>1090100506792</v>
      </c>
      <c r="B18187" t="s">
        <v>17108</v>
      </c>
    </row>
    <row r="18188" spans="1:2">
      <c r="A18188" s="1">
        <v>1090100506808</v>
      </c>
      <c r="B18188" t="s">
        <v>17109</v>
      </c>
    </row>
    <row r="18189" spans="1:2">
      <c r="A18189" s="1">
        <v>1090100506815</v>
      </c>
      <c r="B18189" t="s">
        <v>17110</v>
      </c>
    </row>
    <row r="18190" spans="1:2">
      <c r="A18190" s="1">
        <v>1090100506822</v>
      </c>
      <c r="B18190" t="s">
        <v>17111</v>
      </c>
    </row>
    <row r="18191" spans="1:2">
      <c r="A18191" s="1">
        <v>1090100506839</v>
      </c>
      <c r="B18191" t="s">
        <v>17112</v>
      </c>
    </row>
    <row r="18192" spans="1:2">
      <c r="A18192" s="1">
        <v>1090100506846</v>
      </c>
      <c r="B18192" t="s">
        <v>17113</v>
      </c>
    </row>
    <row r="18193" spans="1:2">
      <c r="A18193" s="1">
        <v>1090100507058</v>
      </c>
      <c r="B18193" t="s">
        <v>17114</v>
      </c>
    </row>
    <row r="18194" spans="1:2">
      <c r="A18194" s="1">
        <v>1090100507119</v>
      </c>
      <c r="B18194" t="s">
        <v>17115</v>
      </c>
    </row>
    <row r="18195" spans="1:2">
      <c r="A18195" s="1">
        <v>1090100507133</v>
      </c>
      <c r="B18195" t="s">
        <v>17116</v>
      </c>
    </row>
    <row r="18196" spans="1:2">
      <c r="A18196" s="1">
        <v>1090100507140</v>
      </c>
      <c r="B18196" t="s">
        <v>17117</v>
      </c>
    </row>
    <row r="18197" spans="1:2">
      <c r="A18197" s="1">
        <v>1090100507157</v>
      </c>
      <c r="B18197" t="s">
        <v>17118</v>
      </c>
    </row>
    <row r="18198" spans="1:2">
      <c r="A18198" s="1">
        <v>1090100507164</v>
      </c>
      <c r="B18198" t="s">
        <v>17119</v>
      </c>
    </row>
    <row r="18199" spans="1:2">
      <c r="A18199" s="1">
        <v>1090100507171</v>
      </c>
      <c r="B18199" t="s">
        <v>17120</v>
      </c>
    </row>
    <row r="18200" spans="1:2">
      <c r="A18200" s="1">
        <v>1090100507188</v>
      </c>
      <c r="B18200" t="s">
        <v>17121</v>
      </c>
    </row>
    <row r="18201" spans="1:2">
      <c r="A18201" s="1">
        <v>1090100507201</v>
      </c>
      <c r="B18201" t="s">
        <v>17122</v>
      </c>
    </row>
    <row r="18202" spans="1:2">
      <c r="A18202" s="1">
        <v>1090100507225</v>
      </c>
      <c r="B18202" t="s">
        <v>17123</v>
      </c>
    </row>
    <row r="18203" spans="1:2">
      <c r="A18203" s="1">
        <v>1090100507270</v>
      </c>
      <c r="B18203" t="s">
        <v>17124</v>
      </c>
    </row>
    <row r="18204" spans="1:2">
      <c r="A18204" s="1">
        <v>1090100507287</v>
      </c>
      <c r="B18204" t="s">
        <v>17125</v>
      </c>
    </row>
    <row r="18205" spans="1:2">
      <c r="A18205" s="1">
        <v>1090100507294</v>
      </c>
      <c r="B18205" t="s">
        <v>17126</v>
      </c>
    </row>
    <row r="18206" spans="1:2">
      <c r="A18206" s="1">
        <v>1090100507300</v>
      </c>
      <c r="B18206" t="s">
        <v>17127</v>
      </c>
    </row>
    <row r="18207" spans="1:2">
      <c r="A18207" s="1">
        <v>1090100507317</v>
      </c>
      <c r="B18207" t="s">
        <v>17128</v>
      </c>
    </row>
    <row r="18208" spans="1:2">
      <c r="A18208" s="1">
        <v>1090100507324</v>
      </c>
      <c r="B18208" t="s">
        <v>17129</v>
      </c>
    </row>
    <row r="18209" spans="1:2">
      <c r="A18209" s="1">
        <v>1090100507331</v>
      </c>
      <c r="B18209" t="s">
        <v>17130</v>
      </c>
    </row>
    <row r="18210" spans="1:2">
      <c r="A18210" s="1">
        <v>1090100507348</v>
      </c>
      <c r="B18210" t="s">
        <v>17131</v>
      </c>
    </row>
    <row r="18211" spans="1:2">
      <c r="A18211" s="1">
        <v>1090100507355</v>
      </c>
      <c r="B18211" t="s">
        <v>17132</v>
      </c>
    </row>
    <row r="18212" spans="1:2">
      <c r="A18212" s="1">
        <v>1090100507362</v>
      </c>
      <c r="B18212" t="s">
        <v>17133</v>
      </c>
    </row>
    <row r="18213" spans="1:2">
      <c r="A18213" s="1">
        <v>1090100507379</v>
      </c>
      <c r="B18213" t="s">
        <v>17134</v>
      </c>
    </row>
    <row r="18214" spans="1:2">
      <c r="A18214" s="1">
        <v>1090100507409</v>
      </c>
      <c r="B18214" t="s">
        <v>17135</v>
      </c>
    </row>
    <row r="18215" spans="1:2">
      <c r="A18215" s="1">
        <v>1090100507416</v>
      </c>
      <c r="B18215" t="s">
        <v>17136</v>
      </c>
    </row>
    <row r="18216" spans="1:2">
      <c r="A18216" s="1">
        <v>1090100507522</v>
      </c>
      <c r="B18216" t="s">
        <v>17137</v>
      </c>
    </row>
    <row r="18217" spans="1:2">
      <c r="A18217" s="1">
        <v>1090100507607</v>
      </c>
      <c r="B18217" t="s">
        <v>17138</v>
      </c>
    </row>
    <row r="18218" spans="1:2">
      <c r="A18218" s="1">
        <v>1090100507621</v>
      </c>
      <c r="B18218" t="s">
        <v>17139</v>
      </c>
    </row>
    <row r="18219" spans="1:2">
      <c r="A18219" s="1">
        <v>1090100507638</v>
      </c>
      <c r="B18219" t="s">
        <v>17140</v>
      </c>
    </row>
    <row r="18220" spans="1:2">
      <c r="A18220" s="1">
        <v>1090100507645</v>
      </c>
      <c r="B18220" t="s">
        <v>17141</v>
      </c>
    </row>
    <row r="18221" spans="1:2">
      <c r="A18221" s="1">
        <v>1090100507652</v>
      </c>
      <c r="B18221" t="s">
        <v>17142</v>
      </c>
    </row>
    <row r="18222" spans="1:2">
      <c r="A18222" s="1">
        <v>1090100507706</v>
      </c>
      <c r="B18222" t="s">
        <v>17143</v>
      </c>
    </row>
    <row r="18223" spans="1:2">
      <c r="A18223" s="1">
        <v>1090100507713</v>
      </c>
      <c r="B18223" t="s">
        <v>17144</v>
      </c>
    </row>
    <row r="18224" spans="1:2">
      <c r="A18224" s="1">
        <v>1090100507720</v>
      </c>
      <c r="B18224" t="s">
        <v>17145</v>
      </c>
    </row>
    <row r="18225" spans="1:2">
      <c r="A18225" s="1">
        <v>1090100507737</v>
      </c>
      <c r="B18225" t="s">
        <v>17146</v>
      </c>
    </row>
    <row r="18226" spans="1:2">
      <c r="A18226" s="1">
        <v>1090100507744</v>
      </c>
      <c r="B18226" t="s">
        <v>17147</v>
      </c>
    </row>
    <row r="18227" spans="1:2">
      <c r="A18227" s="1">
        <v>1090100507751</v>
      </c>
      <c r="B18227" t="s">
        <v>17148</v>
      </c>
    </row>
    <row r="18228" spans="1:2">
      <c r="A18228" s="1">
        <v>1090100507768</v>
      </c>
      <c r="B18228" t="s">
        <v>17149</v>
      </c>
    </row>
    <row r="18229" spans="1:2">
      <c r="A18229" s="1">
        <v>1090100507836</v>
      </c>
      <c r="B18229" t="s">
        <v>17150</v>
      </c>
    </row>
    <row r="18230" spans="1:2">
      <c r="A18230" s="1">
        <v>1090100507881</v>
      </c>
      <c r="B18230" t="s">
        <v>17151</v>
      </c>
    </row>
    <row r="18231" spans="1:2">
      <c r="A18231" s="1">
        <v>1090100507928</v>
      </c>
      <c r="B18231" t="s">
        <v>17152</v>
      </c>
    </row>
    <row r="18232" spans="1:2">
      <c r="A18232" s="1">
        <v>1090100507935</v>
      </c>
      <c r="B18232" t="s">
        <v>17153</v>
      </c>
    </row>
    <row r="18233" spans="1:2">
      <c r="A18233" s="1">
        <v>1090100507942</v>
      </c>
      <c r="B18233" t="s">
        <v>17154</v>
      </c>
    </row>
    <row r="18234" spans="1:2">
      <c r="A18234" s="1">
        <v>1090100507959</v>
      </c>
      <c r="B18234" t="s">
        <v>17155</v>
      </c>
    </row>
    <row r="18235" spans="1:2">
      <c r="A18235" s="1">
        <v>1090100507966</v>
      </c>
      <c r="B18235" t="s">
        <v>17156</v>
      </c>
    </row>
    <row r="18236" spans="1:2">
      <c r="A18236" s="1">
        <v>1090100507973</v>
      </c>
      <c r="B18236" t="s">
        <v>17157</v>
      </c>
    </row>
    <row r="18237" spans="1:2">
      <c r="A18237" s="1">
        <v>1090100507980</v>
      </c>
      <c r="B18237" t="s">
        <v>17158</v>
      </c>
    </row>
    <row r="18238" spans="1:2">
      <c r="A18238" s="1">
        <v>1090100508154</v>
      </c>
      <c r="B18238" t="s">
        <v>17159</v>
      </c>
    </row>
    <row r="18239" spans="1:2">
      <c r="A18239" s="1">
        <v>1090100508161</v>
      </c>
      <c r="B18239" t="s">
        <v>17160</v>
      </c>
    </row>
    <row r="18240" spans="1:2">
      <c r="A18240" s="1">
        <v>1090100508178</v>
      </c>
      <c r="B18240" t="s">
        <v>17161</v>
      </c>
    </row>
    <row r="18241" spans="1:2">
      <c r="A18241" s="1">
        <v>1090100508192</v>
      </c>
      <c r="B18241" t="s">
        <v>17162</v>
      </c>
    </row>
    <row r="18242" spans="1:2">
      <c r="A18242" s="1">
        <v>1090100508215</v>
      </c>
      <c r="B18242" t="s">
        <v>17163</v>
      </c>
    </row>
    <row r="18243" spans="1:2">
      <c r="A18243" s="1">
        <v>1090100508222</v>
      </c>
      <c r="B18243" t="s">
        <v>17164</v>
      </c>
    </row>
    <row r="18244" spans="1:2">
      <c r="A18244" s="1">
        <v>1090100508239</v>
      </c>
      <c r="B18244" t="s">
        <v>17165</v>
      </c>
    </row>
    <row r="18245" spans="1:2">
      <c r="A18245" s="1">
        <v>1090100508246</v>
      </c>
      <c r="B18245" t="s">
        <v>17166</v>
      </c>
    </row>
    <row r="18246" spans="1:2">
      <c r="A18246" s="1">
        <v>1090100508253</v>
      </c>
      <c r="B18246" t="s">
        <v>17167</v>
      </c>
    </row>
    <row r="18247" spans="1:2">
      <c r="A18247" s="1">
        <v>1090100508260</v>
      </c>
      <c r="B18247" t="s">
        <v>17168</v>
      </c>
    </row>
    <row r="18248" spans="1:2">
      <c r="A18248" s="1">
        <v>1090100508284</v>
      </c>
      <c r="B18248" t="s">
        <v>17169</v>
      </c>
    </row>
    <row r="18249" spans="1:2">
      <c r="A18249" s="1">
        <v>1090100508291</v>
      </c>
      <c r="B18249" t="s">
        <v>17170</v>
      </c>
    </row>
    <row r="18250" spans="1:2">
      <c r="A18250" s="1">
        <v>1090100508314</v>
      </c>
      <c r="B18250" t="s">
        <v>17171</v>
      </c>
    </row>
    <row r="18251" spans="1:2">
      <c r="A18251" s="1">
        <v>1090100508321</v>
      </c>
      <c r="B18251" t="s">
        <v>17172</v>
      </c>
    </row>
    <row r="18252" spans="1:2">
      <c r="A18252" s="1">
        <v>1090100508338</v>
      </c>
      <c r="B18252" t="s">
        <v>17173</v>
      </c>
    </row>
    <row r="18253" spans="1:2">
      <c r="A18253" s="1">
        <v>1090100508345</v>
      </c>
      <c r="B18253" t="s">
        <v>17174</v>
      </c>
    </row>
    <row r="18254" spans="1:2">
      <c r="A18254" s="1">
        <v>1090100508352</v>
      </c>
      <c r="B18254" t="s">
        <v>17175</v>
      </c>
    </row>
    <row r="18255" spans="1:2">
      <c r="A18255" s="1">
        <v>1090100508369</v>
      </c>
      <c r="B18255" t="s">
        <v>17176</v>
      </c>
    </row>
    <row r="18256" spans="1:2">
      <c r="A18256" s="1">
        <v>1090100508376</v>
      </c>
      <c r="B18256" t="s">
        <v>17177</v>
      </c>
    </row>
    <row r="18257" spans="1:2">
      <c r="A18257" s="1">
        <v>1090100508383</v>
      </c>
      <c r="B18257" t="s">
        <v>17178</v>
      </c>
    </row>
    <row r="18258" spans="1:2">
      <c r="A18258" s="1">
        <v>1090100508390</v>
      </c>
      <c r="B18258" t="s">
        <v>17179</v>
      </c>
    </row>
    <row r="18259" spans="1:2">
      <c r="A18259" s="1">
        <v>1090100508406</v>
      </c>
      <c r="B18259" t="s">
        <v>17180</v>
      </c>
    </row>
    <row r="18260" spans="1:2">
      <c r="A18260" s="1">
        <v>1090100508413</v>
      </c>
      <c r="B18260" t="s">
        <v>17181</v>
      </c>
    </row>
    <row r="18261" spans="1:2">
      <c r="A18261" s="1">
        <v>1090100508420</v>
      </c>
      <c r="B18261" t="s">
        <v>17182</v>
      </c>
    </row>
    <row r="18262" spans="1:2">
      <c r="A18262" s="1">
        <v>1090100508437</v>
      </c>
      <c r="B18262" t="s">
        <v>17183</v>
      </c>
    </row>
    <row r="18263" spans="1:2">
      <c r="A18263" s="1">
        <v>1090100508444</v>
      </c>
      <c r="B18263" t="s">
        <v>17184</v>
      </c>
    </row>
    <row r="18264" spans="1:2">
      <c r="A18264" s="1">
        <v>1090100508451</v>
      </c>
      <c r="B18264" t="s">
        <v>17185</v>
      </c>
    </row>
    <row r="18265" spans="1:2">
      <c r="A18265" s="1">
        <v>1090100508475</v>
      </c>
      <c r="B18265" t="s">
        <v>17186</v>
      </c>
    </row>
    <row r="18266" spans="1:2">
      <c r="A18266" s="1">
        <v>1090100508482</v>
      </c>
      <c r="B18266" t="s">
        <v>17187</v>
      </c>
    </row>
    <row r="18267" spans="1:2">
      <c r="A18267" s="1">
        <v>1090100508499</v>
      </c>
      <c r="B18267" t="s">
        <v>17188</v>
      </c>
    </row>
    <row r="18268" spans="1:2">
      <c r="A18268" s="1">
        <v>1090100508505</v>
      </c>
      <c r="B18268" t="s">
        <v>17189</v>
      </c>
    </row>
    <row r="18269" spans="1:2">
      <c r="A18269" s="1">
        <v>1090100508512</v>
      </c>
      <c r="B18269" t="s">
        <v>17190</v>
      </c>
    </row>
    <row r="18270" spans="1:2">
      <c r="A18270" s="1">
        <v>1090100508543</v>
      </c>
      <c r="B18270" t="s">
        <v>17191</v>
      </c>
    </row>
    <row r="18271" spans="1:2">
      <c r="A18271" s="1">
        <v>1090100508598</v>
      </c>
      <c r="B18271" t="s">
        <v>17192</v>
      </c>
    </row>
    <row r="18272" spans="1:2">
      <c r="A18272" s="1">
        <v>1090100508628</v>
      </c>
      <c r="B18272" t="s">
        <v>17193</v>
      </c>
    </row>
    <row r="18273" spans="1:2">
      <c r="A18273" s="1">
        <v>1090100508666</v>
      </c>
      <c r="B18273" t="s">
        <v>17194</v>
      </c>
    </row>
    <row r="18274" spans="1:2">
      <c r="A18274" s="1">
        <v>1090100508680</v>
      </c>
      <c r="B18274" t="s">
        <v>17195</v>
      </c>
    </row>
    <row r="18275" spans="1:2">
      <c r="A18275" s="1">
        <v>1090100508703</v>
      </c>
      <c r="B18275" t="s">
        <v>17196</v>
      </c>
    </row>
    <row r="18276" spans="1:2">
      <c r="A18276" s="1">
        <v>1090100508727</v>
      </c>
      <c r="B18276" t="s">
        <v>17197</v>
      </c>
    </row>
    <row r="18277" spans="1:2">
      <c r="A18277" s="1">
        <v>1090100508734</v>
      </c>
      <c r="B18277" t="s">
        <v>17198</v>
      </c>
    </row>
    <row r="18278" spans="1:2">
      <c r="A18278" s="1">
        <v>1090100508741</v>
      </c>
      <c r="B18278" t="s">
        <v>17199</v>
      </c>
    </row>
    <row r="18279" spans="1:2">
      <c r="A18279" s="1">
        <v>1090100508758</v>
      </c>
      <c r="B18279" t="s">
        <v>17200</v>
      </c>
    </row>
    <row r="18280" spans="1:2">
      <c r="A18280" s="1">
        <v>1090100508864</v>
      </c>
      <c r="B18280" t="s">
        <v>17201</v>
      </c>
    </row>
    <row r="18281" spans="1:2">
      <c r="A18281" s="1">
        <v>1090100508901</v>
      </c>
      <c r="B18281" t="s">
        <v>17202</v>
      </c>
    </row>
    <row r="18282" spans="1:2">
      <c r="A18282" s="1">
        <v>1090100508925</v>
      </c>
      <c r="B18282" t="s">
        <v>17203</v>
      </c>
    </row>
    <row r="18283" spans="1:2">
      <c r="A18283" s="1">
        <v>1090100508956</v>
      </c>
      <c r="B18283" t="s">
        <v>17204</v>
      </c>
    </row>
    <row r="18284" spans="1:2">
      <c r="A18284" s="1">
        <v>1090100508987</v>
      </c>
      <c r="B18284" t="s">
        <v>17205</v>
      </c>
    </row>
    <row r="18285" spans="1:2">
      <c r="A18285" s="1">
        <v>1090100509007</v>
      </c>
      <c r="B18285" t="s">
        <v>17206</v>
      </c>
    </row>
    <row r="18286" spans="1:2">
      <c r="A18286" s="1">
        <v>1090100509014</v>
      </c>
      <c r="B18286" t="s">
        <v>17207</v>
      </c>
    </row>
    <row r="18287" spans="1:2">
      <c r="A18287" s="1">
        <v>1090100509021</v>
      </c>
      <c r="B18287" t="s">
        <v>17208</v>
      </c>
    </row>
    <row r="18288" spans="1:2">
      <c r="A18288" s="1">
        <v>1090100509038</v>
      </c>
      <c r="B18288" t="s">
        <v>17209</v>
      </c>
    </row>
    <row r="18289" spans="1:2">
      <c r="A18289" s="1">
        <v>1090100509045</v>
      </c>
      <c r="B18289" t="s">
        <v>17210</v>
      </c>
    </row>
    <row r="18290" spans="1:2">
      <c r="A18290" s="1">
        <v>1090100509052</v>
      </c>
      <c r="B18290" t="s">
        <v>17211</v>
      </c>
    </row>
    <row r="18291" spans="1:2">
      <c r="A18291" s="1">
        <v>1090100509069</v>
      </c>
      <c r="B18291" t="s">
        <v>17212</v>
      </c>
    </row>
    <row r="18292" spans="1:2">
      <c r="A18292" s="1">
        <v>1090100509076</v>
      </c>
      <c r="B18292" t="s">
        <v>17213</v>
      </c>
    </row>
    <row r="18293" spans="1:2">
      <c r="A18293" s="1">
        <v>1090100509083</v>
      </c>
      <c r="B18293" t="s">
        <v>17214</v>
      </c>
    </row>
    <row r="18294" spans="1:2">
      <c r="A18294" s="1">
        <v>1090100509090</v>
      </c>
      <c r="B18294" t="s">
        <v>17215</v>
      </c>
    </row>
    <row r="18295" spans="1:2">
      <c r="A18295" s="1">
        <v>1090100509106</v>
      </c>
      <c r="B18295" t="s">
        <v>17216</v>
      </c>
    </row>
    <row r="18296" spans="1:2">
      <c r="A18296" s="1">
        <v>1090100509113</v>
      </c>
      <c r="B18296" t="s">
        <v>17217</v>
      </c>
    </row>
    <row r="18297" spans="1:2">
      <c r="A18297" s="1">
        <v>1090100509120</v>
      </c>
      <c r="B18297" t="s">
        <v>17218</v>
      </c>
    </row>
    <row r="18298" spans="1:2">
      <c r="A18298" s="1">
        <v>1090100509137</v>
      </c>
      <c r="B18298" t="s">
        <v>17219</v>
      </c>
    </row>
    <row r="18299" spans="1:2">
      <c r="A18299" s="1">
        <v>1090100509144</v>
      </c>
      <c r="B18299" t="s">
        <v>17220</v>
      </c>
    </row>
    <row r="18300" spans="1:2">
      <c r="A18300" s="1">
        <v>1090100509151</v>
      </c>
      <c r="B18300" t="s">
        <v>17221</v>
      </c>
    </row>
    <row r="18301" spans="1:2">
      <c r="A18301" s="1">
        <v>1090100509168</v>
      </c>
      <c r="B18301" t="s">
        <v>17222</v>
      </c>
    </row>
    <row r="18302" spans="1:2">
      <c r="A18302" s="1">
        <v>1090100509175</v>
      </c>
      <c r="B18302" t="s">
        <v>17223</v>
      </c>
    </row>
    <row r="18303" spans="1:2">
      <c r="A18303" s="1">
        <v>1090100509182</v>
      </c>
      <c r="B18303" t="s">
        <v>17224</v>
      </c>
    </row>
    <row r="18304" spans="1:2">
      <c r="A18304" s="1">
        <v>1090100509199</v>
      </c>
      <c r="B18304" t="s">
        <v>17225</v>
      </c>
    </row>
    <row r="18305" spans="1:2">
      <c r="A18305" s="1">
        <v>1090100509205</v>
      </c>
      <c r="B18305" t="s">
        <v>17226</v>
      </c>
    </row>
    <row r="18306" spans="1:2">
      <c r="A18306" s="1">
        <v>1090100509212</v>
      </c>
      <c r="B18306" t="s">
        <v>17227</v>
      </c>
    </row>
    <row r="18307" spans="1:2">
      <c r="A18307" s="1">
        <v>1090100509229</v>
      </c>
      <c r="B18307" t="s">
        <v>17228</v>
      </c>
    </row>
    <row r="18308" spans="1:2">
      <c r="A18308" s="1">
        <v>1090100509236</v>
      </c>
      <c r="B18308" t="s">
        <v>17229</v>
      </c>
    </row>
    <row r="18309" spans="1:2">
      <c r="A18309" s="1">
        <v>1090100509243</v>
      </c>
      <c r="B18309" t="s">
        <v>17230</v>
      </c>
    </row>
    <row r="18310" spans="1:2">
      <c r="A18310" s="1">
        <v>1090100509250</v>
      </c>
      <c r="B18310" t="s">
        <v>17231</v>
      </c>
    </row>
    <row r="18311" spans="1:2">
      <c r="A18311" s="1">
        <v>1090100509267</v>
      </c>
      <c r="B18311" t="s">
        <v>17232</v>
      </c>
    </row>
    <row r="18312" spans="1:2">
      <c r="A18312" s="1">
        <v>1090100509274</v>
      </c>
      <c r="B18312" t="s">
        <v>17233</v>
      </c>
    </row>
    <row r="18313" spans="1:2">
      <c r="A18313" s="1">
        <v>1090100509281</v>
      </c>
      <c r="B18313" t="s">
        <v>17234</v>
      </c>
    </row>
    <row r="18314" spans="1:2">
      <c r="A18314" s="1">
        <v>1090100509298</v>
      </c>
      <c r="B18314" t="s">
        <v>17235</v>
      </c>
    </row>
    <row r="18315" spans="1:2">
      <c r="A18315" s="1">
        <v>1090100509304</v>
      </c>
      <c r="B18315" t="s">
        <v>17236</v>
      </c>
    </row>
    <row r="18316" spans="1:2">
      <c r="A18316" s="1">
        <v>1090100509311</v>
      </c>
      <c r="B18316" t="s">
        <v>17237</v>
      </c>
    </row>
    <row r="18317" spans="1:2">
      <c r="A18317" s="1">
        <v>1090100509328</v>
      </c>
      <c r="B18317" t="s">
        <v>17238</v>
      </c>
    </row>
    <row r="18318" spans="1:2">
      <c r="A18318" s="1">
        <v>1090100509335</v>
      </c>
      <c r="B18318" t="s">
        <v>17239</v>
      </c>
    </row>
    <row r="18319" spans="1:2">
      <c r="A18319" s="1">
        <v>1090100509342</v>
      </c>
      <c r="B18319" t="s">
        <v>17240</v>
      </c>
    </row>
    <row r="18320" spans="1:2">
      <c r="A18320" s="1">
        <v>1090100509359</v>
      </c>
      <c r="B18320" t="s">
        <v>17241</v>
      </c>
    </row>
    <row r="18321" spans="1:2">
      <c r="A18321" s="1">
        <v>1090100509434</v>
      </c>
      <c r="B18321" t="s">
        <v>17242</v>
      </c>
    </row>
    <row r="18322" spans="1:2">
      <c r="A18322" s="1">
        <v>1090100509441</v>
      </c>
      <c r="B18322" t="s">
        <v>17243</v>
      </c>
    </row>
    <row r="18323" spans="1:2">
      <c r="A18323" s="1">
        <v>1090100509458</v>
      </c>
      <c r="B18323" t="s">
        <v>17244</v>
      </c>
    </row>
    <row r="18324" spans="1:2">
      <c r="A18324" s="1">
        <v>1090100509465</v>
      </c>
      <c r="B18324" t="s">
        <v>17245</v>
      </c>
    </row>
    <row r="18325" spans="1:2">
      <c r="A18325" s="1">
        <v>1090100509472</v>
      </c>
      <c r="B18325" t="s">
        <v>17246</v>
      </c>
    </row>
    <row r="18326" spans="1:2">
      <c r="A18326" s="1">
        <v>1090100509489</v>
      </c>
      <c r="B18326" t="s">
        <v>17247</v>
      </c>
    </row>
    <row r="18327" spans="1:2">
      <c r="A18327" s="1">
        <v>1090100509519</v>
      </c>
      <c r="B18327" t="s">
        <v>17248</v>
      </c>
    </row>
    <row r="18328" spans="1:2">
      <c r="A18328" s="1">
        <v>1090100509526</v>
      </c>
      <c r="B18328" t="s">
        <v>17249</v>
      </c>
    </row>
    <row r="18329" spans="1:2">
      <c r="A18329" s="1">
        <v>1090100509540</v>
      </c>
      <c r="B18329" t="s">
        <v>17250</v>
      </c>
    </row>
    <row r="18330" spans="1:2">
      <c r="A18330" s="1">
        <v>1090100509557</v>
      </c>
      <c r="B18330" t="s">
        <v>17251</v>
      </c>
    </row>
    <row r="18331" spans="1:2">
      <c r="A18331" s="1">
        <v>1090100509564</v>
      </c>
      <c r="B18331" t="s">
        <v>17252</v>
      </c>
    </row>
    <row r="18332" spans="1:2">
      <c r="A18332" s="1">
        <v>1090100509571</v>
      </c>
      <c r="B18332" t="s">
        <v>17253</v>
      </c>
    </row>
    <row r="18333" spans="1:2">
      <c r="A18333" s="1">
        <v>1090100509588</v>
      </c>
      <c r="B18333" t="s">
        <v>17254</v>
      </c>
    </row>
    <row r="18334" spans="1:2">
      <c r="A18334" s="1">
        <v>1090100509649</v>
      </c>
      <c r="B18334" t="s">
        <v>17255</v>
      </c>
    </row>
    <row r="18335" spans="1:2">
      <c r="A18335" s="1">
        <v>1090100509724</v>
      </c>
      <c r="B18335" t="e">
        <f>+NFS-FILTER BLUETECH C2 WHITE</f>
        <v>#NAME?</v>
      </c>
    </row>
    <row r="18336" spans="1:2">
      <c r="A18336" s="1">
        <v>1090100509755</v>
      </c>
      <c r="B18336" t="s">
        <v>17256</v>
      </c>
    </row>
    <row r="18337" spans="1:2">
      <c r="A18337" s="1">
        <v>1090100509762</v>
      </c>
      <c r="B18337" t="s">
        <v>17257</v>
      </c>
    </row>
    <row r="18338" spans="1:2">
      <c r="A18338" s="1">
        <v>1090100509779</v>
      </c>
      <c r="B18338" t="s">
        <v>17258</v>
      </c>
    </row>
    <row r="18339" spans="1:2">
      <c r="A18339" s="1">
        <v>1090100509786</v>
      </c>
      <c r="B18339" t="s">
        <v>17259</v>
      </c>
    </row>
    <row r="18340" spans="1:2">
      <c r="A18340" s="1">
        <v>1090100509793</v>
      </c>
      <c r="B18340" t="s">
        <v>17260</v>
      </c>
    </row>
    <row r="18341" spans="1:2">
      <c r="A18341" s="1">
        <v>1090100509809</v>
      </c>
      <c r="B18341" t="s">
        <v>17261</v>
      </c>
    </row>
    <row r="18342" spans="1:2">
      <c r="A18342" s="1">
        <v>1090100509816</v>
      </c>
      <c r="B18342" t="s">
        <v>17262</v>
      </c>
    </row>
    <row r="18343" spans="1:2">
      <c r="A18343" s="1">
        <v>1090100509823</v>
      </c>
      <c r="B18343" t="s">
        <v>17263</v>
      </c>
    </row>
    <row r="18344" spans="1:2">
      <c r="A18344" s="1">
        <v>1090100509830</v>
      </c>
      <c r="B18344" t="s">
        <v>17264</v>
      </c>
    </row>
    <row r="18345" spans="1:2">
      <c r="A18345" s="1">
        <v>1090100509847</v>
      </c>
      <c r="B18345" t="s">
        <v>17265</v>
      </c>
    </row>
    <row r="18346" spans="1:2">
      <c r="A18346" s="1">
        <v>1090100509854</v>
      </c>
      <c r="B18346" t="s">
        <v>17266</v>
      </c>
    </row>
    <row r="18347" spans="1:2">
      <c r="A18347" s="1">
        <v>1090100509861</v>
      </c>
      <c r="B18347" t="s">
        <v>17267</v>
      </c>
    </row>
    <row r="18348" spans="1:2">
      <c r="A18348" s="1">
        <v>1090100509878</v>
      </c>
      <c r="B18348" t="s">
        <v>17268</v>
      </c>
    </row>
    <row r="18349" spans="1:2">
      <c r="A18349" s="1">
        <v>1090100509885</v>
      </c>
      <c r="B18349" t="s">
        <v>17269</v>
      </c>
    </row>
    <row r="18350" spans="1:2">
      <c r="A18350" s="1">
        <v>1090100509892</v>
      </c>
      <c r="B18350" t="s">
        <v>17270</v>
      </c>
    </row>
    <row r="18351" spans="1:2">
      <c r="A18351" s="1">
        <v>1090100510102</v>
      </c>
      <c r="B18351" t="s">
        <v>17271</v>
      </c>
    </row>
    <row r="18352" spans="1:2">
      <c r="A18352" s="1">
        <v>1090100510119</v>
      </c>
      <c r="B18352" t="s">
        <v>17272</v>
      </c>
    </row>
    <row r="18353" spans="1:2">
      <c r="A18353" s="1">
        <v>1090100510126</v>
      </c>
      <c r="B18353" t="s">
        <v>17273</v>
      </c>
    </row>
    <row r="18354" spans="1:2">
      <c r="A18354" s="1">
        <v>1090100510140</v>
      </c>
      <c r="B18354" t="s">
        <v>17274</v>
      </c>
    </row>
    <row r="18355" spans="1:2">
      <c r="A18355" s="1">
        <v>1090100510232</v>
      </c>
      <c r="B18355" t="s">
        <v>17275</v>
      </c>
    </row>
    <row r="18356" spans="1:2">
      <c r="A18356" s="1">
        <v>1090100510249</v>
      </c>
      <c r="B18356" t="s">
        <v>17276</v>
      </c>
    </row>
    <row r="18357" spans="1:2">
      <c r="A18357" s="1">
        <v>1090100510256</v>
      </c>
      <c r="B18357" t="s">
        <v>17277</v>
      </c>
    </row>
    <row r="18358" spans="1:2">
      <c r="A18358" s="1">
        <v>1090100510287</v>
      </c>
      <c r="B18358" t="s">
        <v>17278</v>
      </c>
    </row>
    <row r="18359" spans="1:2">
      <c r="A18359" s="1">
        <v>1090100510294</v>
      </c>
      <c r="B18359" t="s">
        <v>17279</v>
      </c>
    </row>
    <row r="18360" spans="1:2">
      <c r="A18360" s="1">
        <v>1090100510300</v>
      </c>
      <c r="B18360" t="s">
        <v>17280</v>
      </c>
    </row>
    <row r="18361" spans="1:2">
      <c r="A18361" s="1">
        <v>1090100510317</v>
      </c>
      <c r="B18361" t="s">
        <v>17281</v>
      </c>
    </row>
    <row r="18362" spans="1:2">
      <c r="A18362" s="1">
        <v>1090100510324</v>
      </c>
      <c r="B18362" t="s">
        <v>17282</v>
      </c>
    </row>
    <row r="18363" spans="1:2">
      <c r="A18363" s="1">
        <v>1090100510331</v>
      </c>
      <c r="B18363" t="s">
        <v>17283</v>
      </c>
    </row>
    <row r="18364" spans="1:2">
      <c r="A18364" s="1">
        <v>1090100510348</v>
      </c>
      <c r="B18364" t="s">
        <v>17284</v>
      </c>
    </row>
    <row r="18365" spans="1:2">
      <c r="A18365" s="1">
        <v>1090100510485</v>
      </c>
      <c r="B18365" t="s">
        <v>17285</v>
      </c>
    </row>
    <row r="18366" spans="1:2">
      <c r="A18366" s="1">
        <v>1090100510515</v>
      </c>
      <c r="B18366" t="s">
        <v>17286</v>
      </c>
    </row>
    <row r="18367" spans="1:2">
      <c r="A18367" s="1">
        <v>1090100510539</v>
      </c>
      <c r="B18367" t="s">
        <v>17287</v>
      </c>
    </row>
    <row r="18368" spans="1:2">
      <c r="A18368" s="1">
        <v>1090100510546</v>
      </c>
      <c r="B18368" t="s">
        <v>17288</v>
      </c>
    </row>
    <row r="18369" spans="1:2">
      <c r="A18369" s="1">
        <v>1090100510553</v>
      </c>
      <c r="B18369" t="s">
        <v>17289</v>
      </c>
    </row>
    <row r="18370" spans="1:2">
      <c r="A18370" s="1">
        <v>1090100510850</v>
      </c>
      <c r="B18370" t="s">
        <v>17290</v>
      </c>
    </row>
    <row r="18371" spans="1:2">
      <c r="A18371" s="1">
        <v>1090100510874</v>
      </c>
      <c r="B18371" t="s">
        <v>17291</v>
      </c>
    </row>
    <row r="18372" spans="1:2">
      <c r="A18372" s="1">
        <v>1090100510881</v>
      </c>
      <c r="B18372" t="s">
        <v>17292</v>
      </c>
    </row>
    <row r="18373" spans="1:2">
      <c r="A18373" s="1">
        <v>1090100510898</v>
      </c>
      <c r="B18373" t="s">
        <v>17293</v>
      </c>
    </row>
    <row r="18374" spans="1:2">
      <c r="A18374" s="1">
        <v>1090100510904</v>
      </c>
      <c r="B18374" t="s">
        <v>17294</v>
      </c>
    </row>
    <row r="18375" spans="1:2">
      <c r="A18375" s="1">
        <v>1090100510911</v>
      </c>
      <c r="B18375" t="s">
        <v>17295</v>
      </c>
    </row>
    <row r="18376" spans="1:2">
      <c r="A18376" s="1">
        <v>1090100510928</v>
      </c>
      <c r="B18376" t="s">
        <v>17296</v>
      </c>
    </row>
    <row r="18377" spans="1:2">
      <c r="A18377" s="1">
        <v>1090100510935</v>
      </c>
      <c r="B18377" t="s">
        <v>17297</v>
      </c>
    </row>
    <row r="18378" spans="1:2">
      <c r="A18378" s="1">
        <v>1090100510942</v>
      </c>
      <c r="B18378" t="s">
        <v>17298</v>
      </c>
    </row>
    <row r="18379" spans="1:2">
      <c r="A18379" s="1">
        <v>1090100510959</v>
      </c>
      <c r="B18379" t="s">
        <v>17299</v>
      </c>
    </row>
    <row r="18380" spans="1:2">
      <c r="A18380" s="1">
        <v>1090100510966</v>
      </c>
      <c r="B18380" t="s">
        <v>17300</v>
      </c>
    </row>
    <row r="18381" spans="1:2">
      <c r="A18381" s="1">
        <v>1090100510973</v>
      </c>
      <c r="B18381" t="s">
        <v>17301</v>
      </c>
    </row>
    <row r="18382" spans="1:2">
      <c r="A18382" s="1">
        <v>1090100510980</v>
      </c>
      <c r="B18382" t="s">
        <v>17302</v>
      </c>
    </row>
    <row r="18383" spans="1:2">
      <c r="A18383" s="1">
        <v>1090100510997</v>
      </c>
      <c r="B18383" t="s">
        <v>17303</v>
      </c>
    </row>
    <row r="18384" spans="1:2">
      <c r="A18384" s="1">
        <v>1090100511000</v>
      </c>
      <c r="B18384" t="s">
        <v>17304</v>
      </c>
    </row>
    <row r="18385" spans="1:2">
      <c r="A18385" s="1">
        <v>1090100511017</v>
      </c>
      <c r="B18385" t="s">
        <v>17305</v>
      </c>
    </row>
    <row r="18386" spans="1:2">
      <c r="A18386" s="1">
        <v>1090100511024</v>
      </c>
      <c r="B18386" t="s">
        <v>17306</v>
      </c>
    </row>
    <row r="18387" spans="1:2">
      <c r="A18387" s="1">
        <v>1090100511031</v>
      </c>
      <c r="B18387" t="s">
        <v>17307</v>
      </c>
    </row>
    <row r="18388" spans="1:2">
      <c r="A18388" s="1">
        <v>1090100511048</v>
      </c>
      <c r="B18388" t="s">
        <v>17308</v>
      </c>
    </row>
    <row r="18389" spans="1:2">
      <c r="A18389" s="1">
        <v>1090100511055</v>
      </c>
      <c r="B18389" t="s">
        <v>17309</v>
      </c>
    </row>
    <row r="18390" spans="1:2">
      <c r="A18390" s="1">
        <v>1090100511062</v>
      </c>
      <c r="B18390" t="s">
        <v>17310</v>
      </c>
    </row>
    <row r="18391" spans="1:2">
      <c r="A18391" s="1">
        <v>1090100511079</v>
      </c>
      <c r="B18391" t="s">
        <v>17311</v>
      </c>
    </row>
    <row r="18392" spans="1:2">
      <c r="A18392" s="1">
        <v>1090100511086</v>
      </c>
      <c r="B18392" t="s">
        <v>17312</v>
      </c>
    </row>
    <row r="18393" spans="1:2">
      <c r="A18393" s="1">
        <v>1090100511093</v>
      </c>
      <c r="B18393" t="s">
        <v>17313</v>
      </c>
    </row>
    <row r="18394" spans="1:2">
      <c r="A18394" s="1">
        <v>1090100511109</v>
      </c>
      <c r="B18394" t="s">
        <v>17314</v>
      </c>
    </row>
    <row r="18395" spans="1:2">
      <c r="A18395" s="1">
        <v>1090100511116</v>
      </c>
      <c r="B18395" t="s">
        <v>17315</v>
      </c>
    </row>
    <row r="18396" spans="1:2">
      <c r="A18396" s="1">
        <v>1090100511123</v>
      </c>
      <c r="B18396" t="s">
        <v>17316</v>
      </c>
    </row>
    <row r="18397" spans="1:2">
      <c r="A18397" s="1">
        <v>1090100511130</v>
      </c>
      <c r="B18397" t="s">
        <v>17317</v>
      </c>
    </row>
    <row r="18398" spans="1:2">
      <c r="A18398" s="1">
        <v>1090100511161</v>
      </c>
      <c r="B18398" t="s">
        <v>17318</v>
      </c>
    </row>
    <row r="18399" spans="1:2">
      <c r="A18399" s="1">
        <v>1090100511178</v>
      </c>
      <c r="B18399" t="s">
        <v>17319</v>
      </c>
    </row>
    <row r="18400" spans="1:2">
      <c r="A18400" s="1">
        <v>1090100511185</v>
      </c>
      <c r="B18400" t="s">
        <v>17320</v>
      </c>
    </row>
    <row r="18401" spans="1:2">
      <c r="A18401" s="1">
        <v>1090100511192</v>
      </c>
      <c r="B18401" t="s">
        <v>17321</v>
      </c>
    </row>
    <row r="18402" spans="1:2">
      <c r="A18402" s="1">
        <v>1090100511307</v>
      </c>
      <c r="B18402" t="s">
        <v>17322</v>
      </c>
    </row>
    <row r="18403" spans="1:2">
      <c r="A18403" s="1">
        <v>1090100511314</v>
      </c>
      <c r="B18403" t="s">
        <v>17323</v>
      </c>
    </row>
    <row r="18404" spans="1:2">
      <c r="A18404" s="1">
        <v>1090100511420</v>
      </c>
      <c r="B18404" t="s">
        <v>17324</v>
      </c>
    </row>
    <row r="18405" spans="1:2">
      <c r="A18405" s="1">
        <v>1090100511536</v>
      </c>
      <c r="B18405" t="s">
        <v>17325</v>
      </c>
    </row>
    <row r="18406" spans="1:2">
      <c r="A18406" s="1">
        <v>1090100511543</v>
      </c>
      <c r="B18406" t="s">
        <v>17326</v>
      </c>
    </row>
    <row r="18407" spans="1:2">
      <c r="A18407" s="1">
        <v>1090100511567</v>
      </c>
      <c r="B18407" t="s">
        <v>17327</v>
      </c>
    </row>
    <row r="18408" spans="1:2">
      <c r="A18408" s="1">
        <v>1090100511574</v>
      </c>
      <c r="B18408" t="s">
        <v>17328</v>
      </c>
    </row>
    <row r="18409" spans="1:2">
      <c r="A18409" s="1">
        <v>1090100511581</v>
      </c>
      <c r="B18409" t="s">
        <v>17329</v>
      </c>
    </row>
    <row r="18410" spans="1:2">
      <c r="A18410" s="1">
        <v>1090100511598</v>
      </c>
      <c r="B18410" t="s">
        <v>17330</v>
      </c>
    </row>
    <row r="18411" spans="1:2">
      <c r="A18411" s="1">
        <v>1090100511604</v>
      </c>
      <c r="B18411" t="s">
        <v>17331</v>
      </c>
    </row>
    <row r="18412" spans="1:2">
      <c r="A18412" s="1">
        <v>1090100511611</v>
      </c>
      <c r="B18412" t="s">
        <v>17332</v>
      </c>
    </row>
    <row r="18413" spans="1:2">
      <c r="A18413" s="1">
        <v>1090100511628</v>
      </c>
      <c r="B18413" t="s">
        <v>17333</v>
      </c>
    </row>
    <row r="18414" spans="1:2">
      <c r="A18414" s="1">
        <v>1090100511635</v>
      </c>
      <c r="B18414" t="s">
        <v>17334</v>
      </c>
    </row>
    <row r="18415" spans="1:2">
      <c r="A18415" s="1">
        <v>1090100511642</v>
      </c>
      <c r="B18415" t="s">
        <v>17335</v>
      </c>
    </row>
    <row r="18416" spans="1:2">
      <c r="A18416" s="1">
        <v>1090100511659</v>
      </c>
      <c r="B18416" t="s">
        <v>17336</v>
      </c>
    </row>
    <row r="18417" spans="1:2">
      <c r="A18417" s="1">
        <v>1090100511666</v>
      </c>
      <c r="B18417" t="s">
        <v>17337</v>
      </c>
    </row>
    <row r="18418" spans="1:2">
      <c r="A18418" s="1">
        <v>1090100511673</v>
      </c>
      <c r="B18418" t="s">
        <v>17338</v>
      </c>
    </row>
    <row r="18419" spans="1:2">
      <c r="A18419" s="1">
        <v>1090100511710</v>
      </c>
      <c r="B18419" t="s">
        <v>17339</v>
      </c>
    </row>
    <row r="18420" spans="1:2">
      <c r="A18420" s="1">
        <v>1090100511727</v>
      </c>
      <c r="B18420" t="s">
        <v>17340</v>
      </c>
    </row>
    <row r="18421" spans="1:2">
      <c r="A18421" s="1">
        <v>1090100511741</v>
      </c>
      <c r="B18421" t="s">
        <v>17341</v>
      </c>
    </row>
    <row r="18422" spans="1:2">
      <c r="A18422" s="1">
        <v>1090100511772</v>
      </c>
      <c r="B18422" t="s">
        <v>17342</v>
      </c>
    </row>
    <row r="18423" spans="1:2">
      <c r="A18423" s="1">
        <v>1090100511789</v>
      </c>
      <c r="B18423" t="s">
        <v>17343</v>
      </c>
    </row>
    <row r="18424" spans="1:2">
      <c r="A18424" s="1">
        <v>1090100511796</v>
      </c>
      <c r="B18424" t="s">
        <v>17344</v>
      </c>
    </row>
    <row r="18425" spans="1:2">
      <c r="A18425" s="1">
        <v>1090100511802</v>
      </c>
      <c r="B18425" t="s">
        <v>17345</v>
      </c>
    </row>
    <row r="18426" spans="1:2">
      <c r="A18426" s="1">
        <v>1090100511819</v>
      </c>
      <c r="B18426" t="s">
        <v>17346</v>
      </c>
    </row>
    <row r="18427" spans="1:2">
      <c r="A18427" s="1">
        <v>1090100511840</v>
      </c>
      <c r="B18427" t="s">
        <v>17347</v>
      </c>
    </row>
    <row r="18428" spans="1:2">
      <c r="A18428" s="1">
        <v>1090100511871</v>
      </c>
      <c r="B18428" t="s">
        <v>17348</v>
      </c>
    </row>
    <row r="18429" spans="1:2">
      <c r="A18429" s="1">
        <v>1090100511901</v>
      </c>
      <c r="B18429" t="s">
        <v>17349</v>
      </c>
    </row>
    <row r="18430" spans="1:2">
      <c r="A18430" s="1">
        <v>1090100511925</v>
      </c>
      <c r="B18430" t="s">
        <v>17350</v>
      </c>
    </row>
    <row r="18431" spans="1:2">
      <c r="A18431" s="1">
        <v>1090100511949</v>
      </c>
      <c r="B18431" t="s">
        <v>17351</v>
      </c>
    </row>
    <row r="18432" spans="1:2">
      <c r="A18432" s="1">
        <v>1090100511956</v>
      </c>
      <c r="B18432" t="s">
        <v>17352</v>
      </c>
    </row>
    <row r="18433" spans="1:2">
      <c r="A18433" s="1">
        <v>1090100512007</v>
      </c>
      <c r="B18433" t="s">
        <v>17353</v>
      </c>
    </row>
    <row r="18434" spans="1:2">
      <c r="A18434" s="1">
        <v>1090100512014</v>
      </c>
      <c r="B18434" t="s">
        <v>17354</v>
      </c>
    </row>
    <row r="18435" spans="1:2">
      <c r="A18435" s="1">
        <v>1090100512137</v>
      </c>
      <c r="B18435" t="s">
        <v>17355</v>
      </c>
    </row>
    <row r="18436" spans="1:2">
      <c r="A18436" s="1">
        <v>1090100512144</v>
      </c>
      <c r="B18436" t="s">
        <v>17356</v>
      </c>
    </row>
    <row r="18437" spans="1:2">
      <c r="A18437" s="1">
        <v>1090100512151</v>
      </c>
      <c r="B18437" t="s">
        <v>17357</v>
      </c>
    </row>
    <row r="18438" spans="1:2">
      <c r="A18438" s="1">
        <v>1090100512175</v>
      </c>
      <c r="B18438" t="s">
        <v>17358</v>
      </c>
    </row>
    <row r="18439" spans="1:2">
      <c r="A18439" s="1">
        <v>1090100512182</v>
      </c>
      <c r="B18439" t="s">
        <v>17359</v>
      </c>
    </row>
    <row r="18440" spans="1:2">
      <c r="A18440" s="1">
        <v>1090100512205</v>
      </c>
      <c r="B18440" t="s">
        <v>17360</v>
      </c>
    </row>
    <row r="18441" spans="1:2">
      <c r="A18441" s="1">
        <v>1090100512212</v>
      </c>
      <c r="B18441" t="s">
        <v>17361</v>
      </c>
    </row>
    <row r="18442" spans="1:2">
      <c r="A18442" s="1">
        <v>1090100512229</v>
      </c>
      <c r="B18442" t="s">
        <v>17362</v>
      </c>
    </row>
    <row r="18443" spans="1:2">
      <c r="A18443" s="1">
        <v>1090100512236</v>
      </c>
      <c r="B18443" t="s">
        <v>17363</v>
      </c>
    </row>
    <row r="18444" spans="1:2">
      <c r="A18444" s="1">
        <v>1090100512243</v>
      </c>
      <c r="B18444" t="s">
        <v>17364</v>
      </c>
    </row>
    <row r="18445" spans="1:2">
      <c r="A18445" s="1">
        <v>1090100512250</v>
      </c>
      <c r="B18445" t="s">
        <v>17365</v>
      </c>
    </row>
    <row r="18446" spans="1:2">
      <c r="A18446" s="1">
        <v>1090100512335</v>
      </c>
      <c r="B18446" t="s">
        <v>17366</v>
      </c>
    </row>
    <row r="18447" spans="1:2">
      <c r="A18447" s="1">
        <v>1090100512397</v>
      </c>
      <c r="B18447" t="s">
        <v>17367</v>
      </c>
    </row>
    <row r="18448" spans="1:2">
      <c r="A18448" s="1">
        <v>1090100512403</v>
      </c>
      <c r="B18448" t="s">
        <v>17368</v>
      </c>
    </row>
    <row r="18449" spans="1:2">
      <c r="A18449" s="1">
        <v>1090100512410</v>
      </c>
      <c r="B18449" t="s">
        <v>17369</v>
      </c>
    </row>
    <row r="18450" spans="1:2">
      <c r="A18450" s="1">
        <v>1090100512427</v>
      </c>
      <c r="B18450" t="s">
        <v>17370</v>
      </c>
    </row>
    <row r="18451" spans="1:2">
      <c r="A18451" s="1">
        <v>1090100512502</v>
      </c>
      <c r="B18451" t="s">
        <v>17371</v>
      </c>
    </row>
    <row r="18452" spans="1:2">
      <c r="A18452" s="1">
        <v>1090100512519</v>
      </c>
      <c r="B18452" t="s">
        <v>17372</v>
      </c>
    </row>
    <row r="18453" spans="1:2">
      <c r="A18453" s="1">
        <v>1090100512526</v>
      </c>
      <c r="B18453" t="s">
        <v>17373</v>
      </c>
    </row>
    <row r="18454" spans="1:2">
      <c r="A18454" s="1">
        <v>1090100512533</v>
      </c>
      <c r="B18454" t="s">
        <v>17374</v>
      </c>
    </row>
    <row r="18455" spans="1:2">
      <c r="A18455" s="1">
        <v>1090100512540</v>
      </c>
      <c r="B18455" t="s">
        <v>17375</v>
      </c>
    </row>
    <row r="18456" spans="1:2">
      <c r="A18456" s="1">
        <v>1090100512564</v>
      </c>
      <c r="B18456" t="s">
        <v>17376</v>
      </c>
    </row>
    <row r="18457" spans="1:2">
      <c r="A18457" s="1">
        <v>1090100512571</v>
      </c>
      <c r="B18457" t="s">
        <v>17377</v>
      </c>
    </row>
    <row r="18458" spans="1:2">
      <c r="A18458" s="1">
        <v>1090100512588</v>
      </c>
      <c r="B18458" t="s">
        <v>17378</v>
      </c>
    </row>
    <row r="18459" spans="1:2">
      <c r="A18459" s="1">
        <v>1090100512939</v>
      </c>
      <c r="B18459" t="s">
        <v>17379</v>
      </c>
    </row>
    <row r="18460" spans="1:2">
      <c r="A18460" s="1">
        <v>1090100512946</v>
      </c>
      <c r="B18460" t="s">
        <v>17380</v>
      </c>
    </row>
    <row r="18461" spans="1:2">
      <c r="A18461" s="1">
        <v>1090100512953</v>
      </c>
      <c r="B18461" t="s">
        <v>17381</v>
      </c>
    </row>
    <row r="18462" spans="1:2">
      <c r="A18462" s="1">
        <v>1090100512977</v>
      </c>
      <c r="B18462" t="s">
        <v>17382</v>
      </c>
    </row>
    <row r="18463" spans="1:2">
      <c r="A18463" s="1">
        <v>1090100512991</v>
      </c>
      <c r="B18463" t="s">
        <v>17383</v>
      </c>
    </row>
    <row r="18464" spans="1:2">
      <c r="A18464" s="1">
        <v>1090100513004</v>
      </c>
      <c r="B18464" t="s">
        <v>17384</v>
      </c>
    </row>
    <row r="18465" spans="1:2">
      <c r="A18465" s="1">
        <v>1090100513011</v>
      </c>
      <c r="B18465" t="s">
        <v>17385</v>
      </c>
    </row>
    <row r="18466" spans="1:2">
      <c r="A18466" s="1">
        <v>1090100513028</v>
      </c>
      <c r="B18466" t="s">
        <v>17386</v>
      </c>
    </row>
    <row r="18467" spans="1:2">
      <c r="A18467" s="1">
        <v>1090100513035</v>
      </c>
      <c r="B18467" t="s">
        <v>17387</v>
      </c>
    </row>
    <row r="18468" spans="1:2">
      <c r="A18468" s="1">
        <v>1090100513042</v>
      </c>
      <c r="B18468" t="s">
        <v>17388</v>
      </c>
    </row>
    <row r="18469" spans="1:2">
      <c r="A18469" s="1">
        <v>1090100513059</v>
      </c>
      <c r="B18469" t="s">
        <v>17389</v>
      </c>
    </row>
    <row r="18470" spans="1:2">
      <c r="A18470" s="1">
        <v>1090100513066</v>
      </c>
      <c r="B18470" t="s">
        <v>17390</v>
      </c>
    </row>
    <row r="18471" spans="1:2">
      <c r="A18471" s="1">
        <v>1090100513080</v>
      </c>
      <c r="B18471" t="s">
        <v>17391</v>
      </c>
    </row>
    <row r="18472" spans="1:2">
      <c r="A18472" s="1">
        <v>1090100513097</v>
      </c>
      <c r="B18472" t="s">
        <v>17392</v>
      </c>
    </row>
    <row r="18473" spans="1:2">
      <c r="A18473" s="1">
        <v>1090100513103</v>
      </c>
      <c r="B18473" t="s">
        <v>17393</v>
      </c>
    </row>
    <row r="18474" spans="1:2">
      <c r="A18474" s="1">
        <v>1090100513110</v>
      </c>
      <c r="B18474" t="s">
        <v>17394</v>
      </c>
    </row>
    <row r="18475" spans="1:2">
      <c r="A18475" s="1">
        <v>1090100513127</v>
      </c>
      <c r="B18475" t="s">
        <v>17395</v>
      </c>
    </row>
    <row r="18476" spans="1:2">
      <c r="A18476" s="1">
        <v>1090100513134</v>
      </c>
      <c r="B18476" t="s">
        <v>17396</v>
      </c>
    </row>
    <row r="18477" spans="1:2">
      <c r="A18477" s="1">
        <v>1090100513141</v>
      </c>
      <c r="B18477" t="s">
        <v>17397</v>
      </c>
    </row>
    <row r="18478" spans="1:2">
      <c r="A18478" s="1">
        <v>1090100513158</v>
      </c>
      <c r="B18478" t="s">
        <v>17398</v>
      </c>
    </row>
    <row r="18479" spans="1:2">
      <c r="A18479" s="1">
        <v>1090100513165</v>
      </c>
      <c r="B18479" t="s">
        <v>17399</v>
      </c>
    </row>
    <row r="18480" spans="1:2">
      <c r="A18480" s="1">
        <v>1090100513172</v>
      </c>
      <c r="B18480" t="s">
        <v>17400</v>
      </c>
    </row>
    <row r="18481" spans="1:2">
      <c r="A18481" s="1">
        <v>1090100513301</v>
      </c>
      <c r="B18481" t="s">
        <v>17401</v>
      </c>
    </row>
    <row r="18482" spans="1:2">
      <c r="A18482" s="1">
        <v>1090100513318</v>
      </c>
      <c r="B18482" t="s">
        <v>17402</v>
      </c>
    </row>
    <row r="18483" spans="1:2">
      <c r="A18483" s="1">
        <v>1090100513325</v>
      </c>
      <c r="B18483" t="s">
        <v>17403</v>
      </c>
    </row>
    <row r="18484" spans="1:2">
      <c r="A18484" s="1">
        <v>1090100513332</v>
      </c>
      <c r="B18484" t="s">
        <v>17404</v>
      </c>
    </row>
    <row r="18485" spans="1:2">
      <c r="A18485" s="1">
        <v>1090100513349</v>
      </c>
      <c r="B18485" t="s">
        <v>17405</v>
      </c>
    </row>
    <row r="18486" spans="1:2">
      <c r="A18486" s="1">
        <v>1090100513356</v>
      </c>
      <c r="B18486" t="s">
        <v>17406</v>
      </c>
    </row>
    <row r="18487" spans="1:2">
      <c r="A18487" s="1">
        <v>1090100513363</v>
      </c>
      <c r="B18487" t="s">
        <v>17407</v>
      </c>
    </row>
    <row r="18488" spans="1:2">
      <c r="A18488" s="1">
        <v>1090100513370</v>
      </c>
      <c r="B18488" t="s">
        <v>17408</v>
      </c>
    </row>
    <row r="18489" spans="1:2">
      <c r="A18489" s="1">
        <v>1090100513387</v>
      </c>
      <c r="B18489" t="s">
        <v>17409</v>
      </c>
    </row>
    <row r="18490" spans="1:2">
      <c r="A18490" s="1">
        <v>1090100513394</v>
      </c>
      <c r="B18490" t="s">
        <v>17410</v>
      </c>
    </row>
    <row r="18491" spans="1:2">
      <c r="A18491" s="1">
        <v>1090100513462</v>
      </c>
      <c r="B18491" t="s">
        <v>17411</v>
      </c>
    </row>
    <row r="18492" spans="1:2">
      <c r="A18492" s="1">
        <v>1090100513479</v>
      </c>
      <c r="B18492" t="s">
        <v>17412</v>
      </c>
    </row>
    <row r="18493" spans="1:2">
      <c r="A18493" s="1">
        <v>1090100513486</v>
      </c>
      <c r="B18493" t="s">
        <v>17413</v>
      </c>
    </row>
    <row r="18494" spans="1:2">
      <c r="A18494" s="1">
        <v>1090100513493</v>
      </c>
      <c r="B18494" t="s">
        <v>17414</v>
      </c>
    </row>
    <row r="18495" spans="1:2">
      <c r="A18495" s="1">
        <v>1090100513509</v>
      </c>
      <c r="B18495" t="s">
        <v>17415</v>
      </c>
    </row>
    <row r="18496" spans="1:2">
      <c r="A18496" s="1">
        <v>1090100513516</v>
      </c>
      <c r="B18496" t="s">
        <v>17416</v>
      </c>
    </row>
    <row r="18497" spans="1:2">
      <c r="A18497" s="1">
        <v>1090100513523</v>
      </c>
      <c r="B18497" t="s">
        <v>17417</v>
      </c>
    </row>
    <row r="18498" spans="1:2">
      <c r="A18498" s="1">
        <v>1090100513530</v>
      </c>
      <c r="B18498" t="s">
        <v>17418</v>
      </c>
    </row>
    <row r="18499" spans="1:2">
      <c r="A18499" s="1">
        <v>1090100513547</v>
      </c>
      <c r="B18499" t="s">
        <v>17419</v>
      </c>
    </row>
    <row r="18500" spans="1:2">
      <c r="A18500" s="1">
        <v>1090100513554</v>
      </c>
      <c r="B18500" t="s">
        <v>17420</v>
      </c>
    </row>
    <row r="18501" spans="1:2">
      <c r="A18501" s="1">
        <v>1090100513561</v>
      </c>
      <c r="B18501" t="s">
        <v>17421</v>
      </c>
    </row>
    <row r="18502" spans="1:2">
      <c r="A18502" s="1">
        <v>1090100513578</v>
      </c>
      <c r="B18502" t="s">
        <v>17422</v>
      </c>
    </row>
    <row r="18503" spans="1:2">
      <c r="A18503" s="1">
        <v>1090100513585</v>
      </c>
      <c r="B18503" t="s">
        <v>17423</v>
      </c>
    </row>
    <row r="18504" spans="1:2">
      <c r="A18504" s="1">
        <v>1090100513592</v>
      </c>
      <c r="B18504" t="s">
        <v>17424</v>
      </c>
    </row>
    <row r="18505" spans="1:2">
      <c r="A18505" s="1">
        <v>1090100513608</v>
      </c>
      <c r="B18505" t="s">
        <v>17425</v>
      </c>
    </row>
    <row r="18506" spans="1:2">
      <c r="A18506" s="1">
        <v>1090100513745</v>
      </c>
      <c r="B18506" t="s">
        <v>17426</v>
      </c>
    </row>
    <row r="18507" spans="1:2">
      <c r="A18507" s="1">
        <v>1090100513752</v>
      </c>
      <c r="B18507" t="s">
        <v>17427</v>
      </c>
    </row>
    <row r="18508" spans="1:2">
      <c r="A18508" s="1">
        <v>1090100513769</v>
      </c>
      <c r="B18508" t="s">
        <v>17428</v>
      </c>
    </row>
    <row r="18509" spans="1:2">
      <c r="A18509" s="1">
        <v>1090100513783</v>
      </c>
      <c r="B18509" t="s">
        <v>17429</v>
      </c>
    </row>
    <row r="18510" spans="1:2">
      <c r="A18510" s="1">
        <v>1090100513790</v>
      </c>
      <c r="B18510" t="s">
        <v>17430</v>
      </c>
    </row>
    <row r="18511" spans="1:2">
      <c r="A18511" s="1">
        <v>1090100513806</v>
      </c>
      <c r="B18511" t="s">
        <v>17431</v>
      </c>
    </row>
    <row r="18512" spans="1:2">
      <c r="A18512" s="1">
        <v>1090100513813</v>
      </c>
      <c r="B18512" t="s">
        <v>17432</v>
      </c>
    </row>
    <row r="18513" spans="1:2">
      <c r="A18513" s="1">
        <v>1090100513820</v>
      </c>
      <c r="B18513" t="s">
        <v>17433</v>
      </c>
    </row>
    <row r="18514" spans="1:2">
      <c r="A18514" s="1">
        <v>1090100513837</v>
      </c>
      <c r="B18514" t="s">
        <v>17434</v>
      </c>
    </row>
    <row r="18515" spans="1:2">
      <c r="A18515" s="1">
        <v>1090100513868</v>
      </c>
      <c r="B18515" t="s">
        <v>17435</v>
      </c>
    </row>
    <row r="18516" spans="1:2">
      <c r="A18516" s="1">
        <v>1090100513875</v>
      </c>
      <c r="B18516" t="s">
        <v>17436</v>
      </c>
    </row>
    <row r="18517" spans="1:2">
      <c r="A18517" s="1">
        <v>1090100513882</v>
      </c>
      <c r="B18517" t="s">
        <v>17437</v>
      </c>
    </row>
    <row r="18518" spans="1:2">
      <c r="A18518" s="1">
        <v>1090100513899</v>
      </c>
      <c r="B18518" t="s">
        <v>17438</v>
      </c>
    </row>
    <row r="18519" spans="1:2">
      <c r="A18519" s="1">
        <v>1090100513905</v>
      </c>
      <c r="B18519" t="s">
        <v>17439</v>
      </c>
    </row>
    <row r="18520" spans="1:2">
      <c r="A18520" s="1">
        <v>1090100513912</v>
      </c>
      <c r="B18520" t="s">
        <v>17440</v>
      </c>
    </row>
    <row r="18521" spans="1:2">
      <c r="A18521" s="1">
        <v>1090100513929</v>
      </c>
      <c r="B18521" t="s">
        <v>17441</v>
      </c>
    </row>
    <row r="18522" spans="1:2">
      <c r="A18522" s="1">
        <v>1090100513936</v>
      </c>
      <c r="B18522" t="s">
        <v>17442</v>
      </c>
    </row>
    <row r="18523" spans="1:2">
      <c r="A18523" s="1">
        <v>1090100513943</v>
      </c>
      <c r="B18523" t="s">
        <v>17443</v>
      </c>
    </row>
    <row r="18524" spans="1:2">
      <c r="A18524" s="1">
        <v>1090100513950</v>
      </c>
      <c r="B18524" t="s">
        <v>17444</v>
      </c>
    </row>
    <row r="18525" spans="1:2">
      <c r="A18525" s="1">
        <v>1090100513967</v>
      </c>
      <c r="B18525" t="s">
        <v>17445</v>
      </c>
    </row>
    <row r="18526" spans="1:2">
      <c r="A18526" s="1">
        <v>1090100513974</v>
      </c>
      <c r="B18526" t="s">
        <v>17446</v>
      </c>
    </row>
    <row r="18527" spans="1:2">
      <c r="A18527" s="1">
        <v>1090100513981</v>
      </c>
      <c r="B18527" t="s">
        <v>17447</v>
      </c>
    </row>
    <row r="18528" spans="1:2">
      <c r="A18528" s="1">
        <v>1090100513998</v>
      </c>
      <c r="B18528" t="s">
        <v>17448</v>
      </c>
    </row>
    <row r="18529" spans="1:2">
      <c r="A18529" s="1">
        <v>1090100514001</v>
      </c>
      <c r="B18529" t="s">
        <v>17449</v>
      </c>
    </row>
    <row r="18530" spans="1:2">
      <c r="A18530" s="1">
        <v>1090100514018</v>
      </c>
      <c r="B18530" t="s">
        <v>17450</v>
      </c>
    </row>
    <row r="18531" spans="1:2">
      <c r="A18531" s="1">
        <v>1090100514032</v>
      </c>
      <c r="B18531" t="s">
        <v>17451</v>
      </c>
    </row>
    <row r="18532" spans="1:2">
      <c r="A18532" s="1">
        <v>1090100514049</v>
      </c>
      <c r="B18532" t="s">
        <v>17452</v>
      </c>
    </row>
    <row r="18533" spans="1:2">
      <c r="A18533" s="1">
        <v>1090100514056</v>
      </c>
      <c r="B18533" t="s">
        <v>17453</v>
      </c>
    </row>
    <row r="18534" spans="1:2">
      <c r="A18534" s="1">
        <v>1090100514063</v>
      </c>
      <c r="B18534" t="s">
        <v>17454</v>
      </c>
    </row>
    <row r="18535" spans="1:2">
      <c r="A18535" s="1">
        <v>1090100514070</v>
      </c>
      <c r="B18535" t="s">
        <v>17455</v>
      </c>
    </row>
    <row r="18536" spans="1:2">
      <c r="A18536" s="1">
        <v>1090100514094</v>
      </c>
      <c r="B18536" t="s">
        <v>17456</v>
      </c>
    </row>
    <row r="18537" spans="1:2">
      <c r="A18537" s="1">
        <v>1090100514124</v>
      </c>
      <c r="B18537" t="s">
        <v>17457</v>
      </c>
    </row>
    <row r="18538" spans="1:2">
      <c r="A18538" s="1">
        <v>1090100514155</v>
      </c>
      <c r="B18538" t="s">
        <v>17458</v>
      </c>
    </row>
    <row r="18539" spans="1:2">
      <c r="A18539" s="1">
        <v>1090100514285</v>
      </c>
      <c r="B18539" t="s">
        <v>17459</v>
      </c>
    </row>
    <row r="18540" spans="1:2">
      <c r="A18540" s="1">
        <v>1090100514308</v>
      </c>
      <c r="B18540" t="s">
        <v>17460</v>
      </c>
    </row>
    <row r="18541" spans="1:2">
      <c r="A18541" s="1">
        <v>1090100514315</v>
      </c>
      <c r="B18541" t="s">
        <v>17461</v>
      </c>
    </row>
    <row r="18542" spans="1:2">
      <c r="A18542" s="1">
        <v>1090100514339</v>
      </c>
      <c r="B18542" t="s">
        <v>17462</v>
      </c>
    </row>
    <row r="18543" spans="1:2">
      <c r="A18543" s="1">
        <v>1090100514353</v>
      </c>
      <c r="B18543" t="s">
        <v>17463</v>
      </c>
    </row>
    <row r="18544" spans="1:2">
      <c r="A18544" s="1">
        <v>1090100514360</v>
      </c>
      <c r="B18544" t="s">
        <v>17464</v>
      </c>
    </row>
    <row r="18545" spans="1:2">
      <c r="A18545" s="1">
        <v>1090100514384</v>
      </c>
      <c r="B18545" t="s">
        <v>17465</v>
      </c>
    </row>
    <row r="18546" spans="1:2">
      <c r="A18546" s="1">
        <v>1090100514391</v>
      </c>
      <c r="B18546" t="s">
        <v>17466</v>
      </c>
    </row>
    <row r="18547" spans="1:2">
      <c r="A18547" s="1">
        <v>1090100514407</v>
      </c>
      <c r="B18547" t="s">
        <v>17467</v>
      </c>
    </row>
    <row r="18548" spans="1:2">
      <c r="A18548" s="1">
        <v>1090100514414</v>
      </c>
      <c r="B18548" t="s">
        <v>17468</v>
      </c>
    </row>
    <row r="18549" spans="1:2">
      <c r="A18549" s="1">
        <v>1090100514421</v>
      </c>
      <c r="B18549" t="s">
        <v>17469</v>
      </c>
    </row>
    <row r="18550" spans="1:2">
      <c r="A18550" s="1">
        <v>1090100514438</v>
      </c>
      <c r="B18550" t="s">
        <v>17470</v>
      </c>
    </row>
    <row r="18551" spans="1:2">
      <c r="A18551" s="1">
        <v>1090100514445</v>
      </c>
      <c r="B18551" t="s">
        <v>17471</v>
      </c>
    </row>
    <row r="18552" spans="1:2">
      <c r="A18552" s="1">
        <v>1090100514490</v>
      </c>
      <c r="B18552" t="s">
        <v>17472</v>
      </c>
    </row>
    <row r="18553" spans="1:2">
      <c r="A18553" s="1">
        <v>1090100514513</v>
      </c>
      <c r="B18553" t="s">
        <v>17473</v>
      </c>
    </row>
    <row r="18554" spans="1:2">
      <c r="A18554" s="1">
        <v>1090100514520</v>
      </c>
      <c r="B18554" t="s">
        <v>17474</v>
      </c>
    </row>
    <row r="18555" spans="1:2">
      <c r="A18555" s="1">
        <v>1090100514537</v>
      </c>
      <c r="B18555" t="s">
        <v>17475</v>
      </c>
    </row>
    <row r="18556" spans="1:2">
      <c r="A18556" s="1">
        <v>1090100514605</v>
      </c>
      <c r="B18556" t="s">
        <v>17476</v>
      </c>
    </row>
    <row r="18557" spans="1:2">
      <c r="A18557" s="1">
        <v>1090100514629</v>
      </c>
      <c r="B18557" t="s">
        <v>17477</v>
      </c>
    </row>
    <row r="18558" spans="1:2">
      <c r="A18558" s="1">
        <v>1090100514636</v>
      </c>
      <c r="B18558" t="s">
        <v>17478</v>
      </c>
    </row>
    <row r="18559" spans="1:2">
      <c r="A18559" s="1">
        <v>1090100514643</v>
      </c>
      <c r="B18559" t="s">
        <v>17479</v>
      </c>
    </row>
    <row r="18560" spans="1:2">
      <c r="A18560" s="1">
        <v>1090100514650</v>
      </c>
      <c r="B18560" t="s">
        <v>17480</v>
      </c>
    </row>
    <row r="18561" spans="1:2">
      <c r="A18561" s="1">
        <v>1090100514667</v>
      </c>
      <c r="B18561" t="s">
        <v>17481</v>
      </c>
    </row>
    <row r="18562" spans="1:2">
      <c r="A18562" s="1">
        <v>1090100514674</v>
      </c>
      <c r="B18562" t="s">
        <v>17482</v>
      </c>
    </row>
    <row r="18563" spans="1:2">
      <c r="A18563" s="1">
        <v>1090100514681</v>
      </c>
      <c r="B18563" t="s">
        <v>17483</v>
      </c>
    </row>
    <row r="18564" spans="1:2">
      <c r="A18564" s="1">
        <v>1090100514698</v>
      </c>
      <c r="B18564" t="s">
        <v>17484</v>
      </c>
    </row>
    <row r="18565" spans="1:2">
      <c r="A18565" s="1">
        <v>1090100514704</v>
      </c>
      <c r="B18565" t="s">
        <v>17485</v>
      </c>
    </row>
    <row r="18566" spans="1:2">
      <c r="A18566" s="1">
        <v>1090100514711</v>
      </c>
      <c r="B18566" t="s">
        <v>17486</v>
      </c>
    </row>
    <row r="18567" spans="1:2">
      <c r="A18567" s="1">
        <v>1090100514728</v>
      </c>
      <c r="B18567" t="s">
        <v>17487</v>
      </c>
    </row>
    <row r="18568" spans="1:2">
      <c r="A18568" s="1">
        <v>1090100514742</v>
      </c>
      <c r="B18568" t="s">
        <v>17488</v>
      </c>
    </row>
    <row r="18569" spans="1:2">
      <c r="A18569" s="1">
        <v>1090100514759</v>
      </c>
      <c r="B18569" t="s">
        <v>17489</v>
      </c>
    </row>
    <row r="18570" spans="1:2">
      <c r="A18570" s="1">
        <v>1090100514766</v>
      </c>
      <c r="B18570" t="s">
        <v>17490</v>
      </c>
    </row>
    <row r="18571" spans="1:2">
      <c r="A18571" s="1">
        <v>1090100514773</v>
      </c>
      <c r="B18571" t="s">
        <v>17491</v>
      </c>
    </row>
    <row r="18572" spans="1:2">
      <c r="A18572" s="1">
        <v>1090100514780</v>
      </c>
      <c r="B18572" t="s">
        <v>17492</v>
      </c>
    </row>
    <row r="18573" spans="1:2">
      <c r="A18573" s="1">
        <v>1090100514797</v>
      </c>
      <c r="B18573" t="s">
        <v>17493</v>
      </c>
    </row>
    <row r="18574" spans="1:2">
      <c r="A18574" s="1">
        <v>1090100514810</v>
      </c>
      <c r="B18574" t="s">
        <v>17494</v>
      </c>
    </row>
    <row r="18575" spans="1:2">
      <c r="A18575" s="1">
        <v>1090100514827</v>
      </c>
      <c r="B18575" t="s">
        <v>17495</v>
      </c>
    </row>
    <row r="18576" spans="1:2">
      <c r="A18576" s="1">
        <v>1090100514834</v>
      </c>
      <c r="B18576" t="s">
        <v>17496</v>
      </c>
    </row>
    <row r="18577" spans="1:2">
      <c r="A18577" s="1">
        <v>1090100514841</v>
      </c>
      <c r="B18577" t="s">
        <v>17497</v>
      </c>
    </row>
    <row r="18578" spans="1:2">
      <c r="A18578" s="1">
        <v>1090100514858</v>
      </c>
      <c r="B18578" t="s">
        <v>17498</v>
      </c>
    </row>
    <row r="18579" spans="1:2">
      <c r="A18579" s="1">
        <v>1090100514865</v>
      </c>
      <c r="B18579" t="s">
        <v>17499</v>
      </c>
    </row>
    <row r="18580" spans="1:2">
      <c r="A18580" s="1">
        <v>1090100514872</v>
      </c>
      <c r="B18580" t="s">
        <v>17500</v>
      </c>
    </row>
    <row r="18581" spans="1:2">
      <c r="A18581" s="1">
        <v>1090100514889</v>
      </c>
      <c r="B18581" t="s">
        <v>17501</v>
      </c>
    </row>
    <row r="18582" spans="1:2">
      <c r="A18582" s="1">
        <v>1090100514896</v>
      </c>
      <c r="B18582" t="s">
        <v>17502</v>
      </c>
    </row>
    <row r="18583" spans="1:2">
      <c r="A18583" s="1">
        <v>1090100514902</v>
      </c>
      <c r="B18583" t="s">
        <v>17503</v>
      </c>
    </row>
    <row r="18584" spans="1:2">
      <c r="A18584" s="1">
        <v>1090100514919</v>
      </c>
      <c r="B18584" t="s">
        <v>17504</v>
      </c>
    </row>
    <row r="18585" spans="1:2">
      <c r="A18585" s="1">
        <v>1090100514926</v>
      </c>
      <c r="B18585" t="s">
        <v>17505</v>
      </c>
    </row>
    <row r="18586" spans="1:2">
      <c r="A18586" s="1">
        <v>1090100514933</v>
      </c>
      <c r="B18586" t="s">
        <v>17506</v>
      </c>
    </row>
    <row r="18587" spans="1:2">
      <c r="A18587" s="1">
        <v>1090100514940</v>
      </c>
      <c r="B18587" t="s">
        <v>17507</v>
      </c>
    </row>
    <row r="18588" spans="1:2">
      <c r="A18588" s="1">
        <v>1090100514957</v>
      </c>
      <c r="B18588" t="s">
        <v>17508</v>
      </c>
    </row>
    <row r="18589" spans="1:2">
      <c r="A18589" s="1">
        <v>1090100514964</v>
      </c>
      <c r="B18589" t="s">
        <v>17509</v>
      </c>
    </row>
    <row r="18590" spans="1:2">
      <c r="A18590" s="1">
        <v>1090100514971</v>
      </c>
      <c r="B18590" t="s">
        <v>17510</v>
      </c>
    </row>
    <row r="18591" spans="1:2">
      <c r="A18591" s="1">
        <v>1090100514988</v>
      </c>
      <c r="B18591" t="s">
        <v>17511</v>
      </c>
    </row>
    <row r="18592" spans="1:2">
      <c r="A18592" s="1">
        <v>1090100515008</v>
      </c>
      <c r="B18592" t="s">
        <v>17512</v>
      </c>
    </row>
    <row r="18593" spans="1:2">
      <c r="A18593" s="1">
        <v>1090100515022</v>
      </c>
      <c r="B18593" t="s">
        <v>17513</v>
      </c>
    </row>
    <row r="18594" spans="1:2">
      <c r="A18594" s="1">
        <v>1090100515039</v>
      </c>
      <c r="B18594" t="s">
        <v>17514</v>
      </c>
    </row>
    <row r="18595" spans="1:2">
      <c r="A18595" s="1">
        <v>1090100515053</v>
      </c>
      <c r="B18595" t="s">
        <v>17515</v>
      </c>
    </row>
    <row r="18596" spans="1:2">
      <c r="A18596" s="1">
        <v>1090100515077</v>
      </c>
      <c r="B18596" t="s">
        <v>17516</v>
      </c>
    </row>
    <row r="18597" spans="1:2">
      <c r="A18597" s="1">
        <v>1090100515121</v>
      </c>
      <c r="B18597" t="s">
        <v>17517</v>
      </c>
    </row>
    <row r="18598" spans="1:2">
      <c r="A18598" s="1">
        <v>1090100515152</v>
      </c>
      <c r="B18598" t="s">
        <v>17518</v>
      </c>
    </row>
    <row r="18599" spans="1:2">
      <c r="A18599" s="1">
        <v>1090100515169</v>
      </c>
      <c r="B18599" t="s">
        <v>17519</v>
      </c>
    </row>
    <row r="18600" spans="1:2">
      <c r="A18600" s="1">
        <v>1090100515176</v>
      </c>
      <c r="B18600" t="s">
        <v>17520</v>
      </c>
    </row>
    <row r="18601" spans="1:2">
      <c r="A18601" s="1">
        <v>1090100515190</v>
      </c>
      <c r="B18601" t="s">
        <v>17521</v>
      </c>
    </row>
    <row r="18602" spans="1:2">
      <c r="A18602" s="1">
        <v>1090100515206</v>
      </c>
      <c r="B18602" t="s">
        <v>17522</v>
      </c>
    </row>
    <row r="18603" spans="1:2">
      <c r="A18603" s="1">
        <v>1090100515220</v>
      </c>
      <c r="B18603" t="s">
        <v>17523</v>
      </c>
    </row>
    <row r="18604" spans="1:2">
      <c r="A18604" s="1">
        <v>1090100515244</v>
      </c>
      <c r="B18604" t="s">
        <v>17524</v>
      </c>
    </row>
    <row r="18605" spans="1:2">
      <c r="A18605" s="1">
        <v>1090100515251</v>
      </c>
      <c r="B18605" t="s">
        <v>17525</v>
      </c>
    </row>
    <row r="18606" spans="1:2">
      <c r="A18606" s="1">
        <v>1090100515268</v>
      </c>
      <c r="B18606" t="s">
        <v>17526</v>
      </c>
    </row>
    <row r="18607" spans="1:2">
      <c r="A18607" s="1">
        <v>1090100515275</v>
      </c>
      <c r="B18607" t="s">
        <v>17527</v>
      </c>
    </row>
    <row r="18608" spans="1:2">
      <c r="A18608" s="1">
        <v>1090100515299</v>
      </c>
      <c r="B18608" t="s">
        <v>17528</v>
      </c>
    </row>
    <row r="18609" spans="1:2">
      <c r="A18609" s="1">
        <v>1090100515305</v>
      </c>
      <c r="B18609" t="s">
        <v>17529</v>
      </c>
    </row>
    <row r="18610" spans="1:2">
      <c r="A18610" s="1">
        <v>1090100515312</v>
      </c>
      <c r="B18610" t="s">
        <v>17530</v>
      </c>
    </row>
    <row r="18611" spans="1:2">
      <c r="A18611" s="1">
        <v>1090100515329</v>
      </c>
      <c r="B18611" t="s">
        <v>17531</v>
      </c>
    </row>
    <row r="18612" spans="1:2">
      <c r="A18612" s="1">
        <v>1090100515336</v>
      </c>
      <c r="B18612" t="s">
        <v>17532</v>
      </c>
    </row>
    <row r="18613" spans="1:2">
      <c r="A18613" s="1">
        <v>1090100515343</v>
      </c>
      <c r="B18613" t="s">
        <v>17533</v>
      </c>
    </row>
    <row r="18614" spans="1:2">
      <c r="A18614" s="1">
        <v>1090100515350</v>
      </c>
      <c r="B18614" t="s">
        <v>17534</v>
      </c>
    </row>
    <row r="18615" spans="1:2">
      <c r="A18615" s="1">
        <v>1090100515374</v>
      </c>
      <c r="B18615" t="s">
        <v>17535</v>
      </c>
    </row>
    <row r="18616" spans="1:2">
      <c r="A18616" s="1">
        <v>1090100515398</v>
      </c>
      <c r="B18616" t="s">
        <v>17536</v>
      </c>
    </row>
    <row r="18617" spans="1:2">
      <c r="A18617" s="1">
        <v>1090100515404</v>
      </c>
      <c r="B18617" t="s">
        <v>17537</v>
      </c>
    </row>
    <row r="18618" spans="1:2">
      <c r="A18618" s="1">
        <v>1090100515411</v>
      </c>
      <c r="B18618" t="s">
        <v>17538</v>
      </c>
    </row>
    <row r="18619" spans="1:2">
      <c r="A18619" s="1">
        <v>1090100515428</v>
      </c>
      <c r="B18619" t="s">
        <v>17539</v>
      </c>
    </row>
    <row r="18620" spans="1:2">
      <c r="A18620" s="1">
        <v>1090100515435</v>
      </c>
      <c r="B18620" t="s">
        <v>17540</v>
      </c>
    </row>
    <row r="18621" spans="1:2">
      <c r="A18621" s="1">
        <v>1090100515442</v>
      </c>
      <c r="B18621" t="s">
        <v>17541</v>
      </c>
    </row>
    <row r="18622" spans="1:2">
      <c r="A18622" s="1">
        <v>1090100515459</v>
      </c>
      <c r="B18622" t="s">
        <v>17542</v>
      </c>
    </row>
    <row r="18623" spans="1:2">
      <c r="A18623" s="1">
        <v>1090100515473</v>
      </c>
      <c r="B18623" t="s">
        <v>17543</v>
      </c>
    </row>
    <row r="18624" spans="1:2">
      <c r="A18624" s="1">
        <v>1090100515480</v>
      </c>
      <c r="B18624" t="s">
        <v>17544</v>
      </c>
    </row>
    <row r="18625" spans="1:2">
      <c r="A18625" s="1">
        <v>1090100515497</v>
      </c>
      <c r="B18625" t="s">
        <v>17545</v>
      </c>
    </row>
    <row r="18626" spans="1:2">
      <c r="A18626" s="1">
        <v>1090100515503</v>
      </c>
      <c r="B18626" t="s">
        <v>17546</v>
      </c>
    </row>
    <row r="18627" spans="1:2">
      <c r="A18627" s="1">
        <v>1090100515800</v>
      </c>
      <c r="B18627" t="s">
        <v>17547</v>
      </c>
    </row>
    <row r="18628" spans="1:2">
      <c r="A18628" s="1">
        <v>1090100516067</v>
      </c>
      <c r="B18628" t="s">
        <v>17548</v>
      </c>
    </row>
    <row r="18629" spans="1:2">
      <c r="A18629" s="1">
        <v>1090100516197</v>
      </c>
      <c r="B18629" t="s">
        <v>17549</v>
      </c>
    </row>
    <row r="18630" spans="1:2">
      <c r="A18630" s="1">
        <v>1090100516210</v>
      </c>
      <c r="B18630" t="s">
        <v>17550</v>
      </c>
    </row>
    <row r="18631" spans="1:2">
      <c r="A18631" s="1">
        <v>1090100516234</v>
      </c>
      <c r="B18631" t="s">
        <v>17551</v>
      </c>
    </row>
    <row r="18632" spans="1:2">
      <c r="A18632" s="1">
        <v>1090100516241</v>
      </c>
      <c r="B18632" t="s">
        <v>17552</v>
      </c>
    </row>
    <row r="18633" spans="1:2">
      <c r="A18633" s="1">
        <v>1090100516265</v>
      </c>
      <c r="B18633" t="s">
        <v>17553</v>
      </c>
    </row>
    <row r="18634" spans="1:2">
      <c r="A18634" s="1">
        <v>1090100516272</v>
      </c>
      <c r="B18634" t="s">
        <v>17554</v>
      </c>
    </row>
    <row r="18635" spans="1:2">
      <c r="A18635" s="1">
        <v>1090100516289</v>
      </c>
      <c r="B18635" t="s">
        <v>17555</v>
      </c>
    </row>
    <row r="18636" spans="1:2">
      <c r="A18636" s="1">
        <v>1090100516326</v>
      </c>
      <c r="B18636" t="s">
        <v>17556</v>
      </c>
    </row>
    <row r="18637" spans="1:2">
      <c r="A18637" s="1">
        <v>1090100516333</v>
      </c>
      <c r="B18637" t="s">
        <v>17557</v>
      </c>
    </row>
    <row r="18638" spans="1:2">
      <c r="A18638" s="1">
        <v>1090100516340</v>
      </c>
      <c r="B18638" t="s">
        <v>17558</v>
      </c>
    </row>
    <row r="18639" spans="1:2">
      <c r="A18639" s="1">
        <v>1090100516357</v>
      </c>
      <c r="B18639" t="s">
        <v>17559</v>
      </c>
    </row>
    <row r="18640" spans="1:2">
      <c r="A18640" s="1">
        <v>1090100516364</v>
      </c>
      <c r="B18640" t="s">
        <v>17560</v>
      </c>
    </row>
    <row r="18641" spans="1:2">
      <c r="A18641" s="1">
        <v>1090100516371</v>
      </c>
      <c r="B18641" t="s">
        <v>17561</v>
      </c>
    </row>
    <row r="18642" spans="1:2">
      <c r="A18642" s="1">
        <v>1090100516388</v>
      </c>
      <c r="B18642" t="s">
        <v>17562</v>
      </c>
    </row>
    <row r="18643" spans="1:2">
      <c r="A18643" s="1">
        <v>1090100516395</v>
      </c>
      <c r="B18643" t="s">
        <v>17563</v>
      </c>
    </row>
    <row r="18644" spans="1:2">
      <c r="A18644" s="1">
        <v>1090100516401</v>
      </c>
      <c r="B18644" t="s">
        <v>17564</v>
      </c>
    </row>
    <row r="18645" spans="1:2">
      <c r="A18645" s="1">
        <v>1090100516418</v>
      </c>
      <c r="B18645" t="s">
        <v>17565</v>
      </c>
    </row>
    <row r="18646" spans="1:2">
      <c r="A18646" s="1">
        <v>1090100516425</v>
      </c>
      <c r="B18646" t="s">
        <v>17566</v>
      </c>
    </row>
    <row r="18647" spans="1:2">
      <c r="A18647" s="1">
        <v>1090100516432</v>
      </c>
      <c r="B18647" t="s">
        <v>17567</v>
      </c>
    </row>
    <row r="18648" spans="1:2">
      <c r="A18648" s="1">
        <v>1090100516456</v>
      </c>
      <c r="B18648" t="s">
        <v>17568</v>
      </c>
    </row>
    <row r="18649" spans="1:2">
      <c r="A18649" s="1">
        <v>1090100516463</v>
      </c>
      <c r="B18649" t="s">
        <v>17569</v>
      </c>
    </row>
    <row r="18650" spans="1:2">
      <c r="A18650" s="1">
        <v>1090100516470</v>
      </c>
      <c r="B18650" t="s">
        <v>17570</v>
      </c>
    </row>
    <row r="18651" spans="1:2">
      <c r="A18651" s="1">
        <v>1090100516487</v>
      </c>
      <c r="B18651" t="s">
        <v>17571</v>
      </c>
    </row>
    <row r="18652" spans="1:2">
      <c r="A18652" s="1">
        <v>1090100516494</v>
      </c>
      <c r="B18652" t="s">
        <v>17572</v>
      </c>
    </row>
    <row r="18653" spans="1:2">
      <c r="A18653" s="1">
        <v>1090100516500</v>
      </c>
      <c r="B18653" t="s">
        <v>17573</v>
      </c>
    </row>
    <row r="18654" spans="1:2">
      <c r="A18654" s="1">
        <v>1090100516517</v>
      </c>
      <c r="B18654" t="s">
        <v>17574</v>
      </c>
    </row>
    <row r="18655" spans="1:2">
      <c r="A18655" s="1">
        <v>1090100516524</v>
      </c>
      <c r="B18655" t="s">
        <v>17575</v>
      </c>
    </row>
    <row r="18656" spans="1:2">
      <c r="A18656" s="1">
        <v>1090100516531</v>
      </c>
      <c r="B18656" t="s">
        <v>17576</v>
      </c>
    </row>
    <row r="18657" spans="1:2">
      <c r="A18657" s="1">
        <v>1090100516548</v>
      </c>
      <c r="B18657" t="s">
        <v>17577</v>
      </c>
    </row>
    <row r="18658" spans="1:2">
      <c r="A18658" s="1">
        <v>1090100516555</v>
      </c>
      <c r="B18658" t="s">
        <v>17578</v>
      </c>
    </row>
    <row r="18659" spans="1:2">
      <c r="A18659" s="1">
        <v>1090100516562</v>
      </c>
      <c r="B18659" t="s">
        <v>17579</v>
      </c>
    </row>
    <row r="18660" spans="1:2">
      <c r="A18660" s="1">
        <v>1090100516579</v>
      </c>
      <c r="B18660" t="s">
        <v>17580</v>
      </c>
    </row>
    <row r="18661" spans="1:2">
      <c r="A18661" s="1">
        <v>1090100516586</v>
      </c>
      <c r="B18661" t="s">
        <v>17581</v>
      </c>
    </row>
    <row r="18662" spans="1:2">
      <c r="A18662" s="1">
        <v>1090100516593</v>
      </c>
      <c r="B18662" t="s">
        <v>17582</v>
      </c>
    </row>
    <row r="18663" spans="1:2">
      <c r="A18663" s="1">
        <v>1090100516609</v>
      </c>
      <c r="B18663" t="s">
        <v>17583</v>
      </c>
    </row>
    <row r="18664" spans="1:2">
      <c r="A18664" s="1">
        <v>1090100516616</v>
      </c>
      <c r="B18664" t="s">
        <v>17584</v>
      </c>
    </row>
    <row r="18665" spans="1:2">
      <c r="A18665" s="1">
        <v>1090100516623</v>
      </c>
      <c r="B18665" t="s">
        <v>17585</v>
      </c>
    </row>
    <row r="18666" spans="1:2">
      <c r="A18666" s="1">
        <v>1090100516630</v>
      </c>
      <c r="B18666" t="s">
        <v>17586</v>
      </c>
    </row>
    <row r="18667" spans="1:2">
      <c r="A18667" s="1">
        <v>1090100516647</v>
      </c>
      <c r="B18667" t="s">
        <v>17587</v>
      </c>
    </row>
    <row r="18668" spans="1:2">
      <c r="A18668" s="1">
        <v>1090100516654</v>
      </c>
      <c r="B18668" t="s">
        <v>17588</v>
      </c>
    </row>
    <row r="18669" spans="1:2">
      <c r="A18669" s="1">
        <v>1090100516661</v>
      </c>
      <c r="B18669" t="s">
        <v>17589</v>
      </c>
    </row>
    <row r="18670" spans="1:2">
      <c r="A18670" s="1">
        <v>1090100516678</v>
      </c>
      <c r="B18670" t="s">
        <v>17590</v>
      </c>
    </row>
    <row r="18671" spans="1:2">
      <c r="A18671" s="1">
        <v>1090100516685</v>
      </c>
      <c r="B18671" t="s">
        <v>17591</v>
      </c>
    </row>
    <row r="18672" spans="1:2">
      <c r="A18672" s="1">
        <v>1090100516692</v>
      </c>
      <c r="B18672" t="s">
        <v>17592</v>
      </c>
    </row>
    <row r="18673" spans="1:2">
      <c r="A18673" s="1">
        <v>1090100516708</v>
      </c>
      <c r="B18673" t="s">
        <v>17593</v>
      </c>
    </row>
    <row r="18674" spans="1:2">
      <c r="A18674" s="1">
        <v>1090100516715</v>
      </c>
      <c r="B18674" t="s">
        <v>17594</v>
      </c>
    </row>
    <row r="18675" spans="1:2">
      <c r="A18675" s="1">
        <v>1090100516739</v>
      </c>
      <c r="B18675" t="s">
        <v>17595</v>
      </c>
    </row>
    <row r="18676" spans="1:2">
      <c r="A18676" s="1">
        <v>1090100516753</v>
      </c>
      <c r="B18676" t="s">
        <v>17596</v>
      </c>
    </row>
    <row r="18677" spans="1:2">
      <c r="A18677" s="1">
        <v>1090100516777</v>
      </c>
      <c r="B18677" t="s">
        <v>17597</v>
      </c>
    </row>
    <row r="18678" spans="1:2">
      <c r="A18678" s="1">
        <v>1090100516814</v>
      </c>
      <c r="B18678" t="s">
        <v>17598</v>
      </c>
    </row>
    <row r="18679" spans="1:2">
      <c r="A18679" s="1">
        <v>1090100516821</v>
      </c>
      <c r="B18679" t="s">
        <v>17599</v>
      </c>
    </row>
    <row r="18680" spans="1:2">
      <c r="A18680" s="1">
        <v>1090100516838</v>
      </c>
      <c r="B18680" t="s">
        <v>17600</v>
      </c>
    </row>
    <row r="18681" spans="1:2">
      <c r="A18681" s="1">
        <v>1090100516845</v>
      </c>
      <c r="B18681" t="s">
        <v>17601</v>
      </c>
    </row>
    <row r="18682" spans="1:2">
      <c r="A18682" s="1">
        <v>1090100516852</v>
      </c>
      <c r="B18682" t="s">
        <v>17602</v>
      </c>
    </row>
    <row r="18683" spans="1:2">
      <c r="A18683" s="1">
        <v>1090100516869</v>
      </c>
      <c r="B18683" t="s">
        <v>17603</v>
      </c>
    </row>
    <row r="18684" spans="1:2">
      <c r="A18684" s="1">
        <v>1090100516876</v>
      </c>
      <c r="B18684" t="s">
        <v>17604</v>
      </c>
    </row>
    <row r="18685" spans="1:2">
      <c r="A18685" s="1">
        <v>1090100516883</v>
      </c>
      <c r="B18685" t="s">
        <v>17605</v>
      </c>
    </row>
    <row r="18686" spans="1:2">
      <c r="A18686" s="1">
        <v>1090100516890</v>
      </c>
      <c r="B18686" t="s">
        <v>17606</v>
      </c>
    </row>
    <row r="18687" spans="1:2">
      <c r="A18687" s="1">
        <v>1090100516906</v>
      </c>
      <c r="B18687" t="s">
        <v>17607</v>
      </c>
    </row>
    <row r="18688" spans="1:2">
      <c r="A18688" s="1">
        <v>1090100516913</v>
      </c>
      <c r="B18688" t="s">
        <v>17608</v>
      </c>
    </row>
    <row r="18689" spans="1:2">
      <c r="A18689" s="1">
        <v>1090100516920</v>
      </c>
      <c r="B18689" t="s">
        <v>17609</v>
      </c>
    </row>
    <row r="18690" spans="1:2">
      <c r="A18690" s="1">
        <v>1090100516937</v>
      </c>
      <c r="B18690" t="s">
        <v>17610</v>
      </c>
    </row>
    <row r="18691" spans="1:2">
      <c r="A18691" s="1">
        <v>1090100516944</v>
      </c>
      <c r="B18691" t="s">
        <v>17611</v>
      </c>
    </row>
    <row r="18692" spans="1:2">
      <c r="A18692" s="1">
        <v>1090100516951</v>
      </c>
      <c r="B18692" t="s">
        <v>17612</v>
      </c>
    </row>
    <row r="18693" spans="1:2">
      <c r="A18693" s="1">
        <v>1090100516968</v>
      </c>
      <c r="B18693" t="s">
        <v>17613</v>
      </c>
    </row>
    <row r="18694" spans="1:2">
      <c r="A18694" s="1">
        <v>1090100516975</v>
      </c>
      <c r="B18694" t="s">
        <v>17614</v>
      </c>
    </row>
    <row r="18695" spans="1:2">
      <c r="A18695" s="1">
        <v>1090100516999</v>
      </c>
      <c r="B18695" t="s">
        <v>17615</v>
      </c>
    </row>
    <row r="18696" spans="1:2">
      <c r="A18696" s="1">
        <v>1090100517002</v>
      </c>
      <c r="B18696" t="s">
        <v>17616</v>
      </c>
    </row>
    <row r="18697" spans="1:2">
      <c r="A18697" s="1">
        <v>1090100517019</v>
      </c>
      <c r="B18697" t="s">
        <v>17617</v>
      </c>
    </row>
    <row r="18698" spans="1:2">
      <c r="A18698" s="1">
        <v>1090100517026</v>
      </c>
      <c r="B18698" t="s">
        <v>17618</v>
      </c>
    </row>
    <row r="18699" spans="1:2">
      <c r="A18699" s="1">
        <v>1090100517033</v>
      </c>
      <c r="B18699" t="s">
        <v>17619</v>
      </c>
    </row>
    <row r="18700" spans="1:2">
      <c r="A18700" s="1">
        <v>1090100517040</v>
      </c>
      <c r="B18700" t="s">
        <v>17620</v>
      </c>
    </row>
    <row r="18701" spans="1:2">
      <c r="A18701" s="1">
        <v>1090100517057</v>
      </c>
      <c r="B18701" t="s">
        <v>17621</v>
      </c>
    </row>
    <row r="18702" spans="1:2">
      <c r="A18702" s="1">
        <v>1090100517064</v>
      </c>
      <c r="B18702" t="s">
        <v>17622</v>
      </c>
    </row>
    <row r="18703" spans="1:2">
      <c r="A18703" s="1">
        <v>1090100517088</v>
      </c>
      <c r="B18703" t="s">
        <v>17623</v>
      </c>
    </row>
    <row r="18704" spans="1:2">
      <c r="A18704" s="1">
        <v>1090100517095</v>
      </c>
      <c r="B18704" t="s">
        <v>17624</v>
      </c>
    </row>
    <row r="18705" spans="1:2">
      <c r="A18705" s="1">
        <v>1090100517101</v>
      </c>
      <c r="B18705" t="s">
        <v>17625</v>
      </c>
    </row>
    <row r="18706" spans="1:2">
      <c r="A18706" s="1">
        <v>1090100517118</v>
      </c>
      <c r="B18706" t="s">
        <v>17626</v>
      </c>
    </row>
    <row r="18707" spans="1:2">
      <c r="A18707" s="1">
        <v>1090100517125</v>
      </c>
      <c r="B18707" t="s">
        <v>17627</v>
      </c>
    </row>
    <row r="18708" spans="1:2">
      <c r="A18708" s="1">
        <v>1090100517132</v>
      </c>
      <c r="B18708" t="s">
        <v>17628</v>
      </c>
    </row>
    <row r="18709" spans="1:2">
      <c r="A18709" s="1">
        <v>1090100517149</v>
      </c>
      <c r="B18709" t="s">
        <v>17629</v>
      </c>
    </row>
    <row r="18710" spans="1:2">
      <c r="A18710" s="1">
        <v>1090100517156</v>
      </c>
      <c r="B18710" t="e">
        <f>+SHOVEL RYKER HM S512Y SQUARE HEAD W/ FIBERGLASS HANDLE DARK GREY</f>
        <v>#NAME?</v>
      </c>
    </row>
    <row r="18711" spans="1:2">
      <c r="A18711" s="1">
        <v>1090100517163</v>
      </c>
      <c r="B18711" t="s">
        <v>17630</v>
      </c>
    </row>
    <row r="18712" spans="1:2">
      <c r="A18712" s="1">
        <v>1090100517170</v>
      </c>
      <c r="B18712" t="s">
        <v>17631</v>
      </c>
    </row>
    <row r="18713" spans="1:2">
      <c r="A18713" s="1">
        <v>1090100517187</v>
      </c>
      <c r="B18713" t="s">
        <v>17632</v>
      </c>
    </row>
    <row r="18714" spans="1:2">
      <c r="A18714" s="1">
        <v>1090100517194</v>
      </c>
      <c r="B18714" t="s">
        <v>17633</v>
      </c>
    </row>
    <row r="18715" spans="1:2">
      <c r="A18715" s="1">
        <v>1090100517200</v>
      </c>
      <c r="B18715" t="s">
        <v>17634</v>
      </c>
    </row>
    <row r="18716" spans="1:2">
      <c r="A18716" s="1">
        <v>1090100517217</v>
      </c>
      <c r="B18716" t="s">
        <v>17635</v>
      </c>
    </row>
    <row r="18717" spans="1:2">
      <c r="A18717" s="1">
        <v>1090100517224</v>
      </c>
      <c r="B18717" t="s">
        <v>17636</v>
      </c>
    </row>
    <row r="18718" spans="1:2">
      <c r="A18718" s="1">
        <v>1090100517231</v>
      </c>
      <c r="B18718" t="s">
        <v>17637</v>
      </c>
    </row>
    <row r="18719" spans="1:2">
      <c r="A18719" s="1">
        <v>1090100517248</v>
      </c>
      <c r="B18719" t="s">
        <v>17638</v>
      </c>
    </row>
    <row r="18720" spans="1:2">
      <c r="A18720" s="1">
        <v>1090100517255</v>
      </c>
      <c r="B18720" t="s">
        <v>17639</v>
      </c>
    </row>
    <row r="18721" spans="1:2">
      <c r="A18721" s="1">
        <v>1090100517262</v>
      </c>
      <c r="B18721" t="s">
        <v>17640</v>
      </c>
    </row>
    <row r="18722" spans="1:2">
      <c r="A18722" s="1">
        <v>1090100517279</v>
      </c>
      <c r="B18722" t="s">
        <v>17641</v>
      </c>
    </row>
    <row r="18723" spans="1:2">
      <c r="A18723" s="1">
        <v>1090100517286</v>
      </c>
      <c r="B18723" t="s">
        <v>17642</v>
      </c>
    </row>
    <row r="18724" spans="1:2">
      <c r="A18724" s="1">
        <v>1090100517293</v>
      </c>
      <c r="B18724" t="s">
        <v>17643</v>
      </c>
    </row>
    <row r="18725" spans="1:2">
      <c r="A18725" s="1">
        <v>1090100517309</v>
      </c>
      <c r="B18725" t="s">
        <v>17644</v>
      </c>
    </row>
    <row r="18726" spans="1:2">
      <c r="A18726" s="1">
        <v>1090100517316</v>
      </c>
      <c r="B18726" t="s">
        <v>17645</v>
      </c>
    </row>
    <row r="18727" spans="1:2">
      <c r="A18727" s="1">
        <v>1090100517323</v>
      </c>
      <c r="B18727" t="s">
        <v>17646</v>
      </c>
    </row>
    <row r="18728" spans="1:2">
      <c r="A18728" s="1">
        <v>1090100517330</v>
      </c>
      <c r="B18728" t="s">
        <v>17647</v>
      </c>
    </row>
    <row r="18729" spans="1:2">
      <c r="A18729" s="1">
        <v>1090100517347</v>
      </c>
      <c r="B18729" t="s">
        <v>17648</v>
      </c>
    </row>
    <row r="18730" spans="1:2">
      <c r="A18730" s="1">
        <v>1090100517354</v>
      </c>
      <c r="B18730" t="s">
        <v>17649</v>
      </c>
    </row>
    <row r="18731" spans="1:2">
      <c r="A18731" s="1">
        <v>1090100517361</v>
      </c>
      <c r="B18731" t="s">
        <v>17650</v>
      </c>
    </row>
    <row r="18732" spans="1:2">
      <c r="A18732" s="1">
        <v>1090100517378</v>
      </c>
      <c r="B18732" t="s">
        <v>17651</v>
      </c>
    </row>
    <row r="18733" spans="1:2">
      <c r="A18733" s="1">
        <v>1090100517385</v>
      </c>
      <c r="B18733" t="s">
        <v>17652</v>
      </c>
    </row>
    <row r="18734" spans="1:2">
      <c r="A18734" s="1">
        <v>1090100517392</v>
      </c>
      <c r="B18734" t="s">
        <v>17653</v>
      </c>
    </row>
    <row r="18735" spans="1:2">
      <c r="A18735" s="1">
        <v>1090100517408</v>
      </c>
      <c r="B18735" t="s">
        <v>17654</v>
      </c>
    </row>
    <row r="18736" spans="1:2">
      <c r="A18736" s="1">
        <v>1090100517415</v>
      </c>
      <c r="B18736" t="e">
        <f>+HELMET WELDING SOTER #REF! AUTO DARKENING</f>
        <v>#NAME?</v>
      </c>
    </row>
    <row r="18737" spans="1:2">
      <c r="A18737" s="1">
        <v>1090100517439</v>
      </c>
      <c r="B18737" t="s">
        <v>17655</v>
      </c>
    </row>
    <row r="18738" spans="1:2">
      <c r="A18738" s="1">
        <v>1090100517453</v>
      </c>
      <c r="B18738" t="s">
        <v>17656</v>
      </c>
    </row>
    <row r="18739" spans="1:2">
      <c r="A18739" s="1">
        <v>1090100517460</v>
      </c>
      <c r="B18739" t="s">
        <v>17657</v>
      </c>
    </row>
    <row r="18740" spans="1:2">
      <c r="A18740" s="1">
        <v>1090100517477</v>
      </c>
      <c r="B18740" t="s">
        <v>17658</v>
      </c>
    </row>
    <row r="18741" spans="1:2">
      <c r="A18741" s="1">
        <v>1090100517484</v>
      </c>
      <c r="B18741" t="s">
        <v>17659</v>
      </c>
    </row>
    <row r="18742" spans="1:2">
      <c r="A18742" s="1">
        <v>1090100517620</v>
      </c>
      <c r="B18742" t="s">
        <v>17660</v>
      </c>
    </row>
    <row r="18743" spans="1:2">
      <c r="A18743" s="1">
        <v>1090100517651</v>
      </c>
      <c r="B18743" t="s">
        <v>17661</v>
      </c>
    </row>
    <row r="18744" spans="1:2">
      <c r="A18744" s="1">
        <v>1090100517866</v>
      </c>
      <c r="B18744" t="s">
        <v>17662</v>
      </c>
    </row>
    <row r="18745" spans="1:2">
      <c r="A18745" s="1">
        <v>1090100517934</v>
      </c>
      <c r="B18745" t="s">
        <v>17663</v>
      </c>
    </row>
    <row r="18746" spans="1:2">
      <c r="A18746" s="1">
        <v>1090100517996</v>
      </c>
      <c r="B18746" t="s">
        <v>17664</v>
      </c>
    </row>
    <row r="18747" spans="1:2">
      <c r="A18747" s="1">
        <v>1090100518450</v>
      </c>
      <c r="B18747" t="s">
        <v>17665</v>
      </c>
    </row>
    <row r="18748" spans="1:2">
      <c r="A18748" s="1">
        <v>1090100518566</v>
      </c>
      <c r="B18748" t="s">
        <v>17666</v>
      </c>
    </row>
    <row r="18749" spans="1:2">
      <c r="A18749" s="1">
        <v>1090100518580</v>
      </c>
      <c r="B18749" t="s">
        <v>17667</v>
      </c>
    </row>
    <row r="18750" spans="1:2">
      <c r="A18750" s="1">
        <v>1090100520194</v>
      </c>
      <c r="B18750" t="s">
        <v>17668</v>
      </c>
    </row>
    <row r="18751" spans="1:2">
      <c r="A18751" s="1">
        <v>1090100520422</v>
      </c>
      <c r="B18751" t="s">
        <v>17669</v>
      </c>
    </row>
    <row r="18752" spans="1:2">
      <c r="A18752" s="1">
        <v>1090100520439</v>
      </c>
      <c r="B18752" t="s">
        <v>17670</v>
      </c>
    </row>
    <row r="18753" spans="1:2">
      <c r="A18753" s="1">
        <v>1090100521818</v>
      </c>
      <c r="B18753" t="s">
        <v>17671</v>
      </c>
    </row>
    <row r="18754" spans="1:2">
      <c r="A18754" s="1">
        <v>1090100521894</v>
      </c>
      <c r="B18754" t="s">
        <v>17672</v>
      </c>
    </row>
    <row r="18755" spans="1:2">
      <c r="A18755" s="1">
        <v>1090100521924</v>
      </c>
      <c r="B18755" t="s">
        <v>17673</v>
      </c>
    </row>
    <row r="18756" spans="1:2">
      <c r="A18756" s="1">
        <v>1090100521948</v>
      </c>
      <c r="B18756" t="s">
        <v>17674</v>
      </c>
    </row>
    <row r="18757" spans="1:2">
      <c r="A18757" s="1">
        <v>1090100522150</v>
      </c>
      <c r="B18757" t="s">
        <v>17675</v>
      </c>
    </row>
    <row r="18758" spans="1:2">
      <c r="A18758" s="1">
        <v>1090100522167</v>
      </c>
      <c r="B18758" t="s">
        <v>17676</v>
      </c>
    </row>
    <row r="18759" spans="1:2">
      <c r="A18759" s="1">
        <v>1090100522174</v>
      </c>
      <c r="B18759" t="s">
        <v>17677</v>
      </c>
    </row>
    <row r="18760" spans="1:2">
      <c r="A18760" s="1">
        <v>1090100522334</v>
      </c>
      <c r="B18760" t="s">
        <v>17678</v>
      </c>
    </row>
    <row r="18761" spans="1:2">
      <c r="A18761" s="1">
        <v>1090100522341</v>
      </c>
      <c r="B18761" t="s">
        <v>17679</v>
      </c>
    </row>
    <row r="18762" spans="1:2">
      <c r="A18762" s="1">
        <v>1090100522358</v>
      </c>
      <c r="B18762" t="s">
        <v>17680</v>
      </c>
    </row>
    <row r="18763" spans="1:2">
      <c r="A18763" s="1">
        <v>1090100522365</v>
      </c>
      <c r="B18763" t="s">
        <v>17681</v>
      </c>
    </row>
    <row r="18764" spans="1:2">
      <c r="A18764" s="1">
        <v>1090100522372</v>
      </c>
      <c r="B18764" t="s">
        <v>17682</v>
      </c>
    </row>
    <row r="18765" spans="1:2">
      <c r="A18765" s="1">
        <v>1090100522389</v>
      </c>
      <c r="B18765" t="s">
        <v>17683</v>
      </c>
    </row>
    <row r="18766" spans="1:2">
      <c r="A18766" s="1">
        <v>1090100522396</v>
      </c>
      <c r="B18766" t="s">
        <v>17684</v>
      </c>
    </row>
    <row r="18767" spans="1:2">
      <c r="A18767" s="1">
        <v>1090100522402</v>
      </c>
      <c r="B18767" t="s">
        <v>17685</v>
      </c>
    </row>
    <row r="18768" spans="1:2">
      <c r="A18768" s="1">
        <v>1090100522419</v>
      </c>
      <c r="B18768" t="s">
        <v>17686</v>
      </c>
    </row>
    <row r="18769" spans="1:2">
      <c r="A18769" s="1">
        <v>1090100522426</v>
      </c>
      <c r="B18769" t="s">
        <v>17687</v>
      </c>
    </row>
    <row r="18770" spans="1:2">
      <c r="A18770" s="1">
        <v>1090100522433</v>
      </c>
      <c r="B18770" t="s">
        <v>17688</v>
      </c>
    </row>
    <row r="18771" spans="1:2">
      <c r="A18771" s="1">
        <v>1090100522457</v>
      </c>
      <c r="B18771" t="s">
        <v>17689</v>
      </c>
    </row>
    <row r="18772" spans="1:2">
      <c r="A18772" s="1">
        <v>1090100522464</v>
      </c>
      <c r="B18772" t="s">
        <v>17690</v>
      </c>
    </row>
    <row r="18773" spans="1:2">
      <c r="A18773" s="1">
        <v>1090100522495</v>
      </c>
      <c r="B18773" t="s">
        <v>17691</v>
      </c>
    </row>
    <row r="18774" spans="1:2">
      <c r="A18774" s="1">
        <v>1090100522501</v>
      </c>
      <c r="B18774" t="s">
        <v>17692</v>
      </c>
    </row>
    <row r="18775" spans="1:2">
      <c r="A18775" s="1">
        <v>1090100522570</v>
      </c>
      <c r="B18775" t="s">
        <v>17693</v>
      </c>
    </row>
    <row r="18776" spans="1:2">
      <c r="A18776" s="1">
        <v>1090100522587</v>
      </c>
      <c r="B18776" t="s">
        <v>17694</v>
      </c>
    </row>
    <row r="18777" spans="1:2">
      <c r="A18777" s="1">
        <v>1090100522600</v>
      </c>
      <c r="B18777" t="s">
        <v>17695</v>
      </c>
    </row>
    <row r="18778" spans="1:2">
      <c r="A18778" s="1">
        <v>1090100522624</v>
      </c>
      <c r="B18778" t="s">
        <v>17696</v>
      </c>
    </row>
    <row r="18779" spans="1:2">
      <c r="A18779" s="1">
        <v>1090100522709</v>
      </c>
      <c r="B18779" t="s">
        <v>17697</v>
      </c>
    </row>
    <row r="18780" spans="1:2">
      <c r="A18780" s="1">
        <v>1090100522716</v>
      </c>
      <c r="B18780" t="s">
        <v>17698</v>
      </c>
    </row>
    <row r="18781" spans="1:2">
      <c r="A18781" s="1">
        <v>1090100522723</v>
      </c>
      <c r="B18781" t="s">
        <v>17699</v>
      </c>
    </row>
    <row r="18782" spans="1:2">
      <c r="A18782" s="1">
        <v>1090100522952</v>
      </c>
      <c r="B18782" t="s">
        <v>17700</v>
      </c>
    </row>
    <row r="18783" spans="1:2">
      <c r="A18783" s="1">
        <v>1090100522969</v>
      </c>
      <c r="B18783" t="s">
        <v>17701</v>
      </c>
    </row>
    <row r="18784" spans="1:2">
      <c r="A18784" s="1">
        <v>1090100522983</v>
      </c>
      <c r="B18784" t="s">
        <v>17702</v>
      </c>
    </row>
    <row r="18785" spans="1:2">
      <c r="A18785" s="1">
        <v>1090100522990</v>
      </c>
      <c r="B18785" t="s">
        <v>17703</v>
      </c>
    </row>
    <row r="18786" spans="1:2">
      <c r="A18786" s="1">
        <v>1090100523003</v>
      </c>
      <c r="B18786" t="s">
        <v>17704</v>
      </c>
    </row>
    <row r="18787" spans="1:2">
      <c r="A18787" s="1">
        <v>1090100523089</v>
      </c>
      <c r="B18787" t="s">
        <v>17705</v>
      </c>
    </row>
    <row r="18788" spans="1:2">
      <c r="A18788" s="1">
        <v>1090100523096</v>
      </c>
      <c r="B18788" t="s">
        <v>17706</v>
      </c>
    </row>
    <row r="18789" spans="1:2">
      <c r="A18789" s="1">
        <v>1090100523119</v>
      </c>
      <c r="B18789" t="s">
        <v>17707</v>
      </c>
    </row>
    <row r="18790" spans="1:2">
      <c r="A18790" s="1">
        <v>1090100523157</v>
      </c>
      <c r="B18790" t="s">
        <v>17708</v>
      </c>
    </row>
    <row r="18791" spans="1:2">
      <c r="A18791" s="1">
        <v>1090100523164</v>
      </c>
      <c r="B18791" t="s">
        <v>17709</v>
      </c>
    </row>
    <row r="18792" spans="1:2">
      <c r="A18792" s="1">
        <v>1090100523171</v>
      </c>
      <c r="B18792" t="s">
        <v>17710</v>
      </c>
    </row>
    <row r="18793" spans="1:2">
      <c r="A18793" s="1">
        <v>1090100523188</v>
      </c>
      <c r="B18793" t="s">
        <v>17711</v>
      </c>
    </row>
    <row r="18794" spans="1:2">
      <c r="A18794" s="1">
        <v>1090100523195</v>
      </c>
      <c r="B18794" t="s">
        <v>17712</v>
      </c>
    </row>
    <row r="18795" spans="1:2">
      <c r="A18795" s="1">
        <v>1090100523201</v>
      </c>
      <c r="B18795" t="s">
        <v>17713</v>
      </c>
    </row>
    <row r="18796" spans="1:2">
      <c r="A18796" s="1">
        <v>1090100523218</v>
      </c>
      <c r="B18796" t="s">
        <v>17714</v>
      </c>
    </row>
    <row r="18797" spans="1:2">
      <c r="A18797" s="1">
        <v>1090100523225</v>
      </c>
      <c r="B18797" t="s">
        <v>17715</v>
      </c>
    </row>
    <row r="18798" spans="1:2">
      <c r="A18798" s="1">
        <v>1090100523232</v>
      </c>
      <c r="B18798" t="s">
        <v>17716</v>
      </c>
    </row>
    <row r="18799" spans="1:2">
      <c r="A18799" s="1">
        <v>1090100523249</v>
      </c>
      <c r="B18799" t="s">
        <v>17717</v>
      </c>
    </row>
    <row r="18800" spans="1:2">
      <c r="A18800" s="1">
        <v>1090100523256</v>
      </c>
      <c r="B18800" t="s">
        <v>17718</v>
      </c>
    </row>
    <row r="18801" spans="1:2">
      <c r="A18801" s="1">
        <v>1090100523263</v>
      </c>
      <c r="B18801" t="s">
        <v>17719</v>
      </c>
    </row>
    <row r="18802" spans="1:2">
      <c r="A18802" s="1">
        <v>1090100523270</v>
      </c>
      <c r="B18802" t="s">
        <v>17720</v>
      </c>
    </row>
    <row r="18803" spans="1:2">
      <c r="A18803" s="1">
        <v>1090100523287</v>
      </c>
      <c r="B18803" t="s">
        <v>17721</v>
      </c>
    </row>
    <row r="18804" spans="1:2">
      <c r="A18804" s="1">
        <v>1090100523294</v>
      </c>
      <c r="B18804" t="s">
        <v>17722</v>
      </c>
    </row>
    <row r="18805" spans="1:2">
      <c r="A18805" s="1">
        <v>1090100523317</v>
      </c>
      <c r="B18805" t="s">
        <v>17723</v>
      </c>
    </row>
    <row r="18806" spans="1:2">
      <c r="A18806" s="1">
        <v>1090100523324</v>
      </c>
      <c r="B18806" t="s">
        <v>17724</v>
      </c>
    </row>
    <row r="18807" spans="1:2">
      <c r="A18807" s="1">
        <v>1090100523331</v>
      </c>
      <c r="B18807" t="s">
        <v>17725</v>
      </c>
    </row>
    <row r="18808" spans="1:2">
      <c r="A18808" s="1">
        <v>1090100523348</v>
      </c>
      <c r="B18808" t="s">
        <v>17726</v>
      </c>
    </row>
    <row r="18809" spans="1:2">
      <c r="A18809" s="1">
        <v>1090100523355</v>
      </c>
      <c r="B18809" t="s">
        <v>17727</v>
      </c>
    </row>
    <row r="18810" spans="1:2">
      <c r="A18810" s="1">
        <v>1090100523508</v>
      </c>
      <c r="B18810" t="s">
        <v>17728</v>
      </c>
    </row>
    <row r="18811" spans="1:2">
      <c r="A18811" s="1">
        <v>1090100523515</v>
      </c>
      <c r="B18811" t="s">
        <v>17729</v>
      </c>
    </row>
    <row r="18812" spans="1:2">
      <c r="A18812" s="1">
        <v>1090100523522</v>
      </c>
      <c r="B18812" t="s">
        <v>17730</v>
      </c>
    </row>
    <row r="18813" spans="1:2">
      <c r="A18813" s="1">
        <v>1090100523539</v>
      </c>
      <c r="B18813" t="s">
        <v>17731</v>
      </c>
    </row>
    <row r="18814" spans="1:2">
      <c r="A18814" s="1">
        <v>1090100523546</v>
      </c>
      <c r="B18814" t="s">
        <v>17732</v>
      </c>
    </row>
    <row r="18815" spans="1:2">
      <c r="A18815" s="1">
        <v>1090100523553</v>
      </c>
      <c r="B18815" t="s">
        <v>17733</v>
      </c>
    </row>
    <row r="18816" spans="1:2">
      <c r="A18816" s="1">
        <v>1090100523560</v>
      </c>
      <c r="B18816" t="s">
        <v>17734</v>
      </c>
    </row>
    <row r="18817" spans="1:2">
      <c r="A18817" s="1">
        <v>1090100523591</v>
      </c>
      <c r="B18817" t="s">
        <v>17735</v>
      </c>
    </row>
    <row r="18818" spans="1:2">
      <c r="A18818" s="1">
        <v>1090100523607</v>
      </c>
      <c r="B18818" t="s">
        <v>17736</v>
      </c>
    </row>
    <row r="18819" spans="1:2">
      <c r="A18819" s="1">
        <v>1090100523614</v>
      </c>
      <c r="B18819" t="s">
        <v>17737</v>
      </c>
    </row>
    <row r="18820" spans="1:2">
      <c r="A18820" s="1">
        <v>1090100523621</v>
      </c>
      <c r="B18820" t="s">
        <v>17738</v>
      </c>
    </row>
    <row r="18821" spans="1:2">
      <c r="A18821" s="1">
        <v>1090100523638</v>
      </c>
      <c r="B18821" t="s">
        <v>17739</v>
      </c>
    </row>
    <row r="18822" spans="1:2">
      <c r="A18822" s="1">
        <v>1090100523645</v>
      </c>
      <c r="B18822" t="s">
        <v>17740</v>
      </c>
    </row>
    <row r="18823" spans="1:2">
      <c r="A18823" s="1">
        <v>1090100523652</v>
      </c>
      <c r="B18823" t="s">
        <v>17741</v>
      </c>
    </row>
    <row r="18824" spans="1:2">
      <c r="A18824" s="1">
        <v>1090100523669</v>
      </c>
      <c r="B18824" t="s">
        <v>17742</v>
      </c>
    </row>
    <row r="18825" spans="1:2">
      <c r="A18825" s="1">
        <v>1090100523676</v>
      </c>
      <c r="B18825" t="s">
        <v>17743</v>
      </c>
    </row>
    <row r="18826" spans="1:2">
      <c r="A18826" s="1">
        <v>1090100523683</v>
      </c>
      <c r="B18826" t="s">
        <v>17744</v>
      </c>
    </row>
    <row r="18827" spans="1:2">
      <c r="A18827" s="1">
        <v>1090100523690</v>
      </c>
      <c r="B18827" t="s">
        <v>17745</v>
      </c>
    </row>
    <row r="18828" spans="1:2">
      <c r="A18828" s="1">
        <v>1090100523706</v>
      </c>
      <c r="B18828" t="s">
        <v>17746</v>
      </c>
    </row>
    <row r="18829" spans="1:2">
      <c r="A18829" s="1">
        <v>1090100523713</v>
      </c>
      <c r="B18829" t="s">
        <v>17747</v>
      </c>
    </row>
    <row r="18830" spans="1:2">
      <c r="A18830" s="1">
        <v>1090100523720</v>
      </c>
      <c r="B18830" t="s">
        <v>17748</v>
      </c>
    </row>
    <row r="18831" spans="1:2">
      <c r="A18831" s="1">
        <v>1090100523737</v>
      </c>
      <c r="B18831" t="s">
        <v>17749</v>
      </c>
    </row>
    <row r="18832" spans="1:2">
      <c r="A18832" s="1">
        <v>1090100523744</v>
      </c>
      <c r="B18832" t="s">
        <v>17750</v>
      </c>
    </row>
    <row r="18833" spans="1:2">
      <c r="A18833" s="1">
        <v>1090100523751</v>
      </c>
      <c r="B18833" t="s">
        <v>17751</v>
      </c>
    </row>
    <row r="18834" spans="1:2">
      <c r="A18834" s="1">
        <v>1090100523768</v>
      </c>
      <c r="B18834" t="s">
        <v>17752</v>
      </c>
    </row>
    <row r="18835" spans="1:2">
      <c r="A18835" s="1">
        <v>1090100523775</v>
      </c>
      <c r="B18835" t="s">
        <v>17753</v>
      </c>
    </row>
    <row r="18836" spans="1:2">
      <c r="A18836" s="1">
        <v>1090100523782</v>
      </c>
      <c r="B18836" t="s">
        <v>17754</v>
      </c>
    </row>
    <row r="18837" spans="1:2">
      <c r="A18837" s="1">
        <v>1090100523799</v>
      </c>
      <c r="B18837" t="s">
        <v>17755</v>
      </c>
    </row>
    <row r="18838" spans="1:2">
      <c r="A18838" s="1">
        <v>1090100523812</v>
      </c>
      <c r="B18838" t="s">
        <v>17756</v>
      </c>
    </row>
    <row r="18839" spans="1:2">
      <c r="A18839" s="1">
        <v>1090100523829</v>
      </c>
      <c r="B18839" t="s">
        <v>17757</v>
      </c>
    </row>
    <row r="18840" spans="1:2">
      <c r="A18840" s="1">
        <v>1090100523850</v>
      </c>
      <c r="B18840" t="s">
        <v>17758</v>
      </c>
    </row>
    <row r="18841" spans="1:2">
      <c r="A18841" s="1">
        <v>1090100523867</v>
      </c>
      <c r="B18841" t="s">
        <v>17759</v>
      </c>
    </row>
    <row r="18842" spans="1:2">
      <c r="A18842" s="1">
        <v>1090100524642</v>
      </c>
      <c r="B18842" t="s">
        <v>17760</v>
      </c>
    </row>
    <row r="18843" spans="1:2">
      <c r="A18843" s="1">
        <v>1090100524666</v>
      </c>
      <c r="B18843" t="s">
        <v>17761</v>
      </c>
    </row>
    <row r="18844" spans="1:2">
      <c r="A18844" s="1">
        <v>1090100524673</v>
      </c>
      <c r="B18844" t="s">
        <v>17762</v>
      </c>
    </row>
    <row r="18845" spans="1:2">
      <c r="A18845" s="1">
        <v>1090100524680</v>
      </c>
      <c r="B18845" t="s">
        <v>17763</v>
      </c>
    </row>
    <row r="18846" spans="1:2">
      <c r="A18846" s="1">
        <v>1090100524697</v>
      </c>
      <c r="B18846" t="s">
        <v>17764</v>
      </c>
    </row>
    <row r="18847" spans="1:2">
      <c r="A18847" s="1">
        <v>1090100524703</v>
      </c>
      <c r="B18847" t="s">
        <v>17765</v>
      </c>
    </row>
    <row r="18848" spans="1:2">
      <c r="A18848" s="1">
        <v>1090100524710</v>
      </c>
      <c r="B18848" t="s">
        <v>17766</v>
      </c>
    </row>
    <row r="18849" spans="1:2">
      <c r="A18849" s="1">
        <v>1090100524727</v>
      </c>
      <c r="B18849" t="s">
        <v>17767</v>
      </c>
    </row>
    <row r="18850" spans="1:2">
      <c r="A18850" s="1">
        <v>1090100524734</v>
      </c>
      <c r="B18850" t="s">
        <v>17768</v>
      </c>
    </row>
    <row r="18851" spans="1:2">
      <c r="A18851" s="1">
        <v>1090100524741</v>
      </c>
      <c r="B18851" t="s">
        <v>17769</v>
      </c>
    </row>
    <row r="18852" spans="1:2">
      <c r="A18852" s="1">
        <v>1090100524758</v>
      </c>
      <c r="B18852" t="s">
        <v>17770</v>
      </c>
    </row>
    <row r="18853" spans="1:2">
      <c r="A18853" s="1">
        <v>1090100524789</v>
      </c>
      <c r="B18853" t="s">
        <v>17771</v>
      </c>
    </row>
    <row r="18854" spans="1:2">
      <c r="A18854" s="1">
        <v>1090100524796</v>
      </c>
      <c r="B18854" t="s">
        <v>17772</v>
      </c>
    </row>
    <row r="18855" spans="1:2">
      <c r="A18855" s="1">
        <v>1090100524802</v>
      </c>
      <c r="B18855" t="s">
        <v>17773</v>
      </c>
    </row>
    <row r="18856" spans="1:2">
      <c r="A18856" s="1">
        <v>1090100524819</v>
      </c>
      <c r="B18856" t="s">
        <v>17774</v>
      </c>
    </row>
    <row r="18857" spans="1:2">
      <c r="A18857" s="1">
        <v>1090100527926</v>
      </c>
      <c r="B18857" t="s">
        <v>17775</v>
      </c>
    </row>
    <row r="18858" spans="1:2">
      <c r="A18858" s="1">
        <v>1090100527971</v>
      </c>
      <c r="B18858" t="s">
        <v>17776</v>
      </c>
    </row>
    <row r="18859" spans="1:2">
      <c r="A18859" s="1">
        <v>1090100527988</v>
      </c>
      <c r="B18859" t="s">
        <v>17777</v>
      </c>
    </row>
    <row r="18860" spans="1:2">
      <c r="A18860" s="1">
        <v>1090100528619</v>
      </c>
      <c r="B18860" t="s">
        <v>17778</v>
      </c>
    </row>
    <row r="18861" spans="1:2">
      <c r="A18861" s="1">
        <v>1090100528640</v>
      </c>
      <c r="B18861" t="s">
        <v>17779</v>
      </c>
    </row>
    <row r="18862" spans="1:2">
      <c r="A18862" s="1">
        <v>1090100528657</v>
      </c>
      <c r="B18862" t="s">
        <v>17780</v>
      </c>
    </row>
    <row r="18863" spans="1:2">
      <c r="A18863" s="1">
        <v>1090100528664</v>
      </c>
      <c r="B18863" t="s">
        <v>17781</v>
      </c>
    </row>
    <row r="18864" spans="1:2">
      <c r="A18864" s="1">
        <v>1090100528671</v>
      </c>
      <c r="B18864" t="s">
        <v>17782</v>
      </c>
    </row>
    <row r="18865" spans="1:2">
      <c r="A18865" s="1">
        <v>1090100528688</v>
      </c>
      <c r="B18865" t="s">
        <v>17783</v>
      </c>
    </row>
    <row r="18866" spans="1:2">
      <c r="A18866" s="1">
        <v>1090100528978</v>
      </c>
      <c r="B18866" t="s">
        <v>17784</v>
      </c>
    </row>
    <row r="18867" spans="1:2">
      <c r="A18867" s="1">
        <v>1090100528992</v>
      </c>
      <c r="B18867" t="s">
        <v>17785</v>
      </c>
    </row>
    <row r="18868" spans="1:2">
      <c r="A18868" s="1">
        <v>1090100529005</v>
      </c>
      <c r="B18868" t="s">
        <v>17786</v>
      </c>
    </row>
    <row r="18869" spans="1:2">
      <c r="A18869" s="1">
        <v>1090100529012</v>
      </c>
      <c r="B18869" t="s">
        <v>17787</v>
      </c>
    </row>
    <row r="18870" spans="1:2">
      <c r="A18870" s="1">
        <v>1090100529029</v>
      </c>
      <c r="B18870" t="s">
        <v>17788</v>
      </c>
    </row>
    <row r="18871" spans="1:2">
      <c r="A18871" s="1">
        <v>1090100529036</v>
      </c>
      <c r="B18871" t="s">
        <v>17789</v>
      </c>
    </row>
    <row r="18872" spans="1:2">
      <c r="A18872" s="1">
        <v>1090100529043</v>
      </c>
      <c r="B18872" t="s">
        <v>17790</v>
      </c>
    </row>
    <row r="18873" spans="1:2">
      <c r="A18873" s="1">
        <v>1090100529050</v>
      </c>
      <c r="B18873" t="s">
        <v>17791</v>
      </c>
    </row>
    <row r="18874" spans="1:2">
      <c r="A18874" s="1">
        <v>1090100529067</v>
      </c>
      <c r="B18874" t="s">
        <v>17792</v>
      </c>
    </row>
    <row r="18875" spans="1:2">
      <c r="A18875" s="1">
        <v>1090100529111</v>
      </c>
      <c r="B18875" t="s">
        <v>17793</v>
      </c>
    </row>
    <row r="18876" spans="1:2">
      <c r="A18876" s="1">
        <v>1090100529128</v>
      </c>
      <c r="B18876" t="s">
        <v>17794</v>
      </c>
    </row>
    <row r="18877" spans="1:2">
      <c r="A18877" s="1">
        <v>1090100529142</v>
      </c>
      <c r="B18877" t="s">
        <v>17795</v>
      </c>
    </row>
    <row r="18878" spans="1:2">
      <c r="A18878" s="1">
        <v>1090100529159</v>
      </c>
      <c r="B18878" t="s">
        <v>17796</v>
      </c>
    </row>
    <row r="18879" spans="1:2">
      <c r="A18879" s="1">
        <v>1090100529166</v>
      </c>
      <c r="B18879" t="s">
        <v>17797</v>
      </c>
    </row>
    <row r="18880" spans="1:2">
      <c r="A18880" s="1">
        <v>1090100529180</v>
      </c>
      <c r="B18880" t="s">
        <v>17798</v>
      </c>
    </row>
    <row r="18881" spans="1:2">
      <c r="A18881" s="1">
        <v>1090100529296</v>
      </c>
      <c r="B18881" t="s">
        <v>17799</v>
      </c>
    </row>
    <row r="18882" spans="1:2">
      <c r="A18882" s="1">
        <v>1090100529302</v>
      </c>
      <c r="B18882" t="s">
        <v>17800</v>
      </c>
    </row>
    <row r="18883" spans="1:2">
      <c r="A18883" s="1">
        <v>1090100529319</v>
      </c>
      <c r="B18883" t="s">
        <v>17801</v>
      </c>
    </row>
    <row r="18884" spans="1:2">
      <c r="A18884" s="1">
        <v>1090100529326</v>
      </c>
      <c r="B18884" t="s">
        <v>17802</v>
      </c>
    </row>
    <row r="18885" spans="1:2">
      <c r="A18885" s="1">
        <v>1090100529333</v>
      </c>
      <c r="B18885" t="s">
        <v>17803</v>
      </c>
    </row>
    <row r="18886" spans="1:2">
      <c r="A18886" s="1">
        <v>1090100529340</v>
      </c>
      <c r="B18886" t="e">
        <f>+SHELF</f>
        <v>#NAME?</v>
      </c>
    </row>
    <row r="18887" spans="1:2">
      <c r="A18887" s="1">
        <v>1090100529357</v>
      </c>
      <c r="B18887" t="s">
        <v>17804</v>
      </c>
    </row>
    <row r="18888" spans="1:2">
      <c r="A18888" s="1">
        <v>1090100529364</v>
      </c>
      <c r="B18888" t="s">
        <v>17805</v>
      </c>
    </row>
    <row r="18889" spans="1:2">
      <c r="A18889" s="1">
        <v>1090100529388</v>
      </c>
      <c r="B18889" t="s">
        <v>17806</v>
      </c>
    </row>
    <row r="18890" spans="1:2">
      <c r="A18890" s="1">
        <v>1090100529395</v>
      </c>
      <c r="B18890" t="s">
        <v>17807</v>
      </c>
    </row>
    <row r="18891" spans="1:2">
      <c r="A18891" s="1">
        <v>1090100529401</v>
      </c>
      <c r="B18891" t="s">
        <v>17808</v>
      </c>
    </row>
    <row r="18892" spans="1:2">
      <c r="A18892" s="1">
        <v>1090100529418</v>
      </c>
      <c r="B18892" t="s">
        <v>17809</v>
      </c>
    </row>
    <row r="18893" spans="1:2">
      <c r="A18893" s="1">
        <v>1090100529425</v>
      </c>
      <c r="B18893" t="s">
        <v>17810</v>
      </c>
    </row>
    <row r="18894" spans="1:2">
      <c r="A18894" s="1">
        <v>1090100529432</v>
      </c>
      <c r="B18894" t="s">
        <v>17811</v>
      </c>
    </row>
    <row r="18895" spans="1:2">
      <c r="A18895" s="1">
        <v>1090100529463</v>
      </c>
      <c r="B18895" t="s">
        <v>17812</v>
      </c>
    </row>
    <row r="18896" spans="1:2">
      <c r="A18896" s="1">
        <v>1090100529470</v>
      </c>
      <c r="B18896" t="s">
        <v>17813</v>
      </c>
    </row>
    <row r="18897" spans="1:2">
      <c r="A18897" s="1">
        <v>1090100529487</v>
      </c>
      <c r="B18897" t="s">
        <v>17814</v>
      </c>
    </row>
    <row r="18898" spans="1:2">
      <c r="A18898" s="1">
        <v>1090100530162</v>
      </c>
      <c r="B18898" t="s">
        <v>17815</v>
      </c>
    </row>
    <row r="18899" spans="1:2">
      <c r="A18899" s="1">
        <v>1090100530179</v>
      </c>
      <c r="B18899" t="s">
        <v>17816</v>
      </c>
    </row>
    <row r="18900" spans="1:2">
      <c r="A18900" s="1">
        <v>1090100530445</v>
      </c>
      <c r="B18900" t="s">
        <v>17817</v>
      </c>
    </row>
    <row r="18901" spans="1:2">
      <c r="A18901" s="1">
        <v>1090100530452</v>
      </c>
      <c r="B18901" t="s">
        <v>17818</v>
      </c>
    </row>
    <row r="18902" spans="1:2">
      <c r="A18902" s="1">
        <v>1090100530469</v>
      </c>
      <c r="B18902" t="s">
        <v>17819</v>
      </c>
    </row>
    <row r="18903" spans="1:2">
      <c r="A18903" s="1">
        <v>1090100530483</v>
      </c>
      <c r="B18903" t="s">
        <v>17820</v>
      </c>
    </row>
    <row r="18904" spans="1:2">
      <c r="A18904" s="1">
        <v>1090100530490</v>
      </c>
      <c r="B18904" t="s">
        <v>17821</v>
      </c>
    </row>
    <row r="18905" spans="1:2">
      <c r="A18905" s="1">
        <v>1090100530926</v>
      </c>
      <c r="B18905" t="s">
        <v>17822</v>
      </c>
    </row>
    <row r="18906" spans="1:2">
      <c r="A18906" s="1">
        <v>1090100530933</v>
      </c>
      <c r="B18906" t="s">
        <v>17823</v>
      </c>
    </row>
    <row r="18907" spans="1:2">
      <c r="A18907" s="1">
        <v>1090100530940</v>
      </c>
      <c r="B18907" t="s">
        <v>17824</v>
      </c>
    </row>
    <row r="18908" spans="1:2">
      <c r="A18908" s="1">
        <v>1090100530957</v>
      </c>
      <c r="B18908" t="s">
        <v>17825</v>
      </c>
    </row>
    <row r="18909" spans="1:2">
      <c r="A18909" s="1">
        <v>1090100530964</v>
      </c>
      <c r="B18909" t="s">
        <v>17826</v>
      </c>
    </row>
    <row r="18910" spans="1:2">
      <c r="A18910" s="1">
        <v>1090100531046</v>
      </c>
      <c r="B18910" t="e">
        <f>+COUNTER CABINET KING PLATINUM JADE/CORNER WHITE</f>
        <v>#NAME?</v>
      </c>
    </row>
    <row r="18911" spans="1:2">
      <c r="A18911" s="1">
        <v>1090100531053</v>
      </c>
      <c r="B18911" t="s">
        <v>17827</v>
      </c>
    </row>
    <row r="18912" spans="1:2">
      <c r="A18912" s="1">
        <v>1090100531060</v>
      </c>
      <c r="B18912" t="e">
        <f>+COUNTER CABINET KING PLATINUM JADE/CORNER DK.OAK</f>
        <v>#NAME?</v>
      </c>
    </row>
    <row r="18913" spans="1:2">
      <c r="A18913" s="1">
        <v>1090100531084</v>
      </c>
      <c r="B18913" t="s">
        <v>17828</v>
      </c>
    </row>
    <row r="18914" spans="1:2">
      <c r="A18914" s="1">
        <v>1090100531428</v>
      </c>
      <c r="B18914" t="s">
        <v>17829</v>
      </c>
    </row>
    <row r="18915" spans="1:2">
      <c r="A18915" s="1">
        <v>1090100531466</v>
      </c>
      <c r="B18915" t="s">
        <v>17830</v>
      </c>
    </row>
    <row r="18916" spans="1:2">
      <c r="A18916" s="1">
        <v>1090100532135</v>
      </c>
      <c r="B18916" t="s">
        <v>17831</v>
      </c>
    </row>
    <row r="18917" spans="1:2">
      <c r="A18917" s="1">
        <v>1090100532142</v>
      </c>
      <c r="B18917" t="s">
        <v>17832</v>
      </c>
    </row>
    <row r="18918" spans="1:2">
      <c r="A18918" s="1">
        <v>1090100532159</v>
      </c>
      <c r="B18918" t="s">
        <v>17833</v>
      </c>
    </row>
    <row r="18919" spans="1:2">
      <c r="A18919" s="1">
        <v>1090100532166</v>
      </c>
      <c r="B18919" t="s">
        <v>17834</v>
      </c>
    </row>
    <row r="18920" spans="1:2">
      <c r="A18920" s="1">
        <v>1090100532173</v>
      </c>
      <c r="B18920" t="s">
        <v>17835</v>
      </c>
    </row>
    <row r="18921" spans="1:2">
      <c r="A18921" s="1">
        <v>1090100532180</v>
      </c>
      <c r="B18921" t="s">
        <v>17836</v>
      </c>
    </row>
    <row r="18922" spans="1:2">
      <c r="A18922" s="1">
        <v>1090100532203</v>
      </c>
      <c r="B18922" t="s">
        <v>17837</v>
      </c>
    </row>
    <row r="18923" spans="1:2">
      <c r="A18923" s="1">
        <v>1090100532210</v>
      </c>
      <c r="B18923" t="s">
        <v>17838</v>
      </c>
    </row>
    <row r="18924" spans="1:2">
      <c r="A18924" s="1">
        <v>1090100532227</v>
      </c>
      <c r="B18924" t="s">
        <v>17839</v>
      </c>
    </row>
    <row r="18925" spans="1:2">
      <c r="A18925" s="1">
        <v>1090100532234</v>
      </c>
      <c r="B18925" t="s">
        <v>17840</v>
      </c>
    </row>
    <row r="18926" spans="1:2">
      <c r="A18926" s="1">
        <v>1090100532258</v>
      </c>
      <c r="B18926" t="s">
        <v>17841</v>
      </c>
    </row>
    <row r="18927" spans="1:2">
      <c r="A18927" s="1">
        <v>1090100533194</v>
      </c>
      <c r="B18927" t="s">
        <v>17842</v>
      </c>
    </row>
    <row r="18928" spans="1:2">
      <c r="A18928" s="1">
        <v>1090100533200</v>
      </c>
      <c r="B18928" t="s">
        <v>17843</v>
      </c>
    </row>
    <row r="18929" spans="1:2">
      <c r="A18929" s="1">
        <v>1090100533217</v>
      </c>
      <c r="B18929" t="s">
        <v>17844</v>
      </c>
    </row>
    <row r="18930" spans="1:2">
      <c r="A18930" s="1">
        <v>1090100533224</v>
      </c>
      <c r="B18930" t="s">
        <v>17845</v>
      </c>
    </row>
    <row r="18931" spans="1:2">
      <c r="A18931" s="1">
        <v>1090100533231</v>
      </c>
      <c r="B18931" t="s">
        <v>17846</v>
      </c>
    </row>
    <row r="18932" spans="1:2">
      <c r="A18932" s="1">
        <v>1090100533248</v>
      </c>
      <c r="B18932" t="s">
        <v>17847</v>
      </c>
    </row>
    <row r="18933" spans="1:2">
      <c r="A18933" s="1">
        <v>1090100533255</v>
      </c>
      <c r="B18933" t="s">
        <v>17848</v>
      </c>
    </row>
    <row r="18934" spans="1:2">
      <c r="A18934" s="1">
        <v>1090100533262</v>
      </c>
      <c r="B18934" t="s">
        <v>17849</v>
      </c>
    </row>
    <row r="18935" spans="1:2">
      <c r="A18935" s="1">
        <v>1090100533279</v>
      </c>
      <c r="B18935" t="s">
        <v>17850</v>
      </c>
    </row>
    <row r="18936" spans="1:2">
      <c r="A18936" s="1">
        <v>1090100533286</v>
      </c>
      <c r="B18936" t="s">
        <v>17851</v>
      </c>
    </row>
    <row r="18937" spans="1:2">
      <c r="A18937" s="1">
        <v>1090100533293</v>
      </c>
      <c r="B18937" t="s">
        <v>17852</v>
      </c>
    </row>
    <row r="18938" spans="1:2">
      <c r="A18938" s="1">
        <v>1090100533309</v>
      </c>
      <c r="B18938" t="e">
        <f>+HANG CABINET SHELF KING PLATINUM JADE/CORNER WHITE</f>
        <v>#NAME?</v>
      </c>
    </row>
    <row r="18939" spans="1:2">
      <c r="A18939" s="1">
        <v>1090100533316</v>
      </c>
      <c r="B18939" t="s">
        <v>17853</v>
      </c>
    </row>
    <row r="18940" spans="1:2">
      <c r="A18940" s="1">
        <v>1090100533323</v>
      </c>
      <c r="B18940" t="s">
        <v>17854</v>
      </c>
    </row>
    <row r="18941" spans="1:2">
      <c r="A18941" s="1">
        <v>1090100533330</v>
      </c>
      <c r="B18941" t="e">
        <f>+HANG CABINET SHELF KING PLATINUM JADE/CORNER DK.OAK</f>
        <v>#NAME?</v>
      </c>
    </row>
    <row r="18942" spans="1:2">
      <c r="A18942" s="1">
        <v>1090100533347</v>
      </c>
      <c r="B18942" t="s">
        <v>17855</v>
      </c>
    </row>
    <row r="18943" spans="1:2">
      <c r="A18943" s="1">
        <v>1090100533354</v>
      </c>
      <c r="B18943" t="s">
        <v>17856</v>
      </c>
    </row>
    <row r="18944" spans="1:2">
      <c r="A18944" s="1">
        <v>1090100533859</v>
      </c>
      <c r="B18944" t="s">
        <v>17857</v>
      </c>
    </row>
    <row r="18945" spans="1:2">
      <c r="A18945" s="1">
        <v>1090100533873</v>
      </c>
      <c r="B18945" t="s">
        <v>17858</v>
      </c>
    </row>
    <row r="18946" spans="1:2">
      <c r="A18946" s="1">
        <v>1090100533880</v>
      </c>
      <c r="B18946" t="s">
        <v>17859</v>
      </c>
    </row>
    <row r="18947" spans="1:2">
      <c r="A18947" s="1">
        <v>1090100533897</v>
      </c>
      <c r="B18947" t="s">
        <v>17860</v>
      </c>
    </row>
    <row r="18948" spans="1:2">
      <c r="A18948" s="1">
        <v>1090100533903</v>
      </c>
      <c r="B18948" t="s">
        <v>17861</v>
      </c>
    </row>
    <row r="18949" spans="1:2">
      <c r="A18949" s="1">
        <v>1090100533910</v>
      </c>
      <c r="B18949" t="s">
        <v>17862</v>
      </c>
    </row>
    <row r="18950" spans="1:2">
      <c r="A18950" s="1">
        <v>1090100533927</v>
      </c>
      <c r="B18950" t="s">
        <v>17863</v>
      </c>
    </row>
    <row r="18951" spans="1:2">
      <c r="A18951" s="1">
        <v>1090100533934</v>
      </c>
      <c r="B18951" t="s">
        <v>17864</v>
      </c>
    </row>
    <row r="18952" spans="1:2">
      <c r="A18952" s="1">
        <v>1090100533941</v>
      </c>
      <c r="B18952" t="s">
        <v>17865</v>
      </c>
    </row>
    <row r="18953" spans="1:2">
      <c r="A18953" s="1">
        <v>1090100533965</v>
      </c>
      <c r="B18953" t="s">
        <v>17866</v>
      </c>
    </row>
    <row r="18954" spans="1:2">
      <c r="A18954" s="1">
        <v>1090100534016</v>
      </c>
      <c r="B18954" t="s">
        <v>17867</v>
      </c>
    </row>
    <row r="18955" spans="1:2">
      <c r="A18955" s="1">
        <v>1090100534023</v>
      </c>
      <c r="B18955" t="s">
        <v>17868</v>
      </c>
    </row>
    <row r="18956" spans="1:2">
      <c r="A18956" s="1">
        <v>1090100534030</v>
      </c>
      <c r="B18956" t="s">
        <v>17869</v>
      </c>
    </row>
    <row r="18957" spans="1:2">
      <c r="A18957" s="1">
        <v>1090100534078</v>
      </c>
      <c r="B18957" t="s">
        <v>17870</v>
      </c>
    </row>
    <row r="18958" spans="1:2">
      <c r="A18958" s="1">
        <v>1090100534108</v>
      </c>
      <c r="B18958" t="s">
        <v>17871</v>
      </c>
    </row>
    <row r="18959" spans="1:2">
      <c r="A18959" s="1">
        <v>1090100534115</v>
      </c>
      <c r="B18959" t="s">
        <v>17872</v>
      </c>
    </row>
    <row r="18960" spans="1:2">
      <c r="A18960" s="1">
        <v>1090100534412</v>
      </c>
      <c r="B18960" t="s">
        <v>17873</v>
      </c>
    </row>
    <row r="18961" spans="1:2">
      <c r="A18961" s="1">
        <v>1090100534429</v>
      </c>
      <c r="B18961" t="s">
        <v>17874</v>
      </c>
    </row>
    <row r="18962" spans="1:2">
      <c r="A18962" s="1">
        <v>1090100534436</v>
      </c>
      <c r="B18962" t="s">
        <v>17875</v>
      </c>
    </row>
    <row r="18963" spans="1:2">
      <c r="A18963" s="1">
        <v>1090100534443</v>
      </c>
      <c r="B18963" t="s">
        <v>17876</v>
      </c>
    </row>
    <row r="18964" spans="1:2">
      <c r="A18964" s="1">
        <v>1090100534450</v>
      </c>
      <c r="B18964" t="s">
        <v>17877</v>
      </c>
    </row>
    <row r="18965" spans="1:2">
      <c r="A18965" s="1">
        <v>1090100534467</v>
      </c>
      <c r="B18965" t="s">
        <v>17878</v>
      </c>
    </row>
    <row r="18966" spans="1:2">
      <c r="A18966" s="1">
        <v>1090100534474</v>
      </c>
      <c r="B18966" t="s">
        <v>17879</v>
      </c>
    </row>
    <row r="18967" spans="1:2">
      <c r="A18967" s="1">
        <v>1090100534504</v>
      </c>
      <c r="B18967" t="s">
        <v>17880</v>
      </c>
    </row>
    <row r="18968" spans="1:2">
      <c r="A18968" s="1">
        <v>1090100534511</v>
      </c>
      <c r="B18968" t="s">
        <v>17881</v>
      </c>
    </row>
    <row r="18969" spans="1:2">
      <c r="A18969" s="1">
        <v>1090100534528</v>
      </c>
      <c r="B18969" t="s">
        <v>17882</v>
      </c>
    </row>
    <row r="18970" spans="1:2">
      <c r="A18970" s="1">
        <v>1090100534535</v>
      </c>
      <c r="B18970" t="s">
        <v>17883</v>
      </c>
    </row>
    <row r="18971" spans="1:2">
      <c r="A18971" s="1">
        <v>1090100534542</v>
      </c>
      <c r="B18971" t="s">
        <v>17884</v>
      </c>
    </row>
    <row r="18972" spans="1:2">
      <c r="A18972" s="1">
        <v>1090100534559</v>
      </c>
      <c r="B18972" t="s">
        <v>17885</v>
      </c>
    </row>
    <row r="18973" spans="1:2">
      <c r="A18973" s="1">
        <v>1090100534566</v>
      </c>
      <c r="B18973" t="s">
        <v>17886</v>
      </c>
    </row>
    <row r="18974" spans="1:2">
      <c r="A18974" s="1">
        <v>1090100534573</v>
      </c>
      <c r="B18974" t="s">
        <v>17887</v>
      </c>
    </row>
    <row r="18975" spans="1:2">
      <c r="A18975" s="1">
        <v>1090100534580</v>
      </c>
      <c r="B18975" t="s">
        <v>17888</v>
      </c>
    </row>
    <row r="18976" spans="1:2">
      <c r="A18976" s="1">
        <v>1090100534696</v>
      </c>
      <c r="B18976" t="s">
        <v>17889</v>
      </c>
    </row>
    <row r="18977" spans="1:2">
      <c r="A18977" s="1">
        <v>1090100534702</v>
      </c>
      <c r="B18977" t="s">
        <v>17890</v>
      </c>
    </row>
    <row r="18978" spans="1:2">
      <c r="A18978" s="1">
        <v>1090100534719</v>
      </c>
      <c r="B18978" t="s">
        <v>17891</v>
      </c>
    </row>
    <row r="18979" spans="1:2">
      <c r="A18979" s="1">
        <v>1090100534726</v>
      </c>
      <c r="B18979" t="s">
        <v>17892</v>
      </c>
    </row>
    <row r="18980" spans="1:2">
      <c r="A18980" s="1">
        <v>1090100534863</v>
      </c>
      <c r="B18980" t="s">
        <v>17893</v>
      </c>
    </row>
    <row r="18981" spans="1:2">
      <c r="A18981" s="1">
        <v>1090100534917</v>
      </c>
      <c r="B18981" t="s">
        <v>17894</v>
      </c>
    </row>
    <row r="18982" spans="1:2">
      <c r="A18982" s="1">
        <v>1090100534924</v>
      </c>
      <c r="B18982" t="s">
        <v>17895</v>
      </c>
    </row>
    <row r="18983" spans="1:2">
      <c r="A18983" s="1">
        <v>1090100534931</v>
      </c>
      <c r="B18983" t="s">
        <v>17896</v>
      </c>
    </row>
    <row r="18984" spans="1:2">
      <c r="A18984" s="1">
        <v>1090100534948</v>
      </c>
      <c r="B18984" t="s">
        <v>17897</v>
      </c>
    </row>
    <row r="18985" spans="1:2">
      <c r="A18985" s="1">
        <v>1090100534955</v>
      </c>
      <c r="B18985" t="s">
        <v>17898</v>
      </c>
    </row>
    <row r="18986" spans="1:2">
      <c r="A18986" s="1">
        <v>1090100534962</v>
      </c>
      <c r="B18986" t="s">
        <v>17899</v>
      </c>
    </row>
    <row r="18987" spans="1:2">
      <c r="A18987" s="1">
        <v>1090100535419</v>
      </c>
      <c r="B18987" t="s">
        <v>17900</v>
      </c>
    </row>
    <row r="18988" spans="1:2">
      <c r="A18988" s="1">
        <v>1090100535471</v>
      </c>
      <c r="B18988" t="s">
        <v>17901</v>
      </c>
    </row>
    <row r="18989" spans="1:2">
      <c r="A18989" s="1">
        <v>1090100535532</v>
      </c>
      <c r="B18989" t="s">
        <v>17902</v>
      </c>
    </row>
    <row r="18990" spans="1:2">
      <c r="A18990" s="1">
        <v>1090100535570</v>
      </c>
      <c r="B18990" t="s">
        <v>17903</v>
      </c>
    </row>
    <row r="18991" spans="1:2">
      <c r="A18991" s="1">
        <v>1090100535587</v>
      </c>
      <c r="B18991" t="s">
        <v>17904</v>
      </c>
    </row>
    <row r="18992" spans="1:2">
      <c r="A18992" s="1">
        <v>1090100535600</v>
      </c>
      <c r="B18992" t="s">
        <v>17905</v>
      </c>
    </row>
    <row r="18993" spans="1:2">
      <c r="A18993" s="1">
        <v>1090100535617</v>
      </c>
      <c r="B18993" t="s">
        <v>17906</v>
      </c>
    </row>
    <row r="18994" spans="1:2">
      <c r="A18994" s="1">
        <v>1090100535624</v>
      </c>
      <c r="B18994" t="s">
        <v>17907</v>
      </c>
    </row>
    <row r="18995" spans="1:2">
      <c r="A18995" s="1">
        <v>1090100535648</v>
      </c>
      <c r="B18995" t="s">
        <v>17908</v>
      </c>
    </row>
    <row r="18996" spans="1:2">
      <c r="A18996" s="1">
        <v>1090100535679</v>
      </c>
      <c r="B18996" t="s">
        <v>17909</v>
      </c>
    </row>
    <row r="18997" spans="1:2">
      <c r="A18997" s="1">
        <v>1090100535723</v>
      </c>
      <c r="B18997" t="s">
        <v>17910</v>
      </c>
    </row>
    <row r="18998" spans="1:2">
      <c r="A18998" s="1">
        <v>1090100535785</v>
      </c>
      <c r="B18998" t="s">
        <v>17911</v>
      </c>
    </row>
    <row r="18999" spans="1:2">
      <c r="A18999" s="1">
        <v>1090100535808</v>
      </c>
      <c r="B18999" t="s">
        <v>17912</v>
      </c>
    </row>
    <row r="19000" spans="1:2">
      <c r="A19000" s="1">
        <v>1090100535815</v>
      </c>
      <c r="B19000" t="s">
        <v>17913</v>
      </c>
    </row>
    <row r="19001" spans="1:2">
      <c r="A19001" s="1">
        <v>1090100535846</v>
      </c>
      <c r="B19001" t="s">
        <v>17914</v>
      </c>
    </row>
    <row r="19002" spans="1:2">
      <c r="A19002" s="1">
        <v>1090100535853</v>
      </c>
      <c r="B19002" t="s">
        <v>17915</v>
      </c>
    </row>
    <row r="19003" spans="1:2">
      <c r="A19003" s="1">
        <v>1090100535877</v>
      </c>
      <c r="B19003" t="s">
        <v>17916</v>
      </c>
    </row>
    <row r="19004" spans="1:2">
      <c r="A19004" s="1">
        <v>1090100535884</v>
      </c>
      <c r="B19004" t="s">
        <v>17917</v>
      </c>
    </row>
    <row r="19005" spans="1:2">
      <c r="A19005" s="1">
        <v>1090100535907</v>
      </c>
      <c r="B19005" t="s">
        <v>17918</v>
      </c>
    </row>
    <row r="19006" spans="1:2">
      <c r="A19006" s="1">
        <v>1090100535914</v>
      </c>
      <c r="B19006" t="s">
        <v>17919</v>
      </c>
    </row>
    <row r="19007" spans="1:2">
      <c r="A19007" s="1">
        <v>1090100535938</v>
      </c>
      <c r="B19007" t="s">
        <v>17920</v>
      </c>
    </row>
    <row r="19008" spans="1:2">
      <c r="A19008" s="1">
        <v>1090100535952</v>
      </c>
      <c r="B19008" t="s">
        <v>17921</v>
      </c>
    </row>
    <row r="19009" spans="1:2">
      <c r="A19009" s="1">
        <v>1090100535990</v>
      </c>
      <c r="B19009" t="s">
        <v>17922</v>
      </c>
    </row>
    <row r="19010" spans="1:2">
      <c r="A19010" s="1">
        <v>1090100536003</v>
      </c>
      <c r="B19010" t="s">
        <v>17923</v>
      </c>
    </row>
    <row r="19011" spans="1:2">
      <c r="A19011" s="1">
        <v>1090100536089</v>
      </c>
      <c r="B19011" t="s">
        <v>17924</v>
      </c>
    </row>
    <row r="19012" spans="1:2">
      <c r="A19012" s="1">
        <v>1090100536164</v>
      </c>
      <c r="B19012" t="s">
        <v>17925</v>
      </c>
    </row>
    <row r="19013" spans="1:2">
      <c r="A19013" s="1">
        <v>1090100536188</v>
      </c>
      <c r="B19013" t="s">
        <v>17926</v>
      </c>
    </row>
    <row r="19014" spans="1:2">
      <c r="A19014" s="1">
        <v>1090100536195</v>
      </c>
      <c r="B19014" t="s">
        <v>17927</v>
      </c>
    </row>
    <row r="19015" spans="1:2">
      <c r="A19015" s="1">
        <v>1090100536201</v>
      </c>
      <c r="B19015" t="s">
        <v>17928</v>
      </c>
    </row>
    <row r="19016" spans="1:2">
      <c r="A19016" s="1">
        <v>1090100536218</v>
      </c>
      <c r="B19016" t="s">
        <v>17929</v>
      </c>
    </row>
    <row r="19017" spans="1:2">
      <c r="A19017" s="1">
        <v>1090100536232</v>
      </c>
      <c r="B19017" t="s">
        <v>17930</v>
      </c>
    </row>
    <row r="19018" spans="1:2">
      <c r="A19018" s="1">
        <v>1090100536256</v>
      </c>
      <c r="B19018" t="s">
        <v>17931</v>
      </c>
    </row>
    <row r="19019" spans="1:2">
      <c r="A19019" s="1">
        <v>1090100536294</v>
      </c>
      <c r="B19019" t="s">
        <v>17932</v>
      </c>
    </row>
    <row r="19020" spans="1:2">
      <c r="A19020" s="1">
        <v>1090100536348</v>
      </c>
      <c r="B19020" t="s">
        <v>17933</v>
      </c>
    </row>
    <row r="19021" spans="1:2">
      <c r="A19021" s="1">
        <v>1090100536515</v>
      </c>
      <c r="B19021" t="s">
        <v>17934</v>
      </c>
    </row>
    <row r="19022" spans="1:2">
      <c r="A19022" s="1">
        <v>1090100536553</v>
      </c>
      <c r="B19022" t="s">
        <v>17935</v>
      </c>
    </row>
    <row r="19023" spans="1:2">
      <c r="A19023" s="1">
        <v>1090100536621</v>
      </c>
      <c r="B19023" t="s">
        <v>17936</v>
      </c>
    </row>
    <row r="19024" spans="1:2">
      <c r="A19024" s="1">
        <v>1090100536690</v>
      </c>
      <c r="B19024" t="s">
        <v>17937</v>
      </c>
    </row>
    <row r="19025" spans="1:2">
      <c r="A19025" s="1">
        <v>1090100536706</v>
      </c>
      <c r="B19025" t="s">
        <v>17938</v>
      </c>
    </row>
    <row r="19026" spans="1:2">
      <c r="A19026" s="1">
        <v>1090100536713</v>
      </c>
      <c r="B19026" t="s">
        <v>17939</v>
      </c>
    </row>
    <row r="19027" spans="1:2">
      <c r="A19027" s="1">
        <v>1090100536720</v>
      </c>
      <c r="B19027" t="s">
        <v>17940</v>
      </c>
    </row>
    <row r="19028" spans="1:2">
      <c r="A19028" s="1">
        <v>1090100536737</v>
      </c>
      <c r="B19028" t="s">
        <v>17941</v>
      </c>
    </row>
    <row r="19029" spans="1:2">
      <c r="A19029" s="1">
        <v>1090100536744</v>
      </c>
      <c r="B19029" t="s">
        <v>17942</v>
      </c>
    </row>
    <row r="19030" spans="1:2">
      <c r="A19030" s="1">
        <v>1090100536775</v>
      </c>
      <c r="B19030" t="s">
        <v>17943</v>
      </c>
    </row>
    <row r="19031" spans="1:2">
      <c r="A19031" s="1">
        <v>1090100536843</v>
      </c>
      <c r="B19031" t="s">
        <v>17944</v>
      </c>
    </row>
    <row r="19032" spans="1:2">
      <c r="A19032" s="1">
        <v>1090100536850</v>
      </c>
      <c r="B19032" t="s">
        <v>17945</v>
      </c>
    </row>
    <row r="19033" spans="1:2">
      <c r="A19033" s="1">
        <v>1090100536867</v>
      </c>
      <c r="B19033" t="s">
        <v>9201</v>
      </c>
    </row>
    <row r="19034" spans="1:2">
      <c r="A19034" s="1">
        <v>1090100537062</v>
      </c>
      <c r="B19034" t="s">
        <v>17946</v>
      </c>
    </row>
    <row r="19035" spans="1:2">
      <c r="A19035" s="1">
        <v>1090100537499</v>
      </c>
      <c r="B19035" t="s">
        <v>17947</v>
      </c>
    </row>
    <row r="19036" spans="1:2">
      <c r="A19036" s="1">
        <v>1090100537505</v>
      </c>
      <c r="B19036" t="s">
        <v>17948</v>
      </c>
    </row>
    <row r="19037" spans="1:2">
      <c r="A19037" s="1">
        <v>1090100537512</v>
      </c>
      <c r="B19037" t="s">
        <v>17949</v>
      </c>
    </row>
    <row r="19038" spans="1:2">
      <c r="A19038" s="1">
        <v>1090100537802</v>
      </c>
      <c r="B19038" t="s">
        <v>17950</v>
      </c>
    </row>
    <row r="19039" spans="1:2">
      <c r="A19039" s="1">
        <v>1090100538540</v>
      </c>
      <c r="B19039" t="s">
        <v>17951</v>
      </c>
    </row>
    <row r="19040" spans="1:2">
      <c r="A19040" s="1">
        <v>1090100538618</v>
      </c>
      <c r="B19040" t="s">
        <v>17952</v>
      </c>
    </row>
    <row r="19041" spans="1:2">
      <c r="A19041" s="1">
        <v>1090100538991</v>
      </c>
      <c r="B19041" t="s">
        <v>17953</v>
      </c>
    </row>
    <row r="19042" spans="1:2">
      <c r="A19042" s="1">
        <v>1090100540079</v>
      </c>
      <c r="B19042" t="s">
        <v>17954</v>
      </c>
    </row>
    <row r="19043" spans="1:2">
      <c r="A19043" s="1">
        <v>1090100540086</v>
      </c>
      <c r="B19043" t="s">
        <v>17955</v>
      </c>
    </row>
    <row r="19044" spans="1:2">
      <c r="A19044" s="1">
        <v>1090100540093</v>
      </c>
      <c r="B19044" t="s">
        <v>17956</v>
      </c>
    </row>
    <row r="19045" spans="1:2">
      <c r="A19045" s="1">
        <v>1090100540109</v>
      </c>
      <c r="B19045" t="s">
        <v>17957</v>
      </c>
    </row>
    <row r="19046" spans="1:2">
      <c r="A19046" s="1">
        <v>1090100540116</v>
      </c>
      <c r="B19046" t="s">
        <v>17958</v>
      </c>
    </row>
    <row r="19047" spans="1:2">
      <c r="A19047" s="1">
        <v>1090100540123</v>
      </c>
      <c r="B19047" t="s">
        <v>17959</v>
      </c>
    </row>
    <row r="19048" spans="1:2">
      <c r="A19048" s="1">
        <v>1090100540161</v>
      </c>
      <c r="B19048" t="s">
        <v>17960</v>
      </c>
    </row>
    <row r="19049" spans="1:2">
      <c r="A19049" s="1">
        <v>1090100540321</v>
      </c>
      <c r="B19049" t="s">
        <v>17961</v>
      </c>
    </row>
    <row r="19050" spans="1:2">
      <c r="A19050" s="1">
        <v>1090100540352</v>
      </c>
      <c r="B19050" t="s">
        <v>17962</v>
      </c>
    </row>
    <row r="19051" spans="1:2">
      <c r="A19051" s="1">
        <v>1090100540369</v>
      </c>
      <c r="B19051" t="s">
        <v>17963</v>
      </c>
    </row>
    <row r="19052" spans="1:2">
      <c r="A19052" s="1">
        <v>1090100540376</v>
      </c>
      <c r="B19052" t="s">
        <v>17964</v>
      </c>
    </row>
    <row r="19053" spans="1:2">
      <c r="A19053" s="1">
        <v>1090100540383</v>
      </c>
      <c r="B19053" t="s">
        <v>17965</v>
      </c>
    </row>
    <row r="19054" spans="1:2">
      <c r="A19054" s="1">
        <v>1090100540413</v>
      </c>
      <c r="B19054" t="s">
        <v>17966</v>
      </c>
    </row>
    <row r="19055" spans="1:2">
      <c r="A19055" s="1">
        <v>1090100540420</v>
      </c>
      <c r="B19055" t="s">
        <v>17967</v>
      </c>
    </row>
    <row r="19056" spans="1:2">
      <c r="A19056" s="1">
        <v>1090100540444</v>
      </c>
      <c r="B19056" t="s">
        <v>17968</v>
      </c>
    </row>
    <row r="19057" spans="1:2">
      <c r="A19057" s="1">
        <v>1090100540468</v>
      </c>
      <c r="B19057" t="s">
        <v>17969</v>
      </c>
    </row>
    <row r="19058" spans="1:2">
      <c r="A19058" s="1">
        <v>1090100540482</v>
      </c>
      <c r="B19058" t="s">
        <v>17970</v>
      </c>
    </row>
    <row r="19059" spans="1:2">
      <c r="A19059" s="1">
        <v>1090100540499</v>
      </c>
      <c r="B19059" t="s">
        <v>17971</v>
      </c>
    </row>
    <row r="19060" spans="1:2">
      <c r="A19060" s="1">
        <v>1090100540505</v>
      </c>
      <c r="B19060" t="s">
        <v>17972</v>
      </c>
    </row>
    <row r="19061" spans="1:2">
      <c r="A19061" s="1">
        <v>1090100540543</v>
      </c>
      <c r="B19061" t="s">
        <v>17973</v>
      </c>
    </row>
    <row r="19062" spans="1:2">
      <c r="A19062" s="1">
        <v>1090100540574</v>
      </c>
      <c r="B19062" t="s">
        <v>17974</v>
      </c>
    </row>
    <row r="19063" spans="1:2">
      <c r="A19063" s="1">
        <v>1090100540581</v>
      </c>
      <c r="B19063" t="s">
        <v>17975</v>
      </c>
    </row>
    <row r="19064" spans="1:2">
      <c r="A19064" s="1">
        <v>1090100540635</v>
      </c>
      <c r="B19064" t="s">
        <v>17976</v>
      </c>
    </row>
    <row r="19065" spans="1:2">
      <c r="A19065" s="1">
        <v>1090100540642</v>
      </c>
      <c r="B19065" t="s">
        <v>17977</v>
      </c>
    </row>
    <row r="19066" spans="1:2">
      <c r="A19066" s="1">
        <v>1090100540659</v>
      </c>
      <c r="B19066" t="s">
        <v>17978</v>
      </c>
    </row>
    <row r="19067" spans="1:2">
      <c r="A19067" s="1">
        <v>1090100540697</v>
      </c>
      <c r="B19067" t="s">
        <v>17979</v>
      </c>
    </row>
    <row r="19068" spans="1:2">
      <c r="A19068" s="1">
        <v>1090100540703</v>
      </c>
      <c r="B19068" t="s">
        <v>17980</v>
      </c>
    </row>
    <row r="19069" spans="1:2">
      <c r="A19069" s="1">
        <v>1090100540710</v>
      </c>
      <c r="B19069" t="s">
        <v>17981</v>
      </c>
    </row>
    <row r="19070" spans="1:2">
      <c r="A19070" s="1">
        <v>1090100540727</v>
      </c>
      <c r="B19070" t="s">
        <v>17982</v>
      </c>
    </row>
    <row r="19071" spans="1:2">
      <c r="A19071" s="1">
        <v>1090100540772</v>
      </c>
      <c r="B19071" t="s">
        <v>17983</v>
      </c>
    </row>
    <row r="19072" spans="1:2">
      <c r="A19072" s="1">
        <v>1090100541281</v>
      </c>
      <c r="B19072" t="s">
        <v>17984</v>
      </c>
    </row>
    <row r="19073" spans="1:2">
      <c r="A19073" s="1">
        <v>1090100541328</v>
      </c>
      <c r="B19073" t="s">
        <v>17985</v>
      </c>
    </row>
    <row r="19074" spans="1:2">
      <c r="A19074" s="1">
        <v>1090100541335</v>
      </c>
      <c r="B19074" t="s">
        <v>17986</v>
      </c>
    </row>
    <row r="19075" spans="1:2">
      <c r="A19075" s="1">
        <v>1090100541342</v>
      </c>
      <c r="B19075" t="s">
        <v>17987</v>
      </c>
    </row>
    <row r="19076" spans="1:2">
      <c r="A19076" s="1">
        <v>1090100541359</v>
      </c>
      <c r="B19076" t="s">
        <v>17988</v>
      </c>
    </row>
    <row r="19077" spans="1:2">
      <c r="A19077" s="1">
        <v>1090100541366</v>
      </c>
      <c r="B19077" t="s">
        <v>17989</v>
      </c>
    </row>
    <row r="19078" spans="1:2">
      <c r="A19078" s="1">
        <v>1090100541373</v>
      </c>
      <c r="B19078" t="s">
        <v>17990</v>
      </c>
    </row>
    <row r="19079" spans="1:2">
      <c r="A19079" s="1">
        <v>1090100541380</v>
      </c>
      <c r="B19079" t="s">
        <v>17991</v>
      </c>
    </row>
    <row r="19080" spans="1:2">
      <c r="A19080" s="1">
        <v>1090100541427</v>
      </c>
      <c r="B19080" t="s">
        <v>17992</v>
      </c>
    </row>
    <row r="19081" spans="1:2">
      <c r="A19081" s="1">
        <v>1090100541434</v>
      </c>
      <c r="B19081" t="s">
        <v>17993</v>
      </c>
    </row>
    <row r="19082" spans="1:2">
      <c r="A19082" s="1">
        <v>1090100541441</v>
      </c>
      <c r="B19082" t="s">
        <v>17994</v>
      </c>
    </row>
    <row r="19083" spans="1:2">
      <c r="A19083" s="1">
        <v>1090100541458</v>
      </c>
      <c r="B19083" t="s">
        <v>17995</v>
      </c>
    </row>
    <row r="19084" spans="1:2">
      <c r="A19084" s="1">
        <v>1090100541519</v>
      </c>
      <c r="B19084" t="s">
        <v>17996</v>
      </c>
    </row>
    <row r="19085" spans="1:2">
      <c r="A19085" s="1">
        <v>1090100541526</v>
      </c>
      <c r="B19085" t="s">
        <v>17997</v>
      </c>
    </row>
    <row r="19086" spans="1:2">
      <c r="A19086" s="1">
        <v>1090100541557</v>
      </c>
      <c r="B19086" t="s">
        <v>17998</v>
      </c>
    </row>
    <row r="19087" spans="1:2">
      <c r="A19087" s="1">
        <v>1090100541601</v>
      </c>
      <c r="B19087" t="s">
        <v>17999</v>
      </c>
    </row>
    <row r="19088" spans="1:2">
      <c r="A19088" s="1">
        <v>1090100541618</v>
      </c>
      <c r="B19088" t="s">
        <v>18000</v>
      </c>
    </row>
    <row r="19089" spans="1:2">
      <c r="A19089" s="1">
        <v>1090100541625</v>
      </c>
      <c r="B19089" t="s">
        <v>18001</v>
      </c>
    </row>
    <row r="19090" spans="1:2">
      <c r="A19090" s="1">
        <v>1090100541687</v>
      </c>
      <c r="B19090" t="s">
        <v>18002</v>
      </c>
    </row>
    <row r="19091" spans="1:2">
      <c r="A19091" s="1">
        <v>1090100541717</v>
      </c>
      <c r="B19091" t="s">
        <v>18003</v>
      </c>
    </row>
    <row r="19092" spans="1:2">
      <c r="A19092" s="1">
        <v>1090100541748</v>
      </c>
      <c r="B19092" t="s">
        <v>18004</v>
      </c>
    </row>
    <row r="19093" spans="1:2">
      <c r="A19093" s="1">
        <v>1090100541779</v>
      </c>
      <c r="B19093" t="s">
        <v>18005</v>
      </c>
    </row>
    <row r="19094" spans="1:2">
      <c r="A19094" s="1">
        <v>1090100541786</v>
      </c>
      <c r="B19094" t="s">
        <v>18006</v>
      </c>
    </row>
    <row r="19095" spans="1:2">
      <c r="A19095" s="1">
        <v>1090100541878</v>
      </c>
      <c r="B19095" t="s">
        <v>18007</v>
      </c>
    </row>
    <row r="19096" spans="1:2">
      <c r="A19096" s="1">
        <v>1090100541915</v>
      </c>
      <c r="B19096" t="s">
        <v>18008</v>
      </c>
    </row>
    <row r="19097" spans="1:2">
      <c r="A19097" s="1">
        <v>1090100541977</v>
      </c>
      <c r="B19097" t="s">
        <v>18009</v>
      </c>
    </row>
    <row r="19098" spans="1:2">
      <c r="A19098" s="1">
        <v>1090100541991</v>
      </c>
      <c r="B19098" t="s">
        <v>18010</v>
      </c>
    </row>
    <row r="19099" spans="1:2">
      <c r="A19099" s="1">
        <v>1090100542011</v>
      </c>
      <c r="B19099" t="s">
        <v>18011</v>
      </c>
    </row>
    <row r="19100" spans="1:2">
      <c r="A19100" s="1">
        <v>1090100542042</v>
      </c>
      <c r="B19100" t="s">
        <v>18012</v>
      </c>
    </row>
    <row r="19101" spans="1:2">
      <c r="A19101" s="1">
        <v>1090100542073</v>
      </c>
      <c r="B19101" t="s">
        <v>18013</v>
      </c>
    </row>
    <row r="19102" spans="1:2">
      <c r="A19102" s="1">
        <v>1090100542080</v>
      </c>
      <c r="B19102" t="s">
        <v>18014</v>
      </c>
    </row>
    <row r="19103" spans="1:2">
      <c r="A19103" s="1">
        <v>1090100542356</v>
      </c>
      <c r="B19103" t="s">
        <v>18015</v>
      </c>
    </row>
    <row r="19104" spans="1:2">
      <c r="A19104" s="1">
        <v>1090100542424</v>
      </c>
      <c r="B19104" t="s">
        <v>18016</v>
      </c>
    </row>
    <row r="19105" spans="1:2">
      <c r="A19105" s="1">
        <v>1090100542479</v>
      </c>
      <c r="B19105" t="s">
        <v>18017</v>
      </c>
    </row>
    <row r="19106" spans="1:2">
      <c r="A19106" s="1">
        <v>1090100542516</v>
      </c>
      <c r="B19106" t="s">
        <v>18018</v>
      </c>
    </row>
    <row r="19107" spans="1:2">
      <c r="A19107" s="1">
        <v>1090100542547</v>
      </c>
      <c r="B19107" t="s">
        <v>18019</v>
      </c>
    </row>
    <row r="19108" spans="1:2">
      <c r="A19108" s="1">
        <v>1090100542578</v>
      </c>
      <c r="B19108" t="s">
        <v>18020</v>
      </c>
    </row>
    <row r="19109" spans="1:2">
      <c r="A19109" s="1">
        <v>1090100542585</v>
      </c>
      <c r="B19109" t="s">
        <v>18021</v>
      </c>
    </row>
    <row r="19110" spans="1:2">
      <c r="A19110" s="1">
        <v>1090100542844</v>
      </c>
      <c r="B19110" t="s">
        <v>18022</v>
      </c>
    </row>
    <row r="19111" spans="1:2">
      <c r="A19111" s="1">
        <v>1090100542851</v>
      </c>
      <c r="B19111" t="s">
        <v>18023</v>
      </c>
    </row>
    <row r="19112" spans="1:2">
      <c r="A19112" s="1">
        <v>1090100542875</v>
      </c>
      <c r="B19112" t="s">
        <v>18024</v>
      </c>
    </row>
    <row r="19113" spans="1:2">
      <c r="A19113" s="1">
        <v>1090100542882</v>
      </c>
      <c r="B19113" t="s">
        <v>18025</v>
      </c>
    </row>
    <row r="19114" spans="1:2">
      <c r="A19114" s="1">
        <v>1090100542899</v>
      </c>
      <c r="B19114" t="s">
        <v>18026</v>
      </c>
    </row>
    <row r="19115" spans="1:2">
      <c r="A19115" s="1">
        <v>1090100542905</v>
      </c>
      <c r="B19115" t="s">
        <v>18027</v>
      </c>
    </row>
    <row r="19116" spans="1:2">
      <c r="A19116" s="1">
        <v>1090100542912</v>
      </c>
      <c r="B19116" t="s">
        <v>18028</v>
      </c>
    </row>
    <row r="19117" spans="1:2">
      <c r="A19117" s="1">
        <v>1090100542936</v>
      </c>
      <c r="B19117" t="s">
        <v>18029</v>
      </c>
    </row>
    <row r="19118" spans="1:2">
      <c r="A19118" s="1">
        <v>1090100542967</v>
      </c>
      <c r="B19118" t="s">
        <v>18030</v>
      </c>
    </row>
    <row r="19119" spans="1:2">
      <c r="A19119" s="1">
        <v>1090100542981</v>
      </c>
      <c r="B19119" t="s">
        <v>18031</v>
      </c>
    </row>
    <row r="19120" spans="1:2">
      <c r="A19120" s="1">
        <v>1090100543001</v>
      </c>
      <c r="B19120" t="s">
        <v>18032</v>
      </c>
    </row>
    <row r="19121" spans="1:2">
      <c r="A19121" s="1">
        <v>1090100543018</v>
      </c>
      <c r="B19121" t="s">
        <v>18033</v>
      </c>
    </row>
    <row r="19122" spans="1:2">
      <c r="A19122" s="1">
        <v>1090100543049</v>
      </c>
      <c r="B19122" t="s">
        <v>18034</v>
      </c>
    </row>
    <row r="19123" spans="1:2">
      <c r="A19123" s="1">
        <v>1090100543063</v>
      </c>
      <c r="B19123" t="s">
        <v>18035</v>
      </c>
    </row>
    <row r="19124" spans="1:2">
      <c r="A19124" s="1">
        <v>1090100543070</v>
      </c>
      <c r="B19124" t="s">
        <v>18036</v>
      </c>
    </row>
    <row r="19125" spans="1:2">
      <c r="A19125" s="1">
        <v>1090100543100</v>
      </c>
      <c r="B19125" t="s">
        <v>18037</v>
      </c>
    </row>
    <row r="19126" spans="1:2">
      <c r="A19126" s="1">
        <v>1090100543247</v>
      </c>
      <c r="B19126" t="s">
        <v>18038</v>
      </c>
    </row>
    <row r="19127" spans="1:2">
      <c r="A19127" s="1">
        <v>1090100543254</v>
      </c>
      <c r="B19127" t="s">
        <v>18039</v>
      </c>
    </row>
    <row r="19128" spans="1:2">
      <c r="A19128" s="1">
        <v>1090100543261</v>
      </c>
      <c r="B19128" t="s">
        <v>18040</v>
      </c>
    </row>
    <row r="19129" spans="1:2">
      <c r="A19129" s="1">
        <v>1090100543285</v>
      </c>
      <c r="B19129" t="s">
        <v>18041</v>
      </c>
    </row>
    <row r="19130" spans="1:2">
      <c r="A19130" s="1">
        <v>1090100543308</v>
      </c>
      <c r="B19130" t="s">
        <v>18042</v>
      </c>
    </row>
    <row r="19131" spans="1:2">
      <c r="A19131" s="1">
        <v>1090100543322</v>
      </c>
      <c r="B19131" t="s">
        <v>18043</v>
      </c>
    </row>
    <row r="19132" spans="1:2">
      <c r="A19132" s="1">
        <v>1090100543339</v>
      </c>
      <c r="B19132" t="s">
        <v>18044</v>
      </c>
    </row>
    <row r="19133" spans="1:2">
      <c r="A19133" s="1">
        <v>1090100543346</v>
      </c>
      <c r="B19133" t="s">
        <v>18045</v>
      </c>
    </row>
    <row r="19134" spans="1:2">
      <c r="A19134" s="1">
        <v>1090100543353</v>
      </c>
      <c r="B19134" t="s">
        <v>18046</v>
      </c>
    </row>
    <row r="19135" spans="1:2">
      <c r="A19135" s="1">
        <v>1090100543360</v>
      </c>
      <c r="B19135" t="s">
        <v>18047</v>
      </c>
    </row>
    <row r="19136" spans="1:2">
      <c r="A19136" s="1">
        <v>1090100543377</v>
      </c>
      <c r="B19136" t="s">
        <v>18048</v>
      </c>
    </row>
    <row r="19137" spans="1:2">
      <c r="A19137" s="1">
        <v>1090100543384</v>
      </c>
      <c r="B19137" t="s">
        <v>18049</v>
      </c>
    </row>
    <row r="19138" spans="1:2">
      <c r="A19138" s="1">
        <v>1090100543391</v>
      </c>
      <c r="B19138" t="s">
        <v>18050</v>
      </c>
    </row>
    <row r="19139" spans="1:2">
      <c r="A19139" s="1">
        <v>1090100543414</v>
      </c>
      <c r="B19139" t="s">
        <v>18051</v>
      </c>
    </row>
    <row r="19140" spans="1:2">
      <c r="A19140" s="1">
        <v>1090100543421</v>
      </c>
      <c r="B19140" t="s">
        <v>18052</v>
      </c>
    </row>
    <row r="19141" spans="1:2">
      <c r="A19141" s="1">
        <v>1090100543438</v>
      </c>
      <c r="B19141" t="s">
        <v>18053</v>
      </c>
    </row>
    <row r="19142" spans="1:2">
      <c r="A19142" s="1">
        <v>1090100543445</v>
      </c>
      <c r="B19142" t="s">
        <v>18054</v>
      </c>
    </row>
    <row r="19143" spans="1:2">
      <c r="A19143" s="1">
        <v>1090100543452</v>
      </c>
      <c r="B19143" t="s">
        <v>18055</v>
      </c>
    </row>
    <row r="19144" spans="1:2">
      <c r="A19144" s="1">
        <v>1090100543476</v>
      </c>
      <c r="B19144" t="s">
        <v>18056</v>
      </c>
    </row>
    <row r="19145" spans="1:2">
      <c r="A19145" s="1">
        <v>1090100543483</v>
      </c>
      <c r="B19145" t="s">
        <v>18057</v>
      </c>
    </row>
    <row r="19146" spans="1:2">
      <c r="A19146" s="1">
        <v>1090100543490</v>
      </c>
      <c r="B19146" t="s">
        <v>18058</v>
      </c>
    </row>
    <row r="19147" spans="1:2">
      <c r="A19147" s="1">
        <v>1090100543506</v>
      </c>
      <c r="B19147" t="s">
        <v>18059</v>
      </c>
    </row>
    <row r="19148" spans="1:2">
      <c r="A19148" s="1">
        <v>1090100543513</v>
      </c>
      <c r="B19148" t="s">
        <v>18060</v>
      </c>
    </row>
    <row r="19149" spans="1:2">
      <c r="A19149" s="1">
        <v>1090100543520</v>
      </c>
      <c r="B19149" t="s">
        <v>18061</v>
      </c>
    </row>
    <row r="19150" spans="1:2">
      <c r="A19150" s="1">
        <v>1090100543537</v>
      </c>
      <c r="B19150" t="s">
        <v>18062</v>
      </c>
    </row>
    <row r="19151" spans="1:2">
      <c r="A19151" s="1">
        <v>1090100543544</v>
      </c>
      <c r="B19151" t="s">
        <v>18063</v>
      </c>
    </row>
    <row r="19152" spans="1:2">
      <c r="A19152" s="1">
        <v>1090100543551</v>
      </c>
      <c r="B19152" t="s">
        <v>18064</v>
      </c>
    </row>
    <row r="19153" spans="1:2">
      <c r="A19153" s="1">
        <v>1090100543568</v>
      </c>
      <c r="B19153" t="s">
        <v>18065</v>
      </c>
    </row>
    <row r="19154" spans="1:2">
      <c r="A19154" s="1">
        <v>1090100543575</v>
      </c>
      <c r="B19154" t="s">
        <v>18066</v>
      </c>
    </row>
    <row r="19155" spans="1:2">
      <c r="A19155" s="1">
        <v>1090100543582</v>
      </c>
      <c r="B19155" t="s">
        <v>18067</v>
      </c>
    </row>
    <row r="19156" spans="1:2">
      <c r="A19156" s="1">
        <v>1090100543599</v>
      </c>
      <c r="B19156" t="s">
        <v>18068</v>
      </c>
    </row>
    <row r="19157" spans="1:2">
      <c r="A19157" s="1">
        <v>1090100543605</v>
      </c>
      <c r="B19157" t="s">
        <v>18069</v>
      </c>
    </row>
    <row r="19158" spans="1:2">
      <c r="A19158" s="1">
        <v>1090100543612</v>
      </c>
      <c r="B19158" t="s">
        <v>18070</v>
      </c>
    </row>
    <row r="19159" spans="1:2">
      <c r="A19159" s="1">
        <v>1090100543629</v>
      </c>
      <c r="B19159" t="s">
        <v>18071</v>
      </c>
    </row>
    <row r="19160" spans="1:2">
      <c r="A19160" s="1">
        <v>1090100543667</v>
      </c>
      <c r="B19160" t="s">
        <v>18072</v>
      </c>
    </row>
    <row r="19161" spans="1:2">
      <c r="A19161" s="1">
        <v>1090100543674</v>
      </c>
      <c r="B19161" t="s">
        <v>18073</v>
      </c>
    </row>
    <row r="19162" spans="1:2">
      <c r="A19162" s="1">
        <v>1090100543681</v>
      </c>
      <c r="B19162" t="s">
        <v>18074</v>
      </c>
    </row>
    <row r="19163" spans="1:2">
      <c r="A19163" s="1">
        <v>1090100543698</v>
      </c>
      <c r="B19163" t="s">
        <v>18075</v>
      </c>
    </row>
    <row r="19164" spans="1:2">
      <c r="A19164" s="1">
        <v>1090100543704</v>
      </c>
      <c r="B19164" t="s">
        <v>18076</v>
      </c>
    </row>
    <row r="19165" spans="1:2">
      <c r="A19165" s="1">
        <v>1090100543711</v>
      </c>
      <c r="B19165" t="s">
        <v>18077</v>
      </c>
    </row>
    <row r="19166" spans="1:2">
      <c r="A19166" s="1">
        <v>1090100543728</v>
      </c>
      <c r="B19166" t="s">
        <v>18078</v>
      </c>
    </row>
    <row r="19167" spans="1:2">
      <c r="A19167" s="1">
        <v>1090100543810</v>
      </c>
      <c r="B19167" t="s">
        <v>18079</v>
      </c>
    </row>
    <row r="19168" spans="1:2">
      <c r="A19168" s="1">
        <v>1090100543834</v>
      </c>
      <c r="B19168" t="s">
        <v>18080</v>
      </c>
    </row>
    <row r="19169" spans="1:2">
      <c r="A19169" s="1">
        <v>1090100543872</v>
      </c>
      <c r="B19169" t="s">
        <v>18081</v>
      </c>
    </row>
    <row r="19170" spans="1:2">
      <c r="A19170" s="1">
        <v>1090100544022</v>
      </c>
      <c r="B19170" t="s">
        <v>18082</v>
      </c>
    </row>
    <row r="19171" spans="1:2">
      <c r="A19171" s="1">
        <v>1090100544039</v>
      </c>
      <c r="B19171" t="s">
        <v>18083</v>
      </c>
    </row>
    <row r="19172" spans="1:2">
      <c r="A19172" s="1">
        <v>1090100544046</v>
      </c>
      <c r="B19172" t="s">
        <v>18084</v>
      </c>
    </row>
    <row r="19173" spans="1:2">
      <c r="A19173" s="1">
        <v>1090100544053</v>
      </c>
      <c r="B19173" t="s">
        <v>18085</v>
      </c>
    </row>
    <row r="19174" spans="1:2">
      <c r="A19174" s="1">
        <v>1090100544060</v>
      </c>
      <c r="B19174" t="s">
        <v>18086</v>
      </c>
    </row>
    <row r="19175" spans="1:2">
      <c r="A19175" s="1">
        <v>1090100544077</v>
      </c>
      <c r="B19175" t="s">
        <v>18087</v>
      </c>
    </row>
    <row r="19176" spans="1:2">
      <c r="A19176" s="1">
        <v>1090100545418</v>
      </c>
      <c r="B19176" t="s">
        <v>18088</v>
      </c>
    </row>
    <row r="19177" spans="1:2">
      <c r="A19177" s="1">
        <v>1090100545432</v>
      </c>
      <c r="B19177" t="s">
        <v>18089</v>
      </c>
    </row>
    <row r="19178" spans="1:2">
      <c r="A19178" s="1">
        <v>1090100545456</v>
      </c>
      <c r="B19178" t="s">
        <v>18090</v>
      </c>
    </row>
    <row r="19179" spans="1:2">
      <c r="A19179" s="1">
        <v>1090100545470</v>
      </c>
      <c r="B19179" t="s">
        <v>18091</v>
      </c>
    </row>
    <row r="19180" spans="1:2">
      <c r="A19180" s="1">
        <v>1090100545494</v>
      </c>
      <c r="B19180" t="s">
        <v>18092</v>
      </c>
    </row>
    <row r="19181" spans="1:2">
      <c r="A19181" s="1">
        <v>1090100545524</v>
      </c>
      <c r="B19181" t="s">
        <v>18093</v>
      </c>
    </row>
    <row r="19182" spans="1:2">
      <c r="A19182" s="1">
        <v>1090100545548</v>
      </c>
      <c r="B19182" t="s">
        <v>18094</v>
      </c>
    </row>
    <row r="19183" spans="1:2">
      <c r="A19183" s="1">
        <v>1090100545555</v>
      </c>
      <c r="B19183" t="s">
        <v>18095</v>
      </c>
    </row>
    <row r="19184" spans="1:2">
      <c r="A19184" s="1">
        <v>1090100545692</v>
      </c>
      <c r="B19184" t="s">
        <v>18096</v>
      </c>
    </row>
    <row r="19185" spans="1:2">
      <c r="A19185" s="1">
        <v>1090100545739</v>
      </c>
      <c r="B19185" t="s">
        <v>18097</v>
      </c>
    </row>
    <row r="19186" spans="1:2">
      <c r="A19186" s="1">
        <v>1090100545753</v>
      </c>
      <c r="B19186" t="s">
        <v>18098</v>
      </c>
    </row>
    <row r="19187" spans="1:2">
      <c r="A19187" s="1">
        <v>1090100545777</v>
      </c>
      <c r="B19187" t="s">
        <v>18099</v>
      </c>
    </row>
    <row r="19188" spans="1:2">
      <c r="A19188" s="1">
        <v>1090100545869</v>
      </c>
      <c r="B19188" t="s">
        <v>18100</v>
      </c>
    </row>
    <row r="19189" spans="1:2">
      <c r="A19189" s="1">
        <v>1090100545876</v>
      </c>
      <c r="B19189" t="s">
        <v>18101</v>
      </c>
    </row>
    <row r="19190" spans="1:2">
      <c r="A19190" s="1">
        <v>1090100545883</v>
      </c>
      <c r="B19190" t="s">
        <v>18102</v>
      </c>
    </row>
    <row r="19191" spans="1:2">
      <c r="A19191" s="1">
        <v>1090100545890</v>
      </c>
      <c r="B19191" t="s">
        <v>18103</v>
      </c>
    </row>
    <row r="19192" spans="1:2">
      <c r="A19192" s="1">
        <v>1090100545906</v>
      </c>
      <c r="B19192" t="s">
        <v>18104</v>
      </c>
    </row>
    <row r="19193" spans="1:2">
      <c r="A19193" s="1">
        <v>1090100545913</v>
      </c>
      <c r="B19193" t="s">
        <v>18105</v>
      </c>
    </row>
    <row r="19194" spans="1:2">
      <c r="A19194" s="1">
        <v>1090100545920</v>
      </c>
      <c r="B19194" t="s">
        <v>18106</v>
      </c>
    </row>
    <row r="19195" spans="1:2">
      <c r="A19195" s="1">
        <v>1090100545937</v>
      </c>
      <c r="B19195" t="s">
        <v>18107</v>
      </c>
    </row>
    <row r="19196" spans="1:2">
      <c r="A19196" s="1">
        <v>1090100545944</v>
      </c>
      <c r="B19196" t="s">
        <v>18108</v>
      </c>
    </row>
    <row r="19197" spans="1:2">
      <c r="A19197" s="1">
        <v>1090100545951</v>
      </c>
      <c r="B19197" t="s">
        <v>18109</v>
      </c>
    </row>
    <row r="19198" spans="1:2">
      <c r="A19198" s="1">
        <v>1090100545968</v>
      </c>
      <c r="B19198" t="s">
        <v>18110</v>
      </c>
    </row>
    <row r="19199" spans="1:2">
      <c r="A19199" s="1">
        <v>1090100545975</v>
      </c>
      <c r="B19199" t="s">
        <v>18111</v>
      </c>
    </row>
    <row r="19200" spans="1:2">
      <c r="A19200" s="1">
        <v>1090100545982</v>
      </c>
      <c r="B19200" t="s">
        <v>18112</v>
      </c>
    </row>
    <row r="19201" spans="1:2">
      <c r="A19201" s="1">
        <v>1090100545999</v>
      </c>
      <c r="B19201" t="s">
        <v>18113</v>
      </c>
    </row>
    <row r="19202" spans="1:2">
      <c r="A19202" s="1">
        <v>1090100546002</v>
      </c>
      <c r="B19202" t="s">
        <v>18114</v>
      </c>
    </row>
    <row r="19203" spans="1:2">
      <c r="A19203" s="1">
        <v>1090100546019</v>
      </c>
      <c r="B19203" t="s">
        <v>18115</v>
      </c>
    </row>
    <row r="19204" spans="1:2">
      <c r="A19204" s="1">
        <v>1090100546026</v>
      </c>
      <c r="B19204" t="s">
        <v>18116</v>
      </c>
    </row>
    <row r="19205" spans="1:2">
      <c r="A19205" s="1">
        <v>1090100546033</v>
      </c>
      <c r="B19205" t="s">
        <v>18117</v>
      </c>
    </row>
    <row r="19206" spans="1:2">
      <c r="A19206" s="1">
        <v>1090100546040</v>
      </c>
      <c r="B19206" t="s">
        <v>18118</v>
      </c>
    </row>
    <row r="19207" spans="1:2">
      <c r="A19207" s="1">
        <v>1090100546057</v>
      </c>
      <c r="B19207" t="s">
        <v>18119</v>
      </c>
    </row>
    <row r="19208" spans="1:2">
      <c r="A19208" s="1">
        <v>1090100546064</v>
      </c>
      <c r="B19208" t="s">
        <v>18120</v>
      </c>
    </row>
    <row r="19209" spans="1:2">
      <c r="A19209" s="1">
        <v>1090100546071</v>
      </c>
      <c r="B19209" t="s">
        <v>18121</v>
      </c>
    </row>
    <row r="19210" spans="1:2">
      <c r="A19210" s="1">
        <v>1090100546088</v>
      </c>
      <c r="B19210" t="s">
        <v>18122</v>
      </c>
    </row>
    <row r="19211" spans="1:2">
      <c r="A19211" s="1">
        <v>1090100546118</v>
      </c>
      <c r="B19211" t="s">
        <v>18123</v>
      </c>
    </row>
    <row r="19212" spans="1:2">
      <c r="A19212" s="1">
        <v>1090100546125</v>
      </c>
      <c r="B19212" t="s">
        <v>18124</v>
      </c>
    </row>
    <row r="19213" spans="1:2">
      <c r="A19213" s="1">
        <v>1090100546132</v>
      </c>
      <c r="B19213" t="s">
        <v>18125</v>
      </c>
    </row>
    <row r="19214" spans="1:2">
      <c r="A19214" s="1">
        <v>1090100546149</v>
      </c>
      <c r="B19214" t="s">
        <v>18126</v>
      </c>
    </row>
    <row r="19215" spans="1:2">
      <c r="A19215" s="1">
        <v>1090100546156</v>
      </c>
      <c r="B19215" t="s">
        <v>18127</v>
      </c>
    </row>
    <row r="19216" spans="1:2">
      <c r="A19216" s="1">
        <v>1090100546163</v>
      </c>
      <c r="B19216" t="s">
        <v>18128</v>
      </c>
    </row>
    <row r="19217" spans="1:2">
      <c r="A19217" s="1">
        <v>1090100546170</v>
      </c>
      <c r="B19217" t="s">
        <v>18129</v>
      </c>
    </row>
    <row r="19218" spans="1:2">
      <c r="A19218" s="1">
        <v>1090100546187</v>
      </c>
      <c r="B19218" t="s">
        <v>18130</v>
      </c>
    </row>
    <row r="19219" spans="1:2">
      <c r="A19219" s="1">
        <v>1090100546194</v>
      </c>
      <c r="B19219" t="s">
        <v>18131</v>
      </c>
    </row>
    <row r="19220" spans="1:2">
      <c r="A19220" s="1">
        <v>1090100546217</v>
      </c>
      <c r="B19220" t="s">
        <v>18132</v>
      </c>
    </row>
    <row r="19221" spans="1:2">
      <c r="A19221" s="1">
        <v>1090100546224</v>
      </c>
      <c r="B19221" t="s">
        <v>18133</v>
      </c>
    </row>
    <row r="19222" spans="1:2">
      <c r="A19222" s="1">
        <v>1090100546231</v>
      </c>
      <c r="B19222" t="s">
        <v>18134</v>
      </c>
    </row>
    <row r="19223" spans="1:2">
      <c r="A19223" s="1">
        <v>1090100546248</v>
      </c>
      <c r="B19223" t="s">
        <v>18135</v>
      </c>
    </row>
    <row r="19224" spans="1:2">
      <c r="A19224" s="1">
        <v>1090100546255</v>
      </c>
      <c r="B19224" t="s">
        <v>18136</v>
      </c>
    </row>
    <row r="19225" spans="1:2">
      <c r="A19225" s="1">
        <v>1090100546262</v>
      </c>
      <c r="B19225" t="s">
        <v>18137</v>
      </c>
    </row>
    <row r="19226" spans="1:2">
      <c r="A19226" s="1">
        <v>1090100546279</v>
      </c>
      <c r="B19226" t="s">
        <v>18138</v>
      </c>
    </row>
    <row r="19227" spans="1:2">
      <c r="A19227" s="1">
        <v>1090100546293</v>
      </c>
      <c r="B19227" t="s">
        <v>18139</v>
      </c>
    </row>
    <row r="19228" spans="1:2">
      <c r="A19228" s="1">
        <v>1090100546309</v>
      </c>
      <c r="B19228" t="s">
        <v>18140</v>
      </c>
    </row>
    <row r="19229" spans="1:2">
      <c r="A19229" s="1">
        <v>1090100546316</v>
      </c>
      <c r="B19229" t="s">
        <v>18141</v>
      </c>
    </row>
    <row r="19230" spans="1:2">
      <c r="A19230" s="1">
        <v>1090100546323</v>
      </c>
      <c r="B19230" t="s">
        <v>18142</v>
      </c>
    </row>
    <row r="19231" spans="1:2">
      <c r="A19231" s="1">
        <v>1090100546330</v>
      </c>
      <c r="B19231" t="s">
        <v>18143</v>
      </c>
    </row>
    <row r="19232" spans="1:2">
      <c r="A19232" s="1">
        <v>1090100546347</v>
      </c>
      <c r="B19232" t="s">
        <v>18144</v>
      </c>
    </row>
    <row r="19233" spans="1:2">
      <c r="A19233" s="1">
        <v>1090100546354</v>
      </c>
      <c r="B19233" t="s">
        <v>18145</v>
      </c>
    </row>
    <row r="19234" spans="1:2">
      <c r="A19234" s="1">
        <v>1090100546361</v>
      </c>
      <c r="B19234" t="s">
        <v>18146</v>
      </c>
    </row>
    <row r="19235" spans="1:2">
      <c r="A19235" s="1">
        <v>1090100546378</v>
      </c>
      <c r="B19235" t="s">
        <v>18147</v>
      </c>
    </row>
    <row r="19236" spans="1:2">
      <c r="A19236" s="1">
        <v>1090100546385</v>
      </c>
      <c r="B19236" t="s">
        <v>18148</v>
      </c>
    </row>
    <row r="19237" spans="1:2">
      <c r="A19237" s="1">
        <v>1090100546392</v>
      </c>
      <c r="B19237" t="s">
        <v>18149</v>
      </c>
    </row>
    <row r="19238" spans="1:2">
      <c r="A19238" s="1">
        <v>1090100546408</v>
      </c>
      <c r="B19238" t="s">
        <v>18150</v>
      </c>
    </row>
    <row r="19239" spans="1:2">
      <c r="A19239" s="1">
        <v>1090100546415</v>
      </c>
      <c r="B19239" t="s">
        <v>18151</v>
      </c>
    </row>
    <row r="19240" spans="1:2">
      <c r="A19240" s="1">
        <v>1090100546439</v>
      </c>
      <c r="B19240" t="s">
        <v>18152</v>
      </c>
    </row>
    <row r="19241" spans="1:2">
      <c r="A19241" s="1">
        <v>1090100546453</v>
      </c>
      <c r="B19241" t="s">
        <v>18153</v>
      </c>
    </row>
    <row r="19242" spans="1:2">
      <c r="A19242" s="1">
        <v>1090100546460</v>
      </c>
      <c r="B19242" t="s">
        <v>18154</v>
      </c>
    </row>
    <row r="19243" spans="1:2">
      <c r="A19243" s="1">
        <v>1090100546477</v>
      </c>
      <c r="B19243" t="s">
        <v>18155</v>
      </c>
    </row>
    <row r="19244" spans="1:2">
      <c r="A19244" s="1">
        <v>1090100546484</v>
      </c>
      <c r="B19244" t="s">
        <v>18156</v>
      </c>
    </row>
    <row r="19245" spans="1:2">
      <c r="A19245" s="1">
        <v>1090100546491</v>
      </c>
      <c r="B19245" t="s">
        <v>18157</v>
      </c>
    </row>
    <row r="19246" spans="1:2">
      <c r="A19246" s="1">
        <v>1090100546507</v>
      </c>
      <c r="B19246" t="s">
        <v>18158</v>
      </c>
    </row>
    <row r="19247" spans="1:2">
      <c r="A19247" s="1">
        <v>1090100546514</v>
      </c>
      <c r="B19247" t="s">
        <v>18159</v>
      </c>
    </row>
    <row r="19248" spans="1:2">
      <c r="A19248" s="1">
        <v>1090100546521</v>
      </c>
      <c r="B19248" t="s">
        <v>18160</v>
      </c>
    </row>
    <row r="19249" spans="1:2">
      <c r="A19249" s="1">
        <v>1090100546538</v>
      </c>
      <c r="B19249" t="s">
        <v>18161</v>
      </c>
    </row>
    <row r="19250" spans="1:2">
      <c r="A19250" s="1">
        <v>1090100546545</v>
      </c>
      <c r="B19250" t="s">
        <v>18162</v>
      </c>
    </row>
    <row r="19251" spans="1:2">
      <c r="A19251" s="1">
        <v>1090100546552</v>
      </c>
      <c r="B19251" t="s">
        <v>18163</v>
      </c>
    </row>
    <row r="19252" spans="1:2">
      <c r="A19252" s="1">
        <v>1090100546569</v>
      </c>
      <c r="B19252" t="s">
        <v>18164</v>
      </c>
    </row>
    <row r="19253" spans="1:2">
      <c r="A19253" s="1">
        <v>1090100546576</v>
      </c>
      <c r="B19253" t="s">
        <v>18165</v>
      </c>
    </row>
    <row r="19254" spans="1:2">
      <c r="A19254" s="1">
        <v>1090100546583</v>
      </c>
      <c r="B19254" t="s">
        <v>18166</v>
      </c>
    </row>
    <row r="19255" spans="1:2">
      <c r="A19255" s="1">
        <v>1090100546590</v>
      </c>
      <c r="B19255" t="s">
        <v>18167</v>
      </c>
    </row>
    <row r="19256" spans="1:2">
      <c r="A19256" s="1">
        <v>1090100546606</v>
      </c>
      <c r="B19256" t="s">
        <v>18168</v>
      </c>
    </row>
    <row r="19257" spans="1:2">
      <c r="A19257" s="1">
        <v>1090100546613</v>
      </c>
      <c r="B19257" t="s">
        <v>18169</v>
      </c>
    </row>
    <row r="19258" spans="1:2">
      <c r="A19258" s="1">
        <v>1090100546620</v>
      </c>
      <c r="B19258" t="s">
        <v>18170</v>
      </c>
    </row>
    <row r="19259" spans="1:2">
      <c r="A19259" s="1">
        <v>1090100546651</v>
      </c>
      <c r="B19259" t="s">
        <v>18171</v>
      </c>
    </row>
    <row r="19260" spans="1:2">
      <c r="A19260" s="1">
        <v>1090100546675</v>
      </c>
      <c r="B19260" t="s">
        <v>18172</v>
      </c>
    </row>
    <row r="19261" spans="1:2">
      <c r="A19261" s="1">
        <v>1090100546705</v>
      </c>
      <c r="B19261" t="s">
        <v>18173</v>
      </c>
    </row>
    <row r="19262" spans="1:2">
      <c r="A19262" s="1">
        <v>1090100546736</v>
      </c>
      <c r="B19262" t="s">
        <v>18174</v>
      </c>
    </row>
    <row r="19263" spans="1:2">
      <c r="A19263" s="1">
        <v>1090100546750</v>
      </c>
      <c r="B19263" t="s">
        <v>18175</v>
      </c>
    </row>
    <row r="19264" spans="1:2">
      <c r="A19264" s="1">
        <v>1090100546767</v>
      </c>
      <c r="B19264" t="s">
        <v>18176</v>
      </c>
    </row>
    <row r="19265" spans="1:2">
      <c r="A19265" s="1">
        <v>1090100546774</v>
      </c>
      <c r="B19265" t="s">
        <v>18177</v>
      </c>
    </row>
    <row r="19266" spans="1:2">
      <c r="A19266" s="1">
        <v>1090100546781</v>
      </c>
      <c r="B19266" t="s">
        <v>18178</v>
      </c>
    </row>
    <row r="19267" spans="1:2">
      <c r="A19267" s="1">
        <v>1090100546798</v>
      </c>
      <c r="B19267" t="s">
        <v>18179</v>
      </c>
    </row>
    <row r="19268" spans="1:2">
      <c r="A19268" s="1">
        <v>1090100546804</v>
      </c>
      <c r="B19268" t="s">
        <v>18180</v>
      </c>
    </row>
    <row r="19269" spans="1:2">
      <c r="A19269" s="1">
        <v>1090100546811</v>
      </c>
      <c r="B19269" t="s">
        <v>18181</v>
      </c>
    </row>
    <row r="19270" spans="1:2">
      <c r="A19270" s="1">
        <v>1090100546828</v>
      </c>
      <c r="B19270" t="s">
        <v>18182</v>
      </c>
    </row>
    <row r="19271" spans="1:2">
      <c r="A19271" s="1">
        <v>1090100546835</v>
      </c>
      <c r="B19271" t="s">
        <v>18183</v>
      </c>
    </row>
    <row r="19272" spans="1:2">
      <c r="A19272" s="1">
        <v>1090100546842</v>
      </c>
      <c r="B19272" t="s">
        <v>18184</v>
      </c>
    </row>
    <row r="19273" spans="1:2">
      <c r="A19273" s="1">
        <v>1090100546927</v>
      </c>
      <c r="B19273" t="s">
        <v>18185</v>
      </c>
    </row>
    <row r="19274" spans="1:2">
      <c r="A19274" s="1">
        <v>1090100546941</v>
      </c>
      <c r="B19274" t="s">
        <v>18186</v>
      </c>
    </row>
    <row r="19275" spans="1:2">
      <c r="A19275" s="1">
        <v>1090100546958</v>
      </c>
      <c r="B19275" t="s">
        <v>18187</v>
      </c>
    </row>
    <row r="19276" spans="1:2">
      <c r="A19276" s="1">
        <v>1090100546972</v>
      </c>
      <c r="B19276" t="s">
        <v>18188</v>
      </c>
    </row>
    <row r="19277" spans="1:2">
      <c r="A19277" s="1">
        <v>1090100546996</v>
      </c>
      <c r="B19277" t="s">
        <v>18189</v>
      </c>
    </row>
    <row r="19278" spans="1:2">
      <c r="A19278" s="1">
        <v>1090100547016</v>
      </c>
      <c r="B19278" t="s">
        <v>18190</v>
      </c>
    </row>
    <row r="19279" spans="1:2">
      <c r="A19279" s="1">
        <v>1090100547023</v>
      </c>
      <c r="B19279" t="s">
        <v>18191</v>
      </c>
    </row>
    <row r="19280" spans="1:2">
      <c r="A19280" s="1">
        <v>1090100547054</v>
      </c>
      <c r="B19280" t="s">
        <v>18192</v>
      </c>
    </row>
    <row r="19281" spans="1:2">
      <c r="A19281" s="1">
        <v>1090100547061</v>
      </c>
      <c r="B19281" t="s">
        <v>18193</v>
      </c>
    </row>
    <row r="19282" spans="1:2">
      <c r="A19282" s="1">
        <v>1090100547481</v>
      </c>
      <c r="B19282" t="s">
        <v>18194</v>
      </c>
    </row>
    <row r="19283" spans="1:2">
      <c r="A19283" s="1">
        <v>1090100547887</v>
      </c>
      <c r="B19283" t="s">
        <v>18195</v>
      </c>
    </row>
    <row r="19284" spans="1:2">
      <c r="A19284" s="1">
        <v>1090100547900</v>
      </c>
      <c r="B19284" t="s">
        <v>18196</v>
      </c>
    </row>
    <row r="19285" spans="1:2">
      <c r="A19285" s="1">
        <v>1090100547917</v>
      </c>
      <c r="B19285" t="s">
        <v>18197</v>
      </c>
    </row>
    <row r="19286" spans="1:2">
      <c r="A19286" s="1">
        <v>1090100547931</v>
      </c>
      <c r="B19286" t="s">
        <v>18198</v>
      </c>
    </row>
    <row r="19287" spans="1:2">
      <c r="A19287" s="1">
        <v>1090100548006</v>
      </c>
      <c r="B19287" t="s">
        <v>18199</v>
      </c>
    </row>
    <row r="19288" spans="1:2">
      <c r="A19288" s="1">
        <v>1090100548013</v>
      </c>
      <c r="B19288" t="s">
        <v>18200</v>
      </c>
    </row>
    <row r="19289" spans="1:2">
      <c r="A19289" s="1">
        <v>1090100548020</v>
      </c>
      <c r="B19289" t="s">
        <v>18201</v>
      </c>
    </row>
    <row r="19290" spans="1:2">
      <c r="A19290" s="1">
        <v>1090100548440</v>
      </c>
      <c r="B19290" t="s">
        <v>18202</v>
      </c>
    </row>
    <row r="19291" spans="1:2">
      <c r="A19291" s="1">
        <v>1090100548471</v>
      </c>
      <c r="B19291" t="s">
        <v>18203</v>
      </c>
    </row>
    <row r="19292" spans="1:2">
      <c r="A19292" s="1">
        <v>1090100548655</v>
      </c>
      <c r="B19292" t="s">
        <v>18204</v>
      </c>
    </row>
    <row r="19293" spans="1:2">
      <c r="A19293" s="1">
        <v>1090100548679</v>
      </c>
      <c r="B19293" t="s">
        <v>18205</v>
      </c>
    </row>
    <row r="19294" spans="1:2">
      <c r="A19294" s="1">
        <v>1090100548686</v>
      </c>
      <c r="B19294" t="s">
        <v>18206</v>
      </c>
    </row>
    <row r="19295" spans="1:2">
      <c r="A19295" s="1">
        <v>1090100548754</v>
      </c>
      <c r="B19295" t="s">
        <v>18207</v>
      </c>
    </row>
    <row r="19296" spans="1:2">
      <c r="A19296" s="1">
        <v>1090100548891</v>
      </c>
      <c r="B19296" t="s">
        <v>18208</v>
      </c>
    </row>
    <row r="19297" spans="1:2">
      <c r="A19297" s="1">
        <v>1090100549249</v>
      </c>
      <c r="B19297" t="s">
        <v>18209</v>
      </c>
    </row>
    <row r="19298" spans="1:2">
      <c r="A19298" s="1">
        <v>1090100549256</v>
      </c>
      <c r="B19298" t="s">
        <v>18210</v>
      </c>
    </row>
    <row r="19299" spans="1:2">
      <c r="A19299" s="1">
        <v>1090100549263</v>
      </c>
      <c r="B19299" t="s">
        <v>18211</v>
      </c>
    </row>
    <row r="19300" spans="1:2">
      <c r="A19300" s="1">
        <v>1090100549270</v>
      </c>
      <c r="B19300" t="s">
        <v>18212</v>
      </c>
    </row>
    <row r="19301" spans="1:2">
      <c r="A19301" s="1">
        <v>1090100549287</v>
      </c>
      <c r="B19301" t="s">
        <v>18213</v>
      </c>
    </row>
    <row r="19302" spans="1:2">
      <c r="A19302" s="1">
        <v>1090100549294</v>
      </c>
      <c r="B19302" t="s">
        <v>18214</v>
      </c>
    </row>
    <row r="19303" spans="1:2">
      <c r="A19303" s="1">
        <v>1090100549300</v>
      </c>
      <c r="B19303" t="s">
        <v>18215</v>
      </c>
    </row>
    <row r="19304" spans="1:2">
      <c r="A19304" s="1">
        <v>1090100549317</v>
      </c>
      <c r="B19304" t="s">
        <v>18216</v>
      </c>
    </row>
    <row r="19305" spans="1:2">
      <c r="A19305" s="1">
        <v>1090100549324</v>
      </c>
      <c r="B19305" t="s">
        <v>18217</v>
      </c>
    </row>
    <row r="19306" spans="1:2">
      <c r="A19306" s="1">
        <v>1090100549331</v>
      </c>
      <c r="B19306" t="s">
        <v>18218</v>
      </c>
    </row>
    <row r="19307" spans="1:2">
      <c r="A19307" s="1">
        <v>1090100549348</v>
      </c>
      <c r="B19307" t="s">
        <v>18219</v>
      </c>
    </row>
    <row r="19308" spans="1:2">
      <c r="A19308" s="1">
        <v>1090100549355</v>
      </c>
      <c r="B19308" t="s">
        <v>18220</v>
      </c>
    </row>
    <row r="19309" spans="1:2">
      <c r="A19309" s="1">
        <v>1090100549614</v>
      </c>
      <c r="B19309" t="s">
        <v>18221</v>
      </c>
    </row>
    <row r="19310" spans="1:2">
      <c r="A19310" s="1">
        <v>1090100549836</v>
      </c>
      <c r="B19310" t="s">
        <v>18222</v>
      </c>
    </row>
    <row r="19311" spans="1:2">
      <c r="A19311" s="1">
        <v>1090100549843</v>
      </c>
      <c r="B19311" t="s">
        <v>18223</v>
      </c>
    </row>
    <row r="19312" spans="1:2">
      <c r="A19312" s="1">
        <v>1090100549850</v>
      </c>
      <c r="B19312" t="s">
        <v>18224</v>
      </c>
    </row>
    <row r="19313" spans="1:2">
      <c r="A19313" s="1">
        <v>1090100549867</v>
      </c>
      <c r="B19313" t="s">
        <v>18225</v>
      </c>
    </row>
    <row r="19314" spans="1:2">
      <c r="A19314" s="1">
        <v>1090100549874</v>
      </c>
      <c r="B19314" t="s">
        <v>18226</v>
      </c>
    </row>
    <row r="19315" spans="1:2">
      <c r="A19315" s="1">
        <v>1090100549881</v>
      </c>
      <c r="B19315" t="s">
        <v>18227</v>
      </c>
    </row>
    <row r="19316" spans="1:2">
      <c r="A19316" s="1">
        <v>1090100549898</v>
      </c>
      <c r="B19316" t="s">
        <v>18228</v>
      </c>
    </row>
    <row r="19317" spans="1:2">
      <c r="A19317" s="1">
        <v>1090100549904</v>
      </c>
      <c r="B19317" t="s">
        <v>18229</v>
      </c>
    </row>
    <row r="19318" spans="1:2">
      <c r="A19318" s="1">
        <v>1090100549911</v>
      </c>
      <c r="B19318" t="s">
        <v>18230</v>
      </c>
    </row>
    <row r="19319" spans="1:2">
      <c r="A19319" s="1">
        <v>1090100549928</v>
      </c>
      <c r="B19319" t="s">
        <v>18231</v>
      </c>
    </row>
    <row r="19320" spans="1:2">
      <c r="A19320" s="1">
        <v>1090100549935</v>
      </c>
      <c r="B19320" t="s">
        <v>18232</v>
      </c>
    </row>
    <row r="19321" spans="1:2">
      <c r="A19321" s="1">
        <v>1090100549997</v>
      </c>
      <c r="B19321" t="s">
        <v>18233</v>
      </c>
    </row>
    <row r="19322" spans="1:2">
      <c r="A19322" s="1">
        <v>1090100550337</v>
      </c>
      <c r="B19322" t="s">
        <v>18234</v>
      </c>
    </row>
    <row r="19323" spans="1:2">
      <c r="A19323" s="1">
        <v>1090100550382</v>
      </c>
      <c r="B19323" t="s">
        <v>18235</v>
      </c>
    </row>
    <row r="19324" spans="1:2">
      <c r="A19324" s="1">
        <v>1090100550405</v>
      </c>
      <c r="B19324" t="s">
        <v>18236</v>
      </c>
    </row>
    <row r="19325" spans="1:2">
      <c r="A19325" s="1">
        <v>1090100550412</v>
      </c>
      <c r="B19325" t="s">
        <v>18237</v>
      </c>
    </row>
    <row r="19326" spans="1:2">
      <c r="A19326" s="1">
        <v>1090100550436</v>
      </c>
      <c r="B19326" t="s">
        <v>18238</v>
      </c>
    </row>
    <row r="19327" spans="1:2">
      <c r="A19327" s="1">
        <v>1090100550832</v>
      </c>
      <c r="B19327" t="s">
        <v>18239</v>
      </c>
    </row>
    <row r="19328" spans="1:2">
      <c r="A19328" s="1">
        <v>1090100551402</v>
      </c>
      <c r="B19328" t="s">
        <v>18240</v>
      </c>
    </row>
    <row r="19329" spans="1:2">
      <c r="A19329" s="1">
        <v>1090100551440</v>
      </c>
      <c r="B19329" t="s">
        <v>18241</v>
      </c>
    </row>
    <row r="19330" spans="1:2">
      <c r="A19330" s="1">
        <v>1090100551761</v>
      </c>
      <c r="B19330" t="s">
        <v>18242</v>
      </c>
    </row>
    <row r="19331" spans="1:2">
      <c r="A19331" s="1">
        <v>1090100551792</v>
      </c>
      <c r="B19331" t="s">
        <v>18243</v>
      </c>
    </row>
    <row r="19332" spans="1:2">
      <c r="A19332" s="1">
        <v>1090100551808</v>
      </c>
      <c r="B19332" t="s">
        <v>18244</v>
      </c>
    </row>
    <row r="19333" spans="1:2">
      <c r="A19333" s="1">
        <v>1090100551815</v>
      </c>
      <c r="B19333" t="s">
        <v>18245</v>
      </c>
    </row>
    <row r="19334" spans="1:2">
      <c r="A19334" s="1">
        <v>1090100551846</v>
      </c>
      <c r="B19334" t="s">
        <v>18246</v>
      </c>
    </row>
    <row r="19335" spans="1:2">
      <c r="A19335" s="1">
        <v>1090100551853</v>
      </c>
      <c r="B19335" t="s">
        <v>18247</v>
      </c>
    </row>
    <row r="19336" spans="1:2">
      <c r="A19336" s="1">
        <v>1090100551860</v>
      </c>
      <c r="B19336" t="s">
        <v>18248</v>
      </c>
    </row>
    <row r="19337" spans="1:2">
      <c r="A19337" s="1">
        <v>1090100551877</v>
      </c>
      <c r="B19337" t="s">
        <v>18249</v>
      </c>
    </row>
    <row r="19338" spans="1:2">
      <c r="A19338" s="1">
        <v>1090100551891</v>
      </c>
      <c r="B19338" t="s">
        <v>18250</v>
      </c>
    </row>
    <row r="19339" spans="1:2">
      <c r="A19339" s="1">
        <v>1090100551907</v>
      </c>
      <c r="B19339" t="s">
        <v>18251</v>
      </c>
    </row>
    <row r="19340" spans="1:2">
      <c r="A19340" s="1">
        <v>1090100551914</v>
      </c>
      <c r="B19340" t="s">
        <v>18252</v>
      </c>
    </row>
    <row r="19341" spans="1:2">
      <c r="A19341" s="1">
        <v>1090100551921</v>
      </c>
      <c r="B19341" t="s">
        <v>18253</v>
      </c>
    </row>
    <row r="19342" spans="1:2">
      <c r="A19342" s="1">
        <v>1090100551938</v>
      </c>
      <c r="B19342" t="s">
        <v>18254</v>
      </c>
    </row>
    <row r="19343" spans="1:2">
      <c r="A19343" s="1">
        <v>1090100551945</v>
      </c>
      <c r="B19343" t="s">
        <v>18255</v>
      </c>
    </row>
    <row r="19344" spans="1:2">
      <c r="A19344" s="1">
        <v>1090100551952</v>
      </c>
      <c r="B19344" t="s">
        <v>18256</v>
      </c>
    </row>
    <row r="19345" spans="1:2">
      <c r="A19345" s="1">
        <v>1090100551969</v>
      </c>
      <c r="B19345" t="s">
        <v>18257</v>
      </c>
    </row>
    <row r="19346" spans="1:2">
      <c r="A19346" s="1">
        <v>1090100551976</v>
      </c>
      <c r="B19346" t="s">
        <v>18258</v>
      </c>
    </row>
    <row r="19347" spans="1:2">
      <c r="A19347" s="1">
        <v>1090100551983</v>
      </c>
      <c r="B19347" t="s">
        <v>18259</v>
      </c>
    </row>
    <row r="19348" spans="1:2">
      <c r="A19348" s="1">
        <v>1090100551990</v>
      </c>
      <c r="B19348" t="s">
        <v>18260</v>
      </c>
    </row>
    <row r="19349" spans="1:2">
      <c r="A19349" s="1">
        <v>1090100552003</v>
      </c>
      <c r="B19349" t="s">
        <v>18261</v>
      </c>
    </row>
    <row r="19350" spans="1:2">
      <c r="A19350" s="1">
        <v>1090100552010</v>
      </c>
      <c r="B19350" t="s">
        <v>18262</v>
      </c>
    </row>
    <row r="19351" spans="1:2">
      <c r="A19351" s="1">
        <v>1090100552027</v>
      </c>
      <c r="B19351" t="s">
        <v>18263</v>
      </c>
    </row>
    <row r="19352" spans="1:2">
      <c r="A19352" s="1">
        <v>1090100552034</v>
      </c>
      <c r="B19352" t="s">
        <v>18264</v>
      </c>
    </row>
    <row r="19353" spans="1:2">
      <c r="A19353" s="1">
        <v>1090100552041</v>
      </c>
      <c r="B19353" t="s">
        <v>18265</v>
      </c>
    </row>
    <row r="19354" spans="1:2">
      <c r="A19354" s="1">
        <v>1090100552058</v>
      </c>
      <c r="B19354" t="s">
        <v>18266</v>
      </c>
    </row>
    <row r="19355" spans="1:2">
      <c r="A19355" s="1">
        <v>1090100552065</v>
      </c>
      <c r="B19355" t="s">
        <v>18267</v>
      </c>
    </row>
    <row r="19356" spans="1:2">
      <c r="A19356" s="1">
        <v>1090100552072</v>
      </c>
      <c r="B19356" t="s">
        <v>18268</v>
      </c>
    </row>
    <row r="19357" spans="1:2">
      <c r="A19357" s="1">
        <v>1090100552096</v>
      </c>
      <c r="B19357" t="s">
        <v>18269</v>
      </c>
    </row>
    <row r="19358" spans="1:2">
      <c r="A19358" s="1">
        <v>1090100552102</v>
      </c>
      <c r="B19358" t="s">
        <v>18270</v>
      </c>
    </row>
    <row r="19359" spans="1:2">
      <c r="A19359" s="1">
        <v>1090100552119</v>
      </c>
      <c r="B19359" t="s">
        <v>18271</v>
      </c>
    </row>
    <row r="19360" spans="1:2">
      <c r="A19360" s="1">
        <v>1090100552126</v>
      </c>
      <c r="B19360" t="s">
        <v>18272</v>
      </c>
    </row>
    <row r="19361" spans="1:2">
      <c r="A19361" s="1">
        <v>1090100552133</v>
      </c>
      <c r="B19361" t="s">
        <v>18273</v>
      </c>
    </row>
    <row r="19362" spans="1:2">
      <c r="A19362" s="1">
        <v>1090100552140</v>
      </c>
      <c r="B19362" t="s">
        <v>18274</v>
      </c>
    </row>
    <row r="19363" spans="1:2">
      <c r="A19363" s="1">
        <v>1090100552157</v>
      </c>
      <c r="B19363" t="s">
        <v>18275</v>
      </c>
    </row>
    <row r="19364" spans="1:2">
      <c r="A19364" s="1">
        <v>1090100552164</v>
      </c>
      <c r="B19364" t="s">
        <v>18276</v>
      </c>
    </row>
    <row r="19365" spans="1:2">
      <c r="A19365" s="1">
        <v>1090100552171</v>
      </c>
      <c r="B19365" t="s">
        <v>18277</v>
      </c>
    </row>
    <row r="19366" spans="1:2">
      <c r="A19366" s="1">
        <v>1090100552188</v>
      </c>
      <c r="B19366" t="s">
        <v>18278</v>
      </c>
    </row>
    <row r="19367" spans="1:2">
      <c r="A19367" s="1">
        <v>1090100552195</v>
      </c>
      <c r="B19367" t="s">
        <v>18279</v>
      </c>
    </row>
    <row r="19368" spans="1:2">
      <c r="A19368" s="1">
        <v>1090100552201</v>
      </c>
      <c r="B19368" t="s">
        <v>18280</v>
      </c>
    </row>
    <row r="19369" spans="1:2">
      <c r="A19369" s="1">
        <v>1090100552218</v>
      </c>
      <c r="B19369" t="s">
        <v>18281</v>
      </c>
    </row>
    <row r="19370" spans="1:2">
      <c r="A19370" s="1">
        <v>1090100552225</v>
      </c>
      <c r="B19370" t="s">
        <v>18282</v>
      </c>
    </row>
    <row r="19371" spans="1:2">
      <c r="A19371" s="1">
        <v>1090100552232</v>
      </c>
      <c r="B19371" t="s">
        <v>18283</v>
      </c>
    </row>
    <row r="19372" spans="1:2">
      <c r="A19372" s="1">
        <v>1090100552249</v>
      </c>
      <c r="B19372" t="s">
        <v>18284</v>
      </c>
    </row>
    <row r="19373" spans="1:2">
      <c r="A19373" s="1">
        <v>1090100552256</v>
      </c>
      <c r="B19373" t="s">
        <v>18285</v>
      </c>
    </row>
    <row r="19374" spans="1:2">
      <c r="A19374" s="1">
        <v>1090100552263</v>
      </c>
      <c r="B19374" t="s">
        <v>18286</v>
      </c>
    </row>
    <row r="19375" spans="1:2">
      <c r="A19375" s="1">
        <v>1090100552270</v>
      </c>
      <c r="B19375" t="s">
        <v>18287</v>
      </c>
    </row>
    <row r="19376" spans="1:2">
      <c r="A19376" s="1">
        <v>1090100552287</v>
      </c>
      <c r="B19376" t="s">
        <v>18288</v>
      </c>
    </row>
    <row r="19377" spans="1:2">
      <c r="A19377" s="1">
        <v>1090100552294</v>
      </c>
      <c r="B19377" t="s">
        <v>18289</v>
      </c>
    </row>
    <row r="19378" spans="1:2">
      <c r="A19378" s="1">
        <v>1090100552300</v>
      </c>
      <c r="B19378" t="s">
        <v>18290</v>
      </c>
    </row>
    <row r="19379" spans="1:2">
      <c r="A19379" s="1">
        <v>1090100552317</v>
      </c>
      <c r="B19379" t="s">
        <v>18291</v>
      </c>
    </row>
    <row r="19380" spans="1:2">
      <c r="A19380" s="1">
        <v>1090100552324</v>
      </c>
      <c r="B19380" t="s">
        <v>18292</v>
      </c>
    </row>
    <row r="19381" spans="1:2">
      <c r="A19381" s="1">
        <v>1090100552331</v>
      </c>
      <c r="B19381" t="s">
        <v>18293</v>
      </c>
    </row>
    <row r="19382" spans="1:2">
      <c r="A19382" s="1">
        <v>1090100552355</v>
      </c>
      <c r="B19382" t="s">
        <v>18294</v>
      </c>
    </row>
    <row r="19383" spans="1:2">
      <c r="A19383" s="1">
        <v>1090100552485</v>
      </c>
      <c r="B19383" t="s">
        <v>18295</v>
      </c>
    </row>
    <row r="19384" spans="1:2">
      <c r="A19384" s="1">
        <v>1090100552492</v>
      </c>
      <c r="B19384" t="s">
        <v>18296</v>
      </c>
    </row>
    <row r="19385" spans="1:2">
      <c r="A19385" s="1">
        <v>1090100552539</v>
      </c>
      <c r="B19385" t="s">
        <v>18297</v>
      </c>
    </row>
    <row r="19386" spans="1:2">
      <c r="A19386" s="1">
        <v>1090100552546</v>
      </c>
      <c r="B19386" t="s">
        <v>18298</v>
      </c>
    </row>
    <row r="19387" spans="1:2">
      <c r="A19387" s="1">
        <v>1090100552744</v>
      </c>
      <c r="B19387" t="s">
        <v>18299</v>
      </c>
    </row>
    <row r="19388" spans="1:2">
      <c r="A19388" s="1">
        <v>1090100552751</v>
      </c>
      <c r="B19388" t="s">
        <v>18300</v>
      </c>
    </row>
    <row r="19389" spans="1:2">
      <c r="A19389" s="1">
        <v>1090100552768</v>
      </c>
      <c r="B19389" t="s">
        <v>18301</v>
      </c>
    </row>
    <row r="19390" spans="1:2">
      <c r="A19390" s="1">
        <v>1090100552799</v>
      </c>
      <c r="B19390" t="s">
        <v>18302</v>
      </c>
    </row>
    <row r="19391" spans="1:2">
      <c r="A19391" s="1">
        <v>1090100552805</v>
      </c>
      <c r="B19391" t="s">
        <v>18303</v>
      </c>
    </row>
    <row r="19392" spans="1:2">
      <c r="A19392" s="1">
        <v>1090100552812</v>
      </c>
      <c r="B19392" t="s">
        <v>18304</v>
      </c>
    </row>
    <row r="19393" spans="1:2">
      <c r="A19393" s="1">
        <v>1090100552829</v>
      </c>
      <c r="B19393" t="s">
        <v>18305</v>
      </c>
    </row>
    <row r="19394" spans="1:2">
      <c r="A19394" s="1">
        <v>1090100552836</v>
      </c>
      <c r="B19394" t="s">
        <v>18306</v>
      </c>
    </row>
    <row r="19395" spans="1:2">
      <c r="A19395" s="1">
        <v>1090100552843</v>
      </c>
      <c r="B19395" t="s">
        <v>18307</v>
      </c>
    </row>
    <row r="19396" spans="1:2">
      <c r="A19396" s="1">
        <v>1090100552850</v>
      </c>
      <c r="B19396" t="s">
        <v>18308</v>
      </c>
    </row>
    <row r="19397" spans="1:2">
      <c r="A19397" s="1">
        <v>1090100552867</v>
      </c>
      <c r="B19397" t="s">
        <v>18309</v>
      </c>
    </row>
    <row r="19398" spans="1:2">
      <c r="A19398" s="1">
        <v>1090100552874</v>
      </c>
      <c r="B19398" t="s">
        <v>18310</v>
      </c>
    </row>
    <row r="19399" spans="1:2">
      <c r="A19399" s="1">
        <v>1090100552881</v>
      </c>
      <c r="B19399" t="s">
        <v>18311</v>
      </c>
    </row>
    <row r="19400" spans="1:2">
      <c r="A19400" s="1">
        <v>1090100552898</v>
      </c>
      <c r="B19400" t="s">
        <v>18312</v>
      </c>
    </row>
    <row r="19401" spans="1:2">
      <c r="A19401" s="1">
        <v>1090100552904</v>
      </c>
      <c r="B19401" t="s">
        <v>18313</v>
      </c>
    </row>
    <row r="19402" spans="1:2">
      <c r="A19402" s="1">
        <v>1090100552911</v>
      </c>
      <c r="B19402" t="s">
        <v>18314</v>
      </c>
    </row>
    <row r="19403" spans="1:2">
      <c r="A19403" s="1">
        <v>1090100553161</v>
      </c>
      <c r="B19403" t="s">
        <v>18315</v>
      </c>
    </row>
    <row r="19404" spans="1:2">
      <c r="A19404" s="1">
        <v>1090100553185</v>
      </c>
      <c r="B19404" t="s">
        <v>18316</v>
      </c>
    </row>
    <row r="19405" spans="1:2">
      <c r="A19405" s="1">
        <v>1090100553192</v>
      </c>
      <c r="B19405" t="s">
        <v>18317</v>
      </c>
    </row>
    <row r="19406" spans="1:2">
      <c r="A19406" s="1">
        <v>1090100553208</v>
      </c>
      <c r="B19406" t="s">
        <v>18318</v>
      </c>
    </row>
    <row r="19407" spans="1:2">
      <c r="A19407" s="1">
        <v>1090100553215</v>
      </c>
      <c r="B19407" t="s">
        <v>18319</v>
      </c>
    </row>
    <row r="19408" spans="1:2">
      <c r="A19408" s="1">
        <v>1090100553222</v>
      </c>
      <c r="B19408" t="s">
        <v>18320</v>
      </c>
    </row>
    <row r="19409" spans="1:2">
      <c r="A19409" s="1">
        <v>1090100553239</v>
      </c>
      <c r="B19409" t="s">
        <v>18321</v>
      </c>
    </row>
    <row r="19410" spans="1:2">
      <c r="A19410" s="1">
        <v>1090100553246</v>
      </c>
      <c r="B19410" t="s">
        <v>18322</v>
      </c>
    </row>
    <row r="19411" spans="1:2">
      <c r="A19411" s="1">
        <v>1090100553253</v>
      </c>
      <c r="B19411" t="s">
        <v>18323</v>
      </c>
    </row>
    <row r="19412" spans="1:2">
      <c r="A19412" s="1">
        <v>1090100553260</v>
      </c>
      <c r="B19412" t="s">
        <v>18324</v>
      </c>
    </row>
    <row r="19413" spans="1:2">
      <c r="A19413" s="1">
        <v>1090100553277</v>
      </c>
      <c r="B19413" t="s">
        <v>18325</v>
      </c>
    </row>
    <row r="19414" spans="1:2">
      <c r="A19414" s="1">
        <v>1090100553284</v>
      </c>
      <c r="B19414" t="s">
        <v>18326</v>
      </c>
    </row>
    <row r="19415" spans="1:2">
      <c r="A19415" s="1">
        <v>1090100553291</v>
      </c>
      <c r="B19415" t="s">
        <v>16610</v>
      </c>
    </row>
    <row r="19416" spans="1:2">
      <c r="A19416" s="1">
        <v>1090100553307</v>
      </c>
      <c r="B19416" t="s">
        <v>18327</v>
      </c>
    </row>
    <row r="19417" spans="1:2">
      <c r="A19417" s="1">
        <v>1090100553321</v>
      </c>
      <c r="B19417" t="s">
        <v>18328</v>
      </c>
    </row>
    <row r="19418" spans="1:2">
      <c r="A19418" s="1">
        <v>1090100553338</v>
      </c>
      <c r="B19418" t="s">
        <v>18329</v>
      </c>
    </row>
    <row r="19419" spans="1:2">
      <c r="A19419" s="1">
        <v>1090100553345</v>
      </c>
      <c r="B19419" t="s">
        <v>18330</v>
      </c>
    </row>
    <row r="19420" spans="1:2">
      <c r="A19420" s="1">
        <v>1090100553352</v>
      </c>
      <c r="B19420" t="s">
        <v>18331</v>
      </c>
    </row>
    <row r="19421" spans="1:2">
      <c r="A19421" s="1">
        <v>1090100553369</v>
      </c>
      <c r="B19421" t="s">
        <v>18332</v>
      </c>
    </row>
    <row r="19422" spans="1:2">
      <c r="A19422" s="1">
        <v>1090100553376</v>
      </c>
      <c r="B19422" t="s">
        <v>18333</v>
      </c>
    </row>
    <row r="19423" spans="1:2">
      <c r="A19423" s="1">
        <v>1090100553383</v>
      </c>
      <c r="B19423" t="s">
        <v>17268</v>
      </c>
    </row>
    <row r="19424" spans="1:2">
      <c r="A19424" s="1">
        <v>1090100553390</v>
      </c>
      <c r="B19424" t="s">
        <v>18334</v>
      </c>
    </row>
    <row r="19425" spans="1:2">
      <c r="A19425" s="1">
        <v>1090100553444</v>
      </c>
      <c r="B19425" t="s">
        <v>18335</v>
      </c>
    </row>
    <row r="19426" spans="1:2">
      <c r="A19426" s="1">
        <v>1090100553468</v>
      </c>
      <c r="B19426" t="s">
        <v>18336</v>
      </c>
    </row>
    <row r="19427" spans="1:2">
      <c r="A19427" s="1">
        <v>1090100553475</v>
      </c>
      <c r="B19427" t="s">
        <v>18337</v>
      </c>
    </row>
    <row r="19428" spans="1:2">
      <c r="A19428" s="1">
        <v>1090100553482</v>
      </c>
      <c r="B19428" t="s">
        <v>18338</v>
      </c>
    </row>
    <row r="19429" spans="1:2">
      <c r="A19429" s="1">
        <v>1090100553499</v>
      </c>
      <c r="B19429" t="e">
        <f>+CHAIR ONLY GREAT OUTDOOR P1868</f>
        <v>#NAME?</v>
      </c>
    </row>
    <row r="19430" spans="1:2">
      <c r="A19430" s="1">
        <v>1090100553505</v>
      </c>
      <c r="B19430" t="s">
        <v>18339</v>
      </c>
    </row>
    <row r="19431" spans="1:2">
      <c r="A19431" s="1">
        <v>1090100553512</v>
      </c>
      <c r="B19431" t="s">
        <v>18340</v>
      </c>
    </row>
    <row r="19432" spans="1:2">
      <c r="A19432" s="1">
        <v>1090100553529</v>
      </c>
      <c r="B19432" t="e">
        <f>+TABLE ONLY GREAT OUTDOOR P1931</f>
        <v>#NAME?</v>
      </c>
    </row>
    <row r="19433" spans="1:2">
      <c r="A19433" s="1">
        <v>1090100553550</v>
      </c>
      <c r="B19433" t="s">
        <v>18341</v>
      </c>
    </row>
    <row r="19434" spans="1:2">
      <c r="A19434" s="1">
        <v>1090100553567</v>
      </c>
      <c r="B19434" t="s">
        <v>18342</v>
      </c>
    </row>
    <row r="19435" spans="1:2">
      <c r="A19435" s="1">
        <v>1090100553574</v>
      </c>
      <c r="B19435" t="s">
        <v>18343</v>
      </c>
    </row>
    <row r="19436" spans="1:2">
      <c r="A19436" s="1">
        <v>1090100553581</v>
      </c>
      <c r="B19436" t="s">
        <v>18344</v>
      </c>
    </row>
    <row r="19437" spans="1:2">
      <c r="A19437" s="1">
        <v>1090100553598</v>
      </c>
      <c r="B19437" t="s">
        <v>18345</v>
      </c>
    </row>
    <row r="19438" spans="1:2">
      <c r="A19438" s="1">
        <v>1090100553604</v>
      </c>
      <c r="B19438" t="s">
        <v>18346</v>
      </c>
    </row>
    <row r="19439" spans="1:2">
      <c r="A19439" s="1">
        <v>1090100553611</v>
      </c>
      <c r="B19439" t="s">
        <v>18347</v>
      </c>
    </row>
    <row r="19440" spans="1:2">
      <c r="A19440" s="1">
        <v>1090100553628</v>
      </c>
      <c r="B19440" t="s">
        <v>18348</v>
      </c>
    </row>
    <row r="19441" spans="1:2">
      <c r="A19441" s="1">
        <v>1090100553673</v>
      </c>
      <c r="B19441" t="s">
        <v>18349</v>
      </c>
    </row>
    <row r="19442" spans="1:2">
      <c r="A19442" s="1">
        <v>1090100553680</v>
      </c>
      <c r="B19442" t="s">
        <v>18350</v>
      </c>
    </row>
    <row r="19443" spans="1:2">
      <c r="A19443" s="1">
        <v>1090100554007</v>
      </c>
      <c r="B19443" t="s">
        <v>18351</v>
      </c>
    </row>
    <row r="19444" spans="1:2">
      <c r="A19444" s="1">
        <v>1090100554083</v>
      </c>
      <c r="B19444" t="s">
        <v>18352</v>
      </c>
    </row>
    <row r="19445" spans="1:2">
      <c r="A19445" s="1">
        <v>1090100554281</v>
      </c>
      <c r="B19445" t="s">
        <v>18353</v>
      </c>
    </row>
    <row r="19446" spans="1:2">
      <c r="A19446" s="1">
        <v>1090100554298</v>
      </c>
      <c r="B19446" t="s">
        <v>18354</v>
      </c>
    </row>
    <row r="19447" spans="1:2">
      <c r="A19447" s="1">
        <v>1090100554304</v>
      </c>
      <c r="B19447" t="s">
        <v>18355</v>
      </c>
    </row>
    <row r="19448" spans="1:2">
      <c r="A19448" s="1">
        <v>1090100555271</v>
      </c>
      <c r="B19448" t="s">
        <v>18356</v>
      </c>
    </row>
    <row r="19449" spans="1:2">
      <c r="A19449" s="1">
        <v>1090100555288</v>
      </c>
      <c r="B19449" t="s">
        <v>18357</v>
      </c>
    </row>
    <row r="19450" spans="1:2">
      <c r="A19450" s="1">
        <v>1090100555295</v>
      </c>
      <c r="B19450" t="s">
        <v>18358</v>
      </c>
    </row>
    <row r="19451" spans="1:2">
      <c r="A19451" s="1">
        <v>1090100555301</v>
      </c>
      <c r="B19451" t="s">
        <v>18359</v>
      </c>
    </row>
    <row r="19452" spans="1:2">
      <c r="A19452" s="1">
        <v>1090100555318</v>
      </c>
      <c r="B19452" t="s">
        <v>18360</v>
      </c>
    </row>
    <row r="19453" spans="1:2">
      <c r="A19453" s="1">
        <v>1090100555325</v>
      </c>
      <c r="B19453" t="s">
        <v>18361</v>
      </c>
    </row>
    <row r="19454" spans="1:2">
      <c r="A19454" s="1">
        <v>1090100555332</v>
      </c>
      <c r="B19454" t="s">
        <v>18362</v>
      </c>
    </row>
    <row r="19455" spans="1:2">
      <c r="A19455" s="1">
        <v>1090100555349</v>
      </c>
      <c r="B19455" t="s">
        <v>18363</v>
      </c>
    </row>
    <row r="19456" spans="1:2">
      <c r="A19456" s="1">
        <v>1090100555356</v>
      </c>
      <c r="B19456" t="s">
        <v>18364</v>
      </c>
    </row>
    <row r="19457" spans="1:2">
      <c r="A19457" s="1">
        <v>1090100555363</v>
      </c>
      <c r="B19457" t="s">
        <v>18365</v>
      </c>
    </row>
    <row r="19458" spans="1:2">
      <c r="A19458" s="1">
        <v>1090100555370</v>
      </c>
      <c r="B19458" t="e">
        <f>+GLASSES SOTER STR-SD1 PC ANTI SCRATCH</f>
        <v>#NAME?</v>
      </c>
    </row>
    <row r="19459" spans="1:2">
      <c r="A19459" s="1">
        <v>1090100555387</v>
      </c>
      <c r="B19459" t="s">
        <v>18366</v>
      </c>
    </row>
    <row r="19460" spans="1:2">
      <c r="A19460" s="1">
        <v>1090100555394</v>
      </c>
      <c r="B19460" t="e">
        <f>+GLASSES SOTER STR-SD3 PC ANTI SCRATCH</f>
        <v>#NAME?</v>
      </c>
    </row>
    <row r="19461" spans="1:2">
      <c r="A19461" s="1">
        <v>1090100555400</v>
      </c>
      <c r="B19461" t="s">
        <v>18367</v>
      </c>
    </row>
    <row r="19462" spans="1:2">
      <c r="A19462" s="1">
        <v>1090100555417</v>
      </c>
      <c r="B19462" t="s">
        <v>18368</v>
      </c>
    </row>
    <row r="19463" spans="1:2">
      <c r="A19463" s="1">
        <v>1090100555424</v>
      </c>
      <c r="B19463" t="s">
        <v>18369</v>
      </c>
    </row>
    <row r="19464" spans="1:2">
      <c r="A19464" s="1">
        <v>1090100555431</v>
      </c>
      <c r="B19464" t="s">
        <v>18370</v>
      </c>
    </row>
    <row r="19465" spans="1:2">
      <c r="A19465" s="1">
        <v>1090100555448</v>
      </c>
      <c r="B19465" t="s">
        <v>18371</v>
      </c>
    </row>
    <row r="19466" spans="1:2">
      <c r="A19466" s="1">
        <v>1090100555455</v>
      </c>
      <c r="B19466" t="s">
        <v>18372</v>
      </c>
    </row>
    <row r="19467" spans="1:2">
      <c r="A19467" s="1">
        <v>1090100555462</v>
      </c>
      <c r="B19467" t="s">
        <v>18373</v>
      </c>
    </row>
    <row r="19468" spans="1:2">
      <c r="A19468" s="1">
        <v>1090100555479</v>
      </c>
      <c r="B19468" t="s">
        <v>18374</v>
      </c>
    </row>
    <row r="19469" spans="1:2">
      <c r="A19469" s="1">
        <v>1090100555486</v>
      </c>
      <c r="B19469" t="s">
        <v>18375</v>
      </c>
    </row>
    <row r="19470" spans="1:2">
      <c r="A19470" s="1">
        <v>1090100555493</v>
      </c>
      <c r="B19470" t="s">
        <v>18376</v>
      </c>
    </row>
    <row r="19471" spans="1:2">
      <c r="A19471" s="1">
        <v>1090100555554</v>
      </c>
      <c r="B19471" t="s">
        <v>18377</v>
      </c>
    </row>
    <row r="19472" spans="1:2">
      <c r="A19472" s="1">
        <v>1090100555578</v>
      </c>
      <c r="B19472" t="s">
        <v>18378</v>
      </c>
    </row>
    <row r="19473" spans="1:2">
      <c r="A19473" s="1">
        <v>1090100555721</v>
      </c>
      <c r="B19473" t="s">
        <v>18379</v>
      </c>
    </row>
    <row r="19474" spans="1:2">
      <c r="A19474" s="1">
        <v>1090100555783</v>
      </c>
      <c r="B19474" t="s">
        <v>18380</v>
      </c>
    </row>
    <row r="19475" spans="1:2">
      <c r="A19475" s="1">
        <v>1090100555875</v>
      </c>
      <c r="B19475" t="s">
        <v>18381</v>
      </c>
    </row>
    <row r="19476" spans="1:2">
      <c r="A19476" s="1">
        <v>1090100555882</v>
      </c>
      <c r="B19476" t="s">
        <v>18382</v>
      </c>
    </row>
    <row r="19477" spans="1:2">
      <c r="A19477" s="1">
        <v>1090100555899</v>
      </c>
      <c r="B19477" t="s">
        <v>18383</v>
      </c>
    </row>
    <row r="19478" spans="1:2">
      <c r="A19478" s="1">
        <v>1090100556674</v>
      </c>
      <c r="B19478" t="s">
        <v>18384</v>
      </c>
    </row>
    <row r="19479" spans="1:2">
      <c r="A19479" s="1">
        <v>1090100556698</v>
      </c>
      <c r="B19479" t="s">
        <v>18385</v>
      </c>
    </row>
    <row r="19480" spans="1:2">
      <c r="A19480" s="1">
        <v>1090100556834</v>
      </c>
      <c r="B19480" t="s">
        <v>18386</v>
      </c>
    </row>
    <row r="19481" spans="1:2">
      <c r="A19481" s="1">
        <v>1090100556841</v>
      </c>
      <c r="B19481" t="s">
        <v>18387</v>
      </c>
    </row>
    <row r="19482" spans="1:2">
      <c r="A19482" s="1">
        <v>1090100556872</v>
      </c>
      <c r="B19482" t="s">
        <v>18388</v>
      </c>
    </row>
    <row r="19483" spans="1:2">
      <c r="A19483" s="1">
        <v>1090100556889</v>
      </c>
      <c r="B19483" t="s">
        <v>18389</v>
      </c>
    </row>
    <row r="19484" spans="1:2">
      <c r="A19484" s="1">
        <v>1090100556896</v>
      </c>
      <c r="B19484" t="s">
        <v>18390</v>
      </c>
    </row>
    <row r="19485" spans="1:2">
      <c r="A19485" s="1">
        <v>1090100556902</v>
      </c>
      <c r="B19485" t="s">
        <v>18391</v>
      </c>
    </row>
    <row r="19486" spans="1:2">
      <c r="A19486" s="1">
        <v>1090100556919</v>
      </c>
      <c r="B19486" t="s">
        <v>18392</v>
      </c>
    </row>
    <row r="19487" spans="1:2">
      <c r="A19487" s="1">
        <v>1090100556926</v>
      </c>
      <c r="B19487" t="s">
        <v>18393</v>
      </c>
    </row>
    <row r="19488" spans="1:2">
      <c r="A19488" s="1">
        <v>1090100556933</v>
      </c>
      <c r="B19488" t="s">
        <v>18394</v>
      </c>
    </row>
    <row r="19489" spans="1:2">
      <c r="A19489" s="1">
        <v>1090100556940</v>
      </c>
      <c r="B19489" t="s">
        <v>18395</v>
      </c>
    </row>
    <row r="19490" spans="1:2">
      <c r="A19490" s="1">
        <v>1090100556964</v>
      </c>
      <c r="B19490" t="s">
        <v>18396</v>
      </c>
    </row>
    <row r="19491" spans="1:2">
      <c r="A19491" s="1">
        <v>1090100556988</v>
      </c>
      <c r="B19491" t="s">
        <v>18397</v>
      </c>
    </row>
    <row r="19492" spans="1:2">
      <c r="A19492" s="1">
        <v>1090100557008</v>
      </c>
      <c r="B19492" t="s">
        <v>18398</v>
      </c>
    </row>
    <row r="19493" spans="1:2">
      <c r="A19493" s="1">
        <v>1090100557015</v>
      </c>
      <c r="B19493" t="s">
        <v>18399</v>
      </c>
    </row>
    <row r="19494" spans="1:2">
      <c r="A19494" s="1">
        <v>1090100557046</v>
      </c>
      <c r="B19494" t="s">
        <v>18400</v>
      </c>
    </row>
    <row r="19495" spans="1:2">
      <c r="A19495" s="1">
        <v>1090100557053</v>
      </c>
      <c r="B19495" t="s">
        <v>18401</v>
      </c>
    </row>
    <row r="19496" spans="1:2">
      <c r="A19496" s="1">
        <v>1090100557077</v>
      </c>
      <c r="B19496" t="s">
        <v>18402</v>
      </c>
    </row>
    <row r="19497" spans="1:2">
      <c r="A19497" s="1">
        <v>1090100557091</v>
      </c>
      <c r="B19497" t="s">
        <v>18403</v>
      </c>
    </row>
    <row r="19498" spans="1:2">
      <c r="A19498" s="1">
        <v>1090100557107</v>
      </c>
      <c r="B19498" t="s">
        <v>18404</v>
      </c>
    </row>
    <row r="19499" spans="1:2">
      <c r="A19499" s="1">
        <v>1090100557114</v>
      </c>
      <c r="B19499" t="s">
        <v>18405</v>
      </c>
    </row>
    <row r="19500" spans="1:2">
      <c r="A19500" s="1">
        <v>1090100557121</v>
      </c>
      <c r="B19500" t="s">
        <v>18406</v>
      </c>
    </row>
    <row r="19501" spans="1:2">
      <c r="A19501" s="1">
        <v>1090100557138</v>
      </c>
      <c r="B19501" t="s">
        <v>18407</v>
      </c>
    </row>
    <row r="19502" spans="1:2">
      <c r="A19502" s="1">
        <v>1090100557152</v>
      </c>
      <c r="B19502" t="s">
        <v>18408</v>
      </c>
    </row>
    <row r="19503" spans="1:2">
      <c r="A19503" s="1">
        <v>1090100557176</v>
      </c>
      <c r="B19503" t="s">
        <v>18409</v>
      </c>
    </row>
    <row r="19504" spans="1:2">
      <c r="A19504" s="1">
        <v>1090100557190</v>
      </c>
      <c r="B19504" t="s">
        <v>18410</v>
      </c>
    </row>
    <row r="19505" spans="1:2">
      <c r="A19505" s="1">
        <v>1090100557213</v>
      </c>
      <c r="B19505" t="s">
        <v>18411</v>
      </c>
    </row>
    <row r="19506" spans="1:2">
      <c r="A19506" s="1">
        <v>1090100557244</v>
      </c>
      <c r="B19506" t="s">
        <v>18412</v>
      </c>
    </row>
    <row r="19507" spans="1:2">
      <c r="A19507" s="1">
        <v>1090100557275</v>
      </c>
      <c r="B19507" t="s">
        <v>18413</v>
      </c>
    </row>
    <row r="19508" spans="1:2">
      <c r="A19508" s="1">
        <v>1090100557305</v>
      </c>
      <c r="B19508" t="s">
        <v>18414</v>
      </c>
    </row>
    <row r="19509" spans="1:2">
      <c r="A19509" s="1">
        <v>1090100557312</v>
      </c>
      <c r="B19509" t="s">
        <v>18415</v>
      </c>
    </row>
    <row r="19510" spans="1:2">
      <c r="A19510" s="1">
        <v>1090100557329</v>
      </c>
      <c r="B19510" t="s">
        <v>18416</v>
      </c>
    </row>
    <row r="19511" spans="1:2">
      <c r="A19511" s="1">
        <v>1090100557336</v>
      </c>
      <c r="B19511" t="s">
        <v>18417</v>
      </c>
    </row>
    <row r="19512" spans="1:2">
      <c r="A19512" s="1">
        <v>1090100557343</v>
      </c>
      <c r="B19512" t="s">
        <v>18418</v>
      </c>
    </row>
    <row r="19513" spans="1:2">
      <c r="A19513" s="1">
        <v>1090100557367</v>
      </c>
      <c r="B19513" t="s">
        <v>18419</v>
      </c>
    </row>
    <row r="19514" spans="1:2">
      <c r="A19514" s="1">
        <v>1090100557398</v>
      </c>
      <c r="B19514" t="s">
        <v>18420</v>
      </c>
    </row>
    <row r="19515" spans="1:2">
      <c r="A19515" s="1">
        <v>1090100557404</v>
      </c>
      <c r="B19515" t="s">
        <v>18421</v>
      </c>
    </row>
    <row r="19516" spans="1:2">
      <c r="A19516" s="1">
        <v>1090100557411</v>
      </c>
      <c r="B19516" t="s">
        <v>18422</v>
      </c>
    </row>
    <row r="19517" spans="1:2">
      <c r="A19517" s="1">
        <v>1090100557428</v>
      </c>
      <c r="B19517" t="s">
        <v>18423</v>
      </c>
    </row>
    <row r="19518" spans="1:2">
      <c r="A19518" s="1">
        <v>1090100557435</v>
      </c>
      <c r="B19518" t="s">
        <v>18424</v>
      </c>
    </row>
    <row r="19519" spans="1:2">
      <c r="A19519" s="1">
        <v>1090100557695</v>
      </c>
      <c r="B19519" t="s">
        <v>18425</v>
      </c>
    </row>
    <row r="19520" spans="1:2">
      <c r="A19520" s="1">
        <v>1090100557725</v>
      </c>
      <c r="B19520" t="s">
        <v>18426</v>
      </c>
    </row>
    <row r="19521" spans="1:2">
      <c r="A19521" s="1">
        <v>1090100557756</v>
      </c>
      <c r="B19521" t="s">
        <v>18427</v>
      </c>
    </row>
    <row r="19522" spans="1:2">
      <c r="A19522" s="1">
        <v>1090100557794</v>
      </c>
      <c r="B19522" t="s">
        <v>18428</v>
      </c>
    </row>
    <row r="19523" spans="1:2">
      <c r="A19523" s="1">
        <v>1090100557800</v>
      </c>
      <c r="B19523" t="s">
        <v>18429</v>
      </c>
    </row>
    <row r="19524" spans="1:2">
      <c r="A19524" s="1">
        <v>1090100557909</v>
      </c>
      <c r="B19524" t="s">
        <v>18430</v>
      </c>
    </row>
    <row r="19525" spans="1:2">
      <c r="A19525" s="1">
        <v>1090100557930</v>
      </c>
      <c r="B19525" t="s">
        <v>18431</v>
      </c>
    </row>
    <row r="19526" spans="1:2">
      <c r="A19526" s="1">
        <v>1090100557954</v>
      </c>
      <c r="B19526" t="s">
        <v>18432</v>
      </c>
    </row>
    <row r="19527" spans="1:2">
      <c r="A19527" s="1">
        <v>1090100557961</v>
      </c>
      <c r="B19527" t="s">
        <v>18433</v>
      </c>
    </row>
    <row r="19528" spans="1:2">
      <c r="A19528" s="1">
        <v>1090100558050</v>
      </c>
      <c r="B19528" t="s">
        <v>18434</v>
      </c>
    </row>
    <row r="19529" spans="1:2">
      <c r="A19529" s="1">
        <v>1090100558265</v>
      </c>
      <c r="B19529" t="s">
        <v>18435</v>
      </c>
    </row>
    <row r="19530" spans="1:2">
      <c r="A19530" s="1">
        <v>1090100558500</v>
      </c>
      <c r="B19530" t="s">
        <v>18436</v>
      </c>
    </row>
    <row r="19531" spans="1:2">
      <c r="A19531" s="1">
        <v>1090100558739</v>
      </c>
      <c r="B19531" t="s">
        <v>18437</v>
      </c>
    </row>
    <row r="19532" spans="1:2">
      <c r="A19532" s="1">
        <v>1090100559323</v>
      </c>
      <c r="B19532" t="s">
        <v>18438</v>
      </c>
    </row>
    <row r="19533" spans="1:2">
      <c r="A19533" s="1">
        <v>1090100559439</v>
      </c>
      <c r="B19533" t="s">
        <v>18439</v>
      </c>
    </row>
    <row r="19534" spans="1:2">
      <c r="A19534" s="1">
        <v>1090100559774</v>
      </c>
      <c r="B19534" t="s">
        <v>18440</v>
      </c>
    </row>
    <row r="19535" spans="1:2">
      <c r="A19535" s="1">
        <v>1090100559804</v>
      </c>
      <c r="B19535" t="s">
        <v>18441</v>
      </c>
    </row>
    <row r="19536" spans="1:2">
      <c r="A19536" s="1">
        <v>1090100559842</v>
      </c>
      <c r="B19536" t="s">
        <v>18442</v>
      </c>
    </row>
    <row r="19537" spans="1:2">
      <c r="A19537" s="1">
        <v>1090100559866</v>
      </c>
      <c r="B19537" t="s">
        <v>18443</v>
      </c>
    </row>
    <row r="19538" spans="1:2">
      <c r="A19538" s="1">
        <v>1090100559880</v>
      </c>
      <c r="B19538" t="s">
        <v>18444</v>
      </c>
    </row>
    <row r="19539" spans="1:2">
      <c r="A19539" s="1">
        <v>1090100559903</v>
      </c>
      <c r="B19539" t="s">
        <v>18445</v>
      </c>
    </row>
    <row r="19540" spans="1:2">
      <c r="A19540" s="1">
        <v>1090100559910</v>
      </c>
      <c r="B19540" t="s">
        <v>18446</v>
      </c>
    </row>
    <row r="19541" spans="1:2">
      <c r="A19541" s="1">
        <v>1090100559934</v>
      </c>
      <c r="B19541" t="s">
        <v>18447</v>
      </c>
    </row>
    <row r="19542" spans="1:2">
      <c r="A19542" s="1">
        <v>1090100559965</v>
      </c>
      <c r="B19542" t="s">
        <v>18448</v>
      </c>
    </row>
    <row r="19543" spans="1:2">
      <c r="A19543" s="1">
        <v>1090100559972</v>
      </c>
      <c r="B19543" t="s">
        <v>18449</v>
      </c>
    </row>
    <row r="19544" spans="1:2">
      <c r="A19544" s="1">
        <v>1090100559996</v>
      </c>
      <c r="B19544" t="s">
        <v>18450</v>
      </c>
    </row>
    <row r="19545" spans="1:2">
      <c r="A19545" s="1">
        <v>1090100560046</v>
      </c>
      <c r="B19545" t="s">
        <v>18451</v>
      </c>
    </row>
    <row r="19546" spans="1:2">
      <c r="A19546" s="1">
        <v>1090100560060</v>
      </c>
      <c r="B19546" t="s">
        <v>18452</v>
      </c>
    </row>
    <row r="19547" spans="1:2">
      <c r="A19547" s="1">
        <v>1090100560084</v>
      </c>
      <c r="B19547" t="s">
        <v>18453</v>
      </c>
    </row>
    <row r="19548" spans="1:2">
      <c r="A19548" s="1">
        <v>1090100560107</v>
      </c>
      <c r="B19548" t="s">
        <v>18454</v>
      </c>
    </row>
    <row r="19549" spans="1:2">
      <c r="A19549" s="1">
        <v>1090100560176</v>
      </c>
      <c r="B19549" t="s">
        <v>18455</v>
      </c>
    </row>
    <row r="19550" spans="1:2">
      <c r="A19550" s="1">
        <v>1090100560190</v>
      </c>
      <c r="B19550" t="s">
        <v>18456</v>
      </c>
    </row>
    <row r="19551" spans="1:2">
      <c r="A19551" s="1">
        <v>1090100560305</v>
      </c>
      <c r="B19551" t="s">
        <v>18457</v>
      </c>
    </row>
    <row r="19552" spans="1:2">
      <c r="A19552" s="1">
        <v>1090100560350</v>
      </c>
      <c r="B19552" t="s">
        <v>18458</v>
      </c>
    </row>
    <row r="19553" spans="1:2">
      <c r="A19553" s="1">
        <v>1090100560367</v>
      </c>
      <c r="B19553" t="s">
        <v>18459</v>
      </c>
    </row>
    <row r="19554" spans="1:2">
      <c r="A19554" s="1">
        <v>1090100560381</v>
      </c>
      <c r="B19554" t="s">
        <v>18460</v>
      </c>
    </row>
    <row r="19555" spans="1:2">
      <c r="A19555" s="1">
        <v>1090100560404</v>
      </c>
      <c r="B19555" t="s">
        <v>18461</v>
      </c>
    </row>
    <row r="19556" spans="1:2">
      <c r="A19556" s="1">
        <v>1090100560411</v>
      </c>
      <c r="B19556" t="s">
        <v>18462</v>
      </c>
    </row>
    <row r="19557" spans="1:2">
      <c r="A19557" s="1">
        <v>1090100560428</v>
      </c>
      <c r="B19557" t="s">
        <v>18463</v>
      </c>
    </row>
    <row r="19558" spans="1:2">
      <c r="A19558" s="1">
        <v>1090100560435</v>
      </c>
      <c r="B19558" t="s">
        <v>18464</v>
      </c>
    </row>
    <row r="19559" spans="1:2">
      <c r="A19559" s="1">
        <v>1090100560442</v>
      </c>
      <c r="B19559" t="s">
        <v>18465</v>
      </c>
    </row>
    <row r="19560" spans="1:2">
      <c r="A19560" s="1">
        <v>1090100560473</v>
      </c>
      <c r="B19560" t="s">
        <v>18466</v>
      </c>
    </row>
    <row r="19561" spans="1:2">
      <c r="A19561" s="1">
        <v>1090100560497</v>
      </c>
      <c r="B19561" t="s">
        <v>18467</v>
      </c>
    </row>
    <row r="19562" spans="1:2">
      <c r="A19562" s="1">
        <v>1090100560503</v>
      </c>
      <c r="B19562" t="s">
        <v>18468</v>
      </c>
    </row>
    <row r="19563" spans="1:2">
      <c r="A19563" s="1">
        <v>1090100560510</v>
      </c>
      <c r="B19563" t="s">
        <v>18469</v>
      </c>
    </row>
    <row r="19564" spans="1:2">
      <c r="A19564" s="1">
        <v>1090100560527</v>
      </c>
      <c r="B19564" t="s">
        <v>18470</v>
      </c>
    </row>
    <row r="19565" spans="1:2">
      <c r="A19565" s="1">
        <v>1090100560534</v>
      </c>
      <c r="B19565" t="s">
        <v>18471</v>
      </c>
    </row>
    <row r="19566" spans="1:2">
      <c r="A19566" s="1">
        <v>1090100560572</v>
      </c>
      <c r="B19566" t="s">
        <v>18472</v>
      </c>
    </row>
    <row r="19567" spans="1:2">
      <c r="A19567" s="1">
        <v>1090100560718</v>
      </c>
      <c r="B19567" t="s">
        <v>18473</v>
      </c>
    </row>
    <row r="19568" spans="1:2">
      <c r="A19568" s="1">
        <v>1090100562552</v>
      </c>
      <c r="B19568" t="s">
        <v>18474</v>
      </c>
    </row>
    <row r="19569" spans="1:2">
      <c r="A19569" s="1">
        <v>1090100563702</v>
      </c>
      <c r="B19569" t="s">
        <v>18475</v>
      </c>
    </row>
    <row r="19570" spans="1:2">
      <c r="A19570" s="1">
        <v>1090100563825</v>
      </c>
      <c r="B19570" t="s">
        <v>18476</v>
      </c>
    </row>
    <row r="19571" spans="1:2">
      <c r="A19571" s="1">
        <v>1090100563856</v>
      </c>
      <c r="B19571" t="s">
        <v>18477</v>
      </c>
    </row>
    <row r="19572" spans="1:2">
      <c r="A19572" s="1">
        <v>1090100563894</v>
      </c>
      <c r="B19572" t="s">
        <v>18478</v>
      </c>
    </row>
    <row r="19573" spans="1:2">
      <c r="A19573" s="1">
        <v>1090100563900</v>
      </c>
      <c r="B19573" t="s">
        <v>18479</v>
      </c>
    </row>
    <row r="19574" spans="1:2">
      <c r="A19574" s="1">
        <v>1090100563917</v>
      </c>
      <c r="B19574" t="s">
        <v>18480</v>
      </c>
    </row>
    <row r="19575" spans="1:2">
      <c r="A19575" s="1">
        <v>1090100563924</v>
      </c>
      <c r="B19575" t="s">
        <v>18481</v>
      </c>
    </row>
    <row r="19576" spans="1:2">
      <c r="A19576" s="1">
        <v>1090100563931</v>
      </c>
      <c r="B19576" t="s">
        <v>18482</v>
      </c>
    </row>
    <row r="19577" spans="1:2">
      <c r="A19577" s="1">
        <v>1090100563948</v>
      </c>
      <c r="B19577" t="s">
        <v>18483</v>
      </c>
    </row>
    <row r="19578" spans="1:2">
      <c r="A19578" s="1">
        <v>1090100563955</v>
      </c>
      <c r="B19578" t="s">
        <v>18484</v>
      </c>
    </row>
    <row r="19579" spans="1:2">
      <c r="A19579" s="1">
        <v>1090100563962</v>
      </c>
      <c r="B19579" t="s">
        <v>18485</v>
      </c>
    </row>
    <row r="19580" spans="1:2">
      <c r="A19580" s="1">
        <v>1090100563979</v>
      </c>
      <c r="B19580" t="s">
        <v>18486</v>
      </c>
    </row>
    <row r="19581" spans="1:2">
      <c r="A19581" s="1">
        <v>1090100563986</v>
      </c>
      <c r="B19581" t="s">
        <v>18487</v>
      </c>
    </row>
    <row r="19582" spans="1:2">
      <c r="A19582" s="1">
        <v>1090100563993</v>
      </c>
      <c r="B19582" t="s">
        <v>18488</v>
      </c>
    </row>
    <row r="19583" spans="1:2">
      <c r="A19583" s="1">
        <v>1090100564570</v>
      </c>
      <c r="B19583" t="s">
        <v>18489</v>
      </c>
    </row>
    <row r="19584" spans="1:2">
      <c r="A19584" s="1">
        <v>1090100564587</v>
      </c>
      <c r="B19584" t="s">
        <v>18490</v>
      </c>
    </row>
    <row r="19585" spans="1:2">
      <c r="A19585" s="1">
        <v>1090100564648</v>
      </c>
      <c r="B19585" t="s">
        <v>18491</v>
      </c>
    </row>
    <row r="19586" spans="1:2">
      <c r="A19586" s="1">
        <v>1090100564679</v>
      </c>
      <c r="B19586" t="s">
        <v>18492</v>
      </c>
    </row>
    <row r="19587" spans="1:2">
      <c r="A19587" s="1">
        <v>1090100565010</v>
      </c>
      <c r="B19587" t="s">
        <v>18493</v>
      </c>
    </row>
    <row r="19588" spans="1:2">
      <c r="A19588" s="1">
        <v>1090100565027</v>
      </c>
      <c r="B19588" t="s">
        <v>18494</v>
      </c>
    </row>
    <row r="19589" spans="1:2">
      <c r="A19589" s="1">
        <v>1090100565034</v>
      </c>
      <c r="B19589" t="s">
        <v>18495</v>
      </c>
    </row>
    <row r="19590" spans="1:2">
      <c r="A19590" s="1">
        <v>1090100565041</v>
      </c>
      <c r="B19590" t="s">
        <v>18496</v>
      </c>
    </row>
    <row r="19591" spans="1:2">
      <c r="A19591" s="1">
        <v>1090100565058</v>
      </c>
      <c r="B19591" t="s">
        <v>18497</v>
      </c>
    </row>
    <row r="19592" spans="1:2">
      <c r="A19592" s="1">
        <v>1090100565072</v>
      </c>
      <c r="B19592" t="s">
        <v>18498</v>
      </c>
    </row>
    <row r="19593" spans="1:2">
      <c r="A19593" s="1">
        <v>1090100565089</v>
      </c>
      <c r="B19593" t="s">
        <v>18499</v>
      </c>
    </row>
    <row r="19594" spans="1:2">
      <c r="A19594" s="1">
        <v>1090100565508</v>
      </c>
      <c r="B19594" t="s">
        <v>18500</v>
      </c>
    </row>
    <row r="19595" spans="1:2">
      <c r="A19595" s="1">
        <v>1090100565515</v>
      </c>
      <c r="B19595" t="s">
        <v>18501</v>
      </c>
    </row>
    <row r="19596" spans="1:2">
      <c r="A19596" s="1">
        <v>1090100565522</v>
      </c>
      <c r="B19596" t="s">
        <v>18502</v>
      </c>
    </row>
    <row r="19597" spans="1:2">
      <c r="A19597" s="1">
        <v>1090100565553</v>
      </c>
      <c r="B19597" t="s">
        <v>18503</v>
      </c>
    </row>
    <row r="19598" spans="1:2">
      <c r="A19598" s="1">
        <v>1090100565584</v>
      </c>
      <c r="B19598" t="s">
        <v>18504</v>
      </c>
    </row>
    <row r="19599" spans="1:2">
      <c r="A19599" s="1">
        <v>1090100565607</v>
      </c>
      <c r="B19599" t="s">
        <v>18505</v>
      </c>
    </row>
    <row r="19600" spans="1:2">
      <c r="A19600" s="1">
        <v>1090100565614</v>
      </c>
      <c r="B19600" t="s">
        <v>18506</v>
      </c>
    </row>
    <row r="19601" spans="1:2">
      <c r="A19601" s="1">
        <v>1090100567045</v>
      </c>
      <c r="B19601" t="s">
        <v>18507</v>
      </c>
    </row>
    <row r="19602" spans="1:2">
      <c r="A19602" s="1">
        <v>1090100567052</v>
      </c>
      <c r="B19602" t="s">
        <v>18508</v>
      </c>
    </row>
    <row r="19603" spans="1:2">
      <c r="A19603" s="1">
        <v>1090100567069</v>
      </c>
      <c r="B19603" t="s">
        <v>18509</v>
      </c>
    </row>
    <row r="19604" spans="1:2">
      <c r="A19604" s="1">
        <v>1090100567076</v>
      </c>
      <c r="B19604" t="s">
        <v>18510</v>
      </c>
    </row>
    <row r="19605" spans="1:2">
      <c r="A19605" s="1">
        <v>1090100567717</v>
      </c>
      <c r="B19605" t="s">
        <v>18511</v>
      </c>
    </row>
    <row r="19606" spans="1:2">
      <c r="A19606" s="1">
        <v>1090100567724</v>
      </c>
      <c r="B19606" t="s">
        <v>18512</v>
      </c>
    </row>
    <row r="19607" spans="1:2">
      <c r="A19607" s="1">
        <v>1090100567731</v>
      </c>
      <c r="B19607" t="s">
        <v>18513</v>
      </c>
    </row>
    <row r="19608" spans="1:2">
      <c r="A19608" s="1">
        <v>1090100567748</v>
      </c>
      <c r="B19608" t="s">
        <v>18514</v>
      </c>
    </row>
    <row r="19609" spans="1:2">
      <c r="A19609" s="1">
        <v>1090100567762</v>
      </c>
      <c r="B19609" t="s">
        <v>18515</v>
      </c>
    </row>
    <row r="19610" spans="1:2">
      <c r="A19610" s="1">
        <v>1090100567830</v>
      </c>
      <c r="B19610" t="s">
        <v>18516</v>
      </c>
    </row>
    <row r="19611" spans="1:2">
      <c r="A19611" s="1">
        <v>1090100567861</v>
      </c>
      <c r="B19611" t="s">
        <v>18517</v>
      </c>
    </row>
    <row r="19612" spans="1:2">
      <c r="A19612" s="1">
        <v>1090100567885</v>
      </c>
      <c r="B19612" t="s">
        <v>18518</v>
      </c>
    </row>
    <row r="19613" spans="1:2">
      <c r="A19613" s="1">
        <v>1090100567915</v>
      </c>
      <c r="B19613" t="s">
        <v>18519</v>
      </c>
    </row>
    <row r="19614" spans="1:2">
      <c r="A19614" s="1">
        <v>1090100567946</v>
      </c>
      <c r="B19614" t="s">
        <v>18520</v>
      </c>
    </row>
    <row r="19615" spans="1:2">
      <c r="A19615" s="1">
        <v>1090100567960</v>
      </c>
      <c r="B19615" t="s">
        <v>18521</v>
      </c>
    </row>
    <row r="19616" spans="1:2">
      <c r="A19616" s="1">
        <v>1090100567977</v>
      </c>
      <c r="B19616" t="s">
        <v>18522</v>
      </c>
    </row>
    <row r="19617" spans="1:2">
      <c r="A19617" s="1">
        <v>1090100568066</v>
      </c>
      <c r="B19617" t="s">
        <v>18523</v>
      </c>
    </row>
    <row r="19618" spans="1:2">
      <c r="A19618" s="1">
        <v>1090100568073</v>
      </c>
      <c r="B19618" t="s">
        <v>18524</v>
      </c>
    </row>
    <row r="19619" spans="1:2">
      <c r="A19619" s="1">
        <v>1090100568097</v>
      </c>
      <c r="B19619" t="s">
        <v>18525</v>
      </c>
    </row>
    <row r="19620" spans="1:2">
      <c r="A19620" s="1">
        <v>1090100568110</v>
      </c>
      <c r="B19620" t="s">
        <v>18526</v>
      </c>
    </row>
    <row r="19621" spans="1:2">
      <c r="A19621" s="1">
        <v>1090100568653</v>
      </c>
      <c r="B19621" t="s">
        <v>18527</v>
      </c>
    </row>
    <row r="19622" spans="1:2">
      <c r="A19622" s="1">
        <v>1090100568660</v>
      </c>
      <c r="B19622" t="s">
        <v>18528</v>
      </c>
    </row>
    <row r="19623" spans="1:2">
      <c r="A19623" s="1">
        <v>1090100568677</v>
      </c>
      <c r="B19623" t="s">
        <v>18529</v>
      </c>
    </row>
    <row r="19624" spans="1:2">
      <c r="A19624" s="1">
        <v>1090100568837</v>
      </c>
      <c r="B19624" t="s">
        <v>18530</v>
      </c>
    </row>
    <row r="19625" spans="1:2">
      <c r="A19625" s="1">
        <v>1090100568936</v>
      </c>
      <c r="B19625" t="s">
        <v>18531</v>
      </c>
    </row>
    <row r="19626" spans="1:2">
      <c r="A19626" s="1">
        <v>1090100568943</v>
      </c>
      <c r="B19626" t="s">
        <v>18532</v>
      </c>
    </row>
    <row r="19627" spans="1:2">
      <c r="A19627" s="1">
        <v>1090100568974</v>
      </c>
      <c r="B19627" t="s">
        <v>18533</v>
      </c>
    </row>
    <row r="19628" spans="1:2">
      <c r="A19628" s="1">
        <v>1090100569513</v>
      </c>
      <c r="B19628" t="s">
        <v>18534</v>
      </c>
    </row>
    <row r="19629" spans="1:2">
      <c r="A19629" s="1">
        <v>1090100569520</v>
      </c>
      <c r="B19629" t="s">
        <v>18535</v>
      </c>
    </row>
    <row r="19630" spans="1:2">
      <c r="A19630" s="1">
        <v>1090100569537</v>
      </c>
      <c r="B19630" t="s">
        <v>18536</v>
      </c>
    </row>
    <row r="19631" spans="1:2">
      <c r="A19631" s="1">
        <v>1090100569544</v>
      </c>
      <c r="B19631" t="s">
        <v>18537</v>
      </c>
    </row>
    <row r="19632" spans="1:2">
      <c r="A19632" s="1">
        <v>1090100569612</v>
      </c>
      <c r="B19632" t="s">
        <v>18538</v>
      </c>
    </row>
    <row r="19633" spans="1:2">
      <c r="A19633" s="1">
        <v>1090100569629</v>
      </c>
      <c r="B19633" t="s">
        <v>18539</v>
      </c>
    </row>
    <row r="19634" spans="1:2">
      <c r="A19634" s="1">
        <v>1090100569636</v>
      </c>
      <c r="B19634" t="s">
        <v>18540</v>
      </c>
    </row>
    <row r="19635" spans="1:2">
      <c r="A19635" s="1">
        <v>1090100569643</v>
      </c>
      <c r="B19635" t="s">
        <v>18541</v>
      </c>
    </row>
    <row r="19636" spans="1:2">
      <c r="A19636" s="1">
        <v>1090100569650</v>
      </c>
      <c r="B19636" t="s">
        <v>18542</v>
      </c>
    </row>
    <row r="19637" spans="1:2">
      <c r="A19637" s="1">
        <v>1090100569667</v>
      </c>
      <c r="B19637" t="s">
        <v>18543</v>
      </c>
    </row>
    <row r="19638" spans="1:2">
      <c r="A19638" s="1">
        <v>1090100569674</v>
      </c>
      <c r="B19638" t="s">
        <v>18544</v>
      </c>
    </row>
    <row r="19639" spans="1:2">
      <c r="A19639" s="1">
        <v>1090100569681</v>
      </c>
      <c r="B19639" t="s">
        <v>18545</v>
      </c>
    </row>
    <row r="19640" spans="1:2">
      <c r="A19640" s="1">
        <v>1090100569698</v>
      </c>
      <c r="B19640" t="s">
        <v>18546</v>
      </c>
    </row>
    <row r="19641" spans="1:2">
      <c r="A19641" s="1">
        <v>1090100569704</v>
      </c>
      <c r="B19641" t="s">
        <v>18547</v>
      </c>
    </row>
    <row r="19642" spans="1:2">
      <c r="A19642" s="1">
        <v>1090100569711</v>
      </c>
      <c r="B19642" t="s">
        <v>18548</v>
      </c>
    </row>
    <row r="19643" spans="1:2">
      <c r="A19643" s="1">
        <v>1090100570021</v>
      </c>
      <c r="B19643" t="s">
        <v>18549</v>
      </c>
    </row>
    <row r="19644" spans="1:2">
      <c r="A19644" s="1">
        <v>1090100570052</v>
      </c>
      <c r="B19644" t="s">
        <v>18550</v>
      </c>
    </row>
    <row r="19645" spans="1:2">
      <c r="A19645" s="1">
        <v>1090100570076</v>
      </c>
      <c r="B19645" t="s">
        <v>18551</v>
      </c>
    </row>
    <row r="19646" spans="1:2">
      <c r="A19646" s="1">
        <v>1090100570083</v>
      </c>
      <c r="B19646" t="s">
        <v>18552</v>
      </c>
    </row>
    <row r="19647" spans="1:2">
      <c r="A19647" s="1">
        <v>1090100570106</v>
      </c>
      <c r="B19647" t="s">
        <v>18553</v>
      </c>
    </row>
    <row r="19648" spans="1:2">
      <c r="A19648" s="1">
        <v>1090100570113</v>
      </c>
      <c r="B19648" t="s">
        <v>18554</v>
      </c>
    </row>
    <row r="19649" spans="1:2">
      <c r="A19649" s="1">
        <v>1090100570762</v>
      </c>
      <c r="B19649" t="s">
        <v>18555</v>
      </c>
    </row>
    <row r="19650" spans="1:2">
      <c r="A19650" s="1">
        <v>1090100570786</v>
      </c>
      <c r="B19650" t="s">
        <v>18556</v>
      </c>
    </row>
    <row r="19651" spans="1:2">
      <c r="A19651" s="1">
        <v>1090100570892</v>
      </c>
      <c r="B19651" t="s">
        <v>18557</v>
      </c>
    </row>
    <row r="19652" spans="1:2">
      <c r="A19652" s="1">
        <v>1090100571196</v>
      </c>
      <c r="B19652" t="s">
        <v>18558</v>
      </c>
    </row>
    <row r="19653" spans="1:2">
      <c r="A19653" s="1">
        <v>1090100571226</v>
      </c>
      <c r="B19653" t="s">
        <v>18559</v>
      </c>
    </row>
    <row r="19654" spans="1:2">
      <c r="A19654" s="1">
        <v>1090100571233</v>
      </c>
      <c r="B19654" t="s">
        <v>18560</v>
      </c>
    </row>
    <row r="19655" spans="1:2">
      <c r="A19655" s="1">
        <v>1090100571240</v>
      </c>
      <c r="B19655" t="s">
        <v>18561</v>
      </c>
    </row>
    <row r="19656" spans="1:2">
      <c r="A19656" s="1">
        <v>1090100571257</v>
      </c>
      <c r="B19656" t="s">
        <v>18562</v>
      </c>
    </row>
    <row r="19657" spans="1:2">
      <c r="A19657" s="1">
        <v>1090100571264</v>
      </c>
      <c r="B19657" t="s">
        <v>18563</v>
      </c>
    </row>
    <row r="19658" spans="1:2">
      <c r="A19658" s="1">
        <v>1090100571271</v>
      </c>
      <c r="B19658" t="s">
        <v>18564</v>
      </c>
    </row>
    <row r="19659" spans="1:2">
      <c r="A19659" s="1">
        <v>1090100571288</v>
      </c>
      <c r="B19659" t="s">
        <v>18565</v>
      </c>
    </row>
    <row r="19660" spans="1:2">
      <c r="A19660" s="1">
        <v>1090100571295</v>
      </c>
      <c r="B19660" t="s">
        <v>18566</v>
      </c>
    </row>
    <row r="19661" spans="1:2">
      <c r="A19661" s="1">
        <v>1090100571301</v>
      </c>
      <c r="B19661" t="s">
        <v>18567</v>
      </c>
    </row>
    <row r="19662" spans="1:2">
      <c r="A19662" s="1">
        <v>1090100571318</v>
      </c>
      <c r="B19662" t="s">
        <v>18568</v>
      </c>
    </row>
    <row r="19663" spans="1:2">
      <c r="A19663" s="1">
        <v>1090100571325</v>
      </c>
      <c r="B19663" t="s">
        <v>18569</v>
      </c>
    </row>
    <row r="19664" spans="1:2">
      <c r="A19664" s="1">
        <v>1090100571332</v>
      </c>
      <c r="B19664" t="s">
        <v>18570</v>
      </c>
    </row>
    <row r="19665" spans="1:2">
      <c r="A19665" s="1">
        <v>1090100571349</v>
      </c>
      <c r="B19665" t="s">
        <v>18571</v>
      </c>
    </row>
    <row r="19666" spans="1:2">
      <c r="A19666" s="1">
        <v>1090100571356</v>
      </c>
      <c r="B19666" t="s">
        <v>18572</v>
      </c>
    </row>
    <row r="19667" spans="1:2">
      <c r="A19667" s="1">
        <v>1090100571363</v>
      </c>
      <c r="B19667" t="s">
        <v>18573</v>
      </c>
    </row>
    <row r="19668" spans="1:2">
      <c r="A19668" s="1">
        <v>1090100571370</v>
      </c>
      <c r="B19668" t="s">
        <v>18574</v>
      </c>
    </row>
    <row r="19669" spans="1:2">
      <c r="A19669" s="1">
        <v>1090100571387</v>
      </c>
      <c r="B19669" t="s">
        <v>18575</v>
      </c>
    </row>
    <row r="19670" spans="1:2">
      <c r="A19670" s="1">
        <v>1090100571394</v>
      </c>
      <c r="B19670" t="s">
        <v>18576</v>
      </c>
    </row>
    <row r="19671" spans="1:2">
      <c r="A19671" s="1">
        <v>1090100571400</v>
      </c>
      <c r="B19671" t="s">
        <v>18577</v>
      </c>
    </row>
    <row r="19672" spans="1:2">
      <c r="A19672" s="1">
        <v>1090100571417</v>
      </c>
      <c r="B19672" t="s">
        <v>18578</v>
      </c>
    </row>
    <row r="19673" spans="1:2">
      <c r="A19673" s="1">
        <v>1090100571431</v>
      </c>
      <c r="B19673" t="s">
        <v>18579</v>
      </c>
    </row>
    <row r="19674" spans="1:2">
      <c r="A19674" s="1">
        <v>1090100571448</v>
      </c>
      <c r="B19674" t="s">
        <v>18580</v>
      </c>
    </row>
    <row r="19675" spans="1:2">
      <c r="A19675" s="1">
        <v>1090100571455</v>
      </c>
      <c r="B19675" t="s">
        <v>18581</v>
      </c>
    </row>
    <row r="19676" spans="1:2">
      <c r="A19676" s="1">
        <v>1090100571462</v>
      </c>
      <c r="B19676" t="s">
        <v>18582</v>
      </c>
    </row>
    <row r="19677" spans="1:2">
      <c r="A19677" s="1">
        <v>1090100571479</v>
      </c>
      <c r="B19677" t="s">
        <v>18583</v>
      </c>
    </row>
    <row r="19678" spans="1:2">
      <c r="A19678" s="1">
        <v>1090100571486</v>
      </c>
      <c r="B19678" t="s">
        <v>18584</v>
      </c>
    </row>
    <row r="19679" spans="1:2">
      <c r="A19679" s="1">
        <v>1090100571493</v>
      </c>
      <c r="B19679" t="s">
        <v>18585</v>
      </c>
    </row>
    <row r="19680" spans="1:2">
      <c r="A19680" s="1">
        <v>1090100571509</v>
      </c>
      <c r="B19680" t="s">
        <v>18586</v>
      </c>
    </row>
    <row r="19681" spans="1:2">
      <c r="A19681" s="1">
        <v>1090100571516</v>
      </c>
      <c r="B19681" t="s">
        <v>18587</v>
      </c>
    </row>
    <row r="19682" spans="1:2">
      <c r="A19682" s="1">
        <v>1090100571547</v>
      </c>
      <c r="B19682" t="s">
        <v>18588</v>
      </c>
    </row>
    <row r="19683" spans="1:2">
      <c r="A19683" s="1">
        <v>1090100571554</v>
      </c>
      <c r="B19683" t="s">
        <v>18589</v>
      </c>
    </row>
    <row r="19684" spans="1:2">
      <c r="A19684" s="1">
        <v>1090100571561</v>
      </c>
      <c r="B19684" t="s">
        <v>18590</v>
      </c>
    </row>
    <row r="19685" spans="1:2">
      <c r="A19685" s="1">
        <v>1090100571578</v>
      </c>
      <c r="B19685" t="s">
        <v>18591</v>
      </c>
    </row>
    <row r="19686" spans="1:2">
      <c r="A19686" s="1">
        <v>1090100571585</v>
      </c>
      <c r="B19686" t="s">
        <v>18592</v>
      </c>
    </row>
    <row r="19687" spans="1:2">
      <c r="A19687" s="1">
        <v>1090100571608</v>
      </c>
      <c r="B19687" t="s">
        <v>18593</v>
      </c>
    </row>
    <row r="19688" spans="1:2">
      <c r="A19688" s="1">
        <v>1090100571615</v>
      </c>
      <c r="B19688" t="s">
        <v>18594</v>
      </c>
    </row>
    <row r="19689" spans="1:2">
      <c r="A19689" s="1">
        <v>1090100571714</v>
      </c>
      <c r="B19689" t="s">
        <v>18595</v>
      </c>
    </row>
    <row r="19690" spans="1:2">
      <c r="A19690" s="1">
        <v>1090100571752</v>
      </c>
      <c r="B19690" t="s">
        <v>18596</v>
      </c>
    </row>
    <row r="19691" spans="1:2">
      <c r="A19691" s="1">
        <v>1090100571769</v>
      </c>
      <c r="B19691" t="s">
        <v>18597</v>
      </c>
    </row>
    <row r="19692" spans="1:2">
      <c r="A19692" s="1">
        <v>1090100571776</v>
      </c>
      <c r="B19692" t="s">
        <v>18598</v>
      </c>
    </row>
    <row r="19693" spans="1:2">
      <c r="A19693" s="1">
        <v>1090100571783</v>
      </c>
      <c r="B19693" t="s">
        <v>18599</v>
      </c>
    </row>
    <row r="19694" spans="1:2">
      <c r="A19694" s="1">
        <v>1090100571790</v>
      </c>
      <c r="B19694" t="s">
        <v>18600</v>
      </c>
    </row>
    <row r="19695" spans="1:2">
      <c r="A19695" s="1">
        <v>1090100571806</v>
      </c>
      <c r="B19695" t="s">
        <v>18601</v>
      </c>
    </row>
    <row r="19696" spans="1:2">
      <c r="A19696" s="1">
        <v>1090100571813</v>
      </c>
      <c r="B19696" t="s">
        <v>18602</v>
      </c>
    </row>
    <row r="19697" spans="1:2">
      <c r="A19697" s="1">
        <v>1090100571820</v>
      </c>
      <c r="B19697" t="s">
        <v>18603</v>
      </c>
    </row>
    <row r="19698" spans="1:2">
      <c r="A19698" s="1">
        <v>1090100571837</v>
      </c>
      <c r="B19698" t="s">
        <v>18604</v>
      </c>
    </row>
    <row r="19699" spans="1:2">
      <c r="A19699" s="1">
        <v>1090100571844</v>
      </c>
      <c r="B19699" t="s">
        <v>18605</v>
      </c>
    </row>
    <row r="19700" spans="1:2">
      <c r="A19700" s="1">
        <v>1090100571851</v>
      </c>
      <c r="B19700" t="s">
        <v>18606</v>
      </c>
    </row>
    <row r="19701" spans="1:2">
      <c r="A19701" s="1">
        <v>1090100571868</v>
      </c>
      <c r="B19701" t="s">
        <v>18607</v>
      </c>
    </row>
    <row r="19702" spans="1:2">
      <c r="A19702" s="1">
        <v>1090100571875</v>
      </c>
      <c r="B19702" t="s">
        <v>18608</v>
      </c>
    </row>
    <row r="19703" spans="1:2">
      <c r="A19703" s="1">
        <v>1090100571882</v>
      </c>
      <c r="B19703" t="s">
        <v>18609</v>
      </c>
    </row>
    <row r="19704" spans="1:2">
      <c r="A19704" s="1">
        <v>1090100571899</v>
      </c>
      <c r="B19704" t="s">
        <v>18610</v>
      </c>
    </row>
    <row r="19705" spans="1:2">
      <c r="A19705" s="1">
        <v>1090100571905</v>
      </c>
      <c r="B19705" t="s">
        <v>18611</v>
      </c>
    </row>
    <row r="19706" spans="1:2">
      <c r="A19706" s="1">
        <v>1090100571912</v>
      </c>
      <c r="B19706" t="s">
        <v>18612</v>
      </c>
    </row>
    <row r="19707" spans="1:2">
      <c r="A19707" s="1">
        <v>1090100571929</v>
      </c>
      <c r="B19707" t="s">
        <v>18613</v>
      </c>
    </row>
    <row r="19708" spans="1:2">
      <c r="A19708" s="1">
        <v>1090100571936</v>
      </c>
      <c r="B19708" t="s">
        <v>18614</v>
      </c>
    </row>
    <row r="19709" spans="1:2">
      <c r="A19709" s="1">
        <v>1090100571974</v>
      </c>
      <c r="B19709" t="s">
        <v>18615</v>
      </c>
    </row>
    <row r="19710" spans="1:2">
      <c r="A19710" s="1">
        <v>1090100571981</v>
      </c>
      <c r="B19710" t="s">
        <v>18616</v>
      </c>
    </row>
    <row r="19711" spans="1:2">
      <c r="A19711" s="1">
        <v>1090100571998</v>
      </c>
      <c r="B19711" t="s">
        <v>18617</v>
      </c>
    </row>
    <row r="19712" spans="1:2">
      <c r="A19712" s="1">
        <v>1090100572049</v>
      </c>
      <c r="B19712" t="s">
        <v>18618</v>
      </c>
    </row>
    <row r="19713" spans="1:2">
      <c r="A19713" s="1">
        <v>1090100572216</v>
      </c>
      <c r="B19713" t="s">
        <v>18619</v>
      </c>
    </row>
    <row r="19714" spans="1:2">
      <c r="A19714" s="1">
        <v>1090100572247</v>
      </c>
      <c r="B19714" t="s">
        <v>18620</v>
      </c>
    </row>
    <row r="19715" spans="1:2">
      <c r="A19715" s="1">
        <v>1090100573558</v>
      </c>
      <c r="B19715" t="s">
        <v>18621</v>
      </c>
    </row>
    <row r="19716" spans="1:2">
      <c r="A19716" s="1">
        <v>1090100573640</v>
      </c>
      <c r="B19716" t="s">
        <v>18622</v>
      </c>
    </row>
    <row r="19717" spans="1:2">
      <c r="A19717" s="1">
        <v>1090100573671</v>
      </c>
      <c r="B19717" t="s">
        <v>18623</v>
      </c>
    </row>
    <row r="19718" spans="1:2">
      <c r="A19718" s="1">
        <v>1090100573794</v>
      </c>
      <c r="B19718" t="s">
        <v>18624</v>
      </c>
    </row>
    <row r="19719" spans="1:2">
      <c r="A19719" s="1">
        <v>1090100573817</v>
      </c>
      <c r="B19719" t="s">
        <v>18625</v>
      </c>
    </row>
    <row r="19720" spans="1:2">
      <c r="A19720" s="1">
        <v>1090100574890</v>
      </c>
      <c r="B19720" t="s">
        <v>18626</v>
      </c>
    </row>
    <row r="19721" spans="1:2">
      <c r="A19721" s="1">
        <v>1090100574906</v>
      </c>
      <c r="B19721" t="s">
        <v>18627</v>
      </c>
    </row>
    <row r="19722" spans="1:2">
      <c r="A19722" s="1">
        <v>1090100574951</v>
      </c>
      <c r="B19722" t="s">
        <v>18628</v>
      </c>
    </row>
    <row r="19723" spans="1:2">
      <c r="A19723" s="1">
        <v>1090100574968</v>
      </c>
      <c r="B19723" t="s">
        <v>18629</v>
      </c>
    </row>
    <row r="19724" spans="1:2">
      <c r="A19724" s="1">
        <v>1090100574975</v>
      </c>
      <c r="B19724" t="s">
        <v>18630</v>
      </c>
    </row>
    <row r="19725" spans="1:2">
      <c r="A19725" s="1">
        <v>1090100574982</v>
      </c>
      <c r="B19725" t="s">
        <v>18631</v>
      </c>
    </row>
    <row r="19726" spans="1:2">
      <c r="A19726" s="1">
        <v>1090100574999</v>
      </c>
      <c r="B19726" t="s">
        <v>18632</v>
      </c>
    </row>
    <row r="19727" spans="1:2">
      <c r="A19727" s="1">
        <v>1090100575002</v>
      </c>
      <c r="B19727" t="s">
        <v>18633</v>
      </c>
    </row>
    <row r="19728" spans="1:2">
      <c r="A19728" s="1">
        <v>1090100575170</v>
      </c>
      <c r="B19728" t="s">
        <v>18634</v>
      </c>
    </row>
    <row r="19729" spans="1:2">
      <c r="A19729" s="1">
        <v>1090100575231</v>
      </c>
      <c r="B19729" t="s">
        <v>18635</v>
      </c>
    </row>
    <row r="19730" spans="1:2">
      <c r="A19730" s="1">
        <v>1090100575255</v>
      </c>
      <c r="B19730" t="s">
        <v>18636</v>
      </c>
    </row>
    <row r="19731" spans="1:2">
      <c r="A19731" s="1">
        <v>1090100575361</v>
      </c>
      <c r="B19731" t="s">
        <v>18637</v>
      </c>
    </row>
    <row r="19732" spans="1:2">
      <c r="A19732" s="1">
        <v>1090100575378</v>
      </c>
      <c r="B19732" t="s">
        <v>18638</v>
      </c>
    </row>
    <row r="19733" spans="1:2">
      <c r="A19733" s="1">
        <v>1090100575385</v>
      </c>
      <c r="B19733" t="s">
        <v>18639</v>
      </c>
    </row>
    <row r="19734" spans="1:2">
      <c r="A19734" s="1">
        <v>1090100575392</v>
      </c>
      <c r="B19734" t="s">
        <v>18640</v>
      </c>
    </row>
    <row r="19735" spans="1:2">
      <c r="A19735" s="1">
        <v>1090100575408</v>
      </c>
      <c r="B19735" t="s">
        <v>18641</v>
      </c>
    </row>
    <row r="19736" spans="1:2">
      <c r="A19736" s="1">
        <v>1090100575422</v>
      </c>
      <c r="B19736" t="s">
        <v>18642</v>
      </c>
    </row>
    <row r="19737" spans="1:2">
      <c r="A19737" s="1">
        <v>1090100575439</v>
      </c>
      <c r="B19737" t="s">
        <v>18643</v>
      </c>
    </row>
    <row r="19738" spans="1:2">
      <c r="A19738" s="1">
        <v>1090100575453</v>
      </c>
      <c r="B19738" t="s">
        <v>18644</v>
      </c>
    </row>
    <row r="19739" spans="1:2">
      <c r="A19739" s="1">
        <v>1090100575460</v>
      </c>
      <c r="B19739" t="s">
        <v>18645</v>
      </c>
    </row>
    <row r="19740" spans="1:2">
      <c r="A19740" s="1">
        <v>1090100575491</v>
      </c>
      <c r="B19740" t="s">
        <v>18646</v>
      </c>
    </row>
    <row r="19741" spans="1:2">
      <c r="A19741" s="1">
        <v>1090100575507</v>
      </c>
      <c r="B19741" t="s">
        <v>18647</v>
      </c>
    </row>
    <row r="19742" spans="1:2">
      <c r="A19742" s="1">
        <v>1090100575514</v>
      </c>
      <c r="B19742" t="s">
        <v>18648</v>
      </c>
    </row>
    <row r="19743" spans="1:2">
      <c r="A19743" s="1">
        <v>1090100575538</v>
      </c>
      <c r="B19743" t="s">
        <v>18649</v>
      </c>
    </row>
    <row r="19744" spans="1:2">
      <c r="A19744" s="1">
        <v>1090100575620</v>
      </c>
      <c r="B19744" t="e">
        <f>+WATER DISPENSER BOSTON BAY MARINA TOP LOADING</f>
        <v>#NAME?</v>
      </c>
    </row>
    <row r="19745" spans="1:2">
      <c r="A19745" s="1">
        <v>1090100575637</v>
      </c>
      <c r="B19745" t="e">
        <f>+WATER DISPENSER BOSTON BAY HARBOR TOP LOADING PUSH BUTTON</f>
        <v>#NAME?</v>
      </c>
    </row>
    <row r="19746" spans="1:2">
      <c r="A19746" s="1">
        <v>1090100575644</v>
      </c>
      <c r="B19746" t="e">
        <f>+WATER DISPENSER BOSTON BAY CASPIAN TOP LOADING</f>
        <v>#NAME?</v>
      </c>
    </row>
    <row r="19747" spans="1:2">
      <c r="A19747" s="1">
        <v>1090100575651</v>
      </c>
      <c r="B19747" t="s">
        <v>18650</v>
      </c>
    </row>
    <row r="19748" spans="1:2">
      <c r="A19748" s="1">
        <v>1090100575668</v>
      </c>
      <c r="B19748" t="s">
        <v>18651</v>
      </c>
    </row>
    <row r="19749" spans="1:2">
      <c r="A19749" s="1">
        <v>1090100575675</v>
      </c>
      <c r="B19749" t="s">
        <v>18652</v>
      </c>
    </row>
    <row r="19750" spans="1:2">
      <c r="A19750" s="1">
        <v>1090100575699</v>
      </c>
      <c r="B19750" t="s">
        <v>18653</v>
      </c>
    </row>
    <row r="19751" spans="1:2">
      <c r="A19751" s="1">
        <v>1090100575705</v>
      </c>
      <c r="B19751" t="s">
        <v>18654</v>
      </c>
    </row>
    <row r="19752" spans="1:2">
      <c r="A19752" s="1">
        <v>1090100576030</v>
      </c>
      <c r="B19752" t="s">
        <v>18655</v>
      </c>
    </row>
    <row r="19753" spans="1:2">
      <c r="A19753" s="1">
        <v>1090100576047</v>
      </c>
      <c r="B19753" t="s">
        <v>18656</v>
      </c>
    </row>
    <row r="19754" spans="1:2">
      <c r="A19754" s="1">
        <v>1090100576061</v>
      </c>
      <c r="B19754" t="s">
        <v>18657</v>
      </c>
    </row>
    <row r="19755" spans="1:2">
      <c r="A19755" s="1">
        <v>1090100576078</v>
      </c>
      <c r="B19755" t="s">
        <v>18658</v>
      </c>
    </row>
    <row r="19756" spans="1:2">
      <c r="A19756" s="1">
        <v>1090100576085</v>
      </c>
      <c r="B19756" t="s">
        <v>18659</v>
      </c>
    </row>
    <row r="19757" spans="1:2">
      <c r="A19757" s="1">
        <v>1090100576092</v>
      </c>
      <c r="B19757" t="s">
        <v>18660</v>
      </c>
    </row>
    <row r="19758" spans="1:2">
      <c r="A19758" s="1">
        <v>1090100576108</v>
      </c>
      <c r="B19758" t="s">
        <v>18661</v>
      </c>
    </row>
    <row r="19759" spans="1:2">
      <c r="A19759" s="1">
        <v>1090100576115</v>
      </c>
      <c r="B19759" t="s">
        <v>18662</v>
      </c>
    </row>
    <row r="19760" spans="1:2">
      <c r="A19760" s="1">
        <v>1090100576122</v>
      </c>
      <c r="B19760" t="s">
        <v>18663</v>
      </c>
    </row>
    <row r="19761" spans="1:2">
      <c r="A19761" s="1">
        <v>1090100576139</v>
      </c>
      <c r="B19761" t="s">
        <v>18664</v>
      </c>
    </row>
    <row r="19762" spans="1:2">
      <c r="A19762" s="1">
        <v>1090100576146</v>
      </c>
      <c r="B19762" t="s">
        <v>18665</v>
      </c>
    </row>
    <row r="19763" spans="1:2">
      <c r="A19763" s="1">
        <v>1090100576153</v>
      </c>
      <c r="B19763" t="s">
        <v>18666</v>
      </c>
    </row>
    <row r="19764" spans="1:2">
      <c r="A19764" s="1">
        <v>1090100576191</v>
      </c>
      <c r="B19764" t="s">
        <v>18667</v>
      </c>
    </row>
    <row r="19765" spans="1:2">
      <c r="A19765" s="1">
        <v>1090100576221</v>
      </c>
      <c r="B19765" t="s">
        <v>18668</v>
      </c>
    </row>
    <row r="19766" spans="1:2">
      <c r="A19766" s="1">
        <v>1090100576238</v>
      </c>
      <c r="B19766" t="s">
        <v>18669</v>
      </c>
    </row>
    <row r="19767" spans="1:2">
      <c r="A19767" s="1">
        <v>1090100576351</v>
      </c>
      <c r="B19767" t="s">
        <v>18670</v>
      </c>
    </row>
    <row r="19768" spans="1:2">
      <c r="A19768" s="1">
        <v>1090100576368</v>
      </c>
      <c r="B19768" t="s">
        <v>18671</v>
      </c>
    </row>
    <row r="19769" spans="1:2">
      <c r="A19769" s="1">
        <v>1090100576375</v>
      </c>
      <c r="B19769" t="s">
        <v>18672</v>
      </c>
    </row>
    <row r="19770" spans="1:2">
      <c r="A19770" s="1">
        <v>1090100576382</v>
      </c>
      <c r="B19770" t="s">
        <v>18673</v>
      </c>
    </row>
    <row r="19771" spans="1:2">
      <c r="A19771" s="1">
        <v>1090100576399</v>
      </c>
      <c r="B19771" t="s">
        <v>18674</v>
      </c>
    </row>
    <row r="19772" spans="1:2">
      <c r="A19772" s="1">
        <v>1090100576405</v>
      </c>
      <c r="B19772" t="s">
        <v>18675</v>
      </c>
    </row>
    <row r="19773" spans="1:2">
      <c r="A19773" s="1">
        <v>1090100576412</v>
      </c>
      <c r="B19773" t="s">
        <v>18676</v>
      </c>
    </row>
    <row r="19774" spans="1:2">
      <c r="A19774" s="1">
        <v>1090100576528</v>
      </c>
      <c r="B19774" t="s">
        <v>18677</v>
      </c>
    </row>
    <row r="19775" spans="1:2">
      <c r="A19775" s="1">
        <v>1090100576535</v>
      </c>
      <c r="B19775" t="s">
        <v>18678</v>
      </c>
    </row>
    <row r="19776" spans="1:2">
      <c r="A19776" s="1">
        <v>1090100577020</v>
      </c>
      <c r="B19776" t="s">
        <v>18679</v>
      </c>
    </row>
    <row r="19777" spans="1:2">
      <c r="A19777" s="1">
        <v>1090100577211</v>
      </c>
      <c r="B19777" t="s">
        <v>18680</v>
      </c>
    </row>
    <row r="19778" spans="1:2">
      <c r="A19778" s="1">
        <v>1090100577228</v>
      </c>
      <c r="B19778" t="s">
        <v>18681</v>
      </c>
    </row>
    <row r="19779" spans="1:2">
      <c r="A19779" s="1">
        <v>1090100577235</v>
      </c>
      <c r="B19779" t="s">
        <v>18682</v>
      </c>
    </row>
    <row r="19780" spans="1:2">
      <c r="A19780" s="1">
        <v>1090100577242</v>
      </c>
      <c r="B19780" t="s">
        <v>18683</v>
      </c>
    </row>
    <row r="19781" spans="1:2">
      <c r="A19781" s="1">
        <v>1090100577266</v>
      </c>
      <c r="B19781" t="s">
        <v>18684</v>
      </c>
    </row>
    <row r="19782" spans="1:2">
      <c r="A19782" s="1">
        <v>1090100577280</v>
      </c>
      <c r="B19782" t="s">
        <v>18685</v>
      </c>
    </row>
    <row r="19783" spans="1:2">
      <c r="A19783" s="1">
        <v>1090100577297</v>
      </c>
      <c r="B19783" t="s">
        <v>18686</v>
      </c>
    </row>
    <row r="19784" spans="1:2">
      <c r="A19784" s="1">
        <v>1090100577303</v>
      </c>
      <c r="B19784" t="s">
        <v>18687</v>
      </c>
    </row>
    <row r="19785" spans="1:2">
      <c r="A19785" s="1">
        <v>1090100577310</v>
      </c>
      <c r="B19785" t="s">
        <v>18688</v>
      </c>
    </row>
    <row r="19786" spans="1:2">
      <c r="A19786" s="1">
        <v>1090100577327</v>
      </c>
      <c r="B19786" t="s">
        <v>18689</v>
      </c>
    </row>
    <row r="19787" spans="1:2">
      <c r="A19787" s="1">
        <v>1090100577334</v>
      </c>
      <c r="B19787" t="s">
        <v>18690</v>
      </c>
    </row>
    <row r="19788" spans="1:2">
      <c r="A19788" s="1">
        <v>1090100577341</v>
      </c>
      <c r="B19788" t="s">
        <v>18691</v>
      </c>
    </row>
    <row r="19789" spans="1:2">
      <c r="A19789" s="1">
        <v>1090100577358</v>
      </c>
      <c r="B19789" t="s">
        <v>18692</v>
      </c>
    </row>
    <row r="19790" spans="1:2">
      <c r="A19790" s="1">
        <v>1090100577570</v>
      </c>
      <c r="B19790" t="s">
        <v>18693</v>
      </c>
    </row>
    <row r="19791" spans="1:2">
      <c r="A19791" s="1">
        <v>1090100577587</v>
      </c>
      <c r="B19791" t="s">
        <v>18694</v>
      </c>
    </row>
    <row r="19792" spans="1:2">
      <c r="A19792" s="1">
        <v>1090100577594</v>
      </c>
      <c r="B19792" t="s">
        <v>18695</v>
      </c>
    </row>
    <row r="19793" spans="1:2">
      <c r="A19793" s="1">
        <v>1090100577617</v>
      </c>
      <c r="B19793" t="s">
        <v>18696</v>
      </c>
    </row>
    <row r="19794" spans="1:2">
      <c r="A19794" s="1">
        <v>1090100577624</v>
      </c>
      <c r="B19794" t="s">
        <v>18697</v>
      </c>
    </row>
    <row r="19795" spans="1:2">
      <c r="A19795" s="1">
        <v>1090100577631</v>
      </c>
      <c r="B19795" t="s">
        <v>18698</v>
      </c>
    </row>
    <row r="19796" spans="1:2">
      <c r="A19796" s="1">
        <v>1090100577648</v>
      </c>
      <c r="B19796" t="s">
        <v>18699</v>
      </c>
    </row>
    <row r="19797" spans="1:2">
      <c r="A19797" s="1">
        <v>1090100577655</v>
      </c>
      <c r="B19797" t="s">
        <v>18700</v>
      </c>
    </row>
    <row r="19798" spans="1:2">
      <c r="A19798" s="1">
        <v>1090100577662</v>
      </c>
      <c r="B19798" t="s">
        <v>18701</v>
      </c>
    </row>
    <row r="19799" spans="1:2">
      <c r="A19799" s="1">
        <v>1090100577686</v>
      </c>
      <c r="B19799" t="s">
        <v>18702</v>
      </c>
    </row>
    <row r="19800" spans="1:2">
      <c r="A19800" s="1">
        <v>1090100577693</v>
      </c>
      <c r="B19800" t="s">
        <v>18703</v>
      </c>
    </row>
    <row r="19801" spans="1:2">
      <c r="A19801" s="1">
        <v>1090100577709</v>
      </c>
      <c r="B19801" t="s">
        <v>18704</v>
      </c>
    </row>
    <row r="19802" spans="1:2">
      <c r="A19802" s="1">
        <v>1090100577716</v>
      </c>
      <c r="B19802" t="s">
        <v>18705</v>
      </c>
    </row>
    <row r="19803" spans="1:2">
      <c r="A19803" s="1">
        <v>1090100577730</v>
      </c>
      <c r="B19803" t="s">
        <v>18706</v>
      </c>
    </row>
    <row r="19804" spans="1:2">
      <c r="A19804" s="1">
        <v>1090100577747</v>
      </c>
      <c r="B19804" t="s">
        <v>18707</v>
      </c>
    </row>
    <row r="19805" spans="1:2">
      <c r="A19805" s="1">
        <v>1090100577754</v>
      </c>
      <c r="B19805" t="s">
        <v>18708</v>
      </c>
    </row>
    <row r="19806" spans="1:2">
      <c r="A19806" s="1">
        <v>1090100577761</v>
      </c>
      <c r="B19806" t="s">
        <v>18709</v>
      </c>
    </row>
    <row r="19807" spans="1:2">
      <c r="A19807" s="1">
        <v>1090100577778</v>
      </c>
      <c r="B19807" t="s">
        <v>18710</v>
      </c>
    </row>
    <row r="19808" spans="1:2">
      <c r="A19808" s="1">
        <v>1090100577785</v>
      </c>
      <c r="B19808" t="s">
        <v>18711</v>
      </c>
    </row>
    <row r="19809" spans="1:2">
      <c r="A19809" s="1">
        <v>1090100577792</v>
      </c>
      <c r="B19809" t="s">
        <v>18712</v>
      </c>
    </row>
    <row r="19810" spans="1:2">
      <c r="A19810" s="1">
        <v>1090100577808</v>
      </c>
      <c r="B19810" t="s">
        <v>18713</v>
      </c>
    </row>
    <row r="19811" spans="1:2">
      <c r="A19811" s="1">
        <v>1090100577815</v>
      </c>
      <c r="B19811" t="s">
        <v>18714</v>
      </c>
    </row>
    <row r="19812" spans="1:2">
      <c r="A19812" s="1">
        <v>1090100577822</v>
      </c>
      <c r="B19812" t="s">
        <v>18715</v>
      </c>
    </row>
    <row r="19813" spans="1:2">
      <c r="A19813" s="1">
        <v>1090100577839</v>
      </c>
      <c r="B19813" t="s">
        <v>18716</v>
      </c>
    </row>
    <row r="19814" spans="1:2">
      <c r="A19814" s="1">
        <v>1090100577846</v>
      </c>
      <c r="B19814" t="s">
        <v>18717</v>
      </c>
    </row>
    <row r="19815" spans="1:2">
      <c r="A19815" s="1">
        <v>1090100577860</v>
      </c>
      <c r="B19815" t="s">
        <v>18718</v>
      </c>
    </row>
    <row r="19816" spans="1:2">
      <c r="A19816" s="1">
        <v>1090100577877</v>
      </c>
      <c r="B19816" t="s">
        <v>18719</v>
      </c>
    </row>
    <row r="19817" spans="1:2">
      <c r="A19817" s="1">
        <v>1090100577884</v>
      </c>
      <c r="B19817" t="s">
        <v>18720</v>
      </c>
    </row>
    <row r="19818" spans="1:2">
      <c r="A19818" s="1">
        <v>1090100577891</v>
      </c>
      <c r="B19818" t="s">
        <v>18721</v>
      </c>
    </row>
    <row r="19819" spans="1:2">
      <c r="A19819" s="1">
        <v>1090100577907</v>
      </c>
      <c r="B19819" t="s">
        <v>18722</v>
      </c>
    </row>
    <row r="19820" spans="1:2">
      <c r="A19820" s="1">
        <v>1090100577914</v>
      </c>
      <c r="B19820" t="s">
        <v>18723</v>
      </c>
    </row>
    <row r="19821" spans="1:2">
      <c r="A19821" s="1">
        <v>1090100577921</v>
      </c>
      <c r="B19821" t="s">
        <v>18724</v>
      </c>
    </row>
    <row r="19822" spans="1:2">
      <c r="A19822" s="1">
        <v>1090100577938</v>
      </c>
      <c r="B19822" t="s">
        <v>18725</v>
      </c>
    </row>
    <row r="19823" spans="1:2">
      <c r="A19823" s="1">
        <v>1090100577983</v>
      </c>
      <c r="B19823" t="s">
        <v>18726</v>
      </c>
    </row>
    <row r="19824" spans="1:2">
      <c r="A19824" s="1">
        <v>1090100577990</v>
      </c>
      <c r="B19824" t="s">
        <v>18727</v>
      </c>
    </row>
    <row r="19825" spans="1:2">
      <c r="A19825" s="1">
        <v>1090100578003</v>
      </c>
      <c r="B19825" t="s">
        <v>18728</v>
      </c>
    </row>
    <row r="19826" spans="1:2">
      <c r="A19826" s="1">
        <v>1090100578010</v>
      </c>
      <c r="B19826" t="s">
        <v>18729</v>
      </c>
    </row>
    <row r="19827" spans="1:2">
      <c r="A19827" s="1">
        <v>1090100578027</v>
      </c>
      <c r="B19827" t="s">
        <v>18730</v>
      </c>
    </row>
    <row r="19828" spans="1:2">
      <c r="A19828" s="1">
        <v>1090100578041</v>
      </c>
      <c r="B19828" t="s">
        <v>18731</v>
      </c>
    </row>
    <row r="19829" spans="1:2">
      <c r="A19829" s="1">
        <v>1090100578089</v>
      </c>
      <c r="B19829" t="s">
        <v>18732</v>
      </c>
    </row>
    <row r="19830" spans="1:2">
      <c r="A19830" s="1">
        <v>1090100578249</v>
      </c>
      <c r="B19830" t="s">
        <v>18733</v>
      </c>
    </row>
    <row r="19831" spans="1:2">
      <c r="A19831" s="1">
        <v>1090100578256</v>
      </c>
      <c r="B19831" t="s">
        <v>18734</v>
      </c>
    </row>
    <row r="19832" spans="1:2">
      <c r="A19832" s="1">
        <v>1090100578263</v>
      </c>
      <c r="B19832" t="s">
        <v>18735</v>
      </c>
    </row>
    <row r="19833" spans="1:2">
      <c r="A19833" s="1">
        <v>1090100578324</v>
      </c>
      <c r="B19833" t="s">
        <v>18736</v>
      </c>
    </row>
    <row r="19834" spans="1:2">
      <c r="A19834" s="1">
        <v>1090100578348</v>
      </c>
      <c r="B19834" t="s">
        <v>18737</v>
      </c>
    </row>
    <row r="19835" spans="1:2">
      <c r="A19835" s="1">
        <v>1090100578355</v>
      </c>
      <c r="B19835" t="s">
        <v>18738</v>
      </c>
    </row>
    <row r="19836" spans="1:2">
      <c r="A19836" s="1">
        <v>1090100578379</v>
      </c>
      <c r="B19836" t="s">
        <v>18739</v>
      </c>
    </row>
    <row r="19837" spans="1:2">
      <c r="A19837" s="1">
        <v>1090100578409</v>
      </c>
      <c r="B19837" t="s">
        <v>18740</v>
      </c>
    </row>
    <row r="19838" spans="1:2">
      <c r="A19838" s="1">
        <v>1090100578430</v>
      </c>
      <c r="B19838" t="s">
        <v>18741</v>
      </c>
    </row>
    <row r="19839" spans="1:2">
      <c r="A19839" s="1">
        <v>1090100578454</v>
      </c>
      <c r="B19839" t="s">
        <v>18742</v>
      </c>
    </row>
    <row r="19840" spans="1:2">
      <c r="A19840" s="1">
        <v>1090100578461</v>
      </c>
      <c r="B19840" t="s">
        <v>18743</v>
      </c>
    </row>
    <row r="19841" spans="1:2">
      <c r="A19841" s="1">
        <v>1090100578485</v>
      </c>
      <c r="B19841" t="s">
        <v>18744</v>
      </c>
    </row>
    <row r="19842" spans="1:2">
      <c r="A19842" s="1">
        <v>1090100578508</v>
      </c>
      <c r="B19842" t="s">
        <v>18745</v>
      </c>
    </row>
    <row r="19843" spans="1:2">
      <c r="A19843" s="1">
        <v>1090100578539</v>
      </c>
      <c r="B19843" t="s">
        <v>18746</v>
      </c>
    </row>
    <row r="19844" spans="1:2">
      <c r="A19844" s="1">
        <v>1090100578591</v>
      </c>
      <c r="B19844" t="s">
        <v>18747</v>
      </c>
    </row>
    <row r="19845" spans="1:2">
      <c r="A19845" s="1">
        <v>1090100578607</v>
      </c>
      <c r="B19845" t="s">
        <v>18748</v>
      </c>
    </row>
    <row r="19846" spans="1:2">
      <c r="A19846" s="1">
        <v>1090100578614</v>
      </c>
      <c r="B19846" t="s">
        <v>18749</v>
      </c>
    </row>
    <row r="19847" spans="1:2">
      <c r="A19847" s="1">
        <v>1090100578621</v>
      </c>
      <c r="B19847" t="s">
        <v>18750</v>
      </c>
    </row>
    <row r="19848" spans="1:2">
      <c r="A19848" s="1">
        <v>1090100578669</v>
      </c>
      <c r="B19848" t="s">
        <v>18751</v>
      </c>
    </row>
    <row r="19849" spans="1:2">
      <c r="A19849" s="1">
        <v>1090100578676</v>
      </c>
      <c r="B19849" t="s">
        <v>18752</v>
      </c>
    </row>
    <row r="19850" spans="1:2">
      <c r="A19850" s="1">
        <v>1090100578683</v>
      </c>
      <c r="B19850" t="s">
        <v>18753</v>
      </c>
    </row>
    <row r="19851" spans="1:2">
      <c r="A19851" s="1">
        <v>1090100578690</v>
      </c>
      <c r="B19851" t="s">
        <v>18754</v>
      </c>
    </row>
    <row r="19852" spans="1:2">
      <c r="A19852" s="1">
        <v>1090100578706</v>
      </c>
      <c r="B19852" t="s">
        <v>18755</v>
      </c>
    </row>
    <row r="19853" spans="1:2">
      <c r="A19853" s="1">
        <v>1090100578713</v>
      </c>
      <c r="B19853" t="s">
        <v>18756</v>
      </c>
    </row>
    <row r="19854" spans="1:2">
      <c r="A19854" s="1">
        <v>1090100578720</v>
      </c>
      <c r="B19854" t="s">
        <v>18757</v>
      </c>
    </row>
    <row r="19855" spans="1:2">
      <c r="A19855" s="1">
        <v>1090100578737</v>
      </c>
      <c r="B19855" t="s">
        <v>18758</v>
      </c>
    </row>
    <row r="19856" spans="1:2">
      <c r="A19856" s="1">
        <v>1090100578744</v>
      </c>
      <c r="B19856" t="s">
        <v>18759</v>
      </c>
    </row>
    <row r="19857" spans="1:2">
      <c r="A19857" s="1">
        <v>1090100578751</v>
      </c>
      <c r="B19857" t="s">
        <v>18760</v>
      </c>
    </row>
    <row r="19858" spans="1:2">
      <c r="A19858" s="1">
        <v>1090100578768</v>
      </c>
      <c r="B19858" t="s">
        <v>18761</v>
      </c>
    </row>
    <row r="19859" spans="1:2">
      <c r="A19859" s="1">
        <v>1090100578775</v>
      </c>
      <c r="B19859" t="s">
        <v>18762</v>
      </c>
    </row>
    <row r="19860" spans="1:2">
      <c r="A19860" s="1">
        <v>1090100578782</v>
      </c>
      <c r="B19860" t="s">
        <v>18763</v>
      </c>
    </row>
    <row r="19861" spans="1:2">
      <c r="A19861" s="1">
        <v>1090100578799</v>
      </c>
      <c r="B19861" t="s">
        <v>18764</v>
      </c>
    </row>
    <row r="19862" spans="1:2">
      <c r="A19862" s="1">
        <v>1090100578805</v>
      </c>
      <c r="B19862" t="s">
        <v>18765</v>
      </c>
    </row>
    <row r="19863" spans="1:2">
      <c r="A19863" s="1">
        <v>1090100578812</v>
      </c>
      <c r="B19863" t="s">
        <v>18766</v>
      </c>
    </row>
    <row r="19864" spans="1:2">
      <c r="A19864" s="1">
        <v>1090100578836</v>
      </c>
      <c r="B19864" t="s">
        <v>18767</v>
      </c>
    </row>
    <row r="19865" spans="1:2">
      <c r="A19865" s="1">
        <v>1090100578911</v>
      </c>
      <c r="B19865" t="s">
        <v>18768</v>
      </c>
    </row>
    <row r="19866" spans="1:2">
      <c r="A19866" s="1">
        <v>1090100579048</v>
      </c>
      <c r="B19866" t="s">
        <v>18769</v>
      </c>
    </row>
    <row r="19867" spans="1:2">
      <c r="A19867" s="1">
        <v>1090100579062</v>
      </c>
      <c r="B19867" t="s">
        <v>18770</v>
      </c>
    </row>
    <row r="19868" spans="1:2">
      <c r="A19868" s="1">
        <v>1090100579079</v>
      </c>
      <c r="B19868" t="s">
        <v>18771</v>
      </c>
    </row>
    <row r="19869" spans="1:2">
      <c r="A19869" s="1">
        <v>1090100579086</v>
      </c>
      <c r="B19869" t="s">
        <v>18772</v>
      </c>
    </row>
    <row r="19870" spans="1:2">
      <c r="A19870" s="1">
        <v>1090100579116</v>
      </c>
      <c r="B19870" t="s">
        <v>18773</v>
      </c>
    </row>
    <row r="19871" spans="1:2">
      <c r="A19871" s="1">
        <v>1090100579123</v>
      </c>
      <c r="B19871" t="s">
        <v>18774</v>
      </c>
    </row>
    <row r="19872" spans="1:2">
      <c r="A19872" s="1">
        <v>1090100579130</v>
      </c>
      <c r="B19872" t="s">
        <v>18775</v>
      </c>
    </row>
    <row r="19873" spans="1:2">
      <c r="A19873" s="1">
        <v>1090100579147</v>
      </c>
      <c r="B19873" t="s">
        <v>18776</v>
      </c>
    </row>
    <row r="19874" spans="1:2">
      <c r="A19874" s="1">
        <v>1090100579291</v>
      </c>
      <c r="B19874" t="s">
        <v>18777</v>
      </c>
    </row>
    <row r="19875" spans="1:2">
      <c r="A19875" s="1">
        <v>1090100579307</v>
      </c>
      <c r="B19875" t="s">
        <v>18778</v>
      </c>
    </row>
    <row r="19876" spans="1:2">
      <c r="A19876" s="1">
        <v>1090100579314</v>
      </c>
      <c r="B19876" t="s">
        <v>18779</v>
      </c>
    </row>
    <row r="19877" spans="1:2">
      <c r="A19877" s="1">
        <v>1090100579321</v>
      </c>
      <c r="B19877" t="s">
        <v>18780</v>
      </c>
    </row>
    <row r="19878" spans="1:2">
      <c r="A19878" s="1">
        <v>1090100579345</v>
      </c>
      <c r="B19878" t="s">
        <v>18781</v>
      </c>
    </row>
    <row r="19879" spans="1:2">
      <c r="A19879" s="1">
        <v>1090100579352</v>
      </c>
      <c r="B19879" t="s">
        <v>18782</v>
      </c>
    </row>
    <row r="19880" spans="1:2">
      <c r="A19880" s="1">
        <v>1090100579369</v>
      </c>
      <c r="B19880" t="s">
        <v>18783</v>
      </c>
    </row>
    <row r="19881" spans="1:2">
      <c r="A19881" s="1">
        <v>1090100579376</v>
      </c>
      <c r="B19881" t="s">
        <v>18784</v>
      </c>
    </row>
    <row r="19882" spans="1:2">
      <c r="A19882" s="1">
        <v>1090100579383</v>
      </c>
      <c r="B19882" t="s">
        <v>18785</v>
      </c>
    </row>
    <row r="19883" spans="1:2">
      <c r="A19883" s="1">
        <v>1090100579390</v>
      </c>
      <c r="B19883" t="s">
        <v>18786</v>
      </c>
    </row>
    <row r="19884" spans="1:2">
      <c r="A19884" s="1">
        <v>1090100579406</v>
      </c>
      <c r="B19884" t="s">
        <v>18787</v>
      </c>
    </row>
    <row r="19885" spans="1:2">
      <c r="A19885" s="1">
        <v>1090100579413</v>
      </c>
      <c r="B19885" t="s">
        <v>18788</v>
      </c>
    </row>
    <row r="19886" spans="1:2">
      <c r="A19886" s="1">
        <v>1090100579420</v>
      </c>
      <c r="B19886" t="s">
        <v>18789</v>
      </c>
    </row>
    <row r="19887" spans="1:2">
      <c r="A19887" s="1">
        <v>1090100579437</v>
      </c>
      <c r="B19887" t="s">
        <v>18790</v>
      </c>
    </row>
    <row r="19888" spans="1:2">
      <c r="A19888" s="1">
        <v>1090100579444</v>
      </c>
      <c r="B19888" t="s">
        <v>18791</v>
      </c>
    </row>
    <row r="19889" spans="1:2">
      <c r="A19889" s="1">
        <v>1090100579468</v>
      </c>
      <c r="B19889" t="s">
        <v>18792</v>
      </c>
    </row>
    <row r="19890" spans="1:2">
      <c r="A19890" s="1">
        <v>1090100579475</v>
      </c>
      <c r="B19890" t="s">
        <v>18793</v>
      </c>
    </row>
    <row r="19891" spans="1:2">
      <c r="A19891" s="1">
        <v>1090100579482</v>
      </c>
      <c r="B19891" t="s">
        <v>18794</v>
      </c>
    </row>
    <row r="19892" spans="1:2">
      <c r="A19892" s="1">
        <v>1090100579499</v>
      </c>
      <c r="B19892" t="s">
        <v>18795</v>
      </c>
    </row>
    <row r="19893" spans="1:2">
      <c r="A19893" s="1">
        <v>1090100579505</v>
      </c>
      <c r="B19893" t="s">
        <v>18796</v>
      </c>
    </row>
    <row r="19894" spans="1:2">
      <c r="A19894" s="1">
        <v>1090100579512</v>
      </c>
      <c r="B19894" t="s">
        <v>18797</v>
      </c>
    </row>
    <row r="19895" spans="1:2">
      <c r="A19895" s="1">
        <v>1090100579529</v>
      </c>
      <c r="B19895" t="s">
        <v>18798</v>
      </c>
    </row>
    <row r="19896" spans="1:2">
      <c r="A19896" s="1">
        <v>1090100579628</v>
      </c>
      <c r="B19896" t="s">
        <v>18799</v>
      </c>
    </row>
    <row r="19897" spans="1:2">
      <c r="A19897" s="1">
        <v>1090100579765</v>
      </c>
      <c r="B19897" t="s">
        <v>18800</v>
      </c>
    </row>
    <row r="19898" spans="1:2">
      <c r="A19898" s="1">
        <v>1090100579864</v>
      </c>
      <c r="B19898" t="s">
        <v>18801</v>
      </c>
    </row>
    <row r="19899" spans="1:2">
      <c r="A19899" s="1">
        <v>1090100579888</v>
      </c>
      <c r="B19899" t="s">
        <v>18802</v>
      </c>
    </row>
    <row r="19900" spans="1:2">
      <c r="A19900" s="1">
        <v>1090100579895</v>
      </c>
      <c r="B19900" t="s">
        <v>18803</v>
      </c>
    </row>
    <row r="19901" spans="1:2">
      <c r="A19901" s="1">
        <v>1090100579918</v>
      </c>
      <c r="B19901" t="s">
        <v>18804</v>
      </c>
    </row>
    <row r="19902" spans="1:2">
      <c r="A19902" s="1">
        <v>1090100579949</v>
      </c>
      <c r="B19902" t="s">
        <v>18805</v>
      </c>
    </row>
    <row r="19903" spans="1:2">
      <c r="A19903" s="1">
        <v>1090100579956</v>
      </c>
      <c r="B19903" t="s">
        <v>18806</v>
      </c>
    </row>
    <row r="19904" spans="1:2">
      <c r="A19904" s="1">
        <v>1090100579963</v>
      </c>
      <c r="B19904" t="s">
        <v>18807</v>
      </c>
    </row>
    <row r="19905" spans="1:2">
      <c r="A19905" s="1">
        <v>1090100579970</v>
      </c>
      <c r="B19905" t="s">
        <v>18808</v>
      </c>
    </row>
    <row r="19906" spans="1:2">
      <c r="A19906" s="1">
        <v>1090100579987</v>
      </c>
      <c r="B19906" t="s">
        <v>18809</v>
      </c>
    </row>
    <row r="19907" spans="1:2">
      <c r="A19907" s="1">
        <v>1090100579994</v>
      </c>
      <c r="B19907" t="s">
        <v>18810</v>
      </c>
    </row>
    <row r="19908" spans="1:2">
      <c r="A19908" s="1">
        <v>1090100580006</v>
      </c>
      <c r="B19908" t="s">
        <v>18811</v>
      </c>
    </row>
    <row r="19909" spans="1:2">
      <c r="A19909" s="1">
        <v>1090100580013</v>
      </c>
      <c r="B19909" t="s">
        <v>18812</v>
      </c>
    </row>
    <row r="19910" spans="1:2">
      <c r="A19910" s="1">
        <v>1090100580020</v>
      </c>
      <c r="B19910" t="s">
        <v>18813</v>
      </c>
    </row>
    <row r="19911" spans="1:2">
      <c r="A19911" s="1">
        <v>1090100580075</v>
      </c>
      <c r="B19911" t="e">
        <f>+AIR BLOWER KASEI EBV260A</f>
        <v>#NAME?</v>
      </c>
    </row>
    <row r="19912" spans="1:2">
      <c r="A19912" s="1">
        <v>1090100580099</v>
      </c>
      <c r="B19912" t="s">
        <v>18814</v>
      </c>
    </row>
    <row r="19913" spans="1:2">
      <c r="A19913" s="1">
        <v>1090100580129</v>
      </c>
      <c r="B19913" t="s">
        <v>18815</v>
      </c>
    </row>
    <row r="19914" spans="1:2">
      <c r="A19914" s="1">
        <v>1090100580174</v>
      </c>
      <c r="B19914" t="s">
        <v>18816</v>
      </c>
    </row>
    <row r="19915" spans="1:2">
      <c r="A19915" s="1">
        <v>1090100580181</v>
      </c>
      <c r="B19915" t="s">
        <v>18817</v>
      </c>
    </row>
    <row r="19916" spans="1:2">
      <c r="A19916" s="1">
        <v>1090100580198</v>
      </c>
      <c r="B19916" t="s">
        <v>18818</v>
      </c>
    </row>
    <row r="19917" spans="1:2">
      <c r="A19917" s="1">
        <v>1090100580204</v>
      </c>
      <c r="B19917" t="s">
        <v>18819</v>
      </c>
    </row>
    <row r="19918" spans="1:2">
      <c r="A19918" s="1">
        <v>1090100580211</v>
      </c>
      <c r="B19918" t="s">
        <v>18820</v>
      </c>
    </row>
    <row r="19919" spans="1:2">
      <c r="A19919" s="1">
        <v>1090100580228</v>
      </c>
      <c r="B19919" t="s">
        <v>18821</v>
      </c>
    </row>
    <row r="19920" spans="1:2">
      <c r="A19920" s="1">
        <v>1090100580235</v>
      </c>
      <c r="B19920" t="s">
        <v>18822</v>
      </c>
    </row>
    <row r="19921" spans="1:2">
      <c r="A19921" s="1">
        <v>1090100580259</v>
      </c>
      <c r="B19921" t="s">
        <v>18823</v>
      </c>
    </row>
    <row r="19922" spans="1:2">
      <c r="A19922" s="1">
        <v>1090100580266</v>
      </c>
      <c r="B19922" t="s">
        <v>18824</v>
      </c>
    </row>
    <row r="19923" spans="1:2">
      <c r="A19923" s="1">
        <v>1090100580273</v>
      </c>
      <c r="B19923" t="s">
        <v>18825</v>
      </c>
    </row>
    <row r="19924" spans="1:2">
      <c r="A19924" s="1">
        <v>1090100580280</v>
      </c>
      <c r="B19924" t="s">
        <v>18826</v>
      </c>
    </row>
    <row r="19925" spans="1:2">
      <c r="A19925" s="1">
        <v>1090100580297</v>
      </c>
      <c r="B19925" t="s">
        <v>18827</v>
      </c>
    </row>
    <row r="19926" spans="1:2">
      <c r="A19926" s="1">
        <v>1090100580327</v>
      </c>
      <c r="B19926" t="s">
        <v>18828</v>
      </c>
    </row>
    <row r="19927" spans="1:2">
      <c r="A19927" s="1">
        <v>1090100580334</v>
      </c>
      <c r="B19927" t="s">
        <v>18829</v>
      </c>
    </row>
    <row r="19928" spans="1:2">
      <c r="A19928" s="1">
        <v>1090100580341</v>
      </c>
      <c r="B19928" t="s">
        <v>18830</v>
      </c>
    </row>
    <row r="19929" spans="1:2">
      <c r="A19929" s="1">
        <v>1090100580358</v>
      </c>
      <c r="B19929" t="s">
        <v>18831</v>
      </c>
    </row>
    <row r="19930" spans="1:2">
      <c r="A19930" s="1">
        <v>1090100580365</v>
      </c>
      <c r="B19930" t="s">
        <v>18832</v>
      </c>
    </row>
    <row r="19931" spans="1:2">
      <c r="A19931" s="1">
        <v>1090100580372</v>
      </c>
      <c r="B19931" t="s">
        <v>18833</v>
      </c>
    </row>
    <row r="19932" spans="1:2">
      <c r="A19932" s="1">
        <v>1090100580389</v>
      </c>
      <c r="B19932" t="s">
        <v>18834</v>
      </c>
    </row>
    <row r="19933" spans="1:2">
      <c r="A19933" s="1">
        <v>1090100580402</v>
      </c>
      <c r="B19933" t="s">
        <v>18835</v>
      </c>
    </row>
    <row r="19934" spans="1:2">
      <c r="A19934" s="1">
        <v>1090100580419</v>
      </c>
      <c r="B19934" t="s">
        <v>18836</v>
      </c>
    </row>
    <row r="19935" spans="1:2">
      <c r="A19935" s="1">
        <v>1090100580426</v>
      </c>
      <c r="B19935" t="s">
        <v>18837</v>
      </c>
    </row>
    <row r="19936" spans="1:2">
      <c r="A19936" s="1">
        <v>1090100580433</v>
      </c>
      <c r="B19936" t="s">
        <v>18838</v>
      </c>
    </row>
    <row r="19937" spans="1:2">
      <c r="A19937" s="1">
        <v>1090100580440</v>
      </c>
      <c r="B19937" t="s">
        <v>18839</v>
      </c>
    </row>
    <row r="19938" spans="1:2">
      <c r="A19938" s="1">
        <v>1090100580457</v>
      </c>
      <c r="B19938" t="s">
        <v>18840</v>
      </c>
    </row>
    <row r="19939" spans="1:2">
      <c r="A19939" s="1">
        <v>1090100580464</v>
      </c>
      <c r="B19939" t="s">
        <v>18841</v>
      </c>
    </row>
    <row r="19940" spans="1:2">
      <c r="A19940" s="1">
        <v>1090100580471</v>
      </c>
      <c r="B19940" t="s">
        <v>18842</v>
      </c>
    </row>
    <row r="19941" spans="1:2">
      <c r="A19941" s="1">
        <v>1090100580488</v>
      </c>
      <c r="B19941" t="s">
        <v>18843</v>
      </c>
    </row>
    <row r="19942" spans="1:2">
      <c r="A19942" s="1">
        <v>1090100580495</v>
      </c>
      <c r="B19942" t="s">
        <v>18844</v>
      </c>
    </row>
    <row r="19943" spans="1:2">
      <c r="A19943" s="1">
        <v>1090100580501</v>
      </c>
      <c r="B19943" t="s">
        <v>18845</v>
      </c>
    </row>
    <row r="19944" spans="1:2">
      <c r="A19944" s="1">
        <v>1090100580518</v>
      </c>
      <c r="B19944" t="s">
        <v>18846</v>
      </c>
    </row>
    <row r="19945" spans="1:2">
      <c r="A19945" s="1">
        <v>1090100580525</v>
      </c>
      <c r="B19945" t="s">
        <v>18847</v>
      </c>
    </row>
    <row r="19946" spans="1:2">
      <c r="A19946" s="1">
        <v>1090100580532</v>
      </c>
      <c r="B19946" t="s">
        <v>18848</v>
      </c>
    </row>
    <row r="19947" spans="1:2">
      <c r="A19947" s="1">
        <v>1090100580556</v>
      </c>
      <c r="B19947" t="s">
        <v>18849</v>
      </c>
    </row>
    <row r="19948" spans="1:2">
      <c r="A19948" s="1">
        <v>1090100580563</v>
      </c>
      <c r="B19948" t="s">
        <v>18850</v>
      </c>
    </row>
    <row r="19949" spans="1:2">
      <c r="A19949" s="1">
        <v>1090100580570</v>
      </c>
      <c r="B19949" t="s">
        <v>18851</v>
      </c>
    </row>
    <row r="19950" spans="1:2">
      <c r="A19950" s="1">
        <v>1090100580587</v>
      </c>
      <c r="B19950" t="s">
        <v>18852</v>
      </c>
    </row>
    <row r="19951" spans="1:2">
      <c r="A19951" s="1">
        <v>1090100580594</v>
      </c>
      <c r="B19951" t="s">
        <v>18853</v>
      </c>
    </row>
    <row r="19952" spans="1:2">
      <c r="A19952" s="1">
        <v>1090100580600</v>
      </c>
      <c r="B19952" t="s">
        <v>18854</v>
      </c>
    </row>
    <row r="19953" spans="1:2">
      <c r="A19953" s="1">
        <v>1090100580617</v>
      </c>
      <c r="B19953" t="s">
        <v>18855</v>
      </c>
    </row>
    <row r="19954" spans="1:2">
      <c r="A19954" s="1">
        <v>1090100580624</v>
      </c>
      <c r="B19954" t="s">
        <v>18856</v>
      </c>
    </row>
    <row r="19955" spans="1:2">
      <c r="A19955" s="1">
        <v>1090100580631</v>
      </c>
      <c r="B19955" t="s">
        <v>18857</v>
      </c>
    </row>
    <row r="19956" spans="1:2">
      <c r="A19956" s="1">
        <v>1090100580648</v>
      </c>
      <c r="B19956" t="s">
        <v>18858</v>
      </c>
    </row>
    <row r="19957" spans="1:2">
      <c r="A19957" s="1">
        <v>1090100580655</v>
      </c>
      <c r="B19957" t="s">
        <v>18859</v>
      </c>
    </row>
    <row r="19958" spans="1:2">
      <c r="A19958" s="1">
        <v>1090100580662</v>
      </c>
      <c r="B19958" t="s">
        <v>18860</v>
      </c>
    </row>
    <row r="19959" spans="1:2">
      <c r="A19959" s="1">
        <v>1090100580679</v>
      </c>
      <c r="B19959" t="s">
        <v>18861</v>
      </c>
    </row>
    <row r="19960" spans="1:2">
      <c r="A19960" s="1">
        <v>1090100580686</v>
      </c>
      <c r="B19960" t="s">
        <v>18862</v>
      </c>
    </row>
    <row r="19961" spans="1:2">
      <c r="A19961" s="1">
        <v>1090100580693</v>
      </c>
      <c r="B19961" t="s">
        <v>18863</v>
      </c>
    </row>
    <row r="19962" spans="1:2">
      <c r="A19962" s="1">
        <v>1090100580860</v>
      </c>
      <c r="B19962" t="s">
        <v>18864</v>
      </c>
    </row>
    <row r="19963" spans="1:2">
      <c r="A19963" s="1">
        <v>1090100580877</v>
      </c>
      <c r="B19963" t="s">
        <v>18865</v>
      </c>
    </row>
    <row r="19964" spans="1:2">
      <c r="A19964" s="1">
        <v>1090100580884</v>
      </c>
      <c r="B19964" t="s">
        <v>18866</v>
      </c>
    </row>
    <row r="19965" spans="1:2">
      <c r="A19965" s="1">
        <v>1090100580891</v>
      </c>
      <c r="B19965" t="s">
        <v>18867</v>
      </c>
    </row>
    <row r="19966" spans="1:2">
      <c r="A19966" s="1">
        <v>1090100580938</v>
      </c>
      <c r="B19966" t="s">
        <v>18868</v>
      </c>
    </row>
    <row r="19967" spans="1:2">
      <c r="A19967" s="1">
        <v>1090100580945</v>
      </c>
      <c r="B19967" t="s">
        <v>18869</v>
      </c>
    </row>
    <row r="19968" spans="1:2">
      <c r="A19968" s="1">
        <v>1090100580952</v>
      </c>
      <c r="B19968" t="s">
        <v>18870</v>
      </c>
    </row>
    <row r="19969" spans="1:2">
      <c r="A19969" s="1">
        <v>1090100580969</v>
      </c>
      <c r="B19969" t="s">
        <v>18871</v>
      </c>
    </row>
    <row r="19970" spans="1:2">
      <c r="A19970" s="1">
        <v>1090100580990</v>
      </c>
      <c r="B19970" t="s">
        <v>18872</v>
      </c>
    </row>
    <row r="19971" spans="1:2">
      <c r="A19971" s="1">
        <v>1090100581003</v>
      </c>
      <c r="B19971" t="s">
        <v>18873</v>
      </c>
    </row>
    <row r="19972" spans="1:2">
      <c r="A19972" s="1">
        <v>1090100581010</v>
      </c>
      <c r="B19972" t="s">
        <v>18874</v>
      </c>
    </row>
    <row r="19973" spans="1:2">
      <c r="A19973" s="1">
        <v>1090100581188</v>
      </c>
      <c r="B19973" t="s">
        <v>18875</v>
      </c>
    </row>
    <row r="19974" spans="1:2">
      <c r="A19974" s="1">
        <v>1090100581430</v>
      </c>
      <c r="B19974" t="s">
        <v>18876</v>
      </c>
    </row>
    <row r="19975" spans="1:2">
      <c r="A19975" s="1">
        <v>1090100581676</v>
      </c>
      <c r="B19975" t="s">
        <v>18877</v>
      </c>
    </row>
    <row r="19976" spans="1:2">
      <c r="A19976" s="1">
        <v>1090100581683</v>
      </c>
      <c r="B19976" t="s">
        <v>18878</v>
      </c>
    </row>
    <row r="19977" spans="1:2">
      <c r="A19977" s="1">
        <v>1090100581690</v>
      </c>
      <c r="B19977" t="s">
        <v>18879</v>
      </c>
    </row>
    <row r="19978" spans="1:2">
      <c r="A19978" s="1">
        <v>1090100581706</v>
      </c>
      <c r="B19978" t="s">
        <v>18880</v>
      </c>
    </row>
    <row r="19979" spans="1:2">
      <c r="A19979" s="1">
        <v>1090100581713</v>
      </c>
      <c r="B19979" t="s">
        <v>18881</v>
      </c>
    </row>
    <row r="19980" spans="1:2">
      <c r="A19980" s="1">
        <v>1090100581720</v>
      </c>
      <c r="B19980" t="s">
        <v>18882</v>
      </c>
    </row>
    <row r="19981" spans="1:2">
      <c r="A19981" s="1">
        <v>1090100581737</v>
      </c>
      <c r="B19981" t="s">
        <v>18883</v>
      </c>
    </row>
    <row r="19982" spans="1:2">
      <c r="A19982" s="1">
        <v>1090100581744</v>
      </c>
      <c r="B19982" t="s">
        <v>18884</v>
      </c>
    </row>
    <row r="19983" spans="1:2">
      <c r="A19983" s="1">
        <v>1090100582130</v>
      </c>
      <c r="B19983" t="s">
        <v>18885</v>
      </c>
    </row>
    <row r="19984" spans="1:2">
      <c r="A19984" s="1">
        <v>1090100582147</v>
      </c>
      <c r="B19984" t="s">
        <v>18886</v>
      </c>
    </row>
    <row r="19985" spans="1:2">
      <c r="A19985" s="1">
        <v>1090100582154</v>
      </c>
      <c r="B19985" t="s">
        <v>18887</v>
      </c>
    </row>
    <row r="19986" spans="1:2">
      <c r="A19986" s="1">
        <v>1090100582277</v>
      </c>
      <c r="B19986" t="s">
        <v>18888</v>
      </c>
    </row>
    <row r="19987" spans="1:2">
      <c r="A19987" s="1">
        <v>1090100582291</v>
      </c>
      <c r="B19987" t="s">
        <v>18889</v>
      </c>
    </row>
    <row r="19988" spans="1:2">
      <c r="A19988" s="1">
        <v>1090100584356</v>
      </c>
      <c r="B19988" t="s">
        <v>18890</v>
      </c>
    </row>
    <row r="19989" spans="1:2">
      <c r="A19989" s="1">
        <v>1090100587616</v>
      </c>
      <c r="B19989" t="s">
        <v>18891</v>
      </c>
    </row>
    <row r="19990" spans="1:2">
      <c r="A19990" s="1">
        <v>1090100587647</v>
      </c>
      <c r="B19990" t="s">
        <v>18892</v>
      </c>
    </row>
    <row r="19991" spans="1:2">
      <c r="A19991" s="1">
        <v>1090100587678</v>
      </c>
      <c r="B19991" t="s">
        <v>18893</v>
      </c>
    </row>
    <row r="19992" spans="1:2">
      <c r="A19992" s="1">
        <v>1090100587685</v>
      </c>
      <c r="B19992" t="s">
        <v>18894</v>
      </c>
    </row>
    <row r="19993" spans="1:2">
      <c r="A19993" s="1">
        <v>1090100587814</v>
      </c>
      <c r="B19993" t="s">
        <v>18895</v>
      </c>
    </row>
    <row r="19994" spans="1:2">
      <c r="A19994" s="1">
        <v>1090100587821</v>
      </c>
      <c r="B19994" t="s">
        <v>18896</v>
      </c>
    </row>
    <row r="19995" spans="1:2">
      <c r="A19995" s="1">
        <v>1090100588422</v>
      </c>
      <c r="B19995" t="s">
        <v>18897</v>
      </c>
    </row>
    <row r="19996" spans="1:2">
      <c r="A19996" s="1">
        <v>1090100588439</v>
      </c>
      <c r="B19996" t="s">
        <v>18898</v>
      </c>
    </row>
    <row r="19997" spans="1:2">
      <c r="A19997" s="1">
        <v>1090100588446</v>
      </c>
      <c r="B19997" t="s">
        <v>18899</v>
      </c>
    </row>
    <row r="19998" spans="1:2">
      <c r="A19998" s="1">
        <v>1090100588453</v>
      </c>
      <c r="B19998" t="s">
        <v>18900</v>
      </c>
    </row>
    <row r="19999" spans="1:2">
      <c r="A19999" s="1">
        <v>1090100588484</v>
      </c>
      <c r="B19999" t="s">
        <v>18901</v>
      </c>
    </row>
    <row r="20000" spans="1:2">
      <c r="A20000" s="1">
        <v>1090100588507</v>
      </c>
      <c r="B20000" t="s">
        <v>18902</v>
      </c>
    </row>
    <row r="20001" spans="1:2">
      <c r="A20001" s="1">
        <v>1090100588514</v>
      </c>
      <c r="B20001" t="s">
        <v>18903</v>
      </c>
    </row>
    <row r="20002" spans="1:2">
      <c r="A20002" s="1">
        <v>1090100588538</v>
      </c>
      <c r="B20002" t="s">
        <v>18904</v>
      </c>
    </row>
    <row r="20003" spans="1:2">
      <c r="A20003" s="1">
        <v>1090100588569</v>
      </c>
      <c r="B20003" t="s">
        <v>18905</v>
      </c>
    </row>
    <row r="20004" spans="1:2">
      <c r="A20004" s="1">
        <v>1090100588606</v>
      </c>
      <c r="B20004" t="s">
        <v>18906</v>
      </c>
    </row>
    <row r="20005" spans="1:2">
      <c r="A20005" s="1">
        <v>1090100588637</v>
      </c>
      <c r="B20005" t="s">
        <v>18907</v>
      </c>
    </row>
    <row r="20006" spans="1:2">
      <c r="A20006" s="1">
        <v>1090100588644</v>
      </c>
      <c r="B20006" t="s">
        <v>18908</v>
      </c>
    </row>
    <row r="20007" spans="1:2">
      <c r="A20007" s="1">
        <v>1090100588651</v>
      </c>
      <c r="B20007" t="s">
        <v>18909</v>
      </c>
    </row>
    <row r="20008" spans="1:2">
      <c r="A20008" s="1">
        <v>1090100588682</v>
      </c>
      <c r="B20008" t="s">
        <v>18910</v>
      </c>
    </row>
    <row r="20009" spans="1:2">
      <c r="A20009" s="1">
        <v>1090100588712</v>
      </c>
      <c r="B20009" t="s">
        <v>18911</v>
      </c>
    </row>
    <row r="20010" spans="1:2">
      <c r="A20010" s="1">
        <v>1090100588729</v>
      </c>
      <c r="B20010" t="s">
        <v>18912</v>
      </c>
    </row>
    <row r="20011" spans="1:2">
      <c r="A20011" s="1">
        <v>1090100588736</v>
      </c>
      <c r="B20011" t="s">
        <v>18913</v>
      </c>
    </row>
    <row r="20012" spans="1:2">
      <c r="A20012" s="1">
        <v>1090100588750</v>
      </c>
      <c r="B20012" t="s">
        <v>18914</v>
      </c>
    </row>
    <row r="20013" spans="1:2">
      <c r="A20013" s="1">
        <v>1090100588767</v>
      </c>
      <c r="B20013" t="s">
        <v>18915</v>
      </c>
    </row>
    <row r="20014" spans="1:2">
      <c r="A20014" s="1">
        <v>1090100588781</v>
      </c>
      <c r="B20014" t="s">
        <v>18916</v>
      </c>
    </row>
    <row r="20015" spans="1:2">
      <c r="A20015" s="1">
        <v>1090100589016</v>
      </c>
      <c r="B20015" t="s">
        <v>18917</v>
      </c>
    </row>
    <row r="20016" spans="1:2">
      <c r="A20016" s="1">
        <v>1090100589030</v>
      </c>
      <c r="B20016" t="s">
        <v>18918</v>
      </c>
    </row>
    <row r="20017" spans="1:2">
      <c r="A20017" s="1">
        <v>1090100589047</v>
      </c>
      <c r="B20017" t="s">
        <v>18919</v>
      </c>
    </row>
    <row r="20018" spans="1:2">
      <c r="A20018" s="1">
        <v>1090100589054</v>
      </c>
      <c r="B20018" t="s">
        <v>18920</v>
      </c>
    </row>
    <row r="20019" spans="1:2">
      <c r="A20019" s="1">
        <v>1090100589085</v>
      </c>
      <c r="B20019" t="s">
        <v>18921</v>
      </c>
    </row>
    <row r="20020" spans="1:2">
      <c r="A20020" s="1">
        <v>1090100589108</v>
      </c>
      <c r="B20020" t="s">
        <v>18922</v>
      </c>
    </row>
    <row r="20021" spans="1:2">
      <c r="A20021" s="1">
        <v>1090100589115</v>
      </c>
      <c r="B20021" t="s">
        <v>18923</v>
      </c>
    </row>
    <row r="20022" spans="1:2">
      <c r="A20022" s="1">
        <v>1090100589122</v>
      </c>
      <c r="B20022" t="s">
        <v>18924</v>
      </c>
    </row>
    <row r="20023" spans="1:2">
      <c r="A20023" s="1">
        <v>1090100589139</v>
      </c>
      <c r="B20023" t="s">
        <v>18925</v>
      </c>
    </row>
    <row r="20024" spans="1:2">
      <c r="A20024" s="1">
        <v>1090100589146</v>
      </c>
      <c r="B20024" t="s">
        <v>18926</v>
      </c>
    </row>
    <row r="20025" spans="1:2">
      <c r="A20025" s="1">
        <v>1090100589153</v>
      </c>
      <c r="B20025" t="s">
        <v>18927</v>
      </c>
    </row>
    <row r="20026" spans="1:2">
      <c r="A20026" s="1">
        <v>1090100589160</v>
      </c>
      <c r="B20026" t="s">
        <v>18928</v>
      </c>
    </row>
    <row r="20027" spans="1:2">
      <c r="A20027" s="1">
        <v>1090100589177</v>
      </c>
      <c r="B20027" t="s">
        <v>18929</v>
      </c>
    </row>
    <row r="20028" spans="1:2">
      <c r="A20028" s="1">
        <v>1090100589184</v>
      </c>
      <c r="B20028" t="s">
        <v>18930</v>
      </c>
    </row>
    <row r="20029" spans="1:2">
      <c r="A20029" s="1">
        <v>1090100589191</v>
      </c>
      <c r="B20029" t="s">
        <v>18931</v>
      </c>
    </row>
    <row r="20030" spans="1:2">
      <c r="A20030" s="1">
        <v>1090100589207</v>
      </c>
      <c r="B20030" t="s">
        <v>18932</v>
      </c>
    </row>
    <row r="20031" spans="1:2">
      <c r="A20031" s="1">
        <v>1090100589214</v>
      </c>
      <c r="B20031" t="s">
        <v>18933</v>
      </c>
    </row>
    <row r="20032" spans="1:2">
      <c r="A20032" s="1">
        <v>1090100589221</v>
      </c>
      <c r="B20032" t="s">
        <v>18934</v>
      </c>
    </row>
    <row r="20033" spans="1:2">
      <c r="A20033" s="1">
        <v>1090100589238</v>
      </c>
      <c r="B20033" t="s">
        <v>18935</v>
      </c>
    </row>
    <row r="20034" spans="1:2">
      <c r="A20034" s="1">
        <v>1090100589245</v>
      </c>
      <c r="B20034" t="s">
        <v>18936</v>
      </c>
    </row>
    <row r="20035" spans="1:2">
      <c r="A20035" s="1">
        <v>1090100589252</v>
      </c>
      <c r="B20035" t="s">
        <v>18937</v>
      </c>
    </row>
    <row r="20036" spans="1:2">
      <c r="A20036" s="1">
        <v>1090100589269</v>
      </c>
      <c r="B20036" t="s">
        <v>18938</v>
      </c>
    </row>
    <row r="20037" spans="1:2">
      <c r="A20037" s="1">
        <v>1090100589276</v>
      </c>
      <c r="B20037" t="s">
        <v>18939</v>
      </c>
    </row>
    <row r="20038" spans="1:2">
      <c r="A20038" s="1">
        <v>1090100589306</v>
      </c>
      <c r="B20038" t="s">
        <v>18940</v>
      </c>
    </row>
    <row r="20039" spans="1:2">
      <c r="A20039" s="1">
        <v>1090100589313</v>
      </c>
      <c r="B20039" t="s">
        <v>18941</v>
      </c>
    </row>
    <row r="20040" spans="1:2">
      <c r="A20040" s="1">
        <v>1090100589320</v>
      </c>
      <c r="B20040" t="s">
        <v>18942</v>
      </c>
    </row>
    <row r="20041" spans="1:2">
      <c r="A20041" s="1">
        <v>1090100589337</v>
      </c>
      <c r="B20041" t="s">
        <v>18943</v>
      </c>
    </row>
    <row r="20042" spans="1:2">
      <c r="A20042" s="1">
        <v>1090100589344</v>
      </c>
      <c r="B20042" t="s">
        <v>18944</v>
      </c>
    </row>
    <row r="20043" spans="1:2">
      <c r="A20043" s="1">
        <v>1090100589368</v>
      </c>
      <c r="B20043" t="s">
        <v>18945</v>
      </c>
    </row>
    <row r="20044" spans="1:2">
      <c r="A20044" s="1">
        <v>1090100589375</v>
      </c>
      <c r="B20044" t="s">
        <v>18946</v>
      </c>
    </row>
    <row r="20045" spans="1:2">
      <c r="A20045" s="1">
        <v>1090100589382</v>
      </c>
      <c r="B20045" t="s">
        <v>18947</v>
      </c>
    </row>
    <row r="20046" spans="1:2">
      <c r="A20046" s="1">
        <v>1090100589399</v>
      </c>
      <c r="B20046" t="s">
        <v>18948</v>
      </c>
    </row>
    <row r="20047" spans="1:2">
      <c r="A20047" s="1">
        <v>1090100589405</v>
      </c>
      <c r="B20047" t="s">
        <v>18949</v>
      </c>
    </row>
    <row r="20048" spans="1:2">
      <c r="A20048" s="1">
        <v>1090100589412</v>
      </c>
      <c r="B20048" t="s">
        <v>18950</v>
      </c>
    </row>
    <row r="20049" spans="1:2">
      <c r="A20049" s="1">
        <v>1090100589429</v>
      </c>
      <c r="B20049" t="s">
        <v>18951</v>
      </c>
    </row>
    <row r="20050" spans="1:2">
      <c r="A20050" s="1">
        <v>1090100589436</v>
      </c>
      <c r="B20050" t="s">
        <v>18952</v>
      </c>
    </row>
    <row r="20051" spans="1:2">
      <c r="A20051" s="1">
        <v>1090100589443</v>
      </c>
      <c r="B20051" t="s">
        <v>18953</v>
      </c>
    </row>
    <row r="20052" spans="1:2">
      <c r="A20052" s="1">
        <v>1090100589450</v>
      </c>
      <c r="B20052" t="s">
        <v>18954</v>
      </c>
    </row>
    <row r="20053" spans="1:2">
      <c r="A20053" s="1">
        <v>1090100589719</v>
      </c>
      <c r="B20053" t="s">
        <v>18955</v>
      </c>
    </row>
    <row r="20054" spans="1:2">
      <c r="A20054" s="1">
        <v>1090100589726</v>
      </c>
      <c r="B20054" t="s">
        <v>18956</v>
      </c>
    </row>
    <row r="20055" spans="1:2">
      <c r="A20055" s="1">
        <v>1090100589733</v>
      </c>
      <c r="B20055" t="s">
        <v>18957</v>
      </c>
    </row>
    <row r="20056" spans="1:2">
      <c r="A20056" s="1">
        <v>1090100589740</v>
      </c>
      <c r="B20056" t="s">
        <v>18958</v>
      </c>
    </row>
    <row r="20057" spans="1:2">
      <c r="A20057" s="1">
        <v>1090100589757</v>
      </c>
      <c r="B20057" t="s">
        <v>18959</v>
      </c>
    </row>
    <row r="20058" spans="1:2">
      <c r="A20058" s="1">
        <v>1090100589764</v>
      </c>
      <c r="B20058" t="s">
        <v>18960</v>
      </c>
    </row>
    <row r="20059" spans="1:2">
      <c r="A20059" s="1">
        <v>1090100589771</v>
      </c>
      <c r="B20059" t="s">
        <v>18961</v>
      </c>
    </row>
    <row r="20060" spans="1:2">
      <c r="A20060" s="1">
        <v>1090100589788</v>
      </c>
      <c r="B20060" t="s">
        <v>18962</v>
      </c>
    </row>
    <row r="20061" spans="1:2">
      <c r="A20061" s="1">
        <v>1090100589795</v>
      </c>
      <c r="B20061" t="s">
        <v>18963</v>
      </c>
    </row>
    <row r="20062" spans="1:2">
      <c r="A20062" s="1">
        <v>1090100589801</v>
      </c>
      <c r="B20062" t="s">
        <v>18964</v>
      </c>
    </row>
    <row r="20063" spans="1:2">
      <c r="A20063" s="1">
        <v>1090100589818</v>
      </c>
      <c r="B20063" t="s">
        <v>18965</v>
      </c>
    </row>
    <row r="20064" spans="1:2">
      <c r="A20064" s="1">
        <v>1090100589825</v>
      </c>
      <c r="B20064" t="s">
        <v>18966</v>
      </c>
    </row>
    <row r="20065" spans="1:2">
      <c r="A20065" s="1">
        <v>1090100589832</v>
      </c>
      <c r="B20065" t="s">
        <v>18967</v>
      </c>
    </row>
    <row r="20066" spans="1:2">
      <c r="A20066" s="1">
        <v>1090100589849</v>
      </c>
      <c r="B20066" t="s">
        <v>18968</v>
      </c>
    </row>
    <row r="20067" spans="1:2">
      <c r="A20067" s="1">
        <v>1090100589856</v>
      </c>
      <c r="B20067" t="s">
        <v>18969</v>
      </c>
    </row>
    <row r="20068" spans="1:2">
      <c r="A20068" s="1">
        <v>1090100589863</v>
      </c>
      <c r="B20068" t="s">
        <v>18970</v>
      </c>
    </row>
    <row r="20069" spans="1:2">
      <c r="A20069" s="1">
        <v>1090100589870</v>
      </c>
      <c r="B20069" t="s">
        <v>18971</v>
      </c>
    </row>
    <row r="20070" spans="1:2">
      <c r="A20070" s="1">
        <v>1090100589887</v>
      </c>
      <c r="B20070" t="s">
        <v>18972</v>
      </c>
    </row>
    <row r="20071" spans="1:2">
      <c r="A20071" s="1">
        <v>1090100589894</v>
      </c>
      <c r="B20071" t="s">
        <v>18973</v>
      </c>
    </row>
    <row r="20072" spans="1:2">
      <c r="A20072" s="1">
        <v>1090100589900</v>
      </c>
      <c r="B20072" t="s">
        <v>18974</v>
      </c>
    </row>
    <row r="20073" spans="1:2">
      <c r="A20073" s="1">
        <v>1090100589917</v>
      </c>
      <c r="B20073" t="s">
        <v>18975</v>
      </c>
    </row>
    <row r="20074" spans="1:2">
      <c r="A20074" s="1">
        <v>1090100589924</v>
      </c>
      <c r="B20074" t="s">
        <v>18976</v>
      </c>
    </row>
    <row r="20075" spans="1:2">
      <c r="A20075" s="1">
        <v>1090100589931</v>
      </c>
      <c r="B20075" t="s">
        <v>18977</v>
      </c>
    </row>
    <row r="20076" spans="1:2">
      <c r="A20076" s="1">
        <v>1090100589948</v>
      </c>
      <c r="B20076" t="s">
        <v>18978</v>
      </c>
    </row>
    <row r="20077" spans="1:2">
      <c r="A20077" s="1">
        <v>1090100589955</v>
      </c>
      <c r="B20077" t="s">
        <v>18979</v>
      </c>
    </row>
    <row r="20078" spans="1:2">
      <c r="A20078" s="1">
        <v>1090100589962</v>
      </c>
      <c r="B20078" t="s">
        <v>18980</v>
      </c>
    </row>
    <row r="20079" spans="1:2">
      <c r="A20079" s="1">
        <v>1090100589979</v>
      </c>
      <c r="B20079" t="s">
        <v>18981</v>
      </c>
    </row>
    <row r="20080" spans="1:2">
      <c r="A20080" s="1">
        <v>1090100589986</v>
      </c>
      <c r="B20080" t="s">
        <v>18982</v>
      </c>
    </row>
    <row r="20081" spans="1:2">
      <c r="A20081" s="1">
        <v>1090100589993</v>
      </c>
      <c r="B20081" t="s">
        <v>18983</v>
      </c>
    </row>
    <row r="20082" spans="1:2">
      <c r="A20082" s="1">
        <v>1090100590005</v>
      </c>
      <c r="B20082" t="s">
        <v>18984</v>
      </c>
    </row>
    <row r="20083" spans="1:2">
      <c r="A20083" s="1">
        <v>1090100590012</v>
      </c>
      <c r="B20083" t="s">
        <v>18985</v>
      </c>
    </row>
    <row r="20084" spans="1:2">
      <c r="A20084" s="1">
        <v>1090100590029</v>
      </c>
      <c r="B20084" t="s">
        <v>18986</v>
      </c>
    </row>
    <row r="20085" spans="1:2">
      <c r="A20085" s="1">
        <v>1090100590036</v>
      </c>
      <c r="B20085" t="s">
        <v>18987</v>
      </c>
    </row>
    <row r="20086" spans="1:2">
      <c r="A20086" s="1">
        <v>1090100590043</v>
      </c>
      <c r="B20086" t="s">
        <v>18988</v>
      </c>
    </row>
    <row r="20087" spans="1:2">
      <c r="A20087" s="1">
        <v>1090100590289</v>
      </c>
      <c r="B20087" t="s">
        <v>18989</v>
      </c>
    </row>
    <row r="20088" spans="1:2">
      <c r="A20088" s="1">
        <v>1090100590302</v>
      </c>
      <c r="B20088" t="s">
        <v>18990</v>
      </c>
    </row>
    <row r="20089" spans="1:2">
      <c r="A20089" s="1">
        <v>1090100590319</v>
      </c>
      <c r="B20089" t="s">
        <v>18991</v>
      </c>
    </row>
    <row r="20090" spans="1:2">
      <c r="A20090" s="1">
        <v>1090100590326</v>
      </c>
      <c r="B20090" t="s">
        <v>18992</v>
      </c>
    </row>
    <row r="20091" spans="1:2">
      <c r="A20091" s="1">
        <v>1090100590333</v>
      </c>
      <c r="B20091" t="s">
        <v>18993</v>
      </c>
    </row>
    <row r="20092" spans="1:2">
      <c r="A20092" s="1">
        <v>1090100590340</v>
      </c>
      <c r="B20092" t="s">
        <v>18994</v>
      </c>
    </row>
    <row r="20093" spans="1:2">
      <c r="A20093" s="1">
        <v>1090100590357</v>
      </c>
      <c r="B20093" t="s">
        <v>18995</v>
      </c>
    </row>
    <row r="20094" spans="1:2">
      <c r="A20094" s="1">
        <v>1090100590364</v>
      </c>
      <c r="B20094" t="s">
        <v>18996</v>
      </c>
    </row>
    <row r="20095" spans="1:2">
      <c r="A20095" s="1">
        <v>1090100590371</v>
      </c>
      <c r="B20095" t="s">
        <v>18997</v>
      </c>
    </row>
    <row r="20096" spans="1:2">
      <c r="A20096" s="1">
        <v>1090100590388</v>
      </c>
      <c r="B20096" t="s">
        <v>18998</v>
      </c>
    </row>
    <row r="20097" spans="1:2">
      <c r="A20097" s="1">
        <v>1090100590395</v>
      </c>
      <c r="B20097" t="s">
        <v>18999</v>
      </c>
    </row>
    <row r="20098" spans="1:2">
      <c r="A20098" s="1">
        <v>1090100590401</v>
      </c>
      <c r="B20098" t="s">
        <v>19000</v>
      </c>
    </row>
    <row r="20099" spans="1:2">
      <c r="A20099" s="1">
        <v>1090100590418</v>
      </c>
      <c r="B20099" t="s">
        <v>19001</v>
      </c>
    </row>
    <row r="20100" spans="1:2">
      <c r="A20100" s="1">
        <v>1090100590425</v>
      </c>
      <c r="B20100" t="s">
        <v>19002</v>
      </c>
    </row>
    <row r="20101" spans="1:2">
      <c r="A20101" s="1">
        <v>1090100590432</v>
      </c>
      <c r="B20101" t="s">
        <v>19003</v>
      </c>
    </row>
    <row r="20102" spans="1:2">
      <c r="A20102" s="1">
        <v>1090100590449</v>
      </c>
      <c r="B20102" t="s">
        <v>19004</v>
      </c>
    </row>
    <row r="20103" spans="1:2">
      <c r="A20103" s="1">
        <v>1090100590456</v>
      </c>
      <c r="B20103" t="s">
        <v>19005</v>
      </c>
    </row>
    <row r="20104" spans="1:2">
      <c r="A20104" s="1">
        <v>1090100590463</v>
      </c>
      <c r="B20104" t="s">
        <v>19006</v>
      </c>
    </row>
    <row r="20105" spans="1:2">
      <c r="A20105" s="1">
        <v>1090100590470</v>
      </c>
      <c r="B20105" t="s">
        <v>19007</v>
      </c>
    </row>
    <row r="20106" spans="1:2">
      <c r="A20106" s="1">
        <v>1090100590487</v>
      </c>
      <c r="B20106" t="s">
        <v>19008</v>
      </c>
    </row>
    <row r="20107" spans="1:2">
      <c r="A20107" s="1">
        <v>1090100590494</v>
      </c>
      <c r="B20107" t="s">
        <v>19009</v>
      </c>
    </row>
    <row r="20108" spans="1:2">
      <c r="A20108" s="1">
        <v>1090100590500</v>
      </c>
      <c r="B20108" t="s">
        <v>19010</v>
      </c>
    </row>
    <row r="20109" spans="1:2">
      <c r="A20109" s="1">
        <v>1090100590517</v>
      </c>
      <c r="B20109" t="s">
        <v>19011</v>
      </c>
    </row>
    <row r="20110" spans="1:2">
      <c r="A20110" s="1">
        <v>1090100590524</v>
      </c>
      <c r="B20110" t="s">
        <v>19012</v>
      </c>
    </row>
    <row r="20111" spans="1:2">
      <c r="A20111" s="1">
        <v>1090100590531</v>
      </c>
      <c r="B20111" t="s">
        <v>19013</v>
      </c>
    </row>
    <row r="20112" spans="1:2">
      <c r="A20112" s="1">
        <v>1090100590548</v>
      </c>
      <c r="B20112" t="s">
        <v>19014</v>
      </c>
    </row>
    <row r="20113" spans="1:2">
      <c r="A20113" s="1">
        <v>1090100590579</v>
      </c>
      <c r="B20113" t="s">
        <v>19015</v>
      </c>
    </row>
    <row r="20114" spans="1:2">
      <c r="A20114" s="1">
        <v>1090100590586</v>
      </c>
      <c r="B20114" t="s">
        <v>19016</v>
      </c>
    </row>
    <row r="20115" spans="1:2">
      <c r="A20115" s="1">
        <v>1090100590593</v>
      </c>
      <c r="B20115" t="s">
        <v>19017</v>
      </c>
    </row>
    <row r="20116" spans="1:2">
      <c r="A20116" s="1">
        <v>1090100590609</v>
      </c>
      <c r="B20116" t="s">
        <v>19018</v>
      </c>
    </row>
    <row r="20117" spans="1:2">
      <c r="A20117" s="1">
        <v>1090100590616</v>
      </c>
      <c r="B20117" t="s">
        <v>19019</v>
      </c>
    </row>
    <row r="20118" spans="1:2">
      <c r="A20118" s="1">
        <v>1090100590623</v>
      </c>
      <c r="B20118" t="s">
        <v>19020</v>
      </c>
    </row>
    <row r="20119" spans="1:2">
      <c r="A20119" s="1">
        <v>1090100590630</v>
      </c>
      <c r="B20119" t="s">
        <v>19021</v>
      </c>
    </row>
    <row r="20120" spans="1:2">
      <c r="A20120" s="1">
        <v>1090100590647</v>
      </c>
      <c r="B20120" t="s">
        <v>19022</v>
      </c>
    </row>
    <row r="20121" spans="1:2">
      <c r="A20121" s="1">
        <v>1090100590685</v>
      </c>
      <c r="B20121" t="s">
        <v>19023</v>
      </c>
    </row>
    <row r="20122" spans="1:2">
      <c r="A20122" s="1">
        <v>1090100590692</v>
      </c>
      <c r="B20122" t="s">
        <v>19024</v>
      </c>
    </row>
    <row r="20123" spans="1:2">
      <c r="A20123" s="1">
        <v>1090100590708</v>
      </c>
      <c r="B20123" t="s">
        <v>19025</v>
      </c>
    </row>
    <row r="20124" spans="1:2">
      <c r="A20124" s="1">
        <v>1090100590715</v>
      </c>
      <c r="B20124" t="s">
        <v>19026</v>
      </c>
    </row>
    <row r="20125" spans="1:2">
      <c r="A20125" s="1">
        <v>1090100590722</v>
      </c>
      <c r="B20125" t="s">
        <v>19027</v>
      </c>
    </row>
    <row r="20126" spans="1:2">
      <c r="A20126" s="1">
        <v>1090100590739</v>
      </c>
      <c r="B20126" t="s">
        <v>19028</v>
      </c>
    </row>
    <row r="20127" spans="1:2">
      <c r="A20127" s="1">
        <v>1090100590746</v>
      </c>
      <c r="B20127" t="s">
        <v>19029</v>
      </c>
    </row>
    <row r="20128" spans="1:2">
      <c r="A20128" s="1">
        <v>1090100590753</v>
      </c>
      <c r="B20128" t="s">
        <v>19030</v>
      </c>
    </row>
    <row r="20129" spans="1:2">
      <c r="A20129" s="1">
        <v>1090100590760</v>
      </c>
      <c r="B20129" t="s">
        <v>19031</v>
      </c>
    </row>
    <row r="20130" spans="1:2">
      <c r="A20130" s="1">
        <v>1090100590777</v>
      </c>
      <c r="B20130" t="s">
        <v>19032</v>
      </c>
    </row>
    <row r="20131" spans="1:2">
      <c r="A20131" s="1">
        <v>1090100590784</v>
      </c>
      <c r="B20131" t="s">
        <v>19033</v>
      </c>
    </row>
    <row r="20132" spans="1:2">
      <c r="A20132" s="1">
        <v>1090100590791</v>
      </c>
      <c r="B20132" t="s">
        <v>19034</v>
      </c>
    </row>
    <row r="20133" spans="1:2">
      <c r="A20133" s="1">
        <v>1090100590807</v>
      </c>
      <c r="B20133" t="s">
        <v>19035</v>
      </c>
    </row>
    <row r="20134" spans="1:2">
      <c r="A20134" s="1">
        <v>1090100590821</v>
      </c>
      <c r="B20134" t="s">
        <v>19036</v>
      </c>
    </row>
    <row r="20135" spans="1:2">
      <c r="A20135" s="1">
        <v>1090100590838</v>
      </c>
      <c r="B20135" t="s">
        <v>19037</v>
      </c>
    </row>
    <row r="20136" spans="1:2">
      <c r="A20136" s="1">
        <v>1090100590845</v>
      </c>
      <c r="B20136" t="s">
        <v>19038</v>
      </c>
    </row>
    <row r="20137" spans="1:2">
      <c r="A20137" s="1">
        <v>1090100590852</v>
      </c>
      <c r="B20137" t="s">
        <v>19039</v>
      </c>
    </row>
    <row r="20138" spans="1:2">
      <c r="A20138" s="1">
        <v>1090100590869</v>
      </c>
      <c r="B20138" t="s">
        <v>19040</v>
      </c>
    </row>
    <row r="20139" spans="1:2">
      <c r="A20139" s="1">
        <v>1090100590876</v>
      </c>
      <c r="B20139" t="s">
        <v>19041</v>
      </c>
    </row>
    <row r="20140" spans="1:2">
      <c r="A20140" s="1">
        <v>1090100590883</v>
      </c>
      <c r="B20140" t="s">
        <v>19042</v>
      </c>
    </row>
    <row r="20141" spans="1:2">
      <c r="A20141" s="1">
        <v>1090100590890</v>
      </c>
      <c r="B20141" t="s">
        <v>19043</v>
      </c>
    </row>
    <row r="20142" spans="1:2">
      <c r="A20142" s="1">
        <v>1090100590906</v>
      </c>
      <c r="B20142" t="s">
        <v>19044</v>
      </c>
    </row>
    <row r="20143" spans="1:2">
      <c r="A20143" s="1">
        <v>1090100590913</v>
      </c>
      <c r="B20143" t="s">
        <v>19045</v>
      </c>
    </row>
    <row r="20144" spans="1:2">
      <c r="A20144" s="1">
        <v>1090100590920</v>
      </c>
      <c r="B20144" t="s">
        <v>19046</v>
      </c>
    </row>
    <row r="20145" spans="1:2">
      <c r="A20145" s="1">
        <v>1090100590937</v>
      </c>
      <c r="B20145" t="s">
        <v>19047</v>
      </c>
    </row>
    <row r="20146" spans="1:2">
      <c r="A20146" s="1">
        <v>1090100590944</v>
      </c>
      <c r="B20146" t="s">
        <v>19048</v>
      </c>
    </row>
    <row r="20147" spans="1:2">
      <c r="A20147" s="1">
        <v>1090100590951</v>
      </c>
      <c r="B20147" t="s">
        <v>19049</v>
      </c>
    </row>
    <row r="20148" spans="1:2">
      <c r="A20148" s="1">
        <v>1090100590968</v>
      </c>
      <c r="B20148" t="s">
        <v>19050</v>
      </c>
    </row>
    <row r="20149" spans="1:2">
      <c r="A20149" s="1">
        <v>1090100590975</v>
      </c>
      <c r="B20149" t="s">
        <v>19051</v>
      </c>
    </row>
    <row r="20150" spans="1:2">
      <c r="A20150" s="1">
        <v>1090100590982</v>
      </c>
      <c r="B20150" t="s">
        <v>19052</v>
      </c>
    </row>
    <row r="20151" spans="1:2">
      <c r="A20151" s="1">
        <v>1090100590999</v>
      </c>
      <c r="B20151" t="s">
        <v>19053</v>
      </c>
    </row>
    <row r="20152" spans="1:2">
      <c r="A20152" s="1">
        <v>1090100591002</v>
      </c>
      <c r="B20152" t="s">
        <v>19054</v>
      </c>
    </row>
    <row r="20153" spans="1:2">
      <c r="A20153" s="1">
        <v>1090100591019</v>
      </c>
      <c r="B20153" t="s">
        <v>19055</v>
      </c>
    </row>
    <row r="20154" spans="1:2">
      <c r="A20154" s="1">
        <v>1090100591026</v>
      </c>
      <c r="B20154" t="s">
        <v>19056</v>
      </c>
    </row>
    <row r="20155" spans="1:2">
      <c r="A20155" s="1">
        <v>1090100591033</v>
      </c>
      <c r="B20155" t="s">
        <v>19057</v>
      </c>
    </row>
    <row r="20156" spans="1:2">
      <c r="A20156" s="1">
        <v>1090100591040</v>
      </c>
      <c r="B20156" t="s">
        <v>19058</v>
      </c>
    </row>
    <row r="20157" spans="1:2">
      <c r="A20157" s="1">
        <v>1090100591057</v>
      </c>
      <c r="B20157" t="s">
        <v>19059</v>
      </c>
    </row>
    <row r="20158" spans="1:2">
      <c r="A20158" s="1">
        <v>1090100591064</v>
      </c>
      <c r="B20158" t="s">
        <v>19060</v>
      </c>
    </row>
    <row r="20159" spans="1:2">
      <c r="A20159" s="1">
        <v>1090100591071</v>
      </c>
      <c r="B20159" t="s">
        <v>19061</v>
      </c>
    </row>
    <row r="20160" spans="1:2">
      <c r="A20160" s="1">
        <v>1090100591088</v>
      </c>
      <c r="B20160" t="s">
        <v>19062</v>
      </c>
    </row>
    <row r="20161" spans="1:2">
      <c r="A20161" s="1">
        <v>1090100591095</v>
      </c>
      <c r="B20161" t="s">
        <v>19063</v>
      </c>
    </row>
    <row r="20162" spans="1:2">
      <c r="A20162" s="1">
        <v>1090100591101</v>
      </c>
      <c r="B20162" t="s">
        <v>19064</v>
      </c>
    </row>
    <row r="20163" spans="1:2">
      <c r="A20163" s="1">
        <v>1090100591125</v>
      </c>
      <c r="B20163" t="s">
        <v>19065</v>
      </c>
    </row>
    <row r="20164" spans="1:2">
      <c r="A20164" s="1">
        <v>1090100591132</v>
      </c>
      <c r="B20164" t="s">
        <v>19066</v>
      </c>
    </row>
    <row r="20165" spans="1:2">
      <c r="A20165" s="1">
        <v>1090100591149</v>
      </c>
      <c r="B20165" t="s">
        <v>19067</v>
      </c>
    </row>
    <row r="20166" spans="1:2">
      <c r="A20166" s="1">
        <v>1090100591156</v>
      </c>
      <c r="B20166" t="s">
        <v>19068</v>
      </c>
    </row>
    <row r="20167" spans="1:2">
      <c r="A20167" s="1">
        <v>1090100591385</v>
      </c>
      <c r="B20167" t="s">
        <v>19069</v>
      </c>
    </row>
    <row r="20168" spans="1:2">
      <c r="A20168" s="1">
        <v>1090100591460</v>
      </c>
      <c r="B20168" t="s">
        <v>19070</v>
      </c>
    </row>
    <row r="20169" spans="1:2">
      <c r="A20169" s="1">
        <v>1090100591477</v>
      </c>
      <c r="B20169" t="s">
        <v>19071</v>
      </c>
    </row>
    <row r="20170" spans="1:2">
      <c r="A20170" s="1">
        <v>1090100591484</v>
      </c>
      <c r="B20170" t="s">
        <v>19072</v>
      </c>
    </row>
    <row r="20171" spans="1:2">
      <c r="A20171" s="1">
        <v>1090100591507</v>
      </c>
      <c r="B20171" t="s">
        <v>19073</v>
      </c>
    </row>
    <row r="20172" spans="1:2">
      <c r="A20172" s="1">
        <v>1090100592313</v>
      </c>
      <c r="B20172" t="s">
        <v>19074</v>
      </c>
    </row>
    <row r="20173" spans="1:2">
      <c r="A20173" s="1">
        <v>1090100592320</v>
      </c>
      <c r="B20173" t="s">
        <v>19075</v>
      </c>
    </row>
    <row r="20174" spans="1:2">
      <c r="A20174" s="1">
        <v>1090100592337</v>
      </c>
      <c r="B20174" t="s">
        <v>19076</v>
      </c>
    </row>
    <row r="20175" spans="1:2">
      <c r="A20175" s="1">
        <v>1090100592344</v>
      </c>
      <c r="B20175" t="s">
        <v>19077</v>
      </c>
    </row>
    <row r="20176" spans="1:2">
      <c r="A20176" s="1">
        <v>1090100592351</v>
      </c>
      <c r="B20176" t="s">
        <v>19078</v>
      </c>
    </row>
    <row r="20177" spans="1:2">
      <c r="A20177" s="1">
        <v>1090100592368</v>
      </c>
      <c r="B20177" t="s">
        <v>19079</v>
      </c>
    </row>
    <row r="20178" spans="1:2">
      <c r="A20178" s="1">
        <v>1090100592375</v>
      </c>
      <c r="B20178" t="s">
        <v>19080</v>
      </c>
    </row>
    <row r="20179" spans="1:2">
      <c r="A20179" s="1">
        <v>1090100592399</v>
      </c>
      <c r="B20179" t="s">
        <v>19081</v>
      </c>
    </row>
    <row r="20180" spans="1:2">
      <c r="A20180" s="1">
        <v>1090100592405</v>
      </c>
      <c r="B20180" t="s">
        <v>19082</v>
      </c>
    </row>
    <row r="20181" spans="1:2">
      <c r="A20181" s="1">
        <v>1090100592412</v>
      </c>
      <c r="B20181" t="s">
        <v>19083</v>
      </c>
    </row>
    <row r="20182" spans="1:2">
      <c r="A20182" s="1">
        <v>1090100592429</v>
      </c>
      <c r="B20182" t="s">
        <v>19084</v>
      </c>
    </row>
    <row r="20183" spans="1:2">
      <c r="A20183" s="1">
        <v>1090100592436</v>
      </c>
      <c r="B20183" t="s">
        <v>19085</v>
      </c>
    </row>
    <row r="20184" spans="1:2">
      <c r="A20184" s="1">
        <v>1090100592443</v>
      </c>
      <c r="B20184" t="s">
        <v>19086</v>
      </c>
    </row>
    <row r="20185" spans="1:2">
      <c r="A20185" s="1">
        <v>1090100592450</v>
      </c>
      <c r="B20185" t="s">
        <v>19087</v>
      </c>
    </row>
    <row r="20186" spans="1:2">
      <c r="A20186" s="1">
        <v>1090100592467</v>
      </c>
      <c r="B20186" t="s">
        <v>19088</v>
      </c>
    </row>
    <row r="20187" spans="1:2">
      <c r="A20187" s="1">
        <v>1090100592481</v>
      </c>
      <c r="B20187" t="s">
        <v>19089</v>
      </c>
    </row>
    <row r="20188" spans="1:2">
      <c r="A20188" s="1">
        <v>1090100592498</v>
      </c>
      <c r="B20188" t="s">
        <v>19090</v>
      </c>
    </row>
    <row r="20189" spans="1:2">
      <c r="A20189" s="1">
        <v>1090100592696</v>
      </c>
      <c r="B20189" t="s">
        <v>19091</v>
      </c>
    </row>
    <row r="20190" spans="1:2">
      <c r="A20190" s="1">
        <v>1090100592702</v>
      </c>
      <c r="B20190" t="s">
        <v>19092</v>
      </c>
    </row>
    <row r="20191" spans="1:2">
      <c r="A20191" s="1">
        <v>1090100592719</v>
      </c>
      <c r="B20191" t="s">
        <v>19093</v>
      </c>
    </row>
    <row r="20192" spans="1:2">
      <c r="A20192" s="1">
        <v>1090100593044</v>
      </c>
      <c r="B20192" t="s">
        <v>19094</v>
      </c>
    </row>
    <row r="20193" spans="1:2">
      <c r="A20193" s="1">
        <v>1090100593228</v>
      </c>
      <c r="B20193" t="s">
        <v>19095</v>
      </c>
    </row>
    <row r="20194" spans="1:2">
      <c r="A20194" s="1">
        <v>1090100593235</v>
      </c>
      <c r="B20194" t="s">
        <v>19096</v>
      </c>
    </row>
    <row r="20195" spans="1:2">
      <c r="A20195" s="1">
        <v>1090100593365</v>
      </c>
      <c r="B20195" t="s">
        <v>19097</v>
      </c>
    </row>
    <row r="20196" spans="1:2">
      <c r="A20196" s="1">
        <v>1090100593624</v>
      </c>
      <c r="B20196" t="s">
        <v>19098</v>
      </c>
    </row>
    <row r="20197" spans="1:2">
      <c r="A20197" s="1">
        <v>1090100593631</v>
      </c>
      <c r="B20197" t="s">
        <v>19099</v>
      </c>
    </row>
    <row r="20198" spans="1:2">
      <c r="A20198" s="1">
        <v>1090100593648</v>
      </c>
      <c r="B20198" t="s">
        <v>19100</v>
      </c>
    </row>
    <row r="20199" spans="1:2">
      <c r="A20199" s="1">
        <v>1090100593655</v>
      </c>
      <c r="B20199" t="s">
        <v>19101</v>
      </c>
    </row>
    <row r="20200" spans="1:2">
      <c r="A20200" s="1">
        <v>1090100593679</v>
      </c>
      <c r="B20200" t="s">
        <v>19102</v>
      </c>
    </row>
    <row r="20201" spans="1:2">
      <c r="A20201" s="1">
        <v>1090100593686</v>
      </c>
      <c r="B20201" t="s">
        <v>19103</v>
      </c>
    </row>
    <row r="20202" spans="1:2">
      <c r="A20202" s="1">
        <v>1090100593693</v>
      </c>
      <c r="B20202" t="s">
        <v>19104</v>
      </c>
    </row>
    <row r="20203" spans="1:2">
      <c r="A20203" s="1">
        <v>1090100594591</v>
      </c>
      <c r="B20203" t="s">
        <v>19105</v>
      </c>
    </row>
    <row r="20204" spans="1:2">
      <c r="A20204" s="1">
        <v>1090100595628</v>
      </c>
      <c r="B20204" t="s">
        <v>19106</v>
      </c>
    </row>
    <row r="20205" spans="1:2">
      <c r="A20205" s="1">
        <v>1090100595789</v>
      </c>
      <c r="B20205" t="s">
        <v>19107</v>
      </c>
    </row>
    <row r="20206" spans="1:2">
      <c r="A20206" s="1">
        <v>1090100595796</v>
      </c>
      <c r="B20206" t="s">
        <v>19108</v>
      </c>
    </row>
    <row r="20207" spans="1:2">
      <c r="A20207" s="1">
        <v>1090100595802</v>
      </c>
      <c r="B20207" t="s">
        <v>19109</v>
      </c>
    </row>
    <row r="20208" spans="1:2">
      <c r="A20208" s="1">
        <v>1090100595819</v>
      </c>
      <c r="B20208" t="s">
        <v>19110</v>
      </c>
    </row>
    <row r="20209" spans="1:2">
      <c r="A20209" s="1">
        <v>1090100595840</v>
      </c>
      <c r="B20209" t="s">
        <v>19111</v>
      </c>
    </row>
    <row r="20210" spans="1:2">
      <c r="A20210" s="1">
        <v>1090100596960</v>
      </c>
      <c r="B20210" t="s">
        <v>19112</v>
      </c>
    </row>
    <row r="20211" spans="1:2">
      <c r="A20211" s="1">
        <v>1090100596977</v>
      </c>
      <c r="B20211" t="s">
        <v>19113</v>
      </c>
    </row>
    <row r="20212" spans="1:2">
      <c r="A20212" s="1">
        <v>1090100597585</v>
      </c>
      <c r="B20212" t="s">
        <v>19114</v>
      </c>
    </row>
    <row r="20213" spans="1:2">
      <c r="A20213" s="1">
        <v>1090100597592</v>
      </c>
      <c r="B20213" t="s">
        <v>19115</v>
      </c>
    </row>
    <row r="20214" spans="1:2">
      <c r="A20214" s="1">
        <v>1090100598179</v>
      </c>
      <c r="B20214" t="s">
        <v>19116</v>
      </c>
    </row>
    <row r="20215" spans="1:2">
      <c r="A20215" s="1">
        <v>1090100598377</v>
      </c>
      <c r="B20215" t="s">
        <v>19117</v>
      </c>
    </row>
    <row r="20216" spans="1:2">
      <c r="A20216" s="1">
        <v>1090100598384</v>
      </c>
      <c r="B20216" t="s">
        <v>19118</v>
      </c>
    </row>
    <row r="20217" spans="1:2">
      <c r="A20217" s="1">
        <v>1090100598391</v>
      </c>
      <c r="B20217" t="s">
        <v>19119</v>
      </c>
    </row>
    <row r="20218" spans="1:2">
      <c r="A20218" s="1">
        <v>1090100598414</v>
      </c>
      <c r="B20218" t="s">
        <v>19120</v>
      </c>
    </row>
    <row r="20219" spans="1:2">
      <c r="A20219" s="1">
        <v>1090100598421</v>
      </c>
      <c r="B20219" t="s">
        <v>19121</v>
      </c>
    </row>
    <row r="20220" spans="1:2">
      <c r="A20220" s="1">
        <v>1090100598438</v>
      </c>
      <c r="B20220" t="s">
        <v>19122</v>
      </c>
    </row>
    <row r="20221" spans="1:2">
      <c r="A20221" s="1">
        <v>1090100598445</v>
      </c>
      <c r="B20221" t="s">
        <v>19123</v>
      </c>
    </row>
    <row r="20222" spans="1:2">
      <c r="A20222" s="1">
        <v>1090100598452</v>
      </c>
      <c r="B20222" t="s">
        <v>19124</v>
      </c>
    </row>
    <row r="20223" spans="1:2">
      <c r="A20223" s="1">
        <v>1090100598469</v>
      </c>
      <c r="B20223" t="s">
        <v>19125</v>
      </c>
    </row>
    <row r="20224" spans="1:2">
      <c r="A20224" s="1">
        <v>1090100598476</v>
      </c>
      <c r="B20224" t="s">
        <v>19126</v>
      </c>
    </row>
    <row r="20225" spans="1:2">
      <c r="A20225" s="1">
        <v>1090100598483</v>
      </c>
      <c r="B20225" t="s">
        <v>19127</v>
      </c>
    </row>
    <row r="20226" spans="1:2">
      <c r="A20226" s="1">
        <v>1090100598490</v>
      </c>
      <c r="B20226" t="s">
        <v>19128</v>
      </c>
    </row>
    <row r="20227" spans="1:2">
      <c r="A20227" s="1">
        <v>1090100598506</v>
      </c>
      <c r="B20227" t="s">
        <v>19129</v>
      </c>
    </row>
    <row r="20228" spans="1:2">
      <c r="A20228" s="1">
        <v>1090100598513</v>
      </c>
      <c r="B20228" t="s">
        <v>19130</v>
      </c>
    </row>
    <row r="20229" spans="1:2">
      <c r="A20229" s="1">
        <v>1090100598520</v>
      </c>
      <c r="B20229" t="s">
        <v>19131</v>
      </c>
    </row>
    <row r="20230" spans="1:2">
      <c r="A20230" s="1">
        <v>1090100598537</v>
      </c>
      <c r="B20230" t="s">
        <v>19132</v>
      </c>
    </row>
    <row r="20231" spans="1:2">
      <c r="A20231" s="1">
        <v>1090100598544</v>
      </c>
      <c r="B20231" t="s">
        <v>19133</v>
      </c>
    </row>
    <row r="20232" spans="1:2">
      <c r="A20232" s="1">
        <v>1090100598551</v>
      </c>
      <c r="B20232" t="s">
        <v>19134</v>
      </c>
    </row>
    <row r="20233" spans="1:2">
      <c r="A20233" s="1">
        <v>1090100598568</v>
      </c>
      <c r="B20233" t="s">
        <v>19135</v>
      </c>
    </row>
    <row r="20234" spans="1:2">
      <c r="A20234" s="1">
        <v>1090100598681</v>
      </c>
      <c r="B20234" t="s">
        <v>19136</v>
      </c>
    </row>
    <row r="20235" spans="1:2">
      <c r="A20235" s="1">
        <v>1090100598964</v>
      </c>
      <c r="B20235" t="s">
        <v>19137</v>
      </c>
    </row>
    <row r="20236" spans="1:2">
      <c r="A20236" s="1">
        <v>1090100598988</v>
      </c>
      <c r="B20236" t="s">
        <v>19138</v>
      </c>
    </row>
    <row r="20237" spans="1:2">
      <c r="A20237" s="1">
        <v>1090100598995</v>
      </c>
      <c r="B20237" t="s">
        <v>19139</v>
      </c>
    </row>
    <row r="20238" spans="1:2">
      <c r="A20238" s="1">
        <v>1090100599008</v>
      </c>
      <c r="B20238" t="s">
        <v>19140</v>
      </c>
    </row>
    <row r="20239" spans="1:2">
      <c r="A20239" s="1">
        <v>1090100599015</v>
      </c>
      <c r="B20239" t="s">
        <v>19141</v>
      </c>
    </row>
    <row r="20240" spans="1:2">
      <c r="A20240" s="1">
        <v>1090100599022</v>
      </c>
      <c r="B20240" t="s">
        <v>19142</v>
      </c>
    </row>
    <row r="20241" spans="1:2">
      <c r="A20241" s="1">
        <v>1090100599039</v>
      </c>
      <c r="B20241" t="s">
        <v>19143</v>
      </c>
    </row>
    <row r="20242" spans="1:2">
      <c r="A20242" s="1">
        <v>1090100599046</v>
      </c>
      <c r="B20242" t="s">
        <v>19144</v>
      </c>
    </row>
    <row r="20243" spans="1:2">
      <c r="A20243" s="1">
        <v>1090100599350</v>
      </c>
      <c r="B20243" t="s">
        <v>19145</v>
      </c>
    </row>
    <row r="20244" spans="1:2">
      <c r="A20244" s="1">
        <v>1090100600957</v>
      </c>
      <c r="B20244" t="s">
        <v>19146</v>
      </c>
    </row>
    <row r="20245" spans="1:2">
      <c r="A20245" s="1">
        <v>1090100600964</v>
      </c>
      <c r="B20245" t="s">
        <v>19147</v>
      </c>
    </row>
    <row r="20246" spans="1:2">
      <c r="A20246" s="1">
        <v>1090100600971</v>
      </c>
      <c r="B20246" t="s">
        <v>19148</v>
      </c>
    </row>
    <row r="20247" spans="1:2">
      <c r="A20247" s="1">
        <v>1090100601053</v>
      </c>
      <c r="B20247" t="s">
        <v>19149</v>
      </c>
    </row>
    <row r="20248" spans="1:2">
      <c r="A20248" s="1">
        <v>1090100601077</v>
      </c>
      <c r="B20248" t="s">
        <v>19150</v>
      </c>
    </row>
    <row r="20249" spans="1:2">
      <c r="A20249" s="1">
        <v>1090100601145</v>
      </c>
      <c r="B20249" t="s">
        <v>19151</v>
      </c>
    </row>
    <row r="20250" spans="1:2">
      <c r="A20250" s="1">
        <v>1090100601152</v>
      </c>
      <c r="B20250" t="s">
        <v>19152</v>
      </c>
    </row>
    <row r="20251" spans="1:2">
      <c r="A20251" s="1">
        <v>1090100601169</v>
      </c>
      <c r="B20251" t="s">
        <v>19153</v>
      </c>
    </row>
    <row r="20252" spans="1:2">
      <c r="A20252" s="1">
        <v>1090100601183</v>
      </c>
      <c r="B20252" t="s">
        <v>19154</v>
      </c>
    </row>
    <row r="20253" spans="1:2">
      <c r="A20253" s="1">
        <v>1090100601190</v>
      </c>
      <c r="B20253" t="s">
        <v>19155</v>
      </c>
    </row>
    <row r="20254" spans="1:2">
      <c r="A20254" s="1">
        <v>1090100601220</v>
      </c>
      <c r="B20254" t="s">
        <v>19156</v>
      </c>
    </row>
    <row r="20255" spans="1:2">
      <c r="A20255" s="1">
        <v>1090100601237</v>
      </c>
      <c r="B20255" t="s">
        <v>19157</v>
      </c>
    </row>
    <row r="20256" spans="1:2">
      <c r="A20256" s="1">
        <v>1090100601244</v>
      </c>
      <c r="B20256" t="s">
        <v>19158</v>
      </c>
    </row>
    <row r="20257" spans="1:2">
      <c r="A20257" s="1">
        <v>1090100601251</v>
      </c>
      <c r="B20257" t="s">
        <v>19159</v>
      </c>
    </row>
    <row r="20258" spans="1:2">
      <c r="A20258" s="1">
        <v>1090100601275</v>
      </c>
      <c r="B20258" t="s">
        <v>19160</v>
      </c>
    </row>
    <row r="20259" spans="1:2">
      <c r="A20259" s="1">
        <v>1090100601282</v>
      </c>
      <c r="B20259" t="s">
        <v>19161</v>
      </c>
    </row>
    <row r="20260" spans="1:2">
      <c r="A20260" s="1">
        <v>1090100601299</v>
      </c>
      <c r="B20260" t="s">
        <v>19162</v>
      </c>
    </row>
    <row r="20261" spans="1:2">
      <c r="A20261" s="1">
        <v>1090100601305</v>
      </c>
      <c r="B20261" t="s">
        <v>19163</v>
      </c>
    </row>
    <row r="20262" spans="1:2">
      <c r="A20262" s="1">
        <v>1090100601312</v>
      </c>
      <c r="B20262" t="s">
        <v>19164</v>
      </c>
    </row>
    <row r="20263" spans="1:2">
      <c r="A20263" s="1">
        <v>1090100601329</v>
      </c>
      <c r="B20263" t="s">
        <v>19165</v>
      </c>
    </row>
    <row r="20264" spans="1:2">
      <c r="A20264" s="1">
        <v>1090100601336</v>
      </c>
      <c r="B20264" t="s">
        <v>19166</v>
      </c>
    </row>
    <row r="20265" spans="1:2">
      <c r="A20265" s="1">
        <v>1090100601343</v>
      </c>
      <c r="B20265" t="s">
        <v>19167</v>
      </c>
    </row>
    <row r="20266" spans="1:2">
      <c r="A20266" s="1">
        <v>1090100601398</v>
      </c>
      <c r="B20266" t="s">
        <v>19168</v>
      </c>
    </row>
    <row r="20267" spans="1:2">
      <c r="A20267" s="1">
        <v>1090100601428</v>
      </c>
      <c r="B20267" t="s">
        <v>19169</v>
      </c>
    </row>
    <row r="20268" spans="1:2">
      <c r="A20268" s="1">
        <v>1090100601442</v>
      </c>
      <c r="B20268" t="s">
        <v>19170</v>
      </c>
    </row>
    <row r="20269" spans="1:2">
      <c r="A20269" s="1">
        <v>1090100601459</v>
      </c>
      <c r="B20269" t="s">
        <v>19171</v>
      </c>
    </row>
    <row r="20270" spans="1:2">
      <c r="A20270" s="1">
        <v>1090100601466</v>
      </c>
      <c r="B20270" t="s">
        <v>19172</v>
      </c>
    </row>
    <row r="20271" spans="1:2">
      <c r="A20271" s="1">
        <v>1090100601473</v>
      </c>
      <c r="B20271" t="s">
        <v>19173</v>
      </c>
    </row>
    <row r="20272" spans="1:2">
      <c r="A20272" s="1">
        <v>1090100601497</v>
      </c>
      <c r="B20272" t="s">
        <v>19174</v>
      </c>
    </row>
    <row r="20273" spans="1:2">
      <c r="A20273" s="1">
        <v>1090100601503</v>
      </c>
      <c r="B20273" t="s">
        <v>19175</v>
      </c>
    </row>
    <row r="20274" spans="1:2">
      <c r="A20274" s="1">
        <v>1090100601510</v>
      </c>
      <c r="B20274" t="s">
        <v>19176</v>
      </c>
    </row>
    <row r="20275" spans="1:2">
      <c r="A20275" s="1">
        <v>1090100601527</v>
      </c>
      <c r="B20275" t="s">
        <v>19177</v>
      </c>
    </row>
    <row r="20276" spans="1:2">
      <c r="A20276" s="1">
        <v>1090100601534</v>
      </c>
      <c r="B20276" t="s">
        <v>19178</v>
      </c>
    </row>
    <row r="20277" spans="1:2">
      <c r="A20277" s="1">
        <v>1090100601541</v>
      </c>
      <c r="B20277" t="s">
        <v>19179</v>
      </c>
    </row>
    <row r="20278" spans="1:2">
      <c r="A20278" s="1">
        <v>1090100601558</v>
      </c>
      <c r="B20278" t="s">
        <v>19180</v>
      </c>
    </row>
    <row r="20279" spans="1:2">
      <c r="A20279" s="1">
        <v>1090100601565</v>
      </c>
      <c r="B20279" t="s">
        <v>19181</v>
      </c>
    </row>
    <row r="20280" spans="1:2">
      <c r="A20280" s="1">
        <v>1090100601572</v>
      </c>
      <c r="B20280" t="s">
        <v>19182</v>
      </c>
    </row>
    <row r="20281" spans="1:2">
      <c r="A20281" s="1">
        <v>1090100601596</v>
      </c>
      <c r="B20281" t="s">
        <v>19183</v>
      </c>
    </row>
    <row r="20282" spans="1:2">
      <c r="A20282" s="1">
        <v>1090100601602</v>
      </c>
      <c r="B20282" t="s">
        <v>19184</v>
      </c>
    </row>
    <row r="20283" spans="1:2">
      <c r="A20283" s="1">
        <v>1090100601619</v>
      </c>
      <c r="B20283" t="s">
        <v>19185</v>
      </c>
    </row>
    <row r="20284" spans="1:2">
      <c r="A20284" s="1">
        <v>1090100601633</v>
      </c>
      <c r="B20284" t="s">
        <v>19186</v>
      </c>
    </row>
    <row r="20285" spans="1:2">
      <c r="A20285" s="1">
        <v>1090100601657</v>
      </c>
      <c r="B20285" t="s">
        <v>19187</v>
      </c>
    </row>
    <row r="20286" spans="1:2">
      <c r="A20286" s="1">
        <v>1090100602043</v>
      </c>
      <c r="B20286" t="s">
        <v>19188</v>
      </c>
    </row>
    <row r="20287" spans="1:2">
      <c r="A20287" s="1">
        <v>1090100602067</v>
      </c>
      <c r="B20287" t="s">
        <v>19189</v>
      </c>
    </row>
    <row r="20288" spans="1:2">
      <c r="A20288" s="1">
        <v>1090100602081</v>
      </c>
      <c r="B20288" t="s">
        <v>19190</v>
      </c>
    </row>
    <row r="20289" spans="1:2">
      <c r="A20289" s="1">
        <v>1090100602210</v>
      </c>
      <c r="B20289" t="s">
        <v>19191</v>
      </c>
    </row>
    <row r="20290" spans="1:2">
      <c r="A20290" s="1">
        <v>1090100602333</v>
      </c>
      <c r="B20290" t="s">
        <v>19192</v>
      </c>
    </row>
    <row r="20291" spans="1:2">
      <c r="A20291" s="1">
        <v>1090100602340</v>
      </c>
      <c r="B20291" t="s">
        <v>19193</v>
      </c>
    </row>
    <row r="20292" spans="1:2">
      <c r="A20292" s="1">
        <v>1090100602357</v>
      </c>
      <c r="B20292" t="s">
        <v>19194</v>
      </c>
    </row>
    <row r="20293" spans="1:2">
      <c r="A20293" s="1">
        <v>1090100602814</v>
      </c>
      <c r="B20293" t="s">
        <v>19195</v>
      </c>
    </row>
    <row r="20294" spans="1:2">
      <c r="A20294" s="1">
        <v>1090100602821</v>
      </c>
      <c r="B20294" t="s">
        <v>19196</v>
      </c>
    </row>
    <row r="20295" spans="1:2">
      <c r="A20295" s="1">
        <v>1090100603972</v>
      </c>
      <c r="B20295" t="s">
        <v>19197</v>
      </c>
    </row>
    <row r="20296" spans="1:2">
      <c r="A20296" s="1">
        <v>1090100604054</v>
      </c>
      <c r="B20296" t="s">
        <v>19198</v>
      </c>
    </row>
    <row r="20297" spans="1:2">
      <c r="A20297" s="1">
        <v>1090100604504</v>
      </c>
      <c r="B20297" t="s">
        <v>19199</v>
      </c>
    </row>
    <row r="20298" spans="1:2">
      <c r="A20298" s="1">
        <v>1090100605082</v>
      </c>
      <c r="B20298" t="s">
        <v>19200</v>
      </c>
    </row>
    <row r="20299" spans="1:2">
      <c r="A20299" s="1">
        <v>1090100605136</v>
      </c>
      <c r="B20299" t="s">
        <v>19201</v>
      </c>
    </row>
    <row r="20300" spans="1:2">
      <c r="A20300" s="1">
        <v>1090100605143</v>
      </c>
      <c r="B20300" t="s">
        <v>19202</v>
      </c>
    </row>
    <row r="20301" spans="1:2">
      <c r="A20301" s="1">
        <v>1090100605167</v>
      </c>
      <c r="B20301" t="s">
        <v>19203</v>
      </c>
    </row>
    <row r="20302" spans="1:2">
      <c r="A20302" s="1">
        <v>1090100605198</v>
      </c>
      <c r="B20302" t="s">
        <v>19204</v>
      </c>
    </row>
    <row r="20303" spans="1:2">
      <c r="A20303" s="1">
        <v>1090100605242</v>
      </c>
      <c r="B20303" t="s">
        <v>19205</v>
      </c>
    </row>
    <row r="20304" spans="1:2">
      <c r="A20304" s="1">
        <v>1090100605266</v>
      </c>
      <c r="B20304" t="s">
        <v>19206</v>
      </c>
    </row>
    <row r="20305" spans="1:2">
      <c r="A20305" s="1">
        <v>1090100605631</v>
      </c>
      <c r="B20305" t="s">
        <v>19207</v>
      </c>
    </row>
    <row r="20306" spans="1:2">
      <c r="A20306" s="1">
        <v>1090100605693</v>
      </c>
      <c r="B20306" t="s">
        <v>19208</v>
      </c>
    </row>
    <row r="20307" spans="1:2">
      <c r="A20307" s="1">
        <v>1090100605860</v>
      </c>
      <c r="B20307" t="s">
        <v>19209</v>
      </c>
    </row>
    <row r="20308" spans="1:2">
      <c r="A20308" s="1">
        <v>1090100605877</v>
      </c>
      <c r="B20308" t="s">
        <v>19210</v>
      </c>
    </row>
    <row r="20309" spans="1:2">
      <c r="A20309" s="1">
        <v>1090100605884</v>
      </c>
      <c r="B20309" t="s">
        <v>19211</v>
      </c>
    </row>
    <row r="20310" spans="1:2">
      <c r="A20310" s="1">
        <v>1090100605891</v>
      </c>
      <c r="B20310" t="s">
        <v>19212</v>
      </c>
    </row>
    <row r="20311" spans="1:2">
      <c r="A20311" s="1">
        <v>1090100605907</v>
      </c>
      <c r="B20311" t="s">
        <v>19213</v>
      </c>
    </row>
    <row r="20312" spans="1:2">
      <c r="A20312" s="1">
        <v>1090100606003</v>
      </c>
      <c r="B20312" t="s">
        <v>19214</v>
      </c>
    </row>
    <row r="20313" spans="1:2">
      <c r="A20313" s="1">
        <v>1090100606409</v>
      </c>
      <c r="B20313" t="s">
        <v>19215</v>
      </c>
    </row>
    <row r="20314" spans="1:2">
      <c r="A20314" s="1">
        <v>1090100606416</v>
      </c>
      <c r="B20314" t="s">
        <v>19216</v>
      </c>
    </row>
    <row r="20315" spans="1:2">
      <c r="A20315" s="1">
        <v>1090100606423</v>
      </c>
      <c r="B20315" t="s">
        <v>19217</v>
      </c>
    </row>
    <row r="20316" spans="1:2">
      <c r="A20316" s="1">
        <v>1090100606430</v>
      </c>
      <c r="B20316" t="s">
        <v>19218</v>
      </c>
    </row>
    <row r="20317" spans="1:2">
      <c r="A20317" s="1">
        <v>1090100606447</v>
      </c>
      <c r="B20317" t="s">
        <v>19219</v>
      </c>
    </row>
    <row r="20318" spans="1:2">
      <c r="A20318" s="1">
        <v>1090100607161</v>
      </c>
      <c r="B20318" t="s">
        <v>19220</v>
      </c>
    </row>
    <row r="20319" spans="1:2">
      <c r="A20319" s="1">
        <v>1090100607215</v>
      </c>
      <c r="B20319" t="s">
        <v>19221</v>
      </c>
    </row>
    <row r="20320" spans="1:2">
      <c r="A20320" s="1">
        <v>1090100607239</v>
      </c>
      <c r="B20320" t="s">
        <v>19222</v>
      </c>
    </row>
    <row r="20321" spans="1:2">
      <c r="A20321" s="1">
        <v>1090100607338</v>
      </c>
      <c r="B20321" t="s">
        <v>19223</v>
      </c>
    </row>
    <row r="20322" spans="1:2">
      <c r="A20322" s="1">
        <v>1090100607673</v>
      </c>
      <c r="B20322" t="s">
        <v>19224</v>
      </c>
    </row>
    <row r="20323" spans="1:2">
      <c r="A20323" s="1">
        <v>1090100607680</v>
      </c>
      <c r="B20323" t="s">
        <v>19225</v>
      </c>
    </row>
    <row r="20324" spans="1:2">
      <c r="A20324" s="1">
        <v>1090100607789</v>
      </c>
      <c r="B20324" t="s">
        <v>19226</v>
      </c>
    </row>
    <row r="20325" spans="1:2">
      <c r="A20325" s="1">
        <v>1090100607796</v>
      </c>
      <c r="B20325" t="s">
        <v>19227</v>
      </c>
    </row>
    <row r="20326" spans="1:2">
      <c r="A20326" s="1">
        <v>1090100607802</v>
      </c>
      <c r="B20326" t="s">
        <v>19228</v>
      </c>
    </row>
    <row r="20327" spans="1:2">
      <c r="A20327" s="1">
        <v>1090100607819</v>
      </c>
      <c r="B20327" t="s">
        <v>19229</v>
      </c>
    </row>
    <row r="20328" spans="1:2">
      <c r="A20328" s="1">
        <v>1090100607826</v>
      </c>
      <c r="B20328" t="s">
        <v>19230</v>
      </c>
    </row>
    <row r="20329" spans="1:2">
      <c r="A20329" s="1">
        <v>1090100607833</v>
      </c>
      <c r="B20329" t="s">
        <v>19231</v>
      </c>
    </row>
    <row r="20330" spans="1:2">
      <c r="A20330" s="1">
        <v>1090100607840</v>
      </c>
      <c r="B20330" t="s">
        <v>19232</v>
      </c>
    </row>
    <row r="20331" spans="1:2">
      <c r="A20331" s="1">
        <v>1090100607857</v>
      </c>
      <c r="B20331" t="s">
        <v>19233</v>
      </c>
    </row>
    <row r="20332" spans="1:2">
      <c r="A20332" s="1">
        <v>1090100607963</v>
      </c>
      <c r="B20332" t="s">
        <v>19234</v>
      </c>
    </row>
    <row r="20333" spans="1:2">
      <c r="A20333" s="1">
        <v>1090100607970</v>
      </c>
      <c r="B20333" t="s">
        <v>19235</v>
      </c>
    </row>
    <row r="20334" spans="1:2">
      <c r="A20334" s="1">
        <v>1090100607987</v>
      </c>
      <c r="B20334" t="s">
        <v>19236</v>
      </c>
    </row>
    <row r="20335" spans="1:2">
      <c r="A20335" s="1">
        <v>1090100608854</v>
      </c>
      <c r="B20335" t="s">
        <v>19237</v>
      </c>
    </row>
    <row r="20336" spans="1:2">
      <c r="A20336" s="1">
        <v>1090100609134</v>
      </c>
      <c r="B20336" t="s">
        <v>19238</v>
      </c>
    </row>
    <row r="20337" spans="1:2">
      <c r="A20337" s="1">
        <v>1090100609141</v>
      </c>
      <c r="B20337" t="s">
        <v>19239</v>
      </c>
    </row>
    <row r="20338" spans="1:2">
      <c r="A20338" s="1">
        <v>1090100610130</v>
      </c>
      <c r="B20338" t="s">
        <v>19240</v>
      </c>
    </row>
    <row r="20339" spans="1:2">
      <c r="A20339" s="1">
        <v>1090100610147</v>
      </c>
      <c r="B20339" t="s">
        <v>19241</v>
      </c>
    </row>
    <row r="20340" spans="1:2">
      <c r="A20340" s="1">
        <v>1090100610574</v>
      </c>
      <c r="B20340" t="s">
        <v>19242</v>
      </c>
    </row>
    <row r="20341" spans="1:2">
      <c r="A20341" s="1">
        <v>1090100610581</v>
      </c>
      <c r="B20341" t="s">
        <v>19243</v>
      </c>
    </row>
    <row r="20342" spans="1:2">
      <c r="A20342" s="1">
        <v>1090100610598</v>
      </c>
      <c r="B20342" t="s">
        <v>19244</v>
      </c>
    </row>
    <row r="20343" spans="1:2">
      <c r="A20343" s="1">
        <v>1090100610604</v>
      </c>
      <c r="B20343" t="s">
        <v>19245</v>
      </c>
    </row>
    <row r="20344" spans="1:2">
      <c r="A20344" s="1">
        <v>1090100610765</v>
      </c>
      <c r="B20344" t="s">
        <v>19246</v>
      </c>
    </row>
    <row r="20345" spans="1:2">
      <c r="A20345" s="1">
        <v>1090100610789</v>
      </c>
      <c r="B20345" t="s">
        <v>19247</v>
      </c>
    </row>
    <row r="20346" spans="1:2">
      <c r="A20346" s="1">
        <v>1090100610796</v>
      </c>
      <c r="B20346" t="s">
        <v>19248</v>
      </c>
    </row>
    <row r="20347" spans="1:2">
      <c r="A20347" s="1">
        <v>1090100610802</v>
      </c>
      <c r="B20347" t="s">
        <v>19249</v>
      </c>
    </row>
    <row r="20348" spans="1:2">
      <c r="A20348" s="1">
        <v>1090100610819</v>
      </c>
      <c r="B20348" t="s">
        <v>19250</v>
      </c>
    </row>
    <row r="20349" spans="1:2">
      <c r="A20349" s="1">
        <v>1090100610833</v>
      </c>
      <c r="B20349" t="s">
        <v>19251</v>
      </c>
    </row>
    <row r="20350" spans="1:2">
      <c r="A20350" s="1">
        <v>1090100610840</v>
      </c>
      <c r="B20350" t="s">
        <v>19252</v>
      </c>
    </row>
    <row r="20351" spans="1:2">
      <c r="A20351" s="1">
        <v>1090100610857</v>
      </c>
      <c r="B20351" t="s">
        <v>19253</v>
      </c>
    </row>
    <row r="20352" spans="1:2">
      <c r="A20352" s="1">
        <v>1090100610864</v>
      </c>
      <c r="B20352" t="s">
        <v>19254</v>
      </c>
    </row>
    <row r="20353" spans="1:2">
      <c r="A20353" s="1">
        <v>1090100610871</v>
      </c>
      <c r="B20353" t="s">
        <v>19255</v>
      </c>
    </row>
    <row r="20354" spans="1:2">
      <c r="A20354" s="1">
        <v>1090100610888</v>
      </c>
      <c r="B20354" t="s">
        <v>19256</v>
      </c>
    </row>
    <row r="20355" spans="1:2">
      <c r="A20355" s="1">
        <v>1090100610895</v>
      </c>
      <c r="B20355" t="s">
        <v>19257</v>
      </c>
    </row>
    <row r="20356" spans="1:2">
      <c r="A20356" s="1">
        <v>1090100610901</v>
      </c>
      <c r="B20356" t="s">
        <v>19258</v>
      </c>
    </row>
    <row r="20357" spans="1:2">
      <c r="A20357" s="1">
        <v>1090100610918</v>
      </c>
      <c r="B20357" t="s">
        <v>19259</v>
      </c>
    </row>
    <row r="20358" spans="1:2">
      <c r="A20358" s="1">
        <v>1090100610925</v>
      </c>
      <c r="B20358" t="s">
        <v>19260</v>
      </c>
    </row>
    <row r="20359" spans="1:2">
      <c r="A20359" s="1">
        <v>1090100610932</v>
      </c>
      <c r="B20359" t="s">
        <v>19261</v>
      </c>
    </row>
    <row r="20360" spans="1:2">
      <c r="A20360" s="1">
        <v>1090100610949</v>
      </c>
      <c r="B20360" t="s">
        <v>19262</v>
      </c>
    </row>
    <row r="20361" spans="1:2">
      <c r="A20361" s="1">
        <v>1090100610956</v>
      </c>
      <c r="B20361" t="s">
        <v>19263</v>
      </c>
    </row>
    <row r="20362" spans="1:2">
      <c r="A20362" s="1">
        <v>1090100610963</v>
      </c>
      <c r="B20362" t="s">
        <v>19264</v>
      </c>
    </row>
    <row r="20363" spans="1:2">
      <c r="A20363" s="1">
        <v>1090100611229</v>
      </c>
      <c r="B20363" t="s">
        <v>19265</v>
      </c>
    </row>
    <row r="20364" spans="1:2">
      <c r="A20364" s="1">
        <v>1090100611236</v>
      </c>
      <c r="B20364" t="s">
        <v>19266</v>
      </c>
    </row>
    <row r="20365" spans="1:2">
      <c r="A20365" s="1">
        <v>1090100611618</v>
      </c>
      <c r="B20365" t="s">
        <v>19267</v>
      </c>
    </row>
    <row r="20366" spans="1:2">
      <c r="A20366" s="1">
        <v>1090100611625</v>
      </c>
      <c r="B20366" t="s">
        <v>19268</v>
      </c>
    </row>
    <row r="20367" spans="1:2">
      <c r="A20367" s="1">
        <v>1090100611656</v>
      </c>
      <c r="B20367" t="s">
        <v>19269</v>
      </c>
    </row>
    <row r="20368" spans="1:2">
      <c r="A20368" s="1">
        <v>1090100611663</v>
      </c>
      <c r="B20368" t="s">
        <v>19270</v>
      </c>
    </row>
    <row r="20369" spans="1:2">
      <c r="A20369" s="1">
        <v>1090100611670</v>
      </c>
      <c r="B20369" t="s">
        <v>19271</v>
      </c>
    </row>
    <row r="20370" spans="1:2">
      <c r="A20370" s="1">
        <v>1090100611687</v>
      </c>
      <c r="B20370" t="s">
        <v>19272</v>
      </c>
    </row>
    <row r="20371" spans="1:2">
      <c r="A20371" s="1">
        <v>1090100611717</v>
      </c>
      <c r="B20371" t="s">
        <v>19273</v>
      </c>
    </row>
    <row r="20372" spans="1:2">
      <c r="A20372" s="1">
        <v>1090100611724</v>
      </c>
      <c r="B20372" t="s">
        <v>19274</v>
      </c>
    </row>
    <row r="20373" spans="1:2">
      <c r="A20373" s="1">
        <v>1090100611748</v>
      </c>
      <c r="B20373" t="s">
        <v>19275</v>
      </c>
    </row>
    <row r="20374" spans="1:2">
      <c r="A20374" s="1">
        <v>1090100611786</v>
      </c>
      <c r="B20374" t="s">
        <v>19276</v>
      </c>
    </row>
    <row r="20375" spans="1:2">
      <c r="A20375" s="1">
        <v>1090100611793</v>
      </c>
      <c r="B20375" t="s">
        <v>19277</v>
      </c>
    </row>
    <row r="20376" spans="1:2">
      <c r="A20376" s="1">
        <v>1090100611809</v>
      </c>
      <c r="B20376" t="s">
        <v>19278</v>
      </c>
    </row>
    <row r="20377" spans="1:2">
      <c r="A20377" s="1">
        <v>1090100611816</v>
      </c>
      <c r="B20377" t="s">
        <v>19279</v>
      </c>
    </row>
    <row r="20378" spans="1:2">
      <c r="A20378" s="1">
        <v>1090100611823</v>
      </c>
      <c r="B20378" t="s">
        <v>19280</v>
      </c>
    </row>
    <row r="20379" spans="1:2">
      <c r="A20379" s="1">
        <v>1090100611830</v>
      </c>
      <c r="B20379" t="s">
        <v>19281</v>
      </c>
    </row>
    <row r="20380" spans="1:2">
      <c r="A20380" s="1">
        <v>1090100611854</v>
      </c>
      <c r="B20380" t="s">
        <v>19282</v>
      </c>
    </row>
    <row r="20381" spans="1:2">
      <c r="A20381" s="1">
        <v>1090100611861</v>
      </c>
      <c r="B20381" t="s">
        <v>19283</v>
      </c>
    </row>
    <row r="20382" spans="1:2">
      <c r="A20382" s="1">
        <v>1090100612028</v>
      </c>
      <c r="B20382" t="s">
        <v>19284</v>
      </c>
    </row>
    <row r="20383" spans="1:2">
      <c r="A20383" s="1">
        <v>1090100612042</v>
      </c>
      <c r="B20383" t="s">
        <v>19285</v>
      </c>
    </row>
    <row r="20384" spans="1:2">
      <c r="A20384" s="1">
        <v>1090100612059</v>
      </c>
      <c r="B20384" t="s">
        <v>19286</v>
      </c>
    </row>
    <row r="20385" spans="1:2">
      <c r="A20385" s="1">
        <v>1090100612066</v>
      </c>
      <c r="B20385" t="s">
        <v>19287</v>
      </c>
    </row>
    <row r="20386" spans="1:2">
      <c r="A20386" s="1">
        <v>1090100612073</v>
      </c>
      <c r="B20386" t="s">
        <v>19288</v>
      </c>
    </row>
    <row r="20387" spans="1:2">
      <c r="A20387" s="1">
        <v>1090100612264</v>
      </c>
      <c r="B20387" t="s">
        <v>19289</v>
      </c>
    </row>
    <row r="20388" spans="1:2">
      <c r="A20388" s="1">
        <v>1090100612288</v>
      </c>
      <c r="B20388" t="s">
        <v>19290</v>
      </c>
    </row>
    <row r="20389" spans="1:2">
      <c r="A20389" s="1">
        <v>1090100612301</v>
      </c>
      <c r="B20389" t="s">
        <v>19291</v>
      </c>
    </row>
    <row r="20390" spans="1:2">
      <c r="A20390" s="1">
        <v>1090100612325</v>
      </c>
      <c r="B20390" t="s">
        <v>19292</v>
      </c>
    </row>
    <row r="20391" spans="1:2">
      <c r="A20391" s="1">
        <v>1090100612592</v>
      </c>
      <c r="B20391" t="s">
        <v>19293</v>
      </c>
    </row>
    <row r="20392" spans="1:2">
      <c r="A20392" s="1">
        <v>1090100612615</v>
      </c>
      <c r="B20392" t="s">
        <v>19294</v>
      </c>
    </row>
    <row r="20393" spans="1:2">
      <c r="A20393" s="1">
        <v>1090100612622</v>
      </c>
      <c r="B20393" t="s">
        <v>19295</v>
      </c>
    </row>
    <row r="20394" spans="1:2">
      <c r="A20394" s="1">
        <v>1090100612639</v>
      </c>
      <c r="B20394" t="s">
        <v>19296</v>
      </c>
    </row>
    <row r="20395" spans="1:2">
      <c r="A20395" s="1">
        <v>1090100612646</v>
      </c>
      <c r="B20395" t="s">
        <v>19297</v>
      </c>
    </row>
    <row r="20396" spans="1:2">
      <c r="A20396" s="1">
        <v>1090100612653</v>
      </c>
      <c r="B20396" t="s">
        <v>19298</v>
      </c>
    </row>
    <row r="20397" spans="1:2">
      <c r="A20397" s="1">
        <v>1090100612714</v>
      </c>
      <c r="B20397" t="s">
        <v>19299</v>
      </c>
    </row>
    <row r="20398" spans="1:2">
      <c r="A20398" s="1">
        <v>1090100612721</v>
      </c>
      <c r="B20398" t="s">
        <v>19300</v>
      </c>
    </row>
    <row r="20399" spans="1:2">
      <c r="A20399" s="1">
        <v>1090100612745</v>
      </c>
      <c r="B20399" t="s">
        <v>19301</v>
      </c>
    </row>
    <row r="20400" spans="1:2">
      <c r="A20400" s="1">
        <v>1090100612752</v>
      </c>
      <c r="B20400" t="s">
        <v>19302</v>
      </c>
    </row>
    <row r="20401" spans="1:2">
      <c r="A20401" s="1">
        <v>1090100612769</v>
      </c>
      <c r="B20401" t="s">
        <v>19303</v>
      </c>
    </row>
    <row r="20402" spans="1:2">
      <c r="A20402" s="1">
        <v>1090100613223</v>
      </c>
      <c r="B20402" t="e">
        <f>+WATER HEATER BOSTON BAY ME TRANSFORMER DSF85F</f>
        <v>#NAME?</v>
      </c>
    </row>
    <row r="20403" spans="1:2">
      <c r="A20403" s="1">
        <v>1090100613322</v>
      </c>
      <c r="B20403" t="s">
        <v>19304</v>
      </c>
    </row>
    <row r="20404" spans="1:2">
      <c r="A20404" s="1">
        <v>1090100613339</v>
      </c>
      <c r="B20404" t="s">
        <v>19305</v>
      </c>
    </row>
    <row r="20405" spans="1:2">
      <c r="A20405" s="1">
        <v>1090100614237</v>
      </c>
      <c r="B20405" t="s">
        <v>19306</v>
      </c>
    </row>
    <row r="20406" spans="1:2">
      <c r="A20406" s="1">
        <v>1090100614244</v>
      </c>
      <c r="B20406" t="s">
        <v>19307</v>
      </c>
    </row>
    <row r="20407" spans="1:2">
      <c r="A20407" s="1">
        <v>1090100614305</v>
      </c>
      <c r="B20407" t="s">
        <v>19308</v>
      </c>
    </row>
    <row r="20408" spans="1:2">
      <c r="A20408" s="1">
        <v>1090100614312</v>
      </c>
      <c r="B20408" t="s">
        <v>19309</v>
      </c>
    </row>
    <row r="20409" spans="1:2">
      <c r="A20409" s="1">
        <v>1090100614329</v>
      </c>
      <c r="B20409" t="s">
        <v>19310</v>
      </c>
    </row>
    <row r="20410" spans="1:2">
      <c r="A20410" s="1">
        <v>1090100614428</v>
      </c>
      <c r="B20410" t="s">
        <v>19311</v>
      </c>
    </row>
    <row r="20411" spans="1:2">
      <c r="A20411" s="1">
        <v>1090100614435</v>
      </c>
      <c r="B20411" t="s">
        <v>19312</v>
      </c>
    </row>
    <row r="20412" spans="1:2">
      <c r="A20412" s="1">
        <v>1090100614442</v>
      </c>
      <c r="B20412" t="s">
        <v>19313</v>
      </c>
    </row>
    <row r="20413" spans="1:2">
      <c r="A20413" s="1">
        <v>1090100614466</v>
      </c>
      <c r="B20413" t="s">
        <v>19314</v>
      </c>
    </row>
    <row r="20414" spans="1:2">
      <c r="A20414" s="1">
        <v>1090100614879</v>
      </c>
      <c r="B20414" t="s">
        <v>19315</v>
      </c>
    </row>
    <row r="20415" spans="1:2">
      <c r="A20415" s="1">
        <v>1090100614961</v>
      </c>
      <c r="B20415" t="s">
        <v>19316</v>
      </c>
    </row>
    <row r="20416" spans="1:2">
      <c r="A20416" s="1">
        <v>1090100615012</v>
      </c>
      <c r="B20416" t="s">
        <v>19317</v>
      </c>
    </row>
    <row r="20417" spans="1:2">
      <c r="A20417" s="1">
        <v>1090100615753</v>
      </c>
      <c r="B20417" t="s">
        <v>19318</v>
      </c>
    </row>
    <row r="20418" spans="1:2">
      <c r="A20418" s="1">
        <v>1090100615777</v>
      </c>
      <c r="B20418" t="s">
        <v>19319</v>
      </c>
    </row>
    <row r="20419" spans="1:2">
      <c r="A20419" s="1">
        <v>1090100615814</v>
      </c>
      <c r="B20419" t="s">
        <v>19320</v>
      </c>
    </row>
    <row r="20420" spans="1:2">
      <c r="A20420" s="1">
        <v>1090100615821</v>
      </c>
      <c r="B20420" t="s">
        <v>19321</v>
      </c>
    </row>
    <row r="20421" spans="1:2">
      <c r="A20421" s="1">
        <v>1090100615838</v>
      </c>
      <c r="B20421" t="s">
        <v>19322</v>
      </c>
    </row>
    <row r="20422" spans="1:2">
      <c r="A20422" s="1">
        <v>1090100615845</v>
      </c>
      <c r="B20422" t="s">
        <v>19323</v>
      </c>
    </row>
    <row r="20423" spans="1:2">
      <c r="A20423" s="1">
        <v>1090100615852</v>
      </c>
      <c r="B20423" t="s">
        <v>19324</v>
      </c>
    </row>
    <row r="20424" spans="1:2">
      <c r="A20424" s="1">
        <v>1090100615869</v>
      </c>
      <c r="B20424" t="s">
        <v>19325</v>
      </c>
    </row>
    <row r="20425" spans="1:2">
      <c r="A20425" s="1">
        <v>1090100615876</v>
      </c>
      <c r="B20425" t="s">
        <v>19326</v>
      </c>
    </row>
    <row r="20426" spans="1:2">
      <c r="A20426" s="1">
        <v>1090100616125</v>
      </c>
      <c r="B20426" t="s">
        <v>19327</v>
      </c>
    </row>
    <row r="20427" spans="1:2">
      <c r="A20427" s="1">
        <v>1090100616132</v>
      </c>
      <c r="B20427" t="s">
        <v>19328</v>
      </c>
    </row>
    <row r="20428" spans="1:2">
      <c r="A20428" s="1">
        <v>1090100616170</v>
      </c>
      <c r="B20428" t="s">
        <v>19329</v>
      </c>
    </row>
    <row r="20429" spans="1:2">
      <c r="A20429" s="1">
        <v>1090100616316</v>
      </c>
      <c r="B20429" t="s">
        <v>19330</v>
      </c>
    </row>
    <row r="20430" spans="1:2">
      <c r="A20430" s="1">
        <v>1090100616361</v>
      </c>
      <c r="B20430" t="s">
        <v>19331</v>
      </c>
    </row>
    <row r="20431" spans="1:2">
      <c r="A20431" s="1">
        <v>1090100616408</v>
      </c>
      <c r="B20431" t="s">
        <v>19332</v>
      </c>
    </row>
    <row r="20432" spans="1:2">
      <c r="A20432" s="1">
        <v>1090100616415</v>
      </c>
      <c r="B20432" t="s">
        <v>19333</v>
      </c>
    </row>
    <row r="20433" spans="1:2">
      <c r="A20433" s="1">
        <v>1090100616422</v>
      </c>
      <c r="B20433" t="s">
        <v>19334</v>
      </c>
    </row>
    <row r="20434" spans="1:2">
      <c r="A20434" s="1">
        <v>1090100616439</v>
      </c>
      <c r="B20434" t="s">
        <v>19335</v>
      </c>
    </row>
    <row r="20435" spans="1:2">
      <c r="A20435" s="1">
        <v>1090100616446</v>
      </c>
      <c r="B20435" t="s">
        <v>19336</v>
      </c>
    </row>
    <row r="20436" spans="1:2">
      <c r="A20436" s="1">
        <v>1090100616453</v>
      </c>
      <c r="B20436" t="s">
        <v>19337</v>
      </c>
    </row>
    <row r="20437" spans="1:2">
      <c r="A20437" s="1">
        <v>1090100616460</v>
      </c>
      <c r="B20437" t="s">
        <v>19338</v>
      </c>
    </row>
    <row r="20438" spans="1:2">
      <c r="A20438" s="1">
        <v>1090100616583</v>
      </c>
      <c r="B20438" t="s">
        <v>19339</v>
      </c>
    </row>
    <row r="20439" spans="1:2">
      <c r="A20439" s="1">
        <v>1090100616620</v>
      </c>
      <c r="B20439" t="s">
        <v>19340</v>
      </c>
    </row>
    <row r="20440" spans="1:2">
      <c r="A20440" s="1">
        <v>1090100616866</v>
      </c>
      <c r="B20440" t="s">
        <v>19341</v>
      </c>
    </row>
    <row r="20441" spans="1:2">
      <c r="A20441" s="1">
        <v>1090100616880</v>
      </c>
      <c r="B20441" t="s">
        <v>19342</v>
      </c>
    </row>
    <row r="20442" spans="1:2">
      <c r="A20442" s="1">
        <v>1090100616897</v>
      </c>
      <c r="B20442" t="s">
        <v>19343</v>
      </c>
    </row>
    <row r="20443" spans="1:2">
      <c r="A20443" s="1">
        <v>1090100616910</v>
      </c>
      <c r="B20443" t="s">
        <v>19344</v>
      </c>
    </row>
    <row r="20444" spans="1:2">
      <c r="A20444" s="1">
        <v>1090100616927</v>
      </c>
      <c r="B20444" t="s">
        <v>19345</v>
      </c>
    </row>
    <row r="20445" spans="1:2">
      <c r="A20445" s="1">
        <v>1090100616941</v>
      </c>
      <c r="B20445" t="s">
        <v>19346</v>
      </c>
    </row>
    <row r="20446" spans="1:2">
      <c r="A20446" s="1">
        <v>1090100616958</v>
      </c>
      <c r="B20446" t="s">
        <v>19347</v>
      </c>
    </row>
    <row r="20447" spans="1:2">
      <c r="A20447" s="1">
        <v>1090100617047</v>
      </c>
      <c r="B20447" t="s">
        <v>19348</v>
      </c>
    </row>
    <row r="20448" spans="1:2">
      <c r="A20448" s="1">
        <v>1090100617436</v>
      </c>
      <c r="B20448" t="s">
        <v>19349</v>
      </c>
    </row>
    <row r="20449" spans="1:2">
      <c r="A20449" s="1">
        <v>1090100619119</v>
      </c>
      <c r="B20449" t="s">
        <v>19350</v>
      </c>
    </row>
    <row r="20450" spans="1:2">
      <c r="A20450" s="1">
        <v>1090100619300</v>
      </c>
      <c r="B20450" t="s">
        <v>19351</v>
      </c>
    </row>
    <row r="20451" spans="1:2">
      <c r="A20451" s="1">
        <v>1090100619348</v>
      </c>
      <c r="B20451" t="s">
        <v>19352</v>
      </c>
    </row>
    <row r="20452" spans="1:2">
      <c r="A20452" s="1">
        <v>1090100619355</v>
      </c>
      <c r="B20452" t="s">
        <v>19353</v>
      </c>
    </row>
    <row r="20453" spans="1:2">
      <c r="A20453" s="1">
        <v>1090100622140</v>
      </c>
      <c r="B20453" t="s">
        <v>19354</v>
      </c>
    </row>
    <row r="20454" spans="1:2">
      <c r="A20454" s="1">
        <v>1090100622157</v>
      </c>
      <c r="B20454" t="s">
        <v>19355</v>
      </c>
    </row>
    <row r="20455" spans="1:2">
      <c r="A20455" s="1">
        <v>1090100622164</v>
      </c>
      <c r="B20455" t="s">
        <v>19356</v>
      </c>
    </row>
    <row r="20456" spans="1:2">
      <c r="A20456" s="1">
        <v>1090100622171</v>
      </c>
      <c r="B20456" t="s">
        <v>19357</v>
      </c>
    </row>
    <row r="20457" spans="1:2">
      <c r="A20457" s="1">
        <v>1090100622188</v>
      </c>
      <c r="B20457" t="s">
        <v>19358</v>
      </c>
    </row>
    <row r="20458" spans="1:2">
      <c r="A20458" s="1">
        <v>1090100622195</v>
      </c>
      <c r="B20458" t="s">
        <v>19359</v>
      </c>
    </row>
    <row r="20459" spans="1:2">
      <c r="A20459" s="1">
        <v>1090100622201</v>
      </c>
      <c r="B20459" t="s">
        <v>19360</v>
      </c>
    </row>
    <row r="20460" spans="1:2">
      <c r="A20460" s="1">
        <v>1090100622218</v>
      </c>
      <c r="B20460" t="s">
        <v>19361</v>
      </c>
    </row>
    <row r="20461" spans="1:2">
      <c r="A20461" s="1">
        <v>1090100622225</v>
      </c>
      <c r="B20461" t="s">
        <v>19362</v>
      </c>
    </row>
    <row r="20462" spans="1:2">
      <c r="A20462" s="1">
        <v>1090100622232</v>
      </c>
      <c r="B20462" t="s">
        <v>19363</v>
      </c>
    </row>
    <row r="20463" spans="1:2">
      <c r="A20463" s="1">
        <v>1090100622249</v>
      </c>
      <c r="B20463" t="s">
        <v>19364</v>
      </c>
    </row>
    <row r="20464" spans="1:2">
      <c r="A20464" s="1">
        <v>1090100622256</v>
      </c>
      <c r="B20464" t="s">
        <v>19365</v>
      </c>
    </row>
    <row r="20465" spans="1:2">
      <c r="A20465" s="1">
        <v>1090100622263</v>
      </c>
      <c r="B20465" t="s">
        <v>19366</v>
      </c>
    </row>
    <row r="20466" spans="1:2">
      <c r="A20466" s="1">
        <v>1090100622287</v>
      </c>
      <c r="B20466" t="s">
        <v>19367</v>
      </c>
    </row>
    <row r="20467" spans="1:2">
      <c r="A20467" s="1">
        <v>1090100622294</v>
      </c>
      <c r="B20467" t="s">
        <v>19368</v>
      </c>
    </row>
    <row r="20468" spans="1:2">
      <c r="A20468" s="1">
        <v>1090100622300</v>
      </c>
      <c r="B20468" t="s">
        <v>19369</v>
      </c>
    </row>
    <row r="20469" spans="1:2">
      <c r="A20469" s="1">
        <v>1090100622317</v>
      </c>
      <c r="B20469" t="s">
        <v>19370</v>
      </c>
    </row>
    <row r="20470" spans="1:2">
      <c r="A20470" s="1">
        <v>1090100622324</v>
      </c>
      <c r="B20470" t="s">
        <v>19371</v>
      </c>
    </row>
    <row r="20471" spans="1:2">
      <c r="A20471" s="1">
        <v>1090100622348</v>
      </c>
      <c r="B20471" t="s">
        <v>19372</v>
      </c>
    </row>
    <row r="20472" spans="1:2">
      <c r="A20472" s="1">
        <v>1090100622355</v>
      </c>
      <c r="B20472" t="s">
        <v>19373</v>
      </c>
    </row>
    <row r="20473" spans="1:2">
      <c r="A20473" s="1">
        <v>1090100622362</v>
      </c>
      <c r="B20473" t="s">
        <v>19374</v>
      </c>
    </row>
    <row r="20474" spans="1:2">
      <c r="A20474" s="1">
        <v>1090100622379</v>
      </c>
      <c r="B20474" t="s">
        <v>19375</v>
      </c>
    </row>
    <row r="20475" spans="1:2">
      <c r="A20475" s="1">
        <v>1090100622386</v>
      </c>
      <c r="B20475" t="s">
        <v>19376</v>
      </c>
    </row>
    <row r="20476" spans="1:2">
      <c r="A20476" s="1">
        <v>1090100622423</v>
      </c>
      <c r="B20476" t="s">
        <v>19377</v>
      </c>
    </row>
    <row r="20477" spans="1:2">
      <c r="A20477" s="1">
        <v>1090100622447</v>
      </c>
      <c r="B20477" t="s">
        <v>19378</v>
      </c>
    </row>
    <row r="20478" spans="1:2">
      <c r="A20478" s="1">
        <v>1090100622492</v>
      </c>
      <c r="B20478" t="s">
        <v>19379</v>
      </c>
    </row>
    <row r="20479" spans="1:2">
      <c r="A20479" s="1">
        <v>1090100622539</v>
      </c>
      <c r="B20479" t="s">
        <v>19380</v>
      </c>
    </row>
    <row r="20480" spans="1:2">
      <c r="A20480" s="1">
        <v>1090100622751</v>
      </c>
      <c r="B20480" t="s">
        <v>19381</v>
      </c>
    </row>
    <row r="20481" spans="1:2">
      <c r="A20481" s="1">
        <v>1090100622805</v>
      </c>
      <c r="B20481" t="s">
        <v>19382</v>
      </c>
    </row>
    <row r="20482" spans="1:2">
      <c r="A20482" s="1">
        <v>1090100622812</v>
      </c>
      <c r="B20482" t="s">
        <v>19383</v>
      </c>
    </row>
    <row r="20483" spans="1:2">
      <c r="A20483" s="1">
        <v>1090100622829</v>
      </c>
      <c r="B20483" t="s">
        <v>19384</v>
      </c>
    </row>
    <row r="20484" spans="1:2">
      <c r="A20484" s="1">
        <v>1090100622843</v>
      </c>
      <c r="B20484" t="s">
        <v>19385</v>
      </c>
    </row>
    <row r="20485" spans="1:2">
      <c r="A20485" s="1">
        <v>1090100622850</v>
      </c>
      <c r="B20485" t="s">
        <v>19386</v>
      </c>
    </row>
    <row r="20486" spans="1:2">
      <c r="A20486" s="1">
        <v>1090100622867</v>
      </c>
      <c r="B20486" t="s">
        <v>19387</v>
      </c>
    </row>
    <row r="20487" spans="1:2">
      <c r="A20487" s="1">
        <v>1090100622881</v>
      </c>
      <c r="B20487" t="s">
        <v>19388</v>
      </c>
    </row>
    <row r="20488" spans="1:2">
      <c r="A20488" s="1">
        <v>1090100622898</v>
      </c>
      <c r="B20488" t="s">
        <v>19389</v>
      </c>
    </row>
    <row r="20489" spans="1:2">
      <c r="A20489" s="1">
        <v>1090100622904</v>
      </c>
      <c r="B20489" t="s">
        <v>19390</v>
      </c>
    </row>
    <row r="20490" spans="1:2">
      <c r="A20490" s="1">
        <v>1090100622911</v>
      </c>
      <c r="B20490" t="s">
        <v>19391</v>
      </c>
    </row>
    <row r="20491" spans="1:2">
      <c r="A20491" s="1">
        <v>1090100622928</v>
      </c>
      <c r="B20491" t="s">
        <v>19392</v>
      </c>
    </row>
    <row r="20492" spans="1:2">
      <c r="A20492" s="1">
        <v>1090100622935</v>
      </c>
      <c r="B20492" t="s">
        <v>19393</v>
      </c>
    </row>
    <row r="20493" spans="1:2">
      <c r="A20493" s="1">
        <v>1090100622997</v>
      </c>
      <c r="B20493" t="s">
        <v>19394</v>
      </c>
    </row>
    <row r="20494" spans="1:2">
      <c r="A20494" s="1">
        <v>1090100623178</v>
      </c>
      <c r="B20494" t="s">
        <v>19395</v>
      </c>
    </row>
    <row r="20495" spans="1:2">
      <c r="A20495" s="1">
        <v>1090100623482</v>
      </c>
      <c r="B20495" t="s">
        <v>19396</v>
      </c>
    </row>
    <row r="20496" spans="1:2">
      <c r="A20496" s="1">
        <v>1090100623499</v>
      </c>
      <c r="B20496" t="s">
        <v>19397</v>
      </c>
    </row>
    <row r="20497" spans="1:2">
      <c r="A20497" s="1">
        <v>1090100623536</v>
      </c>
      <c r="B20497" t="s">
        <v>19398</v>
      </c>
    </row>
    <row r="20498" spans="1:2">
      <c r="A20498" s="1">
        <v>1090100623574</v>
      </c>
      <c r="B20498" t="s">
        <v>19399</v>
      </c>
    </row>
    <row r="20499" spans="1:2">
      <c r="A20499" s="1">
        <v>1090100623659</v>
      </c>
      <c r="B20499" t="s">
        <v>19400</v>
      </c>
    </row>
    <row r="20500" spans="1:2">
      <c r="A20500" s="1">
        <v>1090100623673</v>
      </c>
      <c r="B20500" t="s">
        <v>19401</v>
      </c>
    </row>
    <row r="20501" spans="1:2">
      <c r="A20501" s="1">
        <v>1090100623741</v>
      </c>
      <c r="B20501" t="s">
        <v>19402</v>
      </c>
    </row>
    <row r="20502" spans="1:2">
      <c r="A20502" s="1">
        <v>1090100624076</v>
      </c>
      <c r="B20502" t="s">
        <v>19403</v>
      </c>
    </row>
    <row r="20503" spans="1:2">
      <c r="A20503" s="1">
        <v>1090100624090</v>
      </c>
      <c r="B20503" t="s">
        <v>19404</v>
      </c>
    </row>
    <row r="20504" spans="1:2">
      <c r="A20504" s="1">
        <v>1090100624106</v>
      </c>
      <c r="B20504" t="s">
        <v>19405</v>
      </c>
    </row>
    <row r="20505" spans="1:2">
      <c r="A20505" s="1">
        <v>1090100624120</v>
      </c>
      <c r="B20505" t="s">
        <v>19406</v>
      </c>
    </row>
    <row r="20506" spans="1:2">
      <c r="A20506" s="1">
        <v>1090100624168</v>
      </c>
      <c r="B20506" t="s">
        <v>19407</v>
      </c>
    </row>
    <row r="20507" spans="1:2">
      <c r="A20507" s="1">
        <v>1090100624182</v>
      </c>
      <c r="B20507" t="s">
        <v>19408</v>
      </c>
    </row>
    <row r="20508" spans="1:2">
      <c r="A20508" s="1">
        <v>1090100624199</v>
      </c>
      <c r="B20508" t="s">
        <v>19409</v>
      </c>
    </row>
    <row r="20509" spans="1:2">
      <c r="A20509" s="1">
        <v>1090100624205</v>
      </c>
      <c r="B20509" t="s">
        <v>19410</v>
      </c>
    </row>
    <row r="20510" spans="1:2">
      <c r="A20510" s="1">
        <v>1090100624212</v>
      </c>
      <c r="B20510" t="s">
        <v>19411</v>
      </c>
    </row>
    <row r="20511" spans="1:2">
      <c r="A20511" s="1">
        <v>1090100624236</v>
      </c>
      <c r="B20511" t="s">
        <v>19412</v>
      </c>
    </row>
    <row r="20512" spans="1:2">
      <c r="A20512" s="1">
        <v>1090100624243</v>
      </c>
      <c r="B20512" t="s">
        <v>19413</v>
      </c>
    </row>
    <row r="20513" spans="1:2">
      <c r="A20513" s="1">
        <v>1090100624267</v>
      </c>
      <c r="B20513" t="s">
        <v>19414</v>
      </c>
    </row>
    <row r="20514" spans="1:2">
      <c r="A20514" s="1">
        <v>1090100624274</v>
      </c>
      <c r="B20514" t="s">
        <v>19415</v>
      </c>
    </row>
    <row r="20515" spans="1:2">
      <c r="A20515" s="1">
        <v>1090100624328</v>
      </c>
      <c r="B20515" t="s">
        <v>19416</v>
      </c>
    </row>
    <row r="20516" spans="1:2">
      <c r="A20516" s="1">
        <v>1090100624335</v>
      </c>
      <c r="B20516" t="s">
        <v>19417</v>
      </c>
    </row>
    <row r="20517" spans="1:2">
      <c r="A20517" s="1">
        <v>1090100624373</v>
      </c>
      <c r="B20517" t="s">
        <v>19418</v>
      </c>
    </row>
    <row r="20518" spans="1:2">
      <c r="A20518" s="1">
        <v>1090100624380</v>
      </c>
      <c r="B20518" t="s">
        <v>19419</v>
      </c>
    </row>
    <row r="20519" spans="1:2">
      <c r="A20519" s="1">
        <v>1090100624397</v>
      </c>
      <c r="B20519" t="s">
        <v>19420</v>
      </c>
    </row>
    <row r="20520" spans="1:2">
      <c r="A20520" s="1">
        <v>1090100624410</v>
      </c>
      <c r="B20520" t="s">
        <v>19421</v>
      </c>
    </row>
    <row r="20521" spans="1:2">
      <c r="A20521" s="1">
        <v>1090100624427</v>
      </c>
      <c r="B20521" t="s">
        <v>19422</v>
      </c>
    </row>
    <row r="20522" spans="1:2">
      <c r="A20522" s="1">
        <v>1090100624465</v>
      </c>
      <c r="B20522" t="s">
        <v>19423</v>
      </c>
    </row>
    <row r="20523" spans="1:2">
      <c r="A20523" s="1">
        <v>1090100624489</v>
      </c>
      <c r="B20523" t="s">
        <v>19424</v>
      </c>
    </row>
    <row r="20524" spans="1:2">
      <c r="A20524" s="1">
        <v>1090100624496</v>
      </c>
      <c r="B20524" t="s">
        <v>19425</v>
      </c>
    </row>
    <row r="20525" spans="1:2">
      <c r="A20525" s="1">
        <v>1090100624946</v>
      </c>
      <c r="B20525" t="s">
        <v>19426</v>
      </c>
    </row>
    <row r="20526" spans="1:2">
      <c r="A20526" s="1">
        <v>1090100625011</v>
      </c>
      <c r="B20526" t="s">
        <v>19427</v>
      </c>
    </row>
    <row r="20527" spans="1:2">
      <c r="A20527" s="1">
        <v>1090100625097</v>
      </c>
      <c r="B20527" t="e">
        <f>+TANK COVER PHILIPPINE STANDARD H52 MINDORO</f>
        <v>#NAME?</v>
      </c>
    </row>
    <row r="20528" spans="1:2">
      <c r="A20528" s="1">
        <v>1090100625127</v>
      </c>
      <c r="B20528" t="s">
        <v>19428</v>
      </c>
    </row>
    <row r="20529" spans="1:2">
      <c r="A20529" s="1">
        <v>1090100625134</v>
      </c>
      <c r="B20529" t="s">
        <v>19429</v>
      </c>
    </row>
    <row r="20530" spans="1:2">
      <c r="A20530" s="1">
        <v>1090100625141</v>
      </c>
      <c r="B20530" t="s">
        <v>19430</v>
      </c>
    </row>
    <row r="20531" spans="1:2">
      <c r="A20531" s="1">
        <v>1090100625240</v>
      </c>
      <c r="B20531" t="s">
        <v>19431</v>
      </c>
    </row>
    <row r="20532" spans="1:2">
      <c r="A20532" s="1">
        <v>1090100625318</v>
      </c>
      <c r="B20532" t="s">
        <v>19432</v>
      </c>
    </row>
    <row r="20533" spans="1:2">
      <c r="A20533" s="1">
        <v>1090100625325</v>
      </c>
      <c r="B20533" t="s">
        <v>19433</v>
      </c>
    </row>
    <row r="20534" spans="1:2">
      <c r="A20534" s="1">
        <v>1090100625349</v>
      </c>
      <c r="B20534" t="s">
        <v>19434</v>
      </c>
    </row>
    <row r="20535" spans="1:2">
      <c r="A20535" s="1">
        <v>1090100625363</v>
      </c>
      <c r="B20535" t="s">
        <v>19435</v>
      </c>
    </row>
    <row r="20536" spans="1:2">
      <c r="A20536" s="1">
        <v>1090100625370</v>
      </c>
      <c r="B20536" t="s">
        <v>19436</v>
      </c>
    </row>
    <row r="20537" spans="1:2">
      <c r="A20537" s="1">
        <v>1090100625387</v>
      </c>
      <c r="B20537" t="s">
        <v>19437</v>
      </c>
    </row>
    <row r="20538" spans="1:2">
      <c r="A20538" s="1">
        <v>1090100625400</v>
      </c>
      <c r="B20538" t="s">
        <v>19438</v>
      </c>
    </row>
    <row r="20539" spans="1:2">
      <c r="A20539" s="1">
        <v>1090100625417</v>
      </c>
      <c r="B20539" t="s">
        <v>19439</v>
      </c>
    </row>
    <row r="20540" spans="1:2">
      <c r="A20540" s="1">
        <v>1090100625424</v>
      </c>
      <c r="B20540" t="s">
        <v>19440</v>
      </c>
    </row>
    <row r="20541" spans="1:2">
      <c r="A20541" s="1">
        <v>1090100625448</v>
      </c>
      <c r="B20541" t="s">
        <v>19441</v>
      </c>
    </row>
    <row r="20542" spans="1:2">
      <c r="A20542" s="1">
        <v>1090100625455</v>
      </c>
      <c r="B20542" t="s">
        <v>19442</v>
      </c>
    </row>
    <row r="20543" spans="1:2">
      <c r="A20543" s="1">
        <v>1090100625479</v>
      </c>
      <c r="B20543" t="s">
        <v>19443</v>
      </c>
    </row>
    <row r="20544" spans="1:2">
      <c r="A20544" s="1">
        <v>1090100625486</v>
      </c>
      <c r="B20544" t="s">
        <v>19444</v>
      </c>
    </row>
    <row r="20545" spans="1:2">
      <c r="A20545" s="1">
        <v>1090100625509</v>
      </c>
      <c r="B20545" t="s">
        <v>19445</v>
      </c>
    </row>
    <row r="20546" spans="1:2">
      <c r="A20546" s="1">
        <v>1090100625554</v>
      </c>
      <c r="B20546" t="s">
        <v>19446</v>
      </c>
    </row>
    <row r="20547" spans="1:2">
      <c r="A20547" s="1">
        <v>1090100625561</v>
      </c>
      <c r="B20547" t="s">
        <v>19447</v>
      </c>
    </row>
    <row r="20548" spans="1:2">
      <c r="A20548" s="1">
        <v>1090100625585</v>
      </c>
      <c r="B20548" t="s">
        <v>19448</v>
      </c>
    </row>
    <row r="20549" spans="1:2">
      <c r="A20549" s="1">
        <v>1090100625608</v>
      </c>
      <c r="B20549" t="s">
        <v>19449</v>
      </c>
    </row>
    <row r="20550" spans="1:2">
      <c r="A20550" s="1">
        <v>1090100625639</v>
      </c>
      <c r="B20550" t="s">
        <v>19450</v>
      </c>
    </row>
    <row r="20551" spans="1:2">
      <c r="A20551" s="1">
        <v>1090100625646</v>
      </c>
      <c r="B20551" t="s">
        <v>19451</v>
      </c>
    </row>
    <row r="20552" spans="1:2">
      <c r="A20552" s="1">
        <v>1090100625660</v>
      </c>
      <c r="B20552" t="s">
        <v>19452</v>
      </c>
    </row>
    <row r="20553" spans="1:2">
      <c r="A20553" s="1">
        <v>1090100625684</v>
      </c>
      <c r="B20553" t="s">
        <v>19453</v>
      </c>
    </row>
    <row r="20554" spans="1:2">
      <c r="A20554" s="1">
        <v>1090100625691</v>
      </c>
      <c r="B20554" t="s">
        <v>19454</v>
      </c>
    </row>
    <row r="20555" spans="1:2">
      <c r="A20555" s="1">
        <v>1090100625707</v>
      </c>
      <c r="B20555" t="s">
        <v>19455</v>
      </c>
    </row>
    <row r="20556" spans="1:2">
      <c r="A20556" s="1">
        <v>1090100625714</v>
      </c>
      <c r="B20556" t="s">
        <v>19456</v>
      </c>
    </row>
    <row r="20557" spans="1:2">
      <c r="A20557" s="1">
        <v>1090100625721</v>
      </c>
      <c r="B20557" t="s">
        <v>19457</v>
      </c>
    </row>
    <row r="20558" spans="1:2">
      <c r="A20558" s="1">
        <v>1090100625738</v>
      </c>
      <c r="B20558" t="s">
        <v>19458</v>
      </c>
    </row>
    <row r="20559" spans="1:2">
      <c r="A20559" s="1">
        <v>1090100625745</v>
      </c>
      <c r="B20559" t="s">
        <v>19459</v>
      </c>
    </row>
    <row r="20560" spans="1:2">
      <c r="A20560" s="1">
        <v>1090100625752</v>
      </c>
      <c r="B20560" t="s">
        <v>19460</v>
      </c>
    </row>
    <row r="20561" spans="1:2">
      <c r="A20561" s="1">
        <v>1090100625769</v>
      </c>
      <c r="B20561" t="s">
        <v>19461</v>
      </c>
    </row>
    <row r="20562" spans="1:2">
      <c r="A20562" s="1">
        <v>1090100625776</v>
      </c>
      <c r="B20562" t="s">
        <v>19462</v>
      </c>
    </row>
    <row r="20563" spans="1:2">
      <c r="A20563" s="1">
        <v>1090100625783</v>
      </c>
      <c r="B20563" t="s">
        <v>19463</v>
      </c>
    </row>
    <row r="20564" spans="1:2">
      <c r="A20564" s="1">
        <v>1090100625790</v>
      </c>
      <c r="B20564" t="s">
        <v>19464</v>
      </c>
    </row>
    <row r="20565" spans="1:2">
      <c r="A20565" s="1">
        <v>1090100625806</v>
      </c>
      <c r="B20565" t="s">
        <v>19465</v>
      </c>
    </row>
    <row r="20566" spans="1:2">
      <c r="A20566" s="1">
        <v>1090100625813</v>
      </c>
      <c r="B20566" t="s">
        <v>19466</v>
      </c>
    </row>
    <row r="20567" spans="1:2">
      <c r="A20567" s="1">
        <v>1090100625820</v>
      </c>
      <c r="B20567" t="s">
        <v>19467</v>
      </c>
    </row>
    <row r="20568" spans="1:2">
      <c r="A20568" s="1">
        <v>1090100625837</v>
      </c>
      <c r="B20568" t="s">
        <v>19468</v>
      </c>
    </row>
    <row r="20569" spans="1:2">
      <c r="A20569" s="1">
        <v>1090100625844</v>
      </c>
      <c r="B20569" t="s">
        <v>19469</v>
      </c>
    </row>
    <row r="20570" spans="1:2">
      <c r="A20570" s="1">
        <v>1090100625851</v>
      </c>
      <c r="B20570" t="s">
        <v>19470</v>
      </c>
    </row>
    <row r="20571" spans="1:2">
      <c r="A20571" s="1">
        <v>1090100625868</v>
      </c>
      <c r="B20571" t="s">
        <v>19471</v>
      </c>
    </row>
    <row r="20572" spans="1:2">
      <c r="A20572" s="1">
        <v>1090100625875</v>
      </c>
      <c r="B20572" t="s">
        <v>19472</v>
      </c>
    </row>
    <row r="20573" spans="1:2">
      <c r="A20573" s="1">
        <v>1090100625882</v>
      </c>
      <c r="B20573" t="s">
        <v>19473</v>
      </c>
    </row>
    <row r="20574" spans="1:2">
      <c r="A20574" s="1">
        <v>1090100625899</v>
      </c>
      <c r="B20574" t="s">
        <v>19474</v>
      </c>
    </row>
    <row r="20575" spans="1:2">
      <c r="A20575" s="1">
        <v>1090100625905</v>
      </c>
      <c r="B20575" t="s">
        <v>19475</v>
      </c>
    </row>
    <row r="20576" spans="1:2">
      <c r="A20576" s="1">
        <v>1090100625912</v>
      </c>
      <c r="B20576" t="s">
        <v>19476</v>
      </c>
    </row>
    <row r="20577" spans="1:2">
      <c r="A20577" s="1">
        <v>1090100625929</v>
      </c>
      <c r="B20577" t="s">
        <v>19477</v>
      </c>
    </row>
    <row r="20578" spans="1:2">
      <c r="A20578" s="1">
        <v>1090100625936</v>
      </c>
      <c r="B20578" t="s">
        <v>19478</v>
      </c>
    </row>
    <row r="20579" spans="1:2">
      <c r="A20579" s="1">
        <v>1090100625943</v>
      </c>
      <c r="B20579" t="s">
        <v>19479</v>
      </c>
    </row>
    <row r="20580" spans="1:2">
      <c r="A20580" s="1">
        <v>1090100625950</v>
      </c>
      <c r="B20580" t="s">
        <v>19480</v>
      </c>
    </row>
    <row r="20581" spans="1:2">
      <c r="A20581" s="1">
        <v>1090100625974</v>
      </c>
      <c r="B20581" t="s">
        <v>19481</v>
      </c>
    </row>
    <row r="20582" spans="1:2">
      <c r="A20582" s="1">
        <v>1090100626001</v>
      </c>
      <c r="B20582" t="s">
        <v>19482</v>
      </c>
    </row>
    <row r="20583" spans="1:2">
      <c r="A20583" s="1">
        <v>1090100626155</v>
      </c>
      <c r="B20583" t="s">
        <v>19483</v>
      </c>
    </row>
    <row r="20584" spans="1:2">
      <c r="A20584" s="1">
        <v>1090100626162</v>
      </c>
      <c r="B20584" t="s">
        <v>19484</v>
      </c>
    </row>
    <row r="20585" spans="1:2">
      <c r="A20585" s="1">
        <v>1090100626179</v>
      </c>
      <c r="B20585" t="s">
        <v>19485</v>
      </c>
    </row>
    <row r="20586" spans="1:2">
      <c r="A20586" s="1">
        <v>1090100626186</v>
      </c>
      <c r="B20586" t="s">
        <v>19486</v>
      </c>
    </row>
    <row r="20587" spans="1:2">
      <c r="A20587" s="1">
        <v>1090100626193</v>
      </c>
      <c r="B20587" t="s">
        <v>19427</v>
      </c>
    </row>
    <row r="20588" spans="1:2">
      <c r="A20588" s="1">
        <v>1090100626230</v>
      </c>
      <c r="B20588" t="s">
        <v>19487</v>
      </c>
    </row>
    <row r="20589" spans="1:2">
      <c r="A20589" s="1">
        <v>1090100626254</v>
      </c>
      <c r="B20589" t="s">
        <v>19488</v>
      </c>
    </row>
    <row r="20590" spans="1:2">
      <c r="A20590" s="1">
        <v>1090100626292</v>
      </c>
      <c r="B20590" t="s">
        <v>19489</v>
      </c>
    </row>
    <row r="20591" spans="1:2">
      <c r="A20591" s="1">
        <v>1090100626308</v>
      </c>
      <c r="B20591" t="s">
        <v>19490</v>
      </c>
    </row>
    <row r="20592" spans="1:2">
      <c r="A20592" s="1">
        <v>1090100626315</v>
      </c>
      <c r="B20592" t="s">
        <v>19491</v>
      </c>
    </row>
    <row r="20593" spans="1:2">
      <c r="A20593" s="1">
        <v>1090100626322</v>
      </c>
      <c r="B20593" t="s">
        <v>19492</v>
      </c>
    </row>
    <row r="20594" spans="1:2">
      <c r="A20594" s="1">
        <v>1090100626339</v>
      </c>
      <c r="B20594" t="s">
        <v>19493</v>
      </c>
    </row>
    <row r="20595" spans="1:2">
      <c r="A20595" s="1">
        <v>1090100626520</v>
      </c>
      <c r="B20595" t="s">
        <v>19494</v>
      </c>
    </row>
    <row r="20596" spans="1:2">
      <c r="A20596" s="1">
        <v>1090100626537</v>
      </c>
      <c r="B20596" t="s">
        <v>19495</v>
      </c>
    </row>
    <row r="20597" spans="1:2">
      <c r="A20597" s="1">
        <v>1090100626544</v>
      </c>
      <c r="B20597" t="s">
        <v>19496</v>
      </c>
    </row>
    <row r="20598" spans="1:2">
      <c r="A20598" s="1">
        <v>1090100626551</v>
      </c>
      <c r="B20598" t="s">
        <v>19497</v>
      </c>
    </row>
    <row r="20599" spans="1:2">
      <c r="A20599" s="1">
        <v>1090100626568</v>
      </c>
      <c r="B20599" t="s">
        <v>19498</v>
      </c>
    </row>
    <row r="20600" spans="1:2">
      <c r="A20600" s="1">
        <v>1090100626575</v>
      </c>
      <c r="B20600" t="s">
        <v>19499</v>
      </c>
    </row>
    <row r="20601" spans="1:2">
      <c r="A20601" s="1">
        <v>1090100626582</v>
      </c>
      <c r="B20601" t="s">
        <v>19500</v>
      </c>
    </row>
    <row r="20602" spans="1:2">
      <c r="A20602" s="1">
        <v>1090100626599</v>
      </c>
      <c r="B20602" t="s">
        <v>19501</v>
      </c>
    </row>
    <row r="20603" spans="1:2">
      <c r="A20603" s="1">
        <v>1090100626605</v>
      </c>
      <c r="B20603" t="s">
        <v>19502</v>
      </c>
    </row>
    <row r="20604" spans="1:2">
      <c r="A20604" s="1">
        <v>1090100626636</v>
      </c>
      <c r="B20604" t="s">
        <v>19503</v>
      </c>
    </row>
    <row r="20605" spans="1:2">
      <c r="A20605" s="1">
        <v>1090100626667</v>
      </c>
      <c r="B20605" t="s">
        <v>19504</v>
      </c>
    </row>
    <row r="20606" spans="1:2">
      <c r="A20606" s="1">
        <v>1090100626674</v>
      </c>
      <c r="B20606" t="s">
        <v>19505</v>
      </c>
    </row>
    <row r="20607" spans="1:2">
      <c r="A20607" s="1">
        <v>1090100626681</v>
      </c>
      <c r="B20607" t="s">
        <v>19506</v>
      </c>
    </row>
    <row r="20608" spans="1:2">
      <c r="A20608" s="1">
        <v>1090100626698</v>
      </c>
      <c r="B20608" t="s">
        <v>19507</v>
      </c>
    </row>
    <row r="20609" spans="1:2">
      <c r="A20609" s="1">
        <v>1090100626704</v>
      </c>
      <c r="B20609" t="s">
        <v>19508</v>
      </c>
    </row>
    <row r="20610" spans="1:2">
      <c r="A20610" s="1">
        <v>1090100626711</v>
      </c>
      <c r="B20610" t="s">
        <v>19509</v>
      </c>
    </row>
    <row r="20611" spans="1:2">
      <c r="A20611" s="1">
        <v>1090100626728</v>
      </c>
      <c r="B20611" t="s">
        <v>19510</v>
      </c>
    </row>
    <row r="20612" spans="1:2">
      <c r="A20612" s="1">
        <v>1090100626735</v>
      </c>
      <c r="B20612" t="s">
        <v>19511</v>
      </c>
    </row>
    <row r="20613" spans="1:2">
      <c r="A20613" s="1">
        <v>1090100626759</v>
      </c>
      <c r="B20613" t="s">
        <v>19512</v>
      </c>
    </row>
    <row r="20614" spans="1:2">
      <c r="A20614" s="1">
        <v>1090100626766</v>
      </c>
      <c r="B20614" t="s">
        <v>19513</v>
      </c>
    </row>
    <row r="20615" spans="1:2">
      <c r="A20615" s="1">
        <v>1090100626773</v>
      </c>
      <c r="B20615" t="s">
        <v>19514</v>
      </c>
    </row>
    <row r="20616" spans="1:2">
      <c r="A20616" s="1">
        <v>1090100626780</v>
      </c>
      <c r="B20616" t="s">
        <v>19515</v>
      </c>
    </row>
    <row r="20617" spans="1:2">
      <c r="A20617" s="1">
        <v>1090100626797</v>
      </c>
      <c r="B20617" t="s">
        <v>19516</v>
      </c>
    </row>
    <row r="20618" spans="1:2">
      <c r="A20618" s="1">
        <v>1090100626803</v>
      </c>
      <c r="B20618" t="s">
        <v>19517</v>
      </c>
    </row>
    <row r="20619" spans="1:2">
      <c r="A20619" s="1">
        <v>1090100626827</v>
      </c>
      <c r="B20619" t="s">
        <v>19518</v>
      </c>
    </row>
    <row r="20620" spans="1:2">
      <c r="A20620" s="1">
        <v>1090100626834</v>
      </c>
      <c r="B20620" t="s">
        <v>19519</v>
      </c>
    </row>
    <row r="20621" spans="1:2">
      <c r="A20621" s="1">
        <v>1090100626841</v>
      </c>
      <c r="B20621" t="s">
        <v>19520</v>
      </c>
    </row>
    <row r="20622" spans="1:2">
      <c r="A20622" s="1">
        <v>1090100626858</v>
      </c>
      <c r="B20622" t="s">
        <v>19521</v>
      </c>
    </row>
    <row r="20623" spans="1:2">
      <c r="A20623" s="1">
        <v>1090100626872</v>
      </c>
      <c r="B20623" t="s">
        <v>19522</v>
      </c>
    </row>
    <row r="20624" spans="1:2">
      <c r="A20624" s="1">
        <v>1090100626889</v>
      </c>
      <c r="B20624" t="s">
        <v>19523</v>
      </c>
    </row>
    <row r="20625" spans="1:2">
      <c r="A20625" s="1">
        <v>1090100627121</v>
      </c>
      <c r="B20625" t="s">
        <v>19524</v>
      </c>
    </row>
    <row r="20626" spans="1:2">
      <c r="A20626" s="1">
        <v>1090100627138</v>
      </c>
      <c r="B20626" t="s">
        <v>19525</v>
      </c>
    </row>
    <row r="20627" spans="1:2">
      <c r="A20627" s="1">
        <v>1090100627145</v>
      </c>
      <c r="B20627" t="s">
        <v>19526</v>
      </c>
    </row>
    <row r="20628" spans="1:2">
      <c r="A20628" s="1">
        <v>1090100627152</v>
      </c>
      <c r="B20628" t="s">
        <v>19527</v>
      </c>
    </row>
    <row r="20629" spans="1:2">
      <c r="A20629" s="1">
        <v>1090100627169</v>
      </c>
      <c r="B20629" t="s">
        <v>19528</v>
      </c>
    </row>
    <row r="20630" spans="1:2">
      <c r="A20630" s="1">
        <v>1090100627176</v>
      </c>
      <c r="B20630" t="s">
        <v>19529</v>
      </c>
    </row>
    <row r="20631" spans="1:2">
      <c r="A20631" s="1">
        <v>1090100627183</v>
      </c>
      <c r="B20631" t="s">
        <v>19530</v>
      </c>
    </row>
    <row r="20632" spans="1:2">
      <c r="A20632" s="1">
        <v>1090100627190</v>
      </c>
      <c r="B20632" t="s">
        <v>19531</v>
      </c>
    </row>
    <row r="20633" spans="1:2">
      <c r="A20633" s="1">
        <v>1090100627206</v>
      </c>
      <c r="B20633" t="s">
        <v>19532</v>
      </c>
    </row>
    <row r="20634" spans="1:2">
      <c r="A20634" s="1">
        <v>1090100627213</v>
      </c>
      <c r="B20634" t="s">
        <v>19533</v>
      </c>
    </row>
    <row r="20635" spans="1:2">
      <c r="A20635" s="1">
        <v>1090100627220</v>
      </c>
      <c r="B20635" t="s">
        <v>19534</v>
      </c>
    </row>
    <row r="20636" spans="1:2">
      <c r="A20636" s="1">
        <v>1090100627237</v>
      </c>
      <c r="B20636" t="s">
        <v>19535</v>
      </c>
    </row>
    <row r="20637" spans="1:2">
      <c r="A20637" s="1">
        <v>1090100627244</v>
      </c>
      <c r="B20637" t="s">
        <v>19536</v>
      </c>
    </row>
    <row r="20638" spans="1:2">
      <c r="A20638" s="1">
        <v>1090100627251</v>
      </c>
      <c r="B20638" t="s">
        <v>19537</v>
      </c>
    </row>
    <row r="20639" spans="1:2">
      <c r="A20639" s="1">
        <v>1090100627268</v>
      </c>
      <c r="B20639" t="s">
        <v>19538</v>
      </c>
    </row>
    <row r="20640" spans="1:2">
      <c r="A20640" s="1">
        <v>1090100627282</v>
      </c>
      <c r="B20640" t="s">
        <v>19539</v>
      </c>
    </row>
    <row r="20641" spans="1:2">
      <c r="A20641" s="1">
        <v>1090100627299</v>
      </c>
      <c r="B20641" t="s">
        <v>19540</v>
      </c>
    </row>
    <row r="20642" spans="1:2">
      <c r="A20642" s="1">
        <v>1090100627305</v>
      </c>
      <c r="B20642" t="s">
        <v>19541</v>
      </c>
    </row>
    <row r="20643" spans="1:2">
      <c r="A20643" s="1">
        <v>1090100627336</v>
      </c>
      <c r="B20643" t="s">
        <v>19542</v>
      </c>
    </row>
    <row r="20644" spans="1:2">
      <c r="A20644" s="1">
        <v>1090100627343</v>
      </c>
      <c r="B20644" t="s">
        <v>19543</v>
      </c>
    </row>
    <row r="20645" spans="1:2">
      <c r="A20645" s="1">
        <v>1090100627350</v>
      </c>
      <c r="B20645" t="s">
        <v>19544</v>
      </c>
    </row>
    <row r="20646" spans="1:2">
      <c r="A20646" s="1">
        <v>1090100627374</v>
      </c>
      <c r="B20646" t="s">
        <v>19545</v>
      </c>
    </row>
    <row r="20647" spans="1:2">
      <c r="A20647" s="1">
        <v>1090100627381</v>
      </c>
      <c r="B20647" t="s">
        <v>19546</v>
      </c>
    </row>
    <row r="20648" spans="1:2">
      <c r="A20648" s="1">
        <v>1090100627398</v>
      </c>
      <c r="B20648" t="s">
        <v>19547</v>
      </c>
    </row>
    <row r="20649" spans="1:2">
      <c r="A20649" s="1">
        <v>1090100627404</v>
      </c>
      <c r="B20649" t="s">
        <v>19548</v>
      </c>
    </row>
    <row r="20650" spans="1:2">
      <c r="A20650" s="1">
        <v>1090100627411</v>
      </c>
      <c r="B20650" t="s">
        <v>19549</v>
      </c>
    </row>
    <row r="20651" spans="1:2">
      <c r="A20651" s="1">
        <v>1090100627428</v>
      </c>
      <c r="B20651" t="s">
        <v>19550</v>
      </c>
    </row>
    <row r="20652" spans="1:2">
      <c r="A20652" s="1">
        <v>1090100627435</v>
      </c>
      <c r="B20652" t="s">
        <v>19551</v>
      </c>
    </row>
    <row r="20653" spans="1:2">
      <c r="A20653" s="1">
        <v>1090100627442</v>
      </c>
      <c r="B20653" t="s">
        <v>19552</v>
      </c>
    </row>
    <row r="20654" spans="1:2">
      <c r="A20654" s="1">
        <v>1090100627459</v>
      </c>
      <c r="B20654" t="s">
        <v>19553</v>
      </c>
    </row>
    <row r="20655" spans="1:2">
      <c r="A20655" s="1">
        <v>1090100627466</v>
      </c>
      <c r="B20655" t="s">
        <v>19554</v>
      </c>
    </row>
    <row r="20656" spans="1:2">
      <c r="A20656" s="1">
        <v>1090100627473</v>
      </c>
      <c r="B20656" t="s">
        <v>19555</v>
      </c>
    </row>
    <row r="20657" spans="1:2">
      <c r="A20657" s="1">
        <v>1090100627480</v>
      </c>
      <c r="B20657" t="s">
        <v>19556</v>
      </c>
    </row>
    <row r="20658" spans="1:2">
      <c r="A20658" s="1">
        <v>1090100627497</v>
      </c>
      <c r="B20658" t="s">
        <v>19557</v>
      </c>
    </row>
    <row r="20659" spans="1:2">
      <c r="A20659" s="1">
        <v>1090100627510</v>
      </c>
      <c r="B20659" t="s">
        <v>19558</v>
      </c>
    </row>
    <row r="20660" spans="1:2">
      <c r="A20660" s="1">
        <v>1090100627527</v>
      </c>
      <c r="B20660" t="s">
        <v>19559</v>
      </c>
    </row>
    <row r="20661" spans="1:2">
      <c r="A20661" s="1">
        <v>1090100627534</v>
      </c>
      <c r="B20661" t="s">
        <v>19560</v>
      </c>
    </row>
    <row r="20662" spans="1:2">
      <c r="A20662" s="1">
        <v>1090100627541</v>
      </c>
      <c r="B20662" t="s">
        <v>19561</v>
      </c>
    </row>
    <row r="20663" spans="1:2">
      <c r="A20663" s="1">
        <v>1090100627558</v>
      </c>
      <c r="B20663" t="s">
        <v>19562</v>
      </c>
    </row>
    <row r="20664" spans="1:2">
      <c r="A20664" s="1">
        <v>1090100627565</v>
      </c>
      <c r="B20664" t="s">
        <v>19563</v>
      </c>
    </row>
    <row r="20665" spans="1:2">
      <c r="A20665" s="1">
        <v>1090100627596</v>
      </c>
      <c r="B20665" t="s">
        <v>19564</v>
      </c>
    </row>
    <row r="20666" spans="1:2">
      <c r="A20666" s="1">
        <v>1090100627602</v>
      </c>
      <c r="B20666" t="s">
        <v>19565</v>
      </c>
    </row>
    <row r="20667" spans="1:2">
      <c r="A20667" s="1">
        <v>1090100627619</v>
      </c>
      <c r="B20667" t="s">
        <v>19566</v>
      </c>
    </row>
    <row r="20668" spans="1:2">
      <c r="A20668" s="1">
        <v>1090100627626</v>
      </c>
      <c r="B20668" t="s">
        <v>19567</v>
      </c>
    </row>
    <row r="20669" spans="1:2">
      <c r="A20669" s="1">
        <v>1090100627633</v>
      </c>
      <c r="B20669" t="s">
        <v>19568</v>
      </c>
    </row>
    <row r="20670" spans="1:2">
      <c r="A20670" s="1">
        <v>1090100627640</v>
      </c>
      <c r="B20670" t="s">
        <v>19569</v>
      </c>
    </row>
    <row r="20671" spans="1:2">
      <c r="A20671" s="1">
        <v>1090100627657</v>
      </c>
      <c r="B20671" t="s">
        <v>19570</v>
      </c>
    </row>
    <row r="20672" spans="1:2">
      <c r="A20672" s="1">
        <v>1090100627664</v>
      </c>
      <c r="B20672" t="s">
        <v>19571</v>
      </c>
    </row>
    <row r="20673" spans="1:2">
      <c r="A20673" s="1">
        <v>1090100627671</v>
      </c>
      <c r="B20673" t="s">
        <v>19572</v>
      </c>
    </row>
    <row r="20674" spans="1:2">
      <c r="A20674" s="1">
        <v>1090100627824</v>
      </c>
      <c r="B20674" t="s">
        <v>19573</v>
      </c>
    </row>
    <row r="20675" spans="1:2">
      <c r="A20675" s="1">
        <v>1090100627848</v>
      </c>
      <c r="B20675" t="s">
        <v>19574</v>
      </c>
    </row>
    <row r="20676" spans="1:2">
      <c r="A20676" s="1">
        <v>1090100627855</v>
      </c>
      <c r="B20676" t="s">
        <v>19575</v>
      </c>
    </row>
    <row r="20677" spans="1:2">
      <c r="A20677" s="1">
        <v>1090100627862</v>
      </c>
      <c r="B20677" t="s">
        <v>19576</v>
      </c>
    </row>
    <row r="20678" spans="1:2">
      <c r="A20678" s="1">
        <v>1090100627879</v>
      </c>
      <c r="B20678" t="s">
        <v>19577</v>
      </c>
    </row>
    <row r="20679" spans="1:2">
      <c r="A20679" s="1">
        <v>1090100627886</v>
      </c>
      <c r="B20679" t="s">
        <v>19578</v>
      </c>
    </row>
    <row r="20680" spans="1:2">
      <c r="A20680" s="1">
        <v>1090100627909</v>
      </c>
      <c r="B20680" t="s">
        <v>19579</v>
      </c>
    </row>
    <row r="20681" spans="1:2">
      <c r="A20681" s="1">
        <v>1090100627916</v>
      </c>
      <c r="B20681" t="s">
        <v>19580</v>
      </c>
    </row>
    <row r="20682" spans="1:2">
      <c r="A20682" s="1">
        <v>1090100627923</v>
      </c>
      <c r="B20682" t="s">
        <v>19581</v>
      </c>
    </row>
    <row r="20683" spans="1:2">
      <c r="A20683" s="1">
        <v>1090100627930</v>
      </c>
      <c r="B20683" t="s">
        <v>19582</v>
      </c>
    </row>
    <row r="20684" spans="1:2">
      <c r="A20684" s="1">
        <v>1090100627947</v>
      </c>
      <c r="B20684" t="s">
        <v>19583</v>
      </c>
    </row>
    <row r="20685" spans="1:2">
      <c r="A20685" s="1">
        <v>1090100627954</v>
      </c>
      <c r="B20685" t="s">
        <v>19584</v>
      </c>
    </row>
    <row r="20686" spans="1:2">
      <c r="A20686" s="1">
        <v>1090100627961</v>
      </c>
      <c r="B20686" t="s">
        <v>19585</v>
      </c>
    </row>
    <row r="20687" spans="1:2">
      <c r="A20687" s="1">
        <v>1090100627978</v>
      </c>
      <c r="B20687" t="s">
        <v>19586</v>
      </c>
    </row>
    <row r="20688" spans="1:2">
      <c r="A20688" s="1">
        <v>1090100627985</v>
      </c>
      <c r="B20688" t="s">
        <v>19587</v>
      </c>
    </row>
    <row r="20689" spans="1:2">
      <c r="A20689" s="1">
        <v>1090100627992</v>
      </c>
      <c r="B20689" t="s">
        <v>19588</v>
      </c>
    </row>
    <row r="20690" spans="1:2">
      <c r="A20690" s="1">
        <v>1090100628005</v>
      </c>
      <c r="B20690" t="s">
        <v>19589</v>
      </c>
    </row>
    <row r="20691" spans="1:2">
      <c r="A20691" s="1">
        <v>1090100628012</v>
      </c>
      <c r="B20691" t="s">
        <v>19590</v>
      </c>
    </row>
    <row r="20692" spans="1:2">
      <c r="A20692" s="1">
        <v>1090100628043</v>
      </c>
      <c r="B20692" t="s">
        <v>19591</v>
      </c>
    </row>
    <row r="20693" spans="1:2">
      <c r="A20693" s="1">
        <v>1090100628050</v>
      </c>
      <c r="B20693" t="s">
        <v>19592</v>
      </c>
    </row>
    <row r="20694" spans="1:2">
      <c r="A20694" s="1">
        <v>1090100628128</v>
      </c>
      <c r="B20694" t="s">
        <v>19593</v>
      </c>
    </row>
    <row r="20695" spans="1:2">
      <c r="A20695" s="1">
        <v>1090100628135</v>
      </c>
      <c r="B20695" t="s">
        <v>19594</v>
      </c>
    </row>
    <row r="20696" spans="1:2">
      <c r="A20696" s="1">
        <v>1090100628142</v>
      </c>
      <c r="B20696" t="s">
        <v>19595</v>
      </c>
    </row>
    <row r="20697" spans="1:2">
      <c r="A20697" s="1">
        <v>1090100628159</v>
      </c>
      <c r="B20697" t="s">
        <v>19596</v>
      </c>
    </row>
    <row r="20698" spans="1:2">
      <c r="A20698" s="1">
        <v>1090100628166</v>
      </c>
      <c r="B20698" t="s">
        <v>19597</v>
      </c>
    </row>
    <row r="20699" spans="1:2">
      <c r="A20699" s="1">
        <v>1090100628173</v>
      </c>
      <c r="B20699" t="s">
        <v>19598</v>
      </c>
    </row>
    <row r="20700" spans="1:2">
      <c r="A20700" s="1">
        <v>1090100628180</v>
      </c>
      <c r="B20700" t="s">
        <v>19599</v>
      </c>
    </row>
    <row r="20701" spans="1:2">
      <c r="A20701" s="1">
        <v>1090100628197</v>
      </c>
      <c r="B20701" t="s">
        <v>19600</v>
      </c>
    </row>
    <row r="20702" spans="1:2">
      <c r="A20702" s="1">
        <v>1090100628203</v>
      </c>
      <c r="B20702" t="s">
        <v>19601</v>
      </c>
    </row>
    <row r="20703" spans="1:2">
      <c r="A20703" s="1">
        <v>1090100628210</v>
      </c>
      <c r="B20703" t="s">
        <v>19602</v>
      </c>
    </row>
    <row r="20704" spans="1:2">
      <c r="A20704" s="1">
        <v>1090100628302</v>
      </c>
      <c r="B20704" t="s">
        <v>19603</v>
      </c>
    </row>
    <row r="20705" spans="1:2">
      <c r="A20705" s="1">
        <v>1090100628319</v>
      </c>
      <c r="B20705" t="s">
        <v>19604</v>
      </c>
    </row>
    <row r="20706" spans="1:2">
      <c r="A20706" s="1">
        <v>1090100628326</v>
      </c>
      <c r="B20706" t="s">
        <v>19605</v>
      </c>
    </row>
    <row r="20707" spans="1:2">
      <c r="A20707" s="1">
        <v>1090100628333</v>
      </c>
      <c r="B20707" t="s">
        <v>19606</v>
      </c>
    </row>
    <row r="20708" spans="1:2">
      <c r="A20708" s="1">
        <v>1090100628340</v>
      </c>
      <c r="B20708" t="s">
        <v>19607</v>
      </c>
    </row>
    <row r="20709" spans="1:2">
      <c r="A20709" s="1">
        <v>1090100628357</v>
      </c>
      <c r="B20709" t="s">
        <v>19608</v>
      </c>
    </row>
    <row r="20710" spans="1:2">
      <c r="A20710" s="1">
        <v>1090100628364</v>
      </c>
      <c r="B20710" t="s">
        <v>19609</v>
      </c>
    </row>
    <row r="20711" spans="1:2">
      <c r="A20711" s="1">
        <v>1090100628371</v>
      </c>
      <c r="B20711" t="s">
        <v>19610</v>
      </c>
    </row>
    <row r="20712" spans="1:2">
      <c r="A20712" s="1">
        <v>1090100628388</v>
      </c>
      <c r="B20712" t="s">
        <v>19611</v>
      </c>
    </row>
    <row r="20713" spans="1:2">
      <c r="A20713" s="1">
        <v>1090100628395</v>
      </c>
      <c r="B20713" t="s">
        <v>19612</v>
      </c>
    </row>
    <row r="20714" spans="1:2">
      <c r="A20714" s="1">
        <v>1090100628401</v>
      </c>
      <c r="B20714" t="s">
        <v>19613</v>
      </c>
    </row>
    <row r="20715" spans="1:2">
      <c r="A20715" s="1">
        <v>1090100628418</v>
      </c>
      <c r="B20715" t="s">
        <v>19614</v>
      </c>
    </row>
    <row r="20716" spans="1:2">
      <c r="A20716" s="1">
        <v>1090100628432</v>
      </c>
      <c r="B20716" t="s">
        <v>19615</v>
      </c>
    </row>
    <row r="20717" spans="1:2">
      <c r="A20717" s="1">
        <v>1090100628449</v>
      </c>
      <c r="B20717" t="s">
        <v>19616</v>
      </c>
    </row>
    <row r="20718" spans="1:2">
      <c r="A20718" s="1">
        <v>1090100628456</v>
      </c>
      <c r="B20718" t="s">
        <v>19617</v>
      </c>
    </row>
    <row r="20719" spans="1:2">
      <c r="A20719" s="1">
        <v>1090100628463</v>
      </c>
      <c r="B20719" t="s">
        <v>19618</v>
      </c>
    </row>
    <row r="20720" spans="1:2">
      <c r="A20720" s="1">
        <v>1090100628470</v>
      </c>
      <c r="B20720" t="s">
        <v>19619</v>
      </c>
    </row>
    <row r="20721" spans="1:2">
      <c r="A20721" s="1">
        <v>1090100628487</v>
      </c>
      <c r="B20721" t="s">
        <v>19620</v>
      </c>
    </row>
    <row r="20722" spans="1:2">
      <c r="A20722" s="1">
        <v>1090100628494</v>
      </c>
      <c r="B20722" t="s">
        <v>19621</v>
      </c>
    </row>
    <row r="20723" spans="1:2">
      <c r="A20723" s="1">
        <v>1090100628500</v>
      </c>
      <c r="B20723" t="s">
        <v>19622</v>
      </c>
    </row>
    <row r="20724" spans="1:2">
      <c r="A20724" s="1">
        <v>1090100628517</v>
      </c>
      <c r="B20724" t="s">
        <v>19623</v>
      </c>
    </row>
    <row r="20725" spans="1:2">
      <c r="A20725" s="1">
        <v>1090100628524</v>
      </c>
      <c r="B20725" t="s">
        <v>19624</v>
      </c>
    </row>
    <row r="20726" spans="1:2">
      <c r="A20726" s="1">
        <v>1090100628548</v>
      </c>
      <c r="B20726" t="s">
        <v>19625</v>
      </c>
    </row>
    <row r="20727" spans="1:2">
      <c r="A20727" s="1">
        <v>1090100628555</v>
      </c>
      <c r="B20727" t="s">
        <v>19626</v>
      </c>
    </row>
    <row r="20728" spans="1:2">
      <c r="A20728" s="1">
        <v>1090100628562</v>
      </c>
      <c r="B20728" t="s">
        <v>19627</v>
      </c>
    </row>
    <row r="20729" spans="1:2">
      <c r="A20729" s="1">
        <v>1090100628579</v>
      </c>
      <c r="B20729" t="s">
        <v>19628</v>
      </c>
    </row>
    <row r="20730" spans="1:2">
      <c r="A20730" s="1">
        <v>1090100628586</v>
      </c>
      <c r="B20730" t="s">
        <v>19629</v>
      </c>
    </row>
    <row r="20731" spans="1:2">
      <c r="A20731" s="1">
        <v>1090100628593</v>
      </c>
      <c r="B20731" t="s">
        <v>19630</v>
      </c>
    </row>
    <row r="20732" spans="1:2">
      <c r="A20732" s="1">
        <v>1090100628609</v>
      </c>
      <c r="B20732" t="s">
        <v>19631</v>
      </c>
    </row>
    <row r="20733" spans="1:2">
      <c r="A20733" s="1">
        <v>1090100628616</v>
      </c>
      <c r="B20733" t="s">
        <v>19632</v>
      </c>
    </row>
    <row r="20734" spans="1:2">
      <c r="A20734" s="1">
        <v>1090100628623</v>
      </c>
      <c r="B20734" t="s">
        <v>19633</v>
      </c>
    </row>
    <row r="20735" spans="1:2">
      <c r="A20735" s="1">
        <v>1090100628630</v>
      </c>
      <c r="B20735" t="s">
        <v>19634</v>
      </c>
    </row>
    <row r="20736" spans="1:2">
      <c r="A20736" s="1">
        <v>1090100628647</v>
      </c>
      <c r="B20736" t="s">
        <v>19635</v>
      </c>
    </row>
    <row r="20737" spans="1:2">
      <c r="A20737" s="1">
        <v>1090100628654</v>
      </c>
      <c r="B20737" t="s">
        <v>19636</v>
      </c>
    </row>
    <row r="20738" spans="1:2">
      <c r="A20738" s="1">
        <v>1090100628661</v>
      </c>
      <c r="B20738" t="s">
        <v>19637</v>
      </c>
    </row>
    <row r="20739" spans="1:2">
      <c r="A20739" s="1">
        <v>1090100628678</v>
      </c>
      <c r="B20739" t="s">
        <v>19638</v>
      </c>
    </row>
    <row r="20740" spans="1:2">
      <c r="A20740" s="1">
        <v>1090100628685</v>
      </c>
      <c r="B20740" t="s">
        <v>19639</v>
      </c>
    </row>
    <row r="20741" spans="1:2">
      <c r="A20741" s="1">
        <v>1090100628708</v>
      </c>
      <c r="B20741" t="s">
        <v>19640</v>
      </c>
    </row>
    <row r="20742" spans="1:2">
      <c r="A20742" s="1">
        <v>1090100628746</v>
      </c>
      <c r="B20742" t="s">
        <v>19641</v>
      </c>
    </row>
    <row r="20743" spans="1:2">
      <c r="A20743" s="1">
        <v>1090100628753</v>
      </c>
      <c r="B20743" t="s">
        <v>19642</v>
      </c>
    </row>
    <row r="20744" spans="1:2">
      <c r="A20744" s="1">
        <v>1090100628777</v>
      </c>
      <c r="B20744" t="s">
        <v>19643</v>
      </c>
    </row>
    <row r="20745" spans="1:2">
      <c r="A20745" s="1">
        <v>1090100628784</v>
      </c>
      <c r="B20745" t="s">
        <v>19644</v>
      </c>
    </row>
    <row r="20746" spans="1:2">
      <c r="A20746" s="1">
        <v>1090100628814</v>
      </c>
      <c r="B20746" t="s">
        <v>19645</v>
      </c>
    </row>
    <row r="20747" spans="1:2">
      <c r="A20747" s="1">
        <v>1090100628845</v>
      </c>
      <c r="B20747" t="s">
        <v>19646</v>
      </c>
    </row>
    <row r="20748" spans="1:2">
      <c r="A20748" s="1">
        <v>1090100628852</v>
      </c>
      <c r="B20748" t="s">
        <v>19647</v>
      </c>
    </row>
    <row r="20749" spans="1:2">
      <c r="A20749" s="1">
        <v>1090100628869</v>
      </c>
      <c r="B20749" t="s">
        <v>19648</v>
      </c>
    </row>
    <row r="20750" spans="1:2">
      <c r="A20750" s="1">
        <v>1090100628876</v>
      </c>
      <c r="B20750" t="s">
        <v>19649</v>
      </c>
    </row>
    <row r="20751" spans="1:2">
      <c r="A20751" s="1">
        <v>1090100628883</v>
      </c>
      <c r="B20751" t="s">
        <v>19650</v>
      </c>
    </row>
    <row r="20752" spans="1:2">
      <c r="A20752" s="1">
        <v>1090100629033</v>
      </c>
      <c r="B20752" t="s">
        <v>19651</v>
      </c>
    </row>
    <row r="20753" spans="1:2">
      <c r="A20753" s="1">
        <v>1090100629040</v>
      </c>
      <c r="B20753" t="s">
        <v>19652</v>
      </c>
    </row>
    <row r="20754" spans="1:2">
      <c r="A20754" s="1">
        <v>1090100629057</v>
      </c>
      <c r="B20754" t="s">
        <v>19653</v>
      </c>
    </row>
    <row r="20755" spans="1:2">
      <c r="A20755" s="1">
        <v>1090100629064</v>
      </c>
      <c r="B20755" t="s">
        <v>19654</v>
      </c>
    </row>
    <row r="20756" spans="1:2">
      <c r="A20756" s="1">
        <v>1090100629071</v>
      </c>
      <c r="B20756" t="s">
        <v>19655</v>
      </c>
    </row>
    <row r="20757" spans="1:2">
      <c r="A20757" s="1">
        <v>1090100629088</v>
      </c>
      <c r="B20757" t="s">
        <v>19656</v>
      </c>
    </row>
    <row r="20758" spans="1:2">
      <c r="A20758" s="1">
        <v>1090100629095</v>
      </c>
      <c r="B20758" t="s">
        <v>19657</v>
      </c>
    </row>
    <row r="20759" spans="1:2">
      <c r="A20759" s="1">
        <v>1090100629101</v>
      </c>
      <c r="B20759" t="s">
        <v>19658</v>
      </c>
    </row>
    <row r="20760" spans="1:2">
      <c r="A20760" s="1">
        <v>1090100629118</v>
      </c>
      <c r="B20760" t="s">
        <v>19659</v>
      </c>
    </row>
    <row r="20761" spans="1:2">
      <c r="A20761" s="1">
        <v>1090100629125</v>
      </c>
      <c r="B20761" t="s">
        <v>19660</v>
      </c>
    </row>
    <row r="20762" spans="1:2">
      <c r="A20762" s="1">
        <v>1090100629132</v>
      </c>
      <c r="B20762" t="s">
        <v>19661</v>
      </c>
    </row>
    <row r="20763" spans="1:2">
      <c r="A20763" s="1">
        <v>1090100629149</v>
      </c>
      <c r="B20763" t="s">
        <v>19662</v>
      </c>
    </row>
    <row r="20764" spans="1:2">
      <c r="A20764" s="1">
        <v>1090100629156</v>
      </c>
      <c r="B20764" t="s">
        <v>19663</v>
      </c>
    </row>
    <row r="20765" spans="1:2">
      <c r="A20765" s="1">
        <v>1090100629170</v>
      </c>
      <c r="B20765" t="s">
        <v>19664</v>
      </c>
    </row>
    <row r="20766" spans="1:2">
      <c r="A20766" s="1">
        <v>1090100629187</v>
      </c>
      <c r="B20766" t="s">
        <v>19665</v>
      </c>
    </row>
    <row r="20767" spans="1:2">
      <c r="A20767" s="1">
        <v>1090100629262</v>
      </c>
      <c r="B20767" t="s">
        <v>19666</v>
      </c>
    </row>
    <row r="20768" spans="1:2">
      <c r="A20768" s="1">
        <v>1090100629279</v>
      </c>
      <c r="B20768" t="s">
        <v>19667</v>
      </c>
    </row>
    <row r="20769" spans="1:2">
      <c r="A20769" s="1">
        <v>1090100629286</v>
      </c>
      <c r="B20769" t="s">
        <v>19668</v>
      </c>
    </row>
    <row r="20770" spans="1:2">
      <c r="A20770" s="1">
        <v>1090100629293</v>
      </c>
      <c r="B20770" t="s">
        <v>19669</v>
      </c>
    </row>
    <row r="20771" spans="1:2">
      <c r="A20771" s="1">
        <v>1090100629309</v>
      </c>
      <c r="B20771" t="s">
        <v>19670</v>
      </c>
    </row>
    <row r="20772" spans="1:2">
      <c r="A20772" s="1">
        <v>1090100629378</v>
      </c>
      <c r="B20772" t="s">
        <v>19671</v>
      </c>
    </row>
    <row r="20773" spans="1:2">
      <c r="A20773" s="1">
        <v>1090100629385</v>
      </c>
      <c r="B20773" t="s">
        <v>19672</v>
      </c>
    </row>
    <row r="20774" spans="1:2">
      <c r="A20774" s="1">
        <v>1090100629750</v>
      </c>
      <c r="B20774" t="s">
        <v>19407</v>
      </c>
    </row>
    <row r="20775" spans="1:2">
      <c r="A20775" s="1">
        <v>1090100629835</v>
      </c>
      <c r="B20775" t="s">
        <v>19673</v>
      </c>
    </row>
    <row r="20776" spans="1:2">
      <c r="A20776" s="1">
        <v>1090100629927</v>
      </c>
      <c r="B20776" t="s">
        <v>19674</v>
      </c>
    </row>
    <row r="20777" spans="1:2">
      <c r="A20777" s="1">
        <v>1090100629934</v>
      </c>
      <c r="B20777" t="s">
        <v>19675</v>
      </c>
    </row>
    <row r="20778" spans="1:2">
      <c r="A20778" s="1">
        <v>1090100629941</v>
      </c>
      <c r="B20778" t="s">
        <v>19676</v>
      </c>
    </row>
    <row r="20779" spans="1:2">
      <c r="A20779" s="1">
        <v>1090100629958</v>
      </c>
      <c r="B20779" t="s">
        <v>19677</v>
      </c>
    </row>
    <row r="20780" spans="1:2">
      <c r="A20780" s="1">
        <v>1090100629965</v>
      </c>
      <c r="B20780" t="s">
        <v>19678</v>
      </c>
    </row>
    <row r="20781" spans="1:2">
      <c r="A20781" s="1">
        <v>1090100629972</v>
      </c>
      <c r="B20781" t="s">
        <v>19679</v>
      </c>
    </row>
    <row r="20782" spans="1:2">
      <c r="A20782" s="1">
        <v>1090100629989</v>
      </c>
      <c r="B20782" t="s">
        <v>19680</v>
      </c>
    </row>
    <row r="20783" spans="1:2">
      <c r="A20783" s="1">
        <v>1090100629996</v>
      </c>
      <c r="B20783" t="s">
        <v>19681</v>
      </c>
    </row>
    <row r="20784" spans="1:2">
      <c r="A20784" s="1">
        <v>1090100630008</v>
      </c>
      <c r="B20784" t="s">
        <v>19682</v>
      </c>
    </row>
    <row r="20785" spans="1:2">
      <c r="A20785" s="1">
        <v>1090100630015</v>
      </c>
      <c r="B20785" t="s">
        <v>19683</v>
      </c>
    </row>
    <row r="20786" spans="1:2">
      <c r="A20786" s="1">
        <v>1090100630022</v>
      </c>
      <c r="B20786" t="s">
        <v>19684</v>
      </c>
    </row>
    <row r="20787" spans="1:2">
      <c r="A20787" s="1">
        <v>1090100630039</v>
      </c>
      <c r="B20787" t="s">
        <v>19685</v>
      </c>
    </row>
    <row r="20788" spans="1:2">
      <c r="A20788" s="1">
        <v>1090100630374</v>
      </c>
      <c r="B20788" t="s">
        <v>19686</v>
      </c>
    </row>
    <row r="20789" spans="1:2">
      <c r="A20789" s="1">
        <v>1090100630381</v>
      </c>
      <c r="B20789" t="s">
        <v>19687</v>
      </c>
    </row>
    <row r="20790" spans="1:2">
      <c r="A20790" s="1">
        <v>1090100630398</v>
      </c>
      <c r="B20790" t="s">
        <v>19688</v>
      </c>
    </row>
    <row r="20791" spans="1:2">
      <c r="A20791" s="1">
        <v>1090100630466</v>
      </c>
      <c r="B20791" t="s">
        <v>19689</v>
      </c>
    </row>
    <row r="20792" spans="1:2">
      <c r="A20792" s="1">
        <v>1090100630473</v>
      </c>
      <c r="B20792" t="s">
        <v>19690</v>
      </c>
    </row>
    <row r="20793" spans="1:2">
      <c r="A20793" s="1">
        <v>1090100630480</v>
      </c>
      <c r="B20793" t="s">
        <v>19691</v>
      </c>
    </row>
    <row r="20794" spans="1:2">
      <c r="A20794" s="1">
        <v>1090100630497</v>
      </c>
      <c r="B20794" t="s">
        <v>19692</v>
      </c>
    </row>
    <row r="20795" spans="1:2">
      <c r="A20795" s="1">
        <v>1090100630503</v>
      </c>
      <c r="B20795" t="s">
        <v>19693</v>
      </c>
    </row>
    <row r="20796" spans="1:2">
      <c r="A20796" s="1">
        <v>1090100630510</v>
      </c>
      <c r="B20796" t="s">
        <v>19694</v>
      </c>
    </row>
    <row r="20797" spans="1:2">
      <c r="A20797" s="1">
        <v>1090100630527</v>
      </c>
      <c r="B20797" t="s">
        <v>19695</v>
      </c>
    </row>
    <row r="20798" spans="1:2">
      <c r="A20798" s="1">
        <v>1090100630534</v>
      </c>
      <c r="B20798" t="s">
        <v>19696</v>
      </c>
    </row>
    <row r="20799" spans="1:2">
      <c r="A20799" s="1">
        <v>1090100630558</v>
      </c>
      <c r="B20799" t="s">
        <v>19697</v>
      </c>
    </row>
    <row r="20800" spans="1:2">
      <c r="A20800" s="1">
        <v>1090100630565</v>
      </c>
      <c r="B20800" t="s">
        <v>19698</v>
      </c>
    </row>
    <row r="20801" spans="1:2">
      <c r="A20801" s="1">
        <v>1090100630633</v>
      </c>
      <c r="B20801" t="s">
        <v>19699</v>
      </c>
    </row>
    <row r="20802" spans="1:2">
      <c r="A20802" s="1">
        <v>1090100630640</v>
      </c>
      <c r="B20802" t="s">
        <v>19700</v>
      </c>
    </row>
    <row r="20803" spans="1:2">
      <c r="A20803" s="1">
        <v>1090100630657</v>
      </c>
      <c r="B20803" t="s">
        <v>19701</v>
      </c>
    </row>
    <row r="20804" spans="1:2">
      <c r="A20804" s="1">
        <v>1090100630664</v>
      </c>
      <c r="B20804" t="s">
        <v>19702</v>
      </c>
    </row>
    <row r="20805" spans="1:2">
      <c r="A20805" s="1">
        <v>1090100630671</v>
      </c>
      <c r="B20805" t="s">
        <v>19703</v>
      </c>
    </row>
    <row r="20806" spans="1:2">
      <c r="A20806" s="1">
        <v>1090100630688</v>
      </c>
      <c r="B20806" t="s">
        <v>19704</v>
      </c>
    </row>
    <row r="20807" spans="1:2">
      <c r="A20807" s="1">
        <v>1090100630695</v>
      </c>
      <c r="B20807" t="s">
        <v>19705</v>
      </c>
    </row>
    <row r="20808" spans="1:2">
      <c r="A20808" s="1">
        <v>1090100630701</v>
      </c>
      <c r="B20808" t="s">
        <v>19706</v>
      </c>
    </row>
    <row r="20809" spans="1:2">
      <c r="A20809" s="1">
        <v>1090100630718</v>
      </c>
      <c r="B20809" t="s">
        <v>19707</v>
      </c>
    </row>
    <row r="20810" spans="1:2">
      <c r="A20810" s="1">
        <v>1090100630725</v>
      </c>
      <c r="B20810" t="s">
        <v>19708</v>
      </c>
    </row>
    <row r="20811" spans="1:2">
      <c r="A20811" s="1">
        <v>1090100630732</v>
      </c>
      <c r="B20811" t="s">
        <v>19709</v>
      </c>
    </row>
    <row r="20812" spans="1:2">
      <c r="A20812" s="1">
        <v>1090100630749</v>
      </c>
      <c r="B20812" t="s">
        <v>19710</v>
      </c>
    </row>
    <row r="20813" spans="1:2">
      <c r="A20813" s="1">
        <v>1090100630756</v>
      </c>
      <c r="B20813" t="s">
        <v>19711</v>
      </c>
    </row>
    <row r="20814" spans="1:2">
      <c r="A20814" s="1">
        <v>1090100630763</v>
      </c>
      <c r="B20814" t="s">
        <v>19712</v>
      </c>
    </row>
    <row r="20815" spans="1:2">
      <c r="A20815" s="1">
        <v>1090100630770</v>
      </c>
      <c r="B20815" t="s">
        <v>19713</v>
      </c>
    </row>
    <row r="20816" spans="1:2">
      <c r="A20816" s="1">
        <v>1090100630787</v>
      </c>
      <c r="B20816" t="s">
        <v>19714</v>
      </c>
    </row>
    <row r="20817" spans="1:2">
      <c r="A20817" s="1">
        <v>1090100630794</v>
      </c>
      <c r="B20817" t="s">
        <v>19715</v>
      </c>
    </row>
    <row r="20818" spans="1:2">
      <c r="A20818" s="1">
        <v>1090100630800</v>
      </c>
      <c r="B20818" t="s">
        <v>19716</v>
      </c>
    </row>
    <row r="20819" spans="1:2">
      <c r="A20819" s="1">
        <v>1090100630817</v>
      </c>
      <c r="B20819" t="s">
        <v>19717</v>
      </c>
    </row>
    <row r="20820" spans="1:2">
      <c r="A20820" s="1">
        <v>1090100630824</v>
      </c>
      <c r="B20820" t="s">
        <v>19718</v>
      </c>
    </row>
    <row r="20821" spans="1:2">
      <c r="A20821" s="1">
        <v>1090100630831</v>
      </c>
      <c r="B20821" t="s">
        <v>19719</v>
      </c>
    </row>
    <row r="20822" spans="1:2">
      <c r="A20822" s="1">
        <v>1090100630848</v>
      </c>
      <c r="B20822" t="s">
        <v>19720</v>
      </c>
    </row>
    <row r="20823" spans="1:2">
      <c r="A20823" s="1">
        <v>1090100630879</v>
      </c>
      <c r="B20823" t="s">
        <v>19721</v>
      </c>
    </row>
    <row r="20824" spans="1:2">
      <c r="A20824" s="1">
        <v>1090100630893</v>
      </c>
      <c r="B20824" t="s">
        <v>19722</v>
      </c>
    </row>
    <row r="20825" spans="1:2">
      <c r="A20825" s="1">
        <v>1090100630909</v>
      </c>
      <c r="B20825" t="s">
        <v>19723</v>
      </c>
    </row>
    <row r="20826" spans="1:2">
      <c r="A20826" s="1">
        <v>1090100630916</v>
      </c>
      <c r="B20826" t="s">
        <v>19724</v>
      </c>
    </row>
    <row r="20827" spans="1:2">
      <c r="A20827" s="1">
        <v>1090100630930</v>
      </c>
      <c r="B20827" t="s">
        <v>19725</v>
      </c>
    </row>
    <row r="20828" spans="1:2">
      <c r="A20828" s="1">
        <v>1090100630947</v>
      </c>
      <c r="B20828" t="s">
        <v>19726</v>
      </c>
    </row>
    <row r="20829" spans="1:2">
      <c r="A20829" s="1">
        <v>1090100630954</v>
      </c>
      <c r="B20829" t="s">
        <v>19727</v>
      </c>
    </row>
    <row r="20830" spans="1:2">
      <c r="A20830" s="1">
        <v>1090100630961</v>
      </c>
      <c r="B20830" t="s">
        <v>19728</v>
      </c>
    </row>
    <row r="20831" spans="1:2">
      <c r="A20831" s="1">
        <v>1090100630978</v>
      </c>
      <c r="B20831" t="s">
        <v>19729</v>
      </c>
    </row>
    <row r="20832" spans="1:2">
      <c r="A20832" s="1">
        <v>1090100630985</v>
      </c>
      <c r="B20832" t="s">
        <v>19730</v>
      </c>
    </row>
    <row r="20833" spans="1:2">
      <c r="A20833" s="1">
        <v>1090100630992</v>
      </c>
      <c r="B20833" t="s">
        <v>19731</v>
      </c>
    </row>
    <row r="20834" spans="1:2">
      <c r="A20834" s="1">
        <v>1090100631005</v>
      </c>
      <c r="B20834" t="s">
        <v>19732</v>
      </c>
    </row>
    <row r="20835" spans="1:2">
      <c r="A20835" s="1">
        <v>1090100631012</v>
      </c>
      <c r="B20835" t="s">
        <v>19733</v>
      </c>
    </row>
    <row r="20836" spans="1:2">
      <c r="A20836" s="1">
        <v>1090100631029</v>
      </c>
      <c r="B20836" t="s">
        <v>19734</v>
      </c>
    </row>
    <row r="20837" spans="1:2">
      <c r="A20837" s="1">
        <v>1090100631036</v>
      </c>
      <c r="B20837" t="s">
        <v>19735</v>
      </c>
    </row>
    <row r="20838" spans="1:2">
      <c r="A20838" s="1">
        <v>1090100631043</v>
      </c>
      <c r="B20838" t="s">
        <v>19736</v>
      </c>
    </row>
    <row r="20839" spans="1:2">
      <c r="A20839" s="1">
        <v>1090100631050</v>
      </c>
      <c r="B20839" t="s">
        <v>19737</v>
      </c>
    </row>
    <row r="20840" spans="1:2">
      <c r="A20840" s="1">
        <v>1090100631098</v>
      </c>
      <c r="B20840" t="s">
        <v>19738</v>
      </c>
    </row>
    <row r="20841" spans="1:2">
      <c r="A20841" s="1">
        <v>1090100631104</v>
      </c>
      <c r="B20841" t="s">
        <v>19739</v>
      </c>
    </row>
    <row r="20842" spans="1:2">
      <c r="A20842" s="1">
        <v>1090100631111</v>
      </c>
      <c r="B20842" t="s">
        <v>19740</v>
      </c>
    </row>
    <row r="20843" spans="1:2">
      <c r="A20843" s="1">
        <v>1090100631128</v>
      </c>
      <c r="B20843" t="s">
        <v>19741</v>
      </c>
    </row>
    <row r="20844" spans="1:2">
      <c r="A20844" s="1">
        <v>1090100631135</v>
      </c>
      <c r="B20844" t="s">
        <v>19742</v>
      </c>
    </row>
    <row r="20845" spans="1:2">
      <c r="A20845" s="1">
        <v>1090100631142</v>
      </c>
      <c r="B20845" t="s">
        <v>19743</v>
      </c>
    </row>
    <row r="20846" spans="1:2">
      <c r="A20846" s="1">
        <v>1090100631159</v>
      </c>
      <c r="B20846" t="s">
        <v>19744</v>
      </c>
    </row>
    <row r="20847" spans="1:2">
      <c r="A20847" s="1">
        <v>1090100631166</v>
      </c>
      <c r="B20847" t="s">
        <v>19745</v>
      </c>
    </row>
    <row r="20848" spans="1:2">
      <c r="A20848" s="1">
        <v>1090100631173</v>
      </c>
      <c r="B20848" t="s">
        <v>19746</v>
      </c>
    </row>
    <row r="20849" spans="1:2">
      <c r="A20849" s="1">
        <v>1090100631180</v>
      </c>
      <c r="B20849" t="s">
        <v>19747</v>
      </c>
    </row>
    <row r="20850" spans="1:2">
      <c r="A20850" s="1">
        <v>1090100631258</v>
      </c>
      <c r="B20850" t="s">
        <v>19748</v>
      </c>
    </row>
    <row r="20851" spans="1:2">
      <c r="A20851" s="1">
        <v>1090100631326</v>
      </c>
      <c r="B20851" t="s">
        <v>19749</v>
      </c>
    </row>
    <row r="20852" spans="1:2">
      <c r="A20852" s="1">
        <v>1090100631456</v>
      </c>
      <c r="B20852" t="s">
        <v>19750</v>
      </c>
    </row>
    <row r="20853" spans="1:2">
      <c r="A20853" s="1">
        <v>1090100631463</v>
      </c>
      <c r="B20853" t="s">
        <v>19751</v>
      </c>
    </row>
    <row r="20854" spans="1:2">
      <c r="A20854" s="1">
        <v>1090100631470</v>
      </c>
      <c r="B20854" t="s">
        <v>19752</v>
      </c>
    </row>
    <row r="20855" spans="1:2">
      <c r="A20855" s="1">
        <v>1090100631487</v>
      </c>
      <c r="B20855" t="s">
        <v>19753</v>
      </c>
    </row>
    <row r="20856" spans="1:2">
      <c r="A20856" s="1">
        <v>1090100631494</v>
      </c>
      <c r="B20856" t="s">
        <v>19754</v>
      </c>
    </row>
    <row r="20857" spans="1:2">
      <c r="A20857" s="1">
        <v>1090100631500</v>
      </c>
      <c r="B20857" t="s">
        <v>19755</v>
      </c>
    </row>
    <row r="20858" spans="1:2">
      <c r="A20858" s="1">
        <v>1090100631685</v>
      </c>
      <c r="B20858" t="s">
        <v>19756</v>
      </c>
    </row>
    <row r="20859" spans="1:2">
      <c r="A20859" s="1">
        <v>1090100631845</v>
      </c>
      <c r="B20859" t="s">
        <v>19757</v>
      </c>
    </row>
    <row r="20860" spans="1:2">
      <c r="A20860" s="1">
        <v>1090100631852</v>
      </c>
      <c r="B20860" t="s">
        <v>19758</v>
      </c>
    </row>
    <row r="20861" spans="1:2">
      <c r="A20861" s="1">
        <v>1090100632293</v>
      </c>
      <c r="B20861" t="s">
        <v>19759</v>
      </c>
    </row>
    <row r="20862" spans="1:2">
      <c r="A20862" s="1">
        <v>1090100632347</v>
      </c>
      <c r="B20862" t="s">
        <v>19760</v>
      </c>
    </row>
    <row r="20863" spans="1:2">
      <c r="A20863" s="1">
        <v>1090100632439</v>
      </c>
      <c r="B20863" t="s">
        <v>19761</v>
      </c>
    </row>
    <row r="20864" spans="1:2">
      <c r="A20864" s="1">
        <v>1090100632460</v>
      </c>
      <c r="B20864" t="s">
        <v>19762</v>
      </c>
    </row>
    <row r="20865" spans="1:2">
      <c r="A20865" s="1">
        <v>1090100633016</v>
      </c>
      <c r="B20865" t="s">
        <v>19763</v>
      </c>
    </row>
    <row r="20866" spans="1:2">
      <c r="A20866" s="1">
        <v>1090100633115</v>
      </c>
      <c r="B20866" t="s">
        <v>19764</v>
      </c>
    </row>
    <row r="20867" spans="1:2">
      <c r="A20867" s="1">
        <v>1090100633139</v>
      </c>
      <c r="B20867" t="s">
        <v>19765</v>
      </c>
    </row>
    <row r="20868" spans="1:2">
      <c r="A20868" s="1">
        <v>1090100633535</v>
      </c>
      <c r="B20868" t="s">
        <v>19766</v>
      </c>
    </row>
    <row r="20869" spans="1:2">
      <c r="A20869" s="1">
        <v>1090100633542</v>
      </c>
      <c r="B20869" t="s">
        <v>19767</v>
      </c>
    </row>
    <row r="20870" spans="1:2">
      <c r="A20870" s="1">
        <v>1090100633559</v>
      </c>
      <c r="B20870" t="s">
        <v>19768</v>
      </c>
    </row>
    <row r="20871" spans="1:2">
      <c r="A20871" s="1">
        <v>1090100633566</v>
      </c>
      <c r="B20871" t="s">
        <v>19769</v>
      </c>
    </row>
    <row r="20872" spans="1:2">
      <c r="A20872" s="1">
        <v>1090100633573</v>
      </c>
      <c r="B20872" t="s">
        <v>19770</v>
      </c>
    </row>
    <row r="20873" spans="1:2">
      <c r="A20873" s="1">
        <v>1090100633580</v>
      </c>
      <c r="B20873" t="s">
        <v>19771</v>
      </c>
    </row>
    <row r="20874" spans="1:2">
      <c r="A20874" s="1">
        <v>1090100633603</v>
      </c>
      <c r="B20874" t="s">
        <v>19772</v>
      </c>
    </row>
    <row r="20875" spans="1:2">
      <c r="A20875" s="1">
        <v>1090100633610</v>
      </c>
      <c r="B20875" t="s">
        <v>19773</v>
      </c>
    </row>
    <row r="20876" spans="1:2">
      <c r="A20876" s="1">
        <v>1090100633627</v>
      </c>
      <c r="B20876" t="s">
        <v>19774</v>
      </c>
    </row>
    <row r="20877" spans="1:2">
      <c r="A20877" s="1">
        <v>1090100633634</v>
      </c>
      <c r="B20877" t="s">
        <v>19775</v>
      </c>
    </row>
    <row r="20878" spans="1:2">
      <c r="A20878" s="1">
        <v>1090100633719</v>
      </c>
      <c r="B20878" t="s">
        <v>19776</v>
      </c>
    </row>
    <row r="20879" spans="1:2">
      <c r="A20879" s="1">
        <v>1090100633740</v>
      </c>
      <c r="B20879" t="s">
        <v>19777</v>
      </c>
    </row>
    <row r="20880" spans="1:2">
      <c r="A20880" s="1">
        <v>1090100633757</v>
      </c>
      <c r="B20880" t="s">
        <v>19778</v>
      </c>
    </row>
    <row r="20881" spans="1:2">
      <c r="A20881" s="1">
        <v>1090100633764</v>
      </c>
      <c r="B20881" t="s">
        <v>19779</v>
      </c>
    </row>
    <row r="20882" spans="1:2">
      <c r="A20882" s="1">
        <v>1090100633771</v>
      </c>
      <c r="B20882" t="s">
        <v>19780</v>
      </c>
    </row>
    <row r="20883" spans="1:2">
      <c r="A20883" s="1">
        <v>1090100633788</v>
      </c>
      <c r="B20883" t="s">
        <v>19781</v>
      </c>
    </row>
    <row r="20884" spans="1:2">
      <c r="A20884" s="1">
        <v>1090100633795</v>
      </c>
      <c r="B20884" t="s">
        <v>19782</v>
      </c>
    </row>
    <row r="20885" spans="1:2">
      <c r="A20885" s="1">
        <v>1090100633818</v>
      </c>
      <c r="B20885" t="s">
        <v>19783</v>
      </c>
    </row>
    <row r="20886" spans="1:2">
      <c r="A20886" s="1">
        <v>1090100633825</v>
      </c>
      <c r="B20886" t="s">
        <v>19784</v>
      </c>
    </row>
    <row r="20887" spans="1:2">
      <c r="A20887" s="1">
        <v>1090100633832</v>
      </c>
      <c r="B20887" t="s">
        <v>19785</v>
      </c>
    </row>
    <row r="20888" spans="1:2">
      <c r="A20888" s="1">
        <v>1090100633849</v>
      </c>
      <c r="B20888" t="s">
        <v>19786</v>
      </c>
    </row>
    <row r="20889" spans="1:2">
      <c r="A20889" s="1">
        <v>1090100633856</v>
      </c>
      <c r="B20889" t="s">
        <v>19787</v>
      </c>
    </row>
    <row r="20890" spans="1:2">
      <c r="A20890" s="1">
        <v>1090100633894</v>
      </c>
      <c r="B20890" t="s">
        <v>19788</v>
      </c>
    </row>
    <row r="20891" spans="1:2">
      <c r="A20891" s="1">
        <v>1090100633900</v>
      </c>
      <c r="B20891" t="s">
        <v>19789</v>
      </c>
    </row>
    <row r="20892" spans="1:2">
      <c r="A20892" s="1">
        <v>1090100633917</v>
      </c>
      <c r="B20892" t="s">
        <v>19790</v>
      </c>
    </row>
    <row r="20893" spans="1:2">
      <c r="A20893" s="1">
        <v>1090100633924</v>
      </c>
      <c r="B20893" t="s">
        <v>19791</v>
      </c>
    </row>
    <row r="20894" spans="1:2">
      <c r="A20894" s="1">
        <v>1090100633931</v>
      </c>
      <c r="B20894" t="s">
        <v>19792</v>
      </c>
    </row>
    <row r="20895" spans="1:2">
      <c r="A20895" s="1">
        <v>1090100633948</v>
      </c>
      <c r="B20895" t="s">
        <v>19793</v>
      </c>
    </row>
    <row r="20896" spans="1:2">
      <c r="A20896" s="1">
        <v>1090100633955</v>
      </c>
      <c r="B20896" t="s">
        <v>19794</v>
      </c>
    </row>
    <row r="20897" spans="1:2">
      <c r="A20897" s="1">
        <v>1090100633962</v>
      </c>
      <c r="B20897" t="s">
        <v>19795</v>
      </c>
    </row>
    <row r="20898" spans="1:2">
      <c r="A20898" s="1">
        <v>1090100633979</v>
      </c>
      <c r="B20898" t="s">
        <v>19796</v>
      </c>
    </row>
    <row r="20899" spans="1:2">
      <c r="A20899" s="1">
        <v>1090100633986</v>
      </c>
      <c r="B20899" t="s">
        <v>19797</v>
      </c>
    </row>
    <row r="20900" spans="1:2">
      <c r="A20900" s="1">
        <v>1090100633993</v>
      </c>
      <c r="B20900" t="s">
        <v>19798</v>
      </c>
    </row>
    <row r="20901" spans="1:2">
      <c r="A20901" s="1">
        <v>1090100634006</v>
      </c>
      <c r="B20901" t="s">
        <v>19799</v>
      </c>
    </row>
    <row r="20902" spans="1:2">
      <c r="A20902" s="1">
        <v>1090100634013</v>
      </c>
      <c r="B20902" t="s">
        <v>19800</v>
      </c>
    </row>
    <row r="20903" spans="1:2">
      <c r="A20903" s="1">
        <v>1090100634020</v>
      </c>
      <c r="B20903" t="s">
        <v>19801</v>
      </c>
    </row>
    <row r="20904" spans="1:2">
      <c r="A20904" s="1">
        <v>1090100634037</v>
      </c>
      <c r="B20904" t="s">
        <v>19802</v>
      </c>
    </row>
    <row r="20905" spans="1:2">
      <c r="A20905" s="1">
        <v>1090100634044</v>
      </c>
      <c r="B20905" t="s">
        <v>19803</v>
      </c>
    </row>
    <row r="20906" spans="1:2">
      <c r="A20906" s="1">
        <v>1090100634051</v>
      </c>
      <c r="B20906" t="s">
        <v>19804</v>
      </c>
    </row>
    <row r="20907" spans="1:2">
      <c r="A20907" s="1">
        <v>1090100634068</v>
      </c>
      <c r="B20907" t="s">
        <v>19805</v>
      </c>
    </row>
    <row r="20908" spans="1:2">
      <c r="A20908" s="1">
        <v>1090100634075</v>
      </c>
      <c r="B20908" t="s">
        <v>19806</v>
      </c>
    </row>
    <row r="20909" spans="1:2">
      <c r="A20909" s="1">
        <v>1090100634082</v>
      </c>
      <c r="B20909" t="s">
        <v>19807</v>
      </c>
    </row>
    <row r="20910" spans="1:2">
      <c r="A20910" s="1">
        <v>1090100634099</v>
      </c>
      <c r="B20910" t="s">
        <v>19808</v>
      </c>
    </row>
    <row r="20911" spans="1:2">
      <c r="A20911" s="1">
        <v>1090100634105</v>
      </c>
      <c r="B20911" t="s">
        <v>19809</v>
      </c>
    </row>
    <row r="20912" spans="1:2">
      <c r="A20912" s="1">
        <v>1090100634112</v>
      </c>
      <c r="B20912" t="s">
        <v>19810</v>
      </c>
    </row>
    <row r="20913" spans="1:2">
      <c r="A20913" s="1">
        <v>1090100634129</v>
      </c>
      <c r="B20913" t="s">
        <v>19811</v>
      </c>
    </row>
    <row r="20914" spans="1:2">
      <c r="A20914" s="1">
        <v>1090100634136</v>
      </c>
      <c r="B20914" t="s">
        <v>19812</v>
      </c>
    </row>
    <row r="20915" spans="1:2">
      <c r="A20915" s="1">
        <v>1090100634143</v>
      </c>
      <c r="B20915" t="s">
        <v>19813</v>
      </c>
    </row>
    <row r="20916" spans="1:2">
      <c r="A20916" s="1">
        <v>1090100634150</v>
      </c>
      <c r="B20916" t="s">
        <v>19814</v>
      </c>
    </row>
    <row r="20917" spans="1:2">
      <c r="A20917" s="1">
        <v>1090100634167</v>
      </c>
      <c r="B20917" t="s">
        <v>19815</v>
      </c>
    </row>
    <row r="20918" spans="1:2">
      <c r="A20918" s="1">
        <v>1090100634174</v>
      </c>
      <c r="B20918" t="s">
        <v>19816</v>
      </c>
    </row>
    <row r="20919" spans="1:2">
      <c r="A20919" s="1">
        <v>1090100634181</v>
      </c>
      <c r="B20919" t="s">
        <v>19817</v>
      </c>
    </row>
    <row r="20920" spans="1:2">
      <c r="A20920" s="1">
        <v>1090100634198</v>
      </c>
      <c r="B20920" t="s">
        <v>19818</v>
      </c>
    </row>
    <row r="20921" spans="1:2">
      <c r="A20921" s="1">
        <v>1090100634204</v>
      </c>
      <c r="B20921" t="s">
        <v>19819</v>
      </c>
    </row>
    <row r="20922" spans="1:2">
      <c r="A20922" s="1">
        <v>1090100634211</v>
      </c>
      <c r="B20922" t="s">
        <v>19820</v>
      </c>
    </row>
    <row r="20923" spans="1:2">
      <c r="A20923" s="1">
        <v>1090100634686</v>
      </c>
      <c r="B20923" t="s">
        <v>19821</v>
      </c>
    </row>
    <row r="20924" spans="1:2">
      <c r="A20924" s="1">
        <v>1090100634822</v>
      </c>
      <c r="B20924" t="s">
        <v>19822</v>
      </c>
    </row>
    <row r="20925" spans="1:2">
      <c r="A20925" s="1">
        <v>1090100634921</v>
      </c>
      <c r="B20925" t="s">
        <v>19823</v>
      </c>
    </row>
    <row r="20926" spans="1:2">
      <c r="A20926" s="1">
        <v>1090100634938</v>
      </c>
      <c r="B20926" t="s">
        <v>19824</v>
      </c>
    </row>
    <row r="20927" spans="1:2">
      <c r="A20927" s="1">
        <v>1090100634945</v>
      </c>
      <c r="B20927" t="s">
        <v>19825</v>
      </c>
    </row>
    <row r="20928" spans="1:2">
      <c r="A20928" s="1">
        <v>1090100634952</v>
      </c>
      <c r="B20928" t="s">
        <v>19826</v>
      </c>
    </row>
    <row r="20929" spans="1:2">
      <c r="A20929" s="1">
        <v>1090100635065</v>
      </c>
      <c r="B20929" t="s">
        <v>19827</v>
      </c>
    </row>
    <row r="20930" spans="1:2">
      <c r="A20930" s="1">
        <v>1090100635072</v>
      </c>
      <c r="B20930" t="s">
        <v>19828</v>
      </c>
    </row>
    <row r="20931" spans="1:2">
      <c r="A20931" s="1">
        <v>1090100635089</v>
      </c>
      <c r="B20931" t="s">
        <v>19829</v>
      </c>
    </row>
    <row r="20932" spans="1:2">
      <c r="A20932" s="1">
        <v>1090100635096</v>
      </c>
      <c r="B20932" t="s">
        <v>19830</v>
      </c>
    </row>
    <row r="20933" spans="1:2">
      <c r="A20933" s="1">
        <v>1090100635102</v>
      </c>
      <c r="B20933" t="s">
        <v>19831</v>
      </c>
    </row>
    <row r="20934" spans="1:2">
      <c r="A20934" s="1">
        <v>1090100635119</v>
      </c>
      <c r="B20934" t="s">
        <v>19832</v>
      </c>
    </row>
    <row r="20935" spans="1:2">
      <c r="A20935" s="1">
        <v>1090100635126</v>
      </c>
      <c r="B20935" t="s">
        <v>19833</v>
      </c>
    </row>
    <row r="20936" spans="1:2">
      <c r="A20936" s="1">
        <v>1090100635140</v>
      </c>
      <c r="B20936" t="s">
        <v>19834</v>
      </c>
    </row>
    <row r="20937" spans="1:2">
      <c r="A20937" s="1">
        <v>1090100635188</v>
      </c>
      <c r="B20937" t="s">
        <v>19835</v>
      </c>
    </row>
    <row r="20938" spans="1:2">
      <c r="A20938" s="1">
        <v>1090100635195</v>
      </c>
      <c r="B20938" t="s">
        <v>19836</v>
      </c>
    </row>
    <row r="20939" spans="1:2">
      <c r="A20939" s="1">
        <v>1090100635201</v>
      </c>
      <c r="B20939" t="s">
        <v>19837</v>
      </c>
    </row>
    <row r="20940" spans="1:2">
      <c r="A20940" s="1">
        <v>1090100635218</v>
      </c>
      <c r="B20940" t="s">
        <v>19838</v>
      </c>
    </row>
    <row r="20941" spans="1:2">
      <c r="A20941" s="1">
        <v>1090100635225</v>
      </c>
      <c r="B20941" t="s">
        <v>19839</v>
      </c>
    </row>
    <row r="20942" spans="1:2">
      <c r="A20942" s="1">
        <v>1090100635232</v>
      </c>
      <c r="B20942" t="s">
        <v>19840</v>
      </c>
    </row>
    <row r="20943" spans="1:2">
      <c r="A20943" s="1">
        <v>1090100635249</v>
      </c>
      <c r="B20943" t="s">
        <v>19841</v>
      </c>
    </row>
    <row r="20944" spans="1:2">
      <c r="A20944" s="1">
        <v>1090100635256</v>
      </c>
      <c r="B20944" t="s">
        <v>19842</v>
      </c>
    </row>
    <row r="20945" spans="1:2">
      <c r="A20945" s="1">
        <v>1090100635263</v>
      </c>
      <c r="B20945" t="s">
        <v>19843</v>
      </c>
    </row>
    <row r="20946" spans="1:2">
      <c r="A20946" s="1">
        <v>1090100635270</v>
      </c>
      <c r="B20946" t="s">
        <v>19844</v>
      </c>
    </row>
    <row r="20947" spans="1:2">
      <c r="A20947" s="1">
        <v>1090100635300</v>
      </c>
      <c r="B20947" t="s">
        <v>19845</v>
      </c>
    </row>
    <row r="20948" spans="1:2">
      <c r="A20948" s="1">
        <v>1090100635317</v>
      </c>
      <c r="B20948" t="s">
        <v>19846</v>
      </c>
    </row>
    <row r="20949" spans="1:2">
      <c r="A20949" s="1">
        <v>1090100635324</v>
      </c>
      <c r="B20949" t="s">
        <v>19847</v>
      </c>
    </row>
    <row r="20950" spans="1:2">
      <c r="A20950" s="1">
        <v>1090100635331</v>
      </c>
      <c r="B20950" t="s">
        <v>19848</v>
      </c>
    </row>
    <row r="20951" spans="1:2">
      <c r="A20951" s="1">
        <v>1090100635348</v>
      </c>
      <c r="B20951" t="s">
        <v>19849</v>
      </c>
    </row>
    <row r="20952" spans="1:2">
      <c r="A20952" s="1">
        <v>1090100635355</v>
      </c>
      <c r="B20952" t="s">
        <v>19850</v>
      </c>
    </row>
    <row r="20953" spans="1:2">
      <c r="A20953" s="1">
        <v>1090100635362</v>
      </c>
      <c r="B20953" t="s">
        <v>19851</v>
      </c>
    </row>
    <row r="20954" spans="1:2">
      <c r="A20954" s="1">
        <v>1090100635379</v>
      </c>
      <c r="B20954" t="s">
        <v>19852</v>
      </c>
    </row>
    <row r="20955" spans="1:2">
      <c r="A20955" s="1">
        <v>1090100635386</v>
      </c>
      <c r="B20955" t="s">
        <v>19853</v>
      </c>
    </row>
    <row r="20956" spans="1:2">
      <c r="A20956" s="1">
        <v>1090100635393</v>
      </c>
      <c r="B20956" t="s">
        <v>19854</v>
      </c>
    </row>
    <row r="20957" spans="1:2">
      <c r="A20957" s="1">
        <v>1090100635409</v>
      </c>
      <c r="B20957" t="s">
        <v>19855</v>
      </c>
    </row>
    <row r="20958" spans="1:2">
      <c r="A20958" s="1">
        <v>1090100635416</v>
      </c>
      <c r="B20958" t="s">
        <v>19856</v>
      </c>
    </row>
    <row r="20959" spans="1:2">
      <c r="A20959" s="1">
        <v>1090100635423</v>
      </c>
      <c r="B20959" t="s">
        <v>19857</v>
      </c>
    </row>
    <row r="20960" spans="1:2">
      <c r="A20960" s="1">
        <v>1090100635430</v>
      </c>
      <c r="B20960" t="s">
        <v>19858</v>
      </c>
    </row>
    <row r="20961" spans="1:2">
      <c r="A20961" s="1">
        <v>1090100635447</v>
      </c>
      <c r="B20961" t="s">
        <v>19859</v>
      </c>
    </row>
    <row r="20962" spans="1:2">
      <c r="A20962" s="1">
        <v>1090100635461</v>
      </c>
      <c r="B20962" t="s">
        <v>19860</v>
      </c>
    </row>
    <row r="20963" spans="1:2">
      <c r="A20963" s="1">
        <v>1090100635478</v>
      </c>
      <c r="B20963" t="s">
        <v>19861</v>
      </c>
    </row>
    <row r="20964" spans="1:2">
      <c r="A20964" s="1">
        <v>1090100635539</v>
      </c>
      <c r="B20964" t="s">
        <v>19862</v>
      </c>
    </row>
    <row r="20965" spans="1:2">
      <c r="A20965" s="1">
        <v>1090100635928</v>
      </c>
      <c r="B20965" t="s">
        <v>19863</v>
      </c>
    </row>
    <row r="20966" spans="1:2">
      <c r="A20966" s="1">
        <v>1090100635973</v>
      </c>
      <c r="B20966" t="s">
        <v>19864</v>
      </c>
    </row>
    <row r="20967" spans="1:2">
      <c r="A20967" s="1">
        <v>1090100636192</v>
      </c>
      <c r="B20967" t="s">
        <v>19865</v>
      </c>
    </row>
    <row r="20968" spans="1:2">
      <c r="A20968" s="1">
        <v>1090100636208</v>
      </c>
      <c r="B20968" t="s">
        <v>19866</v>
      </c>
    </row>
    <row r="20969" spans="1:2">
      <c r="A20969" s="1">
        <v>1090100636215</v>
      </c>
      <c r="B20969" t="s">
        <v>19867</v>
      </c>
    </row>
    <row r="20970" spans="1:2">
      <c r="A20970" s="1">
        <v>1090100636222</v>
      </c>
      <c r="B20970" t="s">
        <v>19868</v>
      </c>
    </row>
    <row r="20971" spans="1:2">
      <c r="A20971" s="1">
        <v>1090100636253</v>
      </c>
      <c r="B20971" t="s">
        <v>19869</v>
      </c>
    </row>
    <row r="20972" spans="1:2">
      <c r="A20972" s="1">
        <v>1090100636291</v>
      </c>
      <c r="B20972" t="s">
        <v>19870</v>
      </c>
    </row>
    <row r="20973" spans="1:2">
      <c r="A20973" s="1">
        <v>1090100636307</v>
      </c>
      <c r="B20973" t="s">
        <v>19871</v>
      </c>
    </row>
    <row r="20974" spans="1:2">
      <c r="A20974" s="1">
        <v>1090100636314</v>
      </c>
      <c r="B20974" t="s">
        <v>19872</v>
      </c>
    </row>
    <row r="20975" spans="1:2">
      <c r="A20975" s="1">
        <v>1090100636321</v>
      </c>
      <c r="B20975" t="s">
        <v>19873</v>
      </c>
    </row>
    <row r="20976" spans="1:2">
      <c r="A20976" s="1">
        <v>1090100636338</v>
      </c>
      <c r="B20976" t="s">
        <v>19874</v>
      </c>
    </row>
    <row r="20977" spans="1:2">
      <c r="A20977" s="1">
        <v>1090100636345</v>
      </c>
      <c r="B20977" t="s">
        <v>19875</v>
      </c>
    </row>
    <row r="20978" spans="1:2">
      <c r="A20978" s="1">
        <v>1090100636352</v>
      </c>
      <c r="B20978" t="s">
        <v>19876</v>
      </c>
    </row>
    <row r="20979" spans="1:2">
      <c r="A20979" s="1">
        <v>1090100636369</v>
      </c>
      <c r="B20979" t="s">
        <v>19877</v>
      </c>
    </row>
    <row r="20980" spans="1:2">
      <c r="A20980" s="1">
        <v>1090100636376</v>
      </c>
      <c r="B20980" t="s">
        <v>19878</v>
      </c>
    </row>
    <row r="20981" spans="1:2">
      <c r="A20981" s="1">
        <v>1090100636772</v>
      </c>
      <c r="B20981" t="s">
        <v>19879</v>
      </c>
    </row>
    <row r="20982" spans="1:2">
      <c r="A20982" s="1">
        <v>1090100636789</v>
      </c>
      <c r="B20982" t="s">
        <v>19880</v>
      </c>
    </row>
    <row r="20983" spans="1:2">
      <c r="A20983" s="1">
        <v>1090100636796</v>
      </c>
      <c r="B20983" t="s">
        <v>19881</v>
      </c>
    </row>
    <row r="20984" spans="1:2">
      <c r="A20984" s="1">
        <v>1090100636802</v>
      </c>
      <c r="B20984" t="s">
        <v>19882</v>
      </c>
    </row>
    <row r="20985" spans="1:2">
      <c r="A20985" s="1">
        <v>1090100636819</v>
      </c>
      <c r="B20985" t="s">
        <v>19883</v>
      </c>
    </row>
    <row r="20986" spans="1:2">
      <c r="A20986" s="1">
        <v>1090100636826</v>
      </c>
      <c r="B20986" t="s">
        <v>19884</v>
      </c>
    </row>
    <row r="20987" spans="1:2">
      <c r="A20987" s="1">
        <v>109010063683</v>
      </c>
      <c r="B20987" t="s">
        <v>19885</v>
      </c>
    </row>
    <row r="20988" spans="1:2">
      <c r="A20988" s="1">
        <v>1090100636840</v>
      </c>
      <c r="B20988" t="s">
        <v>19886</v>
      </c>
    </row>
    <row r="20989" spans="1:2">
      <c r="A20989" s="1">
        <v>1090100636857</v>
      </c>
      <c r="B20989" t="s">
        <v>19887</v>
      </c>
    </row>
    <row r="20990" spans="1:2">
      <c r="A20990" s="1">
        <v>1090100636864</v>
      </c>
      <c r="B20990" t="s">
        <v>19888</v>
      </c>
    </row>
    <row r="20991" spans="1:2">
      <c r="A20991" s="1">
        <v>1090100636871</v>
      </c>
      <c r="B20991" t="s">
        <v>19889</v>
      </c>
    </row>
    <row r="20992" spans="1:2">
      <c r="A20992" s="1">
        <v>1090100636888</v>
      </c>
      <c r="B20992" t="s">
        <v>19890</v>
      </c>
    </row>
    <row r="20993" spans="1:2">
      <c r="A20993" s="1">
        <v>1090100636895</v>
      </c>
      <c r="B20993" t="s">
        <v>19891</v>
      </c>
    </row>
    <row r="20994" spans="1:2">
      <c r="A20994" s="1">
        <v>1090100636901</v>
      </c>
      <c r="B20994" t="s">
        <v>19892</v>
      </c>
    </row>
    <row r="20995" spans="1:2">
      <c r="A20995" s="1">
        <v>1090100636987</v>
      </c>
      <c r="B20995" t="s">
        <v>19893</v>
      </c>
    </row>
    <row r="20996" spans="1:2">
      <c r="A20996" s="1">
        <v>1090100637014</v>
      </c>
      <c r="B20996" t="s">
        <v>19894</v>
      </c>
    </row>
    <row r="20997" spans="1:2">
      <c r="A20997" s="1">
        <v>1090100637021</v>
      </c>
      <c r="B20997" t="s">
        <v>19895</v>
      </c>
    </row>
    <row r="20998" spans="1:2">
      <c r="A20998" s="1">
        <v>1090100637052</v>
      </c>
      <c r="B20998" t="s">
        <v>19896</v>
      </c>
    </row>
    <row r="20999" spans="1:2">
      <c r="A20999" s="1">
        <v>1090100637090</v>
      </c>
      <c r="B20999" t="s">
        <v>19897</v>
      </c>
    </row>
    <row r="21000" spans="1:2">
      <c r="A21000" s="1">
        <v>1090100637182</v>
      </c>
      <c r="B21000" t="s">
        <v>19898</v>
      </c>
    </row>
    <row r="21001" spans="1:2">
      <c r="A21001" s="1">
        <v>1090100637236</v>
      </c>
      <c r="B21001" t="s">
        <v>19899</v>
      </c>
    </row>
    <row r="21002" spans="1:2">
      <c r="A21002" s="1">
        <v>1090100637267</v>
      </c>
      <c r="B21002" t="s">
        <v>19900</v>
      </c>
    </row>
    <row r="21003" spans="1:2">
      <c r="A21003" s="1">
        <v>1090100637304</v>
      </c>
      <c r="B21003" t="s">
        <v>19901</v>
      </c>
    </row>
    <row r="21004" spans="1:2">
      <c r="A21004" s="1">
        <v>1090100637335</v>
      </c>
      <c r="B21004" t="s">
        <v>19902</v>
      </c>
    </row>
    <row r="21005" spans="1:2">
      <c r="A21005" s="1">
        <v>1090100637342</v>
      </c>
      <c r="B21005" t="s">
        <v>19903</v>
      </c>
    </row>
    <row r="21006" spans="1:2">
      <c r="A21006" s="1">
        <v>1090100637472</v>
      </c>
      <c r="B21006" t="s">
        <v>19904</v>
      </c>
    </row>
    <row r="21007" spans="1:2">
      <c r="A21007" s="1">
        <v>1090100637489</v>
      </c>
      <c r="B21007" t="s">
        <v>19905</v>
      </c>
    </row>
    <row r="21008" spans="1:2">
      <c r="A21008" s="1">
        <v>1090100637519</v>
      </c>
      <c r="B21008" t="s">
        <v>19906</v>
      </c>
    </row>
    <row r="21009" spans="1:2">
      <c r="A21009" s="1">
        <v>1090100637533</v>
      </c>
      <c r="B21009" t="s">
        <v>19907</v>
      </c>
    </row>
    <row r="21010" spans="1:2">
      <c r="A21010" s="1">
        <v>1090100637557</v>
      </c>
      <c r="B21010" t="s">
        <v>19908</v>
      </c>
    </row>
    <row r="21011" spans="1:2">
      <c r="A21011" s="1">
        <v>1090100637564</v>
      </c>
      <c r="B21011" t="s">
        <v>19909</v>
      </c>
    </row>
    <row r="21012" spans="1:2">
      <c r="A21012" s="1">
        <v>1090100637571</v>
      </c>
      <c r="B21012" t="s">
        <v>19910</v>
      </c>
    </row>
    <row r="21013" spans="1:2">
      <c r="A21013" s="1">
        <v>1090100637588</v>
      </c>
      <c r="B21013" t="s">
        <v>19911</v>
      </c>
    </row>
    <row r="21014" spans="1:2">
      <c r="A21014" s="1">
        <v>1090100637595</v>
      </c>
      <c r="B21014" t="s">
        <v>19912</v>
      </c>
    </row>
    <row r="21015" spans="1:2">
      <c r="A21015" s="1">
        <v>1090100637601</v>
      </c>
      <c r="B21015" t="s">
        <v>19913</v>
      </c>
    </row>
    <row r="21016" spans="1:2">
      <c r="A21016" s="1">
        <v>1090100637618</v>
      </c>
      <c r="B21016" t="s">
        <v>19914</v>
      </c>
    </row>
    <row r="21017" spans="1:2">
      <c r="A21017" s="1">
        <v>1090100637625</v>
      </c>
      <c r="B21017" t="s">
        <v>19915</v>
      </c>
    </row>
    <row r="21018" spans="1:2">
      <c r="A21018" s="1">
        <v>1090100637632</v>
      </c>
      <c r="B21018" t="s">
        <v>19916</v>
      </c>
    </row>
    <row r="21019" spans="1:2">
      <c r="A21019" s="1">
        <v>1090100637649</v>
      </c>
      <c r="B21019" t="s">
        <v>19917</v>
      </c>
    </row>
    <row r="21020" spans="1:2">
      <c r="A21020" s="1">
        <v>1090100638066</v>
      </c>
      <c r="B21020" t="s">
        <v>19918</v>
      </c>
    </row>
    <row r="21021" spans="1:2">
      <c r="A21021" s="1">
        <v>1090100638073</v>
      </c>
      <c r="B21021" t="s">
        <v>19919</v>
      </c>
    </row>
    <row r="21022" spans="1:2">
      <c r="A21022" s="1">
        <v>1090100638141</v>
      </c>
      <c r="B21022" t="s">
        <v>19920</v>
      </c>
    </row>
    <row r="21023" spans="1:2">
      <c r="A21023" s="1">
        <v>1090100638172</v>
      </c>
      <c r="B21023" t="s">
        <v>19921</v>
      </c>
    </row>
    <row r="21024" spans="1:2">
      <c r="A21024" s="1">
        <v>1090100638196</v>
      </c>
      <c r="B21024" t="s">
        <v>19922</v>
      </c>
    </row>
    <row r="21025" spans="1:2">
      <c r="A21025" s="1">
        <v>1090100638202</v>
      </c>
      <c r="B21025" t="s">
        <v>19923</v>
      </c>
    </row>
    <row r="21026" spans="1:2">
      <c r="A21026" s="1">
        <v>1090100638219</v>
      </c>
      <c r="B21026" t="s">
        <v>19924</v>
      </c>
    </row>
    <row r="21027" spans="1:2">
      <c r="A21027" s="1">
        <v>1090100638226</v>
      </c>
      <c r="B21027" t="s">
        <v>19925</v>
      </c>
    </row>
    <row r="21028" spans="1:2">
      <c r="A21028" s="1">
        <v>1090100638240</v>
      </c>
      <c r="B21028" t="s">
        <v>19926</v>
      </c>
    </row>
    <row r="21029" spans="1:2">
      <c r="A21029" s="1">
        <v>1090100638264</v>
      </c>
      <c r="B21029" t="s">
        <v>19927</v>
      </c>
    </row>
    <row r="21030" spans="1:2">
      <c r="A21030" s="1">
        <v>1090100638271</v>
      </c>
      <c r="B21030" t="s">
        <v>19928</v>
      </c>
    </row>
    <row r="21031" spans="1:2">
      <c r="A21031" s="1">
        <v>1090100638301</v>
      </c>
      <c r="B21031" t="s">
        <v>19929</v>
      </c>
    </row>
    <row r="21032" spans="1:2">
      <c r="A21032" s="1">
        <v>1090100638332</v>
      </c>
      <c r="B21032" t="s">
        <v>19930</v>
      </c>
    </row>
    <row r="21033" spans="1:2">
      <c r="A21033" s="1">
        <v>1090100638363</v>
      </c>
      <c r="B21033" t="s">
        <v>19931</v>
      </c>
    </row>
    <row r="21034" spans="1:2">
      <c r="A21034" s="1">
        <v>1090100638387</v>
      </c>
      <c r="B21034" t="s">
        <v>19932</v>
      </c>
    </row>
    <row r="21035" spans="1:2">
      <c r="A21035" s="1">
        <v>1090100638394</v>
      </c>
      <c r="B21035" t="s">
        <v>19933</v>
      </c>
    </row>
    <row r="21036" spans="1:2">
      <c r="A21036" s="1">
        <v>1090100638400</v>
      </c>
      <c r="B21036" t="s">
        <v>19934</v>
      </c>
    </row>
    <row r="21037" spans="1:2">
      <c r="A21037" s="1">
        <v>1090100638417</v>
      </c>
      <c r="B21037" t="s">
        <v>19935</v>
      </c>
    </row>
    <row r="21038" spans="1:2">
      <c r="A21038" s="1">
        <v>1090100638424</v>
      </c>
      <c r="B21038" t="s">
        <v>19936</v>
      </c>
    </row>
    <row r="21039" spans="1:2">
      <c r="A21039" s="1">
        <v>1090100638431</v>
      </c>
      <c r="B21039" t="s">
        <v>19937</v>
      </c>
    </row>
    <row r="21040" spans="1:2">
      <c r="A21040" s="1">
        <v>1090100638448</v>
      </c>
      <c r="B21040" t="s">
        <v>19938</v>
      </c>
    </row>
    <row r="21041" spans="1:2">
      <c r="A21041" s="1">
        <v>1090100638455</v>
      </c>
      <c r="B21041" t="s">
        <v>19939</v>
      </c>
    </row>
    <row r="21042" spans="1:2">
      <c r="A21042" s="1">
        <v>1090100638462</v>
      </c>
      <c r="B21042" t="s">
        <v>19940</v>
      </c>
    </row>
    <row r="21043" spans="1:2">
      <c r="A21043" s="1">
        <v>1090100638479</v>
      </c>
      <c r="B21043" t="s">
        <v>19941</v>
      </c>
    </row>
    <row r="21044" spans="1:2">
      <c r="A21044" s="1">
        <v>1090100638493</v>
      </c>
      <c r="B21044" t="s">
        <v>19942</v>
      </c>
    </row>
    <row r="21045" spans="1:2">
      <c r="A21045" s="1">
        <v>1090100638578</v>
      </c>
      <c r="B21045" t="s">
        <v>19943</v>
      </c>
    </row>
    <row r="21046" spans="1:2">
      <c r="A21046" s="1">
        <v>1090100638585</v>
      </c>
      <c r="B21046" t="s">
        <v>19944</v>
      </c>
    </row>
    <row r="21047" spans="1:2">
      <c r="A21047" s="1">
        <v>1090100638592</v>
      </c>
      <c r="B21047" t="s">
        <v>19945</v>
      </c>
    </row>
    <row r="21048" spans="1:2">
      <c r="A21048" s="1">
        <v>1090100638608</v>
      </c>
      <c r="B21048" t="s">
        <v>19946</v>
      </c>
    </row>
    <row r="21049" spans="1:2">
      <c r="A21049" s="1">
        <v>1090100638615</v>
      </c>
      <c r="B21049" t="s">
        <v>19947</v>
      </c>
    </row>
    <row r="21050" spans="1:2">
      <c r="A21050" s="1">
        <v>1090100638622</v>
      </c>
      <c r="B21050" t="s">
        <v>19948</v>
      </c>
    </row>
    <row r="21051" spans="1:2">
      <c r="A21051" s="1">
        <v>1090100638639</v>
      </c>
      <c r="B21051" t="s">
        <v>19949</v>
      </c>
    </row>
    <row r="21052" spans="1:2">
      <c r="A21052" s="1">
        <v>1090100638646</v>
      </c>
      <c r="B21052" t="s">
        <v>19950</v>
      </c>
    </row>
    <row r="21053" spans="1:2">
      <c r="A21053" s="1">
        <v>1090100638813</v>
      </c>
      <c r="B21053" t="s">
        <v>19951</v>
      </c>
    </row>
    <row r="21054" spans="1:2">
      <c r="A21054" s="1">
        <v>1090100638820</v>
      </c>
      <c r="B21054" t="s">
        <v>19952</v>
      </c>
    </row>
    <row r="21055" spans="1:2">
      <c r="A21055" s="1">
        <v>1090100638837</v>
      </c>
      <c r="B21055" t="s">
        <v>19953</v>
      </c>
    </row>
    <row r="21056" spans="1:2">
      <c r="A21056" s="1">
        <v>1090100638844</v>
      </c>
      <c r="B21056" t="s">
        <v>19954</v>
      </c>
    </row>
    <row r="21057" spans="1:2">
      <c r="A21057" s="1">
        <v>1090100638851</v>
      </c>
      <c r="B21057" t="s">
        <v>19955</v>
      </c>
    </row>
    <row r="21058" spans="1:2">
      <c r="A21058" s="1">
        <v>1090100638868</v>
      </c>
      <c r="B21058" t="s">
        <v>19956</v>
      </c>
    </row>
    <row r="21059" spans="1:2">
      <c r="A21059" s="1">
        <v>1090100638875</v>
      </c>
      <c r="B21059" t="s">
        <v>19957</v>
      </c>
    </row>
    <row r="21060" spans="1:2">
      <c r="A21060" s="1">
        <v>1090100638882</v>
      </c>
      <c r="B21060" t="s">
        <v>19958</v>
      </c>
    </row>
    <row r="21061" spans="1:2">
      <c r="A21061" s="1">
        <v>1090100638899</v>
      </c>
      <c r="B21061" t="s">
        <v>19959</v>
      </c>
    </row>
    <row r="21062" spans="1:2">
      <c r="A21062" s="1">
        <v>1090100638905</v>
      </c>
      <c r="B21062" t="s">
        <v>19960</v>
      </c>
    </row>
    <row r="21063" spans="1:2">
      <c r="A21063" s="1">
        <v>1090100638912</v>
      </c>
      <c r="B21063" t="s">
        <v>19961</v>
      </c>
    </row>
    <row r="21064" spans="1:2">
      <c r="A21064" s="1">
        <v>1090100638967</v>
      </c>
      <c r="B21064" t="s">
        <v>19962</v>
      </c>
    </row>
    <row r="21065" spans="1:2">
      <c r="A21065" s="1">
        <v>1090100639018</v>
      </c>
      <c r="B21065" t="s">
        <v>19963</v>
      </c>
    </row>
    <row r="21066" spans="1:2">
      <c r="A21066" s="1">
        <v>1090100639056</v>
      </c>
      <c r="B21066" t="s">
        <v>19964</v>
      </c>
    </row>
    <row r="21067" spans="1:2">
      <c r="A21067" s="1">
        <v>1090100639063</v>
      </c>
      <c r="B21067" t="s">
        <v>19965</v>
      </c>
    </row>
    <row r="21068" spans="1:2">
      <c r="A21068" s="1">
        <v>1090100639070</v>
      </c>
      <c r="B21068" t="s">
        <v>19966</v>
      </c>
    </row>
    <row r="21069" spans="1:2">
      <c r="A21069" s="1">
        <v>1090100639087</v>
      </c>
      <c r="B21069" t="s">
        <v>19967</v>
      </c>
    </row>
    <row r="21070" spans="1:2">
      <c r="A21070" s="1">
        <v>1090100639094</v>
      </c>
      <c r="B21070" t="s">
        <v>19968</v>
      </c>
    </row>
    <row r="21071" spans="1:2">
      <c r="A21071" s="1">
        <v>1090100639100</v>
      </c>
      <c r="B21071" t="s">
        <v>19969</v>
      </c>
    </row>
    <row r="21072" spans="1:2">
      <c r="A21072" s="1">
        <v>1090100639117</v>
      </c>
      <c r="B21072" t="s">
        <v>19970</v>
      </c>
    </row>
    <row r="21073" spans="1:2">
      <c r="A21073" s="1">
        <v>1090100639124</v>
      </c>
      <c r="B21073" t="s">
        <v>19971</v>
      </c>
    </row>
    <row r="21074" spans="1:2">
      <c r="A21074" s="1">
        <v>1090100639131</v>
      </c>
      <c r="B21074" t="s">
        <v>19972</v>
      </c>
    </row>
    <row r="21075" spans="1:2">
      <c r="A21075" s="1">
        <v>1090100639148</v>
      </c>
      <c r="B21075" t="s">
        <v>19973</v>
      </c>
    </row>
    <row r="21076" spans="1:2">
      <c r="A21076" s="1">
        <v>1090100639155</v>
      </c>
      <c r="B21076" t="s">
        <v>19974</v>
      </c>
    </row>
    <row r="21077" spans="1:2">
      <c r="A21077" s="1">
        <v>1090100639285</v>
      </c>
      <c r="B21077" t="s">
        <v>19975</v>
      </c>
    </row>
    <row r="21078" spans="1:2">
      <c r="A21078" s="1">
        <v>1090100639346</v>
      </c>
      <c r="B21078" t="s">
        <v>19976</v>
      </c>
    </row>
    <row r="21079" spans="1:2">
      <c r="A21079" s="1">
        <v>1090100639353</v>
      </c>
      <c r="B21079" t="s">
        <v>19977</v>
      </c>
    </row>
    <row r="21080" spans="1:2">
      <c r="A21080" s="1">
        <v>1090100639360</v>
      </c>
      <c r="B21080" t="s">
        <v>19978</v>
      </c>
    </row>
    <row r="21081" spans="1:2">
      <c r="A21081" s="1">
        <v>1090100639377</v>
      </c>
      <c r="B21081" t="s">
        <v>19979</v>
      </c>
    </row>
    <row r="21082" spans="1:2">
      <c r="A21082" s="1">
        <v>1090100639384</v>
      </c>
      <c r="B21082" t="s">
        <v>19980</v>
      </c>
    </row>
    <row r="21083" spans="1:2">
      <c r="A21083" s="1">
        <v>1090100639391</v>
      </c>
      <c r="B21083" t="s">
        <v>19981</v>
      </c>
    </row>
    <row r="21084" spans="1:2">
      <c r="A21084" s="1">
        <v>1090100639407</v>
      </c>
      <c r="B21084" t="s">
        <v>19982</v>
      </c>
    </row>
    <row r="21085" spans="1:2">
      <c r="A21085" s="1">
        <v>1090100639414</v>
      </c>
      <c r="B21085" t="s">
        <v>19983</v>
      </c>
    </row>
    <row r="21086" spans="1:2">
      <c r="A21086" s="1">
        <v>1090100639674</v>
      </c>
      <c r="B21086" t="s">
        <v>19984</v>
      </c>
    </row>
    <row r="21087" spans="1:2">
      <c r="A21087" s="1">
        <v>1090100639681</v>
      </c>
      <c r="B21087" t="s">
        <v>19985</v>
      </c>
    </row>
    <row r="21088" spans="1:2">
      <c r="A21088" s="1">
        <v>1090100639698</v>
      </c>
      <c r="B21088" t="s">
        <v>19986</v>
      </c>
    </row>
    <row r="21089" spans="1:2">
      <c r="A21089" s="1">
        <v>1090100639704</v>
      </c>
      <c r="B21089" t="s">
        <v>19987</v>
      </c>
    </row>
    <row r="21090" spans="1:2">
      <c r="A21090" s="1">
        <v>1090100639711</v>
      </c>
      <c r="B21090" t="s">
        <v>19988</v>
      </c>
    </row>
    <row r="21091" spans="1:2">
      <c r="A21091" s="1">
        <v>1090100639728</v>
      </c>
      <c r="B21091" t="s">
        <v>19989</v>
      </c>
    </row>
    <row r="21092" spans="1:2">
      <c r="A21092" s="1">
        <v>1090100639735</v>
      </c>
      <c r="B21092" t="s">
        <v>19990</v>
      </c>
    </row>
    <row r="21093" spans="1:2">
      <c r="A21093" s="1">
        <v>1090100639742</v>
      </c>
      <c r="B21093" t="s">
        <v>19991</v>
      </c>
    </row>
    <row r="21094" spans="1:2">
      <c r="A21094" s="1">
        <v>1090100639759</v>
      </c>
      <c r="B21094" t="s">
        <v>19992</v>
      </c>
    </row>
    <row r="21095" spans="1:2">
      <c r="A21095" s="1">
        <v>1090100639766</v>
      </c>
      <c r="B21095" t="s">
        <v>19993</v>
      </c>
    </row>
    <row r="21096" spans="1:2">
      <c r="A21096" s="1">
        <v>1090100640038</v>
      </c>
      <c r="B21096" t="s">
        <v>19994</v>
      </c>
    </row>
    <row r="21097" spans="1:2">
      <c r="A21097" s="1">
        <v>1090100640052</v>
      </c>
      <c r="B21097" t="s">
        <v>19995</v>
      </c>
    </row>
    <row r="21098" spans="1:2">
      <c r="A21098" s="1">
        <v>1090100640069</v>
      </c>
      <c r="B21098" t="s">
        <v>19996</v>
      </c>
    </row>
    <row r="21099" spans="1:2">
      <c r="A21099" s="1">
        <v>1090100640076</v>
      </c>
      <c r="B21099" t="s">
        <v>19997</v>
      </c>
    </row>
    <row r="21100" spans="1:2">
      <c r="A21100" s="1">
        <v>1090100640083</v>
      </c>
      <c r="B21100" t="s">
        <v>19998</v>
      </c>
    </row>
    <row r="21101" spans="1:2">
      <c r="A21101" s="1">
        <v>1090100640090</v>
      </c>
      <c r="B21101" t="s">
        <v>19999</v>
      </c>
    </row>
    <row r="21102" spans="1:2">
      <c r="A21102" s="1">
        <v>1090100640106</v>
      </c>
      <c r="B21102" t="s">
        <v>20000</v>
      </c>
    </row>
    <row r="21103" spans="1:2">
      <c r="A21103" s="1">
        <v>1090100640113</v>
      </c>
      <c r="B21103" t="s">
        <v>20001</v>
      </c>
    </row>
    <row r="21104" spans="1:2">
      <c r="A21104" s="1">
        <v>1090100640120</v>
      </c>
      <c r="B21104" t="s">
        <v>20002</v>
      </c>
    </row>
    <row r="21105" spans="1:2">
      <c r="A21105" s="1">
        <v>1090100640137</v>
      </c>
      <c r="B21105" t="s">
        <v>20003</v>
      </c>
    </row>
    <row r="21106" spans="1:2">
      <c r="A21106" s="1">
        <v>1090100640144</v>
      </c>
      <c r="B21106" t="s">
        <v>20004</v>
      </c>
    </row>
    <row r="21107" spans="1:2">
      <c r="A21107" s="1">
        <v>1090100640151</v>
      </c>
      <c r="B21107" t="s">
        <v>20005</v>
      </c>
    </row>
    <row r="21108" spans="1:2">
      <c r="A21108" s="1">
        <v>1090100640168</v>
      </c>
      <c r="B21108" t="s">
        <v>20006</v>
      </c>
    </row>
    <row r="21109" spans="1:2">
      <c r="A21109" s="1">
        <v>1090100640175</v>
      </c>
      <c r="B21109" t="s">
        <v>20007</v>
      </c>
    </row>
    <row r="21110" spans="1:2">
      <c r="A21110" s="1">
        <v>1090100640182</v>
      </c>
      <c r="B21110" t="s">
        <v>20008</v>
      </c>
    </row>
    <row r="21111" spans="1:2">
      <c r="A21111" s="1">
        <v>1090100640205</v>
      </c>
      <c r="B21111" t="s">
        <v>20009</v>
      </c>
    </row>
    <row r="21112" spans="1:2">
      <c r="A21112" s="1">
        <v>1090100640212</v>
      </c>
      <c r="B21112" t="s">
        <v>20010</v>
      </c>
    </row>
    <row r="21113" spans="1:2">
      <c r="A21113" s="1">
        <v>1090100640229</v>
      </c>
      <c r="B21113" t="s">
        <v>20011</v>
      </c>
    </row>
    <row r="21114" spans="1:2">
      <c r="A21114" s="1">
        <v>1090100640236</v>
      </c>
      <c r="B21114" t="s">
        <v>20012</v>
      </c>
    </row>
    <row r="21115" spans="1:2">
      <c r="A21115" s="1">
        <v>1090100640243</v>
      </c>
      <c r="B21115" t="s">
        <v>20013</v>
      </c>
    </row>
    <row r="21116" spans="1:2">
      <c r="A21116" s="1">
        <v>1090100640250</v>
      </c>
      <c r="B21116" t="s">
        <v>20014</v>
      </c>
    </row>
    <row r="21117" spans="1:2">
      <c r="A21117" s="1">
        <v>1090100640274</v>
      </c>
      <c r="B21117" t="s">
        <v>20015</v>
      </c>
    </row>
    <row r="21118" spans="1:2">
      <c r="A21118" s="1">
        <v>1090100640298</v>
      </c>
      <c r="B21118" t="s">
        <v>20016</v>
      </c>
    </row>
    <row r="21119" spans="1:2">
      <c r="A21119" s="1">
        <v>1090100640311</v>
      </c>
      <c r="B21119" t="s">
        <v>20017</v>
      </c>
    </row>
    <row r="21120" spans="1:2">
      <c r="A21120" s="1">
        <v>1090100640342</v>
      </c>
      <c r="B21120" t="s">
        <v>20018</v>
      </c>
    </row>
    <row r="21121" spans="1:2">
      <c r="A21121" s="1">
        <v>1090100640366</v>
      </c>
      <c r="B21121" t="s">
        <v>20019</v>
      </c>
    </row>
    <row r="21122" spans="1:2">
      <c r="A21122" s="1">
        <v>1090100640533</v>
      </c>
      <c r="B21122" t="s">
        <v>20020</v>
      </c>
    </row>
    <row r="21123" spans="1:2">
      <c r="A21123" s="1">
        <v>1090100640540</v>
      </c>
      <c r="B21123" t="s">
        <v>20021</v>
      </c>
    </row>
    <row r="21124" spans="1:2">
      <c r="A21124" s="1">
        <v>1090100640564</v>
      </c>
      <c r="B21124" t="s">
        <v>20022</v>
      </c>
    </row>
    <row r="21125" spans="1:2">
      <c r="A21125" s="1">
        <v>1090100640588</v>
      </c>
      <c r="B21125" t="s">
        <v>20023</v>
      </c>
    </row>
    <row r="21126" spans="1:2">
      <c r="A21126" s="1">
        <v>1090100640830</v>
      </c>
      <c r="B21126" t="s">
        <v>20024</v>
      </c>
    </row>
    <row r="21127" spans="1:2">
      <c r="A21127" s="1">
        <v>1090100640847</v>
      </c>
      <c r="B21127" t="s">
        <v>20025</v>
      </c>
    </row>
    <row r="21128" spans="1:2">
      <c r="A21128" s="1">
        <v>1090100640854</v>
      </c>
      <c r="B21128" t="s">
        <v>20026</v>
      </c>
    </row>
    <row r="21129" spans="1:2">
      <c r="A21129" s="1">
        <v>1090100640861</v>
      </c>
      <c r="B21129" t="s">
        <v>20027</v>
      </c>
    </row>
    <row r="21130" spans="1:2">
      <c r="A21130" s="1">
        <v>1090100640878</v>
      </c>
      <c r="B21130" t="s">
        <v>20028</v>
      </c>
    </row>
    <row r="21131" spans="1:2">
      <c r="A21131" s="1">
        <v>1090100640885</v>
      </c>
      <c r="B21131" t="s">
        <v>20029</v>
      </c>
    </row>
    <row r="21132" spans="1:2">
      <c r="A21132" s="1">
        <v>1090100640892</v>
      </c>
      <c r="B21132" t="s">
        <v>20030</v>
      </c>
    </row>
    <row r="21133" spans="1:2">
      <c r="A21133" s="1">
        <v>1090100640908</v>
      </c>
      <c r="B21133" t="s">
        <v>20031</v>
      </c>
    </row>
    <row r="21134" spans="1:2">
      <c r="A21134" s="1">
        <v>1090100640915</v>
      </c>
      <c r="B21134" t="s">
        <v>20032</v>
      </c>
    </row>
    <row r="21135" spans="1:2">
      <c r="A21135" s="1">
        <v>1090100640922</v>
      </c>
      <c r="B21135" t="s">
        <v>20033</v>
      </c>
    </row>
    <row r="21136" spans="1:2">
      <c r="A21136" s="1">
        <v>1090100640939</v>
      </c>
      <c r="B21136" t="s">
        <v>20034</v>
      </c>
    </row>
    <row r="21137" spans="1:2">
      <c r="A21137" s="1">
        <v>1090100640953</v>
      </c>
      <c r="B21137" t="s">
        <v>20035</v>
      </c>
    </row>
    <row r="21138" spans="1:2">
      <c r="A21138" s="1">
        <v>1090100640960</v>
      </c>
      <c r="B21138" t="s">
        <v>20036</v>
      </c>
    </row>
    <row r="21139" spans="1:2">
      <c r="A21139" s="1">
        <v>1090100640977</v>
      </c>
      <c r="B21139" t="s">
        <v>20037</v>
      </c>
    </row>
    <row r="21140" spans="1:2">
      <c r="A21140" s="1">
        <v>1090100640984</v>
      </c>
      <c r="B21140" t="s">
        <v>20038</v>
      </c>
    </row>
    <row r="21141" spans="1:2">
      <c r="A21141" s="1">
        <v>1090100641431</v>
      </c>
      <c r="B21141" t="s">
        <v>20039</v>
      </c>
    </row>
    <row r="21142" spans="1:2">
      <c r="A21142" s="1">
        <v>1090100641714</v>
      </c>
      <c r="B21142" t="s">
        <v>20040</v>
      </c>
    </row>
    <row r="21143" spans="1:2">
      <c r="A21143" s="1">
        <v>1090100641738</v>
      </c>
      <c r="B21143" t="s">
        <v>20041</v>
      </c>
    </row>
    <row r="21144" spans="1:2">
      <c r="A21144" s="1">
        <v>1090100641752</v>
      </c>
      <c r="B21144" t="s">
        <v>20042</v>
      </c>
    </row>
    <row r="21145" spans="1:2">
      <c r="A21145" s="1">
        <v>1090100641769</v>
      </c>
      <c r="B21145" t="s">
        <v>20043</v>
      </c>
    </row>
    <row r="21146" spans="1:2">
      <c r="A21146" s="1">
        <v>1090100641776</v>
      </c>
      <c r="B21146" t="s">
        <v>20044</v>
      </c>
    </row>
    <row r="21147" spans="1:2">
      <c r="A21147" s="1">
        <v>1090100641783</v>
      </c>
      <c r="B21147" t="s">
        <v>20045</v>
      </c>
    </row>
    <row r="21148" spans="1:2">
      <c r="A21148" s="1">
        <v>1090100641790</v>
      </c>
      <c r="B21148" t="s">
        <v>20046</v>
      </c>
    </row>
    <row r="21149" spans="1:2">
      <c r="A21149" s="1">
        <v>1090100641806</v>
      </c>
      <c r="B21149" t="s">
        <v>20047</v>
      </c>
    </row>
    <row r="21150" spans="1:2">
      <c r="A21150" s="1">
        <v>1090100641813</v>
      </c>
      <c r="B21150" t="s">
        <v>20048</v>
      </c>
    </row>
    <row r="21151" spans="1:2">
      <c r="A21151" s="1">
        <v>1090100641820</v>
      </c>
      <c r="B21151" t="s">
        <v>20049</v>
      </c>
    </row>
    <row r="21152" spans="1:2">
      <c r="A21152" s="1">
        <v>1090100641837</v>
      </c>
      <c r="B21152" t="s">
        <v>20050</v>
      </c>
    </row>
    <row r="21153" spans="1:2">
      <c r="A21153" s="1">
        <v>1090100641844</v>
      </c>
      <c r="B21153" t="s">
        <v>20051</v>
      </c>
    </row>
    <row r="21154" spans="1:2">
      <c r="A21154" s="1">
        <v>1090100641851</v>
      </c>
      <c r="B21154" t="s">
        <v>20052</v>
      </c>
    </row>
    <row r="21155" spans="1:2">
      <c r="A21155" s="1">
        <v>1090100641868</v>
      </c>
      <c r="B21155" t="s">
        <v>20053</v>
      </c>
    </row>
    <row r="21156" spans="1:2">
      <c r="A21156" s="1">
        <v>1090100641875</v>
      </c>
      <c r="B21156" t="s">
        <v>20054</v>
      </c>
    </row>
    <row r="21157" spans="1:2">
      <c r="A21157" s="1">
        <v>1090100641882</v>
      </c>
      <c r="B21157" t="s">
        <v>20055</v>
      </c>
    </row>
    <row r="21158" spans="1:2">
      <c r="A21158" s="1">
        <v>1090100641899</v>
      </c>
      <c r="B21158" t="s">
        <v>20056</v>
      </c>
    </row>
    <row r="21159" spans="1:2">
      <c r="A21159" s="1">
        <v>1090100641905</v>
      </c>
      <c r="B21159" t="s">
        <v>20057</v>
      </c>
    </row>
    <row r="21160" spans="1:2">
      <c r="A21160" s="1">
        <v>1090100641912</v>
      </c>
      <c r="B21160" t="s">
        <v>20058</v>
      </c>
    </row>
    <row r="21161" spans="1:2">
      <c r="A21161" s="1">
        <v>1090100641929</v>
      </c>
      <c r="B21161" t="s">
        <v>20059</v>
      </c>
    </row>
    <row r="21162" spans="1:2">
      <c r="A21162" s="1">
        <v>1090100641936</v>
      </c>
      <c r="B21162" t="s">
        <v>20060</v>
      </c>
    </row>
    <row r="21163" spans="1:2">
      <c r="A21163" s="1">
        <v>1090100641943</v>
      </c>
      <c r="B21163" t="s">
        <v>20061</v>
      </c>
    </row>
    <row r="21164" spans="1:2">
      <c r="A21164" s="1">
        <v>1090100641950</v>
      </c>
      <c r="B21164" t="s">
        <v>20062</v>
      </c>
    </row>
    <row r="21165" spans="1:2">
      <c r="A21165" s="1">
        <v>1090100641967</v>
      </c>
      <c r="B21165" t="s">
        <v>20063</v>
      </c>
    </row>
    <row r="21166" spans="1:2">
      <c r="A21166" s="1">
        <v>1090100641974</v>
      </c>
      <c r="B21166" t="s">
        <v>20064</v>
      </c>
    </row>
    <row r="21167" spans="1:2">
      <c r="A21167" s="1">
        <v>1090100641998</v>
      </c>
      <c r="B21167" t="s">
        <v>20065</v>
      </c>
    </row>
    <row r="21168" spans="1:2">
      <c r="A21168" s="1">
        <v>1090100642094</v>
      </c>
      <c r="B21168" t="s">
        <v>20066</v>
      </c>
    </row>
    <row r="21169" spans="1:2">
      <c r="A21169" s="1">
        <v>1090100642100</v>
      </c>
      <c r="B21169" t="s">
        <v>20067</v>
      </c>
    </row>
    <row r="21170" spans="1:2">
      <c r="A21170" s="1">
        <v>1090100642117</v>
      </c>
      <c r="B21170" t="s">
        <v>20068</v>
      </c>
    </row>
    <row r="21171" spans="1:2">
      <c r="A21171" s="1">
        <v>1090100642124</v>
      </c>
      <c r="B21171" t="s">
        <v>20069</v>
      </c>
    </row>
    <row r="21172" spans="1:2">
      <c r="A21172" s="1">
        <v>1090100642131</v>
      </c>
      <c r="B21172" t="s">
        <v>20070</v>
      </c>
    </row>
    <row r="21173" spans="1:2">
      <c r="A21173" s="1">
        <v>1090100642148</v>
      </c>
      <c r="B21173" t="s">
        <v>20071</v>
      </c>
    </row>
    <row r="21174" spans="1:2">
      <c r="A21174" s="1">
        <v>1090100642155</v>
      </c>
      <c r="B21174" t="s">
        <v>20072</v>
      </c>
    </row>
    <row r="21175" spans="1:2">
      <c r="A21175" s="1">
        <v>1090100642162</v>
      </c>
      <c r="B21175" t="s">
        <v>20073</v>
      </c>
    </row>
    <row r="21176" spans="1:2">
      <c r="A21176" s="1">
        <v>1090100642179</v>
      </c>
      <c r="B21176" t="s">
        <v>20074</v>
      </c>
    </row>
    <row r="21177" spans="1:2">
      <c r="A21177" s="1">
        <v>1090100642186</v>
      </c>
      <c r="B21177" t="s">
        <v>20075</v>
      </c>
    </row>
    <row r="21178" spans="1:2">
      <c r="A21178" s="1">
        <v>1090100642193</v>
      </c>
      <c r="B21178" t="s">
        <v>20076</v>
      </c>
    </row>
    <row r="21179" spans="1:2">
      <c r="A21179" s="1">
        <v>1090100642209</v>
      </c>
      <c r="B21179" t="s">
        <v>20077</v>
      </c>
    </row>
    <row r="21180" spans="1:2">
      <c r="A21180" s="1">
        <v>1090100642230</v>
      </c>
      <c r="B21180" t="s">
        <v>20078</v>
      </c>
    </row>
    <row r="21181" spans="1:2">
      <c r="A21181" s="1">
        <v>1090100642261</v>
      </c>
      <c r="B21181" t="s">
        <v>20079</v>
      </c>
    </row>
    <row r="21182" spans="1:2">
      <c r="A21182" s="1">
        <v>1090100642278</v>
      </c>
      <c r="B21182" t="s">
        <v>20080</v>
      </c>
    </row>
    <row r="21183" spans="1:2">
      <c r="A21183" s="1">
        <v>1090100642285</v>
      </c>
      <c r="B21183" t="s">
        <v>20081</v>
      </c>
    </row>
    <row r="21184" spans="1:2">
      <c r="A21184" s="1">
        <v>1090100642292</v>
      </c>
      <c r="B21184" t="s">
        <v>20082</v>
      </c>
    </row>
    <row r="21185" spans="1:2">
      <c r="A21185" s="1">
        <v>1090100642315</v>
      </c>
      <c r="B21185" t="s">
        <v>20083</v>
      </c>
    </row>
    <row r="21186" spans="1:2">
      <c r="A21186" s="1">
        <v>1090100642346</v>
      </c>
      <c r="B21186" t="s">
        <v>20084</v>
      </c>
    </row>
    <row r="21187" spans="1:2">
      <c r="A21187" s="1">
        <v>1090100642353</v>
      </c>
      <c r="B21187" t="s">
        <v>20085</v>
      </c>
    </row>
    <row r="21188" spans="1:2">
      <c r="A21188" s="1">
        <v>1090100642360</v>
      </c>
      <c r="B21188" t="s">
        <v>20086</v>
      </c>
    </row>
    <row r="21189" spans="1:2">
      <c r="A21189" s="1">
        <v>1090100642377</v>
      </c>
      <c r="B21189" t="s">
        <v>20087</v>
      </c>
    </row>
    <row r="21190" spans="1:2">
      <c r="A21190" s="1">
        <v>1090100642407</v>
      </c>
      <c r="B21190" t="s">
        <v>20088</v>
      </c>
    </row>
    <row r="21191" spans="1:2">
      <c r="A21191" s="1">
        <v>1090100642414</v>
      </c>
      <c r="B21191" t="s">
        <v>20089</v>
      </c>
    </row>
    <row r="21192" spans="1:2">
      <c r="A21192" s="1">
        <v>1090100642421</v>
      </c>
      <c r="B21192" t="s">
        <v>20090</v>
      </c>
    </row>
    <row r="21193" spans="1:2">
      <c r="A21193" s="1">
        <v>1090100642438</v>
      </c>
      <c r="B21193" t="s">
        <v>20091</v>
      </c>
    </row>
    <row r="21194" spans="1:2">
      <c r="A21194" s="1">
        <v>1090100642483</v>
      </c>
      <c r="B21194" t="s">
        <v>20092</v>
      </c>
    </row>
    <row r="21195" spans="1:2">
      <c r="A21195" s="1">
        <v>1090100642490</v>
      </c>
      <c r="B21195" t="s">
        <v>20093</v>
      </c>
    </row>
    <row r="21196" spans="1:2">
      <c r="A21196" s="1">
        <v>1090100642506</v>
      </c>
      <c r="B21196" t="s">
        <v>20094</v>
      </c>
    </row>
    <row r="21197" spans="1:2">
      <c r="A21197" s="1">
        <v>1090100642513</v>
      </c>
      <c r="B21197" t="s">
        <v>20095</v>
      </c>
    </row>
    <row r="21198" spans="1:2">
      <c r="A21198" s="1">
        <v>1090100642520</v>
      </c>
      <c r="B21198" t="s">
        <v>20096</v>
      </c>
    </row>
    <row r="21199" spans="1:2">
      <c r="A21199" s="1">
        <v>1090100642537</v>
      </c>
      <c r="B21199" t="s">
        <v>20097</v>
      </c>
    </row>
    <row r="21200" spans="1:2">
      <c r="A21200" s="1">
        <v>1090100642544</v>
      </c>
      <c r="B21200" t="s">
        <v>20098</v>
      </c>
    </row>
    <row r="21201" spans="1:2">
      <c r="A21201" s="1">
        <v>1090100642568</v>
      </c>
      <c r="B21201" t="s">
        <v>20099</v>
      </c>
    </row>
    <row r="21202" spans="1:2">
      <c r="A21202" s="1">
        <v>1090100642629</v>
      </c>
      <c r="B21202" t="s">
        <v>20100</v>
      </c>
    </row>
    <row r="21203" spans="1:2">
      <c r="A21203" s="1">
        <v>1090100642636</v>
      </c>
      <c r="B21203" t="s">
        <v>20101</v>
      </c>
    </row>
    <row r="21204" spans="1:2">
      <c r="A21204" s="1">
        <v>1090100642643</v>
      </c>
      <c r="B21204" t="s">
        <v>20102</v>
      </c>
    </row>
    <row r="21205" spans="1:2">
      <c r="A21205" s="1">
        <v>1090100642667</v>
      </c>
      <c r="B21205" t="s">
        <v>20103</v>
      </c>
    </row>
    <row r="21206" spans="1:2">
      <c r="A21206" s="1">
        <v>1090100642704</v>
      </c>
      <c r="B21206" t="s">
        <v>20104</v>
      </c>
    </row>
    <row r="21207" spans="1:2">
      <c r="A21207" s="1">
        <v>1090100642759</v>
      </c>
      <c r="B21207" t="s">
        <v>20105</v>
      </c>
    </row>
    <row r="21208" spans="1:2">
      <c r="A21208" s="1">
        <v>1090100642766</v>
      </c>
      <c r="B21208" t="s">
        <v>20106</v>
      </c>
    </row>
    <row r="21209" spans="1:2">
      <c r="A21209" s="1">
        <v>1090100642773</v>
      </c>
      <c r="B21209" t="s">
        <v>20107</v>
      </c>
    </row>
    <row r="21210" spans="1:2">
      <c r="A21210" s="1">
        <v>1090100642780</v>
      </c>
      <c r="B21210" t="s">
        <v>20108</v>
      </c>
    </row>
    <row r="21211" spans="1:2">
      <c r="A21211" s="1">
        <v>1090100642797</v>
      </c>
      <c r="B21211" t="s">
        <v>20109</v>
      </c>
    </row>
    <row r="21212" spans="1:2">
      <c r="A21212" s="1">
        <v>1090100642803</v>
      </c>
      <c r="B21212" t="s">
        <v>20110</v>
      </c>
    </row>
    <row r="21213" spans="1:2">
      <c r="A21213" s="1">
        <v>1090100642810</v>
      </c>
      <c r="B21213" t="s">
        <v>20111</v>
      </c>
    </row>
    <row r="21214" spans="1:2">
      <c r="A21214" s="1">
        <v>1090100642827</v>
      </c>
      <c r="B21214" t="s">
        <v>20112</v>
      </c>
    </row>
    <row r="21215" spans="1:2">
      <c r="A21215" s="1">
        <v>1090100642834</v>
      </c>
      <c r="B21215" t="s">
        <v>20113</v>
      </c>
    </row>
    <row r="21216" spans="1:2">
      <c r="A21216" s="1">
        <v>1090100642841</v>
      </c>
      <c r="B21216" t="s">
        <v>20114</v>
      </c>
    </row>
    <row r="21217" spans="1:2">
      <c r="A21217" s="1">
        <v>1090100642858</v>
      </c>
      <c r="B21217" t="s">
        <v>20115</v>
      </c>
    </row>
    <row r="21218" spans="1:2">
      <c r="A21218" s="1">
        <v>1090100642865</v>
      </c>
      <c r="B21218" t="s">
        <v>20116</v>
      </c>
    </row>
    <row r="21219" spans="1:2">
      <c r="A21219" s="1">
        <v>1090100642872</v>
      </c>
      <c r="B21219" t="s">
        <v>20117</v>
      </c>
    </row>
    <row r="21220" spans="1:2">
      <c r="A21220" s="1">
        <v>1090100642889</v>
      </c>
      <c r="B21220" t="s">
        <v>20118</v>
      </c>
    </row>
    <row r="21221" spans="1:2">
      <c r="A21221" s="1">
        <v>1090100642896</v>
      </c>
      <c r="B21221" t="s">
        <v>20119</v>
      </c>
    </row>
    <row r="21222" spans="1:2">
      <c r="A21222" s="1">
        <v>1090100642902</v>
      </c>
      <c r="B21222" t="s">
        <v>20120</v>
      </c>
    </row>
    <row r="21223" spans="1:2">
      <c r="A21223" s="1">
        <v>1090100642919</v>
      </c>
      <c r="B21223" t="s">
        <v>20121</v>
      </c>
    </row>
    <row r="21224" spans="1:2">
      <c r="A21224" s="1">
        <v>1090100642926</v>
      </c>
      <c r="B21224" t="s">
        <v>20122</v>
      </c>
    </row>
    <row r="21225" spans="1:2">
      <c r="A21225" s="1">
        <v>1090100642933</v>
      </c>
      <c r="B21225" t="s">
        <v>20123</v>
      </c>
    </row>
    <row r="21226" spans="1:2">
      <c r="A21226" s="1">
        <v>1090100642971</v>
      </c>
      <c r="B21226" t="s">
        <v>20124</v>
      </c>
    </row>
    <row r="21227" spans="1:2">
      <c r="A21227" s="1">
        <v>1090100643039</v>
      </c>
      <c r="B21227" t="s">
        <v>20125</v>
      </c>
    </row>
    <row r="21228" spans="1:2">
      <c r="A21228" s="1">
        <v>1090100643053</v>
      </c>
      <c r="B21228" t="s">
        <v>20126</v>
      </c>
    </row>
    <row r="21229" spans="1:2">
      <c r="A21229" s="1">
        <v>1090100643060</v>
      </c>
      <c r="B21229" t="s">
        <v>20127</v>
      </c>
    </row>
    <row r="21230" spans="1:2">
      <c r="A21230" s="1">
        <v>1090100643091</v>
      </c>
      <c r="B21230" t="s">
        <v>20128</v>
      </c>
    </row>
    <row r="21231" spans="1:2">
      <c r="A21231" s="1">
        <v>1090100643138</v>
      </c>
      <c r="B21231" t="s">
        <v>20129</v>
      </c>
    </row>
    <row r="21232" spans="1:2">
      <c r="A21232" s="1">
        <v>1090100643527</v>
      </c>
      <c r="B21232" t="s">
        <v>20130</v>
      </c>
    </row>
    <row r="21233" spans="1:2">
      <c r="A21233" s="1">
        <v>1090100643541</v>
      </c>
      <c r="B21233" t="s">
        <v>20131</v>
      </c>
    </row>
    <row r="21234" spans="1:2">
      <c r="A21234" s="1">
        <v>1090100643558</v>
      </c>
      <c r="B21234" t="s">
        <v>20132</v>
      </c>
    </row>
    <row r="21235" spans="1:2">
      <c r="A21235" s="1">
        <v>1090100643565</v>
      </c>
      <c r="B21235" t="s">
        <v>20133</v>
      </c>
    </row>
    <row r="21236" spans="1:2">
      <c r="A21236" s="1">
        <v>1090100643633</v>
      </c>
      <c r="B21236" t="s">
        <v>20134</v>
      </c>
    </row>
    <row r="21237" spans="1:2">
      <c r="A21237" s="1">
        <v>1090100643657</v>
      </c>
      <c r="B21237" t="s">
        <v>20135</v>
      </c>
    </row>
    <row r="21238" spans="1:2">
      <c r="A21238" s="1">
        <v>1090100643671</v>
      </c>
      <c r="B21238" t="s">
        <v>20136</v>
      </c>
    </row>
    <row r="21239" spans="1:2">
      <c r="A21239" s="1">
        <v>1090100643688</v>
      </c>
      <c r="B21239" t="s">
        <v>20137</v>
      </c>
    </row>
    <row r="21240" spans="1:2">
      <c r="A21240" s="1">
        <v>1090100643855</v>
      </c>
      <c r="B21240" t="s">
        <v>20138</v>
      </c>
    </row>
    <row r="21241" spans="1:2">
      <c r="A21241" s="1">
        <v>1090100643862</v>
      </c>
      <c r="B21241" t="s">
        <v>20139</v>
      </c>
    </row>
    <row r="21242" spans="1:2">
      <c r="A21242" s="1">
        <v>1090100643879</v>
      </c>
      <c r="B21242" t="s">
        <v>20140</v>
      </c>
    </row>
    <row r="21243" spans="1:2">
      <c r="A21243" s="1">
        <v>1090100643886</v>
      </c>
      <c r="B21243" t="s">
        <v>20141</v>
      </c>
    </row>
    <row r="21244" spans="1:2">
      <c r="A21244" s="1">
        <v>1090100643893</v>
      </c>
      <c r="B21244" t="s">
        <v>20142</v>
      </c>
    </row>
    <row r="21245" spans="1:2">
      <c r="A21245" s="1">
        <v>1090100643909</v>
      </c>
      <c r="B21245" t="s">
        <v>20143</v>
      </c>
    </row>
    <row r="21246" spans="1:2">
      <c r="A21246" s="1">
        <v>1090100643916</v>
      </c>
      <c r="B21246" t="s">
        <v>20144</v>
      </c>
    </row>
    <row r="21247" spans="1:2">
      <c r="A21247" s="1">
        <v>1090100643923</v>
      </c>
      <c r="B21247" t="s">
        <v>20145</v>
      </c>
    </row>
    <row r="21248" spans="1:2">
      <c r="A21248" s="1">
        <v>1090100644289</v>
      </c>
      <c r="B21248" t="s">
        <v>20146</v>
      </c>
    </row>
    <row r="21249" spans="1:2">
      <c r="A21249" s="1">
        <v>1090100644296</v>
      </c>
      <c r="B21249" t="s">
        <v>20147</v>
      </c>
    </row>
    <row r="21250" spans="1:2">
      <c r="A21250" s="1">
        <v>1090100644302</v>
      </c>
      <c r="B21250" t="s">
        <v>20148</v>
      </c>
    </row>
    <row r="21251" spans="1:2">
      <c r="A21251" s="1">
        <v>1090100644319</v>
      </c>
      <c r="B21251" t="s">
        <v>20149</v>
      </c>
    </row>
    <row r="21252" spans="1:2">
      <c r="A21252" s="1">
        <v>1090100644340</v>
      </c>
      <c r="B21252" t="s">
        <v>20150</v>
      </c>
    </row>
    <row r="21253" spans="1:2">
      <c r="A21253" s="1">
        <v>1090100644357</v>
      </c>
      <c r="B21253" t="s">
        <v>20151</v>
      </c>
    </row>
    <row r="21254" spans="1:2">
      <c r="A21254" s="1">
        <v>1090100644364</v>
      </c>
      <c r="B21254" t="s">
        <v>20152</v>
      </c>
    </row>
    <row r="21255" spans="1:2">
      <c r="A21255" s="1">
        <v>1090100644432</v>
      </c>
      <c r="B21255" t="s">
        <v>20153</v>
      </c>
    </row>
    <row r="21256" spans="1:2">
      <c r="A21256" s="1">
        <v>1090100644463</v>
      </c>
      <c r="B21256" t="s">
        <v>20154</v>
      </c>
    </row>
    <row r="21257" spans="1:2">
      <c r="A21257" s="1">
        <v>1090100644616</v>
      </c>
      <c r="B21257" t="s">
        <v>20155</v>
      </c>
    </row>
    <row r="21258" spans="1:2">
      <c r="A21258" s="1">
        <v>1090100644654</v>
      </c>
      <c r="B21258" t="s">
        <v>20156</v>
      </c>
    </row>
    <row r="21259" spans="1:2">
      <c r="A21259" s="1">
        <v>1090100644722</v>
      </c>
      <c r="B21259" t="s">
        <v>20157</v>
      </c>
    </row>
    <row r="21260" spans="1:2">
      <c r="A21260" s="1">
        <v>1090100644746</v>
      </c>
      <c r="B21260" t="s">
        <v>20158</v>
      </c>
    </row>
    <row r="21261" spans="1:2">
      <c r="A21261" s="1">
        <v>1090100644753</v>
      </c>
      <c r="B21261" t="s">
        <v>20159</v>
      </c>
    </row>
    <row r="21262" spans="1:2">
      <c r="A21262" s="1">
        <v>1090100644777</v>
      </c>
      <c r="B21262" t="s">
        <v>20160</v>
      </c>
    </row>
    <row r="21263" spans="1:2">
      <c r="A21263" s="1">
        <v>1090100644784</v>
      </c>
      <c r="B21263" t="s">
        <v>20161</v>
      </c>
    </row>
    <row r="21264" spans="1:2">
      <c r="A21264" s="1">
        <v>1090100644807</v>
      </c>
      <c r="B21264" t="s">
        <v>20162</v>
      </c>
    </row>
    <row r="21265" spans="1:2">
      <c r="A21265" s="1">
        <v>1090100644814</v>
      </c>
      <c r="B21265" t="s">
        <v>20163</v>
      </c>
    </row>
    <row r="21266" spans="1:2">
      <c r="A21266" s="1">
        <v>1090100644821</v>
      </c>
      <c r="B21266" t="s">
        <v>20164</v>
      </c>
    </row>
    <row r="21267" spans="1:2">
      <c r="A21267" s="1">
        <v>1090100644838</v>
      </c>
      <c r="B21267" t="s">
        <v>20165</v>
      </c>
    </row>
    <row r="21268" spans="1:2">
      <c r="A21268" s="1">
        <v>1090100644845</v>
      </c>
      <c r="B21268" t="s">
        <v>20166</v>
      </c>
    </row>
    <row r="21269" spans="1:2">
      <c r="A21269" s="1">
        <v>1090100644920</v>
      </c>
      <c r="B21269" t="s">
        <v>20167</v>
      </c>
    </row>
    <row r="21270" spans="1:2">
      <c r="A21270" s="1">
        <v>1090100644951</v>
      </c>
      <c r="B21270" t="s">
        <v>20168</v>
      </c>
    </row>
    <row r="21271" spans="1:2">
      <c r="A21271" s="1">
        <v>1090100644968</v>
      </c>
      <c r="B21271" t="s">
        <v>20169</v>
      </c>
    </row>
    <row r="21272" spans="1:2">
      <c r="A21272" s="1">
        <v>1090100644975</v>
      </c>
      <c r="B21272" t="s">
        <v>20170</v>
      </c>
    </row>
    <row r="21273" spans="1:2">
      <c r="A21273" s="1">
        <v>1090100644982</v>
      </c>
      <c r="B21273" t="s">
        <v>20171</v>
      </c>
    </row>
    <row r="21274" spans="1:2">
      <c r="A21274" s="1">
        <v>1090100644999</v>
      </c>
      <c r="B21274" t="s">
        <v>20172</v>
      </c>
    </row>
    <row r="21275" spans="1:2">
      <c r="A21275" s="1">
        <v>1090100645002</v>
      </c>
      <c r="B21275" t="s">
        <v>20173</v>
      </c>
    </row>
    <row r="21276" spans="1:2">
      <c r="A21276" s="1">
        <v>1090100645026</v>
      </c>
      <c r="B21276" t="s">
        <v>20174</v>
      </c>
    </row>
    <row r="21277" spans="1:2">
      <c r="A21277" s="1">
        <v>1090100645040</v>
      </c>
      <c r="B21277" t="s">
        <v>20175</v>
      </c>
    </row>
    <row r="21278" spans="1:2">
      <c r="A21278" s="1">
        <v>1090100645101</v>
      </c>
      <c r="B21278" t="s">
        <v>20176</v>
      </c>
    </row>
    <row r="21279" spans="1:2">
      <c r="A21279" s="1">
        <v>1090100645125</v>
      </c>
      <c r="B21279" t="s">
        <v>20177</v>
      </c>
    </row>
    <row r="21280" spans="1:2">
      <c r="A21280" s="1">
        <v>1090100645149</v>
      </c>
      <c r="B21280" t="s">
        <v>20178</v>
      </c>
    </row>
    <row r="21281" spans="1:2">
      <c r="A21281" s="1">
        <v>1090100645170</v>
      </c>
      <c r="B21281" t="s">
        <v>20179</v>
      </c>
    </row>
    <row r="21282" spans="1:2">
      <c r="A21282" s="1">
        <v>1090100645354</v>
      </c>
      <c r="B21282" t="s">
        <v>20180</v>
      </c>
    </row>
    <row r="21283" spans="1:2">
      <c r="A21283" s="1">
        <v>1090100645392</v>
      </c>
      <c r="B21283" t="s">
        <v>20181</v>
      </c>
    </row>
    <row r="21284" spans="1:2">
      <c r="A21284" s="1">
        <v>1090100645583</v>
      </c>
      <c r="B21284" t="s">
        <v>20182</v>
      </c>
    </row>
    <row r="21285" spans="1:2">
      <c r="A21285" s="1">
        <v>1090100645590</v>
      </c>
      <c r="B21285" t="s">
        <v>20183</v>
      </c>
    </row>
    <row r="21286" spans="1:2">
      <c r="A21286" s="1">
        <v>1090100645606</v>
      </c>
      <c r="B21286" t="s">
        <v>20184</v>
      </c>
    </row>
    <row r="21287" spans="1:2">
      <c r="A21287" s="1">
        <v>1090100645613</v>
      </c>
      <c r="B21287" t="s">
        <v>20185</v>
      </c>
    </row>
    <row r="21288" spans="1:2">
      <c r="A21288" s="1">
        <v>1090100645620</v>
      </c>
      <c r="B21288" t="s">
        <v>20186</v>
      </c>
    </row>
    <row r="21289" spans="1:2">
      <c r="A21289" s="1">
        <v>1090100645637</v>
      </c>
      <c r="B21289" t="s">
        <v>20187</v>
      </c>
    </row>
    <row r="21290" spans="1:2">
      <c r="A21290" s="1">
        <v>1090100645644</v>
      </c>
      <c r="B21290" t="s">
        <v>20188</v>
      </c>
    </row>
    <row r="21291" spans="1:2">
      <c r="A21291" s="1">
        <v>1090100645651</v>
      </c>
      <c r="B21291" t="s">
        <v>20189</v>
      </c>
    </row>
    <row r="21292" spans="1:2">
      <c r="A21292" s="1">
        <v>1090100645668</v>
      </c>
      <c r="B21292" t="s">
        <v>20190</v>
      </c>
    </row>
    <row r="21293" spans="1:2">
      <c r="A21293" s="1">
        <v>1090100645682</v>
      </c>
      <c r="B21293" t="s">
        <v>20191</v>
      </c>
    </row>
    <row r="21294" spans="1:2">
      <c r="A21294" s="1">
        <v>1090100645699</v>
      </c>
      <c r="B21294" t="s">
        <v>20192</v>
      </c>
    </row>
    <row r="21295" spans="1:2">
      <c r="A21295" s="1">
        <v>1090100645712</v>
      </c>
      <c r="B21295" t="s">
        <v>20193</v>
      </c>
    </row>
    <row r="21296" spans="1:2">
      <c r="A21296" s="1">
        <v>1090100645729</v>
      </c>
      <c r="B21296" t="s">
        <v>20194</v>
      </c>
    </row>
    <row r="21297" spans="1:2">
      <c r="A21297" s="1">
        <v>1090100645736</v>
      </c>
      <c r="B21297" t="s">
        <v>20195</v>
      </c>
    </row>
    <row r="21298" spans="1:2">
      <c r="A21298" s="1">
        <v>1090100645743</v>
      </c>
      <c r="B21298" t="s">
        <v>20196</v>
      </c>
    </row>
    <row r="21299" spans="1:2">
      <c r="A21299" s="1">
        <v>1090100645750</v>
      </c>
      <c r="B21299" t="s">
        <v>20197</v>
      </c>
    </row>
    <row r="21300" spans="1:2">
      <c r="A21300" s="1">
        <v>1090100645767</v>
      </c>
      <c r="B21300" t="s">
        <v>20198</v>
      </c>
    </row>
    <row r="21301" spans="1:2">
      <c r="A21301" s="1">
        <v>1090100645774</v>
      </c>
      <c r="B21301" t="s">
        <v>20199</v>
      </c>
    </row>
    <row r="21302" spans="1:2">
      <c r="A21302" s="1">
        <v>1090100645781</v>
      </c>
      <c r="B21302" t="s">
        <v>20200</v>
      </c>
    </row>
    <row r="21303" spans="1:2">
      <c r="A21303" s="1">
        <v>1090100645798</v>
      </c>
      <c r="B21303" t="s">
        <v>20201</v>
      </c>
    </row>
    <row r="21304" spans="1:2">
      <c r="A21304" s="1">
        <v>1090100645804</v>
      </c>
      <c r="B21304" t="s">
        <v>20202</v>
      </c>
    </row>
    <row r="21305" spans="1:2">
      <c r="A21305" s="1">
        <v>1090100645811</v>
      </c>
      <c r="B21305" t="s">
        <v>20203</v>
      </c>
    </row>
    <row r="21306" spans="1:2">
      <c r="A21306" s="1">
        <v>1090100645828</v>
      </c>
      <c r="B21306" t="s">
        <v>20204</v>
      </c>
    </row>
    <row r="21307" spans="1:2">
      <c r="A21307" s="1">
        <v>1090100645835</v>
      </c>
      <c r="B21307" t="s">
        <v>20205</v>
      </c>
    </row>
    <row r="21308" spans="1:2">
      <c r="A21308" s="1">
        <v>1090100645842</v>
      </c>
      <c r="B21308" t="s">
        <v>20206</v>
      </c>
    </row>
    <row r="21309" spans="1:2">
      <c r="A21309" s="1">
        <v>1090100645859</v>
      </c>
      <c r="B21309" t="s">
        <v>20207</v>
      </c>
    </row>
    <row r="21310" spans="1:2">
      <c r="A21310" s="1">
        <v>1090100645866</v>
      </c>
      <c r="B21310" t="s">
        <v>20208</v>
      </c>
    </row>
    <row r="21311" spans="1:2">
      <c r="A21311" s="1">
        <v>1090100645880</v>
      </c>
      <c r="B21311" t="s">
        <v>20209</v>
      </c>
    </row>
    <row r="21312" spans="1:2">
      <c r="A21312" s="1">
        <v>1090100645897</v>
      </c>
      <c r="B21312" t="s">
        <v>20210</v>
      </c>
    </row>
    <row r="21313" spans="1:2">
      <c r="A21313" s="1">
        <v>1090100645903</v>
      </c>
      <c r="B21313" t="s">
        <v>20211</v>
      </c>
    </row>
    <row r="21314" spans="1:2">
      <c r="A21314" s="1">
        <v>1090100645910</v>
      </c>
      <c r="B21314" t="s">
        <v>20212</v>
      </c>
    </row>
    <row r="21315" spans="1:2">
      <c r="A21315" s="1">
        <v>1090100645927</v>
      </c>
      <c r="B21315" t="s">
        <v>20213</v>
      </c>
    </row>
    <row r="21316" spans="1:2">
      <c r="A21316" s="1">
        <v>1090100645934</v>
      </c>
      <c r="B21316" t="s">
        <v>20214</v>
      </c>
    </row>
    <row r="21317" spans="1:2">
      <c r="A21317" s="1">
        <v>1090100645941</v>
      </c>
      <c r="B21317" t="s">
        <v>20215</v>
      </c>
    </row>
    <row r="21318" spans="1:2">
      <c r="A21318" s="1">
        <v>1090100645958</v>
      </c>
      <c r="B21318" t="s">
        <v>20216</v>
      </c>
    </row>
    <row r="21319" spans="1:2">
      <c r="A21319" s="1">
        <v>1090100645965</v>
      </c>
      <c r="B21319" t="s">
        <v>20217</v>
      </c>
    </row>
    <row r="21320" spans="1:2">
      <c r="A21320" s="1">
        <v>1090100645972</v>
      </c>
      <c r="B21320" t="s">
        <v>20218</v>
      </c>
    </row>
    <row r="21321" spans="1:2">
      <c r="A21321" s="1">
        <v>1090100645996</v>
      </c>
      <c r="B21321" t="s">
        <v>20219</v>
      </c>
    </row>
    <row r="21322" spans="1:2">
      <c r="A21322" s="1">
        <v>1090100646009</v>
      </c>
      <c r="B21322" t="s">
        <v>20220</v>
      </c>
    </row>
    <row r="21323" spans="1:2">
      <c r="A21323" s="1">
        <v>1090100646016</v>
      </c>
      <c r="B21323" t="s">
        <v>20221</v>
      </c>
    </row>
    <row r="21324" spans="1:2">
      <c r="A21324" s="1">
        <v>1090100646139</v>
      </c>
      <c r="B21324" t="s">
        <v>20222</v>
      </c>
    </row>
    <row r="21325" spans="1:2">
      <c r="A21325" s="1">
        <v>1090100646146</v>
      </c>
      <c r="B21325" t="s">
        <v>20223</v>
      </c>
    </row>
    <row r="21326" spans="1:2">
      <c r="A21326" s="1">
        <v>1090100646283</v>
      </c>
      <c r="B21326" t="s">
        <v>20224</v>
      </c>
    </row>
    <row r="21327" spans="1:2">
      <c r="A21327" s="1">
        <v>1090100646535</v>
      </c>
      <c r="B21327" t="s">
        <v>20225</v>
      </c>
    </row>
    <row r="21328" spans="1:2">
      <c r="A21328" s="1">
        <v>1090100646542</v>
      </c>
      <c r="B21328" t="s">
        <v>20226</v>
      </c>
    </row>
    <row r="21329" spans="1:2">
      <c r="A21329" s="1">
        <v>1090100646559</v>
      </c>
      <c r="B21329" t="s">
        <v>20227</v>
      </c>
    </row>
    <row r="21330" spans="1:2">
      <c r="A21330" s="1">
        <v>1090100646566</v>
      </c>
      <c r="B21330" t="s">
        <v>20228</v>
      </c>
    </row>
    <row r="21331" spans="1:2">
      <c r="A21331" s="1">
        <v>1090100646573</v>
      </c>
      <c r="B21331" t="s">
        <v>20229</v>
      </c>
    </row>
    <row r="21332" spans="1:2">
      <c r="A21332" s="1">
        <v>1090100646597</v>
      </c>
      <c r="B21332" t="s">
        <v>20230</v>
      </c>
    </row>
    <row r="21333" spans="1:2">
      <c r="A21333" s="1">
        <v>1090100647211</v>
      </c>
      <c r="B21333" t="s">
        <v>20231</v>
      </c>
    </row>
    <row r="21334" spans="1:2">
      <c r="A21334" s="1">
        <v>1090100647228</v>
      </c>
      <c r="B21334" t="s">
        <v>20232</v>
      </c>
    </row>
    <row r="21335" spans="1:2">
      <c r="A21335" s="1">
        <v>1090100647259</v>
      </c>
      <c r="B21335" t="s">
        <v>20233</v>
      </c>
    </row>
    <row r="21336" spans="1:2">
      <c r="A21336" s="1">
        <v>1090100647266</v>
      </c>
      <c r="B21336" t="s">
        <v>20234</v>
      </c>
    </row>
    <row r="21337" spans="1:2">
      <c r="A21337" s="1">
        <v>1090100647334</v>
      </c>
      <c r="B21337" t="s">
        <v>20235</v>
      </c>
    </row>
    <row r="21338" spans="1:2">
      <c r="A21338" s="1">
        <v>1090100647341</v>
      </c>
      <c r="B21338" t="s">
        <v>20236</v>
      </c>
    </row>
    <row r="21339" spans="1:2">
      <c r="A21339" s="1">
        <v>1090100647358</v>
      </c>
      <c r="B21339" t="s">
        <v>20237</v>
      </c>
    </row>
    <row r="21340" spans="1:2">
      <c r="A21340" s="1">
        <v>1090100647365</v>
      </c>
      <c r="B21340" t="s">
        <v>20238</v>
      </c>
    </row>
    <row r="21341" spans="1:2">
      <c r="A21341" s="1">
        <v>1090100647372</v>
      </c>
      <c r="B21341" t="s">
        <v>20239</v>
      </c>
    </row>
    <row r="21342" spans="1:2">
      <c r="A21342" s="1">
        <v>1090100647389</v>
      </c>
      <c r="B21342" t="s">
        <v>20240</v>
      </c>
    </row>
    <row r="21343" spans="1:2">
      <c r="A21343" s="1">
        <v>1090100647396</v>
      </c>
      <c r="B21343" t="s">
        <v>20241</v>
      </c>
    </row>
    <row r="21344" spans="1:2">
      <c r="A21344" s="1">
        <v>1090100647402</v>
      </c>
      <c r="B21344" t="s">
        <v>20242</v>
      </c>
    </row>
    <row r="21345" spans="1:2">
      <c r="A21345" s="1">
        <v>1090100647419</v>
      </c>
      <c r="B21345" t="s">
        <v>20243</v>
      </c>
    </row>
    <row r="21346" spans="1:2">
      <c r="A21346" s="1">
        <v>1090100647426</v>
      </c>
      <c r="B21346" t="s">
        <v>20244</v>
      </c>
    </row>
    <row r="21347" spans="1:2">
      <c r="A21347" s="1">
        <v>1090100647433</v>
      </c>
      <c r="B21347" t="s">
        <v>20245</v>
      </c>
    </row>
    <row r="21348" spans="1:2">
      <c r="A21348" s="1">
        <v>1090100647440</v>
      </c>
      <c r="B21348" t="s">
        <v>20246</v>
      </c>
    </row>
    <row r="21349" spans="1:2">
      <c r="A21349" s="1">
        <v>1090100647457</v>
      </c>
      <c r="B21349" t="s">
        <v>20247</v>
      </c>
    </row>
    <row r="21350" spans="1:2">
      <c r="A21350" s="1">
        <v>1090100647464</v>
      </c>
      <c r="B21350" t="s">
        <v>20248</v>
      </c>
    </row>
    <row r="21351" spans="1:2">
      <c r="A21351" s="1">
        <v>1090100647471</v>
      </c>
      <c r="B21351" t="s">
        <v>20249</v>
      </c>
    </row>
    <row r="21352" spans="1:2">
      <c r="A21352" s="1">
        <v>1090100647556</v>
      </c>
      <c r="B21352" t="s">
        <v>20250</v>
      </c>
    </row>
    <row r="21353" spans="1:2">
      <c r="A21353" s="1">
        <v>1090100647587</v>
      </c>
      <c r="B21353" t="s">
        <v>20251</v>
      </c>
    </row>
    <row r="21354" spans="1:2">
      <c r="A21354" s="1">
        <v>1090100647594</v>
      </c>
      <c r="B21354" t="s">
        <v>20252</v>
      </c>
    </row>
    <row r="21355" spans="1:2">
      <c r="A21355" s="1">
        <v>1090100647600</v>
      </c>
      <c r="B21355" t="s">
        <v>20253</v>
      </c>
    </row>
    <row r="21356" spans="1:2">
      <c r="A21356" s="1">
        <v>1090100647617</v>
      </c>
      <c r="B21356" t="s">
        <v>20254</v>
      </c>
    </row>
    <row r="21357" spans="1:2">
      <c r="A21357" s="1">
        <v>1090100647624</v>
      </c>
      <c r="B21357" t="s">
        <v>20255</v>
      </c>
    </row>
    <row r="21358" spans="1:2">
      <c r="A21358" s="1">
        <v>1090100647747</v>
      </c>
      <c r="B21358" t="s">
        <v>20256</v>
      </c>
    </row>
    <row r="21359" spans="1:2">
      <c r="A21359" s="1">
        <v>1090100647754</v>
      </c>
      <c r="B21359" t="s">
        <v>20257</v>
      </c>
    </row>
    <row r="21360" spans="1:2">
      <c r="A21360" s="1">
        <v>1090100647761</v>
      </c>
      <c r="B21360" t="s">
        <v>20258</v>
      </c>
    </row>
    <row r="21361" spans="1:2">
      <c r="A21361" s="1">
        <v>1090100647778</v>
      </c>
      <c r="B21361" t="s">
        <v>20259</v>
      </c>
    </row>
    <row r="21362" spans="1:2">
      <c r="A21362" s="1">
        <v>1090100647785</v>
      </c>
      <c r="B21362" t="s">
        <v>20260</v>
      </c>
    </row>
    <row r="21363" spans="1:2">
      <c r="A21363" s="1">
        <v>1090100647860</v>
      </c>
      <c r="B21363" t="s">
        <v>20261</v>
      </c>
    </row>
    <row r="21364" spans="1:2">
      <c r="A21364" s="1">
        <v>1090100647877</v>
      </c>
      <c r="B21364" t="s">
        <v>20262</v>
      </c>
    </row>
    <row r="21365" spans="1:2">
      <c r="A21365" s="1">
        <v>1090100647884</v>
      </c>
      <c r="B21365" t="s">
        <v>20263</v>
      </c>
    </row>
    <row r="21366" spans="1:2">
      <c r="A21366" s="1">
        <v>1090100647891</v>
      </c>
      <c r="B21366" t="s">
        <v>20264</v>
      </c>
    </row>
    <row r="21367" spans="1:2">
      <c r="A21367" s="1">
        <v>1090100647907</v>
      </c>
      <c r="B21367" t="s">
        <v>20265</v>
      </c>
    </row>
    <row r="21368" spans="1:2">
      <c r="A21368" s="1">
        <v>1090100647914</v>
      </c>
      <c r="B21368" t="s">
        <v>20266</v>
      </c>
    </row>
    <row r="21369" spans="1:2">
      <c r="A21369" s="1">
        <v>1090100647921</v>
      </c>
      <c r="B21369" t="s">
        <v>20267</v>
      </c>
    </row>
    <row r="21370" spans="1:2">
      <c r="A21370" s="1">
        <v>1090100647938</v>
      </c>
      <c r="B21370" t="s">
        <v>20268</v>
      </c>
    </row>
    <row r="21371" spans="1:2">
      <c r="A21371" s="1">
        <v>1090100647945</v>
      </c>
      <c r="B21371" t="s">
        <v>20269</v>
      </c>
    </row>
    <row r="21372" spans="1:2">
      <c r="A21372" s="1">
        <v>1090100647952</v>
      </c>
      <c r="B21372" t="s">
        <v>20270</v>
      </c>
    </row>
    <row r="21373" spans="1:2">
      <c r="A21373" s="1">
        <v>1090100647969</v>
      </c>
      <c r="B21373" t="s">
        <v>20271</v>
      </c>
    </row>
    <row r="21374" spans="1:2">
      <c r="A21374" s="1">
        <v>1090100647976</v>
      </c>
      <c r="B21374" t="s">
        <v>20272</v>
      </c>
    </row>
    <row r="21375" spans="1:2">
      <c r="A21375" s="1">
        <v>1090100647983</v>
      </c>
      <c r="B21375" t="s">
        <v>20273</v>
      </c>
    </row>
    <row r="21376" spans="1:2">
      <c r="A21376" s="1">
        <v>1090100647990</v>
      </c>
      <c r="B21376" t="s">
        <v>20274</v>
      </c>
    </row>
    <row r="21377" spans="1:2">
      <c r="A21377" s="1">
        <v>1090100648003</v>
      </c>
      <c r="B21377" t="s">
        <v>20275</v>
      </c>
    </row>
    <row r="21378" spans="1:2">
      <c r="A21378" s="1">
        <v>1090100648010</v>
      </c>
      <c r="B21378" t="s">
        <v>20276</v>
      </c>
    </row>
    <row r="21379" spans="1:2">
      <c r="A21379" s="1">
        <v>1090100648027</v>
      </c>
      <c r="B21379" t="s">
        <v>20277</v>
      </c>
    </row>
    <row r="21380" spans="1:2">
      <c r="A21380" s="1">
        <v>1090100648034</v>
      </c>
      <c r="B21380" t="s">
        <v>20278</v>
      </c>
    </row>
    <row r="21381" spans="1:2">
      <c r="A21381" s="1">
        <v>1090100648041</v>
      </c>
      <c r="B21381" t="s">
        <v>20279</v>
      </c>
    </row>
    <row r="21382" spans="1:2">
      <c r="A21382" s="1">
        <v>1090100648058</v>
      </c>
      <c r="B21382" t="s">
        <v>20280</v>
      </c>
    </row>
    <row r="21383" spans="1:2">
      <c r="A21383" s="1">
        <v>1090100648065</v>
      </c>
      <c r="B21383" t="s">
        <v>20281</v>
      </c>
    </row>
    <row r="21384" spans="1:2">
      <c r="A21384" s="1">
        <v>1090100648164</v>
      </c>
      <c r="B21384" t="s">
        <v>20282</v>
      </c>
    </row>
    <row r="21385" spans="1:2">
      <c r="A21385" s="1">
        <v>1090100648171</v>
      </c>
      <c r="B21385" t="s">
        <v>20283</v>
      </c>
    </row>
    <row r="21386" spans="1:2">
      <c r="A21386" s="1">
        <v>1090100648188</v>
      </c>
      <c r="B21386" t="s">
        <v>20284</v>
      </c>
    </row>
    <row r="21387" spans="1:2">
      <c r="A21387" s="1">
        <v>1090100648195</v>
      </c>
      <c r="B21387" t="s">
        <v>20285</v>
      </c>
    </row>
    <row r="21388" spans="1:2">
      <c r="A21388" s="1">
        <v>1090100648201</v>
      </c>
      <c r="B21388" t="s">
        <v>20286</v>
      </c>
    </row>
    <row r="21389" spans="1:2">
      <c r="A21389" s="1">
        <v>1090100648218</v>
      </c>
      <c r="B21389" t="s">
        <v>20287</v>
      </c>
    </row>
    <row r="21390" spans="1:2">
      <c r="A21390" s="1">
        <v>1090100648225</v>
      </c>
      <c r="B21390" t="s">
        <v>20288</v>
      </c>
    </row>
    <row r="21391" spans="1:2">
      <c r="A21391" s="1">
        <v>1090100648232</v>
      </c>
      <c r="B21391" t="s">
        <v>20289</v>
      </c>
    </row>
    <row r="21392" spans="1:2">
      <c r="A21392" s="1">
        <v>1090100648249</v>
      </c>
      <c r="B21392" t="s">
        <v>20290</v>
      </c>
    </row>
    <row r="21393" spans="1:2">
      <c r="A21393" s="1">
        <v>1090100648256</v>
      </c>
      <c r="B21393" t="s">
        <v>20291</v>
      </c>
    </row>
    <row r="21394" spans="1:2">
      <c r="A21394" s="1">
        <v>1090100648263</v>
      </c>
      <c r="B21394" t="s">
        <v>20292</v>
      </c>
    </row>
    <row r="21395" spans="1:2">
      <c r="A21395" s="1">
        <v>1090100648270</v>
      </c>
      <c r="B21395" t="s">
        <v>20293</v>
      </c>
    </row>
    <row r="21396" spans="1:2">
      <c r="A21396" s="1">
        <v>1090100648287</v>
      </c>
      <c r="B21396" t="s">
        <v>20294</v>
      </c>
    </row>
    <row r="21397" spans="1:2">
      <c r="A21397" s="1">
        <v>1090100648294</v>
      </c>
      <c r="B21397" t="s">
        <v>20295</v>
      </c>
    </row>
    <row r="21398" spans="1:2">
      <c r="A21398" s="1">
        <v>1090100648300</v>
      </c>
      <c r="B21398" t="s">
        <v>20296</v>
      </c>
    </row>
    <row r="21399" spans="1:2">
      <c r="A21399" s="1">
        <v>1090100648317</v>
      </c>
      <c r="B21399" t="s">
        <v>20297</v>
      </c>
    </row>
    <row r="21400" spans="1:2">
      <c r="A21400" s="1">
        <v>1090100648324</v>
      </c>
      <c r="B21400" t="s">
        <v>20298</v>
      </c>
    </row>
    <row r="21401" spans="1:2">
      <c r="A21401" s="1">
        <v>1090100648331</v>
      </c>
      <c r="B21401" t="s">
        <v>20299</v>
      </c>
    </row>
    <row r="21402" spans="1:2">
      <c r="A21402" s="1">
        <v>1090100648348</v>
      </c>
      <c r="B21402" t="s">
        <v>20300</v>
      </c>
    </row>
    <row r="21403" spans="1:2">
      <c r="A21403" s="1">
        <v>1090100648355</v>
      </c>
      <c r="B21403" t="s">
        <v>20301</v>
      </c>
    </row>
    <row r="21404" spans="1:2">
      <c r="A21404" s="1">
        <v>1090100648362</v>
      </c>
      <c r="B21404" t="s">
        <v>20302</v>
      </c>
    </row>
    <row r="21405" spans="1:2">
      <c r="A21405" s="1">
        <v>1090100648379</v>
      </c>
      <c r="B21405" t="s">
        <v>20303</v>
      </c>
    </row>
    <row r="21406" spans="1:2">
      <c r="A21406" s="1">
        <v>1090100648386</v>
      </c>
      <c r="B21406" t="s">
        <v>20304</v>
      </c>
    </row>
    <row r="21407" spans="1:2">
      <c r="A21407" s="1">
        <v>1090100648393</v>
      </c>
      <c r="B21407" t="s">
        <v>20305</v>
      </c>
    </row>
    <row r="21408" spans="1:2">
      <c r="A21408" s="1">
        <v>1090100648409</v>
      </c>
      <c r="B21408" t="s">
        <v>20306</v>
      </c>
    </row>
    <row r="21409" spans="1:2">
      <c r="A21409" s="1">
        <v>1090100648645</v>
      </c>
      <c r="B21409" t="s">
        <v>20307</v>
      </c>
    </row>
    <row r="21410" spans="1:2">
      <c r="A21410" s="1">
        <v>1090100648812</v>
      </c>
      <c r="B21410" t="s">
        <v>20308</v>
      </c>
    </row>
    <row r="21411" spans="1:2">
      <c r="A21411" s="1">
        <v>1090100648843</v>
      </c>
      <c r="B21411" t="s">
        <v>20309</v>
      </c>
    </row>
    <row r="21412" spans="1:2">
      <c r="A21412" s="1">
        <v>1090100648850</v>
      </c>
      <c r="B21412" t="s">
        <v>20310</v>
      </c>
    </row>
    <row r="21413" spans="1:2">
      <c r="A21413" s="1">
        <v>1090100648881</v>
      </c>
      <c r="B21413" t="s">
        <v>20311</v>
      </c>
    </row>
    <row r="21414" spans="1:2">
      <c r="A21414" s="1">
        <v>1090100648966</v>
      </c>
      <c r="B21414" t="s">
        <v>20312</v>
      </c>
    </row>
    <row r="21415" spans="1:2">
      <c r="A21415" s="1">
        <v>1090100649048</v>
      </c>
      <c r="B21415" t="s">
        <v>20313</v>
      </c>
    </row>
    <row r="21416" spans="1:2">
      <c r="A21416" s="1">
        <v>1090100649055</v>
      </c>
      <c r="B21416" t="s">
        <v>20314</v>
      </c>
    </row>
    <row r="21417" spans="1:2">
      <c r="A21417" s="1">
        <v>1090100649079</v>
      </c>
      <c r="B21417" t="s">
        <v>20315</v>
      </c>
    </row>
    <row r="21418" spans="1:2">
      <c r="A21418" s="1">
        <v>1090100649086</v>
      </c>
      <c r="B21418" t="s">
        <v>20316</v>
      </c>
    </row>
    <row r="21419" spans="1:2">
      <c r="A21419" s="1">
        <v>1090100649093</v>
      </c>
      <c r="B21419" t="s">
        <v>20317</v>
      </c>
    </row>
    <row r="21420" spans="1:2">
      <c r="A21420" s="1">
        <v>1090100649123</v>
      </c>
      <c r="B21420" t="s">
        <v>20318</v>
      </c>
    </row>
    <row r="21421" spans="1:2">
      <c r="A21421" s="1">
        <v>1090100649147</v>
      </c>
      <c r="B21421" t="s">
        <v>20319</v>
      </c>
    </row>
    <row r="21422" spans="1:2">
      <c r="A21422" s="1">
        <v>1090100649154</v>
      </c>
      <c r="B21422" t="s">
        <v>20320</v>
      </c>
    </row>
    <row r="21423" spans="1:2">
      <c r="A21423" s="1">
        <v>1090100649161</v>
      </c>
      <c r="B21423" t="s">
        <v>20321</v>
      </c>
    </row>
    <row r="21424" spans="1:2">
      <c r="A21424" s="1">
        <v>1090100649178</v>
      </c>
      <c r="B21424" t="s">
        <v>20322</v>
      </c>
    </row>
    <row r="21425" spans="1:2">
      <c r="A21425" s="1">
        <v>1090100649185</v>
      </c>
      <c r="B21425" t="s">
        <v>20323</v>
      </c>
    </row>
    <row r="21426" spans="1:2">
      <c r="A21426" s="1">
        <v>1090100649192</v>
      </c>
      <c r="B21426" t="s">
        <v>20324</v>
      </c>
    </row>
    <row r="21427" spans="1:2">
      <c r="A21427" s="1">
        <v>1090100649208</v>
      </c>
      <c r="B21427" t="s">
        <v>20325</v>
      </c>
    </row>
    <row r="21428" spans="1:2">
      <c r="A21428" s="1">
        <v>1090100649215</v>
      </c>
      <c r="B21428" t="s">
        <v>20326</v>
      </c>
    </row>
    <row r="21429" spans="1:2">
      <c r="A21429" s="1">
        <v>1090100649222</v>
      </c>
      <c r="B21429" t="s">
        <v>20327</v>
      </c>
    </row>
    <row r="21430" spans="1:2">
      <c r="A21430" s="1">
        <v>1090100649246</v>
      </c>
      <c r="B21430" t="s">
        <v>20328</v>
      </c>
    </row>
    <row r="21431" spans="1:2">
      <c r="A21431" s="1">
        <v>1090100649253</v>
      </c>
      <c r="B21431" t="s">
        <v>20329</v>
      </c>
    </row>
    <row r="21432" spans="1:2">
      <c r="A21432" s="1">
        <v>1090100649260</v>
      </c>
      <c r="B21432" t="s">
        <v>20330</v>
      </c>
    </row>
    <row r="21433" spans="1:2">
      <c r="A21433" s="1">
        <v>1090100649277</v>
      </c>
      <c r="B21433" t="s">
        <v>20331</v>
      </c>
    </row>
    <row r="21434" spans="1:2">
      <c r="A21434" s="1">
        <v>1090100649284</v>
      </c>
      <c r="B21434" t="s">
        <v>20332</v>
      </c>
    </row>
    <row r="21435" spans="1:2">
      <c r="A21435" s="1">
        <v>1090100649291</v>
      </c>
      <c r="B21435" t="s">
        <v>20333</v>
      </c>
    </row>
    <row r="21436" spans="1:2">
      <c r="A21436" s="1">
        <v>1090100649307</v>
      </c>
      <c r="B21436" t="s">
        <v>20334</v>
      </c>
    </row>
    <row r="21437" spans="1:2">
      <c r="A21437" s="1">
        <v>1090100649314</v>
      </c>
      <c r="B21437" t="s">
        <v>20335</v>
      </c>
    </row>
    <row r="21438" spans="1:2">
      <c r="A21438" s="1">
        <v>1090100649321</v>
      </c>
      <c r="B21438" t="s">
        <v>20336</v>
      </c>
    </row>
    <row r="21439" spans="1:2">
      <c r="A21439" s="1">
        <v>1090100649338</v>
      </c>
      <c r="B21439" t="s">
        <v>20337</v>
      </c>
    </row>
    <row r="21440" spans="1:2">
      <c r="A21440" s="1">
        <v>1090100649345</v>
      </c>
      <c r="B21440" t="s">
        <v>20338</v>
      </c>
    </row>
    <row r="21441" spans="1:2">
      <c r="A21441" s="1">
        <v>1090100649369</v>
      </c>
      <c r="B21441" t="s">
        <v>20339</v>
      </c>
    </row>
    <row r="21442" spans="1:2">
      <c r="A21442" s="1">
        <v>1090100649376</v>
      </c>
      <c r="B21442" t="s">
        <v>20340</v>
      </c>
    </row>
    <row r="21443" spans="1:2">
      <c r="A21443" s="1">
        <v>1090100649383</v>
      </c>
      <c r="B21443" t="s">
        <v>20341</v>
      </c>
    </row>
    <row r="21444" spans="1:2">
      <c r="A21444" s="1">
        <v>1090100649390</v>
      </c>
      <c r="B21444" t="s">
        <v>20342</v>
      </c>
    </row>
    <row r="21445" spans="1:2">
      <c r="A21445" s="1">
        <v>1090100649406</v>
      </c>
      <c r="B21445" t="s">
        <v>20343</v>
      </c>
    </row>
    <row r="21446" spans="1:2">
      <c r="A21446" s="1">
        <v>1090100649413</v>
      </c>
      <c r="B21446" t="s">
        <v>20344</v>
      </c>
    </row>
    <row r="21447" spans="1:2">
      <c r="A21447" s="1">
        <v>1090100649420</v>
      </c>
      <c r="B21447" t="s">
        <v>20345</v>
      </c>
    </row>
    <row r="21448" spans="1:2">
      <c r="A21448" s="1">
        <v>1090100649437</v>
      </c>
      <c r="B21448" t="s">
        <v>20346</v>
      </c>
    </row>
    <row r="21449" spans="1:2">
      <c r="A21449" s="1">
        <v>1090100649444</v>
      </c>
      <c r="B21449" t="s">
        <v>20347</v>
      </c>
    </row>
    <row r="21450" spans="1:2">
      <c r="A21450" s="1">
        <v>1090100649451</v>
      </c>
      <c r="B21450" t="s">
        <v>20348</v>
      </c>
    </row>
    <row r="21451" spans="1:2">
      <c r="A21451" s="1">
        <v>1090100649468</v>
      </c>
      <c r="B21451" t="s">
        <v>20349</v>
      </c>
    </row>
    <row r="21452" spans="1:2">
      <c r="A21452" s="1">
        <v>1090100649475</v>
      </c>
      <c r="B21452" t="s">
        <v>20350</v>
      </c>
    </row>
    <row r="21453" spans="1:2">
      <c r="A21453" s="1">
        <v>1090100649482</v>
      </c>
      <c r="B21453" t="s">
        <v>20351</v>
      </c>
    </row>
    <row r="21454" spans="1:2">
      <c r="A21454" s="1">
        <v>1090100649529</v>
      </c>
      <c r="B21454" t="s">
        <v>20352</v>
      </c>
    </row>
    <row r="21455" spans="1:2">
      <c r="A21455" s="1">
        <v>1090100649536</v>
      </c>
      <c r="B21455" t="s">
        <v>20353</v>
      </c>
    </row>
    <row r="21456" spans="1:2">
      <c r="A21456" s="1">
        <v>1090100649550</v>
      </c>
      <c r="B21456" t="s">
        <v>20354</v>
      </c>
    </row>
    <row r="21457" spans="1:2">
      <c r="A21457" s="1">
        <v>1090100649567</v>
      </c>
      <c r="B21457" t="s">
        <v>20355</v>
      </c>
    </row>
    <row r="21458" spans="1:2">
      <c r="A21458" s="1">
        <v>1090100649574</v>
      </c>
      <c r="B21458" t="s">
        <v>20356</v>
      </c>
    </row>
    <row r="21459" spans="1:2">
      <c r="A21459" s="1">
        <v>1090100649581</v>
      </c>
      <c r="B21459" t="s">
        <v>20357</v>
      </c>
    </row>
    <row r="21460" spans="1:2">
      <c r="A21460" s="1">
        <v>1090100649598</v>
      </c>
      <c r="B21460" t="s">
        <v>20358</v>
      </c>
    </row>
    <row r="21461" spans="1:2">
      <c r="A21461" s="1">
        <v>1090100649604</v>
      </c>
      <c r="B21461" t="s">
        <v>20359</v>
      </c>
    </row>
    <row r="21462" spans="1:2">
      <c r="A21462" s="1">
        <v>1090100649611</v>
      </c>
      <c r="B21462" t="s">
        <v>20360</v>
      </c>
    </row>
    <row r="21463" spans="1:2">
      <c r="A21463" s="1">
        <v>1090100649628</v>
      </c>
      <c r="B21463" t="s">
        <v>20361</v>
      </c>
    </row>
    <row r="21464" spans="1:2">
      <c r="A21464" s="1">
        <v>1090100649635</v>
      </c>
      <c r="B21464" t="s">
        <v>20362</v>
      </c>
    </row>
    <row r="21465" spans="1:2">
      <c r="A21465" s="1">
        <v>1090100649642</v>
      </c>
      <c r="B21465" t="s">
        <v>20363</v>
      </c>
    </row>
    <row r="21466" spans="1:2">
      <c r="A21466" s="1">
        <v>1090100649659</v>
      </c>
      <c r="B21466" t="s">
        <v>20364</v>
      </c>
    </row>
    <row r="21467" spans="1:2">
      <c r="A21467" s="1">
        <v>1090100649666</v>
      </c>
      <c r="B21467" t="s">
        <v>20365</v>
      </c>
    </row>
    <row r="21468" spans="1:2">
      <c r="A21468" s="1">
        <v>1090100649680</v>
      </c>
      <c r="B21468" t="s">
        <v>20366</v>
      </c>
    </row>
    <row r="21469" spans="1:2">
      <c r="A21469" s="1">
        <v>1090100649697</v>
      </c>
      <c r="B21469" t="s">
        <v>20367</v>
      </c>
    </row>
    <row r="21470" spans="1:2">
      <c r="A21470" s="1">
        <v>1090100649703</v>
      </c>
      <c r="B21470" t="s">
        <v>20368</v>
      </c>
    </row>
    <row r="21471" spans="1:2">
      <c r="A21471" s="1">
        <v>1090100649727</v>
      </c>
      <c r="B21471" t="s">
        <v>20369</v>
      </c>
    </row>
    <row r="21472" spans="1:2">
      <c r="A21472" s="1">
        <v>1090100649734</v>
      </c>
      <c r="B21472" t="s">
        <v>20370</v>
      </c>
    </row>
    <row r="21473" spans="1:2">
      <c r="A21473" s="1">
        <v>1090100649741</v>
      </c>
      <c r="B21473" t="s">
        <v>20371</v>
      </c>
    </row>
    <row r="21474" spans="1:2">
      <c r="A21474" s="1">
        <v>1090100649758</v>
      </c>
      <c r="B21474" t="s">
        <v>20372</v>
      </c>
    </row>
    <row r="21475" spans="1:2">
      <c r="A21475" s="1">
        <v>1090100649765</v>
      </c>
      <c r="B21475" t="s">
        <v>20373</v>
      </c>
    </row>
    <row r="21476" spans="1:2">
      <c r="A21476" s="1">
        <v>1090100649772</v>
      </c>
      <c r="B21476" t="s">
        <v>20374</v>
      </c>
    </row>
    <row r="21477" spans="1:2">
      <c r="A21477" s="1">
        <v>1090100649789</v>
      </c>
      <c r="B21477" t="s">
        <v>20375</v>
      </c>
    </row>
    <row r="21478" spans="1:2">
      <c r="A21478" s="1">
        <v>1090100649796</v>
      </c>
      <c r="B21478" t="s">
        <v>20376</v>
      </c>
    </row>
    <row r="21479" spans="1:2">
      <c r="A21479" s="1">
        <v>1090100649802</v>
      </c>
      <c r="B21479" t="s">
        <v>20377</v>
      </c>
    </row>
    <row r="21480" spans="1:2">
      <c r="A21480" s="1">
        <v>1090100649819</v>
      </c>
      <c r="B21480" t="s">
        <v>20378</v>
      </c>
    </row>
    <row r="21481" spans="1:2">
      <c r="A21481" s="1">
        <v>1090100649826</v>
      </c>
      <c r="B21481" t="s">
        <v>20379</v>
      </c>
    </row>
    <row r="21482" spans="1:2">
      <c r="A21482" s="1">
        <v>1090100649833</v>
      </c>
      <c r="B21482" t="s">
        <v>20380</v>
      </c>
    </row>
    <row r="21483" spans="1:2">
      <c r="A21483" s="1">
        <v>1090100649840</v>
      </c>
      <c r="B21483" t="s">
        <v>20381</v>
      </c>
    </row>
    <row r="21484" spans="1:2">
      <c r="A21484" s="1">
        <v>1090100649857</v>
      </c>
      <c r="B21484" t="s">
        <v>20382</v>
      </c>
    </row>
    <row r="21485" spans="1:2">
      <c r="A21485" s="1">
        <v>1090100649864</v>
      </c>
      <c r="B21485" t="s">
        <v>20383</v>
      </c>
    </row>
    <row r="21486" spans="1:2">
      <c r="A21486" s="1">
        <v>1090100649871</v>
      </c>
      <c r="B21486" t="s">
        <v>20384</v>
      </c>
    </row>
    <row r="21487" spans="1:2">
      <c r="A21487" s="1">
        <v>1090100649888</v>
      </c>
      <c r="B21487" t="s">
        <v>20385</v>
      </c>
    </row>
    <row r="21488" spans="1:2">
      <c r="A21488" s="1">
        <v>1090100649895</v>
      </c>
      <c r="B21488" t="s">
        <v>20386</v>
      </c>
    </row>
    <row r="21489" spans="1:2">
      <c r="A21489" s="1">
        <v>1090100649901</v>
      </c>
      <c r="B21489" t="s">
        <v>20387</v>
      </c>
    </row>
    <row r="21490" spans="1:2">
      <c r="A21490" s="1">
        <v>1090100649918</v>
      </c>
      <c r="B21490" t="s">
        <v>20388</v>
      </c>
    </row>
    <row r="21491" spans="1:2">
      <c r="A21491" s="1">
        <v>1090100649925</v>
      </c>
      <c r="B21491" t="s">
        <v>20389</v>
      </c>
    </row>
    <row r="21492" spans="1:2">
      <c r="A21492" s="1">
        <v>1090100649949</v>
      </c>
      <c r="B21492" t="s">
        <v>20390</v>
      </c>
    </row>
    <row r="21493" spans="1:2">
      <c r="A21493" s="1">
        <v>1090100649970</v>
      </c>
      <c r="B21493" t="s">
        <v>20391</v>
      </c>
    </row>
    <row r="21494" spans="1:2">
      <c r="A21494" s="1">
        <v>1090100650006</v>
      </c>
      <c r="B21494" t="s">
        <v>20392</v>
      </c>
    </row>
    <row r="21495" spans="1:2">
      <c r="A21495" s="1">
        <v>1090100650020</v>
      </c>
      <c r="B21495" t="s">
        <v>20393</v>
      </c>
    </row>
    <row r="21496" spans="1:2">
      <c r="A21496" s="1">
        <v>1090100650044</v>
      </c>
      <c r="B21496" t="s">
        <v>20394</v>
      </c>
    </row>
    <row r="21497" spans="1:2">
      <c r="A21497" s="1">
        <v>1090100650068</v>
      </c>
      <c r="B21497" t="s">
        <v>20395</v>
      </c>
    </row>
    <row r="21498" spans="1:2">
      <c r="A21498" s="1">
        <v>1090100650082</v>
      </c>
      <c r="B21498" t="s">
        <v>20396</v>
      </c>
    </row>
    <row r="21499" spans="1:2">
      <c r="A21499" s="1">
        <v>1090100650105</v>
      </c>
      <c r="B21499" t="s">
        <v>20397</v>
      </c>
    </row>
    <row r="21500" spans="1:2">
      <c r="A21500" s="1">
        <v>1090100650136</v>
      </c>
      <c r="B21500" t="s">
        <v>20398</v>
      </c>
    </row>
    <row r="21501" spans="1:2">
      <c r="A21501" s="1">
        <v>1090100650143</v>
      </c>
      <c r="B21501" t="s">
        <v>20399</v>
      </c>
    </row>
    <row r="21502" spans="1:2">
      <c r="A21502" s="1">
        <v>1090100650150</v>
      </c>
      <c r="B21502" t="s">
        <v>20400</v>
      </c>
    </row>
    <row r="21503" spans="1:2">
      <c r="A21503" s="1">
        <v>1090100650198</v>
      </c>
      <c r="B21503" t="s">
        <v>20401</v>
      </c>
    </row>
    <row r="21504" spans="1:2">
      <c r="A21504" s="1">
        <v>1090100650204</v>
      </c>
      <c r="B21504" t="s">
        <v>20402</v>
      </c>
    </row>
    <row r="21505" spans="1:2">
      <c r="A21505" s="1">
        <v>1090100650211</v>
      </c>
      <c r="B21505" t="s">
        <v>20403</v>
      </c>
    </row>
    <row r="21506" spans="1:2">
      <c r="A21506" s="1">
        <v>1090100650228</v>
      </c>
      <c r="B21506" t="s">
        <v>20404</v>
      </c>
    </row>
    <row r="21507" spans="1:2">
      <c r="A21507" s="1">
        <v>1090100650235</v>
      </c>
      <c r="B21507" t="s">
        <v>20405</v>
      </c>
    </row>
    <row r="21508" spans="1:2">
      <c r="A21508" s="1">
        <v>1090100650242</v>
      </c>
      <c r="B21508" t="s">
        <v>20406</v>
      </c>
    </row>
    <row r="21509" spans="1:2">
      <c r="A21509" s="1">
        <v>1090100650259</v>
      </c>
      <c r="B21509" t="s">
        <v>20407</v>
      </c>
    </row>
    <row r="21510" spans="1:2">
      <c r="A21510" s="1">
        <v>1090100650266</v>
      </c>
      <c r="B21510" t="s">
        <v>20408</v>
      </c>
    </row>
    <row r="21511" spans="1:2">
      <c r="A21511" s="1">
        <v>1090100650273</v>
      </c>
      <c r="B21511" t="s">
        <v>20409</v>
      </c>
    </row>
    <row r="21512" spans="1:2">
      <c r="A21512" s="1">
        <v>1090100650280</v>
      </c>
      <c r="B21512" t="s">
        <v>20410</v>
      </c>
    </row>
    <row r="21513" spans="1:2">
      <c r="A21513" s="1">
        <v>1090100650297</v>
      </c>
      <c r="B21513" t="s">
        <v>20411</v>
      </c>
    </row>
    <row r="21514" spans="1:2">
      <c r="A21514" s="1">
        <v>1090100650303</v>
      </c>
      <c r="B21514" t="s">
        <v>20412</v>
      </c>
    </row>
    <row r="21515" spans="1:2">
      <c r="A21515" s="1">
        <v>1090100650310</v>
      </c>
      <c r="B21515" t="s">
        <v>20413</v>
      </c>
    </row>
    <row r="21516" spans="1:2">
      <c r="A21516" s="1">
        <v>1090100650327</v>
      </c>
      <c r="B21516" t="s">
        <v>20414</v>
      </c>
    </row>
    <row r="21517" spans="1:2">
      <c r="A21517" s="1">
        <v>1090100650334</v>
      </c>
      <c r="B21517" t="s">
        <v>20415</v>
      </c>
    </row>
    <row r="21518" spans="1:2">
      <c r="A21518" s="1">
        <v>1090100650341</v>
      </c>
      <c r="B21518" t="s">
        <v>20416</v>
      </c>
    </row>
    <row r="21519" spans="1:2">
      <c r="A21519" s="1">
        <v>1090100650358</v>
      </c>
      <c r="B21519" t="s">
        <v>20417</v>
      </c>
    </row>
    <row r="21520" spans="1:2">
      <c r="A21520" s="1">
        <v>1090100650365</v>
      </c>
      <c r="B21520" t="s">
        <v>20418</v>
      </c>
    </row>
    <row r="21521" spans="1:2">
      <c r="A21521" s="1">
        <v>1090100650372</v>
      </c>
      <c r="B21521" t="s">
        <v>20419</v>
      </c>
    </row>
    <row r="21522" spans="1:2">
      <c r="A21522" s="1">
        <v>1090100650389</v>
      </c>
      <c r="B21522" t="s">
        <v>20420</v>
      </c>
    </row>
    <row r="21523" spans="1:2">
      <c r="A21523" s="1">
        <v>1090100650396</v>
      </c>
      <c r="B21523" t="s">
        <v>20421</v>
      </c>
    </row>
    <row r="21524" spans="1:2">
      <c r="A21524" s="1">
        <v>1090100650402</v>
      </c>
      <c r="B21524" t="s">
        <v>20422</v>
      </c>
    </row>
    <row r="21525" spans="1:2">
      <c r="A21525" s="1">
        <v>1090100650549</v>
      </c>
      <c r="B21525" t="s">
        <v>20423</v>
      </c>
    </row>
    <row r="21526" spans="1:2">
      <c r="A21526" s="1">
        <v>1090100650556</v>
      </c>
      <c r="B21526" t="s">
        <v>20424</v>
      </c>
    </row>
    <row r="21527" spans="1:2">
      <c r="A21527" s="1">
        <v>1090100650570</v>
      </c>
      <c r="B21527" t="s">
        <v>20425</v>
      </c>
    </row>
    <row r="21528" spans="1:2">
      <c r="A21528" s="1">
        <v>1090100650587</v>
      </c>
      <c r="B21528" t="s">
        <v>20426</v>
      </c>
    </row>
    <row r="21529" spans="1:2">
      <c r="A21529" s="1">
        <v>1090100650594</v>
      </c>
      <c r="B21529" t="s">
        <v>20427</v>
      </c>
    </row>
    <row r="21530" spans="1:2">
      <c r="A21530" s="1">
        <v>1090100650600</v>
      </c>
      <c r="B21530" t="s">
        <v>20428</v>
      </c>
    </row>
    <row r="21531" spans="1:2">
      <c r="A21531" s="1">
        <v>1090100650693</v>
      </c>
      <c r="B21531" t="s">
        <v>20429</v>
      </c>
    </row>
    <row r="21532" spans="1:2">
      <c r="A21532" s="1">
        <v>1090100650709</v>
      </c>
      <c r="B21532" t="s">
        <v>20430</v>
      </c>
    </row>
    <row r="21533" spans="1:2">
      <c r="A21533" s="1">
        <v>1090100650747</v>
      </c>
      <c r="B21533" t="s">
        <v>20431</v>
      </c>
    </row>
    <row r="21534" spans="1:2">
      <c r="A21534" s="1">
        <v>1090100651058</v>
      </c>
      <c r="B21534" t="s">
        <v>20432</v>
      </c>
    </row>
    <row r="21535" spans="1:2">
      <c r="A21535" s="1">
        <v>1090100651065</v>
      </c>
      <c r="B21535" t="s">
        <v>20433</v>
      </c>
    </row>
    <row r="21536" spans="1:2">
      <c r="A21536" s="1">
        <v>1090100651072</v>
      </c>
      <c r="B21536" t="s">
        <v>20434</v>
      </c>
    </row>
    <row r="21537" spans="1:2">
      <c r="A21537" s="1">
        <v>1090100651089</v>
      </c>
      <c r="B21537" t="s">
        <v>20435</v>
      </c>
    </row>
    <row r="21538" spans="1:2">
      <c r="A21538" s="1">
        <v>1090100651096</v>
      </c>
      <c r="B21538" t="s">
        <v>20436</v>
      </c>
    </row>
    <row r="21539" spans="1:2">
      <c r="A21539" s="1">
        <v>1090100651133</v>
      </c>
      <c r="B21539" t="s">
        <v>20437</v>
      </c>
    </row>
    <row r="21540" spans="1:2">
      <c r="A21540" s="1">
        <v>1090100651140</v>
      </c>
      <c r="B21540" t="s">
        <v>20438</v>
      </c>
    </row>
    <row r="21541" spans="1:2">
      <c r="A21541" s="1">
        <v>1090100651157</v>
      </c>
      <c r="B21541" t="s">
        <v>20439</v>
      </c>
    </row>
    <row r="21542" spans="1:2">
      <c r="A21542" s="1">
        <v>1090100651164</v>
      </c>
      <c r="B21542" t="s">
        <v>20440</v>
      </c>
    </row>
    <row r="21543" spans="1:2">
      <c r="A21543" s="1">
        <v>1090100651171</v>
      </c>
      <c r="B21543" t="s">
        <v>20441</v>
      </c>
    </row>
    <row r="21544" spans="1:2">
      <c r="A21544" s="1">
        <v>1090100651195</v>
      </c>
      <c r="B21544" t="s">
        <v>20442</v>
      </c>
    </row>
    <row r="21545" spans="1:2">
      <c r="A21545" s="1">
        <v>1090100651218</v>
      </c>
      <c r="B21545" t="s">
        <v>20443</v>
      </c>
    </row>
    <row r="21546" spans="1:2">
      <c r="A21546" s="1">
        <v>1090100651249</v>
      </c>
      <c r="B21546" t="s">
        <v>20444</v>
      </c>
    </row>
    <row r="21547" spans="1:2">
      <c r="A21547" s="1">
        <v>1090100651256</v>
      </c>
      <c r="B21547" t="s">
        <v>20445</v>
      </c>
    </row>
    <row r="21548" spans="1:2">
      <c r="A21548" s="1">
        <v>1090100651263</v>
      </c>
      <c r="B21548" t="s">
        <v>20446</v>
      </c>
    </row>
    <row r="21549" spans="1:2">
      <c r="A21549" s="1">
        <v>1090100651270</v>
      </c>
      <c r="B21549" t="s">
        <v>20447</v>
      </c>
    </row>
    <row r="21550" spans="1:2">
      <c r="A21550" s="1">
        <v>1090100651287</v>
      </c>
      <c r="B21550" t="s">
        <v>20448</v>
      </c>
    </row>
    <row r="21551" spans="1:2">
      <c r="A21551" s="1">
        <v>1090100651300</v>
      </c>
      <c r="B21551" t="s">
        <v>20449</v>
      </c>
    </row>
    <row r="21552" spans="1:2">
      <c r="A21552" s="1">
        <v>1090100651317</v>
      </c>
      <c r="B21552" t="s">
        <v>20450</v>
      </c>
    </row>
    <row r="21553" spans="1:2">
      <c r="A21553" s="1">
        <v>1090100651324</v>
      </c>
      <c r="B21553" t="s">
        <v>20451</v>
      </c>
    </row>
    <row r="21554" spans="1:2">
      <c r="A21554" s="1">
        <v>1090100651331</v>
      </c>
      <c r="B21554" t="s">
        <v>20452</v>
      </c>
    </row>
    <row r="21555" spans="1:2">
      <c r="A21555" s="1">
        <v>1090100651348</v>
      </c>
      <c r="B21555" t="s">
        <v>20453</v>
      </c>
    </row>
    <row r="21556" spans="1:2">
      <c r="A21556" s="1">
        <v>1090100651355</v>
      </c>
      <c r="B21556" t="s">
        <v>20454</v>
      </c>
    </row>
    <row r="21557" spans="1:2">
      <c r="A21557" s="1">
        <v>1090100651362</v>
      </c>
      <c r="B21557" t="s">
        <v>20455</v>
      </c>
    </row>
    <row r="21558" spans="1:2">
      <c r="A21558" s="1">
        <v>1090100651379</v>
      </c>
      <c r="B21558" t="s">
        <v>20456</v>
      </c>
    </row>
    <row r="21559" spans="1:2">
      <c r="A21559" s="1">
        <v>1090100651386</v>
      </c>
      <c r="B21559" t="s">
        <v>20455</v>
      </c>
    </row>
    <row r="21560" spans="1:2">
      <c r="A21560" s="1">
        <v>1090100651416</v>
      </c>
      <c r="B21560" t="s">
        <v>20457</v>
      </c>
    </row>
    <row r="21561" spans="1:2">
      <c r="A21561" s="1">
        <v>1090100651423</v>
      </c>
      <c r="B21561" t="s">
        <v>20458</v>
      </c>
    </row>
    <row r="21562" spans="1:2">
      <c r="A21562" s="1">
        <v>1090100651430</v>
      </c>
      <c r="B21562" t="s">
        <v>20459</v>
      </c>
    </row>
    <row r="21563" spans="1:2">
      <c r="A21563" s="1">
        <v>1090100651447</v>
      </c>
      <c r="B21563" t="s">
        <v>20460</v>
      </c>
    </row>
    <row r="21564" spans="1:2">
      <c r="A21564" s="1">
        <v>1090100651454</v>
      </c>
      <c r="B21564" t="s">
        <v>20461</v>
      </c>
    </row>
    <row r="21565" spans="1:2">
      <c r="A21565" s="1">
        <v>1090100651461</v>
      </c>
      <c r="B21565" t="s">
        <v>20462</v>
      </c>
    </row>
    <row r="21566" spans="1:2">
      <c r="A21566" s="1">
        <v>1090100651478</v>
      </c>
      <c r="B21566" t="s">
        <v>20463</v>
      </c>
    </row>
    <row r="21567" spans="1:2">
      <c r="A21567" s="1">
        <v>1090100651485</v>
      </c>
      <c r="B21567" t="s">
        <v>20464</v>
      </c>
    </row>
    <row r="21568" spans="1:2">
      <c r="A21568" s="1">
        <v>1090100651492</v>
      </c>
      <c r="B21568" t="s">
        <v>20465</v>
      </c>
    </row>
    <row r="21569" spans="1:2">
      <c r="A21569" s="1">
        <v>1090100651508</v>
      </c>
      <c r="B21569" t="s">
        <v>20466</v>
      </c>
    </row>
    <row r="21570" spans="1:2">
      <c r="A21570" s="1">
        <v>1090100651515</v>
      </c>
      <c r="B21570" t="s">
        <v>20467</v>
      </c>
    </row>
    <row r="21571" spans="1:2">
      <c r="A21571" s="1">
        <v>1090100651539</v>
      </c>
      <c r="B21571" t="s">
        <v>20468</v>
      </c>
    </row>
    <row r="21572" spans="1:2">
      <c r="A21572" s="1">
        <v>1090100651546</v>
      </c>
      <c r="B21572" t="s">
        <v>20469</v>
      </c>
    </row>
    <row r="21573" spans="1:2">
      <c r="A21573" s="1">
        <v>1090100651553</v>
      </c>
      <c r="B21573" t="s">
        <v>20470</v>
      </c>
    </row>
    <row r="21574" spans="1:2">
      <c r="A21574" s="1">
        <v>1090100651560</v>
      </c>
      <c r="B21574" t="s">
        <v>20471</v>
      </c>
    </row>
    <row r="21575" spans="1:2">
      <c r="A21575" s="1">
        <v>1090100651577</v>
      </c>
      <c r="B21575" t="s">
        <v>20472</v>
      </c>
    </row>
    <row r="21576" spans="1:2">
      <c r="A21576" s="1">
        <v>1090100651584</v>
      </c>
      <c r="B21576" t="s">
        <v>20473</v>
      </c>
    </row>
    <row r="21577" spans="1:2">
      <c r="A21577" s="1">
        <v>1090100651591</v>
      </c>
      <c r="B21577" t="s">
        <v>20474</v>
      </c>
    </row>
    <row r="21578" spans="1:2">
      <c r="A21578" s="1">
        <v>1090100651607</v>
      </c>
      <c r="B21578" t="s">
        <v>20475</v>
      </c>
    </row>
    <row r="21579" spans="1:2">
      <c r="A21579" s="1">
        <v>1090100651614</v>
      </c>
      <c r="B21579" t="s">
        <v>20476</v>
      </c>
    </row>
    <row r="21580" spans="1:2">
      <c r="A21580" s="1">
        <v>1090100651621</v>
      </c>
      <c r="B21580" t="s">
        <v>20477</v>
      </c>
    </row>
    <row r="21581" spans="1:2">
      <c r="A21581" s="1">
        <v>1090100651638</v>
      </c>
      <c r="B21581" t="s">
        <v>20478</v>
      </c>
    </row>
    <row r="21582" spans="1:2">
      <c r="A21582" s="1">
        <v>1090100651645</v>
      </c>
      <c r="B21582" t="s">
        <v>20479</v>
      </c>
    </row>
    <row r="21583" spans="1:2">
      <c r="A21583" s="1">
        <v>1090100651652</v>
      </c>
      <c r="B21583" t="s">
        <v>20480</v>
      </c>
    </row>
    <row r="21584" spans="1:2">
      <c r="A21584" s="1">
        <v>1090100651669</v>
      </c>
      <c r="B21584" t="s">
        <v>20481</v>
      </c>
    </row>
    <row r="21585" spans="1:2">
      <c r="A21585" s="1">
        <v>1090100651676</v>
      </c>
      <c r="B21585" t="s">
        <v>20482</v>
      </c>
    </row>
    <row r="21586" spans="1:2">
      <c r="A21586" s="1">
        <v>1090100651683</v>
      </c>
      <c r="B21586" t="s">
        <v>20483</v>
      </c>
    </row>
    <row r="21587" spans="1:2">
      <c r="A21587" s="1">
        <v>1090100651690</v>
      </c>
      <c r="B21587" t="s">
        <v>20484</v>
      </c>
    </row>
    <row r="21588" spans="1:2">
      <c r="A21588" s="1">
        <v>1090100651706</v>
      </c>
      <c r="B21588" t="s">
        <v>20485</v>
      </c>
    </row>
    <row r="21589" spans="1:2">
      <c r="A21589" s="1">
        <v>1090100651713</v>
      </c>
      <c r="B21589" t="s">
        <v>20486</v>
      </c>
    </row>
    <row r="21590" spans="1:2">
      <c r="A21590" s="1">
        <v>1090100651720</v>
      </c>
      <c r="B21590" t="s">
        <v>20487</v>
      </c>
    </row>
    <row r="21591" spans="1:2">
      <c r="A21591" s="1">
        <v>1090100651737</v>
      </c>
      <c r="B21591" t="s">
        <v>20488</v>
      </c>
    </row>
    <row r="21592" spans="1:2">
      <c r="A21592" s="1">
        <v>1090100651744</v>
      </c>
      <c r="B21592" t="s">
        <v>20489</v>
      </c>
    </row>
    <row r="21593" spans="1:2">
      <c r="A21593" s="1">
        <v>1090100651751</v>
      </c>
      <c r="B21593" t="s">
        <v>20490</v>
      </c>
    </row>
    <row r="21594" spans="1:2">
      <c r="A21594" s="1">
        <v>1090100651768</v>
      </c>
      <c r="B21594" t="s">
        <v>20491</v>
      </c>
    </row>
    <row r="21595" spans="1:2">
      <c r="A21595" s="1">
        <v>1090100651775</v>
      </c>
      <c r="B21595" t="s">
        <v>20492</v>
      </c>
    </row>
    <row r="21596" spans="1:2">
      <c r="A21596" s="1">
        <v>1090100651782</v>
      </c>
      <c r="B21596" t="s">
        <v>20493</v>
      </c>
    </row>
    <row r="21597" spans="1:2">
      <c r="A21597" s="1">
        <v>1090100651799</v>
      </c>
      <c r="B21597" t="s">
        <v>20494</v>
      </c>
    </row>
    <row r="21598" spans="1:2">
      <c r="A21598" s="1">
        <v>1090100651805</v>
      </c>
      <c r="B21598" t="s">
        <v>20495</v>
      </c>
    </row>
    <row r="21599" spans="1:2">
      <c r="A21599" s="1">
        <v>1090100651812</v>
      </c>
      <c r="B21599" t="s">
        <v>20496</v>
      </c>
    </row>
    <row r="21600" spans="1:2">
      <c r="A21600" s="1">
        <v>1090100651829</v>
      </c>
      <c r="B21600" t="s">
        <v>20497</v>
      </c>
    </row>
    <row r="21601" spans="1:2">
      <c r="A21601" s="1">
        <v>1090100651836</v>
      </c>
      <c r="B21601" t="s">
        <v>20498</v>
      </c>
    </row>
    <row r="21602" spans="1:2">
      <c r="A21602" s="1">
        <v>1090100651843</v>
      </c>
      <c r="B21602" t="s">
        <v>20499</v>
      </c>
    </row>
    <row r="21603" spans="1:2">
      <c r="A21603" s="1">
        <v>1090100651867</v>
      </c>
      <c r="B21603" t="s">
        <v>20500</v>
      </c>
    </row>
    <row r="21604" spans="1:2">
      <c r="A21604" s="1">
        <v>1090100651874</v>
      </c>
      <c r="B21604" t="s">
        <v>20501</v>
      </c>
    </row>
    <row r="21605" spans="1:2">
      <c r="A21605" s="1">
        <v>1090100651881</v>
      </c>
      <c r="B21605" t="s">
        <v>20502</v>
      </c>
    </row>
    <row r="21606" spans="1:2">
      <c r="A21606" s="1">
        <v>1090100651898</v>
      </c>
      <c r="B21606" t="s">
        <v>20503</v>
      </c>
    </row>
    <row r="21607" spans="1:2">
      <c r="A21607" s="1">
        <v>1090100651904</v>
      </c>
      <c r="B21607" t="s">
        <v>20504</v>
      </c>
    </row>
    <row r="21608" spans="1:2">
      <c r="A21608" s="1">
        <v>1090100651911</v>
      </c>
      <c r="B21608" t="s">
        <v>20505</v>
      </c>
    </row>
    <row r="21609" spans="1:2">
      <c r="A21609" s="1">
        <v>1090100651928</v>
      </c>
      <c r="B21609" t="s">
        <v>20506</v>
      </c>
    </row>
    <row r="21610" spans="1:2">
      <c r="A21610" s="1">
        <v>1090100651935</v>
      </c>
      <c r="B21610" t="s">
        <v>20507</v>
      </c>
    </row>
    <row r="21611" spans="1:2">
      <c r="A21611" s="1">
        <v>1090100651942</v>
      </c>
      <c r="B21611" t="s">
        <v>20508</v>
      </c>
    </row>
    <row r="21612" spans="1:2">
      <c r="A21612" s="1">
        <v>1090100651959</v>
      </c>
      <c r="B21612" t="s">
        <v>20509</v>
      </c>
    </row>
    <row r="21613" spans="1:2">
      <c r="A21613" s="1">
        <v>1090100651966</v>
      </c>
      <c r="B21613" t="s">
        <v>20510</v>
      </c>
    </row>
    <row r="21614" spans="1:2">
      <c r="A21614" s="1">
        <v>1090100651973</v>
      </c>
      <c r="B21614" t="s">
        <v>20511</v>
      </c>
    </row>
    <row r="21615" spans="1:2">
      <c r="A21615" s="1">
        <v>1090100651980</v>
      </c>
      <c r="B21615" t="s">
        <v>20512</v>
      </c>
    </row>
    <row r="21616" spans="1:2">
      <c r="A21616" s="1">
        <v>1090100651997</v>
      </c>
      <c r="B21616" t="s">
        <v>20513</v>
      </c>
    </row>
    <row r="21617" spans="1:2">
      <c r="A21617" s="1">
        <v>1090100652000</v>
      </c>
      <c r="B21617" t="s">
        <v>20514</v>
      </c>
    </row>
    <row r="21618" spans="1:2">
      <c r="A21618" s="1">
        <v>1090100652017</v>
      </c>
      <c r="B21618" t="s">
        <v>20515</v>
      </c>
    </row>
    <row r="21619" spans="1:2">
      <c r="A21619" s="1">
        <v>1090100652024</v>
      </c>
      <c r="B21619" t="s">
        <v>20516</v>
      </c>
    </row>
    <row r="21620" spans="1:2">
      <c r="A21620" s="1">
        <v>1090100652048</v>
      </c>
      <c r="B21620" t="s">
        <v>20517</v>
      </c>
    </row>
    <row r="21621" spans="1:2">
      <c r="A21621" s="1">
        <v>1090100652055</v>
      </c>
      <c r="B21621" t="s">
        <v>20518</v>
      </c>
    </row>
    <row r="21622" spans="1:2">
      <c r="A21622" s="1">
        <v>1090100652062</v>
      </c>
      <c r="B21622" t="s">
        <v>20519</v>
      </c>
    </row>
    <row r="21623" spans="1:2">
      <c r="A21623" s="1">
        <v>1090100652079</v>
      </c>
      <c r="B21623" t="s">
        <v>20520</v>
      </c>
    </row>
    <row r="21624" spans="1:2">
      <c r="A21624" s="1">
        <v>1090100652086</v>
      </c>
      <c r="B21624" t="s">
        <v>20521</v>
      </c>
    </row>
    <row r="21625" spans="1:2">
      <c r="A21625" s="1">
        <v>1090100652093</v>
      </c>
      <c r="B21625" t="s">
        <v>20522</v>
      </c>
    </row>
    <row r="21626" spans="1:2">
      <c r="A21626" s="1">
        <v>1090100652109</v>
      </c>
      <c r="B21626" t="s">
        <v>20523</v>
      </c>
    </row>
    <row r="21627" spans="1:2">
      <c r="A21627" s="1">
        <v>1090100652116</v>
      </c>
      <c r="B21627" t="s">
        <v>20524</v>
      </c>
    </row>
    <row r="21628" spans="1:2">
      <c r="A21628" s="1">
        <v>1090100652123</v>
      </c>
      <c r="B21628" t="s">
        <v>20525</v>
      </c>
    </row>
    <row r="21629" spans="1:2">
      <c r="A21629" s="1">
        <v>1090100652147</v>
      </c>
      <c r="B21629" t="s">
        <v>20526</v>
      </c>
    </row>
    <row r="21630" spans="1:2">
      <c r="A21630" s="1">
        <v>1090100652154</v>
      </c>
      <c r="B21630" t="s">
        <v>20527</v>
      </c>
    </row>
    <row r="21631" spans="1:2">
      <c r="A21631" s="1">
        <v>1090100652178</v>
      </c>
      <c r="B21631" t="s">
        <v>20528</v>
      </c>
    </row>
    <row r="21632" spans="1:2">
      <c r="A21632" s="1">
        <v>1090100652208</v>
      </c>
      <c r="B21632" t="s">
        <v>20529</v>
      </c>
    </row>
    <row r="21633" spans="1:2">
      <c r="A21633" s="1">
        <v>1090100652215</v>
      </c>
      <c r="B21633" t="s">
        <v>20530</v>
      </c>
    </row>
    <row r="21634" spans="1:2">
      <c r="A21634" s="1">
        <v>1090100652222</v>
      </c>
      <c r="B21634" t="s">
        <v>20531</v>
      </c>
    </row>
    <row r="21635" spans="1:2">
      <c r="A21635" s="1">
        <v>1090100652239</v>
      </c>
      <c r="B21635" t="s">
        <v>20532</v>
      </c>
    </row>
    <row r="21636" spans="1:2">
      <c r="A21636" s="1">
        <v>1090100652246</v>
      </c>
      <c r="B21636" t="s">
        <v>20533</v>
      </c>
    </row>
    <row r="21637" spans="1:2">
      <c r="A21637" s="1">
        <v>1090100652253</v>
      </c>
      <c r="B21637" t="s">
        <v>20534</v>
      </c>
    </row>
    <row r="21638" spans="1:2">
      <c r="A21638" s="1">
        <v>1090100652260</v>
      </c>
      <c r="B21638" t="s">
        <v>20535</v>
      </c>
    </row>
    <row r="21639" spans="1:2">
      <c r="A21639" s="1">
        <v>1090100652277</v>
      </c>
      <c r="B21639" t="s">
        <v>20536</v>
      </c>
    </row>
    <row r="21640" spans="1:2">
      <c r="A21640" s="1">
        <v>1090100652284</v>
      </c>
      <c r="B21640" t="s">
        <v>20537</v>
      </c>
    </row>
    <row r="21641" spans="1:2">
      <c r="A21641" s="1">
        <v>1090100652291</v>
      </c>
      <c r="B21641" t="s">
        <v>20538</v>
      </c>
    </row>
    <row r="21642" spans="1:2">
      <c r="A21642" s="1">
        <v>1090100652307</v>
      </c>
      <c r="B21642" t="s">
        <v>20539</v>
      </c>
    </row>
    <row r="21643" spans="1:2">
      <c r="A21643" s="1">
        <v>1090100652314</v>
      </c>
      <c r="B21643" t="s">
        <v>20540</v>
      </c>
    </row>
    <row r="21644" spans="1:2">
      <c r="A21644" s="1">
        <v>1090100652321</v>
      </c>
      <c r="B21644" t="s">
        <v>20541</v>
      </c>
    </row>
    <row r="21645" spans="1:2">
      <c r="A21645" s="1">
        <v>1090100652338</v>
      </c>
      <c r="B21645" t="s">
        <v>20542</v>
      </c>
    </row>
    <row r="21646" spans="1:2">
      <c r="A21646" s="1">
        <v>1090100652345</v>
      </c>
      <c r="B21646" t="s">
        <v>20543</v>
      </c>
    </row>
    <row r="21647" spans="1:2">
      <c r="A21647" s="1">
        <v>1090100652352</v>
      </c>
      <c r="B21647" t="s">
        <v>20544</v>
      </c>
    </row>
    <row r="21648" spans="1:2">
      <c r="A21648" s="1">
        <v>1090100652369</v>
      </c>
      <c r="B21648" t="s">
        <v>20545</v>
      </c>
    </row>
    <row r="21649" spans="1:2">
      <c r="A21649" s="1">
        <v>1090100652376</v>
      </c>
      <c r="B21649" t="s">
        <v>20546</v>
      </c>
    </row>
    <row r="21650" spans="1:2">
      <c r="A21650" s="1">
        <v>1090100652383</v>
      </c>
      <c r="B21650" t="s">
        <v>20547</v>
      </c>
    </row>
    <row r="21651" spans="1:2">
      <c r="A21651" s="1">
        <v>1090100652390</v>
      </c>
      <c r="B21651" t="s">
        <v>20548</v>
      </c>
    </row>
    <row r="21652" spans="1:2">
      <c r="A21652" s="1">
        <v>1090100652406</v>
      </c>
      <c r="B21652" t="s">
        <v>20549</v>
      </c>
    </row>
    <row r="21653" spans="1:2">
      <c r="A21653" s="1">
        <v>1090100652437</v>
      </c>
      <c r="B21653" t="s">
        <v>20550</v>
      </c>
    </row>
    <row r="21654" spans="1:2">
      <c r="A21654" s="1">
        <v>1090100652444</v>
      </c>
      <c r="B21654" t="s">
        <v>20551</v>
      </c>
    </row>
    <row r="21655" spans="1:2">
      <c r="A21655" s="1">
        <v>1090100652451</v>
      </c>
      <c r="B21655" t="s">
        <v>20552</v>
      </c>
    </row>
    <row r="21656" spans="1:2">
      <c r="A21656" s="1">
        <v>1090100652468</v>
      </c>
      <c r="B21656" t="s">
        <v>20553</v>
      </c>
    </row>
    <row r="21657" spans="1:2">
      <c r="A21657" s="1">
        <v>1090100652475</v>
      </c>
      <c r="B21657" t="s">
        <v>20554</v>
      </c>
    </row>
    <row r="21658" spans="1:2">
      <c r="A21658" s="1">
        <v>1090100652482</v>
      </c>
      <c r="B21658" t="s">
        <v>20555</v>
      </c>
    </row>
    <row r="21659" spans="1:2">
      <c r="A21659" s="1">
        <v>1090100652499</v>
      </c>
      <c r="B21659" t="s">
        <v>20556</v>
      </c>
    </row>
    <row r="21660" spans="1:2">
      <c r="A21660" s="1">
        <v>1090100652505</v>
      </c>
      <c r="B21660" t="s">
        <v>20557</v>
      </c>
    </row>
    <row r="21661" spans="1:2">
      <c r="A21661" s="1">
        <v>1090100652512</v>
      </c>
      <c r="B21661" t="s">
        <v>20558</v>
      </c>
    </row>
    <row r="21662" spans="1:2">
      <c r="A21662" s="1">
        <v>1090100652529</v>
      </c>
      <c r="B21662" t="s">
        <v>20559</v>
      </c>
    </row>
    <row r="21663" spans="1:2">
      <c r="A21663" s="1">
        <v>1090100652536</v>
      </c>
      <c r="B21663" t="s">
        <v>20560</v>
      </c>
    </row>
    <row r="21664" spans="1:2">
      <c r="A21664" s="1">
        <v>1090100652543</v>
      </c>
      <c r="B21664" t="s">
        <v>20561</v>
      </c>
    </row>
    <row r="21665" spans="1:2">
      <c r="A21665" s="1">
        <v>1090100652550</v>
      </c>
      <c r="B21665" t="s">
        <v>20562</v>
      </c>
    </row>
    <row r="21666" spans="1:2">
      <c r="A21666" s="1">
        <v>1090100652567</v>
      </c>
      <c r="B21666" t="s">
        <v>20563</v>
      </c>
    </row>
    <row r="21667" spans="1:2">
      <c r="A21667" s="1">
        <v>1090100652574</v>
      </c>
      <c r="B21667" t="s">
        <v>20564</v>
      </c>
    </row>
    <row r="21668" spans="1:2">
      <c r="A21668" s="1">
        <v>1090100652581</v>
      </c>
      <c r="B21668" t="s">
        <v>20565</v>
      </c>
    </row>
    <row r="21669" spans="1:2">
      <c r="A21669" s="1">
        <v>1090100652598</v>
      </c>
      <c r="B21669" t="s">
        <v>20566</v>
      </c>
    </row>
    <row r="21670" spans="1:2">
      <c r="A21670" s="1">
        <v>1090100652604</v>
      </c>
      <c r="B21670" t="s">
        <v>20567</v>
      </c>
    </row>
    <row r="21671" spans="1:2">
      <c r="A21671" s="1">
        <v>1090100652611</v>
      </c>
      <c r="B21671" t="s">
        <v>20568</v>
      </c>
    </row>
    <row r="21672" spans="1:2">
      <c r="A21672" s="1">
        <v>1090100652628</v>
      </c>
      <c r="B21672" t="s">
        <v>20569</v>
      </c>
    </row>
    <row r="21673" spans="1:2">
      <c r="A21673" s="1">
        <v>1090100652635</v>
      </c>
      <c r="B21673" t="s">
        <v>20570</v>
      </c>
    </row>
    <row r="21674" spans="1:2">
      <c r="A21674" s="1">
        <v>1090100652642</v>
      </c>
      <c r="B21674" t="s">
        <v>20571</v>
      </c>
    </row>
    <row r="21675" spans="1:2">
      <c r="A21675" s="1">
        <v>1090100652659</v>
      </c>
      <c r="B21675" t="s">
        <v>20572</v>
      </c>
    </row>
    <row r="21676" spans="1:2">
      <c r="A21676" s="1">
        <v>1090100652666</v>
      </c>
      <c r="B21676" t="s">
        <v>20573</v>
      </c>
    </row>
    <row r="21677" spans="1:2">
      <c r="A21677" s="1">
        <v>1090100652673</v>
      </c>
      <c r="B21677" t="s">
        <v>20574</v>
      </c>
    </row>
    <row r="21678" spans="1:2">
      <c r="A21678" s="1">
        <v>1090100652680</v>
      </c>
      <c r="B21678" t="s">
        <v>20575</v>
      </c>
    </row>
    <row r="21679" spans="1:2">
      <c r="A21679" s="1">
        <v>1090100652697</v>
      </c>
      <c r="B21679" t="s">
        <v>20576</v>
      </c>
    </row>
    <row r="21680" spans="1:2">
      <c r="A21680" s="1">
        <v>1090100652703</v>
      </c>
      <c r="B21680" t="s">
        <v>20577</v>
      </c>
    </row>
    <row r="21681" spans="1:2">
      <c r="A21681" s="1">
        <v>1090100652710</v>
      </c>
      <c r="B21681" t="s">
        <v>20578</v>
      </c>
    </row>
    <row r="21682" spans="1:2">
      <c r="A21682" s="1">
        <v>1090100652727</v>
      </c>
      <c r="B21682" t="s">
        <v>20579</v>
      </c>
    </row>
    <row r="21683" spans="1:2">
      <c r="A21683" s="1">
        <v>1090100652734</v>
      </c>
      <c r="B21683" t="s">
        <v>20580</v>
      </c>
    </row>
    <row r="21684" spans="1:2">
      <c r="A21684" s="1">
        <v>1090100652772</v>
      </c>
      <c r="B21684" t="s">
        <v>20581</v>
      </c>
    </row>
    <row r="21685" spans="1:2">
      <c r="A21685" s="1">
        <v>1090100652802</v>
      </c>
      <c r="B21685" t="s">
        <v>20582</v>
      </c>
    </row>
    <row r="21686" spans="1:2">
      <c r="A21686" s="1">
        <v>1090100652819</v>
      </c>
      <c r="B21686" t="s">
        <v>20583</v>
      </c>
    </row>
    <row r="21687" spans="1:2">
      <c r="A21687" s="1">
        <v>1090100652826</v>
      </c>
      <c r="B21687" t="s">
        <v>20584</v>
      </c>
    </row>
    <row r="21688" spans="1:2">
      <c r="A21688" s="1">
        <v>1090100652833</v>
      </c>
      <c r="B21688" t="s">
        <v>20585</v>
      </c>
    </row>
    <row r="21689" spans="1:2">
      <c r="A21689" s="1">
        <v>1090100652840</v>
      </c>
      <c r="B21689" t="s">
        <v>20586</v>
      </c>
    </row>
    <row r="21690" spans="1:2">
      <c r="A21690" s="1">
        <v>1090100652857</v>
      </c>
      <c r="B21690" t="s">
        <v>20587</v>
      </c>
    </row>
    <row r="21691" spans="1:2">
      <c r="A21691" s="1">
        <v>1090100652864</v>
      </c>
      <c r="B21691" t="s">
        <v>20588</v>
      </c>
    </row>
    <row r="21692" spans="1:2">
      <c r="A21692" s="1">
        <v>1090100652871</v>
      </c>
      <c r="B21692" t="s">
        <v>20589</v>
      </c>
    </row>
    <row r="21693" spans="1:2">
      <c r="A21693" s="1">
        <v>1090100652888</v>
      </c>
      <c r="B21693" t="s">
        <v>20590</v>
      </c>
    </row>
    <row r="21694" spans="1:2">
      <c r="A21694" s="1">
        <v>1090100652895</v>
      </c>
      <c r="B21694" t="s">
        <v>20591</v>
      </c>
    </row>
    <row r="21695" spans="1:2">
      <c r="A21695" s="1">
        <v>1090100652901</v>
      </c>
      <c r="B21695" t="s">
        <v>20592</v>
      </c>
    </row>
    <row r="21696" spans="1:2">
      <c r="A21696" s="1">
        <v>1090100652918</v>
      </c>
      <c r="B21696" t="s">
        <v>20593</v>
      </c>
    </row>
    <row r="21697" spans="1:2">
      <c r="A21697" s="1">
        <v>1090100652925</v>
      </c>
      <c r="B21697" t="s">
        <v>20594</v>
      </c>
    </row>
    <row r="21698" spans="1:2">
      <c r="A21698" s="1">
        <v>1090100652932</v>
      </c>
      <c r="B21698" t="s">
        <v>20595</v>
      </c>
    </row>
    <row r="21699" spans="1:2">
      <c r="A21699" s="1">
        <v>1090100652949</v>
      </c>
      <c r="B21699" t="s">
        <v>20596</v>
      </c>
    </row>
    <row r="21700" spans="1:2">
      <c r="A21700" s="1">
        <v>1090100652956</v>
      </c>
      <c r="B21700" t="s">
        <v>20597</v>
      </c>
    </row>
    <row r="21701" spans="1:2">
      <c r="A21701" s="1">
        <v>1090100652963</v>
      </c>
      <c r="B21701" t="s">
        <v>20598</v>
      </c>
    </row>
    <row r="21702" spans="1:2">
      <c r="A21702" s="1">
        <v>1090100652970</v>
      </c>
      <c r="B21702" t="s">
        <v>20599</v>
      </c>
    </row>
    <row r="21703" spans="1:2">
      <c r="A21703" s="1">
        <v>1090100652987</v>
      </c>
      <c r="B21703" t="s">
        <v>20600</v>
      </c>
    </row>
    <row r="21704" spans="1:2">
      <c r="A21704" s="1">
        <v>1090100652994</v>
      </c>
      <c r="B21704" t="s">
        <v>20601</v>
      </c>
    </row>
    <row r="21705" spans="1:2">
      <c r="A21705" s="1">
        <v>1090100653007</v>
      </c>
      <c r="B21705" t="s">
        <v>20602</v>
      </c>
    </row>
    <row r="21706" spans="1:2">
      <c r="A21706" s="1">
        <v>1090100653021</v>
      </c>
      <c r="B21706" t="s">
        <v>20603</v>
      </c>
    </row>
    <row r="21707" spans="1:2">
      <c r="A21707" s="1">
        <v>1090100653038</v>
      </c>
      <c r="B21707" t="s">
        <v>20604</v>
      </c>
    </row>
    <row r="21708" spans="1:2">
      <c r="A21708" s="1">
        <v>1090100653045</v>
      </c>
      <c r="B21708" t="s">
        <v>20605</v>
      </c>
    </row>
    <row r="21709" spans="1:2">
      <c r="A21709" s="1">
        <v>1090100653052</v>
      </c>
      <c r="B21709" t="s">
        <v>20606</v>
      </c>
    </row>
    <row r="21710" spans="1:2">
      <c r="A21710" s="1">
        <v>1090100653069</v>
      </c>
      <c r="B21710" t="s">
        <v>20607</v>
      </c>
    </row>
    <row r="21711" spans="1:2">
      <c r="A21711" s="1">
        <v>1090100653076</v>
      </c>
      <c r="B21711" t="s">
        <v>20608</v>
      </c>
    </row>
    <row r="21712" spans="1:2">
      <c r="A21712" s="1">
        <v>1090100653083</v>
      </c>
      <c r="B21712" t="s">
        <v>20609</v>
      </c>
    </row>
    <row r="21713" spans="1:2">
      <c r="A21713" s="1">
        <v>1090100653090</v>
      </c>
      <c r="B21713" t="s">
        <v>20610</v>
      </c>
    </row>
    <row r="21714" spans="1:2">
      <c r="A21714" s="1">
        <v>1090100653106</v>
      </c>
      <c r="B21714" t="s">
        <v>20611</v>
      </c>
    </row>
    <row r="21715" spans="1:2">
      <c r="A21715" s="1">
        <v>1090100653113</v>
      </c>
      <c r="B21715" t="s">
        <v>20612</v>
      </c>
    </row>
    <row r="21716" spans="1:2">
      <c r="A21716" s="1">
        <v>1090100653120</v>
      </c>
      <c r="B21716" t="s">
        <v>20613</v>
      </c>
    </row>
    <row r="21717" spans="1:2">
      <c r="A21717" s="1">
        <v>1090100653403</v>
      </c>
      <c r="B21717" t="s">
        <v>20614</v>
      </c>
    </row>
    <row r="21718" spans="1:2">
      <c r="A21718" s="1">
        <v>1090100653410</v>
      </c>
      <c r="B21718" t="s">
        <v>20615</v>
      </c>
    </row>
    <row r="21719" spans="1:2">
      <c r="A21719" s="1">
        <v>1090100653427</v>
      </c>
      <c r="B21719" t="s">
        <v>20616</v>
      </c>
    </row>
    <row r="21720" spans="1:2">
      <c r="A21720" s="1">
        <v>1090100653595</v>
      </c>
      <c r="B21720" t="s">
        <v>20617</v>
      </c>
    </row>
    <row r="21721" spans="1:2">
      <c r="A21721" s="1">
        <v>1090100653748</v>
      </c>
      <c r="B21721" t="s">
        <v>20618</v>
      </c>
    </row>
    <row r="21722" spans="1:2">
      <c r="A21722" s="1">
        <v>1090100653755</v>
      </c>
      <c r="B21722" t="s">
        <v>20619</v>
      </c>
    </row>
    <row r="21723" spans="1:2">
      <c r="A21723" s="1">
        <v>1090100653762</v>
      </c>
      <c r="B21723" t="s">
        <v>20620</v>
      </c>
    </row>
    <row r="21724" spans="1:2">
      <c r="A21724" s="1">
        <v>1090100653779</v>
      </c>
      <c r="B21724" t="s">
        <v>20621</v>
      </c>
    </row>
    <row r="21725" spans="1:2">
      <c r="A21725" s="1">
        <v>1090100653786</v>
      </c>
      <c r="B21725" t="s">
        <v>20622</v>
      </c>
    </row>
    <row r="21726" spans="1:2">
      <c r="A21726" s="1">
        <v>1090100653793</v>
      </c>
      <c r="B21726" t="s">
        <v>20623</v>
      </c>
    </row>
    <row r="21727" spans="1:2">
      <c r="A21727" s="1">
        <v>1090100653809</v>
      </c>
      <c r="B21727" t="s">
        <v>20624</v>
      </c>
    </row>
    <row r="21728" spans="1:2">
      <c r="A21728" s="1">
        <v>1090100653816</v>
      </c>
      <c r="B21728" t="s">
        <v>20625</v>
      </c>
    </row>
    <row r="21729" spans="1:2">
      <c r="A21729" s="1">
        <v>1090100653847</v>
      </c>
      <c r="B21729" t="s">
        <v>20626</v>
      </c>
    </row>
    <row r="21730" spans="1:2">
      <c r="A21730" s="1">
        <v>1090100654059</v>
      </c>
      <c r="B21730" t="s">
        <v>20627</v>
      </c>
    </row>
    <row r="21731" spans="1:2">
      <c r="A21731" s="1">
        <v>1090100654066</v>
      </c>
      <c r="B21731" t="s">
        <v>20628</v>
      </c>
    </row>
    <row r="21732" spans="1:2">
      <c r="A21732" s="1">
        <v>1090100654073</v>
      </c>
      <c r="B21732" t="s">
        <v>20629</v>
      </c>
    </row>
    <row r="21733" spans="1:2">
      <c r="A21733" s="1">
        <v>1090100654080</v>
      </c>
      <c r="B21733" t="s">
        <v>20630</v>
      </c>
    </row>
    <row r="21734" spans="1:2">
      <c r="A21734" s="1">
        <v>1090100654349</v>
      </c>
      <c r="B21734" t="s">
        <v>20631</v>
      </c>
    </row>
    <row r="21735" spans="1:2">
      <c r="A21735" s="1">
        <v>1090100654370</v>
      </c>
      <c r="B21735" t="s">
        <v>20632</v>
      </c>
    </row>
    <row r="21736" spans="1:2">
      <c r="A21736" s="1">
        <v>1090100654387</v>
      </c>
      <c r="B21736" t="s">
        <v>20633</v>
      </c>
    </row>
    <row r="21737" spans="1:2">
      <c r="A21737" s="1">
        <v>1090100654448</v>
      </c>
      <c r="B21737" t="s">
        <v>20634</v>
      </c>
    </row>
    <row r="21738" spans="1:2">
      <c r="A21738" s="1">
        <v>1090100654509</v>
      </c>
      <c r="B21738" t="s">
        <v>20635</v>
      </c>
    </row>
    <row r="21739" spans="1:2">
      <c r="A21739" s="1">
        <v>1090100654516</v>
      </c>
      <c r="B21739" t="s">
        <v>20636</v>
      </c>
    </row>
    <row r="21740" spans="1:2">
      <c r="A21740" s="1">
        <v>1090100654523</v>
      </c>
      <c r="B21740" t="s">
        <v>20637</v>
      </c>
    </row>
    <row r="21741" spans="1:2">
      <c r="A21741" s="1">
        <v>1090100654554</v>
      </c>
      <c r="B21741" t="s">
        <v>20638</v>
      </c>
    </row>
    <row r="21742" spans="1:2">
      <c r="A21742" s="1">
        <v>1090100654592</v>
      </c>
      <c r="B21742" t="s">
        <v>20639</v>
      </c>
    </row>
    <row r="21743" spans="1:2">
      <c r="A21743" s="1">
        <v>1090100654660</v>
      </c>
      <c r="B21743" t="s">
        <v>20640</v>
      </c>
    </row>
    <row r="21744" spans="1:2">
      <c r="A21744" s="1">
        <v>1090100654677</v>
      </c>
      <c r="B21744" t="s">
        <v>20641</v>
      </c>
    </row>
    <row r="21745" spans="1:2">
      <c r="A21745" s="1">
        <v>1090100654684</v>
      </c>
      <c r="B21745" t="s">
        <v>20642</v>
      </c>
    </row>
    <row r="21746" spans="1:2">
      <c r="A21746" s="1">
        <v>1090100654691</v>
      </c>
      <c r="B21746" t="s">
        <v>20643</v>
      </c>
    </row>
    <row r="21747" spans="1:2">
      <c r="A21747" s="1">
        <v>1090100654707</v>
      </c>
      <c r="B21747" t="s">
        <v>20644</v>
      </c>
    </row>
    <row r="21748" spans="1:2">
      <c r="A21748" s="1">
        <v>1090100654714</v>
      </c>
      <c r="B21748" t="s">
        <v>20645</v>
      </c>
    </row>
    <row r="21749" spans="1:2">
      <c r="A21749" s="1">
        <v>1090100654721</v>
      </c>
      <c r="B21749" t="s">
        <v>20646</v>
      </c>
    </row>
    <row r="21750" spans="1:2">
      <c r="A21750" s="1">
        <v>1090100654738</v>
      </c>
      <c r="B21750" t="s">
        <v>20647</v>
      </c>
    </row>
    <row r="21751" spans="1:2">
      <c r="A21751" s="1">
        <v>1090100654745</v>
      </c>
      <c r="B21751" t="s">
        <v>20648</v>
      </c>
    </row>
    <row r="21752" spans="1:2">
      <c r="A21752" s="1">
        <v>1090100654752</v>
      </c>
      <c r="B21752" t="s">
        <v>20649</v>
      </c>
    </row>
    <row r="21753" spans="1:2">
      <c r="A21753" s="1">
        <v>1090100654769</v>
      </c>
      <c r="B21753" t="s">
        <v>20650</v>
      </c>
    </row>
    <row r="21754" spans="1:2">
      <c r="A21754" s="1">
        <v>1090100654776</v>
      </c>
      <c r="B21754" t="s">
        <v>20651</v>
      </c>
    </row>
    <row r="21755" spans="1:2">
      <c r="A21755" s="1">
        <v>1090100654783</v>
      </c>
      <c r="B21755" t="s">
        <v>20652</v>
      </c>
    </row>
    <row r="21756" spans="1:2">
      <c r="A21756" s="1">
        <v>1090100654790</v>
      </c>
      <c r="B21756" t="s">
        <v>20653</v>
      </c>
    </row>
    <row r="21757" spans="1:2">
      <c r="A21757" s="1">
        <v>1090100654806</v>
      </c>
      <c r="B21757" t="s">
        <v>20654</v>
      </c>
    </row>
    <row r="21758" spans="1:2">
      <c r="A21758" s="1">
        <v>1090100654813</v>
      </c>
      <c r="B21758" t="s">
        <v>20655</v>
      </c>
    </row>
    <row r="21759" spans="1:2">
      <c r="A21759" s="1">
        <v>1090100654820</v>
      </c>
      <c r="B21759" t="s">
        <v>20656</v>
      </c>
    </row>
    <row r="21760" spans="1:2">
      <c r="A21760" s="1">
        <v>1090100654837</v>
      </c>
      <c r="B21760" t="s">
        <v>20657</v>
      </c>
    </row>
    <row r="21761" spans="1:2">
      <c r="A21761" s="1">
        <v>1090100654844</v>
      </c>
      <c r="B21761" t="s">
        <v>20658</v>
      </c>
    </row>
    <row r="21762" spans="1:2">
      <c r="A21762" s="1">
        <v>1090100654851</v>
      </c>
      <c r="B21762" t="s">
        <v>20659</v>
      </c>
    </row>
    <row r="21763" spans="1:2">
      <c r="A21763" s="1">
        <v>1090100654899</v>
      </c>
      <c r="B21763" t="s">
        <v>20660</v>
      </c>
    </row>
    <row r="21764" spans="1:2">
      <c r="A21764" s="1">
        <v>1090100654905</v>
      </c>
      <c r="B21764" t="s">
        <v>20661</v>
      </c>
    </row>
    <row r="21765" spans="1:2">
      <c r="A21765" s="1">
        <v>1090100654912</v>
      </c>
      <c r="B21765" t="s">
        <v>20662</v>
      </c>
    </row>
    <row r="21766" spans="1:2">
      <c r="A21766" s="1">
        <v>1090100654929</v>
      </c>
      <c r="B21766" t="s">
        <v>20663</v>
      </c>
    </row>
    <row r="21767" spans="1:2">
      <c r="A21767" s="1">
        <v>1090100654936</v>
      </c>
      <c r="B21767" t="s">
        <v>20664</v>
      </c>
    </row>
    <row r="21768" spans="1:2">
      <c r="A21768" s="1">
        <v>1090100654943</v>
      </c>
      <c r="B21768" t="s">
        <v>20665</v>
      </c>
    </row>
    <row r="21769" spans="1:2">
      <c r="A21769" s="1">
        <v>1090100654950</v>
      </c>
      <c r="B21769" t="s">
        <v>20666</v>
      </c>
    </row>
    <row r="21770" spans="1:2">
      <c r="A21770" s="1">
        <v>1090100654967</v>
      </c>
      <c r="B21770" t="s">
        <v>20667</v>
      </c>
    </row>
    <row r="21771" spans="1:2">
      <c r="A21771" s="1">
        <v>1090100654974</v>
      </c>
      <c r="B21771" t="s">
        <v>20668</v>
      </c>
    </row>
    <row r="21772" spans="1:2">
      <c r="A21772" s="1">
        <v>1090100655391</v>
      </c>
      <c r="B21772" t="s">
        <v>20669</v>
      </c>
    </row>
    <row r="21773" spans="1:2">
      <c r="A21773" s="1">
        <v>1090100655407</v>
      </c>
      <c r="B21773" t="s">
        <v>20670</v>
      </c>
    </row>
    <row r="21774" spans="1:2">
      <c r="A21774" s="1">
        <v>1090100655414</v>
      </c>
      <c r="B21774" t="s">
        <v>20671</v>
      </c>
    </row>
    <row r="21775" spans="1:2">
      <c r="A21775" s="1">
        <v>1090100655421</v>
      </c>
      <c r="B21775" t="s">
        <v>20672</v>
      </c>
    </row>
    <row r="21776" spans="1:2">
      <c r="A21776" s="1">
        <v>1090100655438</v>
      </c>
      <c r="B21776" t="s">
        <v>20673</v>
      </c>
    </row>
    <row r="21777" spans="1:2">
      <c r="A21777" s="1">
        <v>1090100655445</v>
      </c>
      <c r="B21777" t="s">
        <v>20674</v>
      </c>
    </row>
    <row r="21778" spans="1:2">
      <c r="A21778" s="1">
        <v>1090100655865</v>
      </c>
      <c r="B21778" t="s">
        <v>20675</v>
      </c>
    </row>
    <row r="21779" spans="1:2">
      <c r="A21779" s="1">
        <v>1090100655872</v>
      </c>
      <c r="B21779" t="s">
        <v>20676</v>
      </c>
    </row>
    <row r="21780" spans="1:2">
      <c r="A21780" s="1">
        <v>1090100655896</v>
      </c>
      <c r="B21780" t="s">
        <v>20677</v>
      </c>
    </row>
    <row r="21781" spans="1:2">
      <c r="A21781" s="1">
        <v>1090100655919</v>
      </c>
      <c r="B21781" t="s">
        <v>20678</v>
      </c>
    </row>
    <row r="21782" spans="1:2">
      <c r="A21782" s="1">
        <v>1090100655926</v>
      </c>
      <c r="B21782" t="s">
        <v>20679</v>
      </c>
    </row>
    <row r="21783" spans="1:2">
      <c r="A21783" s="1">
        <v>1090100655957</v>
      </c>
      <c r="B21783" t="s">
        <v>20680</v>
      </c>
    </row>
    <row r="21784" spans="1:2">
      <c r="A21784" s="1">
        <v>1090100655971</v>
      </c>
      <c r="B21784" t="s">
        <v>20681</v>
      </c>
    </row>
    <row r="21785" spans="1:2">
      <c r="A21785" s="1">
        <v>1090100656008</v>
      </c>
      <c r="B21785" t="s">
        <v>20682</v>
      </c>
    </row>
    <row r="21786" spans="1:2">
      <c r="A21786" s="1">
        <v>1090100656077</v>
      </c>
      <c r="B21786" t="s">
        <v>20683</v>
      </c>
    </row>
    <row r="21787" spans="1:2">
      <c r="A21787" s="1">
        <v>1090100656084</v>
      </c>
      <c r="B21787" t="s">
        <v>20684</v>
      </c>
    </row>
    <row r="21788" spans="1:2">
      <c r="A21788" s="1">
        <v>1090100656091</v>
      </c>
      <c r="B21788" t="s">
        <v>20685</v>
      </c>
    </row>
    <row r="21789" spans="1:2">
      <c r="A21789" s="1">
        <v>1090100656107</v>
      </c>
      <c r="B21789" t="s">
        <v>20686</v>
      </c>
    </row>
    <row r="21790" spans="1:2">
      <c r="A21790" s="1">
        <v>1090100656114</v>
      </c>
      <c r="B21790" t="s">
        <v>20687</v>
      </c>
    </row>
    <row r="21791" spans="1:2">
      <c r="A21791" s="1">
        <v>1090100656121</v>
      </c>
      <c r="B21791" t="s">
        <v>20688</v>
      </c>
    </row>
    <row r="21792" spans="1:2">
      <c r="A21792" s="1">
        <v>1090100656138</v>
      </c>
      <c r="B21792" t="s">
        <v>20689</v>
      </c>
    </row>
    <row r="21793" spans="1:2">
      <c r="A21793" s="1">
        <v>1090100656145</v>
      </c>
      <c r="B21793" t="s">
        <v>20690</v>
      </c>
    </row>
    <row r="21794" spans="1:2">
      <c r="A21794" s="1">
        <v>1090100656183</v>
      </c>
      <c r="B21794" t="s">
        <v>20691</v>
      </c>
    </row>
    <row r="21795" spans="1:2">
      <c r="A21795" s="1">
        <v>1090100656190</v>
      </c>
      <c r="B21795" t="s">
        <v>20692</v>
      </c>
    </row>
    <row r="21796" spans="1:2">
      <c r="A21796" s="1">
        <v>1090100656206</v>
      </c>
      <c r="B21796" t="s">
        <v>20693</v>
      </c>
    </row>
    <row r="21797" spans="1:2">
      <c r="A21797" s="1">
        <v>1090100656213</v>
      </c>
      <c r="B21797" t="s">
        <v>20694</v>
      </c>
    </row>
    <row r="21798" spans="1:2">
      <c r="A21798" s="1">
        <v>1090100656237</v>
      </c>
      <c r="B21798" t="s">
        <v>20695</v>
      </c>
    </row>
    <row r="21799" spans="1:2">
      <c r="A21799" s="1">
        <v>1090100656275</v>
      </c>
      <c r="B21799" t="s">
        <v>20696</v>
      </c>
    </row>
    <row r="21800" spans="1:2">
      <c r="A21800" s="1">
        <v>1090100656282</v>
      </c>
      <c r="B21800" t="s">
        <v>20697</v>
      </c>
    </row>
    <row r="21801" spans="1:2">
      <c r="A21801" s="1">
        <v>1090100656367</v>
      </c>
      <c r="B21801" t="s">
        <v>20698</v>
      </c>
    </row>
    <row r="21802" spans="1:2">
      <c r="A21802" s="1">
        <v>1090100656374</v>
      </c>
      <c r="B21802" t="s">
        <v>20699</v>
      </c>
    </row>
    <row r="21803" spans="1:2">
      <c r="A21803" s="1">
        <v>1090100656381</v>
      </c>
      <c r="B21803" t="s">
        <v>20700</v>
      </c>
    </row>
    <row r="21804" spans="1:2">
      <c r="A21804" s="1">
        <v>1090100656398</v>
      </c>
      <c r="B21804" t="s">
        <v>20701</v>
      </c>
    </row>
    <row r="21805" spans="1:2">
      <c r="A21805" s="1">
        <v>1090100656404</v>
      </c>
      <c r="B21805" t="s">
        <v>20702</v>
      </c>
    </row>
    <row r="21806" spans="1:2">
      <c r="A21806" s="1">
        <v>1090100656411</v>
      </c>
      <c r="B21806" t="s">
        <v>20703</v>
      </c>
    </row>
    <row r="21807" spans="1:2">
      <c r="A21807" s="1">
        <v>1090100656428</v>
      </c>
      <c r="B21807" t="s">
        <v>20704</v>
      </c>
    </row>
    <row r="21808" spans="1:2">
      <c r="A21808" s="1">
        <v>1090100656435</v>
      </c>
      <c r="B21808" t="s">
        <v>20705</v>
      </c>
    </row>
    <row r="21809" spans="1:2">
      <c r="A21809" s="1">
        <v>1090100656442</v>
      </c>
      <c r="B21809" t="s">
        <v>20706</v>
      </c>
    </row>
    <row r="21810" spans="1:2">
      <c r="A21810" s="1">
        <v>1090100656459</v>
      </c>
      <c r="B21810" t="s">
        <v>20707</v>
      </c>
    </row>
    <row r="21811" spans="1:2">
      <c r="A21811" s="1">
        <v>1090100656466</v>
      </c>
      <c r="B21811" t="s">
        <v>20708</v>
      </c>
    </row>
    <row r="21812" spans="1:2">
      <c r="A21812" s="1">
        <v>1090100656480</v>
      </c>
      <c r="B21812" t="s">
        <v>20709</v>
      </c>
    </row>
    <row r="21813" spans="1:2">
      <c r="A21813" s="1">
        <v>1090100656497</v>
      </c>
      <c r="B21813" t="s">
        <v>20710</v>
      </c>
    </row>
    <row r="21814" spans="1:2">
      <c r="A21814" s="1">
        <v>1090100656503</v>
      </c>
      <c r="B21814" t="s">
        <v>20711</v>
      </c>
    </row>
    <row r="21815" spans="1:2">
      <c r="A21815" s="1">
        <v>1090100656541</v>
      </c>
      <c r="B21815" t="s">
        <v>20712</v>
      </c>
    </row>
    <row r="21816" spans="1:2">
      <c r="A21816" s="1">
        <v>1090100656558</v>
      </c>
      <c r="B21816" t="s">
        <v>20713</v>
      </c>
    </row>
    <row r="21817" spans="1:2">
      <c r="A21817" s="1">
        <v>1090100656565</v>
      </c>
      <c r="B21817" t="s">
        <v>20714</v>
      </c>
    </row>
    <row r="21818" spans="1:2">
      <c r="A21818" s="1">
        <v>1090100656572</v>
      </c>
      <c r="B21818" t="s">
        <v>20715</v>
      </c>
    </row>
    <row r="21819" spans="1:2">
      <c r="A21819" s="1">
        <v>1090100656589</v>
      </c>
      <c r="B21819" t="s">
        <v>20716</v>
      </c>
    </row>
    <row r="21820" spans="1:2">
      <c r="A21820" s="1">
        <v>1090100656596</v>
      </c>
      <c r="B21820" t="s">
        <v>20717</v>
      </c>
    </row>
    <row r="21821" spans="1:2">
      <c r="A21821" s="1">
        <v>1090100656602</v>
      </c>
      <c r="B21821" t="s">
        <v>20718</v>
      </c>
    </row>
    <row r="21822" spans="1:2">
      <c r="A21822" s="1">
        <v>1090100656619</v>
      </c>
      <c r="B21822" t="s">
        <v>20719</v>
      </c>
    </row>
    <row r="21823" spans="1:2">
      <c r="A21823" s="1">
        <v>1090100656626</v>
      </c>
      <c r="B21823" t="s">
        <v>20720</v>
      </c>
    </row>
    <row r="21824" spans="1:2">
      <c r="A21824" s="1">
        <v>1090100656633</v>
      </c>
      <c r="B21824" t="s">
        <v>20721</v>
      </c>
    </row>
    <row r="21825" spans="1:2">
      <c r="A21825" s="1">
        <v>1090100656640</v>
      </c>
      <c r="B21825" t="s">
        <v>20722</v>
      </c>
    </row>
    <row r="21826" spans="1:2">
      <c r="A21826" s="1">
        <v>1090100656657</v>
      </c>
      <c r="B21826" t="s">
        <v>20723</v>
      </c>
    </row>
    <row r="21827" spans="1:2">
      <c r="A21827" s="1">
        <v>1090100656664</v>
      </c>
      <c r="B21827" t="s">
        <v>20724</v>
      </c>
    </row>
    <row r="21828" spans="1:2">
      <c r="A21828" s="1">
        <v>1090100656671</v>
      </c>
      <c r="B21828" t="s">
        <v>20725</v>
      </c>
    </row>
    <row r="21829" spans="1:2">
      <c r="A21829" s="1">
        <v>1090100656688</v>
      </c>
      <c r="B21829" t="s">
        <v>20726</v>
      </c>
    </row>
    <row r="21830" spans="1:2">
      <c r="A21830" s="1">
        <v>1090100656695</v>
      </c>
      <c r="B21830" t="s">
        <v>20727</v>
      </c>
    </row>
    <row r="21831" spans="1:2">
      <c r="A21831" s="1">
        <v>1090100656718</v>
      </c>
      <c r="B21831" t="s">
        <v>20728</v>
      </c>
    </row>
    <row r="21832" spans="1:2">
      <c r="A21832" s="1">
        <v>1090100656725</v>
      </c>
      <c r="B21832" t="s">
        <v>20729</v>
      </c>
    </row>
    <row r="21833" spans="1:2">
      <c r="A21833" s="1">
        <v>1090100656732</v>
      </c>
      <c r="B21833" t="s">
        <v>20730</v>
      </c>
    </row>
    <row r="21834" spans="1:2">
      <c r="A21834" s="1">
        <v>1090100656749</v>
      </c>
      <c r="B21834" t="s">
        <v>20731</v>
      </c>
    </row>
    <row r="21835" spans="1:2">
      <c r="A21835" s="1">
        <v>1090100656756</v>
      </c>
      <c r="B21835" t="s">
        <v>20732</v>
      </c>
    </row>
    <row r="21836" spans="1:2">
      <c r="A21836" s="1">
        <v>1090100656824</v>
      </c>
      <c r="B21836" t="s">
        <v>20733</v>
      </c>
    </row>
    <row r="21837" spans="1:2">
      <c r="A21837" s="1">
        <v>1090100656831</v>
      </c>
      <c r="B21837" t="s">
        <v>20734</v>
      </c>
    </row>
    <row r="21838" spans="1:2">
      <c r="A21838" s="1">
        <v>1090100656848</v>
      </c>
      <c r="B21838" t="s">
        <v>20735</v>
      </c>
    </row>
    <row r="21839" spans="1:2">
      <c r="A21839" s="1">
        <v>1090100656855</v>
      </c>
      <c r="B21839" t="s">
        <v>20736</v>
      </c>
    </row>
    <row r="21840" spans="1:2">
      <c r="A21840" s="1">
        <v>1090100656862</v>
      </c>
      <c r="B21840" t="s">
        <v>20737</v>
      </c>
    </row>
    <row r="21841" spans="1:2">
      <c r="A21841" s="1">
        <v>1090100656947</v>
      </c>
      <c r="B21841" t="s">
        <v>20738</v>
      </c>
    </row>
    <row r="21842" spans="1:2">
      <c r="A21842" s="1">
        <v>1090100656954</v>
      </c>
      <c r="B21842" t="s">
        <v>20739</v>
      </c>
    </row>
    <row r="21843" spans="1:2">
      <c r="A21843" s="1">
        <v>1090100656961</v>
      </c>
      <c r="B21843" t="s">
        <v>20740</v>
      </c>
    </row>
    <row r="21844" spans="1:2">
      <c r="A21844" s="1">
        <v>1090100656978</v>
      </c>
      <c r="B21844" t="s">
        <v>20741</v>
      </c>
    </row>
    <row r="21845" spans="1:2">
      <c r="A21845" s="1">
        <v>1090100657005</v>
      </c>
      <c r="B21845" t="s">
        <v>20742</v>
      </c>
    </row>
    <row r="21846" spans="1:2">
      <c r="A21846" s="1">
        <v>1090100657050</v>
      </c>
      <c r="B21846" t="s">
        <v>20743</v>
      </c>
    </row>
    <row r="21847" spans="1:2">
      <c r="A21847" s="1">
        <v>1090100657074</v>
      </c>
      <c r="B21847" t="s">
        <v>20744</v>
      </c>
    </row>
    <row r="21848" spans="1:2">
      <c r="A21848" s="1">
        <v>1090100657104</v>
      </c>
      <c r="B21848" t="s">
        <v>20745</v>
      </c>
    </row>
    <row r="21849" spans="1:2">
      <c r="A21849" s="1">
        <v>1090100657128</v>
      </c>
      <c r="B21849" t="s">
        <v>20746</v>
      </c>
    </row>
    <row r="21850" spans="1:2">
      <c r="A21850" s="1">
        <v>1090100657135</v>
      </c>
      <c r="B21850" t="s">
        <v>20747</v>
      </c>
    </row>
    <row r="21851" spans="1:2">
      <c r="A21851" s="1">
        <v>1090100657173</v>
      </c>
      <c r="B21851" t="s">
        <v>20748</v>
      </c>
    </row>
    <row r="21852" spans="1:2">
      <c r="A21852" s="1">
        <v>1090100657180</v>
      </c>
      <c r="B21852" t="s">
        <v>20749</v>
      </c>
    </row>
    <row r="21853" spans="1:2">
      <c r="A21853" s="1">
        <v>1090100657197</v>
      </c>
      <c r="B21853" t="s">
        <v>20750</v>
      </c>
    </row>
    <row r="21854" spans="1:2">
      <c r="A21854" s="1">
        <v>1090100657388</v>
      </c>
      <c r="B21854" t="s">
        <v>20751</v>
      </c>
    </row>
    <row r="21855" spans="1:2">
      <c r="A21855" s="1">
        <v>1090100657395</v>
      </c>
      <c r="B21855" t="s">
        <v>20752</v>
      </c>
    </row>
    <row r="21856" spans="1:2">
      <c r="A21856" s="1">
        <v>1090100657401</v>
      </c>
      <c r="B21856" t="s">
        <v>20753</v>
      </c>
    </row>
    <row r="21857" spans="1:2">
      <c r="A21857" s="1">
        <v>1090100657418</v>
      </c>
      <c r="B21857" t="s">
        <v>20754</v>
      </c>
    </row>
    <row r="21858" spans="1:2">
      <c r="A21858" s="1">
        <v>1090100657425</v>
      </c>
      <c r="B21858" t="s">
        <v>20755</v>
      </c>
    </row>
    <row r="21859" spans="1:2">
      <c r="A21859" s="1">
        <v>1090100657432</v>
      </c>
      <c r="B21859" t="s">
        <v>20756</v>
      </c>
    </row>
    <row r="21860" spans="1:2">
      <c r="A21860" s="1">
        <v>1090100657449</v>
      </c>
      <c r="B21860" t="s">
        <v>20757</v>
      </c>
    </row>
    <row r="21861" spans="1:2">
      <c r="A21861" s="1">
        <v>1090100657685</v>
      </c>
      <c r="B21861" t="s">
        <v>20758</v>
      </c>
    </row>
    <row r="21862" spans="1:2">
      <c r="A21862" s="1">
        <v>1090100657753</v>
      </c>
      <c r="B21862" t="s">
        <v>20759</v>
      </c>
    </row>
    <row r="21863" spans="1:2">
      <c r="A21863" s="1">
        <v>1090100657760</v>
      </c>
      <c r="B21863" t="s">
        <v>20760</v>
      </c>
    </row>
    <row r="21864" spans="1:2">
      <c r="A21864" s="1">
        <v>1090100657777</v>
      </c>
      <c r="B21864" t="s">
        <v>20761</v>
      </c>
    </row>
    <row r="21865" spans="1:2">
      <c r="A21865" s="1">
        <v>1090100657784</v>
      </c>
      <c r="B21865" t="s">
        <v>20762</v>
      </c>
    </row>
    <row r="21866" spans="1:2">
      <c r="A21866" s="1">
        <v>1090100657791</v>
      </c>
      <c r="B21866" t="s">
        <v>20763</v>
      </c>
    </row>
    <row r="21867" spans="1:2">
      <c r="A21867" s="1">
        <v>1090100657807</v>
      </c>
      <c r="B21867" t="s">
        <v>20764</v>
      </c>
    </row>
    <row r="21868" spans="1:2">
      <c r="A21868" s="1">
        <v>1090100657814</v>
      </c>
      <c r="B21868" t="s">
        <v>20765</v>
      </c>
    </row>
    <row r="21869" spans="1:2">
      <c r="A21869" s="1">
        <v>1090100657821</v>
      </c>
      <c r="B21869" t="s">
        <v>20766</v>
      </c>
    </row>
    <row r="21870" spans="1:2">
      <c r="A21870" s="1">
        <v>1090100657838</v>
      </c>
      <c r="B21870" t="s">
        <v>20767</v>
      </c>
    </row>
    <row r="21871" spans="1:2">
      <c r="A21871" s="1">
        <v>1090100657845</v>
      </c>
      <c r="B21871" t="s">
        <v>20768</v>
      </c>
    </row>
    <row r="21872" spans="1:2">
      <c r="A21872" s="1">
        <v>1090100657852</v>
      </c>
      <c r="B21872" t="s">
        <v>20769</v>
      </c>
    </row>
    <row r="21873" spans="1:2">
      <c r="A21873" s="1">
        <v>1090100657869</v>
      </c>
      <c r="B21873" t="s">
        <v>20770</v>
      </c>
    </row>
    <row r="21874" spans="1:2">
      <c r="A21874" s="1">
        <v>1090100657876</v>
      </c>
      <c r="B21874" t="s">
        <v>20771</v>
      </c>
    </row>
    <row r="21875" spans="1:2">
      <c r="A21875" s="1">
        <v>1090100657883</v>
      </c>
      <c r="B21875" t="s">
        <v>20772</v>
      </c>
    </row>
    <row r="21876" spans="1:2">
      <c r="A21876" s="1">
        <v>1090100657890</v>
      </c>
      <c r="B21876" t="s">
        <v>20773</v>
      </c>
    </row>
    <row r="21877" spans="1:2">
      <c r="A21877" s="1">
        <v>1090100657906</v>
      </c>
      <c r="B21877" t="s">
        <v>20774</v>
      </c>
    </row>
    <row r="21878" spans="1:2">
      <c r="A21878" s="1">
        <v>1090100657913</v>
      </c>
      <c r="B21878" t="s">
        <v>20775</v>
      </c>
    </row>
    <row r="21879" spans="1:2">
      <c r="A21879" s="1">
        <v>1090100657920</v>
      </c>
      <c r="B21879" t="s">
        <v>20776</v>
      </c>
    </row>
    <row r="21880" spans="1:2">
      <c r="A21880" s="1">
        <v>1090100657937</v>
      </c>
      <c r="B21880" t="s">
        <v>20777</v>
      </c>
    </row>
    <row r="21881" spans="1:2">
      <c r="A21881" s="1">
        <v>1090100657944</v>
      </c>
      <c r="B21881" t="s">
        <v>20778</v>
      </c>
    </row>
    <row r="21882" spans="1:2">
      <c r="A21882" s="1">
        <v>1090100657951</v>
      </c>
      <c r="B21882" t="s">
        <v>20779</v>
      </c>
    </row>
    <row r="21883" spans="1:2">
      <c r="A21883" s="1">
        <v>1090100657982</v>
      </c>
      <c r="B21883" t="s">
        <v>20780</v>
      </c>
    </row>
    <row r="21884" spans="1:2">
      <c r="A21884" s="1">
        <v>1090100657999</v>
      </c>
      <c r="B21884" t="s">
        <v>20781</v>
      </c>
    </row>
    <row r="21885" spans="1:2">
      <c r="A21885" s="1">
        <v>1090100658002</v>
      </c>
      <c r="B21885" t="s">
        <v>20782</v>
      </c>
    </row>
    <row r="21886" spans="1:2">
      <c r="A21886" s="1">
        <v>1090100658019</v>
      </c>
      <c r="B21886" t="s">
        <v>20783</v>
      </c>
    </row>
    <row r="21887" spans="1:2">
      <c r="A21887" s="1">
        <v>1090100658026</v>
      </c>
      <c r="B21887" t="s">
        <v>20784</v>
      </c>
    </row>
    <row r="21888" spans="1:2">
      <c r="A21888" s="1">
        <v>1090100658033</v>
      </c>
      <c r="B21888" t="s">
        <v>20785</v>
      </c>
    </row>
    <row r="21889" spans="1:2">
      <c r="A21889" s="1">
        <v>1090100658040</v>
      </c>
      <c r="B21889" t="s">
        <v>20786</v>
      </c>
    </row>
    <row r="21890" spans="1:2">
      <c r="A21890" s="1">
        <v>1090100658057</v>
      </c>
      <c r="B21890" t="s">
        <v>20787</v>
      </c>
    </row>
    <row r="21891" spans="1:2">
      <c r="A21891" s="1">
        <v>1090100658064</v>
      </c>
      <c r="B21891" t="s">
        <v>20788</v>
      </c>
    </row>
    <row r="21892" spans="1:2">
      <c r="A21892" s="1">
        <v>1090100658132</v>
      </c>
      <c r="B21892" t="s">
        <v>20789</v>
      </c>
    </row>
    <row r="21893" spans="1:2">
      <c r="A21893" s="1">
        <v>1090100658149</v>
      </c>
      <c r="B21893" t="s">
        <v>20790</v>
      </c>
    </row>
    <row r="21894" spans="1:2">
      <c r="A21894" s="1">
        <v>1090100658156</v>
      </c>
      <c r="B21894" t="s">
        <v>20791</v>
      </c>
    </row>
    <row r="21895" spans="1:2">
      <c r="A21895" s="1">
        <v>1090100658163</v>
      </c>
      <c r="B21895" t="s">
        <v>20792</v>
      </c>
    </row>
    <row r="21896" spans="1:2">
      <c r="A21896" s="1">
        <v>1090100658170</v>
      </c>
      <c r="B21896" t="s">
        <v>20793</v>
      </c>
    </row>
    <row r="21897" spans="1:2">
      <c r="A21897" s="1">
        <v>1090100658187</v>
      </c>
      <c r="B21897" t="s">
        <v>20794</v>
      </c>
    </row>
    <row r="21898" spans="1:2">
      <c r="A21898" s="1">
        <v>1090100658217</v>
      </c>
      <c r="B21898" t="s">
        <v>20795</v>
      </c>
    </row>
    <row r="21899" spans="1:2">
      <c r="A21899" s="1">
        <v>1090100658231</v>
      </c>
      <c r="B21899" t="s">
        <v>20796</v>
      </c>
    </row>
    <row r="21900" spans="1:2">
      <c r="A21900" s="1">
        <v>1090100658279</v>
      </c>
      <c r="B21900" t="s">
        <v>20797</v>
      </c>
    </row>
    <row r="21901" spans="1:2">
      <c r="A21901" s="1">
        <v>1090100658323</v>
      </c>
      <c r="B21901" t="s">
        <v>20798</v>
      </c>
    </row>
    <row r="21902" spans="1:2">
      <c r="A21902" s="1">
        <v>1090100658347</v>
      </c>
      <c r="B21902" t="s">
        <v>20799</v>
      </c>
    </row>
    <row r="21903" spans="1:2">
      <c r="A21903" s="1">
        <v>1090100658378</v>
      </c>
      <c r="B21903" t="s">
        <v>20800</v>
      </c>
    </row>
    <row r="21904" spans="1:2">
      <c r="A21904" s="1">
        <v>1090100658415</v>
      </c>
      <c r="B21904" t="s">
        <v>20801</v>
      </c>
    </row>
    <row r="21905" spans="1:2">
      <c r="A21905" s="1">
        <v>1090100658439</v>
      </c>
      <c r="B21905" t="s">
        <v>20802</v>
      </c>
    </row>
    <row r="21906" spans="1:2">
      <c r="A21906" s="1">
        <v>1090100658446</v>
      </c>
      <c r="B21906" t="s">
        <v>20803</v>
      </c>
    </row>
    <row r="21907" spans="1:2">
      <c r="A21907" s="1">
        <v>1090100658538</v>
      </c>
      <c r="B21907" t="s">
        <v>20804</v>
      </c>
    </row>
    <row r="21908" spans="1:2">
      <c r="A21908" s="1">
        <v>1090100658545</v>
      </c>
      <c r="B21908" t="s">
        <v>20805</v>
      </c>
    </row>
    <row r="21909" spans="1:2">
      <c r="A21909" s="1">
        <v>1090100658552</v>
      </c>
      <c r="B21909" t="s">
        <v>20806</v>
      </c>
    </row>
    <row r="21910" spans="1:2">
      <c r="A21910" s="1">
        <v>1090100658866</v>
      </c>
      <c r="B21910" t="s">
        <v>20807</v>
      </c>
    </row>
    <row r="21911" spans="1:2">
      <c r="A21911" s="1">
        <v>1090100658873</v>
      </c>
      <c r="B21911" t="s">
        <v>20808</v>
      </c>
    </row>
    <row r="21912" spans="1:2">
      <c r="A21912" s="1">
        <v>1090100658880</v>
      </c>
      <c r="B21912" t="s">
        <v>20809</v>
      </c>
    </row>
    <row r="21913" spans="1:2">
      <c r="A21913" s="1">
        <v>1090100658897</v>
      </c>
      <c r="B21913" t="s">
        <v>20810</v>
      </c>
    </row>
    <row r="21914" spans="1:2">
      <c r="A21914" s="1">
        <v>1090100658903</v>
      </c>
      <c r="B21914" t="s">
        <v>20811</v>
      </c>
    </row>
    <row r="21915" spans="1:2">
      <c r="A21915" s="1">
        <v>1090100658910</v>
      </c>
      <c r="B21915" t="s">
        <v>20812</v>
      </c>
    </row>
    <row r="21916" spans="1:2">
      <c r="A21916" s="1">
        <v>1090100658927</v>
      </c>
      <c r="B21916" t="s">
        <v>20813</v>
      </c>
    </row>
    <row r="21917" spans="1:2">
      <c r="A21917" s="1">
        <v>1090100658934</v>
      </c>
      <c r="B21917" t="s">
        <v>20814</v>
      </c>
    </row>
    <row r="21918" spans="1:2">
      <c r="A21918" s="1">
        <v>1090100658941</v>
      </c>
      <c r="B21918" t="s">
        <v>20815</v>
      </c>
    </row>
    <row r="21919" spans="1:2">
      <c r="A21919" s="1">
        <v>1090100658958</v>
      </c>
      <c r="B21919" t="s">
        <v>20816</v>
      </c>
    </row>
    <row r="21920" spans="1:2">
      <c r="A21920" s="1">
        <v>1090100658965</v>
      </c>
      <c r="B21920" t="s">
        <v>20817</v>
      </c>
    </row>
    <row r="21921" spans="1:2">
      <c r="A21921" s="1">
        <v>1090100658989</v>
      </c>
      <c r="B21921" t="s">
        <v>20818</v>
      </c>
    </row>
    <row r="21922" spans="1:2">
      <c r="A21922" s="1">
        <v>1090100658996</v>
      </c>
      <c r="B21922" t="s">
        <v>20819</v>
      </c>
    </row>
    <row r="21923" spans="1:2">
      <c r="A21923" s="1">
        <v>1090100659009</v>
      </c>
      <c r="B21923" t="s">
        <v>20820</v>
      </c>
    </row>
    <row r="21924" spans="1:2">
      <c r="A21924" s="1">
        <v>1090100659016</v>
      </c>
      <c r="B21924" t="s">
        <v>20821</v>
      </c>
    </row>
    <row r="21925" spans="1:2">
      <c r="A21925" s="1">
        <v>1090100659023</v>
      </c>
      <c r="B21925" t="s">
        <v>20822</v>
      </c>
    </row>
    <row r="21926" spans="1:2">
      <c r="A21926" s="1">
        <v>1090100659030</v>
      </c>
      <c r="B21926" t="s">
        <v>20823</v>
      </c>
    </row>
    <row r="21927" spans="1:2">
      <c r="A21927" s="1">
        <v>1090100659047</v>
      </c>
      <c r="B21927" t="s">
        <v>20824</v>
      </c>
    </row>
    <row r="21928" spans="1:2">
      <c r="A21928" s="1">
        <v>1090100659054</v>
      </c>
      <c r="B21928" t="s">
        <v>20825</v>
      </c>
    </row>
    <row r="21929" spans="1:2">
      <c r="A21929" s="1">
        <v>1090100659078</v>
      </c>
      <c r="B21929" t="s">
        <v>20826</v>
      </c>
    </row>
    <row r="21930" spans="1:2">
      <c r="A21930" s="1">
        <v>1090100659269</v>
      </c>
      <c r="B21930" t="s">
        <v>20827</v>
      </c>
    </row>
    <row r="21931" spans="1:2">
      <c r="A21931" s="1">
        <v>1090100659283</v>
      </c>
      <c r="B21931" t="s">
        <v>20828</v>
      </c>
    </row>
    <row r="21932" spans="1:2">
      <c r="A21932" s="1">
        <v>1090100659290</v>
      </c>
      <c r="B21932" t="s">
        <v>20829</v>
      </c>
    </row>
    <row r="21933" spans="1:2">
      <c r="A21933" s="1">
        <v>1090100659467</v>
      </c>
      <c r="B21933" t="s">
        <v>20830</v>
      </c>
    </row>
    <row r="21934" spans="1:2">
      <c r="A21934" s="1">
        <v>1090100659474</v>
      </c>
      <c r="B21934" t="s">
        <v>20831</v>
      </c>
    </row>
    <row r="21935" spans="1:2">
      <c r="A21935" s="1">
        <v>1090100659481</v>
      </c>
      <c r="B21935" t="s">
        <v>20832</v>
      </c>
    </row>
    <row r="21936" spans="1:2">
      <c r="A21936" s="1">
        <v>1090100659696</v>
      </c>
      <c r="B21936" t="s">
        <v>20833</v>
      </c>
    </row>
    <row r="21937" spans="1:2">
      <c r="A21937" s="1">
        <v>1090100659702</v>
      </c>
      <c r="B21937" t="s">
        <v>20834</v>
      </c>
    </row>
    <row r="21938" spans="1:2">
      <c r="A21938" s="1">
        <v>1090100659719</v>
      </c>
      <c r="B21938" t="s">
        <v>20835</v>
      </c>
    </row>
    <row r="21939" spans="1:2">
      <c r="A21939" s="1">
        <v>1090100659726</v>
      </c>
      <c r="B21939" t="s">
        <v>20836</v>
      </c>
    </row>
    <row r="21940" spans="1:2">
      <c r="A21940" s="1">
        <v>1090100659733</v>
      </c>
      <c r="B21940" t="s">
        <v>20837</v>
      </c>
    </row>
    <row r="21941" spans="1:2">
      <c r="A21941" s="1">
        <v>1090100659764</v>
      </c>
      <c r="B21941" t="s">
        <v>20838</v>
      </c>
    </row>
    <row r="21942" spans="1:2">
      <c r="A21942" s="1">
        <v>1090100659771</v>
      </c>
      <c r="B21942" t="s">
        <v>20839</v>
      </c>
    </row>
    <row r="21943" spans="1:2">
      <c r="A21943" s="1">
        <v>1090100659894</v>
      </c>
      <c r="B21943" t="s">
        <v>20840</v>
      </c>
    </row>
    <row r="21944" spans="1:2">
      <c r="A21944" s="1">
        <v>1090100659900</v>
      </c>
      <c r="B21944" t="s">
        <v>20841</v>
      </c>
    </row>
    <row r="21945" spans="1:2">
      <c r="A21945" s="1">
        <v>1090100659917</v>
      </c>
      <c r="B21945" t="s">
        <v>20842</v>
      </c>
    </row>
    <row r="21946" spans="1:2">
      <c r="A21946" s="1">
        <v>1090100659948</v>
      </c>
      <c r="B21946" t="s">
        <v>20843</v>
      </c>
    </row>
    <row r="21947" spans="1:2">
      <c r="A21947" s="1">
        <v>1090100659979</v>
      </c>
      <c r="B21947" t="s">
        <v>20844</v>
      </c>
    </row>
    <row r="21948" spans="1:2">
      <c r="A21948" s="1">
        <v>1090100660005</v>
      </c>
      <c r="B21948" t="s">
        <v>20845</v>
      </c>
    </row>
    <row r="21949" spans="1:2">
      <c r="A21949" s="1">
        <v>1090100660012</v>
      </c>
      <c r="B21949" t="s">
        <v>20846</v>
      </c>
    </row>
    <row r="21950" spans="1:2">
      <c r="A21950" s="1">
        <v>1090100660029</v>
      </c>
      <c r="B21950" t="s">
        <v>20847</v>
      </c>
    </row>
    <row r="21951" spans="1:2">
      <c r="A21951" s="1">
        <v>1090100660043</v>
      </c>
      <c r="B21951" t="s">
        <v>19702</v>
      </c>
    </row>
    <row r="21952" spans="1:2">
      <c r="A21952" s="1">
        <v>1090100660050</v>
      </c>
      <c r="B21952" t="s">
        <v>20848</v>
      </c>
    </row>
    <row r="21953" spans="1:2">
      <c r="A21953" s="1">
        <v>1090100660067</v>
      </c>
      <c r="B21953" t="s">
        <v>19706</v>
      </c>
    </row>
    <row r="21954" spans="1:2">
      <c r="A21954" s="1">
        <v>1090100660081</v>
      </c>
      <c r="B21954" t="s">
        <v>20849</v>
      </c>
    </row>
    <row r="21955" spans="1:2">
      <c r="A21955" s="1">
        <v>1090100660098</v>
      </c>
      <c r="B21955" t="s">
        <v>19701</v>
      </c>
    </row>
    <row r="21956" spans="1:2">
      <c r="A21956" s="1">
        <v>1090100660111</v>
      </c>
      <c r="B21956" t="s">
        <v>20850</v>
      </c>
    </row>
    <row r="21957" spans="1:2">
      <c r="A21957" s="1">
        <v>1090100660128</v>
      </c>
      <c r="B21957" t="s">
        <v>19703</v>
      </c>
    </row>
    <row r="21958" spans="1:2">
      <c r="A21958" s="1">
        <v>1090100660135</v>
      </c>
      <c r="B21958" t="s">
        <v>20851</v>
      </c>
    </row>
    <row r="21959" spans="1:2">
      <c r="A21959" s="1">
        <v>1090100660142</v>
      </c>
      <c r="B21959" t="s">
        <v>20852</v>
      </c>
    </row>
    <row r="21960" spans="1:2">
      <c r="A21960" s="1">
        <v>1090100660159</v>
      </c>
      <c r="B21960" t="s">
        <v>20853</v>
      </c>
    </row>
    <row r="21961" spans="1:2">
      <c r="A21961" s="1">
        <v>1090100660173</v>
      </c>
      <c r="B21961" t="s">
        <v>19704</v>
      </c>
    </row>
    <row r="21962" spans="1:2">
      <c r="A21962" s="1">
        <v>1090100660258</v>
      </c>
      <c r="B21962" t="s">
        <v>20854</v>
      </c>
    </row>
    <row r="21963" spans="1:2">
      <c r="A21963" s="1">
        <v>1090100660289</v>
      </c>
      <c r="B21963" t="s">
        <v>20855</v>
      </c>
    </row>
    <row r="21964" spans="1:2">
      <c r="A21964" s="1">
        <v>1090100660418</v>
      </c>
      <c r="B21964" t="s">
        <v>20856</v>
      </c>
    </row>
    <row r="21965" spans="1:2">
      <c r="A21965" s="1">
        <v>1090100660470</v>
      </c>
      <c r="B21965" t="s">
        <v>20857</v>
      </c>
    </row>
    <row r="21966" spans="1:2">
      <c r="A21966" s="1">
        <v>1090100660555</v>
      </c>
      <c r="B21966" t="s">
        <v>20858</v>
      </c>
    </row>
    <row r="21967" spans="1:2">
      <c r="A21967" s="1">
        <v>1090100660609</v>
      </c>
      <c r="B21967" t="s">
        <v>20859</v>
      </c>
    </row>
    <row r="21968" spans="1:2">
      <c r="A21968" s="1">
        <v>1090100660623</v>
      </c>
      <c r="B21968" t="s">
        <v>20860</v>
      </c>
    </row>
    <row r="21969" spans="1:2">
      <c r="A21969" s="1">
        <v>1090100660661</v>
      </c>
      <c r="B21969" t="s">
        <v>20861</v>
      </c>
    </row>
    <row r="21970" spans="1:2">
      <c r="A21970" s="1">
        <v>1090100660708</v>
      </c>
      <c r="B21970" t="s">
        <v>20862</v>
      </c>
    </row>
    <row r="21971" spans="1:2">
      <c r="A21971" s="1">
        <v>1090100660715</v>
      </c>
      <c r="B21971" t="s">
        <v>20863</v>
      </c>
    </row>
    <row r="21972" spans="1:2">
      <c r="A21972" s="1">
        <v>1090100660739</v>
      </c>
      <c r="B21972" t="s">
        <v>20864</v>
      </c>
    </row>
    <row r="21973" spans="1:2">
      <c r="A21973" s="1">
        <v>1090100660753</v>
      </c>
      <c r="B21973" t="s">
        <v>20865</v>
      </c>
    </row>
    <row r="21974" spans="1:2">
      <c r="A21974" s="1">
        <v>1090100660777</v>
      </c>
      <c r="B21974" t="s">
        <v>20866</v>
      </c>
    </row>
    <row r="21975" spans="1:2">
      <c r="A21975" s="1">
        <v>1090100660821</v>
      </c>
      <c r="B21975" t="s">
        <v>20867</v>
      </c>
    </row>
    <row r="21976" spans="1:2">
      <c r="A21976" s="1">
        <v>1090100661910</v>
      </c>
      <c r="B21976" t="s">
        <v>20868</v>
      </c>
    </row>
    <row r="21977" spans="1:2">
      <c r="A21977" s="1">
        <v>1090100661927</v>
      </c>
      <c r="B21977" t="s">
        <v>20869</v>
      </c>
    </row>
    <row r="21978" spans="1:2">
      <c r="A21978" s="1">
        <v>1090100661934</v>
      </c>
      <c r="B21978" t="s">
        <v>20870</v>
      </c>
    </row>
    <row r="21979" spans="1:2">
      <c r="A21979" s="1">
        <v>1090100661941</v>
      </c>
      <c r="B21979" t="s">
        <v>20871</v>
      </c>
    </row>
    <row r="21980" spans="1:2">
      <c r="A21980" s="1">
        <v>1090100661958</v>
      </c>
      <c r="B21980" t="s">
        <v>20872</v>
      </c>
    </row>
    <row r="21981" spans="1:2">
      <c r="A21981" s="1">
        <v>1090100661965</v>
      </c>
      <c r="B21981" t="s">
        <v>20873</v>
      </c>
    </row>
    <row r="21982" spans="1:2">
      <c r="A21982" s="1">
        <v>1090100661989</v>
      </c>
      <c r="B21982" t="s">
        <v>20874</v>
      </c>
    </row>
    <row r="21983" spans="1:2">
      <c r="A21983" s="1">
        <v>1090100661996</v>
      </c>
      <c r="B21983" t="s">
        <v>20875</v>
      </c>
    </row>
    <row r="21984" spans="1:2">
      <c r="A21984" s="1">
        <v>1090100662009</v>
      </c>
      <c r="B21984" t="s">
        <v>20876</v>
      </c>
    </row>
    <row r="21985" spans="1:2">
      <c r="A21985" s="1">
        <v>1090100662016</v>
      </c>
      <c r="B21985" t="s">
        <v>20877</v>
      </c>
    </row>
    <row r="21986" spans="1:2">
      <c r="A21986" s="1">
        <v>1090100662030</v>
      </c>
      <c r="B21986" t="s">
        <v>20878</v>
      </c>
    </row>
    <row r="21987" spans="1:2">
      <c r="A21987" s="1">
        <v>1090100662047</v>
      </c>
      <c r="B21987" t="s">
        <v>20879</v>
      </c>
    </row>
    <row r="21988" spans="1:2">
      <c r="A21988" s="1">
        <v>1090100662054</v>
      </c>
      <c r="B21988" t="s">
        <v>20880</v>
      </c>
    </row>
    <row r="21989" spans="1:2">
      <c r="A21989" s="1">
        <v>1090100662061</v>
      </c>
      <c r="B21989" t="s">
        <v>20881</v>
      </c>
    </row>
    <row r="21990" spans="1:2">
      <c r="A21990" s="1">
        <v>1090100662078</v>
      </c>
      <c r="B21990" t="s">
        <v>20882</v>
      </c>
    </row>
    <row r="21991" spans="1:2">
      <c r="A21991" s="1">
        <v>1090100662085</v>
      </c>
      <c r="B21991" t="s">
        <v>20883</v>
      </c>
    </row>
    <row r="21992" spans="1:2">
      <c r="A21992" s="1">
        <v>1090100662092</v>
      </c>
      <c r="B21992" t="s">
        <v>20884</v>
      </c>
    </row>
    <row r="21993" spans="1:2">
      <c r="A21993" s="1">
        <v>1090100662108</v>
      </c>
      <c r="B21993" t="s">
        <v>20885</v>
      </c>
    </row>
    <row r="21994" spans="1:2">
      <c r="A21994" s="1">
        <v>1090100662115</v>
      </c>
      <c r="B21994" t="s">
        <v>20886</v>
      </c>
    </row>
    <row r="21995" spans="1:2">
      <c r="A21995" s="1">
        <v>1090100662122</v>
      </c>
      <c r="B21995" t="s">
        <v>20887</v>
      </c>
    </row>
    <row r="21996" spans="1:2">
      <c r="A21996" s="1">
        <v>1090100662139</v>
      </c>
      <c r="B21996" t="s">
        <v>20888</v>
      </c>
    </row>
    <row r="21997" spans="1:2">
      <c r="A21997" s="1">
        <v>1090100662146</v>
      </c>
      <c r="B21997" t="s">
        <v>20889</v>
      </c>
    </row>
    <row r="21998" spans="1:2">
      <c r="A21998" s="1">
        <v>1090100662153</v>
      </c>
      <c r="B21998" t="s">
        <v>20890</v>
      </c>
    </row>
    <row r="21999" spans="1:2">
      <c r="A21999" s="1">
        <v>1090100662160</v>
      </c>
      <c r="B21999" t="s">
        <v>20891</v>
      </c>
    </row>
    <row r="22000" spans="1:2">
      <c r="A22000" s="1">
        <v>1090100662177</v>
      </c>
      <c r="B22000" t="s">
        <v>20892</v>
      </c>
    </row>
    <row r="22001" spans="1:2">
      <c r="A22001" s="1">
        <v>1090100662184</v>
      </c>
      <c r="B22001" t="s">
        <v>20893</v>
      </c>
    </row>
    <row r="22002" spans="1:2">
      <c r="A22002" s="1">
        <v>1090100662191</v>
      </c>
      <c r="B22002" t="s">
        <v>20894</v>
      </c>
    </row>
    <row r="22003" spans="1:2">
      <c r="A22003" s="1">
        <v>1090100662207</v>
      </c>
      <c r="B22003" t="s">
        <v>20895</v>
      </c>
    </row>
    <row r="22004" spans="1:2">
      <c r="A22004" s="1">
        <v>1090100662214</v>
      </c>
      <c r="B22004" t="s">
        <v>20896</v>
      </c>
    </row>
    <row r="22005" spans="1:2">
      <c r="A22005" s="1">
        <v>1090100662221</v>
      </c>
      <c r="B22005" t="s">
        <v>20897</v>
      </c>
    </row>
    <row r="22006" spans="1:2">
      <c r="A22006" s="1">
        <v>1090100662238</v>
      </c>
      <c r="B22006" t="s">
        <v>20898</v>
      </c>
    </row>
    <row r="22007" spans="1:2">
      <c r="A22007" s="1">
        <v>1090100662245</v>
      </c>
      <c r="B22007" t="s">
        <v>20899</v>
      </c>
    </row>
    <row r="22008" spans="1:2">
      <c r="A22008" s="1">
        <v>1090100662252</v>
      </c>
      <c r="B22008" t="s">
        <v>20900</v>
      </c>
    </row>
    <row r="22009" spans="1:2">
      <c r="A22009" s="1">
        <v>1090100662283</v>
      </c>
      <c r="B22009" t="s">
        <v>20901</v>
      </c>
    </row>
    <row r="22010" spans="1:2">
      <c r="A22010" s="1">
        <v>1090100662351</v>
      </c>
      <c r="B22010" t="s">
        <v>20902</v>
      </c>
    </row>
    <row r="22011" spans="1:2">
      <c r="A22011" s="1">
        <v>1090100662368</v>
      </c>
      <c r="B22011" t="s">
        <v>20903</v>
      </c>
    </row>
    <row r="22012" spans="1:2">
      <c r="A22012" s="1">
        <v>1090100662375</v>
      </c>
      <c r="B22012" t="s">
        <v>20904</v>
      </c>
    </row>
    <row r="22013" spans="1:2">
      <c r="A22013" s="1">
        <v>1090100662382</v>
      </c>
      <c r="B22013" t="s">
        <v>20905</v>
      </c>
    </row>
    <row r="22014" spans="1:2">
      <c r="A22014" s="1">
        <v>1090100662399</v>
      </c>
      <c r="B22014" t="s">
        <v>20906</v>
      </c>
    </row>
    <row r="22015" spans="1:2">
      <c r="A22015" s="1">
        <v>1090100662405</v>
      </c>
      <c r="B22015" t="s">
        <v>20907</v>
      </c>
    </row>
    <row r="22016" spans="1:2">
      <c r="A22016" s="1">
        <v>1090100662412</v>
      </c>
      <c r="B22016" t="s">
        <v>20908</v>
      </c>
    </row>
    <row r="22017" spans="1:2">
      <c r="A22017" s="1">
        <v>1090100662429</v>
      </c>
      <c r="B22017" t="s">
        <v>20909</v>
      </c>
    </row>
    <row r="22018" spans="1:2">
      <c r="A22018" s="1">
        <v>1090100662443</v>
      </c>
      <c r="B22018" t="s">
        <v>20910</v>
      </c>
    </row>
    <row r="22019" spans="1:2">
      <c r="A22019" s="1">
        <v>1090100662450</v>
      </c>
      <c r="B22019" t="s">
        <v>20911</v>
      </c>
    </row>
    <row r="22020" spans="1:2">
      <c r="A22020" s="1">
        <v>1090100662467</v>
      </c>
      <c r="B22020" t="s">
        <v>20912</v>
      </c>
    </row>
    <row r="22021" spans="1:2">
      <c r="A22021" s="1">
        <v>1090100662481</v>
      </c>
      <c r="B22021" t="s">
        <v>20913</v>
      </c>
    </row>
    <row r="22022" spans="1:2">
      <c r="A22022" s="1">
        <v>1090100662498</v>
      </c>
      <c r="B22022" t="s">
        <v>20914</v>
      </c>
    </row>
    <row r="22023" spans="1:2">
      <c r="A22023" s="1">
        <v>1090100662504</v>
      </c>
      <c r="B22023" t="s">
        <v>20915</v>
      </c>
    </row>
    <row r="22024" spans="1:2">
      <c r="A22024" s="1">
        <v>1090100662511</v>
      </c>
      <c r="B22024" t="s">
        <v>20916</v>
      </c>
    </row>
    <row r="22025" spans="1:2">
      <c r="A22025" s="1">
        <v>1090100662535</v>
      </c>
      <c r="B22025" t="s">
        <v>20917</v>
      </c>
    </row>
    <row r="22026" spans="1:2">
      <c r="A22026" s="1">
        <v>1090100662542</v>
      </c>
      <c r="B22026" t="s">
        <v>20918</v>
      </c>
    </row>
    <row r="22027" spans="1:2">
      <c r="A22027" s="1">
        <v>1090100662559</v>
      </c>
      <c r="B22027" t="s">
        <v>20919</v>
      </c>
    </row>
    <row r="22028" spans="1:2">
      <c r="A22028" s="1">
        <v>1090100662566</v>
      </c>
      <c r="B22028" t="s">
        <v>20920</v>
      </c>
    </row>
    <row r="22029" spans="1:2">
      <c r="A22029" s="1">
        <v>1090100662573</v>
      </c>
      <c r="B22029" t="s">
        <v>20921</v>
      </c>
    </row>
    <row r="22030" spans="1:2">
      <c r="A22030" s="1">
        <v>1090100662610</v>
      </c>
      <c r="B22030" t="s">
        <v>20922</v>
      </c>
    </row>
    <row r="22031" spans="1:2">
      <c r="A22031" s="1">
        <v>1090100662627</v>
      </c>
      <c r="B22031" t="s">
        <v>20923</v>
      </c>
    </row>
    <row r="22032" spans="1:2">
      <c r="A22032" s="1">
        <v>1090100662634</v>
      </c>
      <c r="B22032" t="s">
        <v>20924</v>
      </c>
    </row>
    <row r="22033" spans="1:2">
      <c r="A22033" s="1">
        <v>1090100662641</v>
      </c>
      <c r="B22033" t="s">
        <v>20925</v>
      </c>
    </row>
    <row r="22034" spans="1:2">
      <c r="A22034" s="1">
        <v>1090100662658</v>
      </c>
      <c r="B22034" t="s">
        <v>20926</v>
      </c>
    </row>
    <row r="22035" spans="1:2">
      <c r="A22035" s="1">
        <v>1090100662665</v>
      </c>
      <c r="B22035" t="s">
        <v>20927</v>
      </c>
    </row>
    <row r="22036" spans="1:2">
      <c r="A22036" s="1">
        <v>1090100662672</v>
      </c>
      <c r="B22036" t="s">
        <v>20928</v>
      </c>
    </row>
    <row r="22037" spans="1:2">
      <c r="A22037" s="1">
        <v>1090100662689</v>
      </c>
      <c r="B22037" t="s">
        <v>20929</v>
      </c>
    </row>
    <row r="22038" spans="1:2">
      <c r="A22038" s="1">
        <v>1090100662696</v>
      </c>
      <c r="B22038" t="s">
        <v>20930</v>
      </c>
    </row>
    <row r="22039" spans="1:2">
      <c r="A22039" s="1">
        <v>1090100662702</v>
      </c>
      <c r="B22039" t="s">
        <v>20931</v>
      </c>
    </row>
    <row r="22040" spans="1:2">
      <c r="A22040" s="1">
        <v>1090100662719</v>
      </c>
      <c r="B22040" t="s">
        <v>20932</v>
      </c>
    </row>
    <row r="22041" spans="1:2">
      <c r="A22041" s="1">
        <v>1090100662726</v>
      </c>
      <c r="B22041" t="s">
        <v>20933</v>
      </c>
    </row>
    <row r="22042" spans="1:2">
      <c r="A22042" s="1">
        <v>1090100662733</v>
      </c>
      <c r="B22042" t="s">
        <v>20934</v>
      </c>
    </row>
    <row r="22043" spans="1:2">
      <c r="A22043" s="1">
        <v>1090100662740</v>
      </c>
      <c r="B22043" t="s">
        <v>20935</v>
      </c>
    </row>
    <row r="22044" spans="1:2">
      <c r="A22044" s="1">
        <v>1090100662757</v>
      </c>
      <c r="B22044" t="s">
        <v>20936</v>
      </c>
    </row>
    <row r="22045" spans="1:2">
      <c r="A22045" s="1">
        <v>1090100662818</v>
      </c>
      <c r="B22045" t="s">
        <v>20937</v>
      </c>
    </row>
    <row r="22046" spans="1:2">
      <c r="A22046" s="1">
        <v>1090100662825</v>
      </c>
      <c r="B22046" t="s">
        <v>20938</v>
      </c>
    </row>
    <row r="22047" spans="1:2">
      <c r="A22047" s="1">
        <v>1090100662832</v>
      </c>
      <c r="B22047" t="s">
        <v>20939</v>
      </c>
    </row>
    <row r="22048" spans="1:2">
      <c r="A22048" s="1">
        <v>1090100662849</v>
      </c>
      <c r="B22048" t="s">
        <v>20940</v>
      </c>
    </row>
    <row r="22049" spans="1:2">
      <c r="A22049" s="1">
        <v>1090100662887</v>
      </c>
      <c r="B22049" t="s">
        <v>20941</v>
      </c>
    </row>
    <row r="22050" spans="1:2">
      <c r="A22050" s="1">
        <v>1090100662900</v>
      </c>
      <c r="B22050" t="s">
        <v>20942</v>
      </c>
    </row>
    <row r="22051" spans="1:2">
      <c r="A22051" s="1">
        <v>1090100662917</v>
      </c>
      <c r="B22051" t="s">
        <v>20943</v>
      </c>
    </row>
    <row r="22052" spans="1:2">
      <c r="A22052" s="1">
        <v>1090100662931</v>
      </c>
      <c r="B22052" t="s">
        <v>20944</v>
      </c>
    </row>
    <row r="22053" spans="1:2">
      <c r="A22053" s="1">
        <v>1090100662948</v>
      </c>
      <c r="B22053" t="s">
        <v>20945</v>
      </c>
    </row>
    <row r="22054" spans="1:2">
      <c r="A22054" s="1">
        <v>1090100662962</v>
      </c>
      <c r="B22054" t="s">
        <v>20946</v>
      </c>
    </row>
    <row r="22055" spans="1:2">
      <c r="A22055" s="1">
        <v>1090100662979</v>
      </c>
      <c r="B22055" t="s">
        <v>20947</v>
      </c>
    </row>
    <row r="22056" spans="1:2">
      <c r="A22056" s="1">
        <v>1090100662986</v>
      </c>
      <c r="B22056" t="s">
        <v>20948</v>
      </c>
    </row>
    <row r="22057" spans="1:2">
      <c r="A22057" s="1">
        <v>1090100663020</v>
      </c>
      <c r="B22057" t="s">
        <v>20949</v>
      </c>
    </row>
    <row r="22058" spans="1:2">
      <c r="A22058" s="1">
        <v>1090100663037</v>
      </c>
      <c r="B22058" t="s">
        <v>20950</v>
      </c>
    </row>
    <row r="22059" spans="1:2">
      <c r="A22059" s="1">
        <v>1090100663044</v>
      </c>
      <c r="B22059" t="s">
        <v>20951</v>
      </c>
    </row>
    <row r="22060" spans="1:2">
      <c r="A22060" s="1">
        <v>1090100663068</v>
      </c>
      <c r="B22060" t="s">
        <v>20952</v>
      </c>
    </row>
    <row r="22061" spans="1:2">
      <c r="A22061" s="1">
        <v>1090100663099</v>
      </c>
      <c r="B22061" t="s">
        <v>20953</v>
      </c>
    </row>
    <row r="22062" spans="1:2">
      <c r="A22062" s="1">
        <v>1090100663198</v>
      </c>
      <c r="B22062" t="s">
        <v>20954</v>
      </c>
    </row>
    <row r="22063" spans="1:2">
      <c r="A22063" s="1">
        <v>1090100663273</v>
      </c>
      <c r="B22063" t="s">
        <v>20955</v>
      </c>
    </row>
    <row r="22064" spans="1:2">
      <c r="A22064" s="1">
        <v>1090100663419</v>
      </c>
      <c r="B22064" t="s">
        <v>20956</v>
      </c>
    </row>
    <row r="22065" spans="1:2">
      <c r="A22065" s="1">
        <v>1090100663464</v>
      </c>
      <c r="B22065" t="s">
        <v>20957</v>
      </c>
    </row>
    <row r="22066" spans="1:2">
      <c r="A22066" s="1">
        <v>1090100663570</v>
      </c>
      <c r="B22066" t="s">
        <v>20958</v>
      </c>
    </row>
    <row r="22067" spans="1:2">
      <c r="A22067" s="1">
        <v>1090100663587</v>
      </c>
      <c r="B22067" t="s">
        <v>20959</v>
      </c>
    </row>
    <row r="22068" spans="1:2">
      <c r="A22068" s="1">
        <v>1090100663594</v>
      </c>
      <c r="B22068" t="s">
        <v>20960</v>
      </c>
    </row>
    <row r="22069" spans="1:2">
      <c r="A22069" s="1">
        <v>1090100663600</v>
      </c>
      <c r="B22069" t="s">
        <v>20961</v>
      </c>
    </row>
    <row r="22070" spans="1:2">
      <c r="A22070" s="1">
        <v>1090100663617</v>
      </c>
      <c r="B22070" t="s">
        <v>20962</v>
      </c>
    </row>
    <row r="22071" spans="1:2">
      <c r="A22071" s="1">
        <v>1090100663631</v>
      </c>
      <c r="B22071" t="s">
        <v>20963</v>
      </c>
    </row>
    <row r="22072" spans="1:2">
      <c r="A22072" s="1">
        <v>1090100663693</v>
      </c>
      <c r="B22072" t="s">
        <v>20964</v>
      </c>
    </row>
    <row r="22073" spans="1:2">
      <c r="A22073" s="1">
        <v>1090100663709</v>
      </c>
      <c r="B22073" t="s">
        <v>20965</v>
      </c>
    </row>
    <row r="22074" spans="1:2">
      <c r="A22074" s="1">
        <v>1090100663716</v>
      </c>
      <c r="B22074" t="s">
        <v>20966</v>
      </c>
    </row>
    <row r="22075" spans="1:2">
      <c r="A22075" s="1">
        <v>1090100663761</v>
      </c>
      <c r="B22075" t="s">
        <v>20967</v>
      </c>
    </row>
    <row r="22076" spans="1:2">
      <c r="A22076" s="1">
        <v>1090100663808</v>
      </c>
      <c r="B22076" t="s">
        <v>20968</v>
      </c>
    </row>
    <row r="22077" spans="1:2">
      <c r="A22077" s="1">
        <v>1090100663839</v>
      </c>
      <c r="B22077" t="s">
        <v>20969</v>
      </c>
    </row>
    <row r="22078" spans="1:2">
      <c r="A22078" s="1">
        <v>1090100663884</v>
      </c>
      <c r="B22078" t="s">
        <v>20970</v>
      </c>
    </row>
    <row r="22079" spans="1:2">
      <c r="A22079" s="1">
        <v>1090100663914</v>
      </c>
      <c r="B22079" t="s">
        <v>20969</v>
      </c>
    </row>
    <row r="22080" spans="1:2">
      <c r="A22080" s="1">
        <v>1090100663938</v>
      </c>
      <c r="B22080" t="s">
        <v>20971</v>
      </c>
    </row>
    <row r="22081" spans="1:2">
      <c r="A22081" s="1">
        <v>1090100663969</v>
      </c>
      <c r="B22081" t="s">
        <v>20972</v>
      </c>
    </row>
    <row r="22082" spans="1:2">
      <c r="A22082" s="1">
        <v>1090100664010</v>
      </c>
      <c r="B22082" t="s">
        <v>20973</v>
      </c>
    </row>
    <row r="22083" spans="1:2">
      <c r="A22083" s="1">
        <v>1090100664058</v>
      </c>
      <c r="B22083" t="s">
        <v>20972</v>
      </c>
    </row>
    <row r="22084" spans="1:2">
      <c r="A22084" s="1">
        <v>1090100664065</v>
      </c>
      <c r="B22084" t="s">
        <v>20972</v>
      </c>
    </row>
    <row r="22085" spans="1:2">
      <c r="A22085" s="1">
        <v>1090100664072</v>
      </c>
      <c r="B22085" t="s">
        <v>20974</v>
      </c>
    </row>
    <row r="22086" spans="1:2">
      <c r="A22086" s="1">
        <v>1090100664089</v>
      </c>
      <c r="B22086" t="s">
        <v>20975</v>
      </c>
    </row>
    <row r="22087" spans="1:2">
      <c r="A22087" s="1">
        <v>1090100664096</v>
      </c>
      <c r="B22087" t="s">
        <v>20976</v>
      </c>
    </row>
    <row r="22088" spans="1:2">
      <c r="A22088" s="1">
        <v>1090100664102</v>
      </c>
      <c r="B22088" t="s">
        <v>20977</v>
      </c>
    </row>
    <row r="22089" spans="1:2">
      <c r="A22089" s="1">
        <v>1090100664119</v>
      </c>
      <c r="B22089" t="s">
        <v>20978</v>
      </c>
    </row>
    <row r="22090" spans="1:2">
      <c r="A22090" s="1">
        <v>1090100664126</v>
      </c>
      <c r="B22090" t="s">
        <v>20979</v>
      </c>
    </row>
    <row r="22091" spans="1:2">
      <c r="A22091" s="1">
        <v>1090100664133</v>
      </c>
      <c r="B22091" t="s">
        <v>20980</v>
      </c>
    </row>
    <row r="22092" spans="1:2">
      <c r="A22092" s="1">
        <v>1090100664140</v>
      </c>
      <c r="B22092" t="s">
        <v>20981</v>
      </c>
    </row>
    <row r="22093" spans="1:2">
      <c r="A22093" s="1">
        <v>1090100664157</v>
      </c>
      <c r="B22093" t="s">
        <v>20982</v>
      </c>
    </row>
    <row r="22094" spans="1:2">
      <c r="A22094" s="1">
        <v>1090100664164</v>
      </c>
      <c r="B22094" t="s">
        <v>20983</v>
      </c>
    </row>
    <row r="22095" spans="1:2">
      <c r="A22095" s="1">
        <v>1090100664171</v>
      </c>
      <c r="B22095" t="s">
        <v>20984</v>
      </c>
    </row>
    <row r="22096" spans="1:2">
      <c r="A22096" s="1">
        <v>1090100664188</v>
      </c>
      <c r="B22096" t="s">
        <v>20985</v>
      </c>
    </row>
    <row r="22097" spans="1:2">
      <c r="A22097" s="1">
        <v>1090100664195</v>
      </c>
      <c r="B22097" t="s">
        <v>20986</v>
      </c>
    </row>
    <row r="22098" spans="1:2">
      <c r="A22098" s="1">
        <v>1090100664201</v>
      </c>
      <c r="B22098" t="s">
        <v>20987</v>
      </c>
    </row>
    <row r="22099" spans="1:2">
      <c r="A22099" s="1">
        <v>1090100664218</v>
      </c>
      <c r="B22099" t="s">
        <v>20988</v>
      </c>
    </row>
    <row r="22100" spans="1:2">
      <c r="A22100" s="1">
        <v>1090100664263</v>
      </c>
      <c r="B22100" t="s">
        <v>20989</v>
      </c>
    </row>
    <row r="22101" spans="1:2">
      <c r="A22101" s="1">
        <v>1090100664270</v>
      </c>
      <c r="B22101" t="s">
        <v>20990</v>
      </c>
    </row>
    <row r="22102" spans="1:2">
      <c r="A22102" s="1">
        <v>1090100664287</v>
      </c>
      <c r="B22102" t="s">
        <v>20991</v>
      </c>
    </row>
    <row r="22103" spans="1:2">
      <c r="A22103" s="1">
        <v>1090100664294</v>
      </c>
      <c r="B22103" t="s">
        <v>20992</v>
      </c>
    </row>
    <row r="22104" spans="1:2">
      <c r="A22104" s="1">
        <v>1090100664416</v>
      </c>
      <c r="B22104" t="s">
        <v>20993</v>
      </c>
    </row>
    <row r="22105" spans="1:2">
      <c r="A22105" s="1">
        <v>1090100664423</v>
      </c>
      <c r="B22105" t="s">
        <v>20994</v>
      </c>
    </row>
    <row r="22106" spans="1:2">
      <c r="A22106" s="1">
        <v>1090100664430</v>
      </c>
      <c r="B22106" t="s">
        <v>20995</v>
      </c>
    </row>
    <row r="22107" spans="1:2">
      <c r="A22107" s="1">
        <v>1090100664447</v>
      </c>
      <c r="B22107" t="s">
        <v>20996</v>
      </c>
    </row>
    <row r="22108" spans="1:2">
      <c r="A22108" s="1">
        <v>1090100664461</v>
      </c>
      <c r="B22108" t="s">
        <v>20997</v>
      </c>
    </row>
    <row r="22109" spans="1:2">
      <c r="A22109" s="1">
        <v>1090100664478</v>
      </c>
      <c r="B22109" t="s">
        <v>20998</v>
      </c>
    </row>
    <row r="22110" spans="1:2">
      <c r="A22110" s="1">
        <v>1090100664539</v>
      </c>
      <c r="B22110" t="s">
        <v>20999</v>
      </c>
    </row>
    <row r="22111" spans="1:2">
      <c r="A22111" s="1">
        <v>1090100664546</v>
      </c>
      <c r="B22111" t="s">
        <v>21000</v>
      </c>
    </row>
    <row r="22112" spans="1:2">
      <c r="A22112" s="1">
        <v>1090100664553</v>
      </c>
      <c r="B22112" t="s">
        <v>21001</v>
      </c>
    </row>
    <row r="22113" spans="1:2">
      <c r="A22113" s="1">
        <v>1090100664560</v>
      </c>
      <c r="B22113" t="s">
        <v>21002</v>
      </c>
    </row>
    <row r="22114" spans="1:2">
      <c r="A22114" s="1">
        <v>1090100664584</v>
      </c>
      <c r="B22114" t="s">
        <v>21003</v>
      </c>
    </row>
    <row r="22115" spans="1:2">
      <c r="A22115" s="1">
        <v>1090100664805</v>
      </c>
      <c r="B22115" t="s">
        <v>21004</v>
      </c>
    </row>
    <row r="22116" spans="1:2">
      <c r="A22116" s="1">
        <v>1090100664812</v>
      </c>
      <c r="B22116" t="s">
        <v>21005</v>
      </c>
    </row>
    <row r="22117" spans="1:2">
      <c r="A22117" s="1">
        <v>1090100664829</v>
      </c>
      <c r="B22117" t="s">
        <v>21006</v>
      </c>
    </row>
    <row r="22118" spans="1:2">
      <c r="A22118" s="1">
        <v>1090100664836</v>
      </c>
      <c r="B22118" t="s">
        <v>21007</v>
      </c>
    </row>
    <row r="22119" spans="1:2">
      <c r="A22119" s="1">
        <v>1090100664843</v>
      </c>
      <c r="B22119" t="s">
        <v>21008</v>
      </c>
    </row>
    <row r="22120" spans="1:2">
      <c r="A22120" s="1">
        <v>1090100664850</v>
      </c>
      <c r="B22120" t="s">
        <v>21009</v>
      </c>
    </row>
    <row r="22121" spans="1:2">
      <c r="A22121" s="1">
        <v>1090100664867</v>
      </c>
      <c r="B22121" t="s">
        <v>21010</v>
      </c>
    </row>
    <row r="22122" spans="1:2">
      <c r="A22122" s="1">
        <v>1090100664874</v>
      </c>
      <c r="B22122" t="s">
        <v>21011</v>
      </c>
    </row>
    <row r="22123" spans="1:2">
      <c r="A22123" s="1">
        <v>1090100664881</v>
      </c>
      <c r="B22123" t="s">
        <v>21012</v>
      </c>
    </row>
    <row r="22124" spans="1:2">
      <c r="A22124" s="1">
        <v>1090100664898</v>
      </c>
      <c r="B22124" t="s">
        <v>21013</v>
      </c>
    </row>
    <row r="22125" spans="1:2">
      <c r="A22125" s="1">
        <v>1090100664911</v>
      </c>
      <c r="B22125" t="s">
        <v>21014</v>
      </c>
    </row>
    <row r="22126" spans="1:2">
      <c r="A22126" s="1">
        <v>1090100664928</v>
      </c>
      <c r="B22126" t="s">
        <v>21015</v>
      </c>
    </row>
    <row r="22127" spans="1:2">
      <c r="A22127" s="1">
        <v>1090100665154</v>
      </c>
      <c r="B22127" t="s">
        <v>21016</v>
      </c>
    </row>
    <row r="22128" spans="1:2">
      <c r="A22128" s="1">
        <v>1090100665161</v>
      </c>
      <c r="B22128" t="s">
        <v>21017</v>
      </c>
    </row>
    <row r="22129" spans="1:2">
      <c r="A22129" s="1">
        <v>1090100665178</v>
      </c>
      <c r="B22129" t="s">
        <v>21018</v>
      </c>
    </row>
    <row r="22130" spans="1:2">
      <c r="A22130" s="1">
        <v>1090100665185</v>
      </c>
      <c r="B22130" t="s">
        <v>21019</v>
      </c>
    </row>
    <row r="22131" spans="1:2">
      <c r="A22131" s="1">
        <v>1090100665192</v>
      </c>
      <c r="B22131" t="s">
        <v>21020</v>
      </c>
    </row>
    <row r="22132" spans="1:2">
      <c r="A22132" s="1">
        <v>1090100665208</v>
      </c>
      <c r="B22132" t="s">
        <v>21021</v>
      </c>
    </row>
    <row r="22133" spans="1:2">
      <c r="A22133" s="1">
        <v>1090100665215</v>
      </c>
      <c r="B22133" t="s">
        <v>21022</v>
      </c>
    </row>
    <row r="22134" spans="1:2">
      <c r="A22134" s="1">
        <v>1090100665222</v>
      </c>
      <c r="B22134" t="s">
        <v>21023</v>
      </c>
    </row>
    <row r="22135" spans="1:2">
      <c r="A22135" s="1">
        <v>1090100665291</v>
      </c>
      <c r="B22135" t="s">
        <v>21024</v>
      </c>
    </row>
    <row r="22136" spans="1:2">
      <c r="A22136" s="1">
        <v>1090100665307</v>
      </c>
      <c r="B22136" t="s">
        <v>21025</v>
      </c>
    </row>
    <row r="22137" spans="1:2">
      <c r="A22137" s="1">
        <v>1090100665314</v>
      </c>
      <c r="B22137" t="s">
        <v>21026</v>
      </c>
    </row>
    <row r="22138" spans="1:2">
      <c r="A22138" s="1">
        <v>1090100665321</v>
      </c>
      <c r="B22138" t="s">
        <v>21027</v>
      </c>
    </row>
    <row r="22139" spans="1:2">
      <c r="A22139" s="1">
        <v>1090100665338</v>
      </c>
      <c r="B22139" t="s">
        <v>21028</v>
      </c>
    </row>
    <row r="22140" spans="1:2">
      <c r="A22140" s="1">
        <v>1090100665345</v>
      </c>
      <c r="B22140" t="s">
        <v>21029</v>
      </c>
    </row>
    <row r="22141" spans="1:2">
      <c r="A22141" s="1">
        <v>1090100665369</v>
      </c>
      <c r="B22141" t="s">
        <v>21030</v>
      </c>
    </row>
    <row r="22142" spans="1:2">
      <c r="A22142" s="1">
        <v>1090100665376</v>
      </c>
      <c r="B22142" t="s">
        <v>21031</v>
      </c>
    </row>
    <row r="22143" spans="1:2">
      <c r="A22143" s="1">
        <v>1090100665390</v>
      </c>
      <c r="B22143" t="s">
        <v>21032</v>
      </c>
    </row>
    <row r="22144" spans="1:2">
      <c r="A22144" s="1">
        <v>1090100665604</v>
      </c>
      <c r="B22144" t="s">
        <v>21033</v>
      </c>
    </row>
    <row r="22145" spans="1:2">
      <c r="A22145" s="1">
        <v>1090100665611</v>
      </c>
      <c r="B22145" t="s">
        <v>21034</v>
      </c>
    </row>
    <row r="22146" spans="1:2">
      <c r="A22146" s="1">
        <v>1090100665628</v>
      </c>
      <c r="B22146" t="s">
        <v>21035</v>
      </c>
    </row>
    <row r="22147" spans="1:2">
      <c r="A22147" s="1">
        <v>1090100665635</v>
      </c>
      <c r="B22147" t="s">
        <v>21036</v>
      </c>
    </row>
    <row r="22148" spans="1:2">
      <c r="A22148" s="1">
        <v>1090100665642</v>
      </c>
      <c r="B22148" t="s">
        <v>21037</v>
      </c>
    </row>
    <row r="22149" spans="1:2">
      <c r="A22149" s="1">
        <v>1090100665819</v>
      </c>
      <c r="B22149" t="s">
        <v>21038</v>
      </c>
    </row>
    <row r="22150" spans="1:2">
      <c r="A22150" s="1">
        <v>1090100666014</v>
      </c>
      <c r="B22150" t="s">
        <v>21039</v>
      </c>
    </row>
    <row r="22151" spans="1:2">
      <c r="A22151" s="1">
        <v>1090100666144</v>
      </c>
      <c r="B22151" t="s">
        <v>21040</v>
      </c>
    </row>
    <row r="22152" spans="1:2">
      <c r="A22152" s="1">
        <v>1090100666205</v>
      </c>
      <c r="B22152" t="s">
        <v>21041</v>
      </c>
    </row>
    <row r="22153" spans="1:2">
      <c r="A22153" s="1">
        <v>1090100666212</v>
      </c>
      <c r="B22153" t="s">
        <v>21042</v>
      </c>
    </row>
    <row r="22154" spans="1:2">
      <c r="A22154" s="1">
        <v>1090100666229</v>
      </c>
      <c r="B22154" t="s">
        <v>21043</v>
      </c>
    </row>
    <row r="22155" spans="1:2">
      <c r="A22155" s="1">
        <v>1090100666236</v>
      </c>
      <c r="B22155" t="s">
        <v>21044</v>
      </c>
    </row>
    <row r="22156" spans="1:2">
      <c r="A22156" s="1">
        <v>1090100666496</v>
      </c>
      <c r="B22156" t="s">
        <v>21045</v>
      </c>
    </row>
    <row r="22157" spans="1:2">
      <c r="A22157" s="1">
        <v>1090100666502</v>
      </c>
      <c r="B22157" t="s">
        <v>21046</v>
      </c>
    </row>
    <row r="22158" spans="1:2">
      <c r="A22158" s="1">
        <v>1090100666519</v>
      </c>
      <c r="B22158" t="s">
        <v>21047</v>
      </c>
    </row>
    <row r="22159" spans="1:2">
      <c r="A22159" s="1">
        <v>1090100666526</v>
      </c>
      <c r="B22159" t="s">
        <v>21048</v>
      </c>
    </row>
    <row r="22160" spans="1:2">
      <c r="A22160" s="1">
        <v>1090100666533</v>
      </c>
      <c r="B22160" t="s">
        <v>21049</v>
      </c>
    </row>
    <row r="22161" spans="1:2">
      <c r="A22161" s="1">
        <v>1090100666540</v>
      </c>
      <c r="B22161" t="s">
        <v>21050</v>
      </c>
    </row>
    <row r="22162" spans="1:2">
      <c r="A22162" s="1">
        <v>1090100666564</v>
      </c>
      <c r="B22162" t="s">
        <v>21051</v>
      </c>
    </row>
    <row r="22163" spans="1:2">
      <c r="A22163" s="1">
        <v>1090100666588</v>
      </c>
      <c r="B22163" t="s">
        <v>21052</v>
      </c>
    </row>
    <row r="22164" spans="1:2">
      <c r="A22164" s="1">
        <v>1090100666601</v>
      </c>
      <c r="B22164" t="s">
        <v>21053</v>
      </c>
    </row>
    <row r="22165" spans="1:2">
      <c r="A22165" s="1">
        <v>1090100666618</v>
      </c>
      <c r="B22165" t="s">
        <v>21054</v>
      </c>
    </row>
    <row r="22166" spans="1:2">
      <c r="A22166" s="1">
        <v>1090100666625</v>
      </c>
      <c r="B22166" t="s">
        <v>21055</v>
      </c>
    </row>
    <row r="22167" spans="1:2">
      <c r="A22167" s="1">
        <v>1090100666632</v>
      </c>
      <c r="B22167" t="s">
        <v>21056</v>
      </c>
    </row>
    <row r="22168" spans="1:2">
      <c r="A22168" s="1">
        <v>1090100666649</v>
      </c>
      <c r="B22168" t="s">
        <v>21057</v>
      </c>
    </row>
    <row r="22169" spans="1:2">
      <c r="A22169" s="1">
        <v>1090100666656</v>
      </c>
      <c r="B22169" t="s">
        <v>21058</v>
      </c>
    </row>
    <row r="22170" spans="1:2">
      <c r="A22170" s="1">
        <v>1090100666663</v>
      </c>
      <c r="B22170" t="s">
        <v>21059</v>
      </c>
    </row>
    <row r="22171" spans="1:2">
      <c r="A22171" s="1">
        <v>1090100666670</v>
      </c>
      <c r="B22171" t="s">
        <v>21060</v>
      </c>
    </row>
    <row r="22172" spans="1:2">
      <c r="A22172" s="1">
        <v>1090100666687</v>
      </c>
      <c r="B22172" t="s">
        <v>21061</v>
      </c>
    </row>
    <row r="22173" spans="1:2">
      <c r="A22173" s="1">
        <v>1090100666694</v>
      </c>
      <c r="B22173" t="s">
        <v>21062</v>
      </c>
    </row>
    <row r="22174" spans="1:2">
      <c r="A22174" s="1">
        <v>1090100666700</v>
      </c>
      <c r="B22174" t="s">
        <v>21063</v>
      </c>
    </row>
    <row r="22175" spans="1:2">
      <c r="A22175" s="1">
        <v>1090100666717</v>
      </c>
      <c r="B22175" t="s">
        <v>21064</v>
      </c>
    </row>
    <row r="22176" spans="1:2">
      <c r="A22176" s="1">
        <v>1090100666724</v>
      </c>
      <c r="B22176" t="s">
        <v>21065</v>
      </c>
    </row>
    <row r="22177" spans="1:2">
      <c r="A22177" s="1">
        <v>1090100666731</v>
      </c>
      <c r="B22177" t="s">
        <v>21066</v>
      </c>
    </row>
    <row r="22178" spans="1:2">
      <c r="A22178" s="1">
        <v>1090100666748</v>
      </c>
      <c r="B22178" t="s">
        <v>21067</v>
      </c>
    </row>
    <row r="22179" spans="1:2">
      <c r="A22179" s="1">
        <v>1090100666755</v>
      </c>
      <c r="B22179" t="s">
        <v>21068</v>
      </c>
    </row>
    <row r="22180" spans="1:2">
      <c r="A22180" s="1">
        <v>1090100666762</v>
      </c>
      <c r="B22180" t="s">
        <v>21069</v>
      </c>
    </row>
    <row r="22181" spans="1:2">
      <c r="A22181" s="1">
        <v>1090100666779</v>
      </c>
      <c r="B22181" t="s">
        <v>21070</v>
      </c>
    </row>
    <row r="22182" spans="1:2">
      <c r="A22182" s="1">
        <v>1090100666786</v>
      </c>
      <c r="B22182" t="s">
        <v>21071</v>
      </c>
    </row>
    <row r="22183" spans="1:2">
      <c r="A22183" s="1">
        <v>1090100666793</v>
      </c>
      <c r="B22183" t="s">
        <v>21072</v>
      </c>
    </row>
    <row r="22184" spans="1:2">
      <c r="A22184" s="1">
        <v>1090100666809</v>
      </c>
      <c r="B22184" t="s">
        <v>21073</v>
      </c>
    </row>
    <row r="22185" spans="1:2">
      <c r="A22185" s="1">
        <v>1090100666816</v>
      </c>
      <c r="B22185" t="s">
        <v>21074</v>
      </c>
    </row>
    <row r="22186" spans="1:2">
      <c r="A22186" s="1">
        <v>1090100666823</v>
      </c>
      <c r="B22186" t="s">
        <v>21072</v>
      </c>
    </row>
    <row r="22187" spans="1:2">
      <c r="A22187" s="1">
        <v>1090100666830</v>
      </c>
      <c r="B22187" t="s">
        <v>21075</v>
      </c>
    </row>
    <row r="22188" spans="1:2">
      <c r="A22188" s="1">
        <v>1090100666847</v>
      </c>
      <c r="B22188" t="s">
        <v>21076</v>
      </c>
    </row>
    <row r="22189" spans="1:2">
      <c r="A22189" s="1">
        <v>1090100666861</v>
      </c>
      <c r="B22189" t="s">
        <v>21077</v>
      </c>
    </row>
    <row r="22190" spans="1:2">
      <c r="A22190" s="1">
        <v>1090100666878</v>
      </c>
      <c r="B22190" t="s">
        <v>21078</v>
      </c>
    </row>
    <row r="22191" spans="1:2">
      <c r="A22191" s="1">
        <v>1090100666885</v>
      </c>
      <c r="B22191" t="s">
        <v>21079</v>
      </c>
    </row>
    <row r="22192" spans="1:2">
      <c r="A22192" s="1">
        <v>1090100666892</v>
      </c>
      <c r="B22192" t="s">
        <v>21080</v>
      </c>
    </row>
    <row r="22193" spans="1:2">
      <c r="A22193" s="1">
        <v>1090100666908</v>
      </c>
      <c r="B22193" t="s">
        <v>21081</v>
      </c>
    </row>
    <row r="22194" spans="1:2">
      <c r="A22194" s="1">
        <v>1090100666922</v>
      </c>
      <c r="B22194" t="s">
        <v>21082</v>
      </c>
    </row>
    <row r="22195" spans="1:2">
      <c r="A22195" s="1">
        <v>1090100666939</v>
      </c>
      <c r="B22195" t="s">
        <v>21083</v>
      </c>
    </row>
    <row r="22196" spans="1:2">
      <c r="A22196" s="1">
        <v>1090100666946</v>
      </c>
      <c r="B22196" t="s">
        <v>21084</v>
      </c>
    </row>
    <row r="22197" spans="1:2">
      <c r="A22197" s="1">
        <v>1090100666953</v>
      </c>
      <c r="B22197" t="s">
        <v>21085</v>
      </c>
    </row>
    <row r="22198" spans="1:2">
      <c r="A22198" s="1">
        <v>1090100666960</v>
      </c>
      <c r="B22198" t="s">
        <v>21086</v>
      </c>
    </row>
    <row r="22199" spans="1:2">
      <c r="A22199" s="1">
        <v>1090100666977</v>
      </c>
      <c r="B22199" t="s">
        <v>21087</v>
      </c>
    </row>
    <row r="22200" spans="1:2">
      <c r="A22200" s="1">
        <v>1090100667004</v>
      </c>
      <c r="B22200" t="s">
        <v>21088</v>
      </c>
    </row>
    <row r="22201" spans="1:2">
      <c r="A22201" s="1">
        <v>1090100667011</v>
      </c>
      <c r="B22201" t="s">
        <v>21089</v>
      </c>
    </row>
    <row r="22202" spans="1:2">
      <c r="A22202" s="1">
        <v>1090100667035</v>
      </c>
      <c r="B22202" t="s">
        <v>21090</v>
      </c>
    </row>
    <row r="22203" spans="1:2">
      <c r="A22203" s="1">
        <v>1090100667042</v>
      </c>
      <c r="B22203" t="s">
        <v>21091</v>
      </c>
    </row>
    <row r="22204" spans="1:2">
      <c r="A22204" s="1">
        <v>1090100667059</v>
      </c>
      <c r="B22204" t="s">
        <v>21092</v>
      </c>
    </row>
    <row r="22205" spans="1:2">
      <c r="A22205" s="1">
        <v>1090100667066</v>
      </c>
      <c r="B22205" t="s">
        <v>21093</v>
      </c>
    </row>
    <row r="22206" spans="1:2">
      <c r="A22206" s="1">
        <v>1090100667080</v>
      </c>
      <c r="B22206" t="s">
        <v>21094</v>
      </c>
    </row>
    <row r="22207" spans="1:2">
      <c r="A22207" s="1">
        <v>1090100667103</v>
      </c>
      <c r="B22207" t="s">
        <v>21095</v>
      </c>
    </row>
    <row r="22208" spans="1:2">
      <c r="A22208" s="1">
        <v>1090100667134</v>
      </c>
      <c r="B22208" t="s">
        <v>21096</v>
      </c>
    </row>
    <row r="22209" spans="1:2">
      <c r="A22209" s="1">
        <v>1090100667387</v>
      </c>
      <c r="B22209" t="s">
        <v>21097</v>
      </c>
    </row>
    <row r="22210" spans="1:2">
      <c r="A22210" s="1">
        <v>1090100667417</v>
      </c>
      <c r="B22210" t="s">
        <v>21098</v>
      </c>
    </row>
    <row r="22211" spans="1:2">
      <c r="A22211" s="1">
        <v>1090100667424</v>
      </c>
      <c r="B22211" t="s">
        <v>21099</v>
      </c>
    </row>
    <row r="22212" spans="1:2">
      <c r="A22212" s="1">
        <v>1090100667431</v>
      </c>
      <c r="B22212" t="s">
        <v>21100</v>
      </c>
    </row>
    <row r="22213" spans="1:2">
      <c r="A22213" s="1">
        <v>1090100667448</v>
      </c>
      <c r="B22213" t="s">
        <v>21101</v>
      </c>
    </row>
    <row r="22214" spans="1:2">
      <c r="A22214" s="1">
        <v>1090100667455</v>
      </c>
      <c r="B22214" t="s">
        <v>21102</v>
      </c>
    </row>
    <row r="22215" spans="1:2">
      <c r="A22215" s="1">
        <v>1090100667462</v>
      </c>
      <c r="B22215" t="s">
        <v>21103</v>
      </c>
    </row>
    <row r="22216" spans="1:2">
      <c r="A22216" s="1">
        <v>1090100667745</v>
      </c>
      <c r="B22216" t="s">
        <v>21104</v>
      </c>
    </row>
    <row r="22217" spans="1:2">
      <c r="A22217" s="1">
        <v>1090100667936</v>
      </c>
      <c r="B22217" t="s">
        <v>21105</v>
      </c>
    </row>
    <row r="22218" spans="1:2">
      <c r="A22218" s="1">
        <v>1090100668001</v>
      </c>
      <c r="B22218" t="s">
        <v>21106</v>
      </c>
    </row>
    <row r="22219" spans="1:2">
      <c r="A22219" s="1">
        <v>1090100668049</v>
      </c>
      <c r="B22219" t="s">
        <v>21107</v>
      </c>
    </row>
    <row r="22220" spans="1:2">
      <c r="A22220" s="1">
        <v>1090100668193</v>
      </c>
      <c r="B22220" t="s">
        <v>21108</v>
      </c>
    </row>
    <row r="22221" spans="1:2">
      <c r="A22221" s="1">
        <v>1090100668216</v>
      </c>
      <c r="B22221" t="s">
        <v>21109</v>
      </c>
    </row>
    <row r="22222" spans="1:2">
      <c r="A22222" s="1">
        <v>1090100668230</v>
      </c>
      <c r="B22222" t="s">
        <v>21110</v>
      </c>
    </row>
    <row r="22223" spans="1:2">
      <c r="A22223" s="1">
        <v>1090100668247</v>
      </c>
      <c r="B22223" t="s">
        <v>21111</v>
      </c>
    </row>
    <row r="22224" spans="1:2">
      <c r="A22224" s="1">
        <v>1090100668261</v>
      </c>
      <c r="B22224" t="s">
        <v>21112</v>
      </c>
    </row>
    <row r="22225" spans="1:2">
      <c r="A22225" s="1">
        <v>1090100668285</v>
      </c>
      <c r="B22225" t="s">
        <v>21113</v>
      </c>
    </row>
    <row r="22226" spans="1:2">
      <c r="A22226" s="1">
        <v>1090100668308</v>
      </c>
      <c r="B22226" t="s">
        <v>21114</v>
      </c>
    </row>
    <row r="22227" spans="1:2">
      <c r="A22227" s="1">
        <v>1090100668322</v>
      </c>
      <c r="B22227" t="s">
        <v>21115</v>
      </c>
    </row>
    <row r="22228" spans="1:2">
      <c r="A22228" s="1">
        <v>1090100668339</v>
      </c>
      <c r="B22228" t="s">
        <v>21116</v>
      </c>
    </row>
    <row r="22229" spans="1:2">
      <c r="A22229" s="1">
        <v>1090100668346</v>
      </c>
      <c r="B22229" t="s">
        <v>21117</v>
      </c>
    </row>
    <row r="22230" spans="1:2">
      <c r="A22230" s="1">
        <v>1090100668353</v>
      </c>
      <c r="B22230" t="s">
        <v>21118</v>
      </c>
    </row>
    <row r="22231" spans="1:2">
      <c r="A22231" s="1">
        <v>1090100668360</v>
      </c>
      <c r="B22231" t="s">
        <v>21119</v>
      </c>
    </row>
    <row r="22232" spans="1:2">
      <c r="A22232" s="1">
        <v>1090100668377</v>
      </c>
      <c r="B22232" t="s">
        <v>21120</v>
      </c>
    </row>
    <row r="22233" spans="1:2">
      <c r="A22233" s="1">
        <v>1090100668384</v>
      </c>
      <c r="B22233" t="s">
        <v>21121</v>
      </c>
    </row>
    <row r="22234" spans="1:2">
      <c r="A22234" s="1">
        <v>1090100668391</v>
      </c>
      <c r="B22234" t="s">
        <v>21122</v>
      </c>
    </row>
    <row r="22235" spans="1:2">
      <c r="A22235" s="1">
        <v>1090100668414</v>
      </c>
      <c r="B22235" t="s">
        <v>21123</v>
      </c>
    </row>
    <row r="22236" spans="1:2">
      <c r="A22236" s="1">
        <v>1090100668421</v>
      </c>
      <c r="B22236" t="s">
        <v>21124</v>
      </c>
    </row>
    <row r="22237" spans="1:2">
      <c r="A22237" s="1">
        <v>1090100668438</v>
      </c>
      <c r="B22237" t="s">
        <v>21125</v>
      </c>
    </row>
    <row r="22238" spans="1:2">
      <c r="A22238" s="1">
        <v>1090100668445</v>
      </c>
      <c r="B22238" t="s">
        <v>21126</v>
      </c>
    </row>
    <row r="22239" spans="1:2">
      <c r="A22239" s="1">
        <v>1090100668452</v>
      </c>
      <c r="B22239" t="s">
        <v>21127</v>
      </c>
    </row>
    <row r="22240" spans="1:2">
      <c r="A22240" s="1">
        <v>1090100668469</v>
      </c>
      <c r="B22240" t="s">
        <v>21128</v>
      </c>
    </row>
    <row r="22241" spans="1:2">
      <c r="A22241" s="1">
        <v>1090100668476</v>
      </c>
      <c r="B22241" t="s">
        <v>21129</v>
      </c>
    </row>
    <row r="22242" spans="1:2">
      <c r="A22242" s="1">
        <v>1090100668483</v>
      </c>
      <c r="B22242" t="s">
        <v>21130</v>
      </c>
    </row>
    <row r="22243" spans="1:2">
      <c r="A22243" s="1">
        <v>1090100668506</v>
      </c>
      <c r="B22243" t="s">
        <v>21131</v>
      </c>
    </row>
    <row r="22244" spans="1:2">
      <c r="A22244" s="1">
        <v>1090100668513</v>
      </c>
      <c r="B22244" t="s">
        <v>21132</v>
      </c>
    </row>
    <row r="22245" spans="1:2">
      <c r="A22245" s="1">
        <v>1090100668520</v>
      </c>
      <c r="B22245" t="s">
        <v>21133</v>
      </c>
    </row>
    <row r="22246" spans="1:2">
      <c r="A22246" s="1">
        <v>1090100668537</v>
      </c>
      <c r="B22246" t="s">
        <v>21134</v>
      </c>
    </row>
    <row r="22247" spans="1:2">
      <c r="A22247" s="1">
        <v>1090100668544</v>
      </c>
      <c r="B22247" t="s">
        <v>21135</v>
      </c>
    </row>
    <row r="22248" spans="1:2">
      <c r="A22248" s="1">
        <v>1090100668551</v>
      </c>
      <c r="B22248" t="s">
        <v>21136</v>
      </c>
    </row>
    <row r="22249" spans="1:2">
      <c r="A22249" s="1">
        <v>1090100668568</v>
      </c>
      <c r="B22249" t="s">
        <v>21137</v>
      </c>
    </row>
    <row r="22250" spans="1:2">
      <c r="A22250" s="1">
        <v>1090100668575</v>
      </c>
      <c r="B22250" t="s">
        <v>21138</v>
      </c>
    </row>
    <row r="22251" spans="1:2">
      <c r="A22251" s="1">
        <v>1090100668582</v>
      </c>
      <c r="B22251" t="s">
        <v>21139</v>
      </c>
    </row>
    <row r="22252" spans="1:2">
      <c r="A22252" s="1">
        <v>1090100668599</v>
      </c>
      <c r="B22252" t="s">
        <v>21140</v>
      </c>
    </row>
    <row r="22253" spans="1:2">
      <c r="A22253" s="1">
        <v>1090100668605</v>
      </c>
      <c r="B22253" t="s">
        <v>21141</v>
      </c>
    </row>
    <row r="22254" spans="1:2">
      <c r="A22254" s="1">
        <v>1090100668629</v>
      </c>
      <c r="B22254" t="s">
        <v>21142</v>
      </c>
    </row>
    <row r="22255" spans="1:2">
      <c r="A22255" s="1">
        <v>1090100668643</v>
      </c>
      <c r="B22255" t="s">
        <v>21143</v>
      </c>
    </row>
    <row r="22256" spans="1:2">
      <c r="A22256" s="1">
        <v>1090100668674</v>
      </c>
      <c r="B22256" t="s">
        <v>21144</v>
      </c>
    </row>
    <row r="22257" spans="1:2">
      <c r="A22257" s="1">
        <v>1090100668681</v>
      </c>
      <c r="B22257" t="s">
        <v>21145</v>
      </c>
    </row>
    <row r="22258" spans="1:2">
      <c r="A22258" s="1">
        <v>1090100668698</v>
      </c>
      <c r="B22258" t="s">
        <v>21146</v>
      </c>
    </row>
    <row r="22259" spans="1:2">
      <c r="A22259" s="1">
        <v>1090100668704</v>
      </c>
      <c r="B22259" t="s">
        <v>21147</v>
      </c>
    </row>
    <row r="22260" spans="1:2">
      <c r="A22260" s="1">
        <v>1090100668711</v>
      </c>
      <c r="B22260" t="s">
        <v>21148</v>
      </c>
    </row>
    <row r="22261" spans="1:2">
      <c r="A22261" s="1">
        <v>1090100668728</v>
      </c>
      <c r="B22261" t="s">
        <v>21149</v>
      </c>
    </row>
    <row r="22262" spans="1:2">
      <c r="A22262" s="1">
        <v>1090100668735</v>
      </c>
      <c r="B22262" t="s">
        <v>21150</v>
      </c>
    </row>
    <row r="22263" spans="1:2">
      <c r="A22263" s="1">
        <v>1090100668759</v>
      </c>
      <c r="B22263" t="s">
        <v>21151</v>
      </c>
    </row>
    <row r="22264" spans="1:2">
      <c r="A22264" s="1">
        <v>1090100668766</v>
      </c>
      <c r="B22264" t="s">
        <v>21152</v>
      </c>
    </row>
    <row r="22265" spans="1:2">
      <c r="A22265" s="1">
        <v>1090100668773</v>
      </c>
      <c r="B22265" t="s">
        <v>21153</v>
      </c>
    </row>
    <row r="22266" spans="1:2">
      <c r="A22266" s="1">
        <v>1090100668780</v>
      </c>
      <c r="B22266" t="s">
        <v>21154</v>
      </c>
    </row>
    <row r="22267" spans="1:2">
      <c r="A22267" s="1">
        <v>1090100668797</v>
      </c>
      <c r="B22267" t="s">
        <v>21155</v>
      </c>
    </row>
    <row r="22268" spans="1:2">
      <c r="A22268" s="1">
        <v>1090100668803</v>
      </c>
      <c r="B22268" t="s">
        <v>21156</v>
      </c>
    </row>
    <row r="22269" spans="1:2">
      <c r="A22269" s="1">
        <v>1090100668810</v>
      </c>
      <c r="B22269" t="s">
        <v>21157</v>
      </c>
    </row>
    <row r="22270" spans="1:2">
      <c r="A22270" s="1">
        <v>1090100668827</v>
      </c>
      <c r="B22270" t="s">
        <v>21158</v>
      </c>
    </row>
    <row r="22271" spans="1:2">
      <c r="A22271" s="1">
        <v>1090100668834</v>
      </c>
      <c r="B22271" t="s">
        <v>21159</v>
      </c>
    </row>
    <row r="22272" spans="1:2">
      <c r="A22272" s="1">
        <v>1090100668841</v>
      </c>
      <c r="B22272" t="s">
        <v>21160</v>
      </c>
    </row>
    <row r="22273" spans="1:2">
      <c r="A22273" s="1">
        <v>1090100668858</v>
      </c>
      <c r="B22273" t="s">
        <v>21161</v>
      </c>
    </row>
    <row r="22274" spans="1:2">
      <c r="A22274" s="1">
        <v>1090100668865</v>
      </c>
      <c r="B22274" t="s">
        <v>21162</v>
      </c>
    </row>
    <row r="22275" spans="1:2">
      <c r="A22275" s="1">
        <v>1090100668872</v>
      </c>
      <c r="B22275" t="s">
        <v>21163</v>
      </c>
    </row>
    <row r="22276" spans="1:2">
      <c r="A22276" s="1">
        <v>1090100668889</v>
      </c>
      <c r="B22276" t="s">
        <v>21164</v>
      </c>
    </row>
    <row r="22277" spans="1:2">
      <c r="A22277" s="1">
        <v>1090100668919</v>
      </c>
      <c r="B22277" t="s">
        <v>21165</v>
      </c>
    </row>
    <row r="22278" spans="1:2">
      <c r="A22278" s="1">
        <v>1090100668926</v>
      </c>
      <c r="B22278" t="s">
        <v>21166</v>
      </c>
    </row>
    <row r="22279" spans="1:2">
      <c r="A22279" s="1">
        <v>1090100668940</v>
      </c>
      <c r="B22279" t="s">
        <v>21167</v>
      </c>
    </row>
    <row r="22280" spans="1:2">
      <c r="A22280" s="1">
        <v>1090100669053</v>
      </c>
      <c r="B22280" t="s">
        <v>21168</v>
      </c>
    </row>
    <row r="22281" spans="1:2">
      <c r="A22281" s="1">
        <v>1090100669060</v>
      </c>
      <c r="B22281" t="s">
        <v>21169</v>
      </c>
    </row>
    <row r="22282" spans="1:2">
      <c r="A22282" s="1">
        <v>1090100669510</v>
      </c>
      <c r="B22282" t="s">
        <v>21170</v>
      </c>
    </row>
    <row r="22283" spans="1:2">
      <c r="A22283" s="1">
        <v>1090100669565</v>
      </c>
      <c r="B22283" t="s">
        <v>21171</v>
      </c>
    </row>
    <row r="22284" spans="1:2">
      <c r="A22284" s="1">
        <v>1090100669589</v>
      </c>
      <c r="B22284" t="s">
        <v>21172</v>
      </c>
    </row>
    <row r="22285" spans="1:2">
      <c r="A22285" s="1">
        <v>1090100669633</v>
      </c>
      <c r="B22285" t="s">
        <v>21173</v>
      </c>
    </row>
    <row r="22286" spans="1:2">
      <c r="A22286" s="1">
        <v>1090100669749</v>
      </c>
      <c r="B22286" t="s">
        <v>21174</v>
      </c>
    </row>
    <row r="22287" spans="1:2">
      <c r="A22287" s="1">
        <v>1090100669763</v>
      </c>
      <c r="B22287" t="s">
        <v>21175</v>
      </c>
    </row>
    <row r="22288" spans="1:2">
      <c r="A22288" s="1">
        <v>1090100669770</v>
      </c>
      <c r="B22288" t="s">
        <v>21176</v>
      </c>
    </row>
    <row r="22289" spans="1:2">
      <c r="A22289" s="1">
        <v>1090100669879</v>
      </c>
      <c r="B22289" t="s">
        <v>21177</v>
      </c>
    </row>
    <row r="22290" spans="1:2">
      <c r="A22290" s="1">
        <v>1090100669886</v>
      </c>
      <c r="B22290" t="s">
        <v>21178</v>
      </c>
    </row>
    <row r="22291" spans="1:2">
      <c r="A22291" s="1">
        <v>1090100669893</v>
      </c>
      <c r="B22291" t="s">
        <v>21179</v>
      </c>
    </row>
    <row r="22292" spans="1:2">
      <c r="A22292" s="1">
        <v>1090100669909</v>
      </c>
      <c r="B22292" t="s">
        <v>21180</v>
      </c>
    </row>
    <row r="22293" spans="1:2">
      <c r="A22293" s="1">
        <v>1090100669916</v>
      </c>
      <c r="B22293" t="s">
        <v>21181</v>
      </c>
    </row>
    <row r="22294" spans="1:2">
      <c r="A22294" s="1">
        <v>1090100669923</v>
      </c>
      <c r="B22294" t="s">
        <v>21182</v>
      </c>
    </row>
    <row r="22295" spans="1:2">
      <c r="A22295" s="1">
        <v>1090100669947</v>
      </c>
      <c r="B22295" t="s">
        <v>21183</v>
      </c>
    </row>
    <row r="22296" spans="1:2">
      <c r="A22296" s="1">
        <v>1090100669954</v>
      </c>
      <c r="B22296" t="s">
        <v>21184</v>
      </c>
    </row>
    <row r="22297" spans="1:2">
      <c r="A22297" s="1">
        <v>1090100669961</v>
      </c>
      <c r="B22297" t="s">
        <v>21185</v>
      </c>
    </row>
    <row r="22298" spans="1:2">
      <c r="A22298" s="1">
        <v>1090100669978</v>
      </c>
      <c r="B22298" t="s">
        <v>21186</v>
      </c>
    </row>
    <row r="22299" spans="1:2">
      <c r="A22299" s="1">
        <v>1090100669985</v>
      </c>
      <c r="B22299" t="s">
        <v>21187</v>
      </c>
    </row>
    <row r="22300" spans="1:2">
      <c r="A22300" s="1">
        <v>1090100669992</v>
      </c>
      <c r="B22300" t="s">
        <v>21188</v>
      </c>
    </row>
    <row r="22301" spans="1:2">
      <c r="A22301" s="1">
        <v>1090100670004</v>
      </c>
      <c r="B22301" t="s">
        <v>21189</v>
      </c>
    </row>
    <row r="22302" spans="1:2">
      <c r="A22302" s="1">
        <v>1090100670011</v>
      </c>
      <c r="B22302" t="s">
        <v>21190</v>
      </c>
    </row>
    <row r="22303" spans="1:2">
      <c r="A22303" s="1">
        <v>1090100670028</v>
      </c>
      <c r="B22303" t="s">
        <v>21191</v>
      </c>
    </row>
    <row r="22304" spans="1:2">
      <c r="A22304" s="1">
        <v>1090100670035</v>
      </c>
      <c r="B22304" t="s">
        <v>21192</v>
      </c>
    </row>
    <row r="22305" spans="1:2">
      <c r="A22305" s="1">
        <v>1090100670042</v>
      </c>
      <c r="B22305" t="s">
        <v>21193</v>
      </c>
    </row>
    <row r="22306" spans="1:2">
      <c r="A22306" s="1">
        <v>1090100670059</v>
      </c>
      <c r="B22306" t="s">
        <v>21194</v>
      </c>
    </row>
    <row r="22307" spans="1:2">
      <c r="A22307" s="1">
        <v>1090100670066</v>
      </c>
      <c r="B22307" t="s">
        <v>21195</v>
      </c>
    </row>
    <row r="22308" spans="1:2">
      <c r="A22308" s="1">
        <v>1090100670073</v>
      </c>
      <c r="B22308" t="s">
        <v>21196</v>
      </c>
    </row>
    <row r="22309" spans="1:2">
      <c r="A22309" s="1">
        <v>1090100670080</v>
      </c>
      <c r="B22309" t="s">
        <v>21197</v>
      </c>
    </row>
    <row r="22310" spans="1:2">
      <c r="A22310" s="1">
        <v>1090100670097</v>
      </c>
      <c r="B22310" t="s">
        <v>21198</v>
      </c>
    </row>
    <row r="22311" spans="1:2">
      <c r="A22311" s="1">
        <v>1090100670110</v>
      </c>
      <c r="B22311" t="s">
        <v>21199</v>
      </c>
    </row>
    <row r="22312" spans="1:2">
      <c r="A22312" s="1">
        <v>1090100670127</v>
      </c>
      <c r="B22312" t="s">
        <v>21200</v>
      </c>
    </row>
    <row r="22313" spans="1:2">
      <c r="A22313" s="1">
        <v>1090100670165</v>
      </c>
      <c r="B22313" t="s">
        <v>21201</v>
      </c>
    </row>
    <row r="22314" spans="1:2">
      <c r="A22314" s="1">
        <v>1090100670172</v>
      </c>
      <c r="B22314" t="s">
        <v>21202</v>
      </c>
    </row>
    <row r="22315" spans="1:2">
      <c r="A22315" s="1">
        <v>1090100670189</v>
      </c>
      <c r="B22315" t="s">
        <v>21203</v>
      </c>
    </row>
    <row r="22316" spans="1:2">
      <c r="A22316" s="1">
        <v>1090100670196</v>
      </c>
      <c r="B22316" t="s">
        <v>21204</v>
      </c>
    </row>
    <row r="22317" spans="1:2">
      <c r="A22317" s="1">
        <v>1090100670219</v>
      </c>
      <c r="B22317" t="s">
        <v>21205</v>
      </c>
    </row>
    <row r="22318" spans="1:2">
      <c r="A22318" s="1">
        <v>1090100670233</v>
      </c>
      <c r="B22318" t="s">
        <v>21206</v>
      </c>
    </row>
    <row r="22319" spans="1:2">
      <c r="A22319" s="1">
        <v>1090100670240</v>
      </c>
      <c r="B22319" t="s">
        <v>21207</v>
      </c>
    </row>
    <row r="22320" spans="1:2">
      <c r="A22320" s="1">
        <v>1090100670257</v>
      </c>
      <c r="B22320" t="s">
        <v>4208</v>
      </c>
    </row>
    <row r="22321" spans="1:2">
      <c r="A22321" s="1">
        <v>1090100670264</v>
      </c>
      <c r="B22321" t="s">
        <v>21208</v>
      </c>
    </row>
    <row r="22322" spans="1:2">
      <c r="A22322" s="1">
        <v>1090100670271</v>
      </c>
      <c r="B22322" t="s">
        <v>21209</v>
      </c>
    </row>
    <row r="22323" spans="1:2">
      <c r="A22323" s="1">
        <v>1090100670288</v>
      </c>
      <c r="B22323" t="s">
        <v>21210</v>
      </c>
    </row>
    <row r="22324" spans="1:2">
      <c r="A22324" s="1">
        <v>1090100670295</v>
      </c>
      <c r="B22324" t="s">
        <v>21211</v>
      </c>
    </row>
    <row r="22325" spans="1:2">
      <c r="A22325" s="1">
        <v>1090100670301</v>
      </c>
      <c r="B22325" t="s">
        <v>21212</v>
      </c>
    </row>
    <row r="22326" spans="1:2">
      <c r="A22326" s="1">
        <v>1090100670318</v>
      </c>
      <c r="B22326" t="s">
        <v>21213</v>
      </c>
    </row>
    <row r="22327" spans="1:2">
      <c r="A22327" s="1">
        <v>1090100670646</v>
      </c>
      <c r="B22327" t="s">
        <v>21214</v>
      </c>
    </row>
    <row r="22328" spans="1:2">
      <c r="A22328" s="1">
        <v>1090100670653</v>
      </c>
      <c r="B22328" t="s">
        <v>21215</v>
      </c>
    </row>
    <row r="22329" spans="1:2">
      <c r="A22329" s="1">
        <v>1090100670660</v>
      </c>
      <c r="B22329" t="s">
        <v>21216</v>
      </c>
    </row>
    <row r="22330" spans="1:2">
      <c r="A22330" s="1">
        <v>1090100670707</v>
      </c>
      <c r="B22330" t="s">
        <v>21217</v>
      </c>
    </row>
    <row r="22331" spans="1:2">
      <c r="A22331" s="1">
        <v>1090100670714</v>
      </c>
      <c r="B22331" t="s">
        <v>21218</v>
      </c>
    </row>
    <row r="22332" spans="1:2">
      <c r="A22332" s="1">
        <v>1090100670721</v>
      </c>
      <c r="B22332" t="s">
        <v>21219</v>
      </c>
    </row>
    <row r="22333" spans="1:2">
      <c r="A22333" s="1">
        <v>1090100670738</v>
      </c>
      <c r="B22333" t="s">
        <v>21220</v>
      </c>
    </row>
    <row r="22334" spans="1:2">
      <c r="A22334" s="1">
        <v>1090100670745</v>
      </c>
      <c r="B22334" t="s">
        <v>21221</v>
      </c>
    </row>
    <row r="22335" spans="1:2">
      <c r="A22335" s="1">
        <v>1090100670752</v>
      </c>
      <c r="B22335" t="s">
        <v>21222</v>
      </c>
    </row>
    <row r="22336" spans="1:2">
      <c r="A22336" s="1">
        <v>1090100670769</v>
      </c>
      <c r="B22336" t="s">
        <v>21223</v>
      </c>
    </row>
    <row r="22337" spans="1:2">
      <c r="A22337" s="1">
        <v>1090100670776</v>
      </c>
      <c r="B22337" t="s">
        <v>21224</v>
      </c>
    </row>
    <row r="22338" spans="1:2">
      <c r="A22338" s="1">
        <v>1090100670783</v>
      </c>
      <c r="B22338" t="s">
        <v>21225</v>
      </c>
    </row>
    <row r="22339" spans="1:2">
      <c r="A22339" s="1">
        <v>1090100670790</v>
      </c>
      <c r="B22339" t="s">
        <v>21226</v>
      </c>
    </row>
    <row r="22340" spans="1:2">
      <c r="A22340" s="1">
        <v>1090100670806</v>
      </c>
      <c r="B22340" t="s">
        <v>21227</v>
      </c>
    </row>
    <row r="22341" spans="1:2">
      <c r="A22341" s="1">
        <v>1090100670813</v>
      </c>
      <c r="B22341" t="s">
        <v>21228</v>
      </c>
    </row>
    <row r="22342" spans="1:2">
      <c r="A22342" s="1">
        <v>1090100670820</v>
      </c>
      <c r="B22342" t="s">
        <v>21229</v>
      </c>
    </row>
    <row r="22343" spans="1:2">
      <c r="A22343" s="1">
        <v>1090100670837</v>
      </c>
      <c r="B22343" t="s">
        <v>21230</v>
      </c>
    </row>
    <row r="22344" spans="1:2">
      <c r="A22344" s="1">
        <v>1090100670844</v>
      </c>
      <c r="B22344" t="s">
        <v>21231</v>
      </c>
    </row>
    <row r="22345" spans="1:2">
      <c r="A22345" s="1">
        <v>1090100670851</v>
      </c>
      <c r="B22345" t="s">
        <v>21232</v>
      </c>
    </row>
    <row r="22346" spans="1:2">
      <c r="A22346" s="1">
        <v>1090100670882</v>
      </c>
      <c r="B22346" t="s">
        <v>21233</v>
      </c>
    </row>
    <row r="22347" spans="1:2">
      <c r="A22347" s="1">
        <v>1090100671438</v>
      </c>
      <c r="B22347" t="s">
        <v>21234</v>
      </c>
    </row>
    <row r="22348" spans="1:2">
      <c r="A22348" s="1">
        <v>1090100671452</v>
      </c>
      <c r="B22348" t="s">
        <v>21235</v>
      </c>
    </row>
    <row r="22349" spans="1:2">
      <c r="A22349" s="1">
        <v>1090100671483</v>
      </c>
      <c r="B22349" t="s">
        <v>21236</v>
      </c>
    </row>
    <row r="22350" spans="1:2">
      <c r="A22350" s="1">
        <v>1090100671520</v>
      </c>
      <c r="B22350" t="s">
        <v>21237</v>
      </c>
    </row>
    <row r="22351" spans="1:2">
      <c r="A22351" s="1">
        <v>1090100671551</v>
      </c>
      <c r="B22351" t="s">
        <v>21238</v>
      </c>
    </row>
    <row r="22352" spans="1:2">
      <c r="A22352" s="1">
        <v>1090100671599</v>
      </c>
      <c r="B22352" t="s">
        <v>21239</v>
      </c>
    </row>
    <row r="22353" spans="1:2">
      <c r="A22353" s="1">
        <v>1090100671636</v>
      </c>
      <c r="B22353" t="s">
        <v>21240</v>
      </c>
    </row>
    <row r="22354" spans="1:2">
      <c r="A22354" s="1">
        <v>1090100671643</v>
      </c>
      <c r="B22354" t="s">
        <v>21241</v>
      </c>
    </row>
    <row r="22355" spans="1:2">
      <c r="A22355" s="1">
        <v>1090100671667</v>
      </c>
      <c r="B22355" t="s">
        <v>21242</v>
      </c>
    </row>
    <row r="22356" spans="1:2">
      <c r="A22356" s="1">
        <v>1090100671674</v>
      </c>
      <c r="B22356" t="s">
        <v>21243</v>
      </c>
    </row>
    <row r="22357" spans="1:2">
      <c r="A22357" s="1">
        <v>1090100671681</v>
      </c>
      <c r="B22357" t="s">
        <v>21244</v>
      </c>
    </row>
    <row r="22358" spans="1:2">
      <c r="A22358" s="1">
        <v>1090100671698</v>
      </c>
      <c r="B22358" t="s">
        <v>21245</v>
      </c>
    </row>
    <row r="22359" spans="1:2">
      <c r="A22359" s="1">
        <v>1090100671704</v>
      </c>
      <c r="B22359" t="s">
        <v>21246</v>
      </c>
    </row>
    <row r="22360" spans="1:2">
      <c r="A22360" s="1">
        <v>1090100671711</v>
      </c>
      <c r="B22360" t="s">
        <v>21247</v>
      </c>
    </row>
    <row r="22361" spans="1:2">
      <c r="A22361" s="1">
        <v>1090100671728</v>
      </c>
      <c r="B22361" t="s">
        <v>21248</v>
      </c>
    </row>
    <row r="22362" spans="1:2">
      <c r="A22362" s="1">
        <v>1090100671735</v>
      </c>
      <c r="B22362" t="s">
        <v>21249</v>
      </c>
    </row>
    <row r="22363" spans="1:2">
      <c r="A22363" s="1">
        <v>1090100671742</v>
      </c>
      <c r="B22363" t="s">
        <v>21250</v>
      </c>
    </row>
    <row r="22364" spans="1:2">
      <c r="A22364" s="1">
        <v>1090100671759</v>
      </c>
      <c r="B22364" t="s">
        <v>21251</v>
      </c>
    </row>
    <row r="22365" spans="1:2">
      <c r="A22365" s="1">
        <v>1090100671865</v>
      </c>
      <c r="B22365" t="s">
        <v>21252</v>
      </c>
    </row>
    <row r="22366" spans="1:2">
      <c r="A22366" s="1">
        <v>1090100672213</v>
      </c>
      <c r="B22366" t="s">
        <v>21253</v>
      </c>
    </row>
    <row r="22367" spans="1:2">
      <c r="A22367" s="1">
        <v>1090100672237</v>
      </c>
      <c r="B22367" t="s">
        <v>21254</v>
      </c>
    </row>
    <row r="22368" spans="1:2">
      <c r="A22368" s="1">
        <v>1090100672299</v>
      </c>
      <c r="B22368" t="s">
        <v>21255</v>
      </c>
    </row>
    <row r="22369" spans="1:2">
      <c r="A22369" s="1">
        <v>1090100672305</v>
      </c>
      <c r="B22369" t="s">
        <v>21256</v>
      </c>
    </row>
    <row r="22370" spans="1:2">
      <c r="A22370" s="1">
        <v>1090100672312</v>
      </c>
      <c r="B22370" t="s">
        <v>21257</v>
      </c>
    </row>
    <row r="22371" spans="1:2">
      <c r="A22371" s="1">
        <v>1090100672343</v>
      </c>
      <c r="B22371" t="s">
        <v>21258</v>
      </c>
    </row>
    <row r="22372" spans="1:2">
      <c r="A22372" s="1">
        <v>1090100672350</v>
      </c>
      <c r="B22372" t="s">
        <v>21259</v>
      </c>
    </row>
    <row r="22373" spans="1:2">
      <c r="A22373" s="1">
        <v>1090100672367</v>
      </c>
      <c r="B22373" t="s">
        <v>21260</v>
      </c>
    </row>
    <row r="22374" spans="1:2">
      <c r="A22374" s="1">
        <v>1090100672565</v>
      </c>
      <c r="B22374" t="s">
        <v>21261</v>
      </c>
    </row>
    <row r="22375" spans="1:2">
      <c r="A22375" s="1">
        <v>1090100672572</v>
      </c>
      <c r="B22375" t="s">
        <v>21262</v>
      </c>
    </row>
    <row r="22376" spans="1:2">
      <c r="A22376" s="1">
        <v>1090100672589</v>
      </c>
      <c r="B22376" t="s">
        <v>21263</v>
      </c>
    </row>
    <row r="22377" spans="1:2">
      <c r="A22377" s="1">
        <v>1090100672596</v>
      </c>
      <c r="B22377" t="s">
        <v>21264</v>
      </c>
    </row>
    <row r="22378" spans="1:2">
      <c r="A22378" s="1">
        <v>1090100672602</v>
      </c>
      <c r="B22378" t="s">
        <v>21265</v>
      </c>
    </row>
    <row r="22379" spans="1:2">
      <c r="A22379" s="1">
        <v>1090100672619</v>
      </c>
      <c r="B22379" t="s">
        <v>21266</v>
      </c>
    </row>
    <row r="22380" spans="1:2">
      <c r="A22380" s="1">
        <v>1090100672626</v>
      </c>
      <c r="B22380" t="s">
        <v>21267</v>
      </c>
    </row>
    <row r="22381" spans="1:2">
      <c r="A22381" s="1">
        <v>1090100672633</v>
      </c>
      <c r="B22381" t="s">
        <v>21268</v>
      </c>
    </row>
    <row r="22382" spans="1:2">
      <c r="A22382" s="1">
        <v>1090100672893</v>
      </c>
      <c r="B22382" t="s">
        <v>21269</v>
      </c>
    </row>
    <row r="22383" spans="1:2">
      <c r="A22383" s="1">
        <v>1090100672916</v>
      </c>
      <c r="B22383" t="s">
        <v>21270</v>
      </c>
    </row>
    <row r="22384" spans="1:2">
      <c r="A22384" s="1">
        <v>1090100673180</v>
      </c>
      <c r="B22384" t="s">
        <v>21271</v>
      </c>
    </row>
    <row r="22385" spans="1:2">
      <c r="A22385" s="1">
        <v>1090100673203</v>
      </c>
      <c r="B22385" t="s">
        <v>21272</v>
      </c>
    </row>
    <row r="22386" spans="1:2">
      <c r="A22386" s="1">
        <v>1090100673227</v>
      </c>
      <c r="B22386" t="s">
        <v>21273</v>
      </c>
    </row>
    <row r="22387" spans="1:2">
      <c r="A22387" s="1">
        <v>1090100673272</v>
      </c>
      <c r="B22387" t="s">
        <v>21274</v>
      </c>
    </row>
    <row r="22388" spans="1:2">
      <c r="A22388" s="1">
        <v>1090100673289</v>
      </c>
      <c r="B22388" t="s">
        <v>21275</v>
      </c>
    </row>
    <row r="22389" spans="1:2">
      <c r="A22389" s="1">
        <v>1090100673296</v>
      </c>
      <c r="B22389" t="s">
        <v>21276</v>
      </c>
    </row>
    <row r="22390" spans="1:2">
      <c r="A22390" s="1">
        <v>1090100673302</v>
      </c>
      <c r="B22390" t="s">
        <v>21277</v>
      </c>
    </row>
    <row r="22391" spans="1:2">
      <c r="A22391" s="1">
        <v>1090100673319</v>
      </c>
      <c r="B22391" t="s">
        <v>21278</v>
      </c>
    </row>
    <row r="22392" spans="1:2">
      <c r="A22392" s="1">
        <v>1090100673326</v>
      </c>
      <c r="B22392" t="s">
        <v>21279</v>
      </c>
    </row>
    <row r="22393" spans="1:2">
      <c r="A22393" s="1">
        <v>1090100673333</v>
      </c>
      <c r="B22393" t="s">
        <v>21280</v>
      </c>
    </row>
    <row r="22394" spans="1:2">
      <c r="A22394" s="1">
        <v>1090100673357</v>
      </c>
      <c r="B22394" t="s">
        <v>21281</v>
      </c>
    </row>
    <row r="22395" spans="1:2">
      <c r="A22395" s="1">
        <v>1090100673364</v>
      </c>
      <c r="B22395" t="s">
        <v>21282</v>
      </c>
    </row>
    <row r="22396" spans="1:2">
      <c r="A22396" s="1">
        <v>1090100673371</v>
      </c>
      <c r="B22396" t="s">
        <v>21283</v>
      </c>
    </row>
    <row r="22397" spans="1:2">
      <c r="A22397" s="1">
        <v>1090100673388</v>
      </c>
      <c r="B22397" t="s">
        <v>21284</v>
      </c>
    </row>
    <row r="22398" spans="1:2">
      <c r="A22398" s="1">
        <v>1090100673395</v>
      </c>
      <c r="B22398" t="s">
        <v>21285</v>
      </c>
    </row>
    <row r="22399" spans="1:2">
      <c r="A22399" s="1">
        <v>1090100673401</v>
      </c>
      <c r="B22399" t="s">
        <v>21286</v>
      </c>
    </row>
    <row r="22400" spans="1:2">
      <c r="A22400" s="1">
        <v>1090100673418</v>
      </c>
      <c r="B22400" t="s">
        <v>21287</v>
      </c>
    </row>
    <row r="22401" spans="1:2">
      <c r="A22401" s="1">
        <v>1090100673425</v>
      </c>
      <c r="B22401" t="s">
        <v>21288</v>
      </c>
    </row>
    <row r="22402" spans="1:2">
      <c r="A22402" s="1">
        <v>1090100673432</v>
      </c>
      <c r="B22402" t="s">
        <v>21289</v>
      </c>
    </row>
    <row r="22403" spans="1:2">
      <c r="A22403" s="1">
        <v>1090100673449</v>
      </c>
      <c r="B22403" t="s">
        <v>21290</v>
      </c>
    </row>
    <row r="22404" spans="1:2">
      <c r="A22404" s="1">
        <v>1090100673456</v>
      </c>
      <c r="B22404" t="s">
        <v>21291</v>
      </c>
    </row>
    <row r="22405" spans="1:2">
      <c r="A22405" s="1">
        <v>1090100673463</v>
      </c>
      <c r="B22405" t="s">
        <v>21292</v>
      </c>
    </row>
    <row r="22406" spans="1:2">
      <c r="A22406" s="1">
        <v>1090100673470</v>
      </c>
      <c r="B22406" t="s">
        <v>21293</v>
      </c>
    </row>
    <row r="22407" spans="1:2">
      <c r="A22407" s="1">
        <v>1090100673524</v>
      </c>
      <c r="B22407" t="s">
        <v>21293</v>
      </c>
    </row>
    <row r="22408" spans="1:2">
      <c r="A22408" s="1">
        <v>1090100673623</v>
      </c>
      <c r="B22408" t="s">
        <v>21294</v>
      </c>
    </row>
    <row r="22409" spans="1:2">
      <c r="A22409" s="1">
        <v>1090100673708</v>
      </c>
      <c r="B22409" t="s">
        <v>21295</v>
      </c>
    </row>
    <row r="22410" spans="1:2">
      <c r="A22410" s="1">
        <v>1090100673746</v>
      </c>
      <c r="B22410" t="s">
        <v>21296</v>
      </c>
    </row>
    <row r="22411" spans="1:2">
      <c r="A22411" s="1">
        <v>1090100673760</v>
      </c>
      <c r="B22411" t="s">
        <v>21297</v>
      </c>
    </row>
    <row r="22412" spans="1:2">
      <c r="A22412" s="1">
        <v>1090100673784</v>
      </c>
      <c r="B22412" t="s">
        <v>21298</v>
      </c>
    </row>
    <row r="22413" spans="1:2">
      <c r="A22413" s="1">
        <v>1090100673814</v>
      </c>
      <c r="B22413" t="s">
        <v>21299</v>
      </c>
    </row>
    <row r="22414" spans="1:2">
      <c r="A22414" s="1">
        <v>1090100673869</v>
      </c>
      <c r="B22414" t="s">
        <v>21300</v>
      </c>
    </row>
    <row r="22415" spans="1:2">
      <c r="A22415" s="1">
        <v>1090100673906</v>
      </c>
      <c r="B22415" t="s">
        <v>21301</v>
      </c>
    </row>
    <row r="22416" spans="1:2">
      <c r="A22416" s="1">
        <v>1090100673920</v>
      </c>
      <c r="B22416" t="s">
        <v>21302</v>
      </c>
    </row>
    <row r="22417" spans="1:2">
      <c r="A22417" s="1">
        <v>1090100673944</v>
      </c>
      <c r="B22417" t="s">
        <v>21303</v>
      </c>
    </row>
    <row r="22418" spans="1:2">
      <c r="A22418" s="1">
        <v>1090100673968</v>
      </c>
      <c r="B22418" t="s">
        <v>21304</v>
      </c>
    </row>
    <row r="22419" spans="1:2">
      <c r="A22419" s="1">
        <v>1090100673975</v>
      </c>
      <c r="B22419" t="s">
        <v>21305</v>
      </c>
    </row>
    <row r="22420" spans="1:2">
      <c r="A22420" s="1">
        <v>1090100673982</v>
      </c>
      <c r="B22420" t="s">
        <v>21306</v>
      </c>
    </row>
    <row r="22421" spans="1:2">
      <c r="A22421" s="1">
        <v>1090100673999</v>
      </c>
      <c r="B22421" t="s">
        <v>21307</v>
      </c>
    </row>
    <row r="22422" spans="1:2">
      <c r="A22422" s="1">
        <v>1090100674002</v>
      </c>
      <c r="B22422" t="s">
        <v>21308</v>
      </c>
    </row>
    <row r="22423" spans="1:2">
      <c r="A22423" s="1">
        <v>1090100674026</v>
      </c>
      <c r="B22423" t="s">
        <v>21309</v>
      </c>
    </row>
    <row r="22424" spans="1:2">
      <c r="A22424" s="1">
        <v>1090100674033</v>
      </c>
      <c r="B22424" t="s">
        <v>21310</v>
      </c>
    </row>
    <row r="22425" spans="1:2">
      <c r="A22425" s="1">
        <v>1090100674279</v>
      </c>
      <c r="B22425" t="s">
        <v>21311</v>
      </c>
    </row>
    <row r="22426" spans="1:2">
      <c r="A22426" s="1">
        <v>1090100674286</v>
      </c>
      <c r="B22426" t="s">
        <v>21312</v>
      </c>
    </row>
    <row r="22427" spans="1:2">
      <c r="A22427" s="1">
        <v>1090100674293</v>
      </c>
      <c r="B22427" t="s">
        <v>21313</v>
      </c>
    </row>
    <row r="22428" spans="1:2">
      <c r="A22428" s="1">
        <v>1090100674309</v>
      </c>
      <c r="B22428" t="s">
        <v>21314</v>
      </c>
    </row>
    <row r="22429" spans="1:2">
      <c r="A22429" s="1">
        <v>1090100674316</v>
      </c>
      <c r="B22429" t="s">
        <v>21315</v>
      </c>
    </row>
    <row r="22430" spans="1:2">
      <c r="A22430" s="1">
        <v>1090100674323</v>
      </c>
      <c r="B22430" t="s">
        <v>21316</v>
      </c>
    </row>
    <row r="22431" spans="1:2">
      <c r="A22431" s="1">
        <v>1090100674378</v>
      </c>
      <c r="B22431" t="s">
        <v>21317</v>
      </c>
    </row>
    <row r="22432" spans="1:2">
      <c r="A22432" s="1">
        <v>1090100674385</v>
      </c>
      <c r="B22432" t="s">
        <v>21318</v>
      </c>
    </row>
    <row r="22433" spans="1:2">
      <c r="A22433" s="1">
        <v>1090100674392</v>
      </c>
      <c r="B22433" t="s">
        <v>21319</v>
      </c>
    </row>
    <row r="22434" spans="1:2">
      <c r="A22434" s="1">
        <v>1090100674408</v>
      </c>
      <c r="B22434" t="s">
        <v>21320</v>
      </c>
    </row>
    <row r="22435" spans="1:2">
      <c r="A22435" s="1">
        <v>1090100674415</v>
      </c>
      <c r="B22435" t="s">
        <v>21321</v>
      </c>
    </row>
    <row r="22436" spans="1:2">
      <c r="A22436" s="1">
        <v>1090100674422</v>
      </c>
      <c r="B22436" t="s">
        <v>21322</v>
      </c>
    </row>
    <row r="22437" spans="1:2">
      <c r="A22437" s="1">
        <v>1090100674439</v>
      </c>
      <c r="B22437" t="s">
        <v>21323</v>
      </c>
    </row>
    <row r="22438" spans="1:2">
      <c r="A22438" s="1">
        <v>1090100674446</v>
      </c>
      <c r="B22438" t="s">
        <v>21324</v>
      </c>
    </row>
    <row r="22439" spans="1:2">
      <c r="A22439" s="1">
        <v>1090100674477</v>
      </c>
      <c r="B22439" t="s">
        <v>21325</v>
      </c>
    </row>
    <row r="22440" spans="1:2">
      <c r="A22440" s="1">
        <v>1090100674484</v>
      </c>
      <c r="B22440" t="s">
        <v>21326</v>
      </c>
    </row>
    <row r="22441" spans="1:2">
      <c r="A22441" s="1">
        <v>1090100674491</v>
      </c>
      <c r="B22441" t="s">
        <v>21327</v>
      </c>
    </row>
    <row r="22442" spans="1:2">
      <c r="A22442" s="1">
        <v>1090100674507</v>
      </c>
      <c r="B22442" t="s">
        <v>21328</v>
      </c>
    </row>
    <row r="22443" spans="1:2">
      <c r="A22443" s="1">
        <v>1090100674514</v>
      </c>
      <c r="B22443" t="s">
        <v>21329</v>
      </c>
    </row>
    <row r="22444" spans="1:2">
      <c r="A22444" s="1">
        <v>1090100674521</v>
      </c>
      <c r="B22444" t="s">
        <v>21330</v>
      </c>
    </row>
    <row r="22445" spans="1:2">
      <c r="A22445" s="1">
        <v>1090100674538</v>
      </c>
      <c r="B22445" t="s">
        <v>21331</v>
      </c>
    </row>
    <row r="22446" spans="1:2">
      <c r="A22446" s="1">
        <v>1090100674545</v>
      </c>
      <c r="B22446" t="s">
        <v>21332</v>
      </c>
    </row>
    <row r="22447" spans="1:2">
      <c r="A22447" s="1">
        <v>1090100674552</v>
      </c>
      <c r="B22447" t="s">
        <v>21333</v>
      </c>
    </row>
    <row r="22448" spans="1:2">
      <c r="A22448" s="1">
        <v>1090100674569</v>
      </c>
      <c r="B22448" t="s">
        <v>21334</v>
      </c>
    </row>
    <row r="22449" spans="1:2">
      <c r="A22449" s="1">
        <v>1090100674576</v>
      </c>
      <c r="B22449" t="s">
        <v>21335</v>
      </c>
    </row>
    <row r="22450" spans="1:2">
      <c r="A22450" s="1">
        <v>1090100674583</v>
      </c>
      <c r="B22450" t="s">
        <v>21336</v>
      </c>
    </row>
    <row r="22451" spans="1:2">
      <c r="A22451" s="1">
        <v>1090100674590</v>
      </c>
      <c r="B22451" t="s">
        <v>21337</v>
      </c>
    </row>
    <row r="22452" spans="1:2">
      <c r="A22452" s="1">
        <v>1090100674606</v>
      </c>
      <c r="B22452" t="s">
        <v>21338</v>
      </c>
    </row>
    <row r="22453" spans="1:2">
      <c r="A22453" s="1">
        <v>1090100674613</v>
      </c>
      <c r="B22453" t="s">
        <v>21339</v>
      </c>
    </row>
    <row r="22454" spans="1:2">
      <c r="A22454" s="1">
        <v>1090100674620</v>
      </c>
      <c r="B22454" t="s">
        <v>21340</v>
      </c>
    </row>
    <row r="22455" spans="1:2">
      <c r="A22455" s="1">
        <v>1090100674637</v>
      </c>
      <c r="B22455" t="s">
        <v>21341</v>
      </c>
    </row>
    <row r="22456" spans="1:2">
      <c r="A22456" s="1">
        <v>1090100674644</v>
      </c>
      <c r="B22456" t="s">
        <v>21342</v>
      </c>
    </row>
    <row r="22457" spans="1:2">
      <c r="A22457" s="1">
        <v>1090100674651</v>
      </c>
      <c r="B22457" t="s">
        <v>21343</v>
      </c>
    </row>
    <row r="22458" spans="1:2">
      <c r="A22458" s="1">
        <v>1090100674668</v>
      </c>
      <c r="B22458" t="s">
        <v>21344</v>
      </c>
    </row>
    <row r="22459" spans="1:2">
      <c r="A22459" s="1">
        <v>1090100674675</v>
      </c>
      <c r="B22459" t="s">
        <v>21345</v>
      </c>
    </row>
    <row r="22460" spans="1:2">
      <c r="A22460" s="1">
        <v>1090100674682</v>
      </c>
      <c r="B22460" t="s">
        <v>21346</v>
      </c>
    </row>
    <row r="22461" spans="1:2">
      <c r="A22461" s="1">
        <v>1090100674699</v>
      </c>
      <c r="B22461" t="s">
        <v>21347</v>
      </c>
    </row>
    <row r="22462" spans="1:2">
      <c r="A22462" s="1">
        <v>1090100674705</v>
      </c>
      <c r="B22462" t="s">
        <v>21348</v>
      </c>
    </row>
    <row r="22463" spans="1:2">
      <c r="A22463" s="1">
        <v>1090100674712</v>
      </c>
      <c r="B22463" t="s">
        <v>21349</v>
      </c>
    </row>
    <row r="22464" spans="1:2">
      <c r="A22464" s="1">
        <v>1090100674729</v>
      </c>
      <c r="B22464" t="s">
        <v>21350</v>
      </c>
    </row>
    <row r="22465" spans="1:2">
      <c r="A22465" s="1">
        <v>1090100674736</v>
      </c>
      <c r="B22465" t="s">
        <v>21351</v>
      </c>
    </row>
    <row r="22466" spans="1:2">
      <c r="A22466" s="1">
        <v>1090100674743</v>
      </c>
      <c r="B22466" t="s">
        <v>21352</v>
      </c>
    </row>
    <row r="22467" spans="1:2">
      <c r="A22467" s="1">
        <v>1090100674750</v>
      </c>
      <c r="B22467" t="s">
        <v>21353</v>
      </c>
    </row>
    <row r="22468" spans="1:2">
      <c r="A22468" s="1">
        <v>1090100674767</v>
      </c>
      <c r="B22468" t="s">
        <v>21354</v>
      </c>
    </row>
    <row r="22469" spans="1:2">
      <c r="A22469" s="1">
        <v>1090100675184</v>
      </c>
      <c r="B22469" t="s">
        <v>21355</v>
      </c>
    </row>
    <row r="22470" spans="1:2">
      <c r="A22470" s="1">
        <v>1090100675191</v>
      </c>
      <c r="B22470" t="s">
        <v>21356</v>
      </c>
    </row>
    <row r="22471" spans="1:2">
      <c r="A22471" s="1">
        <v>1090100675207</v>
      </c>
      <c r="B22471" t="s">
        <v>21357</v>
      </c>
    </row>
    <row r="22472" spans="1:2">
      <c r="A22472" s="1">
        <v>1090100675238</v>
      </c>
      <c r="B22472" t="s">
        <v>21358</v>
      </c>
    </row>
    <row r="22473" spans="1:2">
      <c r="A22473" s="1">
        <v>1090100675245</v>
      </c>
      <c r="B22473" t="s">
        <v>21359</v>
      </c>
    </row>
    <row r="22474" spans="1:2">
      <c r="A22474" s="1">
        <v>1090100675252</v>
      </c>
      <c r="B22474" t="s">
        <v>21360</v>
      </c>
    </row>
    <row r="22475" spans="1:2">
      <c r="A22475" s="1">
        <v>1090100675269</v>
      </c>
      <c r="B22475" t="s">
        <v>21361</v>
      </c>
    </row>
    <row r="22476" spans="1:2">
      <c r="A22476" s="1">
        <v>1090100675276</v>
      </c>
      <c r="B22476" t="s">
        <v>21362</v>
      </c>
    </row>
    <row r="22477" spans="1:2">
      <c r="A22477" s="1">
        <v>1090100675283</v>
      </c>
      <c r="B22477" t="s">
        <v>21363</v>
      </c>
    </row>
    <row r="22478" spans="1:2">
      <c r="A22478" s="1">
        <v>1090100675290</v>
      </c>
      <c r="B22478" t="s">
        <v>21364</v>
      </c>
    </row>
    <row r="22479" spans="1:2">
      <c r="A22479" s="1">
        <v>1090100675306</v>
      </c>
      <c r="B22479" t="s">
        <v>21365</v>
      </c>
    </row>
    <row r="22480" spans="1:2">
      <c r="A22480" s="1">
        <v>1090100675313</v>
      </c>
      <c r="B22480" t="s">
        <v>21366</v>
      </c>
    </row>
    <row r="22481" spans="1:2">
      <c r="A22481" s="1">
        <v>1090100675320</v>
      </c>
      <c r="B22481" t="s">
        <v>21367</v>
      </c>
    </row>
    <row r="22482" spans="1:2">
      <c r="A22482" s="1">
        <v>1090100675337</v>
      </c>
      <c r="B22482" t="s">
        <v>21368</v>
      </c>
    </row>
    <row r="22483" spans="1:2">
      <c r="A22483" s="1">
        <v>1090100675344</v>
      </c>
      <c r="B22483" t="s">
        <v>21369</v>
      </c>
    </row>
    <row r="22484" spans="1:2">
      <c r="A22484" s="1">
        <v>1090100675351</v>
      </c>
      <c r="B22484" t="s">
        <v>21370</v>
      </c>
    </row>
    <row r="22485" spans="1:2">
      <c r="A22485" s="1">
        <v>1090100675368</v>
      </c>
      <c r="B22485" t="s">
        <v>21371</v>
      </c>
    </row>
    <row r="22486" spans="1:2">
      <c r="A22486" s="1">
        <v>1090100675375</v>
      </c>
      <c r="B22486" t="s">
        <v>21372</v>
      </c>
    </row>
    <row r="22487" spans="1:2">
      <c r="A22487" s="1">
        <v>1090100675399</v>
      </c>
      <c r="B22487" t="s">
        <v>21373</v>
      </c>
    </row>
    <row r="22488" spans="1:2">
      <c r="A22488" s="1">
        <v>1090100675412</v>
      </c>
      <c r="B22488" t="s">
        <v>21374</v>
      </c>
    </row>
    <row r="22489" spans="1:2">
      <c r="A22489" s="1">
        <v>1090100675429</v>
      </c>
      <c r="B22489" t="s">
        <v>21375</v>
      </c>
    </row>
    <row r="22490" spans="1:2">
      <c r="A22490" s="1">
        <v>1090100675436</v>
      </c>
      <c r="B22490" t="s">
        <v>21376</v>
      </c>
    </row>
    <row r="22491" spans="1:2">
      <c r="A22491" s="1">
        <v>1090100675443</v>
      </c>
      <c r="B22491" t="s">
        <v>21377</v>
      </c>
    </row>
    <row r="22492" spans="1:2">
      <c r="A22492" s="1">
        <v>1090100675450</v>
      </c>
      <c r="B22492" t="s">
        <v>21378</v>
      </c>
    </row>
    <row r="22493" spans="1:2">
      <c r="A22493" s="1">
        <v>1090100675498</v>
      </c>
      <c r="B22493" t="s">
        <v>21379</v>
      </c>
    </row>
    <row r="22494" spans="1:2">
      <c r="A22494" s="1">
        <v>1090100675511</v>
      </c>
      <c r="B22494" t="s">
        <v>21380</v>
      </c>
    </row>
    <row r="22495" spans="1:2">
      <c r="A22495" s="1">
        <v>1090100675535</v>
      </c>
      <c r="B22495" t="s">
        <v>21381</v>
      </c>
    </row>
    <row r="22496" spans="1:2">
      <c r="A22496" s="1">
        <v>1090100675566</v>
      </c>
      <c r="B22496" t="s">
        <v>21382</v>
      </c>
    </row>
    <row r="22497" spans="1:2">
      <c r="A22497" s="1">
        <v>1090100675580</v>
      </c>
      <c r="B22497" t="s">
        <v>21383</v>
      </c>
    </row>
    <row r="22498" spans="1:2">
      <c r="A22498" s="1">
        <v>1090100675597</v>
      </c>
      <c r="B22498" t="s">
        <v>21384</v>
      </c>
    </row>
    <row r="22499" spans="1:2">
      <c r="A22499" s="1">
        <v>1090100675603</v>
      </c>
      <c r="B22499" t="s">
        <v>21385</v>
      </c>
    </row>
    <row r="22500" spans="1:2">
      <c r="A22500" s="1">
        <v>1090100675610</v>
      </c>
      <c r="B22500" t="s">
        <v>21386</v>
      </c>
    </row>
    <row r="22501" spans="1:2">
      <c r="A22501" s="1">
        <v>1090100676143</v>
      </c>
      <c r="B22501" t="s">
        <v>21387</v>
      </c>
    </row>
    <row r="22502" spans="1:2">
      <c r="A22502" s="1">
        <v>1090100676167</v>
      </c>
      <c r="B22502" t="s">
        <v>21388</v>
      </c>
    </row>
    <row r="22503" spans="1:2">
      <c r="A22503" s="1">
        <v>1090100676181</v>
      </c>
      <c r="B22503" t="s">
        <v>21389</v>
      </c>
    </row>
    <row r="22504" spans="1:2">
      <c r="A22504" s="1">
        <v>1090100676204</v>
      </c>
      <c r="B22504" t="s">
        <v>21390</v>
      </c>
    </row>
    <row r="22505" spans="1:2">
      <c r="A22505" s="1">
        <v>1090100676235</v>
      </c>
      <c r="B22505" t="s">
        <v>21391</v>
      </c>
    </row>
    <row r="22506" spans="1:2">
      <c r="A22506" s="1">
        <v>1090100676488</v>
      </c>
      <c r="B22506" t="s">
        <v>21392</v>
      </c>
    </row>
    <row r="22507" spans="1:2">
      <c r="A22507" s="1">
        <v>1090100676853</v>
      </c>
      <c r="B22507" t="s">
        <v>21393</v>
      </c>
    </row>
    <row r="22508" spans="1:2">
      <c r="A22508" s="1">
        <v>1090100676860</v>
      </c>
      <c r="B22508" t="s">
        <v>21394</v>
      </c>
    </row>
    <row r="22509" spans="1:2">
      <c r="A22509" s="1">
        <v>1090100677591</v>
      </c>
      <c r="B22509" t="s">
        <v>21395</v>
      </c>
    </row>
    <row r="22510" spans="1:2">
      <c r="A22510" s="1">
        <v>1090100677607</v>
      </c>
      <c r="B22510" t="s">
        <v>21396</v>
      </c>
    </row>
    <row r="22511" spans="1:2">
      <c r="A22511" s="1">
        <v>1090100677614</v>
      </c>
      <c r="B22511" t="s">
        <v>21397</v>
      </c>
    </row>
    <row r="22512" spans="1:2">
      <c r="A22512" s="1">
        <v>1090100677652</v>
      </c>
      <c r="B22512" t="s">
        <v>21398</v>
      </c>
    </row>
    <row r="22513" spans="1:2">
      <c r="A22513" s="1">
        <v>1090100677683</v>
      </c>
      <c r="B22513" t="s">
        <v>21399</v>
      </c>
    </row>
    <row r="22514" spans="1:2">
      <c r="A22514" s="1">
        <v>1090100677706</v>
      </c>
      <c r="B22514" t="s">
        <v>21400</v>
      </c>
    </row>
    <row r="22515" spans="1:2">
      <c r="A22515" s="1">
        <v>1090100677720</v>
      </c>
      <c r="B22515" t="s">
        <v>21401</v>
      </c>
    </row>
    <row r="22516" spans="1:2">
      <c r="A22516" s="1">
        <v>1090100677737</v>
      </c>
      <c r="B22516" t="s">
        <v>21402</v>
      </c>
    </row>
    <row r="22517" spans="1:2">
      <c r="A22517" s="1">
        <v>1090100677751</v>
      </c>
      <c r="B22517" t="s">
        <v>21403</v>
      </c>
    </row>
    <row r="22518" spans="1:2">
      <c r="A22518" s="1">
        <v>1090100677768</v>
      </c>
      <c r="B22518" t="s">
        <v>21404</v>
      </c>
    </row>
    <row r="22519" spans="1:2">
      <c r="A22519" s="1">
        <v>1090100677775</v>
      </c>
      <c r="B22519" t="s">
        <v>21405</v>
      </c>
    </row>
    <row r="22520" spans="1:2">
      <c r="A22520" s="1">
        <v>1090100677782</v>
      </c>
      <c r="B22520" t="s">
        <v>21406</v>
      </c>
    </row>
    <row r="22521" spans="1:2">
      <c r="A22521" s="1">
        <v>1090100678109</v>
      </c>
      <c r="B22521" t="s">
        <v>21407</v>
      </c>
    </row>
    <row r="22522" spans="1:2">
      <c r="A22522" s="1">
        <v>1090100678178</v>
      </c>
      <c r="B22522" t="s">
        <v>21408</v>
      </c>
    </row>
    <row r="22523" spans="1:2">
      <c r="A22523" s="1">
        <v>1090100678215</v>
      </c>
      <c r="B22523" t="s">
        <v>21409</v>
      </c>
    </row>
    <row r="22524" spans="1:2">
      <c r="A22524" s="1">
        <v>1090100678222</v>
      </c>
      <c r="B22524" t="s">
        <v>21410</v>
      </c>
    </row>
    <row r="22525" spans="1:2">
      <c r="A22525" s="1">
        <v>1090100678239</v>
      </c>
      <c r="B22525" t="s">
        <v>21411</v>
      </c>
    </row>
    <row r="22526" spans="1:2">
      <c r="A22526" s="1">
        <v>1090100678246</v>
      </c>
      <c r="B22526" t="s">
        <v>21412</v>
      </c>
    </row>
    <row r="22527" spans="1:2">
      <c r="A22527" s="1">
        <v>1090100678260</v>
      </c>
      <c r="B22527" t="s">
        <v>21413</v>
      </c>
    </row>
    <row r="22528" spans="1:2">
      <c r="A22528" s="1">
        <v>1090100678277</v>
      </c>
      <c r="B22528" t="s">
        <v>21414</v>
      </c>
    </row>
    <row r="22529" spans="1:2">
      <c r="A22529" s="1">
        <v>1090100678307</v>
      </c>
      <c r="B22529" t="s">
        <v>21415</v>
      </c>
    </row>
    <row r="22530" spans="1:2">
      <c r="A22530" s="1">
        <v>1090100678314</v>
      </c>
      <c r="B22530" t="s">
        <v>21416</v>
      </c>
    </row>
    <row r="22531" spans="1:2">
      <c r="A22531" s="1">
        <v>1090100678338</v>
      </c>
      <c r="B22531" t="s">
        <v>21417</v>
      </c>
    </row>
    <row r="22532" spans="1:2">
      <c r="A22532" s="1">
        <v>1090100678345</v>
      </c>
      <c r="B22532" t="s">
        <v>21418</v>
      </c>
    </row>
    <row r="22533" spans="1:2">
      <c r="A22533" s="1">
        <v>1090100678369</v>
      </c>
      <c r="B22533" t="s">
        <v>21419</v>
      </c>
    </row>
    <row r="22534" spans="1:2">
      <c r="A22534" s="1">
        <v>1090100678376</v>
      </c>
      <c r="B22534" t="s">
        <v>21420</v>
      </c>
    </row>
    <row r="22535" spans="1:2">
      <c r="A22535" s="1">
        <v>1090100678406</v>
      </c>
      <c r="B22535" t="s">
        <v>21421</v>
      </c>
    </row>
    <row r="22536" spans="1:2">
      <c r="A22536" s="1">
        <v>1090100678413</v>
      </c>
      <c r="B22536" t="s">
        <v>21422</v>
      </c>
    </row>
    <row r="22537" spans="1:2">
      <c r="A22537" s="1">
        <v>1090100678420</v>
      </c>
      <c r="B22537" t="s">
        <v>21423</v>
      </c>
    </row>
    <row r="22538" spans="1:2">
      <c r="A22538" s="1">
        <v>1090100678451</v>
      </c>
      <c r="B22538" t="s">
        <v>21424</v>
      </c>
    </row>
    <row r="22539" spans="1:2">
      <c r="A22539" s="1">
        <v>1090100679014</v>
      </c>
      <c r="B22539" t="s">
        <v>21425</v>
      </c>
    </row>
    <row r="22540" spans="1:2">
      <c r="A22540" s="1">
        <v>1090100679113</v>
      </c>
      <c r="B22540" t="s">
        <v>21426</v>
      </c>
    </row>
    <row r="22541" spans="1:2">
      <c r="A22541" s="1">
        <v>1090100679199</v>
      </c>
      <c r="B22541" t="s">
        <v>21427</v>
      </c>
    </row>
    <row r="22542" spans="1:2">
      <c r="A22542" s="1">
        <v>1090100680270</v>
      </c>
      <c r="B22542" t="s">
        <v>21428</v>
      </c>
    </row>
    <row r="22543" spans="1:2">
      <c r="A22543" s="1">
        <v>1090100680348</v>
      </c>
      <c r="B22543" t="s">
        <v>21429</v>
      </c>
    </row>
    <row r="22544" spans="1:2">
      <c r="A22544" s="1">
        <v>1090100680362</v>
      </c>
      <c r="B22544" t="s">
        <v>21430</v>
      </c>
    </row>
    <row r="22545" spans="1:2">
      <c r="A22545" s="1">
        <v>1090100680492</v>
      </c>
      <c r="B22545" t="s">
        <v>21431</v>
      </c>
    </row>
    <row r="22546" spans="1:2">
      <c r="A22546" s="1">
        <v>1090100680584</v>
      </c>
      <c r="B22546" t="s">
        <v>21432</v>
      </c>
    </row>
    <row r="22547" spans="1:2">
      <c r="A22547" s="1">
        <v>1090100680676</v>
      </c>
      <c r="B22547" t="s">
        <v>21433</v>
      </c>
    </row>
    <row r="22548" spans="1:2">
      <c r="A22548" s="1">
        <v>1090100680706</v>
      </c>
      <c r="B22548" t="s">
        <v>21434</v>
      </c>
    </row>
    <row r="22549" spans="1:2">
      <c r="A22549" s="1">
        <v>1090100681949</v>
      </c>
      <c r="B22549" t="s">
        <v>21435</v>
      </c>
    </row>
    <row r="22550" spans="1:2">
      <c r="A22550" s="1">
        <v>1090100682137</v>
      </c>
      <c r="B22550" t="s">
        <v>21436</v>
      </c>
    </row>
    <row r="22551" spans="1:2">
      <c r="A22551" s="1">
        <v>1090100682175</v>
      </c>
      <c r="B22551" t="s">
        <v>21437</v>
      </c>
    </row>
    <row r="22552" spans="1:2">
      <c r="A22552" s="1">
        <v>1090100682212</v>
      </c>
      <c r="B22552" t="s">
        <v>21438</v>
      </c>
    </row>
    <row r="22553" spans="1:2">
      <c r="A22553" s="1">
        <v>1090100682281</v>
      </c>
      <c r="B22553" t="s">
        <v>21439</v>
      </c>
    </row>
    <row r="22554" spans="1:2">
      <c r="A22554" s="1">
        <v>1090100682298</v>
      </c>
      <c r="B22554" t="s">
        <v>21440</v>
      </c>
    </row>
    <row r="22555" spans="1:2">
      <c r="A22555" s="1">
        <v>1090100682304</v>
      </c>
      <c r="B22555" t="s">
        <v>21441</v>
      </c>
    </row>
    <row r="22556" spans="1:2">
      <c r="A22556" s="1">
        <v>1090100682311</v>
      </c>
      <c r="B22556" t="s">
        <v>21442</v>
      </c>
    </row>
    <row r="22557" spans="1:2">
      <c r="A22557" s="1">
        <v>1090100682328</v>
      </c>
      <c r="B22557" t="s">
        <v>21443</v>
      </c>
    </row>
    <row r="22558" spans="1:2">
      <c r="A22558" s="1">
        <v>1090100682335</v>
      </c>
      <c r="B22558" t="s">
        <v>21444</v>
      </c>
    </row>
    <row r="22559" spans="1:2">
      <c r="A22559" s="1">
        <v>1090100682342</v>
      </c>
      <c r="B22559" t="s">
        <v>21445</v>
      </c>
    </row>
    <row r="22560" spans="1:2">
      <c r="A22560" s="1">
        <v>1090100682359</v>
      </c>
      <c r="B22560" t="s">
        <v>21446</v>
      </c>
    </row>
    <row r="22561" spans="1:2">
      <c r="A22561" s="1">
        <v>1090100682373</v>
      </c>
      <c r="B22561" t="s">
        <v>21447</v>
      </c>
    </row>
    <row r="22562" spans="1:2">
      <c r="A22562" s="1">
        <v>1090100682458</v>
      </c>
      <c r="B22562" t="s">
        <v>21448</v>
      </c>
    </row>
    <row r="22563" spans="1:2">
      <c r="A22563" s="1">
        <v>1090100682540</v>
      </c>
      <c r="B22563" t="s">
        <v>21449</v>
      </c>
    </row>
    <row r="22564" spans="1:2">
      <c r="A22564" s="1">
        <v>1090100682571</v>
      </c>
      <c r="B22564" t="s">
        <v>21450</v>
      </c>
    </row>
    <row r="22565" spans="1:2">
      <c r="A22565" s="1">
        <v>1090100682595</v>
      </c>
      <c r="B22565" t="s">
        <v>21451</v>
      </c>
    </row>
    <row r="22566" spans="1:2">
      <c r="A22566" s="1">
        <v>1090100682625</v>
      </c>
      <c r="B22566" t="s">
        <v>21452</v>
      </c>
    </row>
    <row r="22567" spans="1:2">
      <c r="A22567" s="1">
        <v>1090100682649</v>
      </c>
      <c r="B22567" t="s">
        <v>21453</v>
      </c>
    </row>
    <row r="22568" spans="1:2">
      <c r="A22568" s="1">
        <v>1090100682670</v>
      </c>
      <c r="B22568" t="s">
        <v>21454</v>
      </c>
    </row>
    <row r="22569" spans="1:2">
      <c r="A22569" s="1">
        <v>1090100682694</v>
      </c>
      <c r="B22569" t="s">
        <v>21455</v>
      </c>
    </row>
    <row r="22570" spans="1:2">
      <c r="A22570" s="1">
        <v>1090100683202</v>
      </c>
      <c r="B22570" t="s">
        <v>21456</v>
      </c>
    </row>
    <row r="22571" spans="1:2">
      <c r="A22571" s="1">
        <v>1090100683677</v>
      </c>
      <c r="B22571" t="s">
        <v>21457</v>
      </c>
    </row>
    <row r="22572" spans="1:2">
      <c r="A22572" s="1">
        <v>1090100684018</v>
      </c>
      <c r="B22572" t="s">
        <v>21458</v>
      </c>
    </row>
    <row r="22573" spans="1:2">
      <c r="A22573" s="1">
        <v>1090100684056</v>
      </c>
      <c r="B22573" t="s">
        <v>21459</v>
      </c>
    </row>
    <row r="22574" spans="1:2">
      <c r="A22574" s="1">
        <v>1090100684063</v>
      </c>
      <c r="B22574" t="s">
        <v>21460</v>
      </c>
    </row>
    <row r="22575" spans="1:2">
      <c r="A22575" s="1">
        <v>1090100684070</v>
      </c>
      <c r="B22575" t="s">
        <v>21461</v>
      </c>
    </row>
    <row r="22576" spans="1:2">
      <c r="A22576" s="1">
        <v>1090100684087</v>
      </c>
      <c r="B22576" t="s">
        <v>21462</v>
      </c>
    </row>
    <row r="22577" spans="1:2">
      <c r="A22577" s="1">
        <v>1090100684094</v>
      </c>
      <c r="B22577" t="s">
        <v>21463</v>
      </c>
    </row>
    <row r="22578" spans="1:2">
      <c r="A22578" s="1">
        <v>1090100684100</v>
      </c>
      <c r="B22578" t="s">
        <v>21464</v>
      </c>
    </row>
    <row r="22579" spans="1:2">
      <c r="A22579" s="1">
        <v>1090100684445</v>
      </c>
      <c r="B22579" t="s">
        <v>21465</v>
      </c>
    </row>
    <row r="22580" spans="1:2">
      <c r="A22580" s="1">
        <v>1090100684476</v>
      </c>
      <c r="B22580" t="s">
        <v>21466</v>
      </c>
    </row>
    <row r="22581" spans="1:2">
      <c r="A22581" s="1">
        <v>1090100684520</v>
      </c>
      <c r="B22581" t="s">
        <v>21467</v>
      </c>
    </row>
    <row r="22582" spans="1:2">
      <c r="A22582" s="1">
        <v>1090100684551</v>
      </c>
      <c r="B22582" t="s">
        <v>21468</v>
      </c>
    </row>
    <row r="22583" spans="1:2">
      <c r="A22583" s="1">
        <v>1090100684667</v>
      </c>
      <c r="B22583" t="s">
        <v>21469</v>
      </c>
    </row>
    <row r="22584" spans="1:2">
      <c r="A22584" s="1">
        <v>1090100684711</v>
      </c>
      <c r="B22584" t="s">
        <v>21470</v>
      </c>
    </row>
    <row r="22585" spans="1:2">
      <c r="A22585" s="1">
        <v>1090100684742</v>
      </c>
      <c r="B22585" t="s">
        <v>21471</v>
      </c>
    </row>
    <row r="22586" spans="1:2">
      <c r="A22586" s="1">
        <v>1090100684780</v>
      </c>
      <c r="B22586" t="s">
        <v>21472</v>
      </c>
    </row>
    <row r="22587" spans="1:2">
      <c r="A22587" s="1">
        <v>1090100684827</v>
      </c>
      <c r="B22587" t="s">
        <v>21473</v>
      </c>
    </row>
    <row r="22588" spans="1:2">
      <c r="A22588" s="1">
        <v>1090100685251</v>
      </c>
      <c r="B22588" t="s">
        <v>21474</v>
      </c>
    </row>
    <row r="22589" spans="1:2">
      <c r="A22589" s="1">
        <v>1090100685374</v>
      </c>
      <c r="B22589" t="s">
        <v>21475</v>
      </c>
    </row>
    <row r="22590" spans="1:2">
      <c r="A22590" s="1">
        <v>1090100688689</v>
      </c>
      <c r="B22590" t="s">
        <v>21476</v>
      </c>
    </row>
    <row r="22591" spans="1:2">
      <c r="A22591" s="1">
        <v>1090100688702</v>
      </c>
      <c r="B22591" t="s">
        <v>21477</v>
      </c>
    </row>
    <row r="22592" spans="1:2">
      <c r="A22592" s="1">
        <v>1090100688719</v>
      </c>
      <c r="B22592" t="s">
        <v>21478</v>
      </c>
    </row>
    <row r="22593" spans="1:2">
      <c r="A22593" s="1">
        <v>1090100688726</v>
      </c>
      <c r="B22593" t="s">
        <v>21479</v>
      </c>
    </row>
    <row r="22594" spans="1:2">
      <c r="A22594" s="1">
        <v>1090100688733</v>
      </c>
      <c r="B22594" t="s">
        <v>21480</v>
      </c>
    </row>
    <row r="22595" spans="1:2">
      <c r="A22595" s="1">
        <v>1090100688740</v>
      </c>
      <c r="B22595" t="s">
        <v>21481</v>
      </c>
    </row>
    <row r="22596" spans="1:2">
      <c r="A22596" s="1">
        <v>1090100688757</v>
      </c>
      <c r="B22596" t="s">
        <v>21482</v>
      </c>
    </row>
    <row r="22597" spans="1:2">
      <c r="A22597" s="1">
        <v>1090100688764</v>
      </c>
      <c r="B22597" t="s">
        <v>21483</v>
      </c>
    </row>
    <row r="22598" spans="1:2">
      <c r="A22598" s="1">
        <v>1090100688771</v>
      </c>
      <c r="B22598" t="s">
        <v>21484</v>
      </c>
    </row>
    <row r="22599" spans="1:2">
      <c r="A22599" s="1">
        <v>1090100688788</v>
      </c>
      <c r="B22599" t="s">
        <v>21485</v>
      </c>
    </row>
    <row r="22600" spans="1:2">
      <c r="A22600" s="1">
        <v>1090100688818</v>
      </c>
      <c r="B22600" t="s">
        <v>21486</v>
      </c>
    </row>
    <row r="22601" spans="1:2">
      <c r="A22601" s="1">
        <v>1090100688825</v>
      </c>
      <c r="B22601" t="s">
        <v>21487</v>
      </c>
    </row>
    <row r="22602" spans="1:2">
      <c r="A22602" s="1">
        <v>1090100688832</v>
      </c>
      <c r="B22602" t="s">
        <v>21488</v>
      </c>
    </row>
    <row r="22603" spans="1:2">
      <c r="A22603" s="1">
        <v>1090100688849</v>
      </c>
      <c r="B22603" t="s">
        <v>21489</v>
      </c>
    </row>
    <row r="22604" spans="1:2">
      <c r="A22604" s="1">
        <v>1090100688856</v>
      </c>
      <c r="B22604" t="s">
        <v>21490</v>
      </c>
    </row>
    <row r="22605" spans="1:2">
      <c r="A22605" s="1">
        <v>1090100688863</v>
      </c>
      <c r="B22605" t="s">
        <v>21491</v>
      </c>
    </row>
    <row r="22606" spans="1:2">
      <c r="A22606" s="1">
        <v>1090100688870</v>
      </c>
      <c r="B22606" t="s">
        <v>21492</v>
      </c>
    </row>
    <row r="22607" spans="1:2">
      <c r="A22607" s="1">
        <v>1090100688887</v>
      </c>
      <c r="B22607" t="s">
        <v>21493</v>
      </c>
    </row>
    <row r="22608" spans="1:2">
      <c r="A22608" s="1">
        <v>1090100688917</v>
      </c>
      <c r="B22608" t="s">
        <v>21494</v>
      </c>
    </row>
    <row r="22609" spans="1:2">
      <c r="A22609" s="1">
        <v>1090100688924</v>
      </c>
      <c r="B22609" t="s">
        <v>21495</v>
      </c>
    </row>
    <row r="22610" spans="1:2">
      <c r="A22610" s="1">
        <v>1090100688931</v>
      </c>
      <c r="B22610" t="s">
        <v>21496</v>
      </c>
    </row>
    <row r="22611" spans="1:2">
      <c r="A22611" s="1">
        <v>1090100688948</v>
      </c>
      <c r="B22611" t="s">
        <v>21497</v>
      </c>
    </row>
    <row r="22612" spans="1:2">
      <c r="A22612" s="1">
        <v>1090100688955</v>
      </c>
      <c r="B22612" t="s">
        <v>21498</v>
      </c>
    </row>
    <row r="22613" spans="1:2">
      <c r="A22613" s="1">
        <v>1090100688962</v>
      </c>
      <c r="B22613" t="s">
        <v>21499</v>
      </c>
    </row>
    <row r="22614" spans="1:2">
      <c r="A22614" s="1">
        <v>1090100688979</v>
      </c>
      <c r="B22614" t="s">
        <v>21500</v>
      </c>
    </row>
    <row r="22615" spans="1:2">
      <c r="A22615" s="1">
        <v>1090100688986</v>
      </c>
      <c r="B22615" t="s">
        <v>21501</v>
      </c>
    </row>
    <row r="22616" spans="1:2">
      <c r="A22616" s="1">
        <v>1090100688993</v>
      </c>
      <c r="B22616" t="s">
        <v>21502</v>
      </c>
    </row>
    <row r="22617" spans="1:2">
      <c r="A22617" s="1">
        <v>1090100689006</v>
      </c>
      <c r="B22617" t="s">
        <v>21503</v>
      </c>
    </row>
    <row r="22618" spans="1:2">
      <c r="A22618" s="1">
        <v>1090100689013</v>
      </c>
      <c r="B22618" t="s">
        <v>21504</v>
      </c>
    </row>
    <row r="22619" spans="1:2">
      <c r="A22619" s="1">
        <v>1090100689020</v>
      </c>
      <c r="B22619" t="s">
        <v>21505</v>
      </c>
    </row>
    <row r="22620" spans="1:2">
      <c r="A22620" s="1">
        <v>1090100689860</v>
      </c>
      <c r="B22620" t="s">
        <v>21506</v>
      </c>
    </row>
    <row r="22621" spans="1:2">
      <c r="A22621" s="1">
        <v>1090100689938</v>
      </c>
      <c r="B22621" t="s">
        <v>21507</v>
      </c>
    </row>
    <row r="22622" spans="1:2">
      <c r="A22622" s="1">
        <v>1090100689969</v>
      </c>
      <c r="B22622" t="s">
        <v>21389</v>
      </c>
    </row>
    <row r="22623" spans="1:2">
      <c r="A22623" s="1">
        <v>1090100689976</v>
      </c>
      <c r="B22623" t="s">
        <v>21508</v>
      </c>
    </row>
    <row r="22624" spans="1:2">
      <c r="A22624" s="1">
        <v>1090100689983</v>
      </c>
      <c r="B22624" t="s">
        <v>21509</v>
      </c>
    </row>
    <row r="22625" spans="1:2">
      <c r="A22625" s="1">
        <v>1090100690002</v>
      </c>
      <c r="B22625" t="s">
        <v>21510</v>
      </c>
    </row>
    <row r="22626" spans="1:2">
      <c r="A22626" s="1">
        <v>1090100690057</v>
      </c>
      <c r="B22626" t="s">
        <v>21511</v>
      </c>
    </row>
    <row r="22627" spans="1:2">
      <c r="A22627" s="1">
        <v>1090100690071</v>
      </c>
      <c r="B22627" t="s">
        <v>21512</v>
      </c>
    </row>
    <row r="22628" spans="1:2">
      <c r="A22628" s="1">
        <v>1090100690545</v>
      </c>
      <c r="B22628" t="s">
        <v>21513</v>
      </c>
    </row>
    <row r="22629" spans="1:2">
      <c r="A22629" s="1">
        <v>1090100690552</v>
      </c>
      <c r="B22629" t="s">
        <v>21514</v>
      </c>
    </row>
    <row r="22630" spans="1:2">
      <c r="A22630" s="1">
        <v>1090100690569</v>
      </c>
      <c r="B22630" t="s">
        <v>21515</v>
      </c>
    </row>
    <row r="22631" spans="1:2">
      <c r="A22631" s="1">
        <v>1090100690576</v>
      </c>
      <c r="B22631" t="s">
        <v>21516</v>
      </c>
    </row>
    <row r="22632" spans="1:2">
      <c r="A22632" s="1">
        <v>1090100690583</v>
      </c>
      <c r="B22632" t="s">
        <v>21517</v>
      </c>
    </row>
    <row r="22633" spans="1:2">
      <c r="A22633" s="1">
        <v>1090100690590</v>
      </c>
      <c r="B22633" t="s">
        <v>21518</v>
      </c>
    </row>
    <row r="22634" spans="1:2">
      <c r="A22634" s="1">
        <v>1090100690606</v>
      </c>
      <c r="B22634" t="s">
        <v>21519</v>
      </c>
    </row>
    <row r="22635" spans="1:2">
      <c r="A22635" s="1">
        <v>1090100690613</v>
      </c>
      <c r="B22635" t="s">
        <v>21520</v>
      </c>
    </row>
    <row r="22636" spans="1:2">
      <c r="A22636" s="1">
        <v>1090100690620</v>
      </c>
      <c r="B22636" t="s">
        <v>21521</v>
      </c>
    </row>
    <row r="22637" spans="1:2">
      <c r="A22637" s="1">
        <v>1090100690637</v>
      </c>
      <c r="B22637" t="s">
        <v>21522</v>
      </c>
    </row>
    <row r="22638" spans="1:2">
      <c r="A22638" s="1">
        <v>1090100690644</v>
      </c>
      <c r="B22638" t="s">
        <v>21523</v>
      </c>
    </row>
    <row r="22639" spans="1:2">
      <c r="A22639" s="1">
        <v>1090100690675</v>
      </c>
      <c r="B22639" t="s">
        <v>21524</v>
      </c>
    </row>
    <row r="22640" spans="1:2">
      <c r="A22640" s="1">
        <v>1090100690682</v>
      </c>
      <c r="B22640" t="s">
        <v>21525</v>
      </c>
    </row>
    <row r="22641" spans="1:2">
      <c r="A22641" s="1">
        <v>1090100690774</v>
      </c>
      <c r="B22641" t="s">
        <v>21526</v>
      </c>
    </row>
    <row r="22642" spans="1:2">
      <c r="A22642" s="1">
        <v>1090100690811</v>
      </c>
      <c r="B22642" t="s">
        <v>21527</v>
      </c>
    </row>
    <row r="22643" spans="1:2">
      <c r="A22643" s="1">
        <v>1090100690828</v>
      </c>
      <c r="B22643" t="s">
        <v>21528</v>
      </c>
    </row>
    <row r="22644" spans="1:2">
      <c r="A22644" s="1">
        <v>1090100690835</v>
      </c>
      <c r="B22644" t="s">
        <v>21529</v>
      </c>
    </row>
    <row r="22645" spans="1:2">
      <c r="A22645" s="1">
        <v>1090100691122</v>
      </c>
      <c r="B22645" t="s">
        <v>21530</v>
      </c>
    </row>
    <row r="22646" spans="1:2">
      <c r="A22646" s="1">
        <v>1090100691399</v>
      </c>
      <c r="B22646" t="s">
        <v>21531</v>
      </c>
    </row>
    <row r="22647" spans="1:2">
      <c r="A22647" s="1">
        <v>1090100691405</v>
      </c>
      <c r="B22647" t="s">
        <v>21532</v>
      </c>
    </row>
    <row r="22648" spans="1:2">
      <c r="A22648" s="1">
        <v>1090100691412</v>
      </c>
      <c r="B22648" t="s">
        <v>21533</v>
      </c>
    </row>
    <row r="22649" spans="1:2">
      <c r="A22649" s="1">
        <v>1090100691429</v>
      </c>
      <c r="B22649" t="s">
        <v>21534</v>
      </c>
    </row>
    <row r="22650" spans="1:2">
      <c r="A22650" s="1">
        <v>1090100691436</v>
      </c>
      <c r="B22650" t="s">
        <v>21535</v>
      </c>
    </row>
    <row r="22651" spans="1:2">
      <c r="A22651" s="1">
        <v>1090100691443</v>
      </c>
      <c r="B22651" t="s">
        <v>21536</v>
      </c>
    </row>
    <row r="22652" spans="1:2">
      <c r="A22652" s="1">
        <v>1090100691450</v>
      </c>
      <c r="B22652" t="s">
        <v>21537</v>
      </c>
    </row>
    <row r="22653" spans="1:2">
      <c r="A22653" s="1">
        <v>1090100691467</v>
      </c>
      <c r="B22653" t="s">
        <v>21538</v>
      </c>
    </row>
    <row r="22654" spans="1:2">
      <c r="A22654" s="1">
        <v>1090100691474</v>
      </c>
      <c r="B22654" t="s">
        <v>21539</v>
      </c>
    </row>
    <row r="22655" spans="1:2">
      <c r="A22655" s="1">
        <v>1090100691481</v>
      </c>
      <c r="B22655" t="s">
        <v>21540</v>
      </c>
    </row>
    <row r="22656" spans="1:2">
      <c r="A22656" s="1">
        <v>1090100691498</v>
      </c>
      <c r="B22656" t="s">
        <v>21541</v>
      </c>
    </row>
    <row r="22657" spans="1:2">
      <c r="A22657" s="1">
        <v>1090100691511</v>
      </c>
      <c r="B22657" t="s">
        <v>21542</v>
      </c>
    </row>
    <row r="22658" spans="1:2">
      <c r="A22658" s="1">
        <v>1090100691528</v>
      </c>
      <c r="B22658" t="s">
        <v>21543</v>
      </c>
    </row>
    <row r="22659" spans="1:2">
      <c r="A22659" s="1">
        <v>1090100691535</v>
      </c>
      <c r="B22659" t="s">
        <v>21544</v>
      </c>
    </row>
    <row r="22660" spans="1:2">
      <c r="A22660" s="1">
        <v>1090100691542</v>
      </c>
      <c r="B22660" t="s">
        <v>21545</v>
      </c>
    </row>
    <row r="22661" spans="1:2">
      <c r="A22661" s="1">
        <v>1090100691559</v>
      </c>
      <c r="B22661" t="s">
        <v>21546</v>
      </c>
    </row>
    <row r="22662" spans="1:2">
      <c r="A22662" s="1">
        <v>1090100691566</v>
      </c>
      <c r="B22662" t="s">
        <v>21547</v>
      </c>
    </row>
    <row r="22663" spans="1:2">
      <c r="A22663" s="1">
        <v>1090100691573</v>
      </c>
      <c r="B22663" t="s">
        <v>21548</v>
      </c>
    </row>
    <row r="22664" spans="1:2">
      <c r="A22664" s="1">
        <v>1090100691580</v>
      </c>
      <c r="B22664" t="s">
        <v>21549</v>
      </c>
    </row>
    <row r="22665" spans="1:2">
      <c r="A22665" s="1">
        <v>1090100691597</v>
      </c>
      <c r="B22665" t="s">
        <v>21550</v>
      </c>
    </row>
    <row r="22666" spans="1:2">
      <c r="A22666" s="1">
        <v>1090100691603</v>
      </c>
      <c r="B22666" t="s">
        <v>21551</v>
      </c>
    </row>
    <row r="22667" spans="1:2">
      <c r="A22667" s="1">
        <v>1090100691610</v>
      </c>
      <c r="B22667" t="s">
        <v>21552</v>
      </c>
    </row>
    <row r="22668" spans="1:2">
      <c r="A22668" s="1">
        <v>1090100691627</v>
      </c>
      <c r="B22668" t="s">
        <v>21553</v>
      </c>
    </row>
    <row r="22669" spans="1:2">
      <c r="A22669" s="1">
        <v>1090100691634</v>
      </c>
      <c r="B22669" t="s">
        <v>21554</v>
      </c>
    </row>
    <row r="22670" spans="1:2">
      <c r="A22670" s="1">
        <v>1090100691641</v>
      </c>
      <c r="B22670" t="s">
        <v>21555</v>
      </c>
    </row>
    <row r="22671" spans="1:2">
      <c r="A22671" s="1">
        <v>1090100691658</v>
      </c>
      <c r="B22671" t="s">
        <v>21556</v>
      </c>
    </row>
    <row r="22672" spans="1:2">
      <c r="A22672" s="1">
        <v>1090100691665</v>
      </c>
      <c r="B22672" t="s">
        <v>21557</v>
      </c>
    </row>
    <row r="22673" spans="1:2">
      <c r="A22673" s="1">
        <v>1090100691689</v>
      </c>
      <c r="B22673" t="e">
        <f>+WATER HEATER VODA ME HEATING ELEMENT DSF85F</f>
        <v>#NAME?</v>
      </c>
    </row>
    <row r="22674" spans="1:2">
      <c r="A22674" s="1">
        <v>1090100691870</v>
      </c>
      <c r="B22674" t="s">
        <v>21558</v>
      </c>
    </row>
    <row r="22675" spans="1:2">
      <c r="A22675" s="1">
        <v>1090100691894</v>
      </c>
      <c r="B22675" t="s">
        <v>21559</v>
      </c>
    </row>
    <row r="22676" spans="1:2">
      <c r="A22676" s="1">
        <v>1090100691900</v>
      </c>
      <c r="B22676" t="s">
        <v>21560</v>
      </c>
    </row>
    <row r="22677" spans="1:2">
      <c r="A22677" s="1">
        <v>1090100691917</v>
      </c>
      <c r="B22677" t="s">
        <v>21561</v>
      </c>
    </row>
    <row r="22678" spans="1:2">
      <c r="A22678" s="1">
        <v>1090100691931</v>
      </c>
      <c r="B22678" t="s">
        <v>21562</v>
      </c>
    </row>
    <row r="22679" spans="1:2">
      <c r="A22679" s="1">
        <v>1090100691948</v>
      </c>
      <c r="B22679" t="s">
        <v>21563</v>
      </c>
    </row>
    <row r="22680" spans="1:2">
      <c r="A22680" s="1">
        <v>1090100691955</v>
      </c>
      <c r="B22680" t="s">
        <v>21564</v>
      </c>
    </row>
    <row r="22681" spans="1:2">
      <c r="A22681" s="1">
        <v>1090100691962</v>
      </c>
      <c r="B22681" t="s">
        <v>21565</v>
      </c>
    </row>
    <row r="22682" spans="1:2">
      <c r="A22682" s="1">
        <v>1090100691979</v>
      </c>
      <c r="B22682" t="s">
        <v>21566</v>
      </c>
    </row>
    <row r="22683" spans="1:2">
      <c r="A22683" s="1">
        <v>1090100691986</v>
      </c>
      <c r="B22683" t="s">
        <v>21567</v>
      </c>
    </row>
    <row r="22684" spans="1:2">
      <c r="A22684" s="1">
        <v>1090100692372</v>
      </c>
      <c r="B22684" t="s">
        <v>21568</v>
      </c>
    </row>
    <row r="22685" spans="1:2">
      <c r="A22685" s="1">
        <v>1090100692433</v>
      </c>
      <c r="B22685" t="s">
        <v>21569</v>
      </c>
    </row>
    <row r="22686" spans="1:2">
      <c r="A22686" s="1">
        <v>1090100692495</v>
      </c>
      <c r="B22686" t="s">
        <v>21570</v>
      </c>
    </row>
    <row r="22687" spans="1:2">
      <c r="A22687" s="1">
        <v>1090100693102</v>
      </c>
      <c r="B22687" t="s">
        <v>21571</v>
      </c>
    </row>
    <row r="22688" spans="1:2">
      <c r="A22688" s="1">
        <v>1090100693287</v>
      </c>
      <c r="B22688" t="s">
        <v>21572</v>
      </c>
    </row>
    <row r="22689" spans="1:2">
      <c r="A22689" s="1">
        <v>1090100693294</v>
      </c>
      <c r="B22689" t="s">
        <v>21573</v>
      </c>
    </row>
    <row r="22690" spans="1:2">
      <c r="A22690" s="1">
        <v>1090100693300</v>
      </c>
      <c r="B22690" t="s">
        <v>21574</v>
      </c>
    </row>
    <row r="22691" spans="1:2">
      <c r="A22691" s="1">
        <v>1090100693317</v>
      </c>
      <c r="B22691" t="s">
        <v>21575</v>
      </c>
    </row>
    <row r="22692" spans="1:2">
      <c r="A22692" s="1">
        <v>1090100693324</v>
      </c>
      <c r="B22692" t="s">
        <v>21576</v>
      </c>
    </row>
    <row r="22693" spans="1:2">
      <c r="A22693" s="1">
        <v>1090100693331</v>
      </c>
      <c r="B22693" t="s">
        <v>21577</v>
      </c>
    </row>
    <row r="22694" spans="1:2">
      <c r="A22694" s="1">
        <v>1090100693348</v>
      </c>
      <c r="B22694" t="s">
        <v>21578</v>
      </c>
    </row>
    <row r="22695" spans="1:2">
      <c r="A22695" s="1">
        <v>1090100693355</v>
      </c>
      <c r="B22695" t="s">
        <v>21579</v>
      </c>
    </row>
    <row r="22696" spans="1:2">
      <c r="A22696" s="1">
        <v>1090100693362</v>
      </c>
      <c r="B22696" t="s">
        <v>21580</v>
      </c>
    </row>
    <row r="22697" spans="1:2">
      <c r="A22697" s="1">
        <v>1090100693379</v>
      </c>
      <c r="B22697" t="s">
        <v>21581</v>
      </c>
    </row>
    <row r="22698" spans="1:2">
      <c r="A22698" s="1">
        <v>1090100693386</v>
      </c>
      <c r="B22698" t="s">
        <v>21582</v>
      </c>
    </row>
    <row r="22699" spans="1:2">
      <c r="A22699" s="1">
        <v>1090100693393</v>
      </c>
      <c r="B22699" t="s">
        <v>21583</v>
      </c>
    </row>
    <row r="22700" spans="1:2">
      <c r="A22700" s="1">
        <v>1090100693409</v>
      </c>
      <c r="B22700" t="s">
        <v>21584</v>
      </c>
    </row>
    <row r="22701" spans="1:2">
      <c r="A22701" s="1">
        <v>1090100693416</v>
      </c>
      <c r="B22701" t="s">
        <v>21585</v>
      </c>
    </row>
    <row r="22702" spans="1:2">
      <c r="A22702" s="1">
        <v>1090100693423</v>
      </c>
      <c r="B22702" t="s">
        <v>21586</v>
      </c>
    </row>
    <row r="22703" spans="1:2">
      <c r="A22703" s="1">
        <v>1090100693430</v>
      </c>
      <c r="B22703" t="s">
        <v>21587</v>
      </c>
    </row>
    <row r="22704" spans="1:2">
      <c r="A22704" s="1">
        <v>1090100693447</v>
      </c>
      <c r="B22704" t="s">
        <v>21588</v>
      </c>
    </row>
    <row r="22705" spans="1:2">
      <c r="A22705" s="1">
        <v>1090100693454</v>
      </c>
      <c r="B22705" t="s">
        <v>21589</v>
      </c>
    </row>
    <row r="22706" spans="1:2">
      <c r="A22706" s="1">
        <v>1090100693461</v>
      </c>
      <c r="B22706" t="s">
        <v>21590</v>
      </c>
    </row>
    <row r="22707" spans="1:2">
      <c r="A22707" s="1">
        <v>1090100693478</v>
      </c>
      <c r="B22707" t="s">
        <v>21591</v>
      </c>
    </row>
    <row r="22708" spans="1:2">
      <c r="A22708" s="1">
        <v>1090100695069</v>
      </c>
      <c r="B22708" t="s">
        <v>21592</v>
      </c>
    </row>
    <row r="22709" spans="1:2">
      <c r="A22709" s="1">
        <v>1090100695403</v>
      </c>
      <c r="B22709" t="s">
        <v>21593</v>
      </c>
    </row>
    <row r="22710" spans="1:2">
      <c r="A22710" s="1">
        <v>1090100695410</v>
      </c>
      <c r="B22710" t="s">
        <v>21594</v>
      </c>
    </row>
    <row r="22711" spans="1:2">
      <c r="A22711" s="1">
        <v>1090100695427</v>
      </c>
      <c r="B22711" t="s">
        <v>21595</v>
      </c>
    </row>
    <row r="22712" spans="1:2">
      <c r="A22712" s="1">
        <v>1090100695434</v>
      </c>
      <c r="B22712" t="s">
        <v>21596</v>
      </c>
    </row>
    <row r="22713" spans="1:2">
      <c r="A22713" s="1">
        <v>1090100695441</v>
      </c>
      <c r="B22713" t="s">
        <v>21597</v>
      </c>
    </row>
    <row r="22714" spans="1:2">
      <c r="A22714" s="1">
        <v>1090100695458</v>
      </c>
      <c r="B22714" t="s">
        <v>21598</v>
      </c>
    </row>
    <row r="22715" spans="1:2">
      <c r="A22715" s="1">
        <v>1090100695465</v>
      </c>
      <c r="B22715" t="s">
        <v>21599</v>
      </c>
    </row>
    <row r="22716" spans="1:2">
      <c r="A22716" s="1">
        <v>1090100695618</v>
      </c>
      <c r="B22716" t="s">
        <v>21600</v>
      </c>
    </row>
    <row r="22717" spans="1:2">
      <c r="A22717" s="1">
        <v>1090100695625</v>
      </c>
      <c r="B22717" t="s">
        <v>21601</v>
      </c>
    </row>
    <row r="22718" spans="1:2">
      <c r="A22718" s="1">
        <v>1090100695632</v>
      </c>
      <c r="B22718" t="s">
        <v>21602</v>
      </c>
    </row>
    <row r="22719" spans="1:2">
      <c r="A22719" s="1">
        <v>1090100695649</v>
      </c>
      <c r="B22719" t="s">
        <v>21603</v>
      </c>
    </row>
    <row r="22720" spans="1:2">
      <c r="A22720" s="1">
        <v>1090100695656</v>
      </c>
      <c r="B22720" t="s">
        <v>21604</v>
      </c>
    </row>
    <row r="22721" spans="1:2">
      <c r="A22721" s="1">
        <v>1090100695663</v>
      </c>
      <c r="B22721" t="s">
        <v>21605</v>
      </c>
    </row>
    <row r="22722" spans="1:2">
      <c r="A22722" s="1">
        <v>1090100695670</v>
      </c>
      <c r="B22722" t="s">
        <v>21606</v>
      </c>
    </row>
    <row r="22723" spans="1:2">
      <c r="A22723" s="1">
        <v>1090100695687</v>
      </c>
      <c r="B22723" t="s">
        <v>21607</v>
      </c>
    </row>
    <row r="22724" spans="1:2">
      <c r="A22724" s="1">
        <v>1090100695694</v>
      </c>
      <c r="B22724" t="s">
        <v>21608</v>
      </c>
    </row>
    <row r="22725" spans="1:2">
      <c r="A22725" s="1">
        <v>1090100695700</v>
      </c>
      <c r="B22725" t="s">
        <v>21609</v>
      </c>
    </row>
    <row r="22726" spans="1:2">
      <c r="A22726" s="1">
        <v>1090100695717</v>
      </c>
      <c r="B22726" t="s">
        <v>21610</v>
      </c>
    </row>
    <row r="22727" spans="1:2">
      <c r="A22727" s="1">
        <v>1090100695724</v>
      </c>
      <c r="B22727" t="s">
        <v>21611</v>
      </c>
    </row>
    <row r="22728" spans="1:2">
      <c r="A22728" s="1">
        <v>1090100695731</v>
      </c>
      <c r="B22728" t="s">
        <v>21612</v>
      </c>
    </row>
    <row r="22729" spans="1:2">
      <c r="A22729" s="1">
        <v>1090100695748</v>
      </c>
      <c r="B22729" t="s">
        <v>21613</v>
      </c>
    </row>
    <row r="22730" spans="1:2">
      <c r="A22730" s="1">
        <v>1090100695755</v>
      </c>
      <c r="B22730" t="s">
        <v>21614</v>
      </c>
    </row>
    <row r="22731" spans="1:2">
      <c r="A22731" s="1">
        <v>1090100695762</v>
      </c>
      <c r="B22731" t="s">
        <v>21615</v>
      </c>
    </row>
    <row r="22732" spans="1:2">
      <c r="A22732" s="1">
        <v>1090100695779</v>
      </c>
      <c r="B22732" t="s">
        <v>21616</v>
      </c>
    </row>
    <row r="22733" spans="1:2">
      <c r="A22733" s="1">
        <v>1090100695786</v>
      </c>
      <c r="B22733" t="s">
        <v>21617</v>
      </c>
    </row>
    <row r="22734" spans="1:2">
      <c r="A22734" s="1">
        <v>1090100695793</v>
      </c>
      <c r="B22734" t="s">
        <v>21618</v>
      </c>
    </row>
    <row r="22735" spans="1:2">
      <c r="A22735" s="1">
        <v>1090100695809</v>
      </c>
      <c r="B22735" t="s">
        <v>21619</v>
      </c>
    </row>
    <row r="22736" spans="1:2">
      <c r="A22736" s="1">
        <v>1090100695816</v>
      </c>
      <c r="B22736" t="s">
        <v>21620</v>
      </c>
    </row>
    <row r="22737" spans="1:2">
      <c r="A22737" s="1">
        <v>1090100695823</v>
      </c>
      <c r="B22737" t="s">
        <v>21621</v>
      </c>
    </row>
    <row r="22738" spans="1:2">
      <c r="A22738" s="1">
        <v>1090100695830</v>
      </c>
      <c r="B22738" t="s">
        <v>21622</v>
      </c>
    </row>
    <row r="22739" spans="1:2">
      <c r="A22739" s="1">
        <v>1090100695847</v>
      </c>
      <c r="B22739" t="s">
        <v>21623</v>
      </c>
    </row>
    <row r="22740" spans="1:2">
      <c r="A22740" s="1">
        <v>1090100695854</v>
      </c>
      <c r="B22740" t="s">
        <v>21624</v>
      </c>
    </row>
    <row r="22741" spans="1:2">
      <c r="A22741" s="1">
        <v>1090100695953</v>
      </c>
      <c r="B22741" t="s">
        <v>21625</v>
      </c>
    </row>
    <row r="22742" spans="1:2">
      <c r="A22742" s="1">
        <v>1090100695960</v>
      </c>
      <c r="B22742" t="s">
        <v>21626</v>
      </c>
    </row>
    <row r="22743" spans="1:2">
      <c r="A22743" s="1">
        <v>1090100695977</v>
      </c>
      <c r="B22743" t="s">
        <v>21627</v>
      </c>
    </row>
    <row r="22744" spans="1:2">
      <c r="A22744" s="1">
        <v>1090100695984</v>
      </c>
      <c r="B22744" t="s">
        <v>21628</v>
      </c>
    </row>
    <row r="22745" spans="1:2">
      <c r="A22745" s="1">
        <v>1090100695991</v>
      </c>
      <c r="B22745" t="s">
        <v>21629</v>
      </c>
    </row>
    <row r="22746" spans="1:2">
      <c r="A22746" s="1">
        <v>1090100696004</v>
      </c>
      <c r="B22746" t="s">
        <v>21630</v>
      </c>
    </row>
    <row r="22747" spans="1:2">
      <c r="A22747" s="1">
        <v>1090100696011</v>
      </c>
      <c r="B22747" t="s">
        <v>21073</v>
      </c>
    </row>
    <row r="22748" spans="1:2">
      <c r="A22748" s="1">
        <v>1090100696028</v>
      </c>
      <c r="B22748" t="s">
        <v>21603</v>
      </c>
    </row>
    <row r="22749" spans="1:2">
      <c r="A22749" s="1">
        <v>1090100696035</v>
      </c>
      <c r="B22749" t="s">
        <v>21631</v>
      </c>
    </row>
    <row r="22750" spans="1:2">
      <c r="A22750" s="1">
        <v>1090100696042</v>
      </c>
      <c r="B22750" t="s">
        <v>21632</v>
      </c>
    </row>
    <row r="22751" spans="1:2">
      <c r="A22751" s="1">
        <v>1090100696059</v>
      </c>
      <c r="B22751" t="s">
        <v>21633</v>
      </c>
    </row>
    <row r="22752" spans="1:2">
      <c r="A22752" s="1">
        <v>1090100696066</v>
      </c>
      <c r="B22752" t="s">
        <v>21060</v>
      </c>
    </row>
    <row r="22753" spans="1:2">
      <c r="A22753" s="1">
        <v>1090100696073</v>
      </c>
      <c r="B22753" t="s">
        <v>21634</v>
      </c>
    </row>
    <row r="22754" spans="1:2">
      <c r="A22754" s="1">
        <v>1090100696080</v>
      </c>
      <c r="B22754" t="s">
        <v>21635</v>
      </c>
    </row>
    <row r="22755" spans="1:2">
      <c r="A22755" s="1">
        <v>1090100696103</v>
      </c>
      <c r="B22755" t="s">
        <v>21085</v>
      </c>
    </row>
    <row r="22756" spans="1:2">
      <c r="A22756" s="1">
        <v>1090100696110</v>
      </c>
      <c r="B22756" t="s">
        <v>21636</v>
      </c>
    </row>
    <row r="22757" spans="1:2">
      <c r="A22757" s="1">
        <v>1090100696127</v>
      </c>
      <c r="B22757" t="s">
        <v>21637</v>
      </c>
    </row>
    <row r="22758" spans="1:2">
      <c r="A22758" s="1">
        <v>1090100696134</v>
      </c>
      <c r="B22758" t="s">
        <v>21638</v>
      </c>
    </row>
    <row r="22759" spans="1:2">
      <c r="A22759" s="1">
        <v>1090100696158</v>
      </c>
      <c r="B22759" t="s">
        <v>21639</v>
      </c>
    </row>
    <row r="22760" spans="1:2">
      <c r="A22760" s="1">
        <v>1090100696165</v>
      </c>
      <c r="B22760" t="s">
        <v>21640</v>
      </c>
    </row>
    <row r="22761" spans="1:2">
      <c r="A22761" s="1">
        <v>1090100696202</v>
      </c>
      <c r="B22761" t="s">
        <v>21638</v>
      </c>
    </row>
    <row r="22762" spans="1:2">
      <c r="A22762" s="1">
        <v>1090100696219</v>
      </c>
      <c r="B22762" t="s">
        <v>21641</v>
      </c>
    </row>
    <row r="22763" spans="1:2">
      <c r="A22763" s="1">
        <v>1090100696233</v>
      </c>
      <c r="B22763" t="s">
        <v>21642</v>
      </c>
    </row>
    <row r="22764" spans="1:2">
      <c r="A22764" s="1">
        <v>1090100696240</v>
      </c>
      <c r="B22764" t="s">
        <v>21643</v>
      </c>
    </row>
    <row r="22765" spans="1:2">
      <c r="A22765" s="1">
        <v>1090100696257</v>
      </c>
      <c r="B22765" t="s">
        <v>21644</v>
      </c>
    </row>
    <row r="22766" spans="1:2">
      <c r="A22766" s="1">
        <v>1090100696288</v>
      </c>
      <c r="B22766" t="s">
        <v>21645</v>
      </c>
    </row>
    <row r="22767" spans="1:2">
      <c r="A22767" s="1">
        <v>1090100696295</v>
      </c>
      <c r="B22767" t="s">
        <v>21646</v>
      </c>
    </row>
    <row r="22768" spans="1:2">
      <c r="A22768" s="1">
        <v>1090100696301</v>
      </c>
      <c r="B22768" t="s">
        <v>21647</v>
      </c>
    </row>
    <row r="22769" spans="1:2">
      <c r="A22769" s="1">
        <v>1090100696318</v>
      </c>
      <c r="B22769" t="s">
        <v>21648</v>
      </c>
    </row>
    <row r="22770" spans="1:2">
      <c r="A22770" s="1">
        <v>1090100696349</v>
      </c>
      <c r="B22770" t="s">
        <v>21649</v>
      </c>
    </row>
    <row r="22771" spans="1:2">
      <c r="A22771" s="1">
        <v>1090100696363</v>
      </c>
      <c r="B22771" t="s">
        <v>21650</v>
      </c>
    </row>
    <row r="22772" spans="1:2">
      <c r="A22772" s="1">
        <v>1090100696547</v>
      </c>
      <c r="B22772" t="s">
        <v>21651</v>
      </c>
    </row>
    <row r="22773" spans="1:2">
      <c r="A22773" s="1">
        <v>1090100696912</v>
      </c>
      <c r="B22773" t="s">
        <v>21652</v>
      </c>
    </row>
    <row r="22774" spans="1:2">
      <c r="A22774" s="1">
        <v>1090100697315</v>
      </c>
      <c r="B22774" t="s">
        <v>21653</v>
      </c>
    </row>
    <row r="22775" spans="1:2">
      <c r="A22775" s="1">
        <v>1090100697322</v>
      </c>
      <c r="B22775" t="s">
        <v>21654</v>
      </c>
    </row>
    <row r="22776" spans="1:2">
      <c r="A22776" s="1">
        <v>1090100697353</v>
      </c>
      <c r="B22776" t="s">
        <v>21655</v>
      </c>
    </row>
    <row r="22777" spans="1:2">
      <c r="A22777" s="1">
        <v>1090100697858</v>
      </c>
      <c r="B22777" t="s">
        <v>21656</v>
      </c>
    </row>
    <row r="22778" spans="1:2">
      <c r="A22778" s="1">
        <v>1090100697865</v>
      </c>
      <c r="B22778" t="s">
        <v>21657</v>
      </c>
    </row>
    <row r="22779" spans="1:2">
      <c r="A22779" s="1">
        <v>1090100697896</v>
      </c>
      <c r="B22779" t="s">
        <v>21658</v>
      </c>
    </row>
    <row r="22780" spans="1:2">
      <c r="A22780" s="1">
        <v>1090100697902</v>
      </c>
      <c r="B22780" t="s">
        <v>21659</v>
      </c>
    </row>
    <row r="22781" spans="1:2">
      <c r="A22781" s="1">
        <v>1090100697926</v>
      </c>
      <c r="B22781" t="s">
        <v>21660</v>
      </c>
    </row>
    <row r="22782" spans="1:2">
      <c r="A22782" s="1">
        <v>1090100697971</v>
      </c>
      <c r="B22782" t="s">
        <v>21661</v>
      </c>
    </row>
    <row r="22783" spans="1:2">
      <c r="A22783" s="1">
        <v>1090100697988</v>
      </c>
      <c r="B22783" t="s">
        <v>21662</v>
      </c>
    </row>
    <row r="22784" spans="1:2">
      <c r="A22784" s="1">
        <v>1090100697995</v>
      </c>
      <c r="B22784" t="s">
        <v>21663</v>
      </c>
    </row>
    <row r="22785" spans="1:2">
      <c r="A22785" s="1">
        <v>1090100698008</v>
      </c>
      <c r="B22785" t="s">
        <v>21664</v>
      </c>
    </row>
    <row r="22786" spans="1:2">
      <c r="A22786" s="1">
        <v>1090100698046</v>
      </c>
      <c r="B22786" t="s">
        <v>21665</v>
      </c>
    </row>
    <row r="22787" spans="1:2">
      <c r="A22787" s="1">
        <v>1090100698053</v>
      </c>
      <c r="B22787" t="s">
        <v>21666</v>
      </c>
    </row>
    <row r="22788" spans="1:2">
      <c r="A22788" s="1">
        <v>1090100698060</v>
      </c>
      <c r="B22788" t="s">
        <v>21667</v>
      </c>
    </row>
    <row r="22789" spans="1:2">
      <c r="A22789" s="1">
        <v>1090100698077</v>
      </c>
      <c r="B22789" t="s">
        <v>21668</v>
      </c>
    </row>
    <row r="22790" spans="1:2">
      <c r="A22790" s="1">
        <v>1090100698084</v>
      </c>
      <c r="B22790" t="s">
        <v>21669</v>
      </c>
    </row>
    <row r="22791" spans="1:2">
      <c r="A22791" s="1">
        <v>1090100698091</v>
      </c>
      <c r="B22791" t="s">
        <v>21670</v>
      </c>
    </row>
    <row r="22792" spans="1:2">
      <c r="A22792" s="1">
        <v>1090100698107</v>
      </c>
      <c r="B22792" t="s">
        <v>21671</v>
      </c>
    </row>
    <row r="22793" spans="1:2">
      <c r="A22793" s="1">
        <v>1090100698114</v>
      </c>
      <c r="B22793" t="s">
        <v>21672</v>
      </c>
    </row>
    <row r="22794" spans="1:2">
      <c r="A22794" s="1">
        <v>1090100698121</v>
      </c>
      <c r="B22794" t="s">
        <v>21673</v>
      </c>
    </row>
    <row r="22795" spans="1:2">
      <c r="A22795" s="1">
        <v>1090100698138</v>
      </c>
      <c r="B22795" t="s">
        <v>21674</v>
      </c>
    </row>
    <row r="22796" spans="1:2">
      <c r="A22796" s="1">
        <v>1090100698145</v>
      </c>
      <c r="B22796" t="s">
        <v>21675</v>
      </c>
    </row>
    <row r="22797" spans="1:2">
      <c r="A22797" s="1">
        <v>1090100698152</v>
      </c>
      <c r="B22797" t="s">
        <v>21676</v>
      </c>
    </row>
    <row r="22798" spans="1:2">
      <c r="A22798" s="1">
        <v>1090100698169</v>
      </c>
      <c r="B22798" t="s">
        <v>21677</v>
      </c>
    </row>
    <row r="22799" spans="1:2">
      <c r="A22799" s="1">
        <v>1090100698176</v>
      </c>
      <c r="B22799" t="s">
        <v>21678</v>
      </c>
    </row>
    <row r="22800" spans="1:2">
      <c r="A22800" s="1">
        <v>1090100698183</v>
      </c>
      <c r="B22800" t="s">
        <v>21679</v>
      </c>
    </row>
    <row r="22801" spans="1:2">
      <c r="A22801" s="1">
        <v>1090100698190</v>
      </c>
      <c r="B22801" t="s">
        <v>21680</v>
      </c>
    </row>
    <row r="22802" spans="1:2">
      <c r="A22802" s="1">
        <v>1090100698206</v>
      </c>
      <c r="B22802" t="s">
        <v>21681</v>
      </c>
    </row>
    <row r="22803" spans="1:2">
      <c r="A22803" s="1">
        <v>1090100698213</v>
      </c>
      <c r="B22803" t="s">
        <v>21682</v>
      </c>
    </row>
    <row r="22804" spans="1:2">
      <c r="A22804" s="1">
        <v>1090100698220</v>
      </c>
      <c r="B22804" t="s">
        <v>21683</v>
      </c>
    </row>
    <row r="22805" spans="1:2">
      <c r="A22805" s="1">
        <v>1090100698268</v>
      </c>
      <c r="B22805" t="s">
        <v>21684</v>
      </c>
    </row>
    <row r="22806" spans="1:2">
      <c r="A22806" s="1">
        <v>1090100698282</v>
      </c>
      <c r="B22806" t="s">
        <v>21685</v>
      </c>
    </row>
    <row r="22807" spans="1:2">
      <c r="A22807" s="1">
        <v>1090100698299</v>
      </c>
      <c r="B22807" t="s">
        <v>21686</v>
      </c>
    </row>
    <row r="22808" spans="1:2">
      <c r="A22808" s="1">
        <v>1090100698305</v>
      </c>
      <c r="B22808" t="s">
        <v>21687</v>
      </c>
    </row>
    <row r="22809" spans="1:2">
      <c r="A22809" s="1">
        <v>1090100698312</v>
      </c>
      <c r="B22809" t="s">
        <v>21688</v>
      </c>
    </row>
    <row r="22810" spans="1:2">
      <c r="A22810" s="1">
        <v>1090100698329</v>
      </c>
      <c r="B22810" t="s">
        <v>21689</v>
      </c>
    </row>
    <row r="22811" spans="1:2">
      <c r="A22811" s="1">
        <v>1090100698336</v>
      </c>
      <c r="B22811" t="s">
        <v>21684</v>
      </c>
    </row>
    <row r="22812" spans="1:2">
      <c r="A22812" s="1">
        <v>1090100698343</v>
      </c>
      <c r="B22812" t="s">
        <v>21690</v>
      </c>
    </row>
    <row r="22813" spans="1:2">
      <c r="A22813" s="1">
        <v>1090100698350</v>
      </c>
      <c r="B22813" t="s">
        <v>21691</v>
      </c>
    </row>
    <row r="22814" spans="1:2">
      <c r="A22814" s="1">
        <v>1090100698367</v>
      </c>
      <c r="B22814" t="s">
        <v>21692</v>
      </c>
    </row>
    <row r="22815" spans="1:2">
      <c r="A22815" s="1">
        <v>1090100698374</v>
      </c>
      <c r="B22815" t="s">
        <v>21693</v>
      </c>
    </row>
    <row r="22816" spans="1:2">
      <c r="A22816" s="1">
        <v>1090100698381</v>
      </c>
      <c r="B22816" t="s">
        <v>21694</v>
      </c>
    </row>
    <row r="22817" spans="1:2">
      <c r="A22817" s="1">
        <v>1090100698398</v>
      </c>
      <c r="B22817" t="s">
        <v>21695</v>
      </c>
    </row>
    <row r="22818" spans="1:2">
      <c r="A22818" s="1">
        <v>1090100698404</v>
      </c>
      <c r="B22818" t="s">
        <v>21696</v>
      </c>
    </row>
    <row r="22819" spans="1:2">
      <c r="A22819" s="1">
        <v>1090100698411</v>
      </c>
      <c r="B22819" t="s">
        <v>21697</v>
      </c>
    </row>
    <row r="22820" spans="1:2">
      <c r="A22820" s="1">
        <v>1090100698428</v>
      </c>
      <c r="B22820" t="s">
        <v>21698</v>
      </c>
    </row>
    <row r="22821" spans="1:2">
      <c r="A22821" s="1">
        <v>1090100698435</v>
      </c>
      <c r="B22821" t="s">
        <v>21699</v>
      </c>
    </row>
    <row r="22822" spans="1:2">
      <c r="A22822" s="1">
        <v>1090100698442</v>
      </c>
      <c r="B22822" t="s">
        <v>21700</v>
      </c>
    </row>
    <row r="22823" spans="1:2">
      <c r="A22823" s="1">
        <v>1090100698459</v>
      </c>
      <c r="B22823" t="s">
        <v>21701</v>
      </c>
    </row>
    <row r="22824" spans="1:2">
      <c r="A22824" s="1">
        <v>1090100698466</v>
      </c>
      <c r="B22824" t="s">
        <v>21694</v>
      </c>
    </row>
    <row r="22825" spans="1:2">
      <c r="A22825" s="1">
        <v>1090100698473</v>
      </c>
      <c r="B22825" t="s">
        <v>21695</v>
      </c>
    </row>
    <row r="22826" spans="1:2">
      <c r="A22826" s="1">
        <v>1090100698480</v>
      </c>
      <c r="B22826" t="s">
        <v>21702</v>
      </c>
    </row>
    <row r="22827" spans="1:2">
      <c r="A22827" s="1">
        <v>1090100698497</v>
      </c>
      <c r="B22827" t="s">
        <v>21703</v>
      </c>
    </row>
    <row r="22828" spans="1:2">
      <c r="A22828" s="1">
        <v>1090100698510</v>
      </c>
      <c r="B22828" t="s">
        <v>21704</v>
      </c>
    </row>
    <row r="22829" spans="1:2">
      <c r="A22829" s="1">
        <v>1090100698527</v>
      </c>
      <c r="B22829" t="s">
        <v>21705</v>
      </c>
    </row>
    <row r="22830" spans="1:2">
      <c r="A22830" s="1">
        <v>1090100698534</v>
      </c>
      <c r="B22830" t="s">
        <v>21706</v>
      </c>
    </row>
    <row r="22831" spans="1:2">
      <c r="A22831" s="1">
        <v>1090100698541</v>
      </c>
      <c r="B22831" t="s">
        <v>21707</v>
      </c>
    </row>
    <row r="22832" spans="1:2">
      <c r="A22832" s="1">
        <v>1090100698558</v>
      </c>
      <c r="B22832" t="s">
        <v>21708</v>
      </c>
    </row>
    <row r="22833" spans="1:2">
      <c r="A22833" s="1">
        <v>1090100698565</v>
      </c>
      <c r="B22833" t="s">
        <v>21709</v>
      </c>
    </row>
    <row r="22834" spans="1:2">
      <c r="A22834" s="1">
        <v>1090100698572</v>
      </c>
      <c r="B22834" t="s">
        <v>21710</v>
      </c>
    </row>
    <row r="22835" spans="1:2">
      <c r="A22835" s="1">
        <v>1090100698589</v>
      </c>
      <c r="B22835" t="s">
        <v>21711</v>
      </c>
    </row>
    <row r="22836" spans="1:2">
      <c r="A22836" s="1">
        <v>1090100698596</v>
      </c>
      <c r="B22836" t="s">
        <v>21712</v>
      </c>
    </row>
    <row r="22837" spans="1:2">
      <c r="A22837" s="1">
        <v>1090100698602</v>
      </c>
      <c r="B22837" t="s">
        <v>21713</v>
      </c>
    </row>
    <row r="22838" spans="1:2">
      <c r="A22838" s="1">
        <v>1090100698619</v>
      </c>
      <c r="B22838" t="s">
        <v>21714</v>
      </c>
    </row>
    <row r="22839" spans="1:2">
      <c r="A22839" s="1">
        <v>1090100698633</v>
      </c>
      <c r="B22839" t="s">
        <v>21715</v>
      </c>
    </row>
    <row r="22840" spans="1:2">
      <c r="A22840" s="1">
        <v>1090100698657</v>
      </c>
      <c r="B22840" t="s">
        <v>21716</v>
      </c>
    </row>
    <row r="22841" spans="1:2">
      <c r="A22841" s="1">
        <v>1090100699166</v>
      </c>
      <c r="B22841" t="s">
        <v>21717</v>
      </c>
    </row>
    <row r="22842" spans="1:2">
      <c r="A22842" s="1">
        <v>1090100699203</v>
      </c>
      <c r="B22842" t="s">
        <v>21718</v>
      </c>
    </row>
    <row r="22843" spans="1:2">
      <c r="A22843" s="1">
        <v>1090100699210</v>
      </c>
      <c r="B22843" t="s">
        <v>21719</v>
      </c>
    </row>
    <row r="22844" spans="1:2">
      <c r="A22844" s="1">
        <v>1090100699258</v>
      </c>
      <c r="B22844" t="s">
        <v>21720</v>
      </c>
    </row>
    <row r="22845" spans="1:2">
      <c r="A22845" s="1">
        <v>1090100699265</v>
      </c>
      <c r="B22845" t="s">
        <v>21721</v>
      </c>
    </row>
    <row r="22846" spans="1:2">
      <c r="A22846" s="1">
        <v>1090100699272</v>
      </c>
      <c r="B22846" t="s">
        <v>21722</v>
      </c>
    </row>
    <row r="22847" spans="1:2">
      <c r="A22847" s="1">
        <v>1090100699289</v>
      </c>
      <c r="B22847" t="s">
        <v>21723</v>
      </c>
    </row>
    <row r="22848" spans="1:2">
      <c r="A22848" s="1">
        <v>1090100699296</v>
      </c>
      <c r="B22848" t="s">
        <v>21724</v>
      </c>
    </row>
    <row r="22849" spans="1:2">
      <c r="A22849" s="1">
        <v>1090100699302</v>
      </c>
      <c r="B22849" t="s">
        <v>21721</v>
      </c>
    </row>
    <row r="22850" spans="1:2">
      <c r="A22850" s="1">
        <v>1090100699319</v>
      </c>
      <c r="B22850" t="s">
        <v>21725</v>
      </c>
    </row>
    <row r="22851" spans="1:2">
      <c r="A22851" s="1">
        <v>1090100699326</v>
      </c>
      <c r="B22851" t="s">
        <v>21726</v>
      </c>
    </row>
    <row r="22852" spans="1:2">
      <c r="A22852" s="1">
        <v>1090100699333</v>
      </c>
      <c r="B22852" t="s">
        <v>21724</v>
      </c>
    </row>
    <row r="22853" spans="1:2">
      <c r="A22853" s="1">
        <v>1090100699340</v>
      </c>
      <c r="B22853" t="s">
        <v>21721</v>
      </c>
    </row>
    <row r="22854" spans="1:2">
      <c r="A22854" s="1">
        <v>1090100699364</v>
      </c>
      <c r="B22854" t="s">
        <v>21725</v>
      </c>
    </row>
    <row r="22855" spans="1:2">
      <c r="A22855" s="1">
        <v>1090100699371</v>
      </c>
      <c r="B22855" t="s">
        <v>21727</v>
      </c>
    </row>
    <row r="22856" spans="1:2">
      <c r="A22856" s="1">
        <v>1090100699388</v>
      </c>
      <c r="B22856" t="s">
        <v>21728</v>
      </c>
    </row>
    <row r="22857" spans="1:2">
      <c r="A22857" s="1">
        <v>1090100699395</v>
      </c>
      <c r="B22857" t="s">
        <v>21727</v>
      </c>
    </row>
    <row r="22858" spans="1:2">
      <c r="A22858" s="1">
        <v>1090100699401</v>
      </c>
      <c r="B22858" t="s">
        <v>21729</v>
      </c>
    </row>
    <row r="22859" spans="1:2">
      <c r="A22859" s="1">
        <v>1090100699418</v>
      </c>
      <c r="B22859" t="s">
        <v>21730</v>
      </c>
    </row>
    <row r="22860" spans="1:2">
      <c r="A22860" s="1">
        <v>1090100699425</v>
      </c>
      <c r="B22860" t="s">
        <v>21731</v>
      </c>
    </row>
    <row r="22861" spans="1:2">
      <c r="A22861" s="1">
        <v>1090100699432</v>
      </c>
      <c r="B22861" t="s">
        <v>21732</v>
      </c>
    </row>
    <row r="22862" spans="1:2">
      <c r="A22862" s="1">
        <v>1090100699449</v>
      </c>
      <c r="B22862" t="s">
        <v>21733</v>
      </c>
    </row>
    <row r="22863" spans="1:2">
      <c r="A22863" s="1">
        <v>1090100699456</v>
      </c>
      <c r="B22863" t="s">
        <v>21734</v>
      </c>
    </row>
    <row r="22864" spans="1:2">
      <c r="A22864" s="1">
        <v>1090100699463</v>
      </c>
      <c r="B22864" t="s">
        <v>21735</v>
      </c>
    </row>
    <row r="22865" spans="1:2">
      <c r="A22865" s="1">
        <v>1090100699470</v>
      </c>
      <c r="B22865" t="s">
        <v>21736</v>
      </c>
    </row>
    <row r="22866" spans="1:2">
      <c r="A22866" s="1">
        <v>1090100699487</v>
      </c>
      <c r="B22866" t="s">
        <v>21737</v>
      </c>
    </row>
    <row r="22867" spans="1:2">
      <c r="A22867" s="1">
        <v>1090100699494</v>
      </c>
      <c r="B22867" t="s">
        <v>21738</v>
      </c>
    </row>
    <row r="22868" spans="1:2">
      <c r="A22868" s="1">
        <v>1090100699517</v>
      </c>
      <c r="B22868" t="s">
        <v>21739</v>
      </c>
    </row>
    <row r="22869" spans="1:2">
      <c r="A22869" s="1">
        <v>1090100699524</v>
      </c>
      <c r="B22869" t="s">
        <v>21740</v>
      </c>
    </row>
    <row r="22870" spans="1:2">
      <c r="A22870" s="1">
        <v>1090100699531</v>
      </c>
      <c r="B22870" t="s">
        <v>21741</v>
      </c>
    </row>
    <row r="22871" spans="1:2">
      <c r="A22871" s="1">
        <v>1090100699548</v>
      </c>
      <c r="B22871" t="s">
        <v>21742</v>
      </c>
    </row>
    <row r="22872" spans="1:2">
      <c r="A22872" s="1">
        <v>1090100699555</v>
      </c>
      <c r="B22872" t="s">
        <v>21743</v>
      </c>
    </row>
    <row r="22873" spans="1:2">
      <c r="A22873" s="1">
        <v>1090100699562</v>
      </c>
      <c r="B22873" t="s">
        <v>21744</v>
      </c>
    </row>
    <row r="22874" spans="1:2">
      <c r="A22874" s="1">
        <v>1090100699579</v>
      </c>
      <c r="B22874" t="s">
        <v>21745</v>
      </c>
    </row>
    <row r="22875" spans="1:2">
      <c r="A22875" s="1">
        <v>1090100699586</v>
      </c>
      <c r="B22875" t="s">
        <v>21746</v>
      </c>
    </row>
    <row r="22876" spans="1:2">
      <c r="A22876" s="1">
        <v>1090100699593</v>
      </c>
      <c r="B22876" t="s">
        <v>21747</v>
      </c>
    </row>
    <row r="22877" spans="1:2">
      <c r="A22877" s="1">
        <v>1090100699616</v>
      </c>
      <c r="B22877" t="s">
        <v>21748</v>
      </c>
    </row>
    <row r="22878" spans="1:2">
      <c r="A22878" s="1">
        <v>1090100699654</v>
      </c>
      <c r="B22878" t="s">
        <v>21749</v>
      </c>
    </row>
    <row r="22879" spans="1:2">
      <c r="A22879" s="1">
        <v>1090100699678</v>
      </c>
      <c r="B22879" t="s">
        <v>21750</v>
      </c>
    </row>
    <row r="22880" spans="1:2">
      <c r="A22880" s="1">
        <v>1090100699692</v>
      </c>
      <c r="B22880" t="s">
        <v>21751</v>
      </c>
    </row>
    <row r="22881" spans="1:2">
      <c r="A22881" s="1">
        <v>1090100699708</v>
      </c>
      <c r="B22881" t="s">
        <v>21752</v>
      </c>
    </row>
    <row r="22882" spans="1:2">
      <c r="A22882" s="1">
        <v>1090100699715</v>
      </c>
      <c r="B22882" t="s">
        <v>21753</v>
      </c>
    </row>
    <row r="22883" spans="1:2">
      <c r="A22883" s="1">
        <v>1090100699722</v>
      </c>
      <c r="B22883" t="s">
        <v>21754</v>
      </c>
    </row>
    <row r="22884" spans="1:2">
      <c r="A22884" s="1">
        <v>1090100699739</v>
      </c>
      <c r="B22884" t="s">
        <v>21755</v>
      </c>
    </row>
    <row r="22885" spans="1:2">
      <c r="A22885" s="1">
        <v>1090100699760</v>
      </c>
      <c r="B22885" t="s">
        <v>21756</v>
      </c>
    </row>
    <row r="22886" spans="1:2">
      <c r="A22886" s="1">
        <v>1090100699777</v>
      </c>
      <c r="B22886" t="s">
        <v>21757</v>
      </c>
    </row>
    <row r="22887" spans="1:2">
      <c r="A22887" s="1">
        <v>1090100699784</v>
      </c>
      <c r="B22887" t="s">
        <v>21758</v>
      </c>
    </row>
    <row r="22888" spans="1:2">
      <c r="A22888" s="1">
        <v>1090100699791</v>
      </c>
      <c r="B22888" t="s">
        <v>21759</v>
      </c>
    </row>
    <row r="22889" spans="1:2">
      <c r="A22889" s="1">
        <v>1090100699807</v>
      </c>
      <c r="B22889" t="s">
        <v>21760</v>
      </c>
    </row>
    <row r="22890" spans="1:2">
      <c r="A22890" s="1">
        <v>1090100699838</v>
      </c>
      <c r="B22890" t="s">
        <v>21761</v>
      </c>
    </row>
    <row r="22891" spans="1:2">
      <c r="A22891" s="1">
        <v>1090100699845</v>
      </c>
      <c r="B22891" t="s">
        <v>21762</v>
      </c>
    </row>
    <row r="22892" spans="1:2">
      <c r="A22892" s="1">
        <v>1090100699869</v>
      </c>
      <c r="B22892" t="s">
        <v>21763</v>
      </c>
    </row>
    <row r="22893" spans="1:2">
      <c r="A22893" s="1">
        <v>1090100699890</v>
      </c>
      <c r="B22893" t="s">
        <v>21764</v>
      </c>
    </row>
    <row r="22894" spans="1:2">
      <c r="A22894" s="1">
        <v>1090100699913</v>
      </c>
      <c r="B22894" t="s">
        <v>21765</v>
      </c>
    </row>
    <row r="22895" spans="1:2">
      <c r="A22895" s="1">
        <v>1090100699937</v>
      </c>
      <c r="B22895" t="s">
        <v>21766</v>
      </c>
    </row>
    <row r="22896" spans="1:2">
      <c r="A22896" s="1">
        <v>1090100699975</v>
      </c>
      <c r="B22896" t="s">
        <v>21767</v>
      </c>
    </row>
    <row r="22897" spans="1:2">
      <c r="A22897" s="1">
        <v>1090100700039</v>
      </c>
      <c r="B22897" t="s">
        <v>21768</v>
      </c>
    </row>
    <row r="22898" spans="1:2">
      <c r="A22898" s="1">
        <v>1090100700312</v>
      </c>
      <c r="B22898" t="s">
        <v>21769</v>
      </c>
    </row>
    <row r="22899" spans="1:2">
      <c r="A22899" s="1">
        <v>1090100700329</v>
      </c>
      <c r="B22899" t="s">
        <v>21770</v>
      </c>
    </row>
    <row r="22900" spans="1:2">
      <c r="A22900" s="1">
        <v>1090100700350</v>
      </c>
      <c r="B22900" t="s">
        <v>21771</v>
      </c>
    </row>
    <row r="22901" spans="1:2">
      <c r="A22901" s="1">
        <v>1090100700367</v>
      </c>
      <c r="B22901" t="s">
        <v>21772</v>
      </c>
    </row>
    <row r="22902" spans="1:2">
      <c r="A22902" s="1">
        <v>1090100700374</v>
      </c>
      <c r="B22902" t="s">
        <v>21773</v>
      </c>
    </row>
    <row r="22903" spans="1:2">
      <c r="A22903" s="1">
        <v>1090100700381</v>
      </c>
      <c r="B22903" t="s">
        <v>21774</v>
      </c>
    </row>
    <row r="22904" spans="1:2">
      <c r="A22904" s="1">
        <v>1090100700411</v>
      </c>
      <c r="B22904" t="s">
        <v>21775</v>
      </c>
    </row>
    <row r="22905" spans="1:2">
      <c r="A22905" s="1">
        <v>1090100700435</v>
      </c>
      <c r="B22905" t="s">
        <v>21776</v>
      </c>
    </row>
    <row r="22906" spans="1:2">
      <c r="A22906" s="1">
        <v>1090100700497</v>
      </c>
      <c r="B22906" t="s">
        <v>21777</v>
      </c>
    </row>
    <row r="22907" spans="1:2">
      <c r="A22907" s="1">
        <v>1090100700565</v>
      </c>
      <c r="B22907" t="s">
        <v>21778</v>
      </c>
    </row>
    <row r="22908" spans="1:2">
      <c r="A22908" s="1">
        <v>1090100700572</v>
      </c>
      <c r="B22908" t="s">
        <v>21779</v>
      </c>
    </row>
    <row r="22909" spans="1:2">
      <c r="A22909" s="1">
        <v>1090100700602</v>
      </c>
      <c r="B22909" t="s">
        <v>21780</v>
      </c>
    </row>
    <row r="22910" spans="1:2">
      <c r="A22910" s="1">
        <v>1090100700619</v>
      </c>
      <c r="B22910" t="s">
        <v>21781</v>
      </c>
    </row>
    <row r="22911" spans="1:2">
      <c r="A22911" s="1">
        <v>1090100700626</v>
      </c>
      <c r="B22911" t="s">
        <v>21782</v>
      </c>
    </row>
    <row r="22912" spans="1:2">
      <c r="A22912" s="1">
        <v>1090100700664</v>
      </c>
      <c r="B22912" t="s">
        <v>21783</v>
      </c>
    </row>
    <row r="22913" spans="1:2">
      <c r="A22913" s="1">
        <v>1090100700671</v>
      </c>
      <c r="B22913" t="s">
        <v>21784</v>
      </c>
    </row>
    <row r="22914" spans="1:2">
      <c r="A22914" s="1">
        <v>1090100700688</v>
      </c>
      <c r="B22914" t="s">
        <v>21785</v>
      </c>
    </row>
    <row r="22915" spans="1:2">
      <c r="A22915" s="1">
        <v>1090100700695</v>
      </c>
      <c r="B22915" t="s">
        <v>21786</v>
      </c>
    </row>
    <row r="22916" spans="1:2">
      <c r="A22916" s="1">
        <v>1090100700701</v>
      </c>
      <c r="B22916" t="s">
        <v>21787</v>
      </c>
    </row>
    <row r="22917" spans="1:2">
      <c r="A22917" s="1">
        <v>1090100700718</v>
      </c>
      <c r="B22917" t="s">
        <v>21788</v>
      </c>
    </row>
    <row r="22918" spans="1:2">
      <c r="A22918" s="1">
        <v>1090100700725</v>
      </c>
      <c r="B22918" t="s">
        <v>21789</v>
      </c>
    </row>
    <row r="22919" spans="1:2">
      <c r="A22919" s="1">
        <v>1090100700732</v>
      </c>
      <c r="B22919" t="s">
        <v>21790</v>
      </c>
    </row>
    <row r="22920" spans="1:2">
      <c r="A22920" s="1">
        <v>1090100700749</v>
      </c>
      <c r="B22920" t="s">
        <v>21791</v>
      </c>
    </row>
    <row r="22921" spans="1:2">
      <c r="A22921" s="1">
        <v>1090100700756</v>
      </c>
      <c r="B22921" t="s">
        <v>21792</v>
      </c>
    </row>
    <row r="22922" spans="1:2">
      <c r="A22922" s="1">
        <v>1090100700763</v>
      </c>
      <c r="B22922" t="s">
        <v>21793</v>
      </c>
    </row>
    <row r="22923" spans="1:2">
      <c r="A22923" s="1">
        <v>1090100700770</v>
      </c>
      <c r="B22923" t="s">
        <v>21794</v>
      </c>
    </row>
    <row r="22924" spans="1:2">
      <c r="A22924" s="1">
        <v>1090100700787</v>
      </c>
      <c r="B22924" t="s">
        <v>21795</v>
      </c>
    </row>
    <row r="22925" spans="1:2">
      <c r="A22925" s="1">
        <v>1090100700862</v>
      </c>
      <c r="B22925" t="s">
        <v>21796</v>
      </c>
    </row>
    <row r="22926" spans="1:2">
      <c r="A22926" s="1">
        <v>1090100701135</v>
      </c>
      <c r="B22926" t="s">
        <v>21797</v>
      </c>
    </row>
    <row r="22927" spans="1:2">
      <c r="A22927" s="1">
        <v>1090100701142</v>
      </c>
      <c r="B22927" t="s">
        <v>21798</v>
      </c>
    </row>
    <row r="22928" spans="1:2">
      <c r="A22928" s="1">
        <v>1090100701159</v>
      </c>
      <c r="B22928" t="s">
        <v>21799</v>
      </c>
    </row>
    <row r="22929" spans="1:2">
      <c r="A22929" s="1">
        <v>1090100701166</v>
      </c>
      <c r="B22929" t="s">
        <v>21800</v>
      </c>
    </row>
    <row r="22930" spans="1:2">
      <c r="A22930" s="1">
        <v>1090100701173</v>
      </c>
      <c r="B22930" t="s">
        <v>21801</v>
      </c>
    </row>
    <row r="22931" spans="1:2">
      <c r="A22931" s="1">
        <v>1090100701180</v>
      </c>
      <c r="B22931" t="s">
        <v>21802</v>
      </c>
    </row>
    <row r="22932" spans="1:2">
      <c r="A22932" s="1">
        <v>1090100701197</v>
      </c>
      <c r="B22932" t="s">
        <v>21803</v>
      </c>
    </row>
    <row r="22933" spans="1:2">
      <c r="A22933" s="1">
        <v>1090100701203</v>
      </c>
      <c r="B22933" t="s">
        <v>21804</v>
      </c>
    </row>
    <row r="22934" spans="1:2">
      <c r="A22934" s="1">
        <v>1090100701210</v>
      </c>
      <c r="B22934" t="s">
        <v>21805</v>
      </c>
    </row>
    <row r="22935" spans="1:2">
      <c r="A22935" s="1">
        <v>1090100701227</v>
      </c>
      <c r="B22935" t="s">
        <v>21806</v>
      </c>
    </row>
    <row r="22936" spans="1:2">
      <c r="A22936" s="1">
        <v>1090100701234</v>
      </c>
      <c r="B22936" t="s">
        <v>21807</v>
      </c>
    </row>
    <row r="22937" spans="1:2">
      <c r="A22937" s="1">
        <v>1090100701241</v>
      </c>
      <c r="B22937" t="s">
        <v>21808</v>
      </c>
    </row>
    <row r="22938" spans="1:2">
      <c r="A22938" s="1">
        <v>1090100701371</v>
      </c>
      <c r="B22938" t="s">
        <v>21809</v>
      </c>
    </row>
    <row r="22939" spans="1:2">
      <c r="A22939" s="1">
        <v>1090100701425</v>
      </c>
      <c r="B22939" t="s">
        <v>19407</v>
      </c>
    </row>
    <row r="22940" spans="1:2">
      <c r="A22940" s="1">
        <v>1090100701494</v>
      </c>
      <c r="B22940" t="s">
        <v>21810</v>
      </c>
    </row>
    <row r="22941" spans="1:2">
      <c r="A22941" s="1">
        <v>1090100701500</v>
      </c>
      <c r="B22941" t="s">
        <v>21811</v>
      </c>
    </row>
    <row r="22942" spans="1:2">
      <c r="A22942" s="1">
        <v>1090100701517</v>
      </c>
      <c r="B22942" t="s">
        <v>21812</v>
      </c>
    </row>
    <row r="22943" spans="1:2">
      <c r="A22943" s="1">
        <v>1090100701524</v>
      </c>
      <c r="B22943" t="s">
        <v>21813</v>
      </c>
    </row>
    <row r="22944" spans="1:2">
      <c r="A22944" s="1">
        <v>1090100701531</v>
      </c>
      <c r="B22944" t="s">
        <v>21814</v>
      </c>
    </row>
    <row r="22945" spans="1:2">
      <c r="A22945" s="1">
        <v>1090100701548</v>
      </c>
      <c r="B22945" t="s">
        <v>21815</v>
      </c>
    </row>
    <row r="22946" spans="1:2">
      <c r="A22946" s="1">
        <v>1090100701555</v>
      </c>
      <c r="B22946" t="s">
        <v>21816</v>
      </c>
    </row>
    <row r="22947" spans="1:2">
      <c r="A22947" s="1">
        <v>1090100701562</v>
      </c>
      <c r="B22947" t="s">
        <v>21817</v>
      </c>
    </row>
    <row r="22948" spans="1:2">
      <c r="A22948" s="1">
        <v>1090100701579</v>
      </c>
      <c r="B22948" t="s">
        <v>21818</v>
      </c>
    </row>
    <row r="22949" spans="1:2">
      <c r="A22949" s="1">
        <v>1090100701906</v>
      </c>
      <c r="B22949" t="s">
        <v>21819</v>
      </c>
    </row>
    <row r="22950" spans="1:2">
      <c r="A22950" s="1">
        <v>1090100701913</v>
      </c>
      <c r="B22950" t="s">
        <v>21820</v>
      </c>
    </row>
    <row r="22951" spans="1:2">
      <c r="A22951" s="1">
        <v>1090100701920</v>
      </c>
      <c r="B22951" t="s">
        <v>21821</v>
      </c>
    </row>
    <row r="22952" spans="1:2">
      <c r="A22952" s="1">
        <v>1090100701937</v>
      </c>
      <c r="B22952" t="s">
        <v>21822</v>
      </c>
    </row>
    <row r="22953" spans="1:2">
      <c r="A22953" s="1">
        <v>1090100701944</v>
      </c>
      <c r="B22953" t="s">
        <v>21823</v>
      </c>
    </row>
    <row r="22954" spans="1:2">
      <c r="A22954" s="1">
        <v>1090100701951</v>
      </c>
      <c r="B22954" t="s">
        <v>21824</v>
      </c>
    </row>
    <row r="22955" spans="1:2">
      <c r="A22955" s="1">
        <v>1090100701968</v>
      </c>
      <c r="B22955" t="s">
        <v>21825</v>
      </c>
    </row>
    <row r="22956" spans="1:2">
      <c r="A22956" s="1">
        <v>1090100701975</v>
      </c>
      <c r="B22956" t="s">
        <v>21826</v>
      </c>
    </row>
    <row r="22957" spans="1:2">
      <c r="A22957" s="1">
        <v>1090100701982</v>
      </c>
      <c r="B22957" t="s">
        <v>21827</v>
      </c>
    </row>
    <row r="22958" spans="1:2">
      <c r="A22958" s="1">
        <v>1090100701999</v>
      </c>
      <c r="B22958" t="s">
        <v>21828</v>
      </c>
    </row>
    <row r="22959" spans="1:2">
      <c r="A22959" s="1">
        <v>1090100702002</v>
      </c>
      <c r="B22959" t="s">
        <v>21829</v>
      </c>
    </row>
    <row r="22960" spans="1:2">
      <c r="A22960" s="1">
        <v>1090100702019</v>
      </c>
      <c r="B22960" t="s">
        <v>21830</v>
      </c>
    </row>
    <row r="22961" spans="1:2">
      <c r="A22961" s="1">
        <v>1090100702026</v>
      </c>
      <c r="B22961" t="s">
        <v>21831</v>
      </c>
    </row>
    <row r="22962" spans="1:2">
      <c r="A22962" s="1">
        <v>1090100702033</v>
      </c>
      <c r="B22962" t="s">
        <v>21832</v>
      </c>
    </row>
    <row r="22963" spans="1:2">
      <c r="A22963" s="1">
        <v>1090100702040</v>
      </c>
      <c r="B22963" t="s">
        <v>21833</v>
      </c>
    </row>
    <row r="22964" spans="1:2">
      <c r="A22964" s="1">
        <v>1090100702057</v>
      </c>
      <c r="B22964" t="s">
        <v>21834</v>
      </c>
    </row>
    <row r="22965" spans="1:2">
      <c r="A22965" s="1">
        <v>1090100702064</v>
      </c>
      <c r="B22965" t="s">
        <v>21835</v>
      </c>
    </row>
    <row r="22966" spans="1:2">
      <c r="A22966" s="1">
        <v>1090100702071</v>
      </c>
      <c r="B22966" t="s">
        <v>21836</v>
      </c>
    </row>
    <row r="22967" spans="1:2">
      <c r="A22967" s="1">
        <v>1090100702088</v>
      </c>
      <c r="B22967" t="s">
        <v>21837</v>
      </c>
    </row>
    <row r="22968" spans="1:2">
      <c r="A22968" s="1">
        <v>1090100702095</v>
      </c>
      <c r="B22968" t="s">
        <v>21838</v>
      </c>
    </row>
    <row r="22969" spans="1:2">
      <c r="A22969" s="1">
        <v>1090100702101</v>
      </c>
      <c r="B22969" t="s">
        <v>21839</v>
      </c>
    </row>
    <row r="22970" spans="1:2">
      <c r="A22970" s="1">
        <v>1090100702118</v>
      </c>
      <c r="B22970" t="s">
        <v>21840</v>
      </c>
    </row>
    <row r="22971" spans="1:2">
      <c r="A22971" s="1">
        <v>1090100702125</v>
      </c>
      <c r="B22971" t="s">
        <v>21841</v>
      </c>
    </row>
    <row r="22972" spans="1:2">
      <c r="A22972" s="1">
        <v>1090100702132</v>
      </c>
      <c r="B22972" t="s">
        <v>21842</v>
      </c>
    </row>
    <row r="22973" spans="1:2">
      <c r="A22973" s="1">
        <v>1090100702149</v>
      </c>
      <c r="B22973" t="s">
        <v>21843</v>
      </c>
    </row>
    <row r="22974" spans="1:2">
      <c r="A22974" s="1">
        <v>1090100702156</v>
      </c>
      <c r="B22974" t="s">
        <v>21844</v>
      </c>
    </row>
    <row r="22975" spans="1:2">
      <c r="A22975" s="1">
        <v>1090100702163</v>
      </c>
      <c r="B22975" t="s">
        <v>21845</v>
      </c>
    </row>
    <row r="22976" spans="1:2">
      <c r="A22976" s="1">
        <v>1090100702170</v>
      </c>
      <c r="B22976" t="s">
        <v>21846</v>
      </c>
    </row>
    <row r="22977" spans="1:2">
      <c r="A22977" s="1">
        <v>1090100702187</v>
      </c>
      <c r="B22977" t="s">
        <v>21847</v>
      </c>
    </row>
    <row r="22978" spans="1:2">
      <c r="A22978" s="1">
        <v>1090100702194</v>
      </c>
      <c r="B22978" t="s">
        <v>21848</v>
      </c>
    </row>
    <row r="22979" spans="1:2">
      <c r="A22979" s="1">
        <v>1090100702200</v>
      </c>
      <c r="B22979" t="s">
        <v>21849</v>
      </c>
    </row>
    <row r="22980" spans="1:2">
      <c r="A22980" s="1">
        <v>1090100702217</v>
      </c>
      <c r="B22980" t="s">
        <v>21850</v>
      </c>
    </row>
    <row r="22981" spans="1:2">
      <c r="A22981" s="1">
        <v>1090100702248</v>
      </c>
      <c r="B22981" t="s">
        <v>21851</v>
      </c>
    </row>
    <row r="22982" spans="1:2">
      <c r="A22982" s="1">
        <v>1090100702255</v>
      </c>
      <c r="B22982" t="s">
        <v>21852</v>
      </c>
    </row>
    <row r="22983" spans="1:2">
      <c r="A22983" s="1">
        <v>1090100702293</v>
      </c>
      <c r="B22983" t="s">
        <v>21853</v>
      </c>
    </row>
    <row r="22984" spans="1:2">
      <c r="A22984" s="1">
        <v>1090100702309</v>
      </c>
      <c r="B22984" t="s">
        <v>21854</v>
      </c>
    </row>
    <row r="22985" spans="1:2">
      <c r="A22985" s="1">
        <v>1090100702316</v>
      </c>
      <c r="B22985" t="s">
        <v>21855</v>
      </c>
    </row>
    <row r="22986" spans="1:2">
      <c r="A22986" s="1">
        <v>1090100702323</v>
      </c>
      <c r="B22986" t="s">
        <v>21856</v>
      </c>
    </row>
    <row r="22987" spans="1:2">
      <c r="A22987" s="1">
        <v>1090100702330</v>
      </c>
      <c r="B22987" t="s">
        <v>21857</v>
      </c>
    </row>
    <row r="22988" spans="1:2">
      <c r="A22988" s="1">
        <v>1090100702347</v>
      </c>
      <c r="B22988" t="s">
        <v>21858</v>
      </c>
    </row>
    <row r="22989" spans="1:2">
      <c r="A22989" s="1">
        <v>1090100702354</v>
      </c>
      <c r="B22989" t="s">
        <v>21859</v>
      </c>
    </row>
    <row r="22990" spans="1:2">
      <c r="A22990" s="1">
        <v>1090100702361</v>
      </c>
      <c r="B22990" t="s">
        <v>21860</v>
      </c>
    </row>
    <row r="22991" spans="1:2">
      <c r="A22991" s="1">
        <v>1090100702378</v>
      </c>
      <c r="B22991" t="s">
        <v>21861</v>
      </c>
    </row>
    <row r="22992" spans="1:2">
      <c r="A22992" s="1">
        <v>1090100702385</v>
      </c>
      <c r="B22992" t="s">
        <v>21862</v>
      </c>
    </row>
    <row r="22993" spans="1:2">
      <c r="A22993" s="1">
        <v>1090100702392</v>
      </c>
      <c r="B22993" t="s">
        <v>21863</v>
      </c>
    </row>
    <row r="22994" spans="1:2">
      <c r="A22994" s="1">
        <v>1090100702408</v>
      </c>
      <c r="B22994" t="s">
        <v>21864</v>
      </c>
    </row>
    <row r="22995" spans="1:2">
      <c r="A22995" s="1">
        <v>1090100702422</v>
      </c>
      <c r="B22995" t="s">
        <v>7282</v>
      </c>
    </row>
    <row r="22996" spans="1:2">
      <c r="A22996" s="1">
        <v>1090100702439</v>
      </c>
      <c r="B22996" t="s">
        <v>21865</v>
      </c>
    </row>
    <row r="22997" spans="1:2">
      <c r="A22997" s="1">
        <v>1090100702453</v>
      </c>
      <c r="B22997" t="s">
        <v>21866</v>
      </c>
    </row>
    <row r="22998" spans="1:2">
      <c r="A22998" s="1">
        <v>1090100702460</v>
      </c>
      <c r="B22998" t="s">
        <v>21867</v>
      </c>
    </row>
    <row r="22999" spans="1:2">
      <c r="A22999" s="1">
        <v>1090100702477</v>
      </c>
      <c r="B22999" t="s">
        <v>21868</v>
      </c>
    </row>
    <row r="23000" spans="1:2">
      <c r="A23000" s="1">
        <v>1090100702484</v>
      </c>
      <c r="B23000" t="s">
        <v>21869</v>
      </c>
    </row>
    <row r="23001" spans="1:2">
      <c r="A23001" s="1">
        <v>1090100702491</v>
      </c>
      <c r="B23001" t="s">
        <v>21870</v>
      </c>
    </row>
    <row r="23002" spans="1:2">
      <c r="A23002" s="1">
        <v>1090100702507</v>
      </c>
      <c r="B23002" t="s">
        <v>21871</v>
      </c>
    </row>
    <row r="23003" spans="1:2">
      <c r="A23003" s="1">
        <v>1090100702514</v>
      </c>
      <c r="B23003" t="s">
        <v>21872</v>
      </c>
    </row>
    <row r="23004" spans="1:2">
      <c r="A23004" s="1">
        <v>1090100702521</v>
      </c>
      <c r="B23004" t="s">
        <v>21873</v>
      </c>
    </row>
    <row r="23005" spans="1:2">
      <c r="A23005" s="1">
        <v>1090100702545</v>
      </c>
      <c r="B23005" t="s">
        <v>21874</v>
      </c>
    </row>
    <row r="23006" spans="1:2">
      <c r="A23006" s="1">
        <v>1090100702552</v>
      </c>
      <c r="B23006" t="s">
        <v>21875</v>
      </c>
    </row>
    <row r="23007" spans="1:2">
      <c r="A23007" s="1">
        <v>1090100702569</v>
      </c>
      <c r="B23007" t="s">
        <v>21876</v>
      </c>
    </row>
    <row r="23008" spans="1:2">
      <c r="A23008" s="1">
        <v>1090100702576</v>
      </c>
      <c r="B23008" t="s">
        <v>21877</v>
      </c>
    </row>
    <row r="23009" spans="1:2">
      <c r="A23009" s="1">
        <v>1090100702583</v>
      </c>
      <c r="B23009" t="s">
        <v>21878</v>
      </c>
    </row>
    <row r="23010" spans="1:2">
      <c r="A23010" s="1">
        <v>1090100702590</v>
      </c>
      <c r="B23010" t="s">
        <v>21879</v>
      </c>
    </row>
    <row r="23011" spans="1:2">
      <c r="A23011" s="1">
        <v>1090100702606</v>
      </c>
      <c r="B23011" t="s">
        <v>21880</v>
      </c>
    </row>
    <row r="23012" spans="1:2">
      <c r="A23012" s="1">
        <v>1090100702613</v>
      </c>
      <c r="B23012" t="s">
        <v>21881</v>
      </c>
    </row>
    <row r="23013" spans="1:2">
      <c r="A23013" s="1">
        <v>1090100702620</v>
      </c>
      <c r="B23013" t="s">
        <v>21882</v>
      </c>
    </row>
    <row r="23014" spans="1:2">
      <c r="A23014" s="1">
        <v>1090100702637</v>
      </c>
      <c r="B23014" t="s">
        <v>21883</v>
      </c>
    </row>
    <row r="23015" spans="1:2">
      <c r="A23015" s="1">
        <v>1090100702644</v>
      </c>
      <c r="B23015" t="s">
        <v>21884</v>
      </c>
    </row>
    <row r="23016" spans="1:2">
      <c r="A23016" s="1">
        <v>1090100702651</v>
      </c>
      <c r="B23016" t="s">
        <v>21885</v>
      </c>
    </row>
    <row r="23017" spans="1:2">
      <c r="A23017" s="1">
        <v>1090100702668</v>
      </c>
      <c r="B23017" t="s">
        <v>21886</v>
      </c>
    </row>
    <row r="23018" spans="1:2">
      <c r="A23018" s="1">
        <v>1090100702675</v>
      </c>
      <c r="B23018" t="s">
        <v>21887</v>
      </c>
    </row>
    <row r="23019" spans="1:2">
      <c r="A23019" s="1">
        <v>1090100702682</v>
      </c>
      <c r="B23019" t="s">
        <v>21888</v>
      </c>
    </row>
    <row r="23020" spans="1:2">
      <c r="A23020" s="1">
        <v>1090100702699</v>
      </c>
      <c r="B23020" t="s">
        <v>21889</v>
      </c>
    </row>
    <row r="23021" spans="1:2">
      <c r="A23021" s="1">
        <v>1090100702705</v>
      </c>
      <c r="B23021" t="s">
        <v>21890</v>
      </c>
    </row>
    <row r="23022" spans="1:2">
      <c r="A23022" s="1">
        <v>1090100702712</v>
      </c>
      <c r="B23022" t="s">
        <v>21891</v>
      </c>
    </row>
    <row r="23023" spans="1:2">
      <c r="A23023" s="1">
        <v>1090100702729</v>
      </c>
      <c r="B23023" t="s">
        <v>21892</v>
      </c>
    </row>
    <row r="23024" spans="1:2">
      <c r="A23024" s="1">
        <v>1090100702736</v>
      </c>
      <c r="B23024" t="s">
        <v>21893</v>
      </c>
    </row>
    <row r="23025" spans="1:2">
      <c r="A23025" s="1">
        <v>1090100702743</v>
      </c>
      <c r="B23025" t="s">
        <v>21894</v>
      </c>
    </row>
    <row r="23026" spans="1:2">
      <c r="A23026" s="1">
        <v>1090100702750</v>
      </c>
      <c r="B23026" t="s">
        <v>21895</v>
      </c>
    </row>
    <row r="23027" spans="1:2">
      <c r="A23027" s="1">
        <v>1090100702767</v>
      </c>
      <c r="B23027" t="s">
        <v>21896</v>
      </c>
    </row>
    <row r="23028" spans="1:2">
      <c r="A23028" s="1">
        <v>1090100702774</v>
      </c>
      <c r="B23028" t="s">
        <v>21897</v>
      </c>
    </row>
    <row r="23029" spans="1:2">
      <c r="A23029" s="1">
        <v>1090100702781</v>
      </c>
      <c r="B23029" t="s">
        <v>21898</v>
      </c>
    </row>
    <row r="23030" spans="1:2">
      <c r="A23030" s="1">
        <v>1090100702798</v>
      </c>
      <c r="B23030" t="s">
        <v>21899</v>
      </c>
    </row>
    <row r="23031" spans="1:2">
      <c r="A23031" s="1">
        <v>1090100702804</v>
      </c>
      <c r="B23031" t="s">
        <v>21900</v>
      </c>
    </row>
    <row r="23032" spans="1:2">
      <c r="A23032" s="1">
        <v>1090100702811</v>
      </c>
      <c r="B23032" t="s">
        <v>21901</v>
      </c>
    </row>
    <row r="23033" spans="1:2">
      <c r="A23033" s="1">
        <v>1090100702828</v>
      </c>
      <c r="B23033" t="s">
        <v>21902</v>
      </c>
    </row>
    <row r="23034" spans="1:2">
      <c r="A23034" s="1">
        <v>1090100702835</v>
      </c>
      <c r="B23034" t="s">
        <v>21903</v>
      </c>
    </row>
    <row r="23035" spans="1:2">
      <c r="A23035" s="1">
        <v>1090100702842</v>
      </c>
      <c r="B23035" t="s">
        <v>21904</v>
      </c>
    </row>
    <row r="23036" spans="1:2">
      <c r="A23036" s="1">
        <v>1090100702859</v>
      </c>
      <c r="B23036" t="s">
        <v>21905</v>
      </c>
    </row>
    <row r="23037" spans="1:2">
      <c r="A23037" s="1">
        <v>1090100702866</v>
      </c>
      <c r="B23037" t="s">
        <v>21906</v>
      </c>
    </row>
    <row r="23038" spans="1:2">
      <c r="A23038" s="1">
        <v>1090100702873</v>
      </c>
      <c r="B23038" t="s">
        <v>21907</v>
      </c>
    </row>
    <row r="23039" spans="1:2">
      <c r="A23039" s="1">
        <v>1090100702880</v>
      </c>
      <c r="B23039" t="s">
        <v>21908</v>
      </c>
    </row>
    <row r="23040" spans="1:2">
      <c r="A23040" s="1">
        <v>1090100702897</v>
      </c>
      <c r="B23040" t="s">
        <v>21909</v>
      </c>
    </row>
    <row r="23041" spans="1:2">
      <c r="A23041" s="1">
        <v>1090100702903</v>
      </c>
      <c r="B23041" t="s">
        <v>21910</v>
      </c>
    </row>
    <row r="23042" spans="1:2">
      <c r="A23042" s="1">
        <v>1090100702910</v>
      </c>
      <c r="B23042" t="s">
        <v>21911</v>
      </c>
    </row>
    <row r="23043" spans="1:2">
      <c r="A23043" s="1">
        <v>1090100702927</v>
      </c>
      <c r="B23043" t="s">
        <v>21912</v>
      </c>
    </row>
    <row r="23044" spans="1:2">
      <c r="A23044" s="1">
        <v>1090100702934</v>
      </c>
      <c r="B23044" t="s">
        <v>21913</v>
      </c>
    </row>
    <row r="23045" spans="1:2">
      <c r="A23045" s="1">
        <v>1090100702941</v>
      </c>
      <c r="B23045" t="s">
        <v>21914</v>
      </c>
    </row>
    <row r="23046" spans="1:2">
      <c r="A23046" s="1">
        <v>1090100702958</v>
      </c>
      <c r="B23046" t="s">
        <v>21915</v>
      </c>
    </row>
    <row r="23047" spans="1:2">
      <c r="A23047" s="1">
        <v>1090100702965</v>
      </c>
      <c r="B23047" t="s">
        <v>21916</v>
      </c>
    </row>
    <row r="23048" spans="1:2">
      <c r="A23048" s="1">
        <v>1090100702972</v>
      </c>
      <c r="B23048" t="s">
        <v>21917</v>
      </c>
    </row>
    <row r="23049" spans="1:2">
      <c r="A23049" s="1">
        <v>1090100702989</v>
      </c>
      <c r="B23049" t="s">
        <v>21918</v>
      </c>
    </row>
    <row r="23050" spans="1:2">
      <c r="A23050" s="1">
        <v>1090100703009</v>
      </c>
      <c r="B23050" t="s">
        <v>21919</v>
      </c>
    </row>
    <row r="23051" spans="1:2">
      <c r="A23051" s="1">
        <v>1090100703030</v>
      </c>
      <c r="B23051" t="s">
        <v>21920</v>
      </c>
    </row>
    <row r="23052" spans="1:2">
      <c r="A23052" s="1">
        <v>1090100703047</v>
      </c>
      <c r="B23052" t="s">
        <v>21921</v>
      </c>
    </row>
    <row r="23053" spans="1:2">
      <c r="A23053" s="1">
        <v>1090100703054</v>
      </c>
      <c r="B23053" t="s">
        <v>21922</v>
      </c>
    </row>
    <row r="23054" spans="1:2">
      <c r="A23054" s="1">
        <v>1090100703061</v>
      </c>
      <c r="B23054" t="s">
        <v>21923</v>
      </c>
    </row>
    <row r="23055" spans="1:2">
      <c r="A23055" s="1">
        <v>1090100703078</v>
      </c>
      <c r="B23055" t="s">
        <v>21924</v>
      </c>
    </row>
    <row r="23056" spans="1:2">
      <c r="A23056" s="1">
        <v>1090100703085</v>
      </c>
      <c r="B23056" t="s">
        <v>21925</v>
      </c>
    </row>
    <row r="23057" spans="1:2">
      <c r="A23057" s="1">
        <v>1090100703276</v>
      </c>
      <c r="B23057" t="s">
        <v>21926</v>
      </c>
    </row>
    <row r="23058" spans="1:2">
      <c r="A23058" s="1">
        <v>1090100703306</v>
      </c>
      <c r="B23058" t="s">
        <v>21927</v>
      </c>
    </row>
    <row r="23059" spans="1:2">
      <c r="A23059" s="1">
        <v>1090100703313</v>
      </c>
      <c r="B23059" t="s">
        <v>21928</v>
      </c>
    </row>
    <row r="23060" spans="1:2">
      <c r="A23060" s="1">
        <v>1090100703320</v>
      </c>
      <c r="B23060" t="s">
        <v>21929</v>
      </c>
    </row>
    <row r="23061" spans="1:2">
      <c r="A23061" s="1">
        <v>1090100703337</v>
      </c>
      <c r="B23061" t="s">
        <v>21930</v>
      </c>
    </row>
    <row r="23062" spans="1:2">
      <c r="A23062" s="1">
        <v>1090100703351</v>
      </c>
      <c r="B23062" t="s">
        <v>21931</v>
      </c>
    </row>
    <row r="23063" spans="1:2">
      <c r="A23063" s="1">
        <v>1090100703436</v>
      </c>
      <c r="B23063" t="s">
        <v>21932</v>
      </c>
    </row>
    <row r="23064" spans="1:2">
      <c r="A23064" s="1">
        <v>1090100703443</v>
      </c>
      <c r="B23064" t="s">
        <v>21933</v>
      </c>
    </row>
    <row r="23065" spans="1:2">
      <c r="A23065" s="1">
        <v>1090100703450</v>
      </c>
      <c r="B23065" t="s">
        <v>21934</v>
      </c>
    </row>
    <row r="23066" spans="1:2">
      <c r="A23066" s="1">
        <v>1090100703481</v>
      </c>
      <c r="B23066" t="s">
        <v>21935</v>
      </c>
    </row>
    <row r="23067" spans="1:2">
      <c r="A23067" s="1">
        <v>1090100703498</v>
      </c>
      <c r="B23067" t="s">
        <v>21936</v>
      </c>
    </row>
    <row r="23068" spans="1:2">
      <c r="A23068" s="1">
        <v>1090100703535</v>
      </c>
      <c r="B23068" t="s">
        <v>21937</v>
      </c>
    </row>
    <row r="23069" spans="1:2">
      <c r="A23069" s="1">
        <v>1090100703771</v>
      </c>
      <c r="B23069" t="s">
        <v>21938</v>
      </c>
    </row>
    <row r="23070" spans="1:2">
      <c r="A23070" s="1">
        <v>1090100703788</v>
      </c>
      <c r="B23070" t="s">
        <v>21939</v>
      </c>
    </row>
    <row r="23071" spans="1:2">
      <c r="A23071" s="1">
        <v>1090100703795</v>
      </c>
      <c r="B23071" t="s">
        <v>21940</v>
      </c>
    </row>
    <row r="23072" spans="1:2">
      <c r="A23072" s="1">
        <v>1090100703801</v>
      </c>
      <c r="B23072" t="s">
        <v>21941</v>
      </c>
    </row>
    <row r="23073" spans="1:2">
      <c r="A23073" s="1">
        <v>1090100703818</v>
      </c>
      <c r="B23073" t="s">
        <v>21942</v>
      </c>
    </row>
    <row r="23074" spans="1:2">
      <c r="A23074" s="1">
        <v>1090100703825</v>
      </c>
      <c r="B23074" t="s">
        <v>21943</v>
      </c>
    </row>
    <row r="23075" spans="1:2">
      <c r="A23075" s="1">
        <v>1090100703849</v>
      </c>
      <c r="B23075" t="s">
        <v>21944</v>
      </c>
    </row>
    <row r="23076" spans="1:2">
      <c r="A23076" s="1">
        <v>1090100703856</v>
      </c>
      <c r="B23076" t="s">
        <v>21945</v>
      </c>
    </row>
    <row r="23077" spans="1:2">
      <c r="A23077" s="1">
        <v>1090100703863</v>
      </c>
      <c r="B23077" t="s">
        <v>21946</v>
      </c>
    </row>
    <row r="23078" spans="1:2">
      <c r="A23078" s="1">
        <v>1090100703870</v>
      </c>
      <c r="B23078" t="s">
        <v>21947</v>
      </c>
    </row>
    <row r="23079" spans="1:2">
      <c r="A23079" s="1">
        <v>1090100703887</v>
      </c>
      <c r="B23079" t="s">
        <v>21948</v>
      </c>
    </row>
    <row r="23080" spans="1:2">
      <c r="A23080" s="1">
        <v>1090100703894</v>
      </c>
      <c r="B23080" t="s">
        <v>21949</v>
      </c>
    </row>
    <row r="23081" spans="1:2">
      <c r="A23081" s="1">
        <v>1090100703962</v>
      </c>
      <c r="B23081" t="s">
        <v>21950</v>
      </c>
    </row>
    <row r="23082" spans="1:2">
      <c r="A23082" s="1">
        <v>1090100703979</v>
      </c>
      <c r="B23082" t="s">
        <v>21951</v>
      </c>
    </row>
    <row r="23083" spans="1:2">
      <c r="A23083" s="1">
        <v>1090100703986</v>
      </c>
      <c r="B23083" t="s">
        <v>21952</v>
      </c>
    </row>
    <row r="23084" spans="1:2">
      <c r="A23084" s="1">
        <v>1090100703993</v>
      </c>
      <c r="B23084" t="s">
        <v>21953</v>
      </c>
    </row>
    <row r="23085" spans="1:2">
      <c r="A23085" s="1">
        <v>1090100704006</v>
      </c>
      <c r="B23085" t="s">
        <v>21954</v>
      </c>
    </row>
    <row r="23086" spans="1:2">
      <c r="A23086" s="1">
        <v>1090100704013</v>
      </c>
      <c r="B23086" t="s">
        <v>21955</v>
      </c>
    </row>
    <row r="23087" spans="1:2">
      <c r="A23087" s="1">
        <v>1090100704020</v>
      </c>
      <c r="B23087" t="s">
        <v>21956</v>
      </c>
    </row>
    <row r="23088" spans="1:2">
      <c r="A23088" s="1">
        <v>1090100704037</v>
      </c>
      <c r="B23088" t="s">
        <v>21957</v>
      </c>
    </row>
    <row r="23089" spans="1:2">
      <c r="A23089" s="1">
        <v>1090100704044</v>
      </c>
      <c r="B23089" t="s">
        <v>21958</v>
      </c>
    </row>
    <row r="23090" spans="1:2">
      <c r="A23090" s="1">
        <v>1090100704051</v>
      </c>
      <c r="B23090" t="s">
        <v>21959</v>
      </c>
    </row>
    <row r="23091" spans="1:2">
      <c r="A23091" s="1">
        <v>1090100704273</v>
      </c>
      <c r="B23091" t="s">
        <v>21960</v>
      </c>
    </row>
    <row r="23092" spans="1:2">
      <c r="A23092" s="1">
        <v>1090100704280</v>
      </c>
      <c r="B23092" t="s">
        <v>21961</v>
      </c>
    </row>
    <row r="23093" spans="1:2">
      <c r="A23093" s="1">
        <v>1090100704297</v>
      </c>
      <c r="B23093" t="s">
        <v>21962</v>
      </c>
    </row>
    <row r="23094" spans="1:2">
      <c r="A23094" s="1">
        <v>1090100704372</v>
      </c>
      <c r="B23094" t="s">
        <v>21963</v>
      </c>
    </row>
    <row r="23095" spans="1:2">
      <c r="A23095" s="1">
        <v>1090100704389</v>
      </c>
      <c r="B23095" t="s">
        <v>21964</v>
      </c>
    </row>
    <row r="23096" spans="1:2">
      <c r="A23096" s="1">
        <v>1090100704525</v>
      </c>
      <c r="B23096" t="s">
        <v>21965</v>
      </c>
    </row>
    <row r="23097" spans="1:2">
      <c r="A23097" s="1">
        <v>1090100704532</v>
      </c>
      <c r="B23097" t="s">
        <v>21966</v>
      </c>
    </row>
    <row r="23098" spans="1:2">
      <c r="A23098" s="1">
        <v>1090100704549</v>
      </c>
      <c r="B23098" t="s">
        <v>21967</v>
      </c>
    </row>
    <row r="23099" spans="1:2">
      <c r="A23099" s="1">
        <v>1090100704556</v>
      </c>
      <c r="B23099" t="s">
        <v>21968</v>
      </c>
    </row>
    <row r="23100" spans="1:2">
      <c r="A23100" s="1">
        <v>1090100704563</v>
      </c>
      <c r="B23100" t="s">
        <v>21969</v>
      </c>
    </row>
    <row r="23101" spans="1:2">
      <c r="A23101" s="1">
        <v>1090100704570</v>
      </c>
      <c r="B23101" t="s">
        <v>21970</v>
      </c>
    </row>
    <row r="23102" spans="1:2">
      <c r="A23102" s="1">
        <v>1090100704587</v>
      </c>
      <c r="B23102" t="s">
        <v>21971</v>
      </c>
    </row>
    <row r="23103" spans="1:2">
      <c r="A23103" s="1">
        <v>1090100704594</v>
      </c>
      <c r="B23103" t="s">
        <v>21972</v>
      </c>
    </row>
    <row r="23104" spans="1:2">
      <c r="A23104" s="1">
        <v>1090100704600</v>
      </c>
      <c r="B23104" t="s">
        <v>21973</v>
      </c>
    </row>
    <row r="23105" spans="1:2">
      <c r="A23105" s="1">
        <v>1090100704617</v>
      </c>
      <c r="B23105" t="s">
        <v>21974</v>
      </c>
    </row>
    <row r="23106" spans="1:2">
      <c r="A23106" s="1">
        <v>1090100704624</v>
      </c>
      <c r="B23106" t="s">
        <v>21975</v>
      </c>
    </row>
    <row r="23107" spans="1:2">
      <c r="A23107" s="1">
        <v>1090100704631</v>
      </c>
      <c r="B23107" t="s">
        <v>21976</v>
      </c>
    </row>
    <row r="23108" spans="1:2">
      <c r="A23108" s="1">
        <v>1090100704648</v>
      </c>
      <c r="B23108" t="s">
        <v>21977</v>
      </c>
    </row>
    <row r="23109" spans="1:2">
      <c r="A23109" s="1">
        <v>1090100704655</v>
      </c>
      <c r="B23109" t="s">
        <v>21978</v>
      </c>
    </row>
    <row r="23110" spans="1:2">
      <c r="A23110" s="1">
        <v>1090100704662</v>
      </c>
      <c r="B23110" t="s">
        <v>21979</v>
      </c>
    </row>
    <row r="23111" spans="1:2">
      <c r="A23111" s="1">
        <v>1090100704679</v>
      </c>
      <c r="B23111" t="s">
        <v>21980</v>
      </c>
    </row>
    <row r="23112" spans="1:2">
      <c r="A23112" s="1">
        <v>1090100704686</v>
      </c>
      <c r="B23112" t="s">
        <v>21981</v>
      </c>
    </row>
    <row r="23113" spans="1:2">
      <c r="A23113" s="1">
        <v>1090100704693</v>
      </c>
      <c r="B23113" t="s">
        <v>21982</v>
      </c>
    </row>
    <row r="23114" spans="1:2">
      <c r="A23114" s="1">
        <v>1090100704709</v>
      </c>
      <c r="B23114" t="s">
        <v>21983</v>
      </c>
    </row>
    <row r="23115" spans="1:2">
      <c r="A23115" s="1">
        <v>1090100704716</v>
      </c>
      <c r="B23115" t="s">
        <v>21984</v>
      </c>
    </row>
    <row r="23116" spans="1:2">
      <c r="A23116" s="1">
        <v>1090100704723</v>
      </c>
      <c r="B23116" t="s">
        <v>21985</v>
      </c>
    </row>
    <row r="23117" spans="1:2">
      <c r="A23117" s="1">
        <v>1090100704730</v>
      </c>
      <c r="B23117" t="s">
        <v>21986</v>
      </c>
    </row>
    <row r="23118" spans="1:2">
      <c r="A23118" s="1">
        <v>1090100704747</v>
      </c>
      <c r="B23118" t="s">
        <v>21987</v>
      </c>
    </row>
    <row r="23119" spans="1:2">
      <c r="A23119" s="1">
        <v>1090100704754</v>
      </c>
      <c r="B23119" t="s">
        <v>21988</v>
      </c>
    </row>
    <row r="23120" spans="1:2">
      <c r="A23120" s="1">
        <v>1090100704761</v>
      </c>
      <c r="B23120" t="s">
        <v>21989</v>
      </c>
    </row>
    <row r="23121" spans="1:2">
      <c r="A23121" s="1">
        <v>1090100704778</v>
      </c>
      <c r="B23121" t="s">
        <v>21990</v>
      </c>
    </row>
    <row r="23122" spans="1:2">
      <c r="A23122" s="1">
        <v>1090100704785</v>
      </c>
      <c r="B23122" t="s">
        <v>21991</v>
      </c>
    </row>
    <row r="23123" spans="1:2">
      <c r="A23123" s="1">
        <v>1090100704792</v>
      </c>
      <c r="B23123" t="s">
        <v>21992</v>
      </c>
    </row>
    <row r="23124" spans="1:2">
      <c r="A23124" s="1">
        <v>1090100704808</v>
      </c>
      <c r="B23124" t="s">
        <v>21993</v>
      </c>
    </row>
    <row r="23125" spans="1:2">
      <c r="A23125" s="1">
        <v>1090100704815</v>
      </c>
      <c r="B23125" t="s">
        <v>21994</v>
      </c>
    </row>
    <row r="23126" spans="1:2">
      <c r="A23126" s="1">
        <v>1090100704822</v>
      </c>
      <c r="B23126" t="s">
        <v>21995</v>
      </c>
    </row>
    <row r="23127" spans="1:2">
      <c r="A23127" s="1">
        <v>1090100704839</v>
      </c>
      <c r="B23127" t="s">
        <v>21996</v>
      </c>
    </row>
    <row r="23128" spans="1:2">
      <c r="A23128" s="1">
        <v>1090100704846</v>
      </c>
      <c r="B23128" t="s">
        <v>21997</v>
      </c>
    </row>
    <row r="23129" spans="1:2">
      <c r="A23129" s="1">
        <v>1090100704853</v>
      </c>
      <c r="B23129" t="s">
        <v>21998</v>
      </c>
    </row>
    <row r="23130" spans="1:2">
      <c r="A23130" s="1">
        <v>1090100704860</v>
      </c>
      <c r="B23130" t="s">
        <v>21999</v>
      </c>
    </row>
    <row r="23131" spans="1:2">
      <c r="A23131" s="1">
        <v>1090100704877</v>
      </c>
      <c r="B23131" t="s">
        <v>22000</v>
      </c>
    </row>
    <row r="23132" spans="1:2">
      <c r="A23132" s="1">
        <v>1090100704884</v>
      </c>
      <c r="B23132" t="s">
        <v>22001</v>
      </c>
    </row>
    <row r="23133" spans="1:2">
      <c r="A23133" s="1">
        <v>1090100704891</v>
      </c>
      <c r="B23133" t="s">
        <v>22002</v>
      </c>
    </row>
    <row r="23134" spans="1:2">
      <c r="A23134" s="1">
        <v>1090100704907</v>
      </c>
      <c r="B23134" t="s">
        <v>22003</v>
      </c>
    </row>
    <row r="23135" spans="1:2">
      <c r="A23135" s="1">
        <v>1090100704914</v>
      </c>
      <c r="B23135" t="s">
        <v>22004</v>
      </c>
    </row>
    <row r="23136" spans="1:2">
      <c r="A23136" s="1">
        <v>1090100704921</v>
      </c>
      <c r="B23136" t="s">
        <v>22005</v>
      </c>
    </row>
    <row r="23137" spans="1:2">
      <c r="A23137" s="1">
        <v>1090100704938</v>
      </c>
      <c r="B23137" t="s">
        <v>22006</v>
      </c>
    </row>
    <row r="23138" spans="1:2">
      <c r="A23138" s="1">
        <v>1090100704945</v>
      </c>
      <c r="B23138" t="s">
        <v>22007</v>
      </c>
    </row>
    <row r="23139" spans="1:2">
      <c r="A23139" s="1">
        <v>1090100704952</v>
      </c>
      <c r="B23139" t="s">
        <v>22008</v>
      </c>
    </row>
    <row r="23140" spans="1:2">
      <c r="A23140" s="1">
        <v>1090100704969</v>
      </c>
      <c r="B23140" t="s">
        <v>22009</v>
      </c>
    </row>
    <row r="23141" spans="1:2">
      <c r="A23141" s="1">
        <v>1090100704976</v>
      </c>
      <c r="B23141" t="s">
        <v>22010</v>
      </c>
    </row>
    <row r="23142" spans="1:2">
      <c r="A23142" s="1">
        <v>1090100704983</v>
      </c>
      <c r="B23142" t="s">
        <v>22011</v>
      </c>
    </row>
    <row r="23143" spans="1:2">
      <c r="A23143" s="1">
        <v>1090100704990</v>
      </c>
      <c r="B23143" t="s">
        <v>22012</v>
      </c>
    </row>
    <row r="23144" spans="1:2">
      <c r="A23144" s="1">
        <v>1090100705003</v>
      </c>
      <c r="B23144" t="s">
        <v>22013</v>
      </c>
    </row>
    <row r="23145" spans="1:2">
      <c r="A23145" s="1">
        <v>1090100705010</v>
      </c>
      <c r="B23145" t="s">
        <v>22014</v>
      </c>
    </row>
    <row r="23146" spans="1:2">
      <c r="A23146" s="1">
        <v>1090100705027</v>
      </c>
      <c r="B23146" t="s">
        <v>22015</v>
      </c>
    </row>
    <row r="23147" spans="1:2">
      <c r="A23147" s="1">
        <v>1090100705034</v>
      </c>
      <c r="B23147" t="s">
        <v>22016</v>
      </c>
    </row>
    <row r="23148" spans="1:2">
      <c r="A23148" s="1">
        <v>1090100705041</v>
      </c>
      <c r="B23148" t="s">
        <v>22017</v>
      </c>
    </row>
    <row r="23149" spans="1:2">
      <c r="A23149" s="1">
        <v>1090100705096</v>
      </c>
      <c r="B23149" t="s">
        <v>22018</v>
      </c>
    </row>
    <row r="23150" spans="1:2">
      <c r="A23150" s="1">
        <v>1090100705102</v>
      </c>
      <c r="B23150" t="s">
        <v>22019</v>
      </c>
    </row>
    <row r="23151" spans="1:2">
      <c r="A23151" s="1">
        <v>1090100705119</v>
      </c>
      <c r="B23151" t="s">
        <v>22020</v>
      </c>
    </row>
    <row r="23152" spans="1:2">
      <c r="A23152" s="1">
        <v>1090100705126</v>
      </c>
      <c r="B23152" t="s">
        <v>22021</v>
      </c>
    </row>
    <row r="23153" spans="1:2">
      <c r="A23153" s="1">
        <v>1090100705133</v>
      </c>
      <c r="B23153" t="s">
        <v>22022</v>
      </c>
    </row>
    <row r="23154" spans="1:2">
      <c r="A23154" s="1">
        <v>1090100705140</v>
      </c>
      <c r="B23154" t="s">
        <v>22023</v>
      </c>
    </row>
    <row r="23155" spans="1:2">
      <c r="A23155" s="1">
        <v>1090100705157</v>
      </c>
      <c r="B23155" t="s">
        <v>22024</v>
      </c>
    </row>
    <row r="23156" spans="1:2">
      <c r="A23156" s="1">
        <v>1090100705164</v>
      </c>
      <c r="B23156" t="s">
        <v>22025</v>
      </c>
    </row>
    <row r="23157" spans="1:2">
      <c r="A23157" s="1">
        <v>1090100705171</v>
      </c>
      <c r="B23157" t="s">
        <v>22026</v>
      </c>
    </row>
    <row r="23158" spans="1:2">
      <c r="A23158" s="1">
        <v>1090100705218</v>
      </c>
      <c r="B23158" t="s">
        <v>22027</v>
      </c>
    </row>
    <row r="23159" spans="1:2">
      <c r="A23159" s="1">
        <v>1090100705249</v>
      </c>
      <c r="B23159" t="s">
        <v>22028</v>
      </c>
    </row>
    <row r="23160" spans="1:2">
      <c r="A23160" s="1">
        <v>1090100706406</v>
      </c>
      <c r="B23160" t="s">
        <v>22029</v>
      </c>
    </row>
    <row r="23161" spans="1:2">
      <c r="A23161" s="1">
        <v>1090100706413</v>
      </c>
      <c r="B23161" t="s">
        <v>22030</v>
      </c>
    </row>
    <row r="23162" spans="1:2">
      <c r="A23162" s="1">
        <v>1090100706420</v>
      </c>
      <c r="B23162" t="s">
        <v>22031</v>
      </c>
    </row>
    <row r="23163" spans="1:2">
      <c r="A23163" s="1">
        <v>1090100706628</v>
      </c>
      <c r="B23163" t="s">
        <v>22032</v>
      </c>
    </row>
    <row r="23164" spans="1:2">
      <c r="A23164" s="1">
        <v>1090100706758</v>
      </c>
      <c r="B23164" t="s">
        <v>22033</v>
      </c>
    </row>
    <row r="23165" spans="1:2">
      <c r="A23165" s="1">
        <v>1090100706765</v>
      </c>
      <c r="B23165" t="s">
        <v>22034</v>
      </c>
    </row>
    <row r="23166" spans="1:2">
      <c r="A23166" s="1">
        <v>1090100706789</v>
      </c>
      <c r="B23166" t="s">
        <v>22035</v>
      </c>
    </row>
    <row r="23167" spans="1:2">
      <c r="A23167" s="1">
        <v>1090100706925</v>
      </c>
      <c r="B23167" t="s">
        <v>22036</v>
      </c>
    </row>
    <row r="23168" spans="1:2">
      <c r="A23168" s="1">
        <v>1090100706987</v>
      </c>
      <c r="B23168" t="s">
        <v>22037</v>
      </c>
    </row>
    <row r="23169" spans="1:2">
      <c r="A23169" s="1">
        <v>1090100707076</v>
      </c>
      <c r="B23169" t="s">
        <v>22038</v>
      </c>
    </row>
    <row r="23170" spans="1:2">
      <c r="A23170" s="1">
        <v>1090100707144</v>
      </c>
      <c r="B23170" t="s">
        <v>22039</v>
      </c>
    </row>
    <row r="23171" spans="1:2">
      <c r="A23171" s="1">
        <v>1090100707182</v>
      </c>
      <c r="B23171" t="s">
        <v>22040</v>
      </c>
    </row>
    <row r="23172" spans="1:2">
      <c r="A23172" s="1">
        <v>1090100707199</v>
      </c>
      <c r="B23172" t="s">
        <v>22041</v>
      </c>
    </row>
    <row r="23173" spans="1:2">
      <c r="A23173" s="1">
        <v>1090100707205</v>
      </c>
      <c r="B23173" t="s">
        <v>22042</v>
      </c>
    </row>
    <row r="23174" spans="1:2">
      <c r="A23174" s="1">
        <v>1090100707212</v>
      </c>
      <c r="B23174" t="s">
        <v>22043</v>
      </c>
    </row>
    <row r="23175" spans="1:2">
      <c r="A23175" s="1">
        <v>1090100707229</v>
      </c>
      <c r="B23175" t="s">
        <v>22044</v>
      </c>
    </row>
    <row r="23176" spans="1:2">
      <c r="A23176" s="1">
        <v>1090100707236</v>
      </c>
      <c r="B23176" t="s">
        <v>22045</v>
      </c>
    </row>
    <row r="23177" spans="1:2">
      <c r="A23177" s="1">
        <v>1090100707243</v>
      </c>
      <c r="B23177" t="s">
        <v>22046</v>
      </c>
    </row>
    <row r="23178" spans="1:2">
      <c r="A23178" s="1">
        <v>1090100707250</v>
      </c>
      <c r="B23178" t="s">
        <v>22047</v>
      </c>
    </row>
    <row r="23179" spans="1:2">
      <c r="A23179" s="1">
        <v>1090100707267</v>
      </c>
      <c r="B23179" t="s">
        <v>22048</v>
      </c>
    </row>
    <row r="23180" spans="1:2">
      <c r="A23180" s="1">
        <v>1090100707274</v>
      </c>
      <c r="B23180" t="s">
        <v>22049</v>
      </c>
    </row>
    <row r="23181" spans="1:2">
      <c r="A23181" s="1">
        <v>1090100707281</v>
      </c>
      <c r="B23181" t="s">
        <v>22050</v>
      </c>
    </row>
    <row r="23182" spans="1:2">
      <c r="A23182" s="1">
        <v>1090100707298</v>
      </c>
      <c r="B23182" t="s">
        <v>22051</v>
      </c>
    </row>
    <row r="23183" spans="1:2">
      <c r="A23183" s="1">
        <v>1090100707304</v>
      </c>
      <c r="B23183" t="s">
        <v>19652</v>
      </c>
    </row>
    <row r="23184" spans="1:2">
      <c r="A23184" s="1">
        <v>1090100707311</v>
      </c>
      <c r="B23184" t="s">
        <v>19653</v>
      </c>
    </row>
    <row r="23185" spans="1:2">
      <c r="A23185" s="1">
        <v>1090100707328</v>
      </c>
      <c r="B23185" t="s">
        <v>19655</v>
      </c>
    </row>
    <row r="23186" spans="1:2">
      <c r="A23186" s="1">
        <v>1090100707335</v>
      </c>
      <c r="B23186" t="s">
        <v>19656</v>
      </c>
    </row>
    <row r="23187" spans="1:2">
      <c r="A23187" s="1">
        <v>1090100707519</v>
      </c>
      <c r="B23187" t="s">
        <v>22052</v>
      </c>
    </row>
    <row r="23188" spans="1:2">
      <c r="A23188" s="1">
        <v>1090100707533</v>
      </c>
      <c r="B23188" t="s">
        <v>22053</v>
      </c>
    </row>
    <row r="23189" spans="1:2">
      <c r="A23189" s="1">
        <v>1090100707540</v>
      </c>
      <c r="B23189" t="s">
        <v>22054</v>
      </c>
    </row>
    <row r="23190" spans="1:2">
      <c r="A23190" s="1">
        <v>1090100707557</v>
      </c>
      <c r="B23190" t="s">
        <v>22055</v>
      </c>
    </row>
    <row r="23191" spans="1:2">
      <c r="A23191" s="1">
        <v>1090100707564</v>
      </c>
      <c r="B23191" t="s">
        <v>22056</v>
      </c>
    </row>
    <row r="23192" spans="1:2">
      <c r="A23192" s="1">
        <v>1090100707571</v>
      </c>
      <c r="B23192" t="s">
        <v>22057</v>
      </c>
    </row>
    <row r="23193" spans="1:2">
      <c r="A23193" s="1">
        <v>1090100707731</v>
      </c>
      <c r="B23193" t="s">
        <v>22058</v>
      </c>
    </row>
    <row r="23194" spans="1:2">
      <c r="A23194" s="1">
        <v>1090100707748</v>
      </c>
      <c r="B23194" t="s">
        <v>22059</v>
      </c>
    </row>
    <row r="23195" spans="1:2">
      <c r="A23195" s="1">
        <v>1090100707861</v>
      </c>
      <c r="B23195" t="s">
        <v>22060</v>
      </c>
    </row>
    <row r="23196" spans="1:2">
      <c r="A23196" s="1">
        <v>1090100707878</v>
      </c>
      <c r="B23196" t="s">
        <v>22061</v>
      </c>
    </row>
    <row r="23197" spans="1:2">
      <c r="A23197" s="1">
        <v>1090100707885</v>
      </c>
      <c r="B23197" t="s">
        <v>22062</v>
      </c>
    </row>
    <row r="23198" spans="1:2">
      <c r="A23198" s="1">
        <v>1090100707892</v>
      </c>
      <c r="B23198" t="s">
        <v>22063</v>
      </c>
    </row>
    <row r="23199" spans="1:2">
      <c r="A23199" s="1">
        <v>1090100707908</v>
      </c>
      <c r="B23199" t="s">
        <v>22064</v>
      </c>
    </row>
    <row r="23200" spans="1:2">
      <c r="A23200" s="1">
        <v>1090100707915</v>
      </c>
      <c r="B23200" t="s">
        <v>22065</v>
      </c>
    </row>
    <row r="23201" spans="1:2">
      <c r="A23201" s="1">
        <v>1090100707922</v>
      </c>
      <c r="B23201" t="s">
        <v>22066</v>
      </c>
    </row>
    <row r="23202" spans="1:2">
      <c r="A23202" s="1">
        <v>1090100708035</v>
      </c>
      <c r="B23202" t="s">
        <v>22067</v>
      </c>
    </row>
    <row r="23203" spans="1:2">
      <c r="A23203" s="1">
        <v>1090100708042</v>
      </c>
      <c r="B23203" t="s">
        <v>22068</v>
      </c>
    </row>
    <row r="23204" spans="1:2">
      <c r="A23204" s="1">
        <v>1090100708059</v>
      </c>
      <c r="B23204" t="s">
        <v>22069</v>
      </c>
    </row>
    <row r="23205" spans="1:2">
      <c r="A23205" s="1">
        <v>1090100708066</v>
      </c>
      <c r="B23205" t="s">
        <v>22070</v>
      </c>
    </row>
    <row r="23206" spans="1:2">
      <c r="A23206" s="1">
        <v>1090100708073</v>
      </c>
      <c r="B23206" t="s">
        <v>22071</v>
      </c>
    </row>
    <row r="23207" spans="1:2">
      <c r="A23207" s="1">
        <v>1090100708097</v>
      </c>
      <c r="B23207" t="s">
        <v>22072</v>
      </c>
    </row>
    <row r="23208" spans="1:2">
      <c r="A23208" s="1">
        <v>1090100708103</v>
      </c>
      <c r="B23208" t="s">
        <v>22073</v>
      </c>
    </row>
    <row r="23209" spans="1:2">
      <c r="A23209" s="1">
        <v>1090100708110</v>
      </c>
      <c r="B23209" t="s">
        <v>22074</v>
      </c>
    </row>
    <row r="23210" spans="1:2">
      <c r="A23210" s="1">
        <v>1090100708134</v>
      </c>
      <c r="B23210" t="s">
        <v>22075</v>
      </c>
    </row>
    <row r="23211" spans="1:2">
      <c r="A23211" s="1">
        <v>1090100708189</v>
      </c>
      <c r="B23211" t="s">
        <v>22076</v>
      </c>
    </row>
    <row r="23212" spans="1:2">
      <c r="A23212" s="1">
        <v>1090100708196</v>
      </c>
      <c r="B23212" t="s">
        <v>22077</v>
      </c>
    </row>
    <row r="23213" spans="1:2">
      <c r="A23213" s="1">
        <v>1090100708202</v>
      </c>
      <c r="B23213" t="s">
        <v>22078</v>
      </c>
    </row>
    <row r="23214" spans="1:2">
      <c r="A23214" s="1">
        <v>1090100708219</v>
      </c>
      <c r="B23214" t="s">
        <v>22079</v>
      </c>
    </row>
    <row r="23215" spans="1:2">
      <c r="A23215" s="1">
        <v>1090100708226</v>
      </c>
      <c r="B23215" t="s">
        <v>22080</v>
      </c>
    </row>
    <row r="23216" spans="1:2">
      <c r="A23216" s="1">
        <v>1090100708233</v>
      </c>
      <c r="B23216" t="s">
        <v>22081</v>
      </c>
    </row>
    <row r="23217" spans="1:2">
      <c r="A23217" s="1">
        <v>1090100708240</v>
      </c>
      <c r="B23217" t="s">
        <v>22082</v>
      </c>
    </row>
    <row r="23218" spans="1:2">
      <c r="A23218" s="1">
        <v>1090100708257</v>
      </c>
      <c r="B23218" t="s">
        <v>22083</v>
      </c>
    </row>
    <row r="23219" spans="1:2">
      <c r="A23219" s="1">
        <v>1090100708264</v>
      </c>
      <c r="B23219" t="s">
        <v>22084</v>
      </c>
    </row>
    <row r="23220" spans="1:2">
      <c r="A23220" s="1">
        <v>1090100708271</v>
      </c>
      <c r="B23220" t="s">
        <v>22085</v>
      </c>
    </row>
    <row r="23221" spans="1:2">
      <c r="A23221" s="1">
        <v>1090100708288</v>
      </c>
      <c r="B23221" t="s">
        <v>22086</v>
      </c>
    </row>
    <row r="23222" spans="1:2">
      <c r="A23222" s="1">
        <v>1090100708295</v>
      </c>
      <c r="B23222" t="s">
        <v>22087</v>
      </c>
    </row>
    <row r="23223" spans="1:2">
      <c r="A23223" s="1">
        <v>1090100708370</v>
      </c>
      <c r="B23223" t="s">
        <v>22088</v>
      </c>
    </row>
    <row r="23224" spans="1:2">
      <c r="A23224" s="1">
        <v>1090100708387</v>
      </c>
      <c r="B23224" t="s">
        <v>22089</v>
      </c>
    </row>
    <row r="23225" spans="1:2">
      <c r="A23225" s="1">
        <v>1090100708394</v>
      </c>
      <c r="B23225" t="s">
        <v>22090</v>
      </c>
    </row>
    <row r="23226" spans="1:2">
      <c r="A23226" s="1">
        <v>1090100708400</v>
      </c>
      <c r="B23226" t="s">
        <v>22091</v>
      </c>
    </row>
    <row r="23227" spans="1:2">
      <c r="A23227" s="1">
        <v>1090100708417</v>
      </c>
      <c r="B23227" t="s">
        <v>22092</v>
      </c>
    </row>
    <row r="23228" spans="1:2">
      <c r="A23228" s="1">
        <v>1090100708424</v>
      </c>
      <c r="B23228" t="s">
        <v>22093</v>
      </c>
    </row>
    <row r="23229" spans="1:2">
      <c r="A23229" s="1">
        <v>1090100708431</v>
      </c>
      <c r="B23229" t="s">
        <v>22094</v>
      </c>
    </row>
    <row r="23230" spans="1:2">
      <c r="A23230" s="1">
        <v>1090100708448</v>
      </c>
      <c r="B23230" t="s">
        <v>22095</v>
      </c>
    </row>
    <row r="23231" spans="1:2">
      <c r="A23231" s="1">
        <v>1090100708455</v>
      </c>
      <c r="B23231" t="s">
        <v>22096</v>
      </c>
    </row>
    <row r="23232" spans="1:2">
      <c r="A23232" s="1">
        <v>1090100708462</v>
      </c>
      <c r="B23232" t="s">
        <v>22097</v>
      </c>
    </row>
    <row r="23233" spans="1:2">
      <c r="A23233" s="1">
        <v>1090100708486</v>
      </c>
      <c r="B23233" t="s">
        <v>22098</v>
      </c>
    </row>
    <row r="23234" spans="1:2">
      <c r="A23234" s="1">
        <v>1090100708493</v>
      </c>
      <c r="B23234" t="s">
        <v>22099</v>
      </c>
    </row>
    <row r="23235" spans="1:2">
      <c r="A23235" s="1">
        <v>1090100708509</v>
      </c>
      <c r="B23235" t="s">
        <v>22100</v>
      </c>
    </row>
    <row r="23236" spans="1:2">
      <c r="A23236" s="1">
        <v>1090100710038</v>
      </c>
      <c r="B23236" t="s">
        <v>22101</v>
      </c>
    </row>
    <row r="23237" spans="1:2">
      <c r="A23237" s="1">
        <v>1090100710045</v>
      </c>
      <c r="B23237" t="s">
        <v>22102</v>
      </c>
    </row>
    <row r="23238" spans="1:2">
      <c r="A23238" s="1">
        <v>1090100710052</v>
      </c>
      <c r="B23238" t="s">
        <v>22103</v>
      </c>
    </row>
    <row r="23239" spans="1:2">
      <c r="A23239" s="1">
        <v>1090100710069</v>
      </c>
      <c r="B23239" t="s">
        <v>22104</v>
      </c>
    </row>
    <row r="23240" spans="1:2">
      <c r="A23240" s="1">
        <v>1090100710151</v>
      </c>
      <c r="B23240" t="s">
        <v>22105</v>
      </c>
    </row>
    <row r="23241" spans="1:2">
      <c r="A23241" s="1">
        <v>1090100710168</v>
      </c>
      <c r="B23241" t="s">
        <v>22106</v>
      </c>
    </row>
    <row r="23242" spans="1:2">
      <c r="A23242" s="1">
        <v>1090100710175</v>
      </c>
      <c r="B23242" t="s">
        <v>22107</v>
      </c>
    </row>
    <row r="23243" spans="1:2">
      <c r="A23243" s="1">
        <v>1090100710199</v>
      </c>
      <c r="B23243" t="s">
        <v>22108</v>
      </c>
    </row>
    <row r="23244" spans="1:2">
      <c r="A23244" s="1">
        <v>1090100710205</v>
      </c>
      <c r="B23244" t="s">
        <v>22109</v>
      </c>
    </row>
    <row r="23245" spans="1:2">
      <c r="A23245" s="1">
        <v>1090100710212</v>
      </c>
      <c r="B23245" t="s">
        <v>22110</v>
      </c>
    </row>
    <row r="23246" spans="1:2">
      <c r="A23246" s="1">
        <v>1090100710236</v>
      </c>
      <c r="B23246" t="s">
        <v>22111</v>
      </c>
    </row>
    <row r="23247" spans="1:2">
      <c r="A23247" s="1">
        <v>1090100710243</v>
      </c>
      <c r="B23247" t="s">
        <v>22112</v>
      </c>
    </row>
    <row r="23248" spans="1:2">
      <c r="A23248" s="1">
        <v>1090100710281</v>
      </c>
      <c r="B23248" t="s">
        <v>22113</v>
      </c>
    </row>
    <row r="23249" spans="1:2">
      <c r="A23249" s="1">
        <v>1090100710618</v>
      </c>
      <c r="B23249" t="s">
        <v>22114</v>
      </c>
    </row>
    <row r="23250" spans="1:2">
      <c r="A23250" s="1">
        <v>1090100710625</v>
      </c>
      <c r="B23250" t="s">
        <v>22115</v>
      </c>
    </row>
    <row r="23251" spans="1:2">
      <c r="A23251" s="1">
        <v>1090100710632</v>
      </c>
      <c r="B23251" t="s">
        <v>22116</v>
      </c>
    </row>
    <row r="23252" spans="1:2">
      <c r="A23252" s="1">
        <v>1090100710656</v>
      </c>
      <c r="B23252" t="s">
        <v>22117</v>
      </c>
    </row>
    <row r="23253" spans="1:2">
      <c r="A23253" s="1">
        <v>1090100710687</v>
      </c>
      <c r="B23253" t="s">
        <v>22118</v>
      </c>
    </row>
    <row r="23254" spans="1:2">
      <c r="A23254" s="1">
        <v>1090100710717</v>
      </c>
      <c r="B23254" t="s">
        <v>22119</v>
      </c>
    </row>
    <row r="23255" spans="1:2">
      <c r="A23255" s="1">
        <v>1090100710762</v>
      </c>
      <c r="B23255" t="s">
        <v>22120</v>
      </c>
    </row>
    <row r="23256" spans="1:2">
      <c r="A23256" s="1">
        <v>1090100710786</v>
      </c>
      <c r="B23256" t="s">
        <v>22121</v>
      </c>
    </row>
    <row r="23257" spans="1:2">
      <c r="A23257" s="1">
        <v>1090100710793</v>
      </c>
      <c r="B23257" t="s">
        <v>22122</v>
      </c>
    </row>
    <row r="23258" spans="1:2">
      <c r="A23258" s="1">
        <v>1090100710939</v>
      </c>
      <c r="B23258" t="s">
        <v>22123</v>
      </c>
    </row>
    <row r="23259" spans="1:2">
      <c r="A23259" s="1">
        <v>1090100710946</v>
      </c>
      <c r="B23259" t="s">
        <v>22124</v>
      </c>
    </row>
    <row r="23260" spans="1:2">
      <c r="A23260" s="1">
        <v>1090100710953</v>
      </c>
      <c r="B23260" t="s">
        <v>22125</v>
      </c>
    </row>
    <row r="23261" spans="1:2">
      <c r="A23261" s="1">
        <v>1090100710960</v>
      </c>
      <c r="B23261" t="s">
        <v>22126</v>
      </c>
    </row>
    <row r="23262" spans="1:2">
      <c r="A23262" s="1">
        <v>1090100711257</v>
      </c>
      <c r="B23262" t="s">
        <v>22127</v>
      </c>
    </row>
    <row r="23263" spans="1:2">
      <c r="A23263" s="1">
        <v>1090100711264</v>
      </c>
      <c r="B23263" t="s">
        <v>22128</v>
      </c>
    </row>
    <row r="23264" spans="1:2">
      <c r="A23264" s="1">
        <v>1090100711271</v>
      </c>
      <c r="B23264" t="s">
        <v>22129</v>
      </c>
    </row>
    <row r="23265" spans="1:2">
      <c r="A23265" s="1">
        <v>1090100711288</v>
      </c>
      <c r="B23265" t="s">
        <v>22130</v>
      </c>
    </row>
    <row r="23266" spans="1:2">
      <c r="A23266" s="1">
        <v>1090100711295</v>
      </c>
      <c r="B23266" t="s">
        <v>22131</v>
      </c>
    </row>
    <row r="23267" spans="1:2">
      <c r="A23267" s="1">
        <v>1090100711301</v>
      </c>
      <c r="B23267" t="s">
        <v>22132</v>
      </c>
    </row>
    <row r="23268" spans="1:2">
      <c r="A23268" s="1">
        <v>1090100711318</v>
      </c>
      <c r="B23268" t="s">
        <v>22133</v>
      </c>
    </row>
    <row r="23269" spans="1:2">
      <c r="A23269" s="1">
        <v>1090100711325</v>
      </c>
      <c r="B23269" t="s">
        <v>22134</v>
      </c>
    </row>
    <row r="23270" spans="1:2">
      <c r="A23270" s="1">
        <v>1090100711332</v>
      </c>
      <c r="B23270" t="s">
        <v>22135</v>
      </c>
    </row>
    <row r="23271" spans="1:2">
      <c r="A23271" s="1">
        <v>1090100711349</v>
      </c>
      <c r="B23271" t="s">
        <v>22136</v>
      </c>
    </row>
    <row r="23272" spans="1:2">
      <c r="A23272" s="1">
        <v>1090100711424</v>
      </c>
      <c r="B23272" t="s">
        <v>22137</v>
      </c>
    </row>
    <row r="23273" spans="1:2">
      <c r="A23273" s="1">
        <v>1090100711448</v>
      </c>
      <c r="B23273" t="s">
        <v>22138</v>
      </c>
    </row>
    <row r="23274" spans="1:2">
      <c r="A23274" s="1">
        <v>1090100711455</v>
      </c>
      <c r="B23274" t="s">
        <v>22139</v>
      </c>
    </row>
    <row r="23275" spans="1:2">
      <c r="A23275" s="1">
        <v>1090100711462</v>
      </c>
      <c r="B23275" t="s">
        <v>22140</v>
      </c>
    </row>
    <row r="23276" spans="1:2">
      <c r="A23276" s="1">
        <v>1090100711479</v>
      </c>
      <c r="B23276" t="s">
        <v>22141</v>
      </c>
    </row>
    <row r="23277" spans="1:2">
      <c r="A23277" s="1">
        <v>1090100711486</v>
      </c>
      <c r="B23277" t="s">
        <v>22142</v>
      </c>
    </row>
    <row r="23278" spans="1:2">
      <c r="A23278" s="1">
        <v>1090100711493</v>
      </c>
      <c r="B23278" t="s">
        <v>22143</v>
      </c>
    </row>
    <row r="23279" spans="1:2">
      <c r="A23279" s="1">
        <v>1090100711509</v>
      </c>
      <c r="B23279" t="s">
        <v>22144</v>
      </c>
    </row>
    <row r="23280" spans="1:2">
      <c r="A23280" s="1">
        <v>1090100711516</v>
      </c>
      <c r="B23280" t="s">
        <v>22145</v>
      </c>
    </row>
    <row r="23281" spans="1:2">
      <c r="A23281" s="1">
        <v>1090100711530</v>
      </c>
      <c r="B23281" t="s">
        <v>22146</v>
      </c>
    </row>
    <row r="23282" spans="1:2">
      <c r="A23282" s="1">
        <v>1090100711639</v>
      </c>
      <c r="B23282" t="s">
        <v>22147</v>
      </c>
    </row>
    <row r="23283" spans="1:2">
      <c r="A23283" s="1">
        <v>1090100711677</v>
      </c>
      <c r="B23283" t="s">
        <v>22148</v>
      </c>
    </row>
    <row r="23284" spans="1:2">
      <c r="A23284" s="1">
        <v>1090100711714</v>
      </c>
      <c r="B23284" t="s">
        <v>22149</v>
      </c>
    </row>
    <row r="23285" spans="1:2">
      <c r="A23285" s="1">
        <v>1090100711783</v>
      </c>
      <c r="B23285" t="s">
        <v>22150</v>
      </c>
    </row>
    <row r="23286" spans="1:2">
      <c r="A23286" s="1">
        <v>1090100711806</v>
      </c>
      <c r="B23286" t="s">
        <v>22151</v>
      </c>
    </row>
    <row r="23287" spans="1:2">
      <c r="A23287" s="1">
        <v>1090100711813</v>
      </c>
      <c r="B23287" t="s">
        <v>22152</v>
      </c>
    </row>
    <row r="23288" spans="1:2">
      <c r="A23288" s="1">
        <v>1090100711820</v>
      </c>
      <c r="B23288" t="s">
        <v>22153</v>
      </c>
    </row>
    <row r="23289" spans="1:2">
      <c r="A23289" s="1">
        <v>1090100711837</v>
      </c>
      <c r="B23289" t="s">
        <v>22154</v>
      </c>
    </row>
    <row r="23290" spans="1:2">
      <c r="A23290" s="1">
        <v>1090100711844</v>
      </c>
      <c r="B23290" t="s">
        <v>22155</v>
      </c>
    </row>
    <row r="23291" spans="1:2">
      <c r="A23291" s="1">
        <v>1090100711851</v>
      </c>
      <c r="B23291" t="s">
        <v>22156</v>
      </c>
    </row>
    <row r="23292" spans="1:2">
      <c r="A23292" s="1">
        <v>1090100711868</v>
      </c>
      <c r="B23292" t="s">
        <v>22157</v>
      </c>
    </row>
    <row r="23293" spans="1:2">
      <c r="A23293" s="1">
        <v>1090100711875</v>
      </c>
      <c r="B23293" t="s">
        <v>22158</v>
      </c>
    </row>
    <row r="23294" spans="1:2">
      <c r="A23294" s="1">
        <v>1090100711882</v>
      </c>
      <c r="B23294" t="s">
        <v>22159</v>
      </c>
    </row>
    <row r="23295" spans="1:2">
      <c r="A23295" s="1">
        <v>1090100711899</v>
      </c>
      <c r="B23295" t="s">
        <v>22160</v>
      </c>
    </row>
    <row r="23296" spans="1:2">
      <c r="A23296" s="1">
        <v>1090100711905</v>
      </c>
      <c r="B23296" t="s">
        <v>22161</v>
      </c>
    </row>
    <row r="23297" spans="1:2">
      <c r="A23297" s="1">
        <v>1090100711912</v>
      </c>
      <c r="B23297" t="s">
        <v>22162</v>
      </c>
    </row>
    <row r="23298" spans="1:2">
      <c r="A23298" s="1">
        <v>1090100711936</v>
      </c>
      <c r="B23298" t="s">
        <v>22163</v>
      </c>
    </row>
    <row r="23299" spans="1:2">
      <c r="A23299" s="1">
        <v>1090100711943</v>
      </c>
      <c r="B23299" t="s">
        <v>22164</v>
      </c>
    </row>
    <row r="23300" spans="1:2">
      <c r="A23300" s="1">
        <v>1090100711950</v>
      </c>
      <c r="B23300" t="s">
        <v>22165</v>
      </c>
    </row>
    <row r="23301" spans="1:2">
      <c r="A23301" s="1">
        <v>1090100711967</v>
      </c>
      <c r="B23301" t="s">
        <v>22166</v>
      </c>
    </row>
    <row r="23302" spans="1:2">
      <c r="A23302" s="1">
        <v>1090100711974</v>
      </c>
      <c r="B23302" t="s">
        <v>22167</v>
      </c>
    </row>
    <row r="23303" spans="1:2">
      <c r="A23303" s="1">
        <v>1090100712018</v>
      </c>
      <c r="B23303" t="s">
        <v>22168</v>
      </c>
    </row>
    <row r="23304" spans="1:2">
      <c r="A23304" s="1">
        <v>1090100712025</v>
      </c>
      <c r="B23304" t="s">
        <v>22169</v>
      </c>
    </row>
    <row r="23305" spans="1:2">
      <c r="A23305" s="1">
        <v>1090100712032</v>
      </c>
      <c r="B23305" t="s">
        <v>22170</v>
      </c>
    </row>
    <row r="23306" spans="1:2">
      <c r="A23306" s="1">
        <v>1090100712049</v>
      </c>
      <c r="B23306" t="s">
        <v>22171</v>
      </c>
    </row>
    <row r="23307" spans="1:2">
      <c r="A23307" s="1">
        <v>1090100712063</v>
      </c>
      <c r="B23307" t="s">
        <v>22172</v>
      </c>
    </row>
    <row r="23308" spans="1:2">
      <c r="A23308" s="1">
        <v>1090100712070</v>
      </c>
      <c r="B23308" t="s">
        <v>22173</v>
      </c>
    </row>
    <row r="23309" spans="1:2">
      <c r="A23309" s="1">
        <v>1090100712087</v>
      </c>
      <c r="B23309" t="s">
        <v>22174</v>
      </c>
    </row>
    <row r="23310" spans="1:2">
      <c r="A23310" s="1">
        <v>1090100712094</v>
      </c>
      <c r="B23310" t="s">
        <v>22175</v>
      </c>
    </row>
    <row r="23311" spans="1:2">
      <c r="A23311" s="1">
        <v>1090100712100</v>
      </c>
      <c r="B23311" t="s">
        <v>22176</v>
      </c>
    </row>
    <row r="23312" spans="1:2">
      <c r="A23312" s="1">
        <v>1090100712117</v>
      </c>
      <c r="B23312" t="s">
        <v>22177</v>
      </c>
    </row>
    <row r="23313" spans="1:2">
      <c r="A23313" s="1">
        <v>1090100712124</v>
      </c>
      <c r="B23313" t="s">
        <v>22178</v>
      </c>
    </row>
    <row r="23314" spans="1:2">
      <c r="A23314" s="1">
        <v>1090100712131</v>
      </c>
      <c r="B23314" t="s">
        <v>22179</v>
      </c>
    </row>
    <row r="23315" spans="1:2">
      <c r="A23315" s="1">
        <v>1090100712148</v>
      </c>
      <c r="B23315" t="s">
        <v>22180</v>
      </c>
    </row>
    <row r="23316" spans="1:2">
      <c r="A23316" s="1">
        <v>1090100712155</v>
      </c>
      <c r="B23316" t="s">
        <v>22181</v>
      </c>
    </row>
    <row r="23317" spans="1:2">
      <c r="A23317" s="1">
        <v>1090100712186</v>
      </c>
      <c r="B23317" t="s">
        <v>22182</v>
      </c>
    </row>
    <row r="23318" spans="1:2">
      <c r="A23318" s="1">
        <v>1090100712193</v>
      </c>
      <c r="B23318" t="s">
        <v>22183</v>
      </c>
    </row>
    <row r="23319" spans="1:2">
      <c r="A23319" s="1">
        <v>1090100712209</v>
      </c>
      <c r="B23319" t="s">
        <v>22184</v>
      </c>
    </row>
    <row r="23320" spans="1:2">
      <c r="A23320" s="1">
        <v>1090100712216</v>
      </c>
      <c r="B23320" t="s">
        <v>22185</v>
      </c>
    </row>
    <row r="23321" spans="1:2">
      <c r="A23321" s="1">
        <v>1090100712223</v>
      </c>
      <c r="B23321" t="s">
        <v>22186</v>
      </c>
    </row>
    <row r="23322" spans="1:2">
      <c r="A23322" s="1">
        <v>1090100712230</v>
      </c>
      <c r="B23322" t="s">
        <v>22187</v>
      </c>
    </row>
    <row r="23323" spans="1:2">
      <c r="A23323" s="1">
        <v>1090100712247</v>
      </c>
      <c r="B23323" t="s">
        <v>22188</v>
      </c>
    </row>
    <row r="23324" spans="1:2">
      <c r="A23324" s="1">
        <v>1090100712254</v>
      </c>
      <c r="B23324" t="s">
        <v>22189</v>
      </c>
    </row>
    <row r="23325" spans="1:2">
      <c r="A23325" s="1">
        <v>1090100712261</v>
      </c>
      <c r="B23325" t="s">
        <v>22190</v>
      </c>
    </row>
    <row r="23326" spans="1:2">
      <c r="A23326" s="1">
        <v>1090100712278</v>
      </c>
      <c r="B23326" t="s">
        <v>22191</v>
      </c>
    </row>
    <row r="23327" spans="1:2">
      <c r="A23327" s="1">
        <v>1090100712292</v>
      </c>
      <c r="B23327" t="s">
        <v>22192</v>
      </c>
    </row>
    <row r="23328" spans="1:2">
      <c r="A23328" s="1">
        <v>1090100712308</v>
      </c>
      <c r="B23328" t="s">
        <v>22193</v>
      </c>
    </row>
    <row r="23329" spans="1:2">
      <c r="A23329" s="1">
        <v>1090100712315</v>
      </c>
      <c r="B23329" t="s">
        <v>22194</v>
      </c>
    </row>
    <row r="23330" spans="1:2">
      <c r="A23330" s="1">
        <v>1090100712322</v>
      </c>
      <c r="B23330" t="s">
        <v>22195</v>
      </c>
    </row>
    <row r="23331" spans="1:2">
      <c r="A23331" s="1">
        <v>1090100712346</v>
      </c>
      <c r="B23331" t="s">
        <v>22196</v>
      </c>
    </row>
    <row r="23332" spans="1:2">
      <c r="A23332" s="1">
        <v>1090100712360</v>
      </c>
      <c r="B23332" t="s">
        <v>22197</v>
      </c>
    </row>
    <row r="23333" spans="1:2">
      <c r="A23333" s="1">
        <v>1090100712377</v>
      </c>
      <c r="B23333" t="s">
        <v>22198</v>
      </c>
    </row>
    <row r="23334" spans="1:2">
      <c r="A23334" s="1">
        <v>1090100712391</v>
      </c>
      <c r="B23334" t="s">
        <v>22199</v>
      </c>
    </row>
    <row r="23335" spans="1:2">
      <c r="A23335" s="1">
        <v>1090100712407</v>
      </c>
      <c r="B23335" t="s">
        <v>22200</v>
      </c>
    </row>
    <row r="23336" spans="1:2">
      <c r="A23336" s="1">
        <v>1090100712414</v>
      </c>
      <c r="B23336" t="s">
        <v>22201</v>
      </c>
    </row>
    <row r="23337" spans="1:2">
      <c r="A23337" s="1">
        <v>1090100712438</v>
      </c>
      <c r="B23337" t="s">
        <v>22202</v>
      </c>
    </row>
    <row r="23338" spans="1:2">
      <c r="A23338" s="1">
        <v>1090100712469</v>
      </c>
      <c r="B23338" t="s">
        <v>22203</v>
      </c>
    </row>
    <row r="23339" spans="1:2">
      <c r="A23339" s="1">
        <v>1090100712483</v>
      </c>
      <c r="B23339" t="s">
        <v>22204</v>
      </c>
    </row>
    <row r="23340" spans="1:2">
      <c r="A23340" s="1">
        <v>1090100712551</v>
      </c>
      <c r="B23340" t="s">
        <v>22205</v>
      </c>
    </row>
    <row r="23341" spans="1:2">
      <c r="A23341" s="1">
        <v>1090100712773</v>
      </c>
      <c r="B23341" t="s">
        <v>22206</v>
      </c>
    </row>
    <row r="23342" spans="1:2">
      <c r="A23342" s="1">
        <v>1090100712810</v>
      </c>
      <c r="B23342" t="s">
        <v>22207</v>
      </c>
    </row>
    <row r="23343" spans="1:2">
      <c r="A23343" s="1">
        <v>1090100712827</v>
      </c>
      <c r="B23343" t="s">
        <v>22208</v>
      </c>
    </row>
    <row r="23344" spans="1:2">
      <c r="A23344" s="1">
        <v>1090100712834</v>
      </c>
      <c r="B23344" t="s">
        <v>22209</v>
      </c>
    </row>
    <row r="23345" spans="1:2">
      <c r="A23345" s="1">
        <v>1090100712841</v>
      </c>
      <c r="B23345" t="s">
        <v>22210</v>
      </c>
    </row>
    <row r="23346" spans="1:2">
      <c r="A23346" s="1">
        <v>1090100712858</v>
      </c>
      <c r="B23346" t="s">
        <v>22211</v>
      </c>
    </row>
    <row r="23347" spans="1:2">
      <c r="A23347" s="1">
        <v>1090100713480</v>
      </c>
      <c r="B23347" t="s">
        <v>22212</v>
      </c>
    </row>
    <row r="23348" spans="1:2">
      <c r="A23348" s="1">
        <v>1090100713527</v>
      </c>
      <c r="B23348" t="s">
        <v>22213</v>
      </c>
    </row>
    <row r="23349" spans="1:2">
      <c r="A23349" s="1">
        <v>1090100713534</v>
      </c>
      <c r="B23349" t="s">
        <v>22214</v>
      </c>
    </row>
    <row r="23350" spans="1:2">
      <c r="A23350" s="1">
        <v>1090100713541</v>
      </c>
      <c r="B23350" t="s">
        <v>22215</v>
      </c>
    </row>
    <row r="23351" spans="1:2">
      <c r="A23351" s="1">
        <v>1090100713558</v>
      </c>
      <c r="B23351" t="s">
        <v>22216</v>
      </c>
    </row>
    <row r="23352" spans="1:2">
      <c r="A23352" s="1">
        <v>1090100713565</v>
      </c>
      <c r="B23352" t="s">
        <v>22217</v>
      </c>
    </row>
    <row r="23353" spans="1:2">
      <c r="A23353" s="1">
        <v>1090100713572</v>
      </c>
      <c r="B23353" t="s">
        <v>22218</v>
      </c>
    </row>
    <row r="23354" spans="1:2">
      <c r="A23354" s="1">
        <v>1090100713589</v>
      </c>
      <c r="B23354" t="s">
        <v>22219</v>
      </c>
    </row>
    <row r="23355" spans="1:2">
      <c r="A23355" s="1">
        <v>1090100713596</v>
      </c>
      <c r="B23355" t="s">
        <v>22220</v>
      </c>
    </row>
    <row r="23356" spans="1:2">
      <c r="A23356" s="1">
        <v>1090100713602</v>
      </c>
      <c r="B23356" t="s">
        <v>22221</v>
      </c>
    </row>
    <row r="23357" spans="1:2">
      <c r="A23357" s="1">
        <v>1090100713619</v>
      </c>
      <c r="B23357" t="s">
        <v>22222</v>
      </c>
    </row>
    <row r="23358" spans="1:2">
      <c r="A23358" s="1">
        <v>1090100713626</v>
      </c>
      <c r="B23358" t="s">
        <v>22223</v>
      </c>
    </row>
    <row r="23359" spans="1:2">
      <c r="A23359" s="1">
        <v>1090100713633</v>
      </c>
      <c r="B23359" t="s">
        <v>22224</v>
      </c>
    </row>
    <row r="23360" spans="1:2">
      <c r="A23360" s="1">
        <v>1090100713794</v>
      </c>
      <c r="B23360" t="s">
        <v>22225</v>
      </c>
    </row>
    <row r="23361" spans="1:2">
      <c r="A23361" s="1">
        <v>1090100714180</v>
      </c>
      <c r="B23361" t="s">
        <v>22226</v>
      </c>
    </row>
    <row r="23362" spans="1:2">
      <c r="A23362" s="1">
        <v>1090100714197</v>
      </c>
      <c r="B23362" t="s">
        <v>22227</v>
      </c>
    </row>
    <row r="23363" spans="1:2">
      <c r="A23363" s="1">
        <v>1090100714203</v>
      </c>
      <c r="B23363" t="s">
        <v>22228</v>
      </c>
    </row>
    <row r="23364" spans="1:2">
      <c r="A23364" s="1">
        <v>1090100714210</v>
      </c>
      <c r="B23364" t="s">
        <v>22229</v>
      </c>
    </row>
    <row r="23365" spans="1:2">
      <c r="A23365" s="1">
        <v>1090100714227</v>
      </c>
      <c r="B23365" t="s">
        <v>22230</v>
      </c>
    </row>
    <row r="23366" spans="1:2">
      <c r="A23366" s="1">
        <v>1090100714234</v>
      </c>
      <c r="B23366" t="s">
        <v>22231</v>
      </c>
    </row>
    <row r="23367" spans="1:2">
      <c r="A23367" s="1">
        <v>1090100714241</v>
      </c>
      <c r="B23367" t="s">
        <v>22232</v>
      </c>
    </row>
    <row r="23368" spans="1:2">
      <c r="A23368" s="1">
        <v>1090100714258</v>
      </c>
      <c r="B23368" t="s">
        <v>22233</v>
      </c>
    </row>
    <row r="23369" spans="1:2">
      <c r="A23369" s="1">
        <v>1090100714265</v>
      </c>
      <c r="B23369" t="s">
        <v>22234</v>
      </c>
    </row>
    <row r="23370" spans="1:2">
      <c r="A23370" s="1">
        <v>1090100714272</v>
      </c>
      <c r="B23370" t="s">
        <v>22235</v>
      </c>
    </row>
    <row r="23371" spans="1:2">
      <c r="A23371" s="1">
        <v>1090100714289</v>
      </c>
      <c r="B23371" t="s">
        <v>22236</v>
      </c>
    </row>
    <row r="23372" spans="1:2">
      <c r="A23372" s="1">
        <v>1090100714296</v>
      </c>
      <c r="B23372" t="s">
        <v>22237</v>
      </c>
    </row>
    <row r="23373" spans="1:2">
      <c r="A23373" s="1">
        <v>1090100714302</v>
      </c>
      <c r="B23373" t="s">
        <v>22238</v>
      </c>
    </row>
    <row r="23374" spans="1:2">
      <c r="A23374" s="1">
        <v>1090100714319</v>
      </c>
      <c r="B23374" t="s">
        <v>22239</v>
      </c>
    </row>
    <row r="23375" spans="1:2">
      <c r="A23375" s="1">
        <v>1090100714326</v>
      </c>
      <c r="B23375" t="s">
        <v>22240</v>
      </c>
    </row>
    <row r="23376" spans="1:2">
      <c r="A23376" s="1">
        <v>1090100714340</v>
      </c>
      <c r="B23376" t="s">
        <v>22241</v>
      </c>
    </row>
    <row r="23377" spans="1:2">
      <c r="A23377" s="1">
        <v>1090100714371</v>
      </c>
      <c r="B23377" t="s">
        <v>22242</v>
      </c>
    </row>
    <row r="23378" spans="1:2">
      <c r="A23378" s="1">
        <v>1090100714470</v>
      </c>
      <c r="B23378" t="s">
        <v>22243</v>
      </c>
    </row>
    <row r="23379" spans="1:2">
      <c r="A23379" s="1">
        <v>1090100714487</v>
      </c>
      <c r="B23379" t="s">
        <v>22244</v>
      </c>
    </row>
    <row r="23380" spans="1:2">
      <c r="A23380" s="1">
        <v>1090100714494</v>
      </c>
      <c r="B23380" t="s">
        <v>22245</v>
      </c>
    </row>
    <row r="23381" spans="1:2">
      <c r="A23381" s="1">
        <v>1090100714531</v>
      </c>
      <c r="B23381" t="s">
        <v>22246</v>
      </c>
    </row>
    <row r="23382" spans="1:2">
      <c r="A23382" s="1">
        <v>1090100714548</v>
      </c>
      <c r="B23382" t="s">
        <v>22247</v>
      </c>
    </row>
    <row r="23383" spans="1:2">
      <c r="A23383" s="1">
        <v>1090100714555</v>
      </c>
      <c r="B23383" t="s">
        <v>22248</v>
      </c>
    </row>
    <row r="23384" spans="1:2">
      <c r="A23384" s="1">
        <v>1090100714562</v>
      </c>
      <c r="B23384" t="s">
        <v>22249</v>
      </c>
    </row>
    <row r="23385" spans="1:2">
      <c r="A23385" s="1">
        <v>1090100714579</v>
      </c>
      <c r="B23385" t="s">
        <v>22250</v>
      </c>
    </row>
    <row r="23386" spans="1:2">
      <c r="A23386" s="1">
        <v>1090100714708</v>
      </c>
      <c r="B23386" t="s">
        <v>22251</v>
      </c>
    </row>
    <row r="23387" spans="1:2">
      <c r="A23387" s="1">
        <v>1090100714791</v>
      </c>
      <c r="B23387" t="s">
        <v>22252</v>
      </c>
    </row>
    <row r="23388" spans="1:2">
      <c r="A23388" s="1">
        <v>1090100714906</v>
      </c>
      <c r="B23388" t="s">
        <v>22253</v>
      </c>
    </row>
    <row r="23389" spans="1:2">
      <c r="A23389" s="1">
        <v>1090100714913</v>
      </c>
      <c r="B23389" t="s">
        <v>22254</v>
      </c>
    </row>
    <row r="23390" spans="1:2">
      <c r="A23390" s="1">
        <v>1090100714920</v>
      </c>
      <c r="B23390" t="s">
        <v>22255</v>
      </c>
    </row>
    <row r="23391" spans="1:2">
      <c r="A23391" s="1">
        <v>1090100714937</v>
      </c>
      <c r="B23391" t="s">
        <v>22256</v>
      </c>
    </row>
    <row r="23392" spans="1:2">
      <c r="A23392" s="1">
        <v>1090100714944</v>
      </c>
      <c r="B23392" t="s">
        <v>22257</v>
      </c>
    </row>
    <row r="23393" spans="1:2">
      <c r="A23393" s="1">
        <v>1090100714951</v>
      </c>
      <c r="B23393" t="s">
        <v>22258</v>
      </c>
    </row>
    <row r="23394" spans="1:2">
      <c r="A23394" s="1">
        <v>1090100714999</v>
      </c>
      <c r="B23394" t="s">
        <v>22259</v>
      </c>
    </row>
    <row r="23395" spans="1:2">
      <c r="A23395" s="1">
        <v>1090100715002</v>
      </c>
      <c r="B23395" t="s">
        <v>22260</v>
      </c>
    </row>
    <row r="23396" spans="1:2">
      <c r="A23396" s="1">
        <v>1090100715019</v>
      </c>
      <c r="B23396" t="s">
        <v>22261</v>
      </c>
    </row>
    <row r="23397" spans="1:2">
      <c r="A23397" s="1">
        <v>1090100715026</v>
      </c>
      <c r="B23397" t="s">
        <v>22262</v>
      </c>
    </row>
    <row r="23398" spans="1:2">
      <c r="A23398" s="1">
        <v>1090100715132</v>
      </c>
      <c r="B23398" t="s">
        <v>22263</v>
      </c>
    </row>
    <row r="23399" spans="1:2">
      <c r="A23399" s="1">
        <v>1090100715149</v>
      </c>
      <c r="B23399" t="s">
        <v>22264</v>
      </c>
    </row>
    <row r="23400" spans="1:2">
      <c r="A23400" s="1">
        <v>1090100715170</v>
      </c>
      <c r="B23400" t="s">
        <v>22265</v>
      </c>
    </row>
    <row r="23401" spans="1:2">
      <c r="A23401" s="1">
        <v>1090100715187</v>
      </c>
      <c r="B23401" t="s">
        <v>22266</v>
      </c>
    </row>
    <row r="23402" spans="1:2">
      <c r="A23402" s="1">
        <v>1090100715231</v>
      </c>
      <c r="B23402" t="s">
        <v>22267</v>
      </c>
    </row>
    <row r="23403" spans="1:2">
      <c r="A23403" s="1">
        <v>1090100715248</v>
      </c>
      <c r="B23403" t="s">
        <v>22268</v>
      </c>
    </row>
    <row r="23404" spans="1:2">
      <c r="A23404" s="1">
        <v>1090100715255</v>
      </c>
      <c r="B23404" t="s">
        <v>22269</v>
      </c>
    </row>
    <row r="23405" spans="1:2">
      <c r="A23405" s="1">
        <v>1090100715262</v>
      </c>
      <c r="B23405" t="s">
        <v>22270</v>
      </c>
    </row>
    <row r="23406" spans="1:2">
      <c r="A23406" s="1">
        <v>1090100715279</v>
      </c>
      <c r="B23406" t="s">
        <v>22271</v>
      </c>
    </row>
    <row r="23407" spans="1:2">
      <c r="A23407" s="1">
        <v>1090100715286</v>
      </c>
      <c r="B23407" t="s">
        <v>22272</v>
      </c>
    </row>
    <row r="23408" spans="1:2">
      <c r="A23408" s="1">
        <v>1090100715309</v>
      </c>
      <c r="B23408" t="s">
        <v>22273</v>
      </c>
    </row>
    <row r="23409" spans="1:2">
      <c r="A23409" s="1">
        <v>1090100715323</v>
      </c>
      <c r="B23409" t="s">
        <v>22274</v>
      </c>
    </row>
    <row r="23410" spans="1:2">
      <c r="A23410" s="1">
        <v>1090100715330</v>
      </c>
      <c r="B23410" t="s">
        <v>22275</v>
      </c>
    </row>
    <row r="23411" spans="1:2">
      <c r="A23411" s="1">
        <v>1090100715347</v>
      </c>
      <c r="B23411" t="s">
        <v>22276</v>
      </c>
    </row>
    <row r="23412" spans="1:2">
      <c r="A23412" s="1">
        <v>1090100715361</v>
      </c>
      <c r="B23412" t="s">
        <v>22277</v>
      </c>
    </row>
    <row r="23413" spans="1:2">
      <c r="A23413" s="1">
        <v>1090100715378</v>
      </c>
      <c r="B23413" t="s">
        <v>22278</v>
      </c>
    </row>
    <row r="23414" spans="1:2">
      <c r="A23414" s="1">
        <v>1090100715385</v>
      </c>
      <c r="B23414" t="s">
        <v>22279</v>
      </c>
    </row>
    <row r="23415" spans="1:2">
      <c r="A23415" s="1">
        <v>1090100715392</v>
      </c>
      <c r="B23415" t="s">
        <v>22280</v>
      </c>
    </row>
    <row r="23416" spans="1:2">
      <c r="A23416" s="1">
        <v>1090100715408</v>
      </c>
      <c r="B23416" t="s">
        <v>22281</v>
      </c>
    </row>
    <row r="23417" spans="1:2">
      <c r="A23417" s="1">
        <v>1090100715415</v>
      </c>
      <c r="B23417" t="s">
        <v>22282</v>
      </c>
    </row>
    <row r="23418" spans="1:2">
      <c r="A23418" s="1">
        <v>1090100715422</v>
      </c>
      <c r="B23418" t="s">
        <v>22283</v>
      </c>
    </row>
    <row r="23419" spans="1:2">
      <c r="A23419" s="1">
        <v>1090100715439</v>
      </c>
      <c r="B23419" t="s">
        <v>22284</v>
      </c>
    </row>
    <row r="23420" spans="1:2">
      <c r="A23420" s="1">
        <v>1090100715446</v>
      </c>
      <c r="B23420" t="s">
        <v>22285</v>
      </c>
    </row>
    <row r="23421" spans="1:2">
      <c r="A23421" s="1">
        <v>1090100715453</v>
      </c>
      <c r="B23421" t="s">
        <v>22286</v>
      </c>
    </row>
    <row r="23422" spans="1:2">
      <c r="A23422" s="1">
        <v>1090100715460</v>
      </c>
      <c r="B23422" t="s">
        <v>22287</v>
      </c>
    </row>
    <row r="23423" spans="1:2">
      <c r="A23423" s="1">
        <v>1090100715477</v>
      </c>
      <c r="B23423" t="s">
        <v>22288</v>
      </c>
    </row>
    <row r="23424" spans="1:2">
      <c r="A23424" s="1">
        <v>1090100715491</v>
      </c>
      <c r="B23424" t="s">
        <v>22289</v>
      </c>
    </row>
    <row r="23425" spans="1:2">
      <c r="A23425" s="1">
        <v>1090100715507</v>
      </c>
      <c r="B23425" t="s">
        <v>22290</v>
      </c>
    </row>
    <row r="23426" spans="1:2">
      <c r="A23426" s="1">
        <v>1090100715514</v>
      </c>
      <c r="B23426" t="s">
        <v>22291</v>
      </c>
    </row>
    <row r="23427" spans="1:2">
      <c r="A23427" s="1">
        <v>1090100715521</v>
      </c>
      <c r="B23427" t="s">
        <v>22292</v>
      </c>
    </row>
    <row r="23428" spans="1:2">
      <c r="A23428" s="1">
        <v>1090100715538</v>
      </c>
      <c r="B23428" t="s">
        <v>22293</v>
      </c>
    </row>
    <row r="23429" spans="1:2">
      <c r="A23429" s="1">
        <v>1090100715545</v>
      </c>
      <c r="B23429" t="s">
        <v>22294</v>
      </c>
    </row>
    <row r="23430" spans="1:2">
      <c r="A23430" s="1">
        <v>1090100715552</v>
      </c>
      <c r="B23430" t="s">
        <v>22295</v>
      </c>
    </row>
    <row r="23431" spans="1:2">
      <c r="A23431" s="1">
        <v>1090100715569</v>
      </c>
      <c r="B23431" t="s">
        <v>22296</v>
      </c>
    </row>
    <row r="23432" spans="1:2">
      <c r="A23432" s="1">
        <v>1090100715576</v>
      </c>
      <c r="B23432" t="s">
        <v>22297</v>
      </c>
    </row>
    <row r="23433" spans="1:2">
      <c r="A23433" s="1">
        <v>1090100715583</v>
      </c>
      <c r="B23433" t="s">
        <v>22298</v>
      </c>
    </row>
    <row r="23434" spans="1:2">
      <c r="A23434" s="1">
        <v>1090100715590</v>
      </c>
      <c r="B23434" t="s">
        <v>22299</v>
      </c>
    </row>
    <row r="23435" spans="1:2">
      <c r="A23435" s="1">
        <v>1090100715606</v>
      </c>
      <c r="B23435" t="s">
        <v>22300</v>
      </c>
    </row>
    <row r="23436" spans="1:2">
      <c r="A23436" s="1">
        <v>1090100715613</v>
      </c>
      <c r="B23436" t="s">
        <v>22301</v>
      </c>
    </row>
    <row r="23437" spans="1:2">
      <c r="A23437" s="1">
        <v>1090100715620</v>
      </c>
      <c r="B23437" t="s">
        <v>22302</v>
      </c>
    </row>
    <row r="23438" spans="1:2">
      <c r="A23438" s="1">
        <v>1090100715644</v>
      </c>
      <c r="B23438" t="s">
        <v>22303</v>
      </c>
    </row>
    <row r="23439" spans="1:2">
      <c r="A23439" s="1">
        <v>1090100715651</v>
      </c>
      <c r="B23439" t="s">
        <v>22304</v>
      </c>
    </row>
    <row r="23440" spans="1:2">
      <c r="A23440" s="1">
        <v>1090100715705</v>
      </c>
      <c r="B23440" t="s">
        <v>22305</v>
      </c>
    </row>
    <row r="23441" spans="1:2">
      <c r="A23441" s="1">
        <v>1090100715712</v>
      </c>
      <c r="B23441" t="s">
        <v>22306</v>
      </c>
    </row>
    <row r="23442" spans="1:2">
      <c r="A23442" s="1">
        <v>1090100715729</v>
      </c>
      <c r="B23442" t="s">
        <v>22307</v>
      </c>
    </row>
    <row r="23443" spans="1:2">
      <c r="A23443" s="1">
        <v>1090100715736</v>
      </c>
      <c r="B23443" t="s">
        <v>22308</v>
      </c>
    </row>
    <row r="23444" spans="1:2">
      <c r="A23444" s="1">
        <v>1090100715743</v>
      </c>
      <c r="B23444" t="s">
        <v>22309</v>
      </c>
    </row>
    <row r="23445" spans="1:2">
      <c r="A23445" s="1">
        <v>1090100715750</v>
      </c>
      <c r="B23445" t="e">
        <f>+SHOWER HEAD LA FONZA F-8009</f>
        <v>#NAME?</v>
      </c>
    </row>
    <row r="23446" spans="1:2">
      <c r="A23446" s="1">
        <v>1090100715804</v>
      </c>
      <c r="B23446" t="s">
        <v>22310</v>
      </c>
    </row>
    <row r="23447" spans="1:2">
      <c r="A23447" s="1">
        <v>1090100715828</v>
      </c>
      <c r="B23447" t="s">
        <v>22311</v>
      </c>
    </row>
    <row r="23448" spans="1:2">
      <c r="A23448" s="1">
        <v>1090100715835</v>
      </c>
      <c r="B23448" t="s">
        <v>22312</v>
      </c>
    </row>
    <row r="23449" spans="1:2">
      <c r="A23449" s="1">
        <v>1090100715842</v>
      </c>
      <c r="B23449" t="s">
        <v>22313</v>
      </c>
    </row>
    <row r="23450" spans="1:2">
      <c r="A23450" s="1">
        <v>1090100715859</v>
      </c>
      <c r="B23450" t="s">
        <v>22314</v>
      </c>
    </row>
    <row r="23451" spans="1:2">
      <c r="A23451" s="1">
        <v>1090100715866</v>
      </c>
      <c r="B23451" t="s">
        <v>22315</v>
      </c>
    </row>
    <row r="23452" spans="1:2">
      <c r="A23452" s="1">
        <v>1090100715941</v>
      </c>
      <c r="B23452" t="s">
        <v>22316</v>
      </c>
    </row>
    <row r="23453" spans="1:2">
      <c r="A23453" s="1">
        <v>1090100715958</v>
      </c>
      <c r="B23453" t="s">
        <v>22317</v>
      </c>
    </row>
    <row r="23454" spans="1:2">
      <c r="A23454" s="1">
        <v>1090100715965</v>
      </c>
      <c r="B23454" t="s">
        <v>22318</v>
      </c>
    </row>
    <row r="23455" spans="1:2">
      <c r="A23455" s="1">
        <v>1090100715972</v>
      </c>
      <c r="B23455" t="s">
        <v>22319</v>
      </c>
    </row>
    <row r="23456" spans="1:2">
      <c r="A23456" s="1">
        <v>1090100715989</v>
      </c>
      <c r="B23456" t="s">
        <v>22320</v>
      </c>
    </row>
    <row r="23457" spans="1:2">
      <c r="A23457" s="1">
        <v>1090100715996</v>
      </c>
      <c r="B23457" t="s">
        <v>22321</v>
      </c>
    </row>
    <row r="23458" spans="1:2">
      <c r="A23458" s="1">
        <v>1090100716009</v>
      </c>
      <c r="B23458" t="s">
        <v>22322</v>
      </c>
    </row>
    <row r="23459" spans="1:2">
      <c r="A23459" s="1">
        <v>1090100716016</v>
      </c>
      <c r="B23459" t="s">
        <v>22323</v>
      </c>
    </row>
    <row r="23460" spans="1:2">
      <c r="A23460" s="1">
        <v>1090100716023</v>
      </c>
      <c r="B23460" t="s">
        <v>22324</v>
      </c>
    </row>
    <row r="23461" spans="1:2">
      <c r="A23461" s="1">
        <v>1090100716030</v>
      </c>
      <c r="B23461" t="s">
        <v>22325</v>
      </c>
    </row>
    <row r="23462" spans="1:2">
      <c r="A23462" s="1">
        <v>1090100716047</v>
      </c>
      <c r="B23462" t="s">
        <v>22326</v>
      </c>
    </row>
    <row r="23463" spans="1:2">
      <c r="A23463" s="1">
        <v>1090100716054</v>
      </c>
      <c r="B23463" t="s">
        <v>22327</v>
      </c>
    </row>
    <row r="23464" spans="1:2">
      <c r="A23464" s="1">
        <v>1090100716207</v>
      </c>
      <c r="B23464" t="s">
        <v>22328</v>
      </c>
    </row>
    <row r="23465" spans="1:2">
      <c r="A23465" s="1">
        <v>1090100716214</v>
      </c>
      <c r="B23465" t="s">
        <v>22329</v>
      </c>
    </row>
    <row r="23466" spans="1:2">
      <c r="A23466" s="1">
        <v>1090100716221</v>
      </c>
      <c r="B23466" t="s">
        <v>22330</v>
      </c>
    </row>
    <row r="23467" spans="1:2">
      <c r="A23467" s="1">
        <v>1090100716481</v>
      </c>
      <c r="B23467" t="s">
        <v>22331</v>
      </c>
    </row>
    <row r="23468" spans="1:2">
      <c r="A23468" s="1">
        <v>1090100716535</v>
      </c>
      <c r="B23468" t="s">
        <v>22332</v>
      </c>
    </row>
    <row r="23469" spans="1:2">
      <c r="A23469" s="1">
        <v>1090100716542</v>
      </c>
      <c r="B23469" t="s">
        <v>22333</v>
      </c>
    </row>
    <row r="23470" spans="1:2">
      <c r="A23470" s="1">
        <v>1090100716559</v>
      </c>
      <c r="B23470" t="s">
        <v>22334</v>
      </c>
    </row>
    <row r="23471" spans="1:2">
      <c r="A23471" s="1">
        <v>1090100716566</v>
      </c>
      <c r="B23471" t="s">
        <v>22335</v>
      </c>
    </row>
    <row r="23472" spans="1:2">
      <c r="A23472" s="1">
        <v>1090100716573</v>
      </c>
      <c r="B23472" t="s">
        <v>22336</v>
      </c>
    </row>
    <row r="23473" spans="1:2">
      <c r="A23473" s="1">
        <v>1090100716580</v>
      </c>
      <c r="B23473" t="s">
        <v>22337</v>
      </c>
    </row>
    <row r="23474" spans="1:2">
      <c r="A23474" s="1">
        <v>1090100716597</v>
      </c>
      <c r="B23474" t="s">
        <v>22338</v>
      </c>
    </row>
    <row r="23475" spans="1:2">
      <c r="A23475" s="1">
        <v>1090100716603</v>
      </c>
      <c r="B23475" t="s">
        <v>22339</v>
      </c>
    </row>
    <row r="23476" spans="1:2">
      <c r="A23476" s="1">
        <v>1090100716610</v>
      </c>
      <c r="B23476" t="s">
        <v>22340</v>
      </c>
    </row>
    <row r="23477" spans="1:2">
      <c r="A23477" s="1">
        <v>1090100716627</v>
      </c>
      <c r="B23477" t="s">
        <v>22341</v>
      </c>
    </row>
    <row r="23478" spans="1:2">
      <c r="A23478" s="1">
        <v>1090100716634</v>
      </c>
      <c r="B23478" t="s">
        <v>22342</v>
      </c>
    </row>
    <row r="23479" spans="1:2">
      <c r="A23479" s="1">
        <v>1090100716641</v>
      </c>
      <c r="B23479" t="s">
        <v>22343</v>
      </c>
    </row>
    <row r="23480" spans="1:2">
      <c r="A23480" s="1">
        <v>1090100716658</v>
      </c>
      <c r="B23480" t="s">
        <v>22344</v>
      </c>
    </row>
    <row r="23481" spans="1:2">
      <c r="A23481" s="1">
        <v>1090100716665</v>
      </c>
      <c r="B23481" t="s">
        <v>22345</v>
      </c>
    </row>
    <row r="23482" spans="1:2">
      <c r="A23482" s="1">
        <v>1090100716672</v>
      </c>
      <c r="B23482" t="s">
        <v>22346</v>
      </c>
    </row>
    <row r="23483" spans="1:2">
      <c r="A23483" s="1">
        <v>1090100716689</v>
      </c>
      <c r="B23483" t="s">
        <v>22347</v>
      </c>
    </row>
    <row r="23484" spans="1:2">
      <c r="A23484" s="1">
        <v>1090100716696</v>
      </c>
      <c r="B23484" t="s">
        <v>22348</v>
      </c>
    </row>
    <row r="23485" spans="1:2">
      <c r="A23485" s="1">
        <v>1090100716702</v>
      </c>
      <c r="B23485" t="s">
        <v>22349</v>
      </c>
    </row>
    <row r="23486" spans="1:2">
      <c r="A23486" s="1">
        <v>1090100716719</v>
      </c>
      <c r="B23486" t="s">
        <v>22350</v>
      </c>
    </row>
    <row r="23487" spans="1:2">
      <c r="A23487" s="1">
        <v>1090100716726</v>
      </c>
      <c r="B23487" t="s">
        <v>22351</v>
      </c>
    </row>
    <row r="23488" spans="1:2">
      <c r="A23488" s="1">
        <v>1090100716733</v>
      </c>
      <c r="B23488" t="s">
        <v>22352</v>
      </c>
    </row>
    <row r="23489" spans="1:2">
      <c r="A23489" s="1">
        <v>1090100716740</v>
      </c>
      <c r="B23489" t="s">
        <v>22353</v>
      </c>
    </row>
    <row r="23490" spans="1:2">
      <c r="A23490" s="1">
        <v>1090100716757</v>
      </c>
      <c r="B23490" t="s">
        <v>22354</v>
      </c>
    </row>
    <row r="23491" spans="1:2">
      <c r="A23491" s="1">
        <v>1090100716764</v>
      </c>
      <c r="B23491" t="s">
        <v>22355</v>
      </c>
    </row>
    <row r="23492" spans="1:2">
      <c r="A23492" s="1">
        <v>1090100716771</v>
      </c>
      <c r="B23492" t="s">
        <v>22356</v>
      </c>
    </row>
    <row r="23493" spans="1:2">
      <c r="A23493" s="1">
        <v>1090100717044</v>
      </c>
      <c r="B23493" t="s">
        <v>22357</v>
      </c>
    </row>
    <row r="23494" spans="1:2">
      <c r="A23494" s="1">
        <v>1090100717143</v>
      </c>
      <c r="B23494" t="s">
        <v>22358</v>
      </c>
    </row>
    <row r="23495" spans="1:2">
      <c r="A23495" s="1">
        <v>1090100717167</v>
      </c>
      <c r="B23495" t="s">
        <v>22359</v>
      </c>
    </row>
    <row r="23496" spans="1:2">
      <c r="A23496" s="1">
        <v>1090100717174</v>
      </c>
      <c r="B23496" t="s">
        <v>22360</v>
      </c>
    </row>
    <row r="23497" spans="1:2">
      <c r="A23497" s="1">
        <v>1090100717181</v>
      </c>
      <c r="B23497" t="s">
        <v>22361</v>
      </c>
    </row>
    <row r="23498" spans="1:2">
      <c r="A23498" s="1">
        <v>1090100717198</v>
      </c>
      <c r="B23498" t="s">
        <v>22362</v>
      </c>
    </row>
    <row r="23499" spans="1:2">
      <c r="A23499" s="1">
        <v>1090100717204</v>
      </c>
      <c r="B23499" t="s">
        <v>22363</v>
      </c>
    </row>
    <row r="23500" spans="1:2">
      <c r="A23500" s="1">
        <v>1090100717211</v>
      </c>
      <c r="B23500" t="s">
        <v>22364</v>
      </c>
    </row>
    <row r="23501" spans="1:2">
      <c r="A23501" s="1">
        <v>1090100717228</v>
      </c>
      <c r="B23501" t="s">
        <v>22365</v>
      </c>
    </row>
    <row r="23502" spans="1:2">
      <c r="A23502" s="1">
        <v>1090100717235</v>
      </c>
      <c r="B23502" t="s">
        <v>22366</v>
      </c>
    </row>
    <row r="23503" spans="1:2">
      <c r="A23503" s="1">
        <v>1090100717242</v>
      </c>
      <c r="B23503" t="s">
        <v>22367</v>
      </c>
    </row>
    <row r="23504" spans="1:2">
      <c r="A23504" s="1">
        <v>1090100717259</v>
      </c>
      <c r="B23504" t="s">
        <v>22368</v>
      </c>
    </row>
    <row r="23505" spans="1:2">
      <c r="A23505" s="1">
        <v>1090100717266</v>
      </c>
      <c r="B23505" t="s">
        <v>22369</v>
      </c>
    </row>
    <row r="23506" spans="1:2">
      <c r="A23506" s="1">
        <v>1090100717310</v>
      </c>
      <c r="B23506" t="s">
        <v>22370</v>
      </c>
    </row>
    <row r="23507" spans="1:2">
      <c r="A23507" s="1">
        <v>1090100717327</v>
      </c>
      <c r="B23507" t="s">
        <v>22371</v>
      </c>
    </row>
    <row r="23508" spans="1:2">
      <c r="A23508" s="1">
        <v>1090100717341</v>
      </c>
      <c r="B23508" t="s">
        <v>22372</v>
      </c>
    </row>
    <row r="23509" spans="1:2">
      <c r="A23509" s="1">
        <v>1090100717358</v>
      </c>
      <c r="B23509" t="s">
        <v>22373</v>
      </c>
    </row>
    <row r="23510" spans="1:2">
      <c r="A23510" s="1">
        <v>1090100717365</v>
      </c>
      <c r="B23510" t="s">
        <v>22374</v>
      </c>
    </row>
    <row r="23511" spans="1:2">
      <c r="A23511" s="1">
        <v>1090100717389</v>
      </c>
      <c r="B23511" t="s">
        <v>22375</v>
      </c>
    </row>
    <row r="23512" spans="1:2">
      <c r="A23512" s="1">
        <v>1090100717419</v>
      </c>
      <c r="B23512" t="s">
        <v>22376</v>
      </c>
    </row>
    <row r="23513" spans="1:2">
      <c r="A23513" s="1">
        <v>1090100717433</v>
      </c>
      <c r="B23513" t="s">
        <v>22377</v>
      </c>
    </row>
    <row r="23514" spans="1:2">
      <c r="A23514" s="1">
        <v>1090100717440</v>
      </c>
      <c r="B23514" t="s">
        <v>22378</v>
      </c>
    </row>
    <row r="23515" spans="1:2">
      <c r="A23515" s="1">
        <v>1090100717457</v>
      </c>
      <c r="B23515" t="s">
        <v>22379</v>
      </c>
    </row>
    <row r="23516" spans="1:2">
      <c r="A23516" s="1">
        <v>1090100717464</v>
      </c>
      <c r="B23516" t="s">
        <v>22380</v>
      </c>
    </row>
    <row r="23517" spans="1:2">
      <c r="A23517" s="1">
        <v>1090100717488</v>
      </c>
      <c r="B23517" t="s">
        <v>22381</v>
      </c>
    </row>
    <row r="23518" spans="1:2">
      <c r="A23518" s="1">
        <v>1090100717495</v>
      </c>
      <c r="B23518" t="s">
        <v>22382</v>
      </c>
    </row>
    <row r="23519" spans="1:2">
      <c r="A23519" s="1">
        <v>1090100717945</v>
      </c>
      <c r="B23519" t="s">
        <v>22383</v>
      </c>
    </row>
    <row r="23520" spans="1:2">
      <c r="A23520" s="1">
        <v>1090100717969</v>
      </c>
      <c r="B23520" t="s">
        <v>22384</v>
      </c>
    </row>
    <row r="23521" spans="1:2">
      <c r="A23521" s="1">
        <v>1090100717976</v>
      </c>
      <c r="B23521" t="s">
        <v>22385</v>
      </c>
    </row>
    <row r="23522" spans="1:2">
      <c r="A23522" s="1">
        <v>1090100718393</v>
      </c>
      <c r="B23522" t="s">
        <v>22386</v>
      </c>
    </row>
    <row r="23523" spans="1:2">
      <c r="A23523" s="1">
        <v>1090100718430</v>
      </c>
      <c r="B23523" t="s">
        <v>22387</v>
      </c>
    </row>
    <row r="23524" spans="1:2">
      <c r="A23524" s="1">
        <v>1090100718447</v>
      </c>
      <c r="B23524" t="s">
        <v>22388</v>
      </c>
    </row>
    <row r="23525" spans="1:2">
      <c r="A23525" s="1">
        <v>1090100718454</v>
      </c>
      <c r="B23525" t="s">
        <v>22389</v>
      </c>
    </row>
    <row r="23526" spans="1:2">
      <c r="A23526" s="1">
        <v>1090100718461</v>
      </c>
      <c r="B23526" t="s">
        <v>22390</v>
      </c>
    </row>
    <row r="23527" spans="1:2">
      <c r="A23527" s="1">
        <v>1090100718478</v>
      </c>
      <c r="B23527" t="s">
        <v>22391</v>
      </c>
    </row>
    <row r="23528" spans="1:2">
      <c r="A23528" s="1">
        <v>1090100718485</v>
      </c>
      <c r="B23528" t="s">
        <v>22392</v>
      </c>
    </row>
    <row r="23529" spans="1:2">
      <c r="A23529" s="1">
        <v>1090100718492</v>
      </c>
      <c r="B23529" t="s">
        <v>22393</v>
      </c>
    </row>
    <row r="23530" spans="1:2">
      <c r="A23530" s="1">
        <v>1090100718508</v>
      </c>
      <c r="B23530" t="s">
        <v>22394</v>
      </c>
    </row>
    <row r="23531" spans="1:2">
      <c r="A23531" s="1">
        <v>1090100718515</v>
      </c>
      <c r="B23531" t="s">
        <v>22395</v>
      </c>
    </row>
    <row r="23532" spans="1:2">
      <c r="A23532" s="1">
        <v>1090100718522</v>
      </c>
      <c r="B23532" t="s">
        <v>22396</v>
      </c>
    </row>
    <row r="23533" spans="1:2">
      <c r="A23533" s="1">
        <v>1090100718539</v>
      </c>
      <c r="B23533" t="s">
        <v>22397</v>
      </c>
    </row>
    <row r="23534" spans="1:2">
      <c r="A23534" s="1">
        <v>1090100718546</v>
      </c>
      <c r="B23534" t="s">
        <v>22398</v>
      </c>
    </row>
    <row r="23535" spans="1:2">
      <c r="A23535" s="1">
        <v>1090100718553</v>
      </c>
      <c r="B23535" t="s">
        <v>22399</v>
      </c>
    </row>
    <row r="23536" spans="1:2">
      <c r="A23536" s="1">
        <v>1090100718621</v>
      </c>
      <c r="B23536" t="s">
        <v>22400</v>
      </c>
    </row>
    <row r="23537" spans="1:2">
      <c r="A23537" s="1">
        <v>1090100718638</v>
      </c>
      <c r="B23537" t="s">
        <v>22401</v>
      </c>
    </row>
    <row r="23538" spans="1:2">
      <c r="A23538" s="1">
        <v>1090100718645</v>
      </c>
      <c r="B23538" t="s">
        <v>22402</v>
      </c>
    </row>
    <row r="23539" spans="1:2">
      <c r="A23539" s="1">
        <v>1090100718652</v>
      </c>
      <c r="B23539" t="s">
        <v>22403</v>
      </c>
    </row>
    <row r="23540" spans="1:2">
      <c r="A23540" s="1">
        <v>1090100718669</v>
      </c>
      <c r="B23540" t="s">
        <v>22404</v>
      </c>
    </row>
    <row r="23541" spans="1:2">
      <c r="A23541" s="1">
        <v>1090100718676</v>
      </c>
      <c r="B23541" t="s">
        <v>22405</v>
      </c>
    </row>
    <row r="23542" spans="1:2">
      <c r="A23542" s="1">
        <v>1090100718683</v>
      </c>
      <c r="B23542" t="s">
        <v>22406</v>
      </c>
    </row>
    <row r="23543" spans="1:2">
      <c r="A23543" s="1">
        <v>1090100718690</v>
      </c>
      <c r="B23543" t="s">
        <v>22407</v>
      </c>
    </row>
    <row r="23544" spans="1:2">
      <c r="A23544" s="1">
        <v>1090100718706</v>
      </c>
      <c r="B23544" t="s">
        <v>22408</v>
      </c>
    </row>
    <row r="23545" spans="1:2">
      <c r="A23545" s="1">
        <v>1090100718980</v>
      </c>
      <c r="B23545" t="s">
        <v>22409</v>
      </c>
    </row>
    <row r="23546" spans="1:2">
      <c r="A23546" s="1">
        <v>1090100718997</v>
      </c>
      <c r="B23546" t="s">
        <v>22410</v>
      </c>
    </row>
    <row r="23547" spans="1:2">
      <c r="A23547" s="1">
        <v>1090100719000</v>
      </c>
      <c r="B23547" t="s">
        <v>22411</v>
      </c>
    </row>
    <row r="23548" spans="1:2">
      <c r="A23548" s="1">
        <v>1090100719017</v>
      </c>
      <c r="B23548" t="s">
        <v>22412</v>
      </c>
    </row>
    <row r="23549" spans="1:2">
      <c r="A23549" s="1">
        <v>1090100719024</v>
      </c>
      <c r="B23549" t="s">
        <v>22413</v>
      </c>
    </row>
    <row r="23550" spans="1:2">
      <c r="A23550" s="1">
        <v>1090100719123</v>
      </c>
      <c r="B23550" t="s">
        <v>22414</v>
      </c>
    </row>
    <row r="23551" spans="1:2">
      <c r="A23551" s="1">
        <v>1090100719130</v>
      </c>
      <c r="B23551" t="s">
        <v>22415</v>
      </c>
    </row>
    <row r="23552" spans="1:2">
      <c r="A23552" s="1">
        <v>1090100719147</v>
      </c>
      <c r="B23552" t="s">
        <v>22416</v>
      </c>
    </row>
    <row r="23553" spans="1:2">
      <c r="A23553" s="1">
        <v>1090100719185</v>
      </c>
      <c r="B23553" t="s">
        <v>22417</v>
      </c>
    </row>
    <row r="23554" spans="1:2">
      <c r="A23554" s="1">
        <v>1090100719192</v>
      </c>
      <c r="B23554" t="s">
        <v>22418</v>
      </c>
    </row>
    <row r="23555" spans="1:2">
      <c r="A23555" s="1">
        <v>1090100719208</v>
      </c>
      <c r="B23555" t="s">
        <v>22419</v>
      </c>
    </row>
    <row r="23556" spans="1:2">
      <c r="A23556" s="1">
        <v>1090100719215</v>
      </c>
      <c r="B23556" t="s">
        <v>22420</v>
      </c>
    </row>
    <row r="23557" spans="1:2">
      <c r="A23557" s="1">
        <v>1090100719222</v>
      </c>
      <c r="B23557" t="s">
        <v>22421</v>
      </c>
    </row>
    <row r="23558" spans="1:2">
      <c r="A23558" s="1">
        <v>1090100719239</v>
      </c>
      <c r="B23558" t="s">
        <v>22422</v>
      </c>
    </row>
    <row r="23559" spans="1:2">
      <c r="A23559" s="1">
        <v>1090100719246</v>
      </c>
      <c r="B23559" t="s">
        <v>22423</v>
      </c>
    </row>
    <row r="23560" spans="1:2">
      <c r="A23560" s="1">
        <v>1090100719253</v>
      </c>
      <c r="B23560" t="s">
        <v>22424</v>
      </c>
    </row>
    <row r="23561" spans="1:2">
      <c r="A23561" s="1">
        <v>1090100719260</v>
      </c>
      <c r="B23561" t="s">
        <v>22425</v>
      </c>
    </row>
    <row r="23562" spans="1:2">
      <c r="A23562" s="1">
        <v>1090100719284</v>
      </c>
      <c r="B23562" t="s">
        <v>22426</v>
      </c>
    </row>
    <row r="23563" spans="1:2">
      <c r="A23563" s="1">
        <v>1090100719291</v>
      </c>
      <c r="B23563" t="s">
        <v>22427</v>
      </c>
    </row>
    <row r="23564" spans="1:2">
      <c r="A23564" s="1">
        <v>1090100719307</v>
      </c>
      <c r="B23564" t="s">
        <v>22428</v>
      </c>
    </row>
    <row r="23565" spans="1:2">
      <c r="A23565" s="1">
        <v>1090100719314</v>
      </c>
      <c r="B23565" t="s">
        <v>22429</v>
      </c>
    </row>
    <row r="23566" spans="1:2">
      <c r="A23566" s="1">
        <v>1090100719321</v>
      </c>
      <c r="B23566" t="s">
        <v>22430</v>
      </c>
    </row>
    <row r="23567" spans="1:2">
      <c r="A23567" s="1">
        <v>1090100719338</v>
      </c>
      <c r="B23567" t="s">
        <v>22431</v>
      </c>
    </row>
    <row r="23568" spans="1:2">
      <c r="A23568" s="1">
        <v>1090100719345</v>
      </c>
      <c r="B23568" t="s">
        <v>22432</v>
      </c>
    </row>
    <row r="23569" spans="1:2">
      <c r="A23569" s="1">
        <v>1090100719352</v>
      </c>
      <c r="B23569" t="s">
        <v>22433</v>
      </c>
    </row>
    <row r="23570" spans="1:2">
      <c r="A23570" s="1">
        <v>1090100719369</v>
      </c>
      <c r="B23570" t="s">
        <v>22434</v>
      </c>
    </row>
    <row r="23571" spans="1:2">
      <c r="A23571" s="1">
        <v>1090100719376</v>
      </c>
      <c r="B23571" t="s">
        <v>22435</v>
      </c>
    </row>
    <row r="23572" spans="1:2">
      <c r="A23572" s="1">
        <v>1090100719420</v>
      </c>
      <c r="B23572" t="s">
        <v>22436</v>
      </c>
    </row>
    <row r="23573" spans="1:2">
      <c r="A23573" s="1">
        <v>1090100719604</v>
      </c>
      <c r="B23573" t="s">
        <v>22437</v>
      </c>
    </row>
    <row r="23574" spans="1:2">
      <c r="A23574" s="1">
        <v>1090100719611</v>
      </c>
      <c r="B23574" t="s">
        <v>22438</v>
      </c>
    </row>
    <row r="23575" spans="1:2">
      <c r="A23575" s="1">
        <v>1090100719628</v>
      </c>
      <c r="B23575" t="s">
        <v>22439</v>
      </c>
    </row>
    <row r="23576" spans="1:2">
      <c r="A23576" s="1">
        <v>1090100719642</v>
      </c>
      <c r="B23576" t="s">
        <v>22440</v>
      </c>
    </row>
    <row r="23577" spans="1:2">
      <c r="A23577" s="1">
        <v>1090100719666</v>
      </c>
      <c r="B23577" t="s">
        <v>22441</v>
      </c>
    </row>
    <row r="23578" spans="1:2">
      <c r="A23578" s="1">
        <v>1090100719680</v>
      </c>
      <c r="B23578" t="s">
        <v>22442</v>
      </c>
    </row>
    <row r="23579" spans="1:2">
      <c r="A23579" s="1">
        <v>1090100719697</v>
      </c>
      <c r="B23579" t="s">
        <v>22443</v>
      </c>
    </row>
    <row r="23580" spans="1:2">
      <c r="A23580" s="1">
        <v>1090100719703</v>
      </c>
      <c r="B23580" t="s">
        <v>22444</v>
      </c>
    </row>
    <row r="23581" spans="1:2">
      <c r="A23581" s="1">
        <v>1090100719710</v>
      </c>
      <c r="B23581" t="s">
        <v>22445</v>
      </c>
    </row>
    <row r="23582" spans="1:2">
      <c r="A23582" s="1">
        <v>1090100719727</v>
      </c>
      <c r="B23582" t="s">
        <v>22446</v>
      </c>
    </row>
    <row r="23583" spans="1:2">
      <c r="A23583" s="1">
        <v>1090100719734</v>
      </c>
      <c r="B23583" t="s">
        <v>22447</v>
      </c>
    </row>
    <row r="23584" spans="1:2">
      <c r="A23584" s="1">
        <v>1090100719741</v>
      </c>
      <c r="B23584" t="s">
        <v>22448</v>
      </c>
    </row>
    <row r="23585" spans="1:2">
      <c r="A23585" s="1">
        <v>1090100719758</v>
      </c>
      <c r="B23585" t="s">
        <v>22449</v>
      </c>
    </row>
    <row r="23586" spans="1:2">
      <c r="A23586" s="1">
        <v>1090100719765</v>
      </c>
      <c r="B23586" t="s">
        <v>22450</v>
      </c>
    </row>
    <row r="23587" spans="1:2">
      <c r="A23587" s="1">
        <v>1090100719772</v>
      </c>
      <c r="B23587" t="s">
        <v>22451</v>
      </c>
    </row>
    <row r="23588" spans="1:2">
      <c r="A23588" s="1">
        <v>1090100719789</v>
      </c>
      <c r="B23588" t="s">
        <v>22452</v>
      </c>
    </row>
    <row r="23589" spans="1:2">
      <c r="A23589" s="1">
        <v>1090100719796</v>
      </c>
      <c r="B23589" t="s">
        <v>22453</v>
      </c>
    </row>
    <row r="23590" spans="1:2">
      <c r="A23590" s="1">
        <v>1090100719802</v>
      </c>
      <c r="B23590" t="s">
        <v>22454</v>
      </c>
    </row>
    <row r="23591" spans="1:2">
      <c r="A23591" s="1">
        <v>1090100719819</v>
      </c>
      <c r="B23591" t="s">
        <v>22455</v>
      </c>
    </row>
    <row r="23592" spans="1:2">
      <c r="A23592" s="1">
        <v>1090100719840</v>
      </c>
      <c r="B23592" t="s">
        <v>22456</v>
      </c>
    </row>
    <row r="23593" spans="1:2">
      <c r="A23593" s="1">
        <v>1090100719932</v>
      </c>
      <c r="B23593" t="s">
        <v>22457</v>
      </c>
    </row>
    <row r="23594" spans="1:2">
      <c r="A23594" s="1">
        <v>1090100719949</v>
      </c>
      <c r="B23594" t="s">
        <v>22458</v>
      </c>
    </row>
    <row r="23595" spans="1:2">
      <c r="A23595" s="1">
        <v>1090100719970</v>
      </c>
      <c r="B23595" t="s">
        <v>22459</v>
      </c>
    </row>
    <row r="23596" spans="1:2">
      <c r="A23596" s="1">
        <v>1090100720037</v>
      </c>
      <c r="B23596" t="s">
        <v>22460</v>
      </c>
    </row>
    <row r="23597" spans="1:2">
      <c r="A23597" s="1">
        <v>1090100720068</v>
      </c>
      <c r="B23597" t="s">
        <v>22461</v>
      </c>
    </row>
    <row r="23598" spans="1:2">
      <c r="A23598" s="1">
        <v>1090100720105</v>
      </c>
      <c r="B23598" t="s">
        <v>22462</v>
      </c>
    </row>
    <row r="23599" spans="1:2">
      <c r="A23599" s="1">
        <v>1090100720112</v>
      </c>
      <c r="B23599" t="s">
        <v>22463</v>
      </c>
    </row>
    <row r="23600" spans="1:2">
      <c r="A23600" s="1">
        <v>1090100720129</v>
      </c>
      <c r="B23600" t="s">
        <v>22464</v>
      </c>
    </row>
    <row r="23601" spans="1:2">
      <c r="A23601" s="1">
        <v>1090100720198</v>
      </c>
      <c r="B23601" t="s">
        <v>22465</v>
      </c>
    </row>
    <row r="23602" spans="1:2">
      <c r="A23602" s="1">
        <v>1090100720228</v>
      </c>
      <c r="B23602" t="s">
        <v>22466</v>
      </c>
    </row>
    <row r="23603" spans="1:2">
      <c r="A23603" s="1">
        <v>1090100720242</v>
      </c>
      <c r="B23603" t="s">
        <v>22467</v>
      </c>
    </row>
    <row r="23604" spans="1:2">
      <c r="A23604" s="1">
        <v>1090100720273</v>
      </c>
      <c r="B23604" t="s">
        <v>22468</v>
      </c>
    </row>
    <row r="23605" spans="1:2">
      <c r="A23605" s="1">
        <v>2080100000016</v>
      </c>
      <c r="B23605" t="s">
        <v>22469</v>
      </c>
    </row>
    <row r="23606" spans="1:2">
      <c r="A23606" s="1">
        <v>2080100000023</v>
      </c>
      <c r="B23606" t="s">
        <v>22470</v>
      </c>
    </row>
    <row r="23607" spans="1:2">
      <c r="A23607" s="1">
        <v>2080100000030</v>
      </c>
      <c r="B23607" t="s">
        <v>22471</v>
      </c>
    </row>
    <row r="23608" spans="1:2">
      <c r="A23608" s="1">
        <v>2080100000047</v>
      </c>
      <c r="B23608" t="s">
        <v>22472</v>
      </c>
    </row>
    <row r="23609" spans="1:2">
      <c r="A23609" s="1">
        <v>2080100000054</v>
      </c>
      <c r="B23609" t="s">
        <v>22473</v>
      </c>
    </row>
    <row r="23610" spans="1:2">
      <c r="A23610" s="1">
        <v>2080100000061</v>
      </c>
      <c r="B23610" t="s">
        <v>22474</v>
      </c>
    </row>
    <row r="23611" spans="1:2">
      <c r="A23611" s="1">
        <v>2080100000078</v>
      </c>
      <c r="B23611" t="s">
        <v>22475</v>
      </c>
    </row>
    <row r="23612" spans="1:2">
      <c r="A23612" s="1">
        <v>2080100000085</v>
      </c>
      <c r="B23612" t="s">
        <v>22476</v>
      </c>
    </row>
    <row r="23613" spans="1:2">
      <c r="A23613" s="1">
        <v>2080100000092</v>
      </c>
      <c r="B23613" t="s">
        <v>22477</v>
      </c>
    </row>
    <row r="23614" spans="1:2">
      <c r="A23614" s="1">
        <v>2080100000108</v>
      </c>
      <c r="B23614" t="s">
        <v>22478</v>
      </c>
    </row>
    <row r="23615" spans="1:2">
      <c r="A23615" s="1">
        <v>2080100000115</v>
      </c>
      <c r="B23615" t="s">
        <v>22479</v>
      </c>
    </row>
    <row r="23616" spans="1:2">
      <c r="A23616" s="1">
        <v>2080100000122</v>
      </c>
      <c r="B23616" t="s">
        <v>22480</v>
      </c>
    </row>
    <row r="23617" spans="1:2">
      <c r="A23617" s="1">
        <v>2080100000139</v>
      </c>
      <c r="B23617" t="s">
        <v>22481</v>
      </c>
    </row>
    <row r="23618" spans="1:2">
      <c r="A23618" s="1">
        <v>2080100000146</v>
      </c>
      <c r="B23618" t="s">
        <v>22482</v>
      </c>
    </row>
    <row r="23619" spans="1:2">
      <c r="A23619" s="1">
        <v>2080100000153</v>
      </c>
      <c r="B23619" t="s">
        <v>22483</v>
      </c>
    </row>
    <row r="23620" spans="1:2">
      <c r="A23620" s="1">
        <v>2080100000160</v>
      </c>
      <c r="B23620" t="s">
        <v>22484</v>
      </c>
    </row>
    <row r="23621" spans="1:2">
      <c r="A23621" s="1">
        <v>2080100000177</v>
      </c>
      <c r="B23621" t="s">
        <v>22485</v>
      </c>
    </row>
    <row r="23622" spans="1:2">
      <c r="A23622" s="1">
        <v>2080100000184</v>
      </c>
      <c r="B23622" t="s">
        <v>22486</v>
      </c>
    </row>
    <row r="23623" spans="1:2">
      <c r="A23623" s="1">
        <v>2080100000191</v>
      </c>
      <c r="B23623" t="s">
        <v>22487</v>
      </c>
    </row>
    <row r="23624" spans="1:2">
      <c r="A23624" s="1">
        <v>2080100000207</v>
      </c>
      <c r="B23624" t="s">
        <v>22488</v>
      </c>
    </row>
    <row r="23625" spans="1:2">
      <c r="A23625" s="1">
        <v>2080100000214</v>
      </c>
      <c r="B23625" t="s">
        <v>22489</v>
      </c>
    </row>
    <row r="23626" spans="1:2">
      <c r="A23626" s="1">
        <v>2080100000221</v>
      </c>
      <c r="B23626" t="s">
        <v>22490</v>
      </c>
    </row>
    <row r="23627" spans="1:2">
      <c r="A23627" s="1">
        <v>2080100000238</v>
      </c>
      <c r="B23627" t="s">
        <v>22491</v>
      </c>
    </row>
    <row r="23628" spans="1:2">
      <c r="A23628" s="1">
        <v>2080100000245</v>
      </c>
      <c r="B23628" t="s">
        <v>22492</v>
      </c>
    </row>
    <row r="23629" spans="1:2">
      <c r="A23629" s="1">
        <v>2080100000252</v>
      </c>
      <c r="B23629" t="s">
        <v>22493</v>
      </c>
    </row>
    <row r="23630" spans="1:2">
      <c r="A23630" s="1">
        <v>2080100000269</v>
      </c>
      <c r="B23630" t="s">
        <v>22494</v>
      </c>
    </row>
    <row r="23631" spans="1:2">
      <c r="A23631" s="1">
        <v>2080100000375</v>
      </c>
      <c r="B23631" t="s">
        <v>22495</v>
      </c>
    </row>
    <row r="23632" spans="1:2">
      <c r="A23632" s="1">
        <v>2080100000382</v>
      </c>
      <c r="B23632" t="s">
        <v>22496</v>
      </c>
    </row>
    <row r="23633" spans="1:2">
      <c r="A23633" s="1">
        <v>2080100000399</v>
      </c>
      <c r="B23633" t="s">
        <v>22497</v>
      </c>
    </row>
    <row r="23634" spans="1:2">
      <c r="A23634" s="1">
        <v>2080100000405</v>
      </c>
      <c r="B23634" t="s">
        <v>22498</v>
      </c>
    </row>
    <row r="23635" spans="1:2">
      <c r="A23635" s="1">
        <v>2080100000412</v>
      </c>
      <c r="B23635" t="s">
        <v>22499</v>
      </c>
    </row>
    <row r="23636" spans="1:2">
      <c r="A23636" s="1">
        <v>2080100000429</v>
      </c>
      <c r="B23636" t="s">
        <v>22500</v>
      </c>
    </row>
    <row r="23637" spans="1:2">
      <c r="A23637" s="1">
        <v>2080100000436</v>
      </c>
      <c r="B23637" t="s">
        <v>22501</v>
      </c>
    </row>
    <row r="23638" spans="1:2">
      <c r="A23638" s="1">
        <v>2080100000443</v>
      </c>
      <c r="B23638" t="s">
        <v>22502</v>
      </c>
    </row>
    <row r="23639" spans="1:2">
      <c r="A23639" s="1">
        <v>2080100000450</v>
      </c>
      <c r="B23639" t="s">
        <v>22503</v>
      </c>
    </row>
    <row r="23640" spans="1:2">
      <c r="A23640" s="1">
        <v>2080100000467</v>
      </c>
      <c r="B23640" t="s">
        <v>22504</v>
      </c>
    </row>
    <row r="23641" spans="1:2">
      <c r="A23641" s="1">
        <v>2080100000481</v>
      </c>
      <c r="B23641" t="s">
        <v>22505</v>
      </c>
    </row>
    <row r="23642" spans="1:2">
      <c r="A23642" s="1">
        <v>2080100000511</v>
      </c>
      <c r="B23642" t="s">
        <v>22506</v>
      </c>
    </row>
    <row r="23643" spans="1:2">
      <c r="A23643" s="1">
        <v>2080100000528</v>
      </c>
      <c r="B23643" t="s">
        <v>22507</v>
      </c>
    </row>
    <row r="23644" spans="1:2">
      <c r="A23644" s="1">
        <v>2080100000535</v>
      </c>
      <c r="B23644" t="s">
        <v>22508</v>
      </c>
    </row>
    <row r="23645" spans="1:2">
      <c r="A23645" s="1">
        <v>2080100000542</v>
      </c>
      <c r="B23645" t="s">
        <v>22509</v>
      </c>
    </row>
    <row r="23646" spans="1:2">
      <c r="A23646" s="1">
        <v>2080100000559</v>
      </c>
      <c r="B23646" t="s">
        <v>22510</v>
      </c>
    </row>
    <row r="23647" spans="1:2">
      <c r="A23647" s="1">
        <v>2080100000566</v>
      </c>
      <c r="B23647" t="s">
        <v>22511</v>
      </c>
    </row>
    <row r="23648" spans="1:2">
      <c r="A23648" s="1">
        <v>2080100000573</v>
      </c>
      <c r="B23648" t="s">
        <v>22512</v>
      </c>
    </row>
    <row r="23649" spans="1:2">
      <c r="A23649" s="1">
        <v>2080100000580</v>
      </c>
      <c r="B23649" t="s">
        <v>22513</v>
      </c>
    </row>
    <row r="23650" spans="1:2">
      <c r="A23650" s="1">
        <v>2080100000597</v>
      </c>
      <c r="B23650" t="s">
        <v>22514</v>
      </c>
    </row>
    <row r="23651" spans="1:2">
      <c r="A23651" s="1">
        <v>2080100000603</v>
      </c>
      <c r="B23651" t="s">
        <v>22515</v>
      </c>
    </row>
    <row r="23652" spans="1:2">
      <c r="A23652" s="1">
        <v>2080100000610</v>
      </c>
      <c r="B23652" t="s">
        <v>22516</v>
      </c>
    </row>
    <row r="23653" spans="1:2">
      <c r="A23653" s="1">
        <v>2080100000627</v>
      </c>
      <c r="B23653" t="s">
        <v>22517</v>
      </c>
    </row>
    <row r="23654" spans="1:2">
      <c r="A23654" s="1">
        <v>2080100000634</v>
      </c>
      <c r="B23654" t="s">
        <v>22518</v>
      </c>
    </row>
    <row r="23655" spans="1:2">
      <c r="A23655" s="1">
        <v>2080100000641</v>
      </c>
      <c r="B23655" t="s">
        <v>22519</v>
      </c>
    </row>
    <row r="23656" spans="1:2">
      <c r="A23656" s="1">
        <v>2080100000658</v>
      </c>
      <c r="B23656" t="s">
        <v>22520</v>
      </c>
    </row>
    <row r="23657" spans="1:2">
      <c r="A23657" s="1">
        <v>2080100000665</v>
      </c>
      <c r="B23657" t="s">
        <v>22521</v>
      </c>
    </row>
    <row r="23658" spans="1:2">
      <c r="A23658" s="1">
        <v>2080100000672</v>
      </c>
      <c r="B23658" t="s">
        <v>22522</v>
      </c>
    </row>
    <row r="23659" spans="1:2">
      <c r="A23659" s="1">
        <v>2080100000689</v>
      </c>
      <c r="B23659" t="s">
        <v>22523</v>
      </c>
    </row>
    <row r="23660" spans="1:2">
      <c r="A23660" s="1">
        <v>2080100000696</v>
      </c>
      <c r="B23660" t="s">
        <v>22524</v>
      </c>
    </row>
    <row r="23661" spans="1:2">
      <c r="A23661" s="1">
        <v>2080100000702</v>
      </c>
      <c r="B23661" t="s">
        <v>22525</v>
      </c>
    </row>
    <row r="23662" spans="1:2">
      <c r="A23662" s="1">
        <v>2080100000719</v>
      </c>
      <c r="B23662" t="s">
        <v>22526</v>
      </c>
    </row>
    <row r="23663" spans="1:2">
      <c r="A23663" s="1">
        <v>2080100000726</v>
      </c>
      <c r="B23663" t="s">
        <v>22527</v>
      </c>
    </row>
    <row r="23664" spans="1:2">
      <c r="A23664" s="1">
        <v>2080100000733</v>
      </c>
      <c r="B23664" t="s">
        <v>22528</v>
      </c>
    </row>
    <row r="23665" spans="1:2">
      <c r="A23665" s="1">
        <v>2080100000740</v>
      </c>
      <c r="B23665" t="s">
        <v>22529</v>
      </c>
    </row>
    <row r="23666" spans="1:2">
      <c r="A23666" s="1">
        <v>2080100001624</v>
      </c>
      <c r="B23666" t="s">
        <v>22530</v>
      </c>
    </row>
    <row r="23667" spans="1:2">
      <c r="A23667" s="1">
        <v>2080100001631</v>
      </c>
      <c r="B23667" t="s">
        <v>22531</v>
      </c>
    </row>
    <row r="23668" spans="1:2">
      <c r="A23668" s="1">
        <v>2080100001655</v>
      </c>
      <c r="B23668" t="s">
        <v>22532</v>
      </c>
    </row>
    <row r="23669" spans="1:2">
      <c r="A23669" s="1">
        <v>2080100001662</v>
      </c>
      <c r="B23669" t="s">
        <v>22533</v>
      </c>
    </row>
    <row r="23670" spans="1:2">
      <c r="A23670" s="1">
        <v>2080100001723</v>
      </c>
      <c r="B23670" t="s">
        <v>22534</v>
      </c>
    </row>
    <row r="23671" spans="1:2">
      <c r="A23671" s="1">
        <v>2080100001730</v>
      </c>
      <c r="B23671" t="s">
        <v>22535</v>
      </c>
    </row>
    <row r="23672" spans="1:2">
      <c r="A23672" s="1">
        <v>2080100001747</v>
      </c>
      <c r="B23672" t="s">
        <v>22536</v>
      </c>
    </row>
    <row r="23673" spans="1:2">
      <c r="A23673" s="1">
        <v>2080100001754</v>
      </c>
      <c r="B23673" t="s">
        <v>22537</v>
      </c>
    </row>
    <row r="23674" spans="1:2">
      <c r="A23674" s="1">
        <v>2080100001808</v>
      </c>
      <c r="B23674" t="s">
        <v>22538</v>
      </c>
    </row>
    <row r="23675" spans="1:2">
      <c r="A23675" s="1">
        <v>2080100001815</v>
      </c>
      <c r="B23675" t="s">
        <v>22539</v>
      </c>
    </row>
    <row r="23676" spans="1:2">
      <c r="A23676" s="1">
        <v>2080100001822</v>
      </c>
      <c r="B23676" t="s">
        <v>22540</v>
      </c>
    </row>
    <row r="23677" spans="1:2">
      <c r="A23677" s="1">
        <v>2080100001839</v>
      </c>
      <c r="B23677" t="s">
        <v>22541</v>
      </c>
    </row>
    <row r="23678" spans="1:2">
      <c r="A23678" s="1">
        <v>2080100001846</v>
      </c>
      <c r="B23678" t="s">
        <v>22542</v>
      </c>
    </row>
    <row r="23679" spans="1:2">
      <c r="A23679" s="1">
        <v>2080100001853</v>
      </c>
      <c r="B23679" t="s">
        <v>22543</v>
      </c>
    </row>
    <row r="23680" spans="1:2">
      <c r="A23680" s="1">
        <v>2080100001860</v>
      </c>
      <c r="B23680" t="s">
        <v>22544</v>
      </c>
    </row>
    <row r="23681" spans="1:2">
      <c r="A23681" s="1">
        <v>2080100001877</v>
      </c>
      <c r="B23681" t="s">
        <v>22545</v>
      </c>
    </row>
    <row r="23682" spans="1:2">
      <c r="A23682" s="1">
        <v>2080100001884</v>
      </c>
      <c r="B23682" t="s">
        <v>22546</v>
      </c>
    </row>
    <row r="23683" spans="1:2">
      <c r="A23683" s="1">
        <v>2080100001891</v>
      </c>
      <c r="B23683" t="s">
        <v>22547</v>
      </c>
    </row>
    <row r="23684" spans="1:2">
      <c r="A23684" s="1">
        <v>2080100001907</v>
      </c>
      <c r="B23684" t="s">
        <v>22548</v>
      </c>
    </row>
    <row r="23685" spans="1:2">
      <c r="A23685" s="1">
        <v>2080100001914</v>
      </c>
      <c r="B23685" t="s">
        <v>22549</v>
      </c>
    </row>
    <row r="23686" spans="1:2">
      <c r="A23686" s="1">
        <v>2080100001921</v>
      </c>
      <c r="B23686" t="s">
        <v>22550</v>
      </c>
    </row>
    <row r="23687" spans="1:2">
      <c r="A23687" s="1">
        <v>2080100002027</v>
      </c>
      <c r="B23687" t="s">
        <v>22551</v>
      </c>
    </row>
    <row r="23688" spans="1:2">
      <c r="A23688" s="1">
        <v>2080100002034</v>
      </c>
      <c r="B23688" t="s">
        <v>22552</v>
      </c>
    </row>
    <row r="23689" spans="1:2">
      <c r="A23689" s="1">
        <v>2080100002041</v>
      </c>
      <c r="B23689" t="s">
        <v>22553</v>
      </c>
    </row>
    <row r="23690" spans="1:2">
      <c r="A23690" s="1">
        <v>2080100002058</v>
      </c>
      <c r="B23690" t="s">
        <v>22554</v>
      </c>
    </row>
    <row r="23691" spans="1:2">
      <c r="A23691" s="1">
        <v>2080100002065</v>
      </c>
      <c r="B23691" t="s">
        <v>22555</v>
      </c>
    </row>
    <row r="23692" spans="1:2">
      <c r="A23692" s="1">
        <v>2080100002072</v>
      </c>
      <c r="B23692" t="s">
        <v>22556</v>
      </c>
    </row>
    <row r="23693" spans="1:2">
      <c r="A23693" s="1">
        <v>2080100002089</v>
      </c>
      <c r="B23693" t="s">
        <v>22557</v>
      </c>
    </row>
    <row r="23694" spans="1:2">
      <c r="A23694" s="1">
        <v>2080100002096</v>
      </c>
      <c r="B23694" t="s">
        <v>22558</v>
      </c>
    </row>
    <row r="23695" spans="1:2">
      <c r="A23695" s="1">
        <v>2080100002102</v>
      </c>
      <c r="B23695" t="s">
        <v>22559</v>
      </c>
    </row>
    <row r="23696" spans="1:2">
      <c r="A23696" s="1">
        <v>2080100002119</v>
      </c>
      <c r="B23696" t="s">
        <v>22560</v>
      </c>
    </row>
    <row r="23697" spans="1:2">
      <c r="A23697" s="1">
        <v>2080100002126</v>
      </c>
      <c r="B23697" t="s">
        <v>22561</v>
      </c>
    </row>
    <row r="23698" spans="1:2">
      <c r="A23698" s="1">
        <v>2080100002133</v>
      </c>
      <c r="B23698" t="s">
        <v>22562</v>
      </c>
    </row>
    <row r="23699" spans="1:2">
      <c r="A23699" s="1">
        <v>2080100002140</v>
      </c>
      <c r="B23699" t="s">
        <v>22563</v>
      </c>
    </row>
    <row r="23700" spans="1:2">
      <c r="A23700" s="1">
        <v>2080100002157</v>
      </c>
      <c r="B23700" t="s">
        <v>22564</v>
      </c>
    </row>
    <row r="23701" spans="1:2">
      <c r="A23701" s="1">
        <v>2080100002164</v>
      </c>
      <c r="B23701" t="s">
        <v>22565</v>
      </c>
    </row>
    <row r="23702" spans="1:2">
      <c r="A23702" s="1">
        <v>2080100002171</v>
      </c>
      <c r="B23702" t="s">
        <v>22566</v>
      </c>
    </row>
    <row r="23703" spans="1:2">
      <c r="A23703" s="1">
        <v>2080100002188</v>
      </c>
      <c r="B23703" t="s">
        <v>22567</v>
      </c>
    </row>
    <row r="23704" spans="1:2">
      <c r="A23704" s="1">
        <v>2080100002195</v>
      </c>
      <c r="B23704" t="s">
        <v>22568</v>
      </c>
    </row>
    <row r="23705" spans="1:2">
      <c r="A23705" s="1">
        <v>2080100002201</v>
      </c>
      <c r="B23705" t="s">
        <v>22569</v>
      </c>
    </row>
    <row r="23706" spans="1:2">
      <c r="A23706" s="1">
        <v>2080100002225</v>
      </c>
      <c r="B23706" t="s">
        <v>22570</v>
      </c>
    </row>
    <row r="23707" spans="1:2">
      <c r="A23707" s="1">
        <v>2080100002232</v>
      </c>
      <c r="B23707" t="s">
        <v>22571</v>
      </c>
    </row>
    <row r="23708" spans="1:2">
      <c r="A23708" s="1">
        <v>2080100002249</v>
      </c>
      <c r="B23708" t="s">
        <v>22572</v>
      </c>
    </row>
    <row r="23709" spans="1:2">
      <c r="A23709" s="1">
        <v>2080100002256</v>
      </c>
      <c r="B23709" t="s">
        <v>22573</v>
      </c>
    </row>
    <row r="23710" spans="1:2">
      <c r="A23710" s="1">
        <v>2080100002263</v>
      </c>
      <c r="B23710" t="s">
        <v>22574</v>
      </c>
    </row>
    <row r="23711" spans="1:2">
      <c r="A23711" s="1">
        <v>2080100002485</v>
      </c>
      <c r="B23711" t="s">
        <v>22575</v>
      </c>
    </row>
    <row r="23712" spans="1:2">
      <c r="A23712" s="1">
        <v>2080100002492</v>
      </c>
      <c r="B23712" t="s">
        <v>22576</v>
      </c>
    </row>
    <row r="23713" spans="1:2">
      <c r="A23713" s="1">
        <v>2080100002508</v>
      </c>
      <c r="B23713" t="s">
        <v>22577</v>
      </c>
    </row>
    <row r="23714" spans="1:2">
      <c r="A23714" s="1">
        <v>2080100002515</v>
      </c>
      <c r="B23714" t="s">
        <v>22578</v>
      </c>
    </row>
    <row r="23715" spans="1:2">
      <c r="A23715" s="1">
        <v>2080100002522</v>
      </c>
      <c r="B23715" t="s">
        <v>22579</v>
      </c>
    </row>
    <row r="23716" spans="1:2">
      <c r="A23716" s="1">
        <v>2080100002539</v>
      </c>
      <c r="B23716" t="s">
        <v>22580</v>
      </c>
    </row>
    <row r="23717" spans="1:2">
      <c r="A23717" s="1">
        <v>2080100002546</v>
      </c>
      <c r="B23717" t="s">
        <v>22581</v>
      </c>
    </row>
    <row r="23718" spans="1:2">
      <c r="A23718" s="1">
        <v>2080100002553</v>
      </c>
      <c r="B23718" t="s">
        <v>22582</v>
      </c>
    </row>
    <row r="23719" spans="1:2">
      <c r="A23719" s="1">
        <v>2080100002560</v>
      </c>
      <c r="B23719" t="s">
        <v>22583</v>
      </c>
    </row>
    <row r="23720" spans="1:2">
      <c r="A23720" s="1">
        <v>2080100002577</v>
      </c>
      <c r="B23720" t="s">
        <v>22584</v>
      </c>
    </row>
    <row r="23721" spans="1:2">
      <c r="A23721" s="1">
        <v>2080100002584</v>
      </c>
      <c r="B23721" t="s">
        <v>22585</v>
      </c>
    </row>
    <row r="23722" spans="1:2">
      <c r="A23722" s="1">
        <v>2080100002591</v>
      </c>
      <c r="B23722" t="s">
        <v>22586</v>
      </c>
    </row>
    <row r="23723" spans="1:2">
      <c r="A23723" s="1">
        <v>2080100002607</v>
      </c>
      <c r="B23723" t="s">
        <v>22587</v>
      </c>
    </row>
    <row r="23724" spans="1:2">
      <c r="A23724" s="1">
        <v>2080100002614</v>
      </c>
      <c r="B23724" t="s">
        <v>22588</v>
      </c>
    </row>
    <row r="23725" spans="1:2">
      <c r="A23725" s="1">
        <v>2080100002621</v>
      </c>
      <c r="B23725" t="s">
        <v>22589</v>
      </c>
    </row>
    <row r="23726" spans="1:2">
      <c r="A23726" s="1">
        <v>2080100002645</v>
      </c>
      <c r="B23726" t="s">
        <v>22590</v>
      </c>
    </row>
    <row r="23727" spans="1:2">
      <c r="A23727" s="1">
        <v>2080100002652</v>
      </c>
      <c r="B23727" t="s">
        <v>22591</v>
      </c>
    </row>
    <row r="23728" spans="1:2">
      <c r="A23728" s="1">
        <v>2080100002669</v>
      </c>
      <c r="B23728" t="s">
        <v>22592</v>
      </c>
    </row>
    <row r="23729" spans="1:2">
      <c r="A23729" s="1">
        <v>2080100002676</v>
      </c>
      <c r="B23729" t="s">
        <v>22593</v>
      </c>
    </row>
    <row r="23730" spans="1:2">
      <c r="A23730" s="1">
        <v>2080100002683</v>
      </c>
      <c r="B23730" t="s">
        <v>22594</v>
      </c>
    </row>
    <row r="23731" spans="1:2">
      <c r="A23731" s="1">
        <v>2080100002690</v>
      </c>
      <c r="B23731" t="s">
        <v>22595</v>
      </c>
    </row>
    <row r="23732" spans="1:2">
      <c r="A23732" s="1">
        <v>2080100002706</v>
      </c>
      <c r="B23732" t="s">
        <v>22596</v>
      </c>
    </row>
    <row r="23733" spans="1:2">
      <c r="A23733" s="1">
        <v>2080100002713</v>
      </c>
      <c r="B23733" t="s">
        <v>22597</v>
      </c>
    </row>
    <row r="23734" spans="1:2">
      <c r="A23734" s="1">
        <v>2080100002720</v>
      </c>
      <c r="B23734" t="s">
        <v>22598</v>
      </c>
    </row>
    <row r="23735" spans="1:2">
      <c r="A23735" s="1">
        <v>2080100002737</v>
      </c>
      <c r="B23735" t="s">
        <v>22599</v>
      </c>
    </row>
    <row r="23736" spans="1:2">
      <c r="A23736" s="1">
        <v>2080100002744</v>
      </c>
      <c r="B23736" t="s">
        <v>22600</v>
      </c>
    </row>
    <row r="23737" spans="1:2">
      <c r="A23737" s="1">
        <v>2080100002751</v>
      </c>
      <c r="B23737" t="s">
        <v>22601</v>
      </c>
    </row>
    <row r="23738" spans="1:2">
      <c r="A23738" s="1">
        <v>2080100002768</v>
      </c>
      <c r="B23738" t="s">
        <v>22602</v>
      </c>
    </row>
    <row r="23739" spans="1:2">
      <c r="A23739" s="1">
        <v>2080100002775</v>
      </c>
      <c r="B23739" t="s">
        <v>22603</v>
      </c>
    </row>
    <row r="23740" spans="1:2">
      <c r="A23740" s="1">
        <v>2080100002782</v>
      </c>
      <c r="B23740" t="s">
        <v>22604</v>
      </c>
    </row>
    <row r="23741" spans="1:2">
      <c r="A23741" s="1">
        <v>2080100002799</v>
      </c>
      <c r="B23741" t="s">
        <v>22605</v>
      </c>
    </row>
    <row r="23742" spans="1:2">
      <c r="A23742" s="1">
        <v>2080100002805</v>
      </c>
      <c r="B23742" t="s">
        <v>22606</v>
      </c>
    </row>
    <row r="23743" spans="1:2">
      <c r="A23743" s="1">
        <v>2080100002812</v>
      </c>
      <c r="B23743" t="s">
        <v>22607</v>
      </c>
    </row>
    <row r="23744" spans="1:2">
      <c r="A23744" s="1">
        <v>2080100002829</v>
      </c>
      <c r="B23744" t="s">
        <v>22608</v>
      </c>
    </row>
    <row r="23745" spans="1:2">
      <c r="A23745" s="1">
        <v>2080100002836</v>
      </c>
      <c r="B23745" t="s">
        <v>22609</v>
      </c>
    </row>
    <row r="23746" spans="1:2">
      <c r="A23746" s="1">
        <v>2080100002843</v>
      </c>
      <c r="B23746" t="s">
        <v>22610</v>
      </c>
    </row>
    <row r="23747" spans="1:2">
      <c r="A23747" s="1">
        <v>2080100002850</v>
      </c>
      <c r="B23747" t="s">
        <v>22611</v>
      </c>
    </row>
    <row r="23748" spans="1:2">
      <c r="A23748" s="1">
        <v>2080100002867</v>
      </c>
      <c r="B23748" t="s">
        <v>22612</v>
      </c>
    </row>
    <row r="23749" spans="1:2">
      <c r="A23749" s="1">
        <v>2080100002874</v>
      </c>
      <c r="B23749" t="s">
        <v>22613</v>
      </c>
    </row>
    <row r="23750" spans="1:2">
      <c r="A23750" s="1">
        <v>2080100002881</v>
      </c>
      <c r="B23750" t="s">
        <v>22614</v>
      </c>
    </row>
    <row r="23751" spans="1:2">
      <c r="A23751" s="1">
        <v>2080100002898</v>
      </c>
      <c r="B23751" t="s">
        <v>22615</v>
      </c>
    </row>
    <row r="23752" spans="1:2">
      <c r="A23752" s="1">
        <v>2080100002904</v>
      </c>
      <c r="B23752" t="s">
        <v>22616</v>
      </c>
    </row>
    <row r="23753" spans="1:2">
      <c r="A23753" s="1">
        <v>2080100002911</v>
      </c>
      <c r="B23753" t="s">
        <v>22617</v>
      </c>
    </row>
    <row r="23754" spans="1:2">
      <c r="A23754" s="1">
        <v>2080100002928</v>
      </c>
      <c r="B23754" t="s">
        <v>22618</v>
      </c>
    </row>
    <row r="23755" spans="1:2">
      <c r="A23755" s="1">
        <v>2080100002935</v>
      </c>
      <c r="B23755" t="s">
        <v>22619</v>
      </c>
    </row>
    <row r="23756" spans="1:2">
      <c r="A23756" s="1">
        <v>2080100002942</v>
      </c>
      <c r="B23756" t="s">
        <v>22620</v>
      </c>
    </row>
    <row r="23757" spans="1:2">
      <c r="A23757" s="1">
        <v>2080100002959</v>
      </c>
      <c r="B23757" t="s">
        <v>22621</v>
      </c>
    </row>
    <row r="23758" spans="1:2">
      <c r="A23758" s="1">
        <v>2080100002966</v>
      </c>
      <c r="B23758" t="s">
        <v>22622</v>
      </c>
    </row>
    <row r="23759" spans="1:2">
      <c r="A23759" s="1">
        <v>2080100002973</v>
      </c>
      <c r="B23759" t="s">
        <v>22623</v>
      </c>
    </row>
    <row r="23760" spans="1:2">
      <c r="A23760" s="1">
        <v>2080100002980</v>
      </c>
      <c r="B23760" t="s">
        <v>22624</v>
      </c>
    </row>
    <row r="23761" spans="1:2">
      <c r="A23761" s="1">
        <v>2080100002997</v>
      </c>
      <c r="B23761" t="s">
        <v>22625</v>
      </c>
    </row>
    <row r="23762" spans="1:2">
      <c r="A23762" s="1">
        <v>2080100003000</v>
      </c>
      <c r="B23762" t="s">
        <v>22626</v>
      </c>
    </row>
    <row r="23763" spans="1:2">
      <c r="A23763" s="1">
        <v>2080100003017</v>
      </c>
      <c r="B23763" t="s">
        <v>22627</v>
      </c>
    </row>
    <row r="23764" spans="1:2">
      <c r="A23764" s="1">
        <v>2080100003024</v>
      </c>
      <c r="B23764" t="s">
        <v>22628</v>
      </c>
    </row>
    <row r="23765" spans="1:2">
      <c r="A23765" s="1">
        <v>2080100003031</v>
      </c>
      <c r="B23765" t="s">
        <v>22629</v>
      </c>
    </row>
    <row r="23766" spans="1:2">
      <c r="A23766" s="1">
        <v>2080100003048</v>
      </c>
      <c r="B23766" t="s">
        <v>22630</v>
      </c>
    </row>
    <row r="23767" spans="1:2">
      <c r="A23767" s="1">
        <v>2080100003055</v>
      </c>
      <c r="B23767" t="s">
        <v>22631</v>
      </c>
    </row>
    <row r="23768" spans="1:2">
      <c r="A23768" s="1">
        <v>2080100003062</v>
      </c>
      <c r="B23768" t="s">
        <v>22632</v>
      </c>
    </row>
    <row r="23769" spans="1:2">
      <c r="A23769" s="1">
        <v>2080100003079</v>
      </c>
      <c r="B23769" t="s">
        <v>22633</v>
      </c>
    </row>
    <row r="23770" spans="1:2">
      <c r="A23770" s="1">
        <v>2080100003086</v>
      </c>
      <c r="B23770" t="s">
        <v>22634</v>
      </c>
    </row>
    <row r="23771" spans="1:2">
      <c r="A23771" s="1">
        <v>2080100003093</v>
      </c>
      <c r="B23771" t="s">
        <v>22635</v>
      </c>
    </row>
    <row r="23772" spans="1:2">
      <c r="A23772" s="1">
        <v>2080100003109</v>
      </c>
      <c r="B23772" t="s">
        <v>22636</v>
      </c>
    </row>
    <row r="23773" spans="1:2">
      <c r="A23773" s="1">
        <v>2080100003116</v>
      </c>
      <c r="B23773" t="s">
        <v>22637</v>
      </c>
    </row>
    <row r="23774" spans="1:2">
      <c r="A23774" s="1">
        <v>2080100003123</v>
      </c>
      <c r="B23774" t="s">
        <v>22638</v>
      </c>
    </row>
    <row r="23775" spans="1:2">
      <c r="A23775" s="1">
        <v>2080100003130</v>
      </c>
      <c r="B23775" t="s">
        <v>22639</v>
      </c>
    </row>
    <row r="23776" spans="1:2">
      <c r="A23776" s="1">
        <v>2080100003147</v>
      </c>
      <c r="B23776" t="s">
        <v>22640</v>
      </c>
    </row>
    <row r="23777" spans="1:2">
      <c r="A23777" s="1">
        <v>2080100003154</v>
      </c>
      <c r="B23777" t="s">
        <v>22641</v>
      </c>
    </row>
    <row r="23778" spans="1:2">
      <c r="A23778" s="1">
        <v>2080100003161</v>
      </c>
      <c r="B23778" t="s">
        <v>22642</v>
      </c>
    </row>
    <row r="23779" spans="1:2">
      <c r="A23779" s="1">
        <v>2080100003178</v>
      </c>
      <c r="B23779" t="s">
        <v>22643</v>
      </c>
    </row>
    <row r="23780" spans="1:2">
      <c r="A23780" s="1">
        <v>2080100003185</v>
      </c>
      <c r="B23780" t="s">
        <v>22644</v>
      </c>
    </row>
    <row r="23781" spans="1:2">
      <c r="A23781" s="1">
        <v>2080100003192</v>
      </c>
      <c r="B23781" t="s">
        <v>22645</v>
      </c>
    </row>
    <row r="23782" spans="1:2">
      <c r="A23782" s="1">
        <v>2080100003208</v>
      </c>
      <c r="B23782" t="s">
        <v>22646</v>
      </c>
    </row>
    <row r="23783" spans="1:2">
      <c r="A23783" s="1">
        <v>2080100003215</v>
      </c>
      <c r="B23783" t="s">
        <v>22647</v>
      </c>
    </row>
    <row r="23784" spans="1:2">
      <c r="A23784" s="1">
        <v>2080100003222</v>
      </c>
      <c r="B23784" t="s">
        <v>22648</v>
      </c>
    </row>
    <row r="23785" spans="1:2">
      <c r="A23785" s="1">
        <v>2080100003239</v>
      </c>
      <c r="B23785" t="s">
        <v>22649</v>
      </c>
    </row>
    <row r="23786" spans="1:2">
      <c r="A23786" s="1">
        <v>2080100003246</v>
      </c>
      <c r="B23786" t="s">
        <v>22650</v>
      </c>
    </row>
    <row r="23787" spans="1:2">
      <c r="A23787" s="1">
        <v>2080100003253</v>
      </c>
      <c r="B23787" t="s">
        <v>22651</v>
      </c>
    </row>
    <row r="23788" spans="1:2">
      <c r="A23788" s="1">
        <v>2080100003260</v>
      </c>
      <c r="B23788" t="s">
        <v>22652</v>
      </c>
    </row>
    <row r="23789" spans="1:2">
      <c r="A23789" s="1">
        <v>2080100003291</v>
      </c>
      <c r="B23789" t="s">
        <v>22653</v>
      </c>
    </row>
    <row r="23790" spans="1:2">
      <c r="A23790" s="1">
        <v>2080100003338</v>
      </c>
      <c r="B23790" t="s">
        <v>22654</v>
      </c>
    </row>
    <row r="23791" spans="1:2">
      <c r="A23791" s="1">
        <v>2080100003369</v>
      </c>
      <c r="B23791" t="s">
        <v>22655</v>
      </c>
    </row>
    <row r="23792" spans="1:2">
      <c r="A23792" s="1">
        <v>2080100003376</v>
      </c>
      <c r="B23792" t="s">
        <v>22656</v>
      </c>
    </row>
    <row r="23793" spans="1:2">
      <c r="A23793" s="1">
        <v>2080100003383</v>
      </c>
      <c r="B23793" t="s">
        <v>22657</v>
      </c>
    </row>
    <row r="23794" spans="1:2">
      <c r="A23794" s="1">
        <v>2080100003390</v>
      </c>
      <c r="B23794" t="s">
        <v>22658</v>
      </c>
    </row>
    <row r="23795" spans="1:2">
      <c r="A23795" s="1">
        <v>2080100003468</v>
      </c>
      <c r="B23795" t="s">
        <v>22659</v>
      </c>
    </row>
    <row r="23796" spans="1:2">
      <c r="A23796" s="1">
        <v>2080100003475</v>
      </c>
      <c r="B23796" t="s">
        <v>22660</v>
      </c>
    </row>
    <row r="23797" spans="1:2">
      <c r="A23797" s="1">
        <v>2080100003482</v>
      </c>
      <c r="B23797" t="s">
        <v>22661</v>
      </c>
    </row>
    <row r="23798" spans="1:2">
      <c r="A23798" s="1">
        <v>2080100003529</v>
      </c>
      <c r="B23798" t="s">
        <v>22662</v>
      </c>
    </row>
    <row r="23799" spans="1:2">
      <c r="A23799" s="1">
        <v>2080100003574</v>
      </c>
      <c r="B23799" t="s">
        <v>22663</v>
      </c>
    </row>
    <row r="23800" spans="1:2">
      <c r="A23800" s="1">
        <v>2080100003581</v>
      </c>
      <c r="B23800" t="s">
        <v>22664</v>
      </c>
    </row>
    <row r="23801" spans="1:2">
      <c r="A23801" s="1">
        <v>2080100003604</v>
      </c>
      <c r="B23801" t="s">
        <v>22665</v>
      </c>
    </row>
    <row r="23802" spans="1:2">
      <c r="A23802" s="1">
        <v>2080100003611</v>
      </c>
      <c r="B23802" t="s">
        <v>22666</v>
      </c>
    </row>
    <row r="23803" spans="1:2">
      <c r="A23803" s="1">
        <v>2080100003680</v>
      </c>
      <c r="B23803" t="s">
        <v>22667</v>
      </c>
    </row>
    <row r="23804" spans="1:2">
      <c r="A23804" s="1">
        <v>2080100003697</v>
      </c>
      <c r="B23804" t="s">
        <v>22668</v>
      </c>
    </row>
    <row r="23805" spans="1:2">
      <c r="A23805" s="1">
        <v>2080100003703</v>
      </c>
      <c r="B23805" t="s">
        <v>22669</v>
      </c>
    </row>
    <row r="23806" spans="1:2">
      <c r="A23806" s="1">
        <v>2080100003710</v>
      </c>
      <c r="B23806" t="s">
        <v>22670</v>
      </c>
    </row>
    <row r="23807" spans="1:2">
      <c r="A23807" s="1">
        <v>2080100003741</v>
      </c>
      <c r="B23807" t="s">
        <v>22671</v>
      </c>
    </row>
    <row r="23808" spans="1:2">
      <c r="A23808" s="1">
        <v>2080100003758</v>
      </c>
      <c r="B23808" t="s">
        <v>22672</v>
      </c>
    </row>
    <row r="23809" spans="1:2">
      <c r="A23809" s="1">
        <v>2080100003765</v>
      </c>
      <c r="B23809" t="s">
        <v>22673</v>
      </c>
    </row>
    <row r="23810" spans="1:2">
      <c r="A23810" s="1">
        <v>2080100003772</v>
      </c>
      <c r="B23810" t="s">
        <v>22674</v>
      </c>
    </row>
    <row r="23811" spans="1:2">
      <c r="A23811" s="1">
        <v>2080100003789</v>
      </c>
      <c r="B23811" t="s">
        <v>22675</v>
      </c>
    </row>
    <row r="23812" spans="1:2">
      <c r="A23812" s="1">
        <v>2080100003796</v>
      </c>
      <c r="B23812" t="s">
        <v>22676</v>
      </c>
    </row>
    <row r="23813" spans="1:2">
      <c r="A23813" s="1">
        <v>2080100003802</v>
      </c>
      <c r="B23813" t="s">
        <v>22677</v>
      </c>
    </row>
    <row r="23814" spans="1:2">
      <c r="A23814" s="1">
        <v>2080100003819</v>
      </c>
      <c r="B23814" t="s">
        <v>22678</v>
      </c>
    </row>
    <row r="23815" spans="1:2">
      <c r="A23815" s="1">
        <v>2080100003826</v>
      </c>
      <c r="B23815" t="s">
        <v>22679</v>
      </c>
    </row>
    <row r="23816" spans="1:2">
      <c r="A23816" s="1">
        <v>2080100003833</v>
      </c>
      <c r="B23816" t="s">
        <v>22680</v>
      </c>
    </row>
    <row r="23817" spans="1:2">
      <c r="A23817" s="1">
        <v>2080100003840</v>
      </c>
      <c r="B23817" t="s">
        <v>22681</v>
      </c>
    </row>
    <row r="23818" spans="1:2">
      <c r="A23818" s="1">
        <v>2080100003857</v>
      </c>
      <c r="B23818" t="s">
        <v>22682</v>
      </c>
    </row>
    <row r="23819" spans="1:2">
      <c r="A23819" s="1">
        <v>2080100003864</v>
      </c>
      <c r="B23819" t="s">
        <v>22683</v>
      </c>
    </row>
    <row r="23820" spans="1:2">
      <c r="A23820" s="1">
        <v>2080100003871</v>
      </c>
      <c r="B23820" t="s">
        <v>22684</v>
      </c>
    </row>
    <row r="23821" spans="1:2">
      <c r="A23821" s="1">
        <v>2080100003888</v>
      </c>
      <c r="B23821" t="s">
        <v>22685</v>
      </c>
    </row>
    <row r="23822" spans="1:2">
      <c r="A23822" s="1">
        <v>2080100003895</v>
      </c>
      <c r="B23822" t="s">
        <v>22686</v>
      </c>
    </row>
    <row r="23823" spans="1:2">
      <c r="A23823" s="1">
        <v>2080100003932</v>
      </c>
      <c r="B23823" t="s">
        <v>22687</v>
      </c>
    </row>
    <row r="23824" spans="1:2">
      <c r="A23824" s="1">
        <v>2080100004052</v>
      </c>
      <c r="B23824" t="s">
        <v>22688</v>
      </c>
    </row>
    <row r="23825" spans="1:2">
      <c r="A23825" s="1">
        <v>2080100004083</v>
      </c>
      <c r="B23825" t="s">
        <v>22689</v>
      </c>
    </row>
    <row r="23826" spans="1:2">
      <c r="A23826" s="1">
        <v>2080100004090</v>
      </c>
      <c r="B23826" t="s">
        <v>22690</v>
      </c>
    </row>
    <row r="23827" spans="1:2">
      <c r="A23827" s="1">
        <v>2080100004106</v>
      </c>
      <c r="B23827" t="s">
        <v>22691</v>
      </c>
    </row>
    <row r="23828" spans="1:2">
      <c r="A23828" s="1">
        <v>2080100004113</v>
      </c>
      <c r="B23828" t="s">
        <v>22692</v>
      </c>
    </row>
    <row r="23829" spans="1:2">
      <c r="A23829" s="1">
        <v>2080100004120</v>
      </c>
      <c r="B23829" t="s">
        <v>22693</v>
      </c>
    </row>
    <row r="23830" spans="1:2">
      <c r="A23830" s="1">
        <v>2080100004137</v>
      </c>
      <c r="B23830" t="s">
        <v>22694</v>
      </c>
    </row>
    <row r="23831" spans="1:2">
      <c r="A23831" s="1">
        <v>2080100004168</v>
      </c>
      <c r="B23831" t="s">
        <v>22695</v>
      </c>
    </row>
    <row r="23832" spans="1:2">
      <c r="A23832" s="1">
        <v>2080100004229</v>
      </c>
      <c r="B23832" t="s">
        <v>22696</v>
      </c>
    </row>
    <row r="23833" spans="1:2">
      <c r="A23833" s="1">
        <v>2080100004236</v>
      </c>
      <c r="B23833" t="s">
        <v>22697</v>
      </c>
    </row>
    <row r="23834" spans="1:2">
      <c r="A23834" s="1">
        <v>2080100004243</v>
      </c>
      <c r="B23834" t="s">
        <v>22698</v>
      </c>
    </row>
    <row r="23835" spans="1:2">
      <c r="A23835" s="1">
        <v>2080100004250</v>
      </c>
      <c r="B23835" t="s">
        <v>22699</v>
      </c>
    </row>
    <row r="23836" spans="1:2">
      <c r="A23836" s="1">
        <v>2080100004267</v>
      </c>
      <c r="B23836" t="s">
        <v>22700</v>
      </c>
    </row>
    <row r="23837" spans="1:2">
      <c r="A23837" s="1">
        <v>2080100004274</v>
      </c>
      <c r="B23837" t="s">
        <v>22701</v>
      </c>
    </row>
    <row r="23838" spans="1:2">
      <c r="A23838" s="1">
        <v>2080100004281</v>
      </c>
      <c r="B23838" t="s">
        <v>22702</v>
      </c>
    </row>
    <row r="23839" spans="1:2">
      <c r="A23839" s="1">
        <v>2080100004298</v>
      </c>
      <c r="B23839" t="s">
        <v>22703</v>
      </c>
    </row>
    <row r="23840" spans="1:2">
      <c r="A23840" s="1">
        <v>2080100004304</v>
      </c>
      <c r="B23840" t="s">
        <v>22704</v>
      </c>
    </row>
    <row r="23841" spans="1:2">
      <c r="A23841" s="1">
        <v>2080100004311</v>
      </c>
      <c r="B23841" t="s">
        <v>22705</v>
      </c>
    </row>
    <row r="23842" spans="1:2">
      <c r="A23842" s="1">
        <v>2080100004328</v>
      </c>
      <c r="B23842" t="s">
        <v>22706</v>
      </c>
    </row>
    <row r="23843" spans="1:2">
      <c r="A23843" s="1">
        <v>2080100004335</v>
      </c>
      <c r="B23843" t="s">
        <v>22707</v>
      </c>
    </row>
    <row r="23844" spans="1:2">
      <c r="A23844" s="1">
        <v>2080100004342</v>
      </c>
      <c r="B23844" t="s">
        <v>22708</v>
      </c>
    </row>
    <row r="23845" spans="1:2">
      <c r="A23845" s="1">
        <v>2080100004359</v>
      </c>
      <c r="B23845" t="s">
        <v>22709</v>
      </c>
    </row>
    <row r="23846" spans="1:2">
      <c r="A23846" s="1">
        <v>2080100004366</v>
      </c>
      <c r="B23846" t="s">
        <v>22710</v>
      </c>
    </row>
    <row r="23847" spans="1:2">
      <c r="A23847" s="1">
        <v>2080100004373</v>
      </c>
      <c r="B23847" t="s">
        <v>22711</v>
      </c>
    </row>
    <row r="23848" spans="1:2">
      <c r="A23848" s="1">
        <v>2080100004380</v>
      </c>
      <c r="B23848" t="s">
        <v>22712</v>
      </c>
    </row>
    <row r="23849" spans="1:2">
      <c r="A23849" s="1">
        <v>2080100004397</v>
      </c>
      <c r="B23849" t="s">
        <v>22713</v>
      </c>
    </row>
    <row r="23850" spans="1:2">
      <c r="A23850" s="1">
        <v>2080100004403</v>
      </c>
      <c r="B23850" t="s">
        <v>22714</v>
      </c>
    </row>
    <row r="23851" spans="1:2">
      <c r="A23851" s="1">
        <v>2080100004410</v>
      </c>
      <c r="B23851" t="s">
        <v>22715</v>
      </c>
    </row>
    <row r="23852" spans="1:2">
      <c r="A23852" s="1">
        <v>2080100004427</v>
      </c>
      <c r="B23852" t="s">
        <v>22716</v>
      </c>
    </row>
    <row r="23853" spans="1:2">
      <c r="A23853" s="1">
        <v>2080100004434</v>
      </c>
      <c r="B23853" t="s">
        <v>22717</v>
      </c>
    </row>
    <row r="23854" spans="1:2">
      <c r="A23854" s="1">
        <v>2080100004441</v>
      </c>
      <c r="B23854" t="s">
        <v>22718</v>
      </c>
    </row>
    <row r="23855" spans="1:2">
      <c r="A23855" s="1">
        <v>2080100004496</v>
      </c>
      <c r="B23855" t="s">
        <v>22719</v>
      </c>
    </row>
    <row r="23856" spans="1:2">
      <c r="A23856" s="1">
        <v>2080100004526</v>
      </c>
      <c r="B23856" t="s">
        <v>22720</v>
      </c>
    </row>
    <row r="23857" spans="1:2">
      <c r="A23857" s="1">
        <v>2080100004533</v>
      </c>
      <c r="B23857" t="s">
        <v>22721</v>
      </c>
    </row>
    <row r="23858" spans="1:2">
      <c r="A23858" s="1">
        <v>2080100004540</v>
      </c>
      <c r="B23858" t="s">
        <v>22722</v>
      </c>
    </row>
    <row r="23859" spans="1:2">
      <c r="A23859" s="1">
        <v>2080100004557</v>
      </c>
      <c r="B23859" t="s">
        <v>22723</v>
      </c>
    </row>
    <row r="23860" spans="1:2">
      <c r="A23860" s="1">
        <v>2080100004564</v>
      </c>
      <c r="B23860" t="s">
        <v>22724</v>
      </c>
    </row>
    <row r="23861" spans="1:2">
      <c r="A23861" s="1">
        <v>2080100004571</v>
      </c>
      <c r="B23861" t="s">
        <v>22725</v>
      </c>
    </row>
    <row r="23862" spans="1:2">
      <c r="A23862" s="1">
        <v>2080100004588</v>
      </c>
      <c r="B23862" t="s">
        <v>22726</v>
      </c>
    </row>
    <row r="23863" spans="1:2">
      <c r="A23863" s="1">
        <v>2080100004595</v>
      </c>
      <c r="B23863" t="s">
        <v>22727</v>
      </c>
    </row>
    <row r="23864" spans="1:2">
      <c r="A23864" s="1">
        <v>2080100004618</v>
      </c>
      <c r="B23864" t="s">
        <v>22728</v>
      </c>
    </row>
    <row r="23865" spans="1:2">
      <c r="A23865" s="1">
        <v>2080100004625</v>
      </c>
      <c r="B23865" t="s">
        <v>22729</v>
      </c>
    </row>
    <row r="23866" spans="1:2">
      <c r="A23866" s="1">
        <v>2080100004632</v>
      </c>
      <c r="B23866" t="s">
        <v>22730</v>
      </c>
    </row>
    <row r="23867" spans="1:2">
      <c r="A23867" s="1">
        <v>2080100004649</v>
      </c>
      <c r="B23867" t="s">
        <v>22731</v>
      </c>
    </row>
    <row r="23868" spans="1:2">
      <c r="A23868" s="1">
        <v>2080100004656</v>
      </c>
      <c r="B23868" t="s">
        <v>22732</v>
      </c>
    </row>
    <row r="23869" spans="1:2">
      <c r="A23869" s="1">
        <v>2080100004663</v>
      </c>
      <c r="B23869" t="s">
        <v>22733</v>
      </c>
    </row>
    <row r="23870" spans="1:2">
      <c r="A23870" s="1">
        <v>2080100004670</v>
      </c>
      <c r="B23870" t="s">
        <v>22734</v>
      </c>
    </row>
    <row r="23871" spans="1:2">
      <c r="A23871" s="1">
        <v>2080100004687</v>
      </c>
      <c r="B23871" t="s">
        <v>22735</v>
      </c>
    </row>
    <row r="23872" spans="1:2">
      <c r="A23872" s="1">
        <v>2080100004694</v>
      </c>
      <c r="B23872" t="s">
        <v>22736</v>
      </c>
    </row>
    <row r="23873" spans="1:2">
      <c r="A23873" s="1">
        <v>2080100004700</v>
      </c>
      <c r="B23873" t="s">
        <v>22737</v>
      </c>
    </row>
    <row r="23874" spans="1:2">
      <c r="A23874" s="1">
        <v>2080100004717</v>
      </c>
      <c r="B23874" t="s">
        <v>22738</v>
      </c>
    </row>
    <row r="23875" spans="1:2">
      <c r="A23875" s="1">
        <v>2080100004724</v>
      </c>
      <c r="B23875" t="s">
        <v>22739</v>
      </c>
    </row>
    <row r="23876" spans="1:2">
      <c r="A23876" s="1">
        <v>2080100004748</v>
      </c>
      <c r="B23876" t="s">
        <v>22740</v>
      </c>
    </row>
    <row r="23877" spans="1:2">
      <c r="A23877" s="1">
        <v>2080100004755</v>
      </c>
      <c r="B23877" t="s">
        <v>22741</v>
      </c>
    </row>
    <row r="23878" spans="1:2">
      <c r="A23878" s="1">
        <v>2080100004779</v>
      </c>
      <c r="B23878" t="s">
        <v>22742</v>
      </c>
    </row>
    <row r="23879" spans="1:2">
      <c r="A23879" s="1">
        <v>2080100004786</v>
      </c>
      <c r="B23879" t="s">
        <v>22743</v>
      </c>
    </row>
    <row r="23880" spans="1:2">
      <c r="A23880" s="1">
        <v>2080100004793</v>
      </c>
      <c r="B23880" t="s">
        <v>22744</v>
      </c>
    </row>
    <row r="23881" spans="1:2">
      <c r="A23881" s="1">
        <v>2080100004830</v>
      </c>
      <c r="B23881" t="s">
        <v>22745</v>
      </c>
    </row>
    <row r="23882" spans="1:2">
      <c r="A23882" s="1">
        <v>2080100004847</v>
      </c>
      <c r="B23882" t="s">
        <v>22746</v>
      </c>
    </row>
    <row r="23883" spans="1:2">
      <c r="A23883" s="1">
        <v>2080100004946</v>
      </c>
      <c r="B23883" t="s">
        <v>22747</v>
      </c>
    </row>
    <row r="23884" spans="1:2">
      <c r="A23884" s="1">
        <v>2080100004953</v>
      </c>
      <c r="B23884" t="s">
        <v>22748</v>
      </c>
    </row>
    <row r="23885" spans="1:2">
      <c r="A23885" s="1">
        <v>2080100004960</v>
      </c>
      <c r="B23885" t="s">
        <v>22749</v>
      </c>
    </row>
    <row r="23886" spans="1:2">
      <c r="A23886" s="1">
        <v>2080100004977</v>
      </c>
      <c r="B23886" t="s">
        <v>22750</v>
      </c>
    </row>
    <row r="23887" spans="1:2">
      <c r="A23887" s="1">
        <v>2080100004984</v>
      </c>
      <c r="B23887" t="s">
        <v>22751</v>
      </c>
    </row>
    <row r="23888" spans="1:2">
      <c r="A23888" s="1">
        <v>2080100005004</v>
      </c>
      <c r="B23888" t="s">
        <v>22752</v>
      </c>
    </row>
    <row r="23889" spans="1:2">
      <c r="A23889" s="1">
        <v>2080100005011</v>
      </c>
      <c r="B23889" t="s">
        <v>22753</v>
      </c>
    </row>
    <row r="23890" spans="1:2">
      <c r="A23890" s="1">
        <v>2080100005028</v>
      </c>
      <c r="B23890" t="s">
        <v>22754</v>
      </c>
    </row>
    <row r="23891" spans="1:2">
      <c r="A23891" s="1">
        <v>2080100005035</v>
      </c>
      <c r="B23891" t="s">
        <v>22755</v>
      </c>
    </row>
    <row r="23892" spans="1:2">
      <c r="A23892" s="1">
        <v>2080100005042</v>
      </c>
      <c r="B23892" t="s">
        <v>22756</v>
      </c>
    </row>
    <row r="23893" spans="1:2">
      <c r="A23893" s="1">
        <v>2080100005059</v>
      </c>
      <c r="B23893" t="s">
        <v>22757</v>
      </c>
    </row>
    <row r="23894" spans="1:2">
      <c r="A23894" s="1">
        <v>2080100005066</v>
      </c>
      <c r="B23894" t="s">
        <v>22758</v>
      </c>
    </row>
    <row r="23895" spans="1:2">
      <c r="A23895" s="1">
        <v>2080100005073</v>
      </c>
      <c r="B23895" t="s">
        <v>22759</v>
      </c>
    </row>
    <row r="23896" spans="1:2">
      <c r="A23896" s="1">
        <v>2080100005080</v>
      </c>
      <c r="B23896" t="s">
        <v>22760</v>
      </c>
    </row>
    <row r="23897" spans="1:2">
      <c r="A23897" s="1">
        <v>2080100005097</v>
      </c>
      <c r="B23897" t="s">
        <v>22761</v>
      </c>
    </row>
    <row r="23898" spans="1:2">
      <c r="A23898" s="1">
        <v>2080100005103</v>
      </c>
      <c r="B23898" t="s">
        <v>22762</v>
      </c>
    </row>
    <row r="23899" spans="1:2">
      <c r="A23899" s="1">
        <v>2080100005110</v>
      </c>
      <c r="B23899" t="s">
        <v>22763</v>
      </c>
    </row>
    <row r="23900" spans="1:2">
      <c r="A23900" s="1">
        <v>2080100005127</v>
      </c>
      <c r="B23900" t="s">
        <v>22764</v>
      </c>
    </row>
    <row r="23901" spans="1:2">
      <c r="A23901" s="1">
        <v>2080100005134</v>
      </c>
      <c r="B23901" t="s">
        <v>22765</v>
      </c>
    </row>
    <row r="23902" spans="1:2">
      <c r="A23902" s="1">
        <v>2080100005141</v>
      </c>
      <c r="B23902" t="s">
        <v>22766</v>
      </c>
    </row>
    <row r="23903" spans="1:2">
      <c r="A23903" s="1">
        <v>2080100005158</v>
      </c>
      <c r="B23903" t="s">
        <v>22767</v>
      </c>
    </row>
    <row r="23904" spans="1:2">
      <c r="A23904" s="1">
        <v>2080100005165</v>
      </c>
      <c r="B23904" t="s">
        <v>22768</v>
      </c>
    </row>
    <row r="23905" spans="1:2">
      <c r="A23905" s="1">
        <v>2080100005172</v>
      </c>
      <c r="B23905" t="s">
        <v>22769</v>
      </c>
    </row>
    <row r="23906" spans="1:2">
      <c r="A23906" s="1">
        <v>2080100005189</v>
      </c>
      <c r="B23906" t="s">
        <v>22770</v>
      </c>
    </row>
    <row r="23907" spans="1:2">
      <c r="A23907" s="1">
        <v>2080100005196</v>
      </c>
      <c r="B23907" t="s">
        <v>22771</v>
      </c>
    </row>
    <row r="23908" spans="1:2">
      <c r="A23908" s="1">
        <v>2080100005202</v>
      </c>
      <c r="B23908" t="s">
        <v>22772</v>
      </c>
    </row>
    <row r="23909" spans="1:2">
      <c r="A23909" s="1">
        <v>2080100005219</v>
      </c>
      <c r="B23909" t="s">
        <v>22773</v>
      </c>
    </row>
    <row r="23910" spans="1:2">
      <c r="A23910" s="1">
        <v>2080100005226</v>
      </c>
      <c r="B23910" t="s">
        <v>22774</v>
      </c>
    </row>
    <row r="23911" spans="1:2">
      <c r="A23911" s="1">
        <v>2080100005233</v>
      </c>
      <c r="B23911" t="s">
        <v>22775</v>
      </c>
    </row>
    <row r="23912" spans="1:2">
      <c r="A23912" s="1">
        <v>2080100005240</v>
      </c>
      <c r="B23912" t="s">
        <v>22776</v>
      </c>
    </row>
    <row r="23913" spans="1:2">
      <c r="A23913" s="1">
        <v>2080100005257</v>
      </c>
      <c r="B23913" t="s">
        <v>22777</v>
      </c>
    </row>
    <row r="23914" spans="1:2">
      <c r="A23914" s="1">
        <v>2080100005264</v>
      </c>
      <c r="B23914" t="s">
        <v>22778</v>
      </c>
    </row>
    <row r="23915" spans="1:2">
      <c r="A23915" s="1">
        <v>2080100005271</v>
      </c>
      <c r="B23915" t="s">
        <v>22779</v>
      </c>
    </row>
    <row r="23916" spans="1:2">
      <c r="A23916" s="1">
        <v>2080100005288</v>
      </c>
      <c r="B23916" t="s">
        <v>22780</v>
      </c>
    </row>
    <row r="23917" spans="1:2">
      <c r="A23917" s="1">
        <v>2080100005295</v>
      </c>
      <c r="B23917" t="s">
        <v>22781</v>
      </c>
    </row>
    <row r="23918" spans="1:2">
      <c r="A23918" s="1">
        <v>2080100005301</v>
      </c>
      <c r="B23918" t="s">
        <v>22782</v>
      </c>
    </row>
    <row r="23919" spans="1:2">
      <c r="A23919" s="1">
        <v>2080100005318</v>
      </c>
      <c r="B23919" t="s">
        <v>22783</v>
      </c>
    </row>
    <row r="23920" spans="1:2">
      <c r="A23920" s="1">
        <v>2080100005325</v>
      </c>
      <c r="B23920" t="s">
        <v>22784</v>
      </c>
    </row>
    <row r="23921" spans="1:2">
      <c r="A23921" s="1">
        <v>2080100005332</v>
      </c>
      <c r="B23921" t="s">
        <v>22785</v>
      </c>
    </row>
    <row r="23922" spans="1:2">
      <c r="A23922" s="1">
        <v>2080100005349</v>
      </c>
      <c r="B23922" t="s">
        <v>22786</v>
      </c>
    </row>
    <row r="23923" spans="1:2">
      <c r="A23923" s="1">
        <v>2080100005356</v>
      </c>
      <c r="B23923" t="s">
        <v>22787</v>
      </c>
    </row>
    <row r="23924" spans="1:2">
      <c r="A23924" s="1">
        <v>2080100005363</v>
      </c>
      <c r="B23924" t="s">
        <v>22788</v>
      </c>
    </row>
    <row r="23925" spans="1:2">
      <c r="A23925" s="1">
        <v>2080100005370</v>
      </c>
      <c r="B23925" t="s">
        <v>22789</v>
      </c>
    </row>
    <row r="23926" spans="1:2">
      <c r="A23926" s="1">
        <v>2080100005387</v>
      </c>
      <c r="B23926" t="s">
        <v>22790</v>
      </c>
    </row>
    <row r="23927" spans="1:2">
      <c r="A23927" s="1">
        <v>2080100005394</v>
      </c>
      <c r="B23927" t="s">
        <v>22791</v>
      </c>
    </row>
    <row r="23928" spans="1:2">
      <c r="A23928" s="1">
        <v>2080100005400</v>
      </c>
      <c r="B23928" t="s">
        <v>22792</v>
      </c>
    </row>
    <row r="23929" spans="1:2">
      <c r="A23929" s="1">
        <v>2080100005417</v>
      </c>
      <c r="B23929" t="s">
        <v>22793</v>
      </c>
    </row>
    <row r="23930" spans="1:2">
      <c r="A23930" s="1">
        <v>2080100005424</v>
      </c>
      <c r="B23930" t="s">
        <v>22794</v>
      </c>
    </row>
    <row r="23931" spans="1:2">
      <c r="A23931" s="1">
        <v>2080100005431</v>
      </c>
      <c r="B23931" t="s">
        <v>22795</v>
      </c>
    </row>
    <row r="23932" spans="1:2">
      <c r="A23932" s="1">
        <v>2080100005448</v>
      </c>
      <c r="B23932" t="s">
        <v>22796</v>
      </c>
    </row>
    <row r="23933" spans="1:2">
      <c r="A23933" s="1">
        <v>2080100005455</v>
      </c>
      <c r="B23933" t="s">
        <v>22797</v>
      </c>
    </row>
    <row r="23934" spans="1:2">
      <c r="A23934" s="1">
        <v>2080100005462</v>
      </c>
      <c r="B23934" t="s">
        <v>22798</v>
      </c>
    </row>
    <row r="23935" spans="1:2">
      <c r="A23935" s="1">
        <v>2080100005479</v>
      </c>
      <c r="B23935" t="s">
        <v>22799</v>
      </c>
    </row>
    <row r="23936" spans="1:2">
      <c r="A23936" s="1">
        <v>2080100005486</v>
      </c>
      <c r="B23936" t="s">
        <v>22800</v>
      </c>
    </row>
    <row r="23937" spans="1:2">
      <c r="A23937" s="1">
        <v>2080100005493</v>
      </c>
      <c r="B23937" t="s">
        <v>22801</v>
      </c>
    </row>
    <row r="23938" spans="1:2">
      <c r="A23938" s="1">
        <v>2080100005509</v>
      </c>
      <c r="B23938" t="s">
        <v>22802</v>
      </c>
    </row>
    <row r="23939" spans="1:2">
      <c r="A23939" s="1">
        <v>2080100005516</v>
      </c>
      <c r="B23939" t="s">
        <v>22803</v>
      </c>
    </row>
    <row r="23940" spans="1:2">
      <c r="A23940" s="1">
        <v>2080100005523</v>
      </c>
      <c r="B23940" t="s">
        <v>22804</v>
      </c>
    </row>
    <row r="23941" spans="1:2">
      <c r="A23941" s="1">
        <v>2080100005530</v>
      </c>
      <c r="B23941" t="s">
        <v>22805</v>
      </c>
    </row>
    <row r="23942" spans="1:2">
      <c r="A23942" s="1">
        <v>2080100005547</v>
      </c>
      <c r="B23942" t="s">
        <v>22806</v>
      </c>
    </row>
    <row r="23943" spans="1:2">
      <c r="A23943" s="1">
        <v>2080100005554</v>
      </c>
      <c r="B23943" t="s">
        <v>22807</v>
      </c>
    </row>
    <row r="23944" spans="1:2">
      <c r="A23944" s="1">
        <v>2080100005561</v>
      </c>
      <c r="B23944" t="s">
        <v>22808</v>
      </c>
    </row>
    <row r="23945" spans="1:2">
      <c r="A23945" s="1">
        <v>2080100005578</v>
      </c>
      <c r="B23945" t="s">
        <v>22809</v>
      </c>
    </row>
    <row r="23946" spans="1:2">
      <c r="A23946" s="1">
        <v>2080100005585</v>
      </c>
      <c r="B23946" t="s">
        <v>22810</v>
      </c>
    </row>
    <row r="23947" spans="1:2">
      <c r="A23947" s="1">
        <v>2080100005592</v>
      </c>
      <c r="B23947" t="s">
        <v>22811</v>
      </c>
    </row>
    <row r="23948" spans="1:2">
      <c r="A23948" s="1">
        <v>2080100005608</v>
      </c>
      <c r="B23948" t="s">
        <v>22812</v>
      </c>
    </row>
    <row r="23949" spans="1:2">
      <c r="A23949" s="1">
        <v>2080100005615</v>
      </c>
      <c r="B23949" t="s">
        <v>22813</v>
      </c>
    </row>
    <row r="23950" spans="1:2">
      <c r="A23950" s="1">
        <v>2080100005622</v>
      </c>
      <c r="B23950" t="s">
        <v>22814</v>
      </c>
    </row>
    <row r="23951" spans="1:2">
      <c r="A23951" s="1">
        <v>2080100005639</v>
      </c>
      <c r="B23951" t="s">
        <v>22815</v>
      </c>
    </row>
    <row r="23952" spans="1:2">
      <c r="A23952" s="1">
        <v>2080100005684</v>
      </c>
      <c r="B23952" t="s">
        <v>22816</v>
      </c>
    </row>
    <row r="23953" spans="1:2">
      <c r="A23953" s="1">
        <v>2080100005691</v>
      </c>
      <c r="B23953" t="s">
        <v>22817</v>
      </c>
    </row>
    <row r="23954" spans="1:2">
      <c r="A23954" s="1">
        <v>2080100005707</v>
      </c>
      <c r="B23954" t="s">
        <v>22818</v>
      </c>
    </row>
    <row r="23955" spans="1:2">
      <c r="A23955" s="1">
        <v>2080100005738</v>
      </c>
      <c r="B23955" t="s">
        <v>22819</v>
      </c>
    </row>
    <row r="23956" spans="1:2">
      <c r="A23956" s="1">
        <v>2080100005745</v>
      </c>
      <c r="B23956" t="s">
        <v>22820</v>
      </c>
    </row>
    <row r="23957" spans="1:2">
      <c r="A23957" s="1">
        <v>2080100005752</v>
      </c>
      <c r="B23957" t="s">
        <v>22821</v>
      </c>
    </row>
    <row r="23958" spans="1:2">
      <c r="A23958" s="1">
        <v>2080100005769</v>
      </c>
      <c r="B23958" t="s">
        <v>22822</v>
      </c>
    </row>
    <row r="23959" spans="1:2">
      <c r="A23959" s="1">
        <v>2080100005776</v>
      </c>
      <c r="B23959" t="s">
        <v>22823</v>
      </c>
    </row>
    <row r="23960" spans="1:2">
      <c r="A23960" s="1">
        <v>2080100005783</v>
      </c>
      <c r="B23960" t="s">
        <v>22824</v>
      </c>
    </row>
    <row r="23961" spans="1:2">
      <c r="A23961" s="1">
        <v>2080100005790</v>
      </c>
      <c r="B23961" t="s">
        <v>22825</v>
      </c>
    </row>
    <row r="23962" spans="1:2">
      <c r="A23962" s="1">
        <v>2080100005806</v>
      </c>
      <c r="B23962" t="s">
        <v>22826</v>
      </c>
    </row>
    <row r="23963" spans="1:2">
      <c r="A23963" s="1">
        <v>2080100005813</v>
      </c>
      <c r="B23963" t="s">
        <v>22827</v>
      </c>
    </row>
    <row r="23964" spans="1:2">
      <c r="A23964" s="1">
        <v>2080100005820</v>
      </c>
      <c r="B23964" t="s">
        <v>22828</v>
      </c>
    </row>
    <row r="23965" spans="1:2">
      <c r="A23965" s="1">
        <v>2080100005875</v>
      </c>
      <c r="B23965" t="s">
        <v>22829</v>
      </c>
    </row>
    <row r="23966" spans="1:2">
      <c r="A23966" s="1">
        <v>2080100005882</v>
      </c>
      <c r="B23966" t="s">
        <v>22830</v>
      </c>
    </row>
    <row r="23967" spans="1:2">
      <c r="A23967" s="1">
        <v>2080100005899</v>
      </c>
      <c r="B23967" t="s">
        <v>22831</v>
      </c>
    </row>
    <row r="23968" spans="1:2">
      <c r="A23968" s="1">
        <v>2080100005905</v>
      </c>
      <c r="B23968" t="s">
        <v>22832</v>
      </c>
    </row>
    <row r="23969" spans="1:2">
      <c r="A23969" s="1">
        <v>2080100005912</v>
      </c>
      <c r="B23969" t="s">
        <v>22833</v>
      </c>
    </row>
    <row r="23970" spans="1:2">
      <c r="A23970" s="1">
        <v>2080100005929</v>
      </c>
      <c r="B23970" t="s">
        <v>22834</v>
      </c>
    </row>
    <row r="23971" spans="1:2">
      <c r="A23971" s="1">
        <v>2080100005936</v>
      </c>
      <c r="B23971" t="s">
        <v>22835</v>
      </c>
    </row>
    <row r="23972" spans="1:2">
      <c r="A23972" s="1">
        <v>2080100005943</v>
      </c>
      <c r="B23972" t="s">
        <v>22836</v>
      </c>
    </row>
    <row r="23973" spans="1:2">
      <c r="A23973" s="1">
        <v>2080100005950</v>
      </c>
      <c r="B23973" t="s">
        <v>22837</v>
      </c>
    </row>
    <row r="23974" spans="1:2">
      <c r="A23974" s="1">
        <v>2080100005967</v>
      </c>
      <c r="B23974" t="s">
        <v>22838</v>
      </c>
    </row>
    <row r="23975" spans="1:2">
      <c r="A23975" s="1">
        <v>2080100006001</v>
      </c>
      <c r="B23975" t="s">
        <v>22839</v>
      </c>
    </row>
    <row r="23976" spans="1:2">
      <c r="A23976" s="1">
        <v>2080100006018</v>
      </c>
      <c r="B23976" t="s">
        <v>22840</v>
      </c>
    </row>
    <row r="23977" spans="1:2">
      <c r="A23977" s="1">
        <v>2080100006025</v>
      </c>
      <c r="B23977" t="s">
        <v>22841</v>
      </c>
    </row>
    <row r="23978" spans="1:2">
      <c r="A23978" s="1">
        <v>2080100006032</v>
      </c>
      <c r="B23978" t="s">
        <v>22842</v>
      </c>
    </row>
    <row r="23979" spans="1:2">
      <c r="A23979" s="1">
        <v>2080100006049</v>
      </c>
      <c r="B23979" t="s">
        <v>22843</v>
      </c>
    </row>
    <row r="23980" spans="1:2">
      <c r="A23980" s="1">
        <v>2080100006063</v>
      </c>
      <c r="B23980" t="s">
        <v>22844</v>
      </c>
    </row>
    <row r="23981" spans="1:2">
      <c r="A23981" s="1">
        <v>2080100006087</v>
      </c>
      <c r="B23981" t="s">
        <v>22845</v>
      </c>
    </row>
    <row r="23982" spans="1:2">
      <c r="A23982" s="1">
        <v>2080100006353</v>
      </c>
      <c r="B23982" t="s">
        <v>22846</v>
      </c>
    </row>
    <row r="23983" spans="1:2">
      <c r="A23983" s="1">
        <v>2080100006360</v>
      </c>
      <c r="B23983" t="s">
        <v>22847</v>
      </c>
    </row>
    <row r="23984" spans="1:2">
      <c r="A23984" s="1">
        <v>2080100006650</v>
      </c>
      <c r="B23984" t="s">
        <v>22848</v>
      </c>
    </row>
    <row r="23985" spans="1:2">
      <c r="A23985" s="1">
        <v>2080100006667</v>
      </c>
      <c r="B23985" t="s">
        <v>22849</v>
      </c>
    </row>
    <row r="23986" spans="1:2">
      <c r="A23986" s="1">
        <v>2080100006674</v>
      </c>
      <c r="B23986" t="s">
        <v>22850</v>
      </c>
    </row>
    <row r="23987" spans="1:2">
      <c r="A23987" s="1">
        <v>2080100006681</v>
      </c>
      <c r="B23987" t="s">
        <v>22851</v>
      </c>
    </row>
    <row r="23988" spans="1:2">
      <c r="A23988" s="1">
        <v>2080100006698</v>
      </c>
      <c r="B23988" t="s">
        <v>22852</v>
      </c>
    </row>
    <row r="23989" spans="1:2">
      <c r="A23989" s="1">
        <v>2080100006704</v>
      </c>
      <c r="B23989" t="s">
        <v>22853</v>
      </c>
    </row>
    <row r="23990" spans="1:2">
      <c r="A23990" s="1">
        <v>2080100006711</v>
      </c>
      <c r="B23990" t="s">
        <v>22854</v>
      </c>
    </row>
    <row r="23991" spans="1:2">
      <c r="A23991" s="1">
        <v>2080100006728</v>
      </c>
      <c r="B23991" t="s">
        <v>22855</v>
      </c>
    </row>
    <row r="23992" spans="1:2">
      <c r="A23992" s="1">
        <v>2080100006735</v>
      </c>
      <c r="B23992" t="s">
        <v>22856</v>
      </c>
    </row>
    <row r="23993" spans="1:2">
      <c r="A23993" s="1">
        <v>2080100006742</v>
      </c>
      <c r="B23993" t="s">
        <v>22857</v>
      </c>
    </row>
    <row r="23994" spans="1:2">
      <c r="A23994" s="1">
        <v>2080100006759</v>
      </c>
      <c r="B23994" t="s">
        <v>22858</v>
      </c>
    </row>
    <row r="23995" spans="1:2">
      <c r="A23995" s="1">
        <v>2080100006766</v>
      </c>
      <c r="B23995" t="s">
        <v>22859</v>
      </c>
    </row>
    <row r="23996" spans="1:2">
      <c r="A23996" s="1">
        <v>2080100006773</v>
      </c>
      <c r="B23996" t="s">
        <v>22860</v>
      </c>
    </row>
    <row r="23997" spans="1:2">
      <c r="A23997" s="1">
        <v>2080100006872</v>
      </c>
      <c r="B23997" t="s">
        <v>22861</v>
      </c>
    </row>
    <row r="23998" spans="1:2">
      <c r="A23998" s="1">
        <v>2080100006889</v>
      </c>
      <c r="B23998" t="s">
        <v>22862</v>
      </c>
    </row>
    <row r="23999" spans="1:2">
      <c r="A23999" s="1">
        <v>2080100006896</v>
      </c>
      <c r="B23999" t="s">
        <v>22863</v>
      </c>
    </row>
    <row r="24000" spans="1:2">
      <c r="A24000" s="1">
        <v>2080100006902</v>
      </c>
      <c r="B24000" t="s">
        <v>22864</v>
      </c>
    </row>
    <row r="24001" spans="1:2">
      <c r="A24001" s="1">
        <v>2080100006919</v>
      </c>
      <c r="B24001" t="s">
        <v>22865</v>
      </c>
    </row>
    <row r="24002" spans="1:2">
      <c r="A24002" s="1">
        <v>2080100006926</v>
      </c>
      <c r="B24002" t="s">
        <v>22866</v>
      </c>
    </row>
    <row r="24003" spans="1:2">
      <c r="A24003" s="1">
        <v>2080100006933</v>
      </c>
      <c r="B24003" t="s">
        <v>22867</v>
      </c>
    </row>
    <row r="24004" spans="1:2">
      <c r="A24004" s="1">
        <v>2080100006940</v>
      </c>
      <c r="B24004" t="s">
        <v>22868</v>
      </c>
    </row>
    <row r="24005" spans="1:2">
      <c r="A24005" s="1">
        <v>2080100006957</v>
      </c>
      <c r="B24005" t="s">
        <v>22869</v>
      </c>
    </row>
    <row r="24006" spans="1:2">
      <c r="A24006" s="1">
        <v>2080100006964</v>
      </c>
      <c r="B24006" t="s">
        <v>22870</v>
      </c>
    </row>
    <row r="24007" spans="1:2">
      <c r="A24007" s="1">
        <v>2080100006971</v>
      </c>
      <c r="B24007" t="s">
        <v>22871</v>
      </c>
    </row>
    <row r="24008" spans="1:2">
      <c r="A24008" s="1">
        <v>2080100006988</v>
      </c>
      <c r="B24008" t="s">
        <v>22872</v>
      </c>
    </row>
    <row r="24009" spans="1:2">
      <c r="A24009" s="1">
        <v>2080100006995</v>
      </c>
      <c r="B24009" t="s">
        <v>22873</v>
      </c>
    </row>
    <row r="24010" spans="1:2">
      <c r="A24010" s="1">
        <v>2080100007008</v>
      </c>
      <c r="B24010" t="s">
        <v>22874</v>
      </c>
    </row>
    <row r="24011" spans="1:2">
      <c r="A24011" s="1">
        <v>2080100007190</v>
      </c>
      <c r="B24011" t="s">
        <v>22875</v>
      </c>
    </row>
    <row r="24012" spans="1:2">
      <c r="A24012" s="1">
        <v>2080100007213</v>
      </c>
      <c r="B24012" t="s">
        <v>22876</v>
      </c>
    </row>
    <row r="24013" spans="1:2">
      <c r="A24013" s="1">
        <v>2080100007220</v>
      </c>
      <c r="B24013" t="s">
        <v>22877</v>
      </c>
    </row>
    <row r="24014" spans="1:2">
      <c r="A24014" s="1">
        <v>2080100007237</v>
      </c>
      <c r="B24014" t="s">
        <v>22878</v>
      </c>
    </row>
    <row r="24015" spans="1:2">
      <c r="A24015" s="1">
        <v>2080100007244</v>
      </c>
      <c r="B24015" t="s">
        <v>22879</v>
      </c>
    </row>
    <row r="24016" spans="1:2">
      <c r="A24016" s="1">
        <v>2080100007251</v>
      </c>
      <c r="B24016" t="s">
        <v>22880</v>
      </c>
    </row>
    <row r="24017" spans="1:2">
      <c r="A24017" s="1">
        <v>2080100007268</v>
      </c>
      <c r="B24017" t="s">
        <v>22881</v>
      </c>
    </row>
    <row r="24018" spans="1:2">
      <c r="A24018" s="1">
        <v>2080100007275</v>
      </c>
      <c r="B24018" t="s">
        <v>22882</v>
      </c>
    </row>
    <row r="24019" spans="1:2">
      <c r="A24019" s="1">
        <v>2080100007282</v>
      </c>
      <c r="B24019" t="s">
        <v>22883</v>
      </c>
    </row>
    <row r="24020" spans="1:2">
      <c r="A24020" s="1">
        <v>2080100007299</v>
      </c>
      <c r="B24020" t="s">
        <v>22884</v>
      </c>
    </row>
    <row r="24021" spans="1:2">
      <c r="A24021" s="1">
        <v>2080100007336</v>
      </c>
      <c r="B24021" t="s">
        <v>22885</v>
      </c>
    </row>
    <row r="24022" spans="1:2">
      <c r="A24022" s="1">
        <v>2080100007510</v>
      </c>
      <c r="B24022" t="s">
        <v>22886</v>
      </c>
    </row>
    <row r="24023" spans="1:2">
      <c r="A24023" s="1">
        <v>2080100007527</v>
      </c>
      <c r="B24023" t="s">
        <v>22887</v>
      </c>
    </row>
    <row r="24024" spans="1:2">
      <c r="A24024" s="1">
        <v>2080100007534</v>
      </c>
      <c r="B24024" t="s">
        <v>22888</v>
      </c>
    </row>
    <row r="24025" spans="1:2">
      <c r="A24025" s="1">
        <v>2080100007541</v>
      </c>
      <c r="B24025" t="s">
        <v>22889</v>
      </c>
    </row>
    <row r="24026" spans="1:2">
      <c r="A24026" s="1">
        <v>2080100007558</v>
      </c>
      <c r="B24026" t="s">
        <v>22890</v>
      </c>
    </row>
    <row r="24027" spans="1:2">
      <c r="A24027" s="1">
        <v>2080100007565</v>
      </c>
      <c r="B24027" t="s">
        <v>22891</v>
      </c>
    </row>
    <row r="24028" spans="1:2">
      <c r="A24028" s="1">
        <v>2080100007572</v>
      </c>
      <c r="B24028" t="s">
        <v>22892</v>
      </c>
    </row>
    <row r="24029" spans="1:2">
      <c r="A24029" s="1">
        <v>2080100007589</v>
      </c>
      <c r="B24029" t="s">
        <v>22893</v>
      </c>
    </row>
    <row r="24030" spans="1:2">
      <c r="A24030" s="1">
        <v>2080100007596</v>
      </c>
      <c r="B24030" t="s">
        <v>22894</v>
      </c>
    </row>
    <row r="24031" spans="1:2">
      <c r="A24031" s="1">
        <v>2080100007602</v>
      </c>
      <c r="B24031" t="s">
        <v>22895</v>
      </c>
    </row>
    <row r="24032" spans="1:2">
      <c r="A24032" s="1">
        <v>2080100007619</v>
      </c>
      <c r="B24032" t="s">
        <v>22896</v>
      </c>
    </row>
    <row r="24033" spans="1:2">
      <c r="A24033" s="1">
        <v>2080100007626</v>
      </c>
      <c r="B24033" t="s">
        <v>22897</v>
      </c>
    </row>
    <row r="24034" spans="1:2">
      <c r="A24034" s="1">
        <v>2080100007633</v>
      </c>
      <c r="B24034" t="s">
        <v>22898</v>
      </c>
    </row>
    <row r="24035" spans="1:2">
      <c r="A24035" s="1">
        <v>2080100007640</v>
      </c>
      <c r="B24035" t="s">
        <v>22899</v>
      </c>
    </row>
    <row r="24036" spans="1:2">
      <c r="A24036" s="1">
        <v>2080100007657</v>
      </c>
      <c r="B24036" t="s">
        <v>22900</v>
      </c>
    </row>
    <row r="24037" spans="1:2">
      <c r="A24037" s="1">
        <v>2080100007664</v>
      </c>
      <c r="B24037" t="s">
        <v>22901</v>
      </c>
    </row>
    <row r="24038" spans="1:2">
      <c r="A24038" s="1">
        <v>2080100007671</v>
      </c>
      <c r="B24038" t="s">
        <v>22902</v>
      </c>
    </row>
    <row r="24039" spans="1:2">
      <c r="A24039" s="1">
        <v>2080100007688</v>
      </c>
      <c r="B24039" t="s">
        <v>22903</v>
      </c>
    </row>
    <row r="24040" spans="1:2">
      <c r="A24040" s="1">
        <v>2080100007695</v>
      </c>
      <c r="B24040" t="s">
        <v>22904</v>
      </c>
    </row>
    <row r="24041" spans="1:2">
      <c r="A24041" s="1">
        <v>2080100007701</v>
      </c>
      <c r="B24041" t="s">
        <v>22905</v>
      </c>
    </row>
    <row r="24042" spans="1:2">
      <c r="A24042" s="1">
        <v>2080100007718</v>
      </c>
      <c r="B24042" t="s">
        <v>22906</v>
      </c>
    </row>
    <row r="24043" spans="1:2">
      <c r="A24043" s="1">
        <v>2080100007725</v>
      </c>
      <c r="B24043" t="s">
        <v>22907</v>
      </c>
    </row>
    <row r="24044" spans="1:2">
      <c r="A24044" s="1">
        <v>2080100007732</v>
      </c>
      <c r="B24044" t="s">
        <v>22908</v>
      </c>
    </row>
    <row r="24045" spans="1:2">
      <c r="A24045" s="1">
        <v>2080100007749</v>
      </c>
      <c r="B24045" t="s">
        <v>22909</v>
      </c>
    </row>
    <row r="24046" spans="1:2">
      <c r="A24046" s="1">
        <v>2080100007756</v>
      </c>
      <c r="B24046" t="s">
        <v>22910</v>
      </c>
    </row>
    <row r="24047" spans="1:2">
      <c r="A24047" s="1">
        <v>2080100007763</v>
      </c>
      <c r="B24047" t="s">
        <v>22911</v>
      </c>
    </row>
    <row r="24048" spans="1:2">
      <c r="A24048" s="1">
        <v>2080100007770</v>
      </c>
      <c r="B24048" t="s">
        <v>22912</v>
      </c>
    </row>
    <row r="24049" spans="1:2">
      <c r="A24049" s="1">
        <v>2080100007787</v>
      </c>
      <c r="B24049" t="s">
        <v>22913</v>
      </c>
    </row>
    <row r="24050" spans="1:2">
      <c r="A24050" s="1">
        <v>2080100007794</v>
      </c>
      <c r="B24050" t="s">
        <v>22914</v>
      </c>
    </row>
    <row r="24051" spans="1:2">
      <c r="A24051" s="1">
        <v>2080100007800</v>
      </c>
      <c r="B24051" t="s">
        <v>22915</v>
      </c>
    </row>
    <row r="24052" spans="1:2">
      <c r="A24052" s="1">
        <v>2080100007817</v>
      </c>
      <c r="B24052" t="s">
        <v>22916</v>
      </c>
    </row>
    <row r="24053" spans="1:2">
      <c r="A24053" s="1">
        <v>2080100007824</v>
      </c>
      <c r="B24053" t="s">
        <v>22917</v>
      </c>
    </row>
    <row r="24054" spans="1:2">
      <c r="A24054" s="1">
        <v>2080100007831</v>
      </c>
      <c r="B24054" t="s">
        <v>22918</v>
      </c>
    </row>
    <row r="24055" spans="1:2">
      <c r="A24055" s="1">
        <v>2080100007848</v>
      </c>
      <c r="B24055" t="s">
        <v>22919</v>
      </c>
    </row>
    <row r="24056" spans="1:2">
      <c r="A24056" s="1">
        <v>2080100007855</v>
      </c>
      <c r="B24056" t="s">
        <v>22920</v>
      </c>
    </row>
    <row r="24057" spans="1:2">
      <c r="A24057" s="1">
        <v>2080100007862</v>
      </c>
      <c r="B24057" t="s">
        <v>22921</v>
      </c>
    </row>
    <row r="24058" spans="1:2">
      <c r="A24058" s="1">
        <v>2080100007879</v>
      </c>
      <c r="B24058" t="s">
        <v>22922</v>
      </c>
    </row>
    <row r="24059" spans="1:2">
      <c r="A24059" s="1">
        <v>2080100007886</v>
      </c>
      <c r="B24059" t="s">
        <v>22923</v>
      </c>
    </row>
    <row r="24060" spans="1:2">
      <c r="A24060" s="1">
        <v>2080100007893</v>
      </c>
      <c r="B24060" t="s">
        <v>22924</v>
      </c>
    </row>
    <row r="24061" spans="1:2">
      <c r="A24061" s="1">
        <v>2080100007909</v>
      </c>
      <c r="B24061" t="s">
        <v>22925</v>
      </c>
    </row>
    <row r="24062" spans="1:2">
      <c r="A24062" s="1">
        <v>2080100007916</v>
      </c>
      <c r="B24062" t="s">
        <v>22926</v>
      </c>
    </row>
    <row r="24063" spans="1:2">
      <c r="A24063" s="1">
        <v>2080100007923</v>
      </c>
      <c r="B24063" t="s">
        <v>22927</v>
      </c>
    </row>
    <row r="24064" spans="1:2">
      <c r="A24064" s="1">
        <v>2080100007930</v>
      </c>
      <c r="B24064" t="s">
        <v>22928</v>
      </c>
    </row>
    <row r="24065" spans="1:2">
      <c r="A24065" s="1">
        <v>2080100007947</v>
      </c>
      <c r="B24065" t="s">
        <v>22929</v>
      </c>
    </row>
    <row r="24066" spans="1:2">
      <c r="A24066" s="1">
        <v>2080100007954</v>
      </c>
      <c r="B24066" t="s">
        <v>22930</v>
      </c>
    </row>
    <row r="24067" spans="1:2">
      <c r="A24067" s="1">
        <v>2080100007961</v>
      </c>
      <c r="B24067" t="s">
        <v>22931</v>
      </c>
    </row>
    <row r="24068" spans="1:2">
      <c r="A24068" s="1">
        <v>2080100007978</v>
      </c>
      <c r="B24068" t="s">
        <v>22932</v>
      </c>
    </row>
    <row r="24069" spans="1:2">
      <c r="A24069" s="1">
        <v>2080100007985</v>
      </c>
      <c r="B24069" t="s">
        <v>22933</v>
      </c>
    </row>
    <row r="24070" spans="1:2">
      <c r="A24070" s="1">
        <v>2080100007992</v>
      </c>
      <c r="B24070" t="s">
        <v>22934</v>
      </c>
    </row>
    <row r="24071" spans="1:2">
      <c r="A24071" s="1">
        <v>2080100008005</v>
      </c>
      <c r="B24071" t="s">
        <v>22935</v>
      </c>
    </row>
    <row r="24072" spans="1:2">
      <c r="A24072" s="1">
        <v>2080100008012</v>
      </c>
      <c r="B24072" t="s">
        <v>22936</v>
      </c>
    </row>
    <row r="24073" spans="1:2">
      <c r="A24073" s="1">
        <v>2080100008029</v>
      </c>
      <c r="B24073" t="s">
        <v>22937</v>
      </c>
    </row>
    <row r="24074" spans="1:2">
      <c r="A24074" s="1">
        <v>2080100008036</v>
      </c>
      <c r="B24074" t="s">
        <v>22938</v>
      </c>
    </row>
    <row r="24075" spans="1:2">
      <c r="A24075" s="1">
        <v>2080100008043</v>
      </c>
      <c r="B24075" t="s">
        <v>22939</v>
      </c>
    </row>
    <row r="24076" spans="1:2">
      <c r="A24076" s="1">
        <v>2080100008050</v>
      </c>
      <c r="B24076" t="s">
        <v>22940</v>
      </c>
    </row>
    <row r="24077" spans="1:2">
      <c r="A24077" s="1">
        <v>2080100008067</v>
      </c>
      <c r="B24077" t="s">
        <v>22941</v>
      </c>
    </row>
    <row r="24078" spans="1:2">
      <c r="A24078" s="1">
        <v>2080100008074</v>
      </c>
      <c r="B24078" t="s">
        <v>22942</v>
      </c>
    </row>
    <row r="24079" spans="1:2">
      <c r="A24079" s="1">
        <v>2080100008081</v>
      </c>
      <c r="B24079" t="s">
        <v>22943</v>
      </c>
    </row>
    <row r="24080" spans="1:2">
      <c r="A24080" s="1">
        <v>2080100008098</v>
      </c>
      <c r="B24080" t="s">
        <v>22944</v>
      </c>
    </row>
    <row r="24081" spans="1:2">
      <c r="A24081" s="1">
        <v>2080100008104</v>
      </c>
      <c r="B24081" t="s">
        <v>22945</v>
      </c>
    </row>
    <row r="24082" spans="1:2">
      <c r="A24082" s="1">
        <v>2080100008111</v>
      </c>
      <c r="B24082" t="s">
        <v>22946</v>
      </c>
    </row>
    <row r="24083" spans="1:2">
      <c r="A24083" s="1">
        <v>2080100008128</v>
      </c>
      <c r="B24083" t="s">
        <v>22947</v>
      </c>
    </row>
    <row r="24084" spans="1:2">
      <c r="A24084" s="1">
        <v>2080100008135</v>
      </c>
      <c r="B24084" t="s">
        <v>22948</v>
      </c>
    </row>
    <row r="24085" spans="1:2">
      <c r="A24085" s="1">
        <v>2080100008142</v>
      </c>
      <c r="B24085" t="s">
        <v>22949</v>
      </c>
    </row>
    <row r="24086" spans="1:2">
      <c r="A24086" s="1">
        <v>2080100008159</v>
      </c>
      <c r="B24086" t="s">
        <v>22950</v>
      </c>
    </row>
    <row r="24087" spans="1:2">
      <c r="A24087" s="1">
        <v>2080100008166</v>
      </c>
      <c r="B24087" t="s">
        <v>22951</v>
      </c>
    </row>
    <row r="24088" spans="1:2">
      <c r="A24088" s="1">
        <v>2080100008173</v>
      </c>
      <c r="B24088" t="s">
        <v>22952</v>
      </c>
    </row>
    <row r="24089" spans="1:2">
      <c r="A24089" s="1">
        <v>2080100008180</v>
      </c>
      <c r="B24089" t="s">
        <v>22953</v>
      </c>
    </row>
    <row r="24090" spans="1:2">
      <c r="A24090" s="1">
        <v>2080100008197</v>
      </c>
      <c r="B24090" t="s">
        <v>22954</v>
      </c>
    </row>
    <row r="24091" spans="1:2">
      <c r="A24091" s="1">
        <v>2080100008203</v>
      </c>
      <c r="B24091" t="s">
        <v>22955</v>
      </c>
    </row>
    <row r="24092" spans="1:2">
      <c r="A24092" s="1">
        <v>2080100008210</v>
      </c>
      <c r="B24092" t="s">
        <v>22956</v>
      </c>
    </row>
    <row r="24093" spans="1:2">
      <c r="A24093" s="1">
        <v>2080100008227</v>
      </c>
      <c r="B24093" t="s">
        <v>22957</v>
      </c>
    </row>
    <row r="24094" spans="1:2">
      <c r="A24094" s="1">
        <v>2080100008234</v>
      </c>
      <c r="B24094" t="s">
        <v>22958</v>
      </c>
    </row>
    <row r="24095" spans="1:2">
      <c r="A24095" s="1">
        <v>2080100008241</v>
      </c>
      <c r="B24095" t="s">
        <v>22959</v>
      </c>
    </row>
    <row r="24096" spans="1:2">
      <c r="A24096" s="1">
        <v>2080100008258</v>
      </c>
      <c r="B24096" t="s">
        <v>22960</v>
      </c>
    </row>
    <row r="24097" spans="1:2">
      <c r="A24097" s="1">
        <v>2080100008265</v>
      </c>
      <c r="B24097" t="s">
        <v>22961</v>
      </c>
    </row>
    <row r="24098" spans="1:2">
      <c r="A24098" s="1">
        <v>2080100008272</v>
      </c>
      <c r="B24098" t="s">
        <v>22962</v>
      </c>
    </row>
    <row r="24099" spans="1:2">
      <c r="A24099" s="1">
        <v>2080100008289</v>
      </c>
      <c r="B24099" t="s">
        <v>22963</v>
      </c>
    </row>
    <row r="24100" spans="1:2">
      <c r="A24100" s="1">
        <v>2080100008296</v>
      </c>
      <c r="B24100" t="s">
        <v>22964</v>
      </c>
    </row>
    <row r="24101" spans="1:2">
      <c r="A24101" s="1">
        <v>2080100008302</v>
      </c>
      <c r="B24101" t="s">
        <v>22965</v>
      </c>
    </row>
    <row r="24102" spans="1:2">
      <c r="A24102" s="1">
        <v>2080100008340</v>
      </c>
      <c r="B24102" t="s">
        <v>22966</v>
      </c>
    </row>
    <row r="24103" spans="1:2">
      <c r="A24103" s="1">
        <v>2080100008357</v>
      </c>
      <c r="B24103" t="s">
        <v>22967</v>
      </c>
    </row>
    <row r="24104" spans="1:2">
      <c r="A24104" s="1">
        <v>2080100008487</v>
      </c>
      <c r="B24104" t="s">
        <v>22968</v>
      </c>
    </row>
    <row r="24105" spans="1:2">
      <c r="A24105" s="1">
        <v>2080100009033</v>
      </c>
      <c r="B24105" t="s">
        <v>22969</v>
      </c>
    </row>
    <row r="24106" spans="1:2">
      <c r="A24106" s="1">
        <v>2080100009040</v>
      </c>
      <c r="B24106" t="s">
        <v>22970</v>
      </c>
    </row>
    <row r="24107" spans="1:2">
      <c r="A24107" s="1">
        <v>2080100009057</v>
      </c>
      <c r="B24107" t="s">
        <v>22971</v>
      </c>
    </row>
    <row r="24108" spans="1:2">
      <c r="A24108" s="1">
        <v>2080100009088</v>
      </c>
      <c r="B24108" t="s">
        <v>22972</v>
      </c>
    </row>
    <row r="24109" spans="1:2">
      <c r="A24109" s="1">
        <v>2080100009095</v>
      </c>
      <c r="B24109" t="s">
        <v>22973</v>
      </c>
    </row>
    <row r="24110" spans="1:2">
      <c r="A24110" s="1">
        <v>2080100009101</v>
      </c>
      <c r="B24110" t="s">
        <v>22974</v>
      </c>
    </row>
    <row r="24111" spans="1:2">
      <c r="A24111" s="1">
        <v>2080100009118</v>
      </c>
      <c r="B24111" t="s">
        <v>22975</v>
      </c>
    </row>
    <row r="24112" spans="1:2">
      <c r="A24112" s="1">
        <v>2080100009125</v>
      </c>
      <c r="B24112" t="s">
        <v>22976</v>
      </c>
    </row>
    <row r="24113" spans="1:2">
      <c r="A24113" s="1">
        <v>2080100009132</v>
      </c>
      <c r="B24113" t="s">
        <v>22977</v>
      </c>
    </row>
    <row r="24114" spans="1:2">
      <c r="A24114" s="1">
        <v>2080100009149</v>
      </c>
      <c r="B24114" t="s">
        <v>22978</v>
      </c>
    </row>
    <row r="24115" spans="1:2">
      <c r="A24115" s="1">
        <v>2080100009156</v>
      </c>
      <c r="B24115" t="s">
        <v>22979</v>
      </c>
    </row>
    <row r="24116" spans="1:2">
      <c r="A24116" s="1">
        <v>2080100009163</v>
      </c>
      <c r="B24116" t="s">
        <v>22980</v>
      </c>
    </row>
    <row r="24117" spans="1:2">
      <c r="A24117" s="1">
        <v>2080100009187</v>
      </c>
      <c r="B24117" t="s">
        <v>22981</v>
      </c>
    </row>
    <row r="24118" spans="1:2">
      <c r="A24118" s="1">
        <v>2080100009224</v>
      </c>
      <c r="B24118" t="s">
        <v>22982</v>
      </c>
    </row>
    <row r="24119" spans="1:2">
      <c r="A24119" s="1">
        <v>2080100009248</v>
      </c>
      <c r="B24119" t="s">
        <v>22983</v>
      </c>
    </row>
    <row r="24120" spans="1:2">
      <c r="A24120" s="1">
        <v>2080100009255</v>
      </c>
      <c r="B24120" t="s">
        <v>22984</v>
      </c>
    </row>
    <row r="24121" spans="1:2">
      <c r="A24121" s="1">
        <v>2080100009262</v>
      </c>
      <c r="B24121" t="s">
        <v>22985</v>
      </c>
    </row>
    <row r="24122" spans="1:2">
      <c r="A24122" s="1">
        <v>2080100009279</v>
      </c>
      <c r="B24122" t="s">
        <v>22986</v>
      </c>
    </row>
    <row r="24123" spans="1:2">
      <c r="A24123" s="1">
        <v>2080100009286</v>
      </c>
      <c r="B24123" t="s">
        <v>22987</v>
      </c>
    </row>
    <row r="24124" spans="1:2">
      <c r="A24124" s="1">
        <v>2080100009293</v>
      </c>
      <c r="B24124" t="s">
        <v>22988</v>
      </c>
    </row>
    <row r="24125" spans="1:2">
      <c r="A24125" s="1">
        <v>2080100009309</v>
      </c>
      <c r="B24125" t="s">
        <v>22989</v>
      </c>
    </row>
    <row r="24126" spans="1:2">
      <c r="A24126" s="1">
        <v>2080100009316</v>
      </c>
      <c r="B24126" t="s">
        <v>22990</v>
      </c>
    </row>
    <row r="24127" spans="1:2">
      <c r="A24127" s="1">
        <v>2080100009323</v>
      </c>
      <c r="B24127" t="s">
        <v>22991</v>
      </c>
    </row>
    <row r="24128" spans="1:2">
      <c r="A24128" s="1">
        <v>2080100009330</v>
      </c>
      <c r="B24128" t="s">
        <v>22992</v>
      </c>
    </row>
    <row r="24129" spans="1:2">
      <c r="A24129" s="1">
        <v>2080100009347</v>
      </c>
      <c r="B24129" t="s">
        <v>22993</v>
      </c>
    </row>
    <row r="24130" spans="1:2">
      <c r="A24130" s="1">
        <v>2080100009354</v>
      </c>
      <c r="B24130" t="s">
        <v>22994</v>
      </c>
    </row>
    <row r="24131" spans="1:2">
      <c r="A24131" s="1">
        <v>2080100009361</v>
      </c>
      <c r="B24131" t="s">
        <v>22995</v>
      </c>
    </row>
    <row r="24132" spans="1:2">
      <c r="A24132" s="1">
        <v>2080100009378</v>
      </c>
      <c r="B24132" t="s">
        <v>22996</v>
      </c>
    </row>
    <row r="24133" spans="1:2">
      <c r="A24133" s="1">
        <v>2080100009385</v>
      </c>
      <c r="B24133" t="s">
        <v>22997</v>
      </c>
    </row>
    <row r="24134" spans="1:2">
      <c r="A24134" s="1">
        <v>2080100009392</v>
      </c>
      <c r="B24134" t="s">
        <v>22998</v>
      </c>
    </row>
    <row r="24135" spans="1:2">
      <c r="A24135" s="1">
        <v>2080100009408</v>
      </c>
      <c r="B24135" t="s">
        <v>22999</v>
      </c>
    </row>
    <row r="24136" spans="1:2">
      <c r="A24136" s="1">
        <v>2080100009415</v>
      </c>
      <c r="B24136" t="s">
        <v>23000</v>
      </c>
    </row>
    <row r="24137" spans="1:2">
      <c r="A24137" s="1">
        <v>2080100009422</v>
      </c>
      <c r="B24137" t="s">
        <v>23001</v>
      </c>
    </row>
    <row r="24138" spans="1:2">
      <c r="A24138" s="1">
        <v>2080100009439</v>
      </c>
      <c r="B24138" t="s">
        <v>23002</v>
      </c>
    </row>
    <row r="24139" spans="1:2">
      <c r="A24139" s="1">
        <v>2080100009446</v>
      </c>
      <c r="B24139" t="s">
        <v>23003</v>
      </c>
    </row>
    <row r="24140" spans="1:2">
      <c r="A24140" s="1">
        <v>2080100009453</v>
      </c>
      <c r="B24140" t="s">
        <v>23004</v>
      </c>
    </row>
    <row r="24141" spans="1:2">
      <c r="A24141" s="1">
        <v>2080100009460</v>
      </c>
      <c r="B24141" t="s">
        <v>23005</v>
      </c>
    </row>
    <row r="24142" spans="1:2">
      <c r="A24142" s="1">
        <v>2080100009477</v>
      </c>
      <c r="B24142" t="s">
        <v>23006</v>
      </c>
    </row>
    <row r="24143" spans="1:2">
      <c r="A24143" s="1">
        <v>2080100009484</v>
      </c>
      <c r="B24143" t="s">
        <v>23007</v>
      </c>
    </row>
    <row r="24144" spans="1:2">
      <c r="A24144" s="1">
        <v>2080100009491</v>
      </c>
      <c r="B24144" t="s">
        <v>23008</v>
      </c>
    </row>
    <row r="24145" spans="1:2">
      <c r="A24145" s="1">
        <v>2080100009507</v>
      </c>
      <c r="B24145" t="s">
        <v>23009</v>
      </c>
    </row>
    <row r="24146" spans="1:2">
      <c r="A24146" s="1">
        <v>2080100009903</v>
      </c>
      <c r="B24146" t="s">
        <v>23010</v>
      </c>
    </row>
    <row r="24147" spans="1:2">
      <c r="A24147" s="1">
        <v>2080100009910</v>
      </c>
      <c r="B24147" t="s">
        <v>23011</v>
      </c>
    </row>
    <row r="24148" spans="1:2">
      <c r="A24148" s="1">
        <v>2080100009927</v>
      </c>
      <c r="B24148" t="s">
        <v>23012</v>
      </c>
    </row>
    <row r="24149" spans="1:2">
      <c r="A24149" s="1">
        <v>2080100009934</v>
      </c>
      <c r="B24149" t="s">
        <v>23013</v>
      </c>
    </row>
    <row r="24150" spans="1:2">
      <c r="A24150" s="1">
        <v>2080100010077</v>
      </c>
      <c r="B24150" t="s">
        <v>23014</v>
      </c>
    </row>
    <row r="24151" spans="1:2">
      <c r="A24151" s="1">
        <v>2080100010183</v>
      </c>
      <c r="B24151" t="s">
        <v>23015</v>
      </c>
    </row>
    <row r="24152" spans="1:2">
      <c r="A24152" s="1">
        <v>2080100010190</v>
      </c>
      <c r="B24152" t="s">
        <v>23016</v>
      </c>
    </row>
    <row r="24153" spans="1:2">
      <c r="A24153" s="1">
        <v>2080100010206</v>
      </c>
      <c r="B24153" t="s">
        <v>23017</v>
      </c>
    </row>
    <row r="24154" spans="1:2">
      <c r="A24154" s="1">
        <v>2080100010213</v>
      </c>
      <c r="B24154" t="s">
        <v>23018</v>
      </c>
    </row>
    <row r="24155" spans="1:2">
      <c r="A24155" s="1">
        <v>2080100010466</v>
      </c>
      <c r="B24155" t="s">
        <v>23019</v>
      </c>
    </row>
    <row r="24156" spans="1:2">
      <c r="A24156" s="1">
        <v>2080100010473</v>
      </c>
      <c r="B24156" t="s">
        <v>23020</v>
      </c>
    </row>
    <row r="24157" spans="1:2">
      <c r="A24157" s="1">
        <v>2080100010480</v>
      </c>
      <c r="B24157" t="s">
        <v>23021</v>
      </c>
    </row>
    <row r="24158" spans="1:2">
      <c r="A24158" s="1">
        <v>2080100010497</v>
      </c>
      <c r="B24158" t="s">
        <v>23022</v>
      </c>
    </row>
    <row r="24159" spans="1:2">
      <c r="A24159" s="1">
        <v>2080100010503</v>
      </c>
      <c r="B24159" t="s">
        <v>23023</v>
      </c>
    </row>
    <row r="24160" spans="1:2">
      <c r="A24160" s="1">
        <v>2080100010510</v>
      </c>
      <c r="B24160" t="s">
        <v>23024</v>
      </c>
    </row>
    <row r="24161" spans="1:2">
      <c r="A24161" s="1">
        <v>2080100010848</v>
      </c>
      <c r="B24161" t="s">
        <v>23025</v>
      </c>
    </row>
    <row r="24162" spans="1:2">
      <c r="A24162" s="1">
        <v>2080100010855</v>
      </c>
      <c r="B24162" t="s">
        <v>23026</v>
      </c>
    </row>
    <row r="24163" spans="1:2">
      <c r="A24163" s="1">
        <v>2080100010862</v>
      </c>
      <c r="B24163" t="s">
        <v>23027</v>
      </c>
    </row>
    <row r="24164" spans="1:2">
      <c r="A24164" s="1">
        <v>2080100010879</v>
      </c>
      <c r="B24164" t="s">
        <v>23028</v>
      </c>
    </row>
    <row r="24165" spans="1:2">
      <c r="A24165" s="1">
        <v>2080100010886</v>
      </c>
      <c r="B24165" t="s">
        <v>23029</v>
      </c>
    </row>
    <row r="24166" spans="1:2">
      <c r="A24166" s="1">
        <v>2080100010893</v>
      </c>
      <c r="B24166" t="s">
        <v>23030</v>
      </c>
    </row>
    <row r="24167" spans="1:2">
      <c r="A24167" s="1">
        <v>2080100010909</v>
      </c>
      <c r="B24167" t="s">
        <v>23031</v>
      </c>
    </row>
    <row r="24168" spans="1:2">
      <c r="A24168" s="1">
        <v>2080100010916</v>
      </c>
      <c r="B24168" t="s">
        <v>23032</v>
      </c>
    </row>
    <row r="24169" spans="1:2">
      <c r="A24169" s="1">
        <v>2080100015102</v>
      </c>
      <c r="B24169" t="s">
        <v>23033</v>
      </c>
    </row>
    <row r="24170" spans="1:2">
      <c r="A24170" s="1">
        <v>2080100015119</v>
      </c>
      <c r="B24170" t="s">
        <v>23034</v>
      </c>
    </row>
    <row r="24171" spans="1:2">
      <c r="A24171" s="1">
        <v>2080100015126</v>
      </c>
      <c r="B24171" t="s">
        <v>23035</v>
      </c>
    </row>
    <row r="24172" spans="1:2">
      <c r="A24172" s="1">
        <v>2080100015133</v>
      </c>
      <c r="B24172" t="s">
        <v>23036</v>
      </c>
    </row>
    <row r="24173" spans="1:2">
      <c r="A24173" s="1">
        <v>2080100015140</v>
      </c>
      <c r="B24173" t="s">
        <v>23037</v>
      </c>
    </row>
    <row r="24174" spans="1:2">
      <c r="A24174" s="1">
        <v>2080100015157</v>
      </c>
      <c r="B24174" t="s">
        <v>23038</v>
      </c>
    </row>
    <row r="24175" spans="1:2">
      <c r="A24175" s="1">
        <v>2080100015935</v>
      </c>
      <c r="B24175" t="s">
        <v>23039</v>
      </c>
    </row>
    <row r="24176" spans="1:2">
      <c r="A24176" s="1">
        <v>2080100015942</v>
      </c>
      <c r="B24176" t="s">
        <v>23040</v>
      </c>
    </row>
    <row r="24177" spans="1:2">
      <c r="A24177" s="1">
        <v>2080100015959</v>
      </c>
      <c r="B24177" t="s">
        <v>23041</v>
      </c>
    </row>
    <row r="24178" spans="1:2">
      <c r="A24178" s="1">
        <v>2080100015966</v>
      </c>
      <c r="B24178" t="s">
        <v>23042</v>
      </c>
    </row>
    <row r="24179" spans="1:2">
      <c r="A24179" s="1">
        <v>2080100015973</v>
      </c>
      <c r="B24179" t="s">
        <v>23043</v>
      </c>
    </row>
    <row r="24180" spans="1:2">
      <c r="A24180" s="1">
        <v>2080100015980</v>
      </c>
      <c r="B24180" t="s">
        <v>23044</v>
      </c>
    </row>
    <row r="24181" spans="1:2">
      <c r="A24181" s="1">
        <v>2080100015997</v>
      </c>
      <c r="B24181" t="s">
        <v>23045</v>
      </c>
    </row>
    <row r="24182" spans="1:2">
      <c r="A24182" s="1">
        <v>2080100016000</v>
      </c>
      <c r="B24182" t="s">
        <v>23046</v>
      </c>
    </row>
    <row r="24183" spans="1:2">
      <c r="A24183" s="1">
        <v>2080100019308</v>
      </c>
      <c r="B24183" t="s">
        <v>23047</v>
      </c>
    </row>
    <row r="24184" spans="1:2">
      <c r="A24184" s="1">
        <v>2080100019315</v>
      </c>
      <c r="B24184" t="s">
        <v>23048</v>
      </c>
    </row>
    <row r="24185" spans="1:2">
      <c r="A24185" s="1">
        <v>2080100019322</v>
      </c>
      <c r="B24185" t="s">
        <v>23049</v>
      </c>
    </row>
    <row r="24186" spans="1:2">
      <c r="A24186" s="1">
        <v>2080100019339</v>
      </c>
      <c r="B24186" t="s">
        <v>23050</v>
      </c>
    </row>
    <row r="24187" spans="1:2">
      <c r="A24187" s="1">
        <v>2080100019346</v>
      </c>
      <c r="B24187" t="s">
        <v>23051</v>
      </c>
    </row>
    <row r="24188" spans="1:2">
      <c r="A24188" s="1">
        <v>2080100019353</v>
      </c>
      <c r="B24188" t="s">
        <v>23052</v>
      </c>
    </row>
    <row r="24189" spans="1:2">
      <c r="A24189" s="1">
        <v>2080100019360</v>
      </c>
      <c r="B24189" t="s">
        <v>23053</v>
      </c>
    </row>
    <row r="24190" spans="1:2">
      <c r="A24190" s="1">
        <v>2080100019377</v>
      </c>
      <c r="B24190" t="s">
        <v>23054</v>
      </c>
    </row>
    <row r="24191" spans="1:2">
      <c r="A24191" s="1">
        <v>2080100019384</v>
      </c>
      <c r="B24191" t="s">
        <v>23055</v>
      </c>
    </row>
    <row r="24192" spans="1:2">
      <c r="A24192" s="1">
        <v>2080100019391</v>
      </c>
      <c r="B24192" t="s">
        <v>23056</v>
      </c>
    </row>
    <row r="24193" spans="1:2">
      <c r="A24193" s="1">
        <v>2080100019407</v>
      </c>
      <c r="B24193" t="s">
        <v>23057</v>
      </c>
    </row>
    <row r="24194" spans="1:2">
      <c r="A24194" s="1">
        <v>2080100019414</v>
      </c>
      <c r="B24194" t="s">
        <v>23058</v>
      </c>
    </row>
    <row r="24195" spans="1:2">
      <c r="A24195" s="1">
        <v>2080100019605</v>
      </c>
      <c r="B24195" t="s">
        <v>23059</v>
      </c>
    </row>
    <row r="24196" spans="1:2">
      <c r="A24196" s="1">
        <v>2080100022940</v>
      </c>
      <c r="B24196" t="s">
        <v>23060</v>
      </c>
    </row>
    <row r="24197" spans="1:2">
      <c r="A24197" s="1">
        <v>2080100022957</v>
      </c>
      <c r="B24197" t="s">
        <v>23061</v>
      </c>
    </row>
    <row r="24198" spans="1:2">
      <c r="A24198" s="1">
        <v>2080100026726</v>
      </c>
      <c r="B24198" t="s">
        <v>23062</v>
      </c>
    </row>
    <row r="24199" spans="1:2">
      <c r="A24199" s="1">
        <v>2080100042641</v>
      </c>
      <c r="B24199" t="s">
        <v>23063</v>
      </c>
    </row>
    <row r="24200" spans="1:2">
      <c r="A24200" s="1">
        <v>2080100042658</v>
      </c>
      <c r="B24200" t="s">
        <v>23064</v>
      </c>
    </row>
    <row r="24201" spans="1:2">
      <c r="A24201" s="1">
        <v>2080100042665</v>
      </c>
      <c r="B24201" t="s">
        <v>23065</v>
      </c>
    </row>
    <row r="24202" spans="1:2">
      <c r="A24202" s="1">
        <v>2080100042672</v>
      </c>
      <c r="B24202" t="s">
        <v>23066</v>
      </c>
    </row>
    <row r="24203" spans="1:2">
      <c r="A24203" s="1">
        <v>2080100042689</v>
      </c>
      <c r="B24203" t="s">
        <v>23067</v>
      </c>
    </row>
    <row r="24204" spans="1:2">
      <c r="A24204" s="1">
        <v>2080100042696</v>
      </c>
      <c r="B24204" t="s">
        <v>23068</v>
      </c>
    </row>
    <row r="24205" spans="1:2">
      <c r="A24205" s="1">
        <v>2080100042702</v>
      </c>
      <c r="B24205" t="s">
        <v>23069</v>
      </c>
    </row>
    <row r="24206" spans="1:2">
      <c r="A24206" s="1">
        <v>2080100042719</v>
      </c>
      <c r="B24206" t="s">
        <v>23070</v>
      </c>
    </row>
    <row r="24207" spans="1:2">
      <c r="A24207" s="1">
        <v>2080100042726</v>
      </c>
      <c r="B24207" t="s">
        <v>23071</v>
      </c>
    </row>
    <row r="24208" spans="1:2">
      <c r="A24208" s="1">
        <v>2080100042733</v>
      </c>
      <c r="B24208" t="s">
        <v>23072</v>
      </c>
    </row>
    <row r="24209" spans="1:2">
      <c r="A24209" s="1">
        <v>2080100042740</v>
      </c>
      <c r="B24209" t="s">
        <v>23073</v>
      </c>
    </row>
    <row r="24210" spans="1:2">
      <c r="A24210" s="1">
        <v>2080100042757</v>
      </c>
      <c r="B24210" t="s">
        <v>23074</v>
      </c>
    </row>
    <row r="24211" spans="1:2">
      <c r="A24211" s="1">
        <v>2080100042764</v>
      </c>
      <c r="B24211" t="s">
        <v>23075</v>
      </c>
    </row>
    <row r="24212" spans="1:2">
      <c r="A24212" s="1">
        <v>2080100042771</v>
      </c>
      <c r="B24212" t="s">
        <v>23076</v>
      </c>
    </row>
    <row r="24213" spans="1:2">
      <c r="A24213" s="1">
        <v>2080100042788</v>
      </c>
      <c r="B24213" t="s">
        <v>23077</v>
      </c>
    </row>
    <row r="24214" spans="1:2">
      <c r="A24214" s="1">
        <v>2080100042795</v>
      </c>
      <c r="B24214" t="s">
        <v>23078</v>
      </c>
    </row>
    <row r="24215" spans="1:2">
      <c r="A24215" s="1">
        <v>2080100042801</v>
      </c>
      <c r="B24215" t="s">
        <v>23079</v>
      </c>
    </row>
    <row r="24216" spans="1:2">
      <c r="A24216" s="1">
        <v>2080100042818</v>
      </c>
      <c r="B24216" t="s">
        <v>23080</v>
      </c>
    </row>
    <row r="24217" spans="1:2">
      <c r="A24217" s="1">
        <v>2080100042825</v>
      </c>
      <c r="B24217" t="s">
        <v>23081</v>
      </c>
    </row>
    <row r="24218" spans="1:2">
      <c r="A24218" s="1">
        <v>2080100042832</v>
      </c>
      <c r="B24218" t="s">
        <v>23082</v>
      </c>
    </row>
    <row r="24219" spans="1:2">
      <c r="A24219" s="1">
        <v>2080100042849</v>
      </c>
      <c r="B24219" t="s">
        <v>23083</v>
      </c>
    </row>
    <row r="24220" spans="1:2">
      <c r="A24220" s="1">
        <v>2080100042856</v>
      </c>
      <c r="B24220" t="s">
        <v>23084</v>
      </c>
    </row>
    <row r="24221" spans="1:2">
      <c r="A24221" s="1">
        <v>2080100042863</v>
      </c>
      <c r="B24221" t="s">
        <v>23085</v>
      </c>
    </row>
    <row r="24222" spans="1:2">
      <c r="A24222" s="1">
        <v>2080100042870</v>
      </c>
      <c r="B24222" t="s">
        <v>23086</v>
      </c>
    </row>
    <row r="24223" spans="1:2">
      <c r="A24223" s="1">
        <v>2080100042887</v>
      </c>
      <c r="B24223" t="s">
        <v>23087</v>
      </c>
    </row>
    <row r="24224" spans="1:2">
      <c r="A24224" s="1">
        <v>2080100042894</v>
      </c>
      <c r="B24224" t="s">
        <v>23088</v>
      </c>
    </row>
    <row r="24225" spans="1:2">
      <c r="A24225" s="1">
        <v>2080100042900</v>
      </c>
      <c r="B24225" t="s">
        <v>23089</v>
      </c>
    </row>
    <row r="24226" spans="1:2">
      <c r="A24226" s="1">
        <v>2080100042917</v>
      </c>
      <c r="B24226" t="s">
        <v>23090</v>
      </c>
    </row>
    <row r="24227" spans="1:2">
      <c r="A24227" s="1">
        <v>2080100042924</v>
      </c>
      <c r="B24227" t="s">
        <v>23091</v>
      </c>
    </row>
    <row r="24228" spans="1:2">
      <c r="A24228" s="1">
        <v>2080100042931</v>
      </c>
      <c r="B24228" t="s">
        <v>23092</v>
      </c>
    </row>
    <row r="24229" spans="1:2">
      <c r="A24229" s="1">
        <v>2080100042948</v>
      </c>
      <c r="B24229" t="s">
        <v>23093</v>
      </c>
    </row>
    <row r="24230" spans="1:2">
      <c r="A24230" s="1">
        <v>2080100042955</v>
      </c>
      <c r="B24230" t="s">
        <v>23094</v>
      </c>
    </row>
    <row r="24231" spans="1:2">
      <c r="A24231" s="1">
        <v>2080100042962</v>
      </c>
      <c r="B24231" t="s">
        <v>23095</v>
      </c>
    </row>
    <row r="24232" spans="1:2">
      <c r="A24232" s="1">
        <v>2080100042979</v>
      </c>
      <c r="B24232" t="s">
        <v>23096</v>
      </c>
    </row>
    <row r="24233" spans="1:2">
      <c r="A24233" s="1">
        <v>2080100042986</v>
      </c>
      <c r="B24233" t="s">
        <v>23097</v>
      </c>
    </row>
    <row r="24234" spans="1:2">
      <c r="A24234" s="1">
        <v>2080100042993</v>
      </c>
      <c r="B24234" t="s">
        <v>23098</v>
      </c>
    </row>
    <row r="24235" spans="1:2">
      <c r="A24235" s="1">
        <v>2080100043006</v>
      </c>
      <c r="B24235" t="s">
        <v>23099</v>
      </c>
    </row>
    <row r="24236" spans="1:2">
      <c r="A24236" s="1">
        <v>2080100043013</v>
      </c>
      <c r="B24236" t="s">
        <v>23100</v>
      </c>
    </row>
    <row r="24237" spans="1:2">
      <c r="A24237" s="1">
        <v>2080100043020</v>
      </c>
      <c r="B24237" t="s">
        <v>23101</v>
      </c>
    </row>
    <row r="24238" spans="1:2">
      <c r="A24238" s="1">
        <v>2080100043037</v>
      </c>
      <c r="B24238" t="s">
        <v>23102</v>
      </c>
    </row>
    <row r="24239" spans="1:2">
      <c r="A24239" s="1">
        <v>2080100043044</v>
      </c>
      <c r="B24239" t="s">
        <v>23103</v>
      </c>
    </row>
    <row r="24240" spans="1:2">
      <c r="A24240" s="1">
        <v>2080100043051</v>
      </c>
      <c r="B24240" t="s">
        <v>23104</v>
      </c>
    </row>
    <row r="24241" spans="1:2">
      <c r="A24241" s="1">
        <v>2080100043068</v>
      </c>
      <c r="B24241" t="s">
        <v>23105</v>
      </c>
    </row>
    <row r="24242" spans="1:2">
      <c r="A24242" s="1">
        <v>2080100043075</v>
      </c>
      <c r="B24242" t="s">
        <v>23106</v>
      </c>
    </row>
    <row r="24243" spans="1:2">
      <c r="A24243" s="1">
        <v>2080100043082</v>
      </c>
      <c r="B24243" t="s">
        <v>23107</v>
      </c>
    </row>
    <row r="24244" spans="1:2">
      <c r="A24244" s="1">
        <v>2080100043099</v>
      </c>
      <c r="B24244" t="s">
        <v>23108</v>
      </c>
    </row>
    <row r="24245" spans="1:2">
      <c r="A24245" s="1">
        <v>2080100043105</v>
      </c>
      <c r="B24245" t="s">
        <v>23109</v>
      </c>
    </row>
    <row r="24246" spans="1:2">
      <c r="A24246" s="1">
        <v>2080100043112</v>
      </c>
      <c r="B24246" t="s">
        <v>23110</v>
      </c>
    </row>
    <row r="24247" spans="1:2">
      <c r="A24247" s="1">
        <v>2080100043129</v>
      </c>
      <c r="B24247" t="s">
        <v>23111</v>
      </c>
    </row>
    <row r="24248" spans="1:2">
      <c r="A24248" s="1">
        <v>2080100043136</v>
      </c>
      <c r="B24248" t="s">
        <v>23112</v>
      </c>
    </row>
    <row r="24249" spans="1:2">
      <c r="A24249" s="1">
        <v>2080100043143</v>
      </c>
      <c r="B24249" t="s">
        <v>23113</v>
      </c>
    </row>
    <row r="24250" spans="1:2">
      <c r="A24250" s="1">
        <v>2080100043150</v>
      </c>
      <c r="B24250" t="s">
        <v>23114</v>
      </c>
    </row>
    <row r="24251" spans="1:2">
      <c r="A24251" s="1">
        <v>2080100043167</v>
      </c>
      <c r="B24251" t="s">
        <v>23115</v>
      </c>
    </row>
    <row r="24252" spans="1:2">
      <c r="A24252" s="1">
        <v>2080100043174</v>
      </c>
      <c r="B24252" t="s">
        <v>23116</v>
      </c>
    </row>
    <row r="24253" spans="1:2">
      <c r="A24253" s="1">
        <v>2080100043181</v>
      </c>
      <c r="B24253" t="s">
        <v>23117</v>
      </c>
    </row>
    <row r="24254" spans="1:2">
      <c r="A24254" s="1">
        <v>2080100043198</v>
      </c>
      <c r="B24254" t="s">
        <v>23118</v>
      </c>
    </row>
    <row r="24255" spans="1:2">
      <c r="A24255" s="1">
        <v>2080100043204</v>
      </c>
      <c r="B24255" t="s">
        <v>23119</v>
      </c>
    </row>
    <row r="24256" spans="1:2">
      <c r="A24256" s="1">
        <v>2080100043211</v>
      </c>
      <c r="B24256" t="s">
        <v>23120</v>
      </c>
    </row>
    <row r="24257" spans="1:2">
      <c r="A24257" s="1">
        <v>2080100043228</v>
      </c>
      <c r="B24257" t="s">
        <v>23121</v>
      </c>
    </row>
    <row r="24258" spans="1:2">
      <c r="A24258" s="1">
        <v>2080100043235</v>
      </c>
      <c r="B24258" t="s">
        <v>23122</v>
      </c>
    </row>
    <row r="24259" spans="1:2">
      <c r="A24259" s="1">
        <v>2080100043242</v>
      </c>
      <c r="B24259" t="s">
        <v>23123</v>
      </c>
    </row>
    <row r="24260" spans="1:2">
      <c r="A24260" s="1">
        <v>2080100043259</v>
      </c>
      <c r="B24260" t="s">
        <v>23124</v>
      </c>
    </row>
    <row r="24261" spans="1:2">
      <c r="A24261" s="1">
        <v>2080100043266</v>
      </c>
      <c r="B24261" t="s">
        <v>23125</v>
      </c>
    </row>
    <row r="24262" spans="1:2">
      <c r="A24262" s="1">
        <v>2080100043273</v>
      </c>
      <c r="B24262" t="s">
        <v>23126</v>
      </c>
    </row>
    <row r="24263" spans="1:2">
      <c r="A24263" s="1">
        <v>2080100043280</v>
      </c>
      <c r="B24263" t="s">
        <v>23127</v>
      </c>
    </row>
    <row r="24264" spans="1:2">
      <c r="A24264" s="1">
        <v>2080100043297</v>
      </c>
      <c r="B24264" t="s">
        <v>23128</v>
      </c>
    </row>
    <row r="24265" spans="1:2">
      <c r="A24265" s="1">
        <v>2080100043303</v>
      </c>
      <c r="B24265" t="s">
        <v>23129</v>
      </c>
    </row>
    <row r="24266" spans="1:2">
      <c r="A24266" s="1">
        <v>2080100043310</v>
      </c>
      <c r="B24266" t="s">
        <v>23130</v>
      </c>
    </row>
    <row r="24267" spans="1:2">
      <c r="A24267" s="1">
        <v>2080100043327</v>
      </c>
      <c r="B24267" t="s">
        <v>23131</v>
      </c>
    </row>
    <row r="24268" spans="1:2">
      <c r="A24268" s="1">
        <v>2080100043334</v>
      </c>
      <c r="B24268" t="s">
        <v>23132</v>
      </c>
    </row>
    <row r="24269" spans="1:2">
      <c r="A24269" s="1">
        <v>2080100043341</v>
      </c>
      <c r="B24269" t="s">
        <v>23133</v>
      </c>
    </row>
    <row r="24270" spans="1:2">
      <c r="A24270" s="1">
        <v>2080100043358</v>
      </c>
      <c r="B24270" t="s">
        <v>23134</v>
      </c>
    </row>
    <row r="24271" spans="1:2">
      <c r="A24271" s="1">
        <v>2080100043365</v>
      </c>
      <c r="B24271" t="s">
        <v>23135</v>
      </c>
    </row>
    <row r="24272" spans="1:2">
      <c r="A24272" s="1">
        <v>2080100043372</v>
      </c>
      <c r="B24272" t="s">
        <v>23136</v>
      </c>
    </row>
    <row r="24273" spans="1:2">
      <c r="A24273" s="1">
        <v>2080100043389</v>
      </c>
      <c r="B24273" t="s">
        <v>23137</v>
      </c>
    </row>
    <row r="24274" spans="1:2">
      <c r="A24274" s="1">
        <v>2080100043396</v>
      </c>
      <c r="B24274" t="s">
        <v>23138</v>
      </c>
    </row>
    <row r="24275" spans="1:2">
      <c r="A24275" s="1">
        <v>2080100043402</v>
      </c>
      <c r="B24275" t="s">
        <v>23139</v>
      </c>
    </row>
    <row r="24276" spans="1:2">
      <c r="A24276" s="1">
        <v>2080100043419</v>
      </c>
      <c r="B24276" t="s">
        <v>23140</v>
      </c>
    </row>
    <row r="24277" spans="1:2">
      <c r="A24277" s="1">
        <v>2080100043426</v>
      </c>
      <c r="B24277" t="s">
        <v>23141</v>
      </c>
    </row>
    <row r="24278" spans="1:2">
      <c r="A24278" s="1">
        <v>2080100043433</v>
      </c>
      <c r="B24278" t="s">
        <v>23142</v>
      </c>
    </row>
    <row r="24279" spans="1:2">
      <c r="A24279" s="1">
        <v>2080100043440</v>
      </c>
      <c r="B24279" t="s">
        <v>23143</v>
      </c>
    </row>
    <row r="24280" spans="1:2">
      <c r="A24280" s="1">
        <v>2080100043457</v>
      </c>
      <c r="B24280" t="s">
        <v>23144</v>
      </c>
    </row>
    <row r="24281" spans="1:2">
      <c r="A24281" s="1">
        <v>2080100043464</v>
      </c>
      <c r="B24281" t="s">
        <v>23145</v>
      </c>
    </row>
    <row r="24282" spans="1:2">
      <c r="A24282" s="1">
        <v>2080100043471</v>
      </c>
      <c r="B24282" t="s">
        <v>23146</v>
      </c>
    </row>
    <row r="24283" spans="1:2">
      <c r="A24283" s="1">
        <v>2080100043488</v>
      </c>
      <c r="B24283" t="s">
        <v>23147</v>
      </c>
    </row>
    <row r="24284" spans="1:2">
      <c r="A24284" s="1">
        <v>2080100043495</v>
      </c>
      <c r="B24284" t="s">
        <v>23148</v>
      </c>
    </row>
    <row r="24285" spans="1:2">
      <c r="A24285" s="1">
        <v>2080100043501</v>
      </c>
      <c r="B24285" t="s">
        <v>23149</v>
      </c>
    </row>
    <row r="24286" spans="1:2">
      <c r="A24286" s="1">
        <v>2080100043518</v>
      </c>
      <c r="B24286" t="s">
        <v>23150</v>
      </c>
    </row>
    <row r="24287" spans="1:2">
      <c r="A24287" s="1">
        <v>2080100043525</v>
      </c>
      <c r="B24287" t="s">
        <v>23151</v>
      </c>
    </row>
    <row r="24288" spans="1:2">
      <c r="A24288" s="1">
        <v>2080100043532</v>
      </c>
      <c r="B24288" t="s">
        <v>23152</v>
      </c>
    </row>
    <row r="24289" spans="1:2">
      <c r="A24289" s="1">
        <v>2080100043549</v>
      </c>
      <c r="B24289" t="s">
        <v>23153</v>
      </c>
    </row>
    <row r="24290" spans="1:2">
      <c r="A24290" s="1">
        <v>2080100043556</v>
      </c>
      <c r="B24290" t="s">
        <v>23154</v>
      </c>
    </row>
    <row r="24291" spans="1:2">
      <c r="A24291" s="1">
        <v>2080100043563</v>
      </c>
      <c r="B24291" t="s">
        <v>23155</v>
      </c>
    </row>
    <row r="24292" spans="1:2">
      <c r="A24292" s="1">
        <v>2080100110159</v>
      </c>
      <c r="B24292" t="s">
        <v>23156</v>
      </c>
    </row>
    <row r="24293" spans="1:2">
      <c r="A24293" s="1">
        <v>2080100110166</v>
      </c>
      <c r="B24293" t="s">
        <v>23157</v>
      </c>
    </row>
    <row r="24294" spans="1:2">
      <c r="A24294" s="1">
        <v>2080100110173</v>
      </c>
      <c r="B24294" t="s">
        <v>23158</v>
      </c>
    </row>
    <row r="24295" spans="1:2">
      <c r="A24295" s="1">
        <v>2080100110180</v>
      </c>
      <c r="B24295" t="s">
        <v>23159</v>
      </c>
    </row>
    <row r="24296" spans="1:2">
      <c r="A24296" s="1">
        <v>2080100110197</v>
      </c>
      <c r="B24296" t="s">
        <v>23160</v>
      </c>
    </row>
    <row r="24297" spans="1:2">
      <c r="A24297" s="1">
        <v>2080100110203</v>
      </c>
      <c r="B24297" t="s">
        <v>23161</v>
      </c>
    </row>
    <row r="24298" spans="1:2">
      <c r="A24298" s="1">
        <v>2080100110210</v>
      </c>
      <c r="B24298" t="s">
        <v>23162</v>
      </c>
    </row>
    <row r="24299" spans="1:2">
      <c r="A24299" s="1">
        <v>2080100110227</v>
      </c>
      <c r="B24299" t="s">
        <v>23163</v>
      </c>
    </row>
    <row r="24300" spans="1:2">
      <c r="A24300" s="1">
        <v>2080100110234</v>
      </c>
      <c r="B24300" t="s">
        <v>23164</v>
      </c>
    </row>
    <row r="24301" spans="1:2">
      <c r="A24301" s="1">
        <v>2080100110241</v>
      </c>
      <c r="B24301" t="s">
        <v>23165</v>
      </c>
    </row>
    <row r="24302" spans="1:2">
      <c r="A24302" s="1">
        <v>2080100110258</v>
      </c>
      <c r="B24302" t="s">
        <v>23166</v>
      </c>
    </row>
    <row r="24303" spans="1:2">
      <c r="A24303" s="1">
        <v>2080100110265</v>
      </c>
      <c r="B24303" t="s">
        <v>23167</v>
      </c>
    </row>
    <row r="24304" spans="1:2">
      <c r="A24304" s="1">
        <v>2080100110272</v>
      </c>
      <c r="B24304" t="s">
        <v>23168</v>
      </c>
    </row>
    <row r="24305" spans="1:2">
      <c r="A24305" s="1">
        <v>2080100110289</v>
      </c>
      <c r="B24305" t="s">
        <v>23169</v>
      </c>
    </row>
    <row r="24306" spans="1:2">
      <c r="A24306" s="1">
        <v>2080100110296</v>
      </c>
      <c r="B24306" t="s">
        <v>23170</v>
      </c>
    </row>
    <row r="24307" spans="1:2">
      <c r="A24307" s="1">
        <v>2080100110302</v>
      </c>
      <c r="B24307" t="s">
        <v>23171</v>
      </c>
    </row>
    <row r="24308" spans="1:2">
      <c r="A24308" s="1">
        <v>2080100110319</v>
      </c>
      <c r="B24308" t="s">
        <v>23172</v>
      </c>
    </row>
    <row r="24309" spans="1:2">
      <c r="A24309" s="1">
        <v>2080100110326</v>
      </c>
      <c r="B24309" t="e">
        <f>+T-TANK TO BOWL FLUIDMASTER</f>
        <v>#NAME?</v>
      </c>
    </row>
    <row r="24310" spans="1:2">
      <c r="A24310" s="1">
        <v>2080100110333</v>
      </c>
      <c r="B24310" t="e">
        <f>+T-TANK TO BOWL FLUIDMASTER REFILL</f>
        <v>#NAME?</v>
      </c>
    </row>
    <row r="24311" spans="1:2">
      <c r="A24311" s="1">
        <v>2080100110340</v>
      </c>
      <c r="B24311" t="s">
        <v>23173</v>
      </c>
    </row>
    <row r="24312" spans="1:2">
      <c r="A24312" s="1">
        <v>2080100110357</v>
      </c>
      <c r="B24312" t="s">
        <v>23174</v>
      </c>
    </row>
    <row r="24313" spans="1:2">
      <c r="A24313" s="1">
        <v>2080100110364</v>
      </c>
      <c r="B24313" t="s">
        <v>23175</v>
      </c>
    </row>
    <row r="24314" spans="1:2">
      <c r="A24314" s="1">
        <v>2080100110371</v>
      </c>
      <c r="B24314" t="s">
        <v>23176</v>
      </c>
    </row>
    <row r="24315" spans="1:2">
      <c r="A24315" s="1">
        <v>2080100110388</v>
      </c>
      <c r="B24315" t="s">
        <v>23177</v>
      </c>
    </row>
    <row r="24316" spans="1:2">
      <c r="A24316" s="1">
        <v>2080100110395</v>
      </c>
      <c r="B24316" t="s">
        <v>23178</v>
      </c>
    </row>
    <row r="24317" spans="1:2">
      <c r="A24317" s="1">
        <v>2080100110401</v>
      </c>
      <c r="B24317" t="s">
        <v>23179</v>
      </c>
    </row>
    <row r="24318" spans="1:2">
      <c r="A24318" s="1">
        <v>2080100110418</v>
      </c>
      <c r="B24318" t="s">
        <v>23180</v>
      </c>
    </row>
    <row r="24319" spans="1:2">
      <c r="A24319" s="1">
        <v>2080100110425</v>
      </c>
      <c r="B24319" t="s">
        <v>23181</v>
      </c>
    </row>
    <row r="24320" spans="1:2">
      <c r="A24320" s="1">
        <v>2080100110432</v>
      </c>
      <c r="B24320" t="s">
        <v>23182</v>
      </c>
    </row>
    <row r="24321" spans="1:2">
      <c r="A24321" s="1">
        <v>2080100110449</v>
      </c>
      <c r="B24321" t="s">
        <v>23183</v>
      </c>
    </row>
    <row r="24322" spans="1:2">
      <c r="A24322" s="1">
        <v>2080100110456</v>
      </c>
      <c r="B24322" t="s">
        <v>23184</v>
      </c>
    </row>
    <row r="24323" spans="1:2">
      <c r="A24323" s="1">
        <v>2080100110463</v>
      </c>
      <c r="B24323" t="s">
        <v>23185</v>
      </c>
    </row>
    <row r="24324" spans="1:2">
      <c r="A24324" s="1">
        <v>2080100110470</v>
      </c>
      <c r="B24324" t="s">
        <v>23186</v>
      </c>
    </row>
    <row r="24325" spans="1:2">
      <c r="A24325" s="1">
        <v>2080100110487</v>
      </c>
      <c r="B24325" t="s">
        <v>23187</v>
      </c>
    </row>
    <row r="24326" spans="1:2">
      <c r="A24326" s="1">
        <v>2080100110494</v>
      </c>
      <c r="B24326" t="s">
        <v>23188</v>
      </c>
    </row>
    <row r="24327" spans="1:2">
      <c r="A24327" s="1">
        <v>2080100110500</v>
      </c>
      <c r="B24327" t="s">
        <v>23189</v>
      </c>
    </row>
    <row r="24328" spans="1:2">
      <c r="A24328" s="1">
        <v>2080100110517</v>
      </c>
      <c r="B24328" t="s">
        <v>23190</v>
      </c>
    </row>
    <row r="24329" spans="1:2">
      <c r="A24329" s="1">
        <v>2080100110524</v>
      </c>
      <c r="B24329" t="s">
        <v>23191</v>
      </c>
    </row>
    <row r="24330" spans="1:2">
      <c r="A24330" s="1">
        <v>2080100110531</v>
      </c>
      <c r="B24330" t="s">
        <v>23192</v>
      </c>
    </row>
    <row r="24331" spans="1:2">
      <c r="A24331" s="1">
        <v>2080100110548</v>
      </c>
      <c r="B24331" t="s">
        <v>23193</v>
      </c>
    </row>
    <row r="24332" spans="1:2">
      <c r="A24332" s="1">
        <v>2080100110555</v>
      </c>
      <c r="B24332" t="s">
        <v>23194</v>
      </c>
    </row>
    <row r="24333" spans="1:2">
      <c r="A24333" s="1">
        <v>2080100110562</v>
      </c>
      <c r="B24333" t="s">
        <v>23195</v>
      </c>
    </row>
    <row r="24334" spans="1:2">
      <c r="A24334" s="1">
        <v>2080100110579</v>
      </c>
      <c r="B24334" t="s">
        <v>23196</v>
      </c>
    </row>
    <row r="24335" spans="1:2">
      <c r="A24335" s="1">
        <v>2080100110586</v>
      </c>
      <c r="B24335" t="s">
        <v>23197</v>
      </c>
    </row>
    <row r="24336" spans="1:2">
      <c r="A24336" s="1">
        <v>2080100110593</v>
      </c>
      <c r="B24336" t="s">
        <v>23198</v>
      </c>
    </row>
    <row r="24337" spans="1:2">
      <c r="A24337" s="1">
        <v>2080100110609</v>
      </c>
      <c r="B24337" t="s">
        <v>23199</v>
      </c>
    </row>
    <row r="24338" spans="1:2">
      <c r="A24338" s="1">
        <v>2080100110616</v>
      </c>
      <c r="B24338" t="s">
        <v>23200</v>
      </c>
    </row>
    <row r="24339" spans="1:2">
      <c r="A24339" s="1">
        <v>2080100110623</v>
      </c>
      <c r="B24339" t="s">
        <v>23201</v>
      </c>
    </row>
    <row r="24340" spans="1:2">
      <c r="A24340" s="1">
        <v>2080100110630</v>
      </c>
      <c r="B24340" t="s">
        <v>23202</v>
      </c>
    </row>
    <row r="24341" spans="1:2">
      <c r="A24341" s="1">
        <v>2080100110647</v>
      </c>
      <c r="B24341" t="s">
        <v>23203</v>
      </c>
    </row>
    <row r="24342" spans="1:2">
      <c r="A24342" s="1">
        <v>2080100110654</v>
      </c>
      <c r="B24342" t="s">
        <v>23204</v>
      </c>
    </row>
    <row r="24343" spans="1:2">
      <c r="A24343" s="1">
        <v>2080100110661</v>
      </c>
      <c r="B24343" t="s">
        <v>23205</v>
      </c>
    </row>
    <row r="24344" spans="1:2">
      <c r="A24344" s="1">
        <v>2080100110678</v>
      </c>
      <c r="B24344" t="s">
        <v>23206</v>
      </c>
    </row>
    <row r="24345" spans="1:2">
      <c r="A24345" s="1">
        <v>2080100110685</v>
      </c>
      <c r="B24345" t="s">
        <v>23207</v>
      </c>
    </row>
    <row r="24346" spans="1:2">
      <c r="A24346" s="1">
        <v>2080100110692</v>
      </c>
      <c r="B24346" t="s">
        <v>23208</v>
      </c>
    </row>
    <row r="24347" spans="1:2">
      <c r="A24347" s="1">
        <v>2080100110708</v>
      </c>
      <c r="B24347" t="s">
        <v>23209</v>
      </c>
    </row>
    <row r="24348" spans="1:2">
      <c r="A24348" s="1">
        <v>2080100110715</v>
      </c>
      <c r="B24348" t="s">
        <v>23210</v>
      </c>
    </row>
    <row r="24349" spans="1:2">
      <c r="A24349" s="1">
        <v>2080100110722</v>
      </c>
      <c r="B24349" t="s">
        <v>23211</v>
      </c>
    </row>
    <row r="24350" spans="1:2">
      <c r="A24350" s="1">
        <v>2080100110739</v>
      </c>
      <c r="B24350" t="s">
        <v>23212</v>
      </c>
    </row>
    <row r="24351" spans="1:2">
      <c r="A24351" s="1">
        <v>2080100110746</v>
      </c>
      <c r="B24351" t="s">
        <v>23213</v>
      </c>
    </row>
    <row r="24352" spans="1:2">
      <c r="A24352" s="1">
        <v>2080100110753</v>
      </c>
      <c r="B24352" t="s">
        <v>23214</v>
      </c>
    </row>
    <row r="24353" spans="1:2">
      <c r="A24353" s="1">
        <v>2080100110760</v>
      </c>
      <c r="B24353" t="s">
        <v>23215</v>
      </c>
    </row>
    <row r="24354" spans="1:2">
      <c r="A24354" s="1">
        <v>2080100110777</v>
      </c>
      <c r="B24354" t="s">
        <v>23216</v>
      </c>
    </row>
    <row r="24355" spans="1:2">
      <c r="A24355" s="1">
        <v>2080100110784</v>
      </c>
      <c r="B24355" t="s">
        <v>23217</v>
      </c>
    </row>
    <row r="24356" spans="1:2">
      <c r="A24356" s="1">
        <v>2080100110791</v>
      </c>
      <c r="B24356" t="s">
        <v>23218</v>
      </c>
    </row>
    <row r="24357" spans="1:2">
      <c r="A24357" s="1">
        <v>2080100110807</v>
      </c>
      <c r="B24357" t="s">
        <v>23219</v>
      </c>
    </row>
    <row r="24358" spans="1:2">
      <c r="A24358" s="1">
        <v>2080100110814</v>
      </c>
      <c r="B24358" t="s">
        <v>23220</v>
      </c>
    </row>
    <row r="24359" spans="1:2">
      <c r="A24359" s="1">
        <v>2080100110821</v>
      </c>
      <c r="B24359" t="s">
        <v>23221</v>
      </c>
    </row>
    <row r="24360" spans="1:2">
      <c r="A24360" s="1">
        <v>2080100110838</v>
      </c>
      <c r="B24360" t="s">
        <v>23222</v>
      </c>
    </row>
    <row r="24361" spans="1:2">
      <c r="A24361" s="1">
        <v>2080100110845</v>
      </c>
      <c r="B24361" t="s">
        <v>23223</v>
      </c>
    </row>
    <row r="24362" spans="1:2">
      <c r="A24362" s="1">
        <v>2080100110852</v>
      </c>
      <c r="B24362" t="s">
        <v>23224</v>
      </c>
    </row>
    <row r="24363" spans="1:2">
      <c r="A24363" s="1">
        <v>2080100110869</v>
      </c>
      <c r="B24363" t="s">
        <v>23225</v>
      </c>
    </row>
    <row r="24364" spans="1:2">
      <c r="A24364" s="1">
        <v>2080100110876</v>
      </c>
      <c r="B24364" t="s">
        <v>23226</v>
      </c>
    </row>
    <row r="24365" spans="1:2">
      <c r="A24365" s="1">
        <v>2080100110883</v>
      </c>
      <c r="B24365" t="s">
        <v>23227</v>
      </c>
    </row>
    <row r="24366" spans="1:2">
      <c r="A24366" s="1">
        <v>2080100110890</v>
      </c>
      <c r="B24366" t="s">
        <v>23228</v>
      </c>
    </row>
    <row r="24367" spans="1:2">
      <c r="A24367" s="1">
        <v>2080100110906</v>
      </c>
      <c r="B24367" t="s">
        <v>23229</v>
      </c>
    </row>
    <row r="24368" spans="1:2">
      <c r="A24368" s="1">
        <v>2080100110913</v>
      </c>
      <c r="B24368" t="s">
        <v>23230</v>
      </c>
    </row>
    <row r="24369" spans="1:2">
      <c r="A24369" s="1">
        <v>2080100110920</v>
      </c>
      <c r="B24369" t="s">
        <v>23231</v>
      </c>
    </row>
    <row r="24370" spans="1:2">
      <c r="A24370" s="1">
        <v>2080100110937</v>
      </c>
      <c r="B24370" t="s">
        <v>23232</v>
      </c>
    </row>
    <row r="24371" spans="1:2">
      <c r="A24371" s="1">
        <v>2080100110944</v>
      </c>
      <c r="B24371" t="s">
        <v>23233</v>
      </c>
    </row>
    <row r="24372" spans="1:2">
      <c r="A24372" s="1">
        <v>2080100110951</v>
      </c>
      <c r="B24372" t="s">
        <v>23234</v>
      </c>
    </row>
    <row r="24373" spans="1:2">
      <c r="A24373" s="1">
        <v>2080100110968</v>
      </c>
      <c r="B24373" t="s">
        <v>23235</v>
      </c>
    </row>
    <row r="24374" spans="1:2">
      <c r="A24374" s="1">
        <v>2080100110975</v>
      </c>
      <c r="B24374" t="s">
        <v>23236</v>
      </c>
    </row>
    <row r="24375" spans="1:2">
      <c r="A24375" s="1">
        <v>2080100110982</v>
      </c>
      <c r="B24375" t="s">
        <v>23237</v>
      </c>
    </row>
    <row r="24376" spans="1:2">
      <c r="A24376" s="1">
        <v>2080100110999</v>
      </c>
      <c r="B24376" t="s">
        <v>23238</v>
      </c>
    </row>
    <row r="24377" spans="1:2">
      <c r="A24377" s="1">
        <v>2080100111002</v>
      </c>
      <c r="B24377" t="s">
        <v>23239</v>
      </c>
    </row>
    <row r="24378" spans="1:2">
      <c r="A24378" s="1">
        <v>2080100111019</v>
      </c>
      <c r="B24378" t="s">
        <v>23240</v>
      </c>
    </row>
    <row r="24379" spans="1:2">
      <c r="A24379" s="1">
        <v>2080100111026</v>
      </c>
      <c r="B24379" t="s">
        <v>23241</v>
      </c>
    </row>
    <row r="24380" spans="1:2">
      <c r="A24380" s="1">
        <v>2080100111033</v>
      </c>
      <c r="B24380" t="s">
        <v>23242</v>
      </c>
    </row>
    <row r="24381" spans="1:2">
      <c r="A24381" s="1">
        <v>2080100111040</v>
      </c>
      <c r="B24381" t="s">
        <v>23243</v>
      </c>
    </row>
    <row r="24382" spans="1:2">
      <c r="A24382" s="1">
        <v>2080100111057</v>
      </c>
      <c r="B24382" t="s">
        <v>23244</v>
      </c>
    </row>
    <row r="24383" spans="1:2">
      <c r="A24383" s="1">
        <v>2080100111064</v>
      </c>
      <c r="B24383" t="s">
        <v>23245</v>
      </c>
    </row>
    <row r="24384" spans="1:2">
      <c r="A24384" s="1">
        <v>2080100111071</v>
      </c>
      <c r="B24384" t="s">
        <v>23246</v>
      </c>
    </row>
    <row r="24385" spans="1:2">
      <c r="A24385" s="1">
        <v>2080100111088</v>
      </c>
      <c r="B24385" t="s">
        <v>23247</v>
      </c>
    </row>
    <row r="24386" spans="1:2">
      <c r="A24386" s="1">
        <v>2080100111095</v>
      </c>
      <c r="B24386" t="s">
        <v>23248</v>
      </c>
    </row>
    <row r="24387" spans="1:2">
      <c r="A24387" s="1">
        <v>2080100111101</v>
      </c>
      <c r="B24387" t="s">
        <v>23249</v>
      </c>
    </row>
    <row r="24388" spans="1:2">
      <c r="A24388" s="1">
        <v>2080100111118</v>
      </c>
      <c r="B24388" t="s">
        <v>23250</v>
      </c>
    </row>
    <row r="24389" spans="1:2">
      <c r="A24389" s="1">
        <v>2080100111125</v>
      </c>
      <c r="B24389" t="s">
        <v>23251</v>
      </c>
    </row>
    <row r="24390" spans="1:2">
      <c r="A24390" s="1">
        <v>2080100111132</v>
      </c>
      <c r="B24390" t="s">
        <v>23252</v>
      </c>
    </row>
    <row r="24391" spans="1:2">
      <c r="A24391" s="1">
        <v>2080100111149</v>
      </c>
      <c r="B24391" t="s">
        <v>23253</v>
      </c>
    </row>
    <row r="24392" spans="1:2">
      <c r="A24392" s="1">
        <v>2080100111156</v>
      </c>
      <c r="B24392" t="s">
        <v>23254</v>
      </c>
    </row>
    <row r="24393" spans="1:2">
      <c r="A24393" s="1">
        <v>2080100111163</v>
      </c>
      <c r="B24393" t="s">
        <v>23255</v>
      </c>
    </row>
    <row r="24394" spans="1:2">
      <c r="A24394" s="1">
        <v>2080100111170</v>
      </c>
      <c r="B24394" t="s">
        <v>23256</v>
      </c>
    </row>
    <row r="24395" spans="1:2">
      <c r="A24395" s="1">
        <v>2080100111187</v>
      </c>
      <c r="B24395" t="s">
        <v>23257</v>
      </c>
    </row>
    <row r="24396" spans="1:2">
      <c r="A24396" s="1">
        <v>2080100111194</v>
      </c>
      <c r="B24396" t="s">
        <v>23258</v>
      </c>
    </row>
    <row r="24397" spans="1:2">
      <c r="A24397" s="1">
        <v>2080100111200</v>
      </c>
      <c r="B24397" t="s">
        <v>23259</v>
      </c>
    </row>
    <row r="24398" spans="1:2">
      <c r="A24398" s="1">
        <v>2080100111217</v>
      </c>
      <c r="B24398" t="s">
        <v>23260</v>
      </c>
    </row>
    <row r="24399" spans="1:2">
      <c r="A24399" s="1">
        <v>2080100111224</v>
      </c>
      <c r="B24399" t="s">
        <v>23261</v>
      </c>
    </row>
    <row r="24400" spans="1:2">
      <c r="A24400" s="1">
        <v>2080100111231</v>
      </c>
      <c r="B24400" t="s">
        <v>23262</v>
      </c>
    </row>
    <row r="24401" spans="1:2">
      <c r="A24401" s="1">
        <v>2080100111248</v>
      </c>
      <c r="B24401" t="s">
        <v>23263</v>
      </c>
    </row>
    <row r="24402" spans="1:2">
      <c r="A24402" s="1">
        <v>2080100111255</v>
      </c>
      <c r="B24402" t="s">
        <v>23264</v>
      </c>
    </row>
    <row r="24403" spans="1:2">
      <c r="A24403" s="1">
        <v>2080100111262</v>
      </c>
      <c r="B24403" t="s">
        <v>23265</v>
      </c>
    </row>
    <row r="24404" spans="1:2">
      <c r="A24404" s="1">
        <v>2080100111279</v>
      </c>
      <c r="B24404" t="s">
        <v>23266</v>
      </c>
    </row>
    <row r="24405" spans="1:2">
      <c r="A24405" s="1">
        <v>2080100111286</v>
      </c>
      <c r="B24405" t="s">
        <v>23267</v>
      </c>
    </row>
    <row r="24406" spans="1:2">
      <c r="A24406" s="1">
        <v>2080100111293</v>
      </c>
      <c r="B24406" t="s">
        <v>23268</v>
      </c>
    </row>
    <row r="24407" spans="1:2">
      <c r="A24407" s="1">
        <v>2080100111309</v>
      </c>
      <c r="B24407" t="s">
        <v>23269</v>
      </c>
    </row>
    <row r="24408" spans="1:2">
      <c r="A24408" s="1">
        <v>2080100111316</v>
      </c>
      <c r="B24408" t="s">
        <v>23270</v>
      </c>
    </row>
    <row r="24409" spans="1:2">
      <c r="A24409" s="1">
        <v>2080100111323</v>
      </c>
      <c r="B24409" t="s">
        <v>23271</v>
      </c>
    </row>
    <row r="24410" spans="1:2">
      <c r="A24410" s="1">
        <v>2080100111330</v>
      </c>
      <c r="B24410" t="s">
        <v>23272</v>
      </c>
    </row>
    <row r="24411" spans="1:2">
      <c r="A24411" s="1">
        <v>2080100111347</v>
      </c>
      <c r="B24411" t="s">
        <v>23273</v>
      </c>
    </row>
    <row r="24412" spans="1:2">
      <c r="A24412" s="1">
        <v>2080100111354</v>
      </c>
      <c r="B24412" t="s">
        <v>23274</v>
      </c>
    </row>
    <row r="24413" spans="1:2">
      <c r="A24413" s="1">
        <v>2080100111361</v>
      </c>
      <c r="B24413" t="s">
        <v>23275</v>
      </c>
    </row>
    <row r="24414" spans="1:2">
      <c r="A24414" s="1">
        <v>2080100111378</v>
      </c>
      <c r="B24414" t="s">
        <v>23276</v>
      </c>
    </row>
    <row r="24415" spans="1:2">
      <c r="A24415" s="1">
        <v>2080100111385</v>
      </c>
      <c r="B24415" t="s">
        <v>23277</v>
      </c>
    </row>
    <row r="24416" spans="1:2">
      <c r="A24416" s="1">
        <v>2080100111392</v>
      </c>
      <c r="B24416" t="s">
        <v>23278</v>
      </c>
    </row>
    <row r="24417" spans="1:2">
      <c r="A24417" s="1">
        <v>2080100111408</v>
      </c>
      <c r="B24417" t="s">
        <v>23279</v>
      </c>
    </row>
    <row r="24418" spans="1:2">
      <c r="A24418" s="1">
        <v>2080100111415</v>
      </c>
      <c r="B24418" t="s">
        <v>23280</v>
      </c>
    </row>
    <row r="24419" spans="1:2">
      <c r="A24419" s="1">
        <v>2080100111422</v>
      </c>
      <c r="B24419" t="s">
        <v>23281</v>
      </c>
    </row>
    <row r="24420" spans="1:2">
      <c r="A24420" s="1">
        <v>2080100111439</v>
      </c>
      <c r="B24420" t="s">
        <v>23282</v>
      </c>
    </row>
    <row r="24421" spans="1:2">
      <c r="A24421" s="1">
        <v>2080100111446</v>
      </c>
      <c r="B24421" t="s">
        <v>23283</v>
      </c>
    </row>
    <row r="24422" spans="1:2">
      <c r="A24422" s="1">
        <v>2080100111453</v>
      </c>
      <c r="B24422" t="s">
        <v>23284</v>
      </c>
    </row>
    <row r="24423" spans="1:2">
      <c r="A24423" s="1">
        <v>2080100111460</v>
      </c>
      <c r="B24423" t="s">
        <v>23285</v>
      </c>
    </row>
    <row r="24424" spans="1:2">
      <c r="A24424" s="1">
        <v>2080100111477</v>
      </c>
      <c r="B24424" t="s">
        <v>23286</v>
      </c>
    </row>
    <row r="24425" spans="1:2">
      <c r="A24425" s="1">
        <v>2080100111484</v>
      </c>
      <c r="B24425" t="s">
        <v>23287</v>
      </c>
    </row>
    <row r="24426" spans="1:2">
      <c r="A24426" s="1">
        <v>2080100111491</v>
      </c>
      <c r="B24426" t="s">
        <v>23288</v>
      </c>
    </row>
    <row r="24427" spans="1:2">
      <c r="A24427" s="1">
        <v>2080100111507</v>
      </c>
      <c r="B24427" t="s">
        <v>23289</v>
      </c>
    </row>
    <row r="24428" spans="1:2">
      <c r="A24428" s="1">
        <v>2080100111514</v>
      </c>
      <c r="B24428" t="s">
        <v>23290</v>
      </c>
    </row>
    <row r="24429" spans="1:2">
      <c r="A24429" s="1">
        <v>2080100111521</v>
      </c>
      <c r="B24429" t="s">
        <v>23291</v>
      </c>
    </row>
    <row r="24430" spans="1:2">
      <c r="A24430" s="1">
        <v>2080100111538</v>
      </c>
      <c r="B24430" t="s">
        <v>23292</v>
      </c>
    </row>
    <row r="24431" spans="1:2">
      <c r="A24431" s="1">
        <v>2080100111545</v>
      </c>
      <c r="B24431" t="s">
        <v>23293</v>
      </c>
    </row>
    <row r="24432" spans="1:2">
      <c r="A24432" s="1">
        <v>2080100111552</v>
      </c>
      <c r="B24432" t="s">
        <v>23294</v>
      </c>
    </row>
    <row r="24433" spans="1:2">
      <c r="A24433" s="1">
        <v>2080100111569</v>
      </c>
      <c r="B24433" t="s">
        <v>23295</v>
      </c>
    </row>
    <row r="24434" spans="1:2">
      <c r="A24434" s="1">
        <v>2080100111576</v>
      </c>
      <c r="B24434" t="s">
        <v>23296</v>
      </c>
    </row>
    <row r="24435" spans="1:2">
      <c r="A24435" s="1">
        <v>2080100111583</v>
      </c>
      <c r="B24435" t="s">
        <v>23297</v>
      </c>
    </row>
    <row r="24436" spans="1:2">
      <c r="A24436" s="1">
        <v>2080100111590</v>
      </c>
      <c r="B24436" t="s">
        <v>23298</v>
      </c>
    </row>
    <row r="24437" spans="1:2">
      <c r="A24437" s="1">
        <v>2080100111606</v>
      </c>
      <c r="B24437" t="s">
        <v>23299</v>
      </c>
    </row>
    <row r="24438" spans="1:2">
      <c r="A24438" s="1">
        <v>2080100111613</v>
      </c>
      <c r="B24438" t="s">
        <v>23300</v>
      </c>
    </row>
    <row r="24439" spans="1:2">
      <c r="A24439" s="1">
        <v>2080100111620</v>
      </c>
      <c r="B24439" t="s">
        <v>23301</v>
      </c>
    </row>
    <row r="24440" spans="1:2">
      <c r="A24440" s="1">
        <v>2080100111637</v>
      </c>
      <c r="B24440" t="s">
        <v>23302</v>
      </c>
    </row>
    <row r="24441" spans="1:2">
      <c r="A24441" s="1">
        <v>2080100111644</v>
      </c>
      <c r="B24441" t="s">
        <v>23303</v>
      </c>
    </row>
    <row r="24442" spans="1:2">
      <c r="A24442" s="1">
        <v>2080100111651</v>
      </c>
      <c r="B24442" t="s">
        <v>23304</v>
      </c>
    </row>
    <row r="24443" spans="1:2">
      <c r="A24443" s="1">
        <v>2080100111668</v>
      </c>
      <c r="B24443" t="s">
        <v>23305</v>
      </c>
    </row>
    <row r="24444" spans="1:2">
      <c r="A24444" s="1">
        <v>2080100111675</v>
      </c>
      <c r="B24444" t="s">
        <v>23306</v>
      </c>
    </row>
    <row r="24445" spans="1:2">
      <c r="A24445" s="1">
        <v>2080100111682</v>
      </c>
      <c r="B24445" t="s">
        <v>23307</v>
      </c>
    </row>
    <row r="24446" spans="1:2">
      <c r="A24446" s="1">
        <v>2080100111699</v>
      </c>
      <c r="B24446" t="s">
        <v>23308</v>
      </c>
    </row>
    <row r="24447" spans="1:2">
      <c r="A24447" s="1">
        <v>2080100111705</v>
      </c>
      <c r="B24447" t="s">
        <v>23309</v>
      </c>
    </row>
    <row r="24448" spans="1:2">
      <c r="A24448" s="1">
        <v>2080100111712</v>
      </c>
      <c r="B24448" t="s">
        <v>23310</v>
      </c>
    </row>
    <row r="24449" spans="1:2">
      <c r="A24449" s="1">
        <v>2080100111729</v>
      </c>
      <c r="B24449" t="s">
        <v>23311</v>
      </c>
    </row>
    <row r="24450" spans="1:2">
      <c r="A24450" s="1">
        <v>2080100111736</v>
      </c>
      <c r="B24450" t="s">
        <v>23312</v>
      </c>
    </row>
    <row r="24451" spans="1:2">
      <c r="A24451" s="1">
        <v>2080100111743</v>
      </c>
      <c r="B24451" t="s">
        <v>23313</v>
      </c>
    </row>
    <row r="24452" spans="1:2">
      <c r="A24452" s="1">
        <v>2080100111750</v>
      </c>
      <c r="B24452" t="e">
        <f>+CBK-FAUCET DANZE DZ-N24232CP</f>
        <v>#NAME?</v>
      </c>
    </row>
    <row r="24453" spans="1:2">
      <c r="A24453" s="1">
        <v>2080100111767</v>
      </c>
      <c r="B24453" t="e">
        <f>+CBK-FAUCET DANZE DZ-N27260CP</f>
        <v>#NAME?</v>
      </c>
    </row>
    <row r="24454" spans="1:2">
      <c r="A24454" s="1">
        <v>2080100111774</v>
      </c>
      <c r="B24454" t="e">
        <f>+CBK-FAUCET DANZE DZ-N27262CP</f>
        <v>#NAME?</v>
      </c>
    </row>
    <row r="24455" spans="1:2">
      <c r="A24455" s="1">
        <v>2080100111781</v>
      </c>
      <c r="B24455" t="e">
        <f>+CBK-FAUCET DANZE DZ-N28260CP</f>
        <v>#NAME?</v>
      </c>
    </row>
    <row r="24456" spans="1:2">
      <c r="A24456" s="1">
        <v>2080100111798</v>
      </c>
      <c r="B24456" t="s">
        <v>23314</v>
      </c>
    </row>
    <row r="24457" spans="1:2">
      <c r="A24457" s="1">
        <v>2080100111804</v>
      </c>
      <c r="B24457" t="s">
        <v>23315</v>
      </c>
    </row>
    <row r="24458" spans="1:2">
      <c r="A24458" s="1">
        <v>2080100111811</v>
      </c>
      <c r="B24458" t="e">
        <f>+CBK-FAUCET DANZE DZ-N14112CP</f>
        <v>#NAME?</v>
      </c>
    </row>
    <row r="24459" spans="1:2">
      <c r="A24459" s="1">
        <v>2080100111828</v>
      </c>
      <c r="B24459" t="e">
        <f>+CBK-FAUCET DANZE DZ-N18122CP</f>
        <v>#NAME?</v>
      </c>
    </row>
    <row r="24460" spans="1:2">
      <c r="A24460" s="1">
        <v>2080100111835</v>
      </c>
      <c r="B24460" t="e">
        <f>+CBK-FAUCET DANZE DZ-N18120CP</f>
        <v>#NAME?</v>
      </c>
    </row>
    <row r="24461" spans="1:2">
      <c r="A24461" s="1">
        <v>2080100111842</v>
      </c>
      <c r="B24461" t="e">
        <f>+CBK-FAUCET DANZE DZ-N18130CP</f>
        <v>#NAME?</v>
      </c>
    </row>
    <row r="24462" spans="1:2">
      <c r="A24462" s="1">
        <v>2080100111859</v>
      </c>
      <c r="B24462" t="s">
        <v>23316</v>
      </c>
    </row>
    <row r="24463" spans="1:2">
      <c r="A24463" s="1">
        <v>2080100111866</v>
      </c>
      <c r="B24463" t="s">
        <v>23317</v>
      </c>
    </row>
    <row r="24464" spans="1:2">
      <c r="A24464" s="1">
        <v>2080100111873</v>
      </c>
      <c r="B24464" t="s">
        <v>23318</v>
      </c>
    </row>
    <row r="24465" spans="1:2">
      <c r="A24465" s="1">
        <v>2080100111880</v>
      </c>
      <c r="B24465" t="s">
        <v>23319</v>
      </c>
    </row>
    <row r="24466" spans="1:2">
      <c r="A24466" s="1">
        <v>2080100111897</v>
      </c>
      <c r="B24466" t="s">
        <v>23320</v>
      </c>
    </row>
    <row r="24467" spans="1:2">
      <c r="A24467" s="1">
        <v>2080100111903</v>
      </c>
      <c r="B24467" t="s">
        <v>23321</v>
      </c>
    </row>
    <row r="24468" spans="1:2">
      <c r="A24468" s="1">
        <v>2080100111910</v>
      </c>
      <c r="B24468" t="s">
        <v>23322</v>
      </c>
    </row>
    <row r="24469" spans="1:2">
      <c r="A24469" s="1">
        <v>2080100111927</v>
      </c>
      <c r="B24469" t="s">
        <v>23323</v>
      </c>
    </row>
    <row r="24470" spans="1:2">
      <c r="A24470" s="1">
        <v>2080100111934</v>
      </c>
      <c r="B24470" t="s">
        <v>23324</v>
      </c>
    </row>
    <row r="24471" spans="1:2">
      <c r="A24471" s="1">
        <v>2080100111941</v>
      </c>
      <c r="B24471" t="s">
        <v>23325</v>
      </c>
    </row>
    <row r="24472" spans="1:2">
      <c r="A24472" s="1">
        <v>2080100111958</v>
      </c>
      <c r="B24472" t="s">
        <v>23326</v>
      </c>
    </row>
    <row r="24473" spans="1:2">
      <c r="A24473" s="1">
        <v>2080100111965</v>
      </c>
      <c r="B24473" t="s">
        <v>23327</v>
      </c>
    </row>
    <row r="24474" spans="1:2">
      <c r="A24474" s="1">
        <v>2080100111972</v>
      </c>
      <c r="B24474" t="s">
        <v>23328</v>
      </c>
    </row>
    <row r="24475" spans="1:2">
      <c r="A24475" s="1">
        <v>2080100111989</v>
      </c>
      <c r="B24475" t="s">
        <v>23329</v>
      </c>
    </row>
    <row r="24476" spans="1:2">
      <c r="A24476" s="1">
        <v>2080100111996</v>
      </c>
      <c r="B24476" t="s">
        <v>23330</v>
      </c>
    </row>
    <row r="24477" spans="1:2">
      <c r="A24477" s="1">
        <v>2080100112009</v>
      </c>
      <c r="B24477" t="s">
        <v>23331</v>
      </c>
    </row>
    <row r="24478" spans="1:2">
      <c r="A24478" s="1">
        <v>2080100112016</v>
      </c>
      <c r="B24478" t="s">
        <v>23332</v>
      </c>
    </row>
    <row r="24479" spans="1:2">
      <c r="A24479" s="1">
        <v>2080100112023</v>
      </c>
      <c r="B24479" t="s">
        <v>23333</v>
      </c>
    </row>
    <row r="24480" spans="1:2">
      <c r="A24480" s="1">
        <v>2080100112030</v>
      </c>
      <c r="B24480" t="s">
        <v>23334</v>
      </c>
    </row>
    <row r="24481" spans="1:2">
      <c r="A24481" s="1">
        <v>2080100112047</v>
      </c>
      <c r="B24481" t="s">
        <v>23335</v>
      </c>
    </row>
    <row r="24482" spans="1:2">
      <c r="A24482" s="1">
        <v>2080100112054</v>
      </c>
      <c r="B24482" t="s">
        <v>23336</v>
      </c>
    </row>
    <row r="24483" spans="1:2">
      <c r="A24483" s="1">
        <v>2080100112061</v>
      </c>
      <c r="B24483" t="s">
        <v>23337</v>
      </c>
    </row>
    <row r="24484" spans="1:2">
      <c r="A24484" s="1">
        <v>2080100112078</v>
      </c>
      <c r="B24484" t="e">
        <f>+T-FLEXIBLE HOSE FLUIDMASTER SS</f>
        <v>#NAME?</v>
      </c>
    </row>
    <row r="24485" spans="1:2">
      <c r="A24485" s="1">
        <v>2080100112085</v>
      </c>
      <c r="B24485" t="s">
        <v>23338</v>
      </c>
    </row>
    <row r="24486" spans="1:2">
      <c r="A24486" s="1">
        <v>2080100112092</v>
      </c>
      <c r="B24486" t="s">
        <v>23339</v>
      </c>
    </row>
    <row r="24487" spans="1:2">
      <c r="A24487" s="1">
        <v>2080100112108</v>
      </c>
      <c r="B24487" t="s">
        <v>23340</v>
      </c>
    </row>
    <row r="24488" spans="1:2">
      <c r="A24488" s="1">
        <v>2080100112115</v>
      </c>
      <c r="B24488" t="s">
        <v>23341</v>
      </c>
    </row>
    <row r="24489" spans="1:2">
      <c r="A24489" s="1">
        <v>2080100112122</v>
      </c>
      <c r="B24489" t="s">
        <v>23342</v>
      </c>
    </row>
    <row r="24490" spans="1:2">
      <c r="A24490" s="1">
        <v>2080100112139</v>
      </c>
      <c r="B24490" t="s">
        <v>23343</v>
      </c>
    </row>
    <row r="24491" spans="1:2">
      <c r="A24491" s="1">
        <v>2080100112146</v>
      </c>
      <c r="B24491" t="s">
        <v>23344</v>
      </c>
    </row>
    <row r="24492" spans="1:2">
      <c r="A24492" s="1">
        <v>2080100112153</v>
      </c>
      <c r="B24492" t="s">
        <v>23345</v>
      </c>
    </row>
    <row r="24493" spans="1:2">
      <c r="A24493" s="1">
        <v>2080100112160</v>
      </c>
      <c r="B24493" t="s">
        <v>23346</v>
      </c>
    </row>
    <row r="24494" spans="1:2">
      <c r="A24494" s="1">
        <v>2080100112177</v>
      </c>
      <c r="B24494" t="s">
        <v>23347</v>
      </c>
    </row>
    <row r="24495" spans="1:2">
      <c r="A24495" s="1">
        <v>2080100112184</v>
      </c>
      <c r="B24495" t="s">
        <v>23348</v>
      </c>
    </row>
    <row r="24496" spans="1:2">
      <c r="A24496" s="1">
        <v>2080100112191</v>
      </c>
      <c r="B24496" t="s">
        <v>23349</v>
      </c>
    </row>
    <row r="24497" spans="1:2">
      <c r="A24497" s="1">
        <v>2080100112207</v>
      </c>
      <c r="B24497" t="s">
        <v>23350</v>
      </c>
    </row>
    <row r="24498" spans="1:2">
      <c r="A24498" s="1">
        <v>2080100112214</v>
      </c>
      <c r="B24498" t="s">
        <v>23351</v>
      </c>
    </row>
    <row r="24499" spans="1:2">
      <c r="A24499" s="1">
        <v>2080100112221</v>
      </c>
      <c r="B24499" t="s">
        <v>23352</v>
      </c>
    </row>
    <row r="24500" spans="1:2">
      <c r="A24500" s="1">
        <v>2080100112238</v>
      </c>
      <c r="B24500" t="s">
        <v>23353</v>
      </c>
    </row>
    <row r="24501" spans="1:2">
      <c r="A24501" s="1">
        <v>2080100112245</v>
      </c>
      <c r="B24501" t="s">
        <v>23354</v>
      </c>
    </row>
    <row r="24502" spans="1:2">
      <c r="A24502" s="1">
        <v>2080100112252</v>
      </c>
      <c r="B24502" t="s">
        <v>23355</v>
      </c>
    </row>
    <row r="24503" spans="1:2">
      <c r="A24503" s="1">
        <v>2080100112269</v>
      </c>
      <c r="B24503" t="s">
        <v>23356</v>
      </c>
    </row>
    <row r="24504" spans="1:2">
      <c r="A24504" s="1">
        <v>2080100112276</v>
      </c>
      <c r="B24504" t="s">
        <v>23357</v>
      </c>
    </row>
    <row r="24505" spans="1:2">
      <c r="A24505" s="1">
        <v>2080100112283</v>
      </c>
      <c r="B24505" t="s">
        <v>23358</v>
      </c>
    </row>
    <row r="24506" spans="1:2">
      <c r="A24506" s="1">
        <v>2080100112290</v>
      </c>
      <c r="B24506" t="s">
        <v>23359</v>
      </c>
    </row>
    <row r="24507" spans="1:2">
      <c r="A24507" s="1">
        <v>2080100112306</v>
      </c>
      <c r="B24507" t="s">
        <v>23360</v>
      </c>
    </row>
    <row r="24508" spans="1:2">
      <c r="A24508" s="1">
        <v>2080100112313</v>
      </c>
      <c r="B24508" t="s">
        <v>23361</v>
      </c>
    </row>
    <row r="24509" spans="1:2">
      <c r="A24509" s="1">
        <v>2080100112320</v>
      </c>
      <c r="B24509" t="s">
        <v>23362</v>
      </c>
    </row>
    <row r="24510" spans="1:2">
      <c r="A24510" s="1">
        <v>2080100112337</v>
      </c>
      <c r="B24510" t="s">
        <v>23363</v>
      </c>
    </row>
    <row r="24511" spans="1:2">
      <c r="A24511" s="1">
        <v>2080100112344</v>
      </c>
      <c r="B24511" t="s">
        <v>23364</v>
      </c>
    </row>
    <row r="24512" spans="1:2">
      <c r="A24512" s="1">
        <v>2080100112351</v>
      </c>
      <c r="B24512" t="s">
        <v>23365</v>
      </c>
    </row>
    <row r="24513" spans="1:2">
      <c r="A24513" s="1">
        <v>2080100112368</v>
      </c>
      <c r="B24513" t="s">
        <v>23366</v>
      </c>
    </row>
    <row r="24514" spans="1:2">
      <c r="A24514" s="1">
        <v>2080100112375</v>
      </c>
      <c r="B24514" t="s">
        <v>23367</v>
      </c>
    </row>
    <row r="24515" spans="1:2">
      <c r="A24515" s="1">
        <v>2080100112382</v>
      </c>
      <c r="B24515" t="s">
        <v>23368</v>
      </c>
    </row>
    <row r="24516" spans="1:2">
      <c r="A24516" s="1">
        <v>2080100112399</v>
      </c>
      <c r="B24516" t="s">
        <v>23369</v>
      </c>
    </row>
    <row r="24517" spans="1:2">
      <c r="A24517" s="1">
        <v>2080100112405</v>
      </c>
      <c r="B24517" t="s">
        <v>23370</v>
      </c>
    </row>
    <row r="24518" spans="1:2">
      <c r="A24518" s="1">
        <v>2080100112412</v>
      </c>
      <c r="B24518" t="s">
        <v>23371</v>
      </c>
    </row>
    <row r="24519" spans="1:2">
      <c r="A24519" s="1">
        <v>2080100112429</v>
      </c>
      <c r="B24519" t="s">
        <v>23372</v>
      </c>
    </row>
    <row r="24520" spans="1:2">
      <c r="A24520" s="1">
        <v>2080100112436</v>
      </c>
      <c r="B24520" t="s">
        <v>23373</v>
      </c>
    </row>
    <row r="24521" spans="1:2">
      <c r="A24521" s="1">
        <v>2080100112443</v>
      </c>
      <c r="B24521" t="s">
        <v>23374</v>
      </c>
    </row>
    <row r="24522" spans="1:2">
      <c r="A24522" s="1">
        <v>2080100112450</v>
      </c>
      <c r="B24522" t="s">
        <v>23375</v>
      </c>
    </row>
    <row r="24523" spans="1:2">
      <c r="A24523" s="1">
        <v>2080100112467</v>
      </c>
      <c r="B24523" t="s">
        <v>23376</v>
      </c>
    </row>
    <row r="24524" spans="1:2">
      <c r="A24524" s="1">
        <v>2080100112474</v>
      </c>
      <c r="B24524" t="s">
        <v>23377</v>
      </c>
    </row>
    <row r="24525" spans="1:2">
      <c r="A24525" s="1">
        <v>2080100112481</v>
      </c>
      <c r="B24525" t="s">
        <v>23378</v>
      </c>
    </row>
    <row r="24526" spans="1:2">
      <c r="A24526" s="1">
        <v>2080100112498</v>
      </c>
      <c r="B24526" t="s">
        <v>23379</v>
      </c>
    </row>
    <row r="24527" spans="1:2">
      <c r="A24527" s="1">
        <v>2080100112504</v>
      </c>
      <c r="B24527" t="s">
        <v>23380</v>
      </c>
    </row>
    <row r="24528" spans="1:2">
      <c r="A24528" s="1">
        <v>2080100112511</v>
      </c>
      <c r="B24528" t="s">
        <v>23381</v>
      </c>
    </row>
    <row r="24529" spans="1:2">
      <c r="A24529" s="1">
        <v>2080100112528</v>
      </c>
      <c r="B24529" t="s">
        <v>23382</v>
      </c>
    </row>
    <row r="24530" spans="1:2">
      <c r="A24530" s="1">
        <v>2080100112535</v>
      </c>
      <c r="B24530" t="s">
        <v>23383</v>
      </c>
    </row>
    <row r="24531" spans="1:2">
      <c r="A24531" s="1">
        <v>2080100112542</v>
      </c>
      <c r="B24531" t="s">
        <v>23384</v>
      </c>
    </row>
    <row r="24532" spans="1:2">
      <c r="A24532" s="1">
        <v>2080100112559</v>
      </c>
      <c r="B24532" t="s">
        <v>23385</v>
      </c>
    </row>
    <row r="24533" spans="1:2">
      <c r="A24533" s="1">
        <v>2080100112566</v>
      </c>
      <c r="B24533" t="s">
        <v>23386</v>
      </c>
    </row>
    <row r="24534" spans="1:2">
      <c r="A24534" s="1">
        <v>2080100112573</v>
      </c>
      <c r="B24534" t="s">
        <v>23387</v>
      </c>
    </row>
    <row r="24535" spans="1:2">
      <c r="A24535" s="1">
        <v>2080100112580</v>
      </c>
      <c r="B24535" t="s">
        <v>23388</v>
      </c>
    </row>
    <row r="24536" spans="1:2">
      <c r="A24536" s="1">
        <v>2080100112597</v>
      </c>
      <c r="B24536" t="s">
        <v>23389</v>
      </c>
    </row>
    <row r="24537" spans="1:2">
      <c r="A24537" s="1">
        <v>2080100112603</v>
      </c>
      <c r="B24537" t="s">
        <v>23390</v>
      </c>
    </row>
    <row r="24538" spans="1:2">
      <c r="A24538" s="1">
        <v>2080100112610</v>
      </c>
      <c r="B24538" t="s">
        <v>23391</v>
      </c>
    </row>
    <row r="24539" spans="1:2">
      <c r="A24539" s="1">
        <v>2080100112627</v>
      </c>
      <c r="B24539" t="s">
        <v>23392</v>
      </c>
    </row>
    <row r="24540" spans="1:2">
      <c r="A24540" s="1">
        <v>2080100112634</v>
      </c>
      <c r="B24540" t="s">
        <v>23393</v>
      </c>
    </row>
    <row r="24541" spans="1:2">
      <c r="A24541" s="1">
        <v>2080100112641</v>
      </c>
      <c r="B24541" t="s">
        <v>23394</v>
      </c>
    </row>
    <row r="24542" spans="1:2">
      <c r="A24542" s="1">
        <v>2080100112658</v>
      </c>
      <c r="B24542" t="s">
        <v>23395</v>
      </c>
    </row>
    <row r="24543" spans="1:2">
      <c r="A24543" s="1">
        <v>2080100112665</v>
      </c>
      <c r="B24543" t="s">
        <v>23396</v>
      </c>
    </row>
    <row r="24544" spans="1:2">
      <c r="A24544" s="1">
        <v>2080100112672</v>
      </c>
      <c r="B24544" t="s">
        <v>23397</v>
      </c>
    </row>
    <row r="24545" spans="1:2">
      <c r="A24545" s="1">
        <v>2080100112689</v>
      </c>
      <c r="B24545" t="s">
        <v>23398</v>
      </c>
    </row>
    <row r="24546" spans="1:2">
      <c r="A24546" s="1">
        <v>2080100112696</v>
      </c>
      <c r="B24546" t="s">
        <v>23399</v>
      </c>
    </row>
    <row r="24547" spans="1:2">
      <c r="A24547" s="1">
        <v>2080100112702</v>
      </c>
      <c r="B24547" t="s">
        <v>23400</v>
      </c>
    </row>
    <row r="24548" spans="1:2">
      <c r="A24548" s="1">
        <v>2080100112719</v>
      </c>
      <c r="B24548" t="s">
        <v>23401</v>
      </c>
    </row>
    <row r="24549" spans="1:2">
      <c r="A24549" s="1">
        <v>2080100112726</v>
      </c>
      <c r="B24549" t="s">
        <v>23402</v>
      </c>
    </row>
    <row r="24550" spans="1:2">
      <c r="A24550" s="1">
        <v>2080100112733</v>
      </c>
      <c r="B24550" t="s">
        <v>23403</v>
      </c>
    </row>
    <row r="24551" spans="1:2">
      <c r="A24551" s="1">
        <v>2080100112740</v>
      </c>
      <c r="B24551" t="s">
        <v>23404</v>
      </c>
    </row>
    <row r="24552" spans="1:2">
      <c r="A24552" s="1">
        <v>2080100112757</v>
      </c>
      <c r="B24552" t="s">
        <v>23405</v>
      </c>
    </row>
    <row r="24553" spans="1:2">
      <c r="A24553" s="1">
        <v>2080100112764</v>
      </c>
      <c r="B24553" t="s">
        <v>23406</v>
      </c>
    </row>
    <row r="24554" spans="1:2">
      <c r="A24554" s="1">
        <v>2080100112771</v>
      </c>
      <c r="B24554" t="s">
        <v>23407</v>
      </c>
    </row>
    <row r="24555" spans="1:2">
      <c r="A24555" s="1">
        <v>2080100112788</v>
      </c>
      <c r="B24555" t="s">
        <v>23408</v>
      </c>
    </row>
    <row r="24556" spans="1:2">
      <c r="A24556" s="1">
        <v>2080100112795</v>
      </c>
      <c r="B24556" t="s">
        <v>23409</v>
      </c>
    </row>
    <row r="24557" spans="1:2">
      <c r="A24557" s="1">
        <v>2080100112801</v>
      </c>
      <c r="B24557" t="s">
        <v>23410</v>
      </c>
    </row>
    <row r="24558" spans="1:2">
      <c r="A24558" s="1">
        <v>2080100112818</v>
      </c>
      <c r="B24558" t="s">
        <v>23411</v>
      </c>
    </row>
    <row r="24559" spans="1:2">
      <c r="A24559" s="1">
        <v>2080100112825</v>
      </c>
      <c r="B24559" t="s">
        <v>23412</v>
      </c>
    </row>
    <row r="24560" spans="1:2">
      <c r="A24560" s="1">
        <v>2080100112832</v>
      </c>
      <c r="B24560" t="s">
        <v>23413</v>
      </c>
    </row>
    <row r="24561" spans="1:2">
      <c r="A24561" s="1">
        <v>2080100112849</v>
      </c>
      <c r="B24561" t="s">
        <v>23414</v>
      </c>
    </row>
    <row r="24562" spans="1:2">
      <c r="A24562" s="1">
        <v>2080100112856</v>
      </c>
      <c r="B24562" t="s">
        <v>23415</v>
      </c>
    </row>
    <row r="24563" spans="1:2">
      <c r="A24563" s="1">
        <v>2080100112863</v>
      </c>
      <c r="B24563" t="s">
        <v>23416</v>
      </c>
    </row>
    <row r="24564" spans="1:2">
      <c r="A24564" s="1">
        <v>2080100112870</v>
      </c>
      <c r="B24564" t="s">
        <v>23417</v>
      </c>
    </row>
    <row r="24565" spans="1:2">
      <c r="A24565" s="1">
        <v>2080100112887</v>
      </c>
      <c r="B24565" t="s">
        <v>23418</v>
      </c>
    </row>
    <row r="24566" spans="1:2">
      <c r="A24566" s="1">
        <v>2080100112894</v>
      </c>
      <c r="B24566" t="s">
        <v>23419</v>
      </c>
    </row>
    <row r="24567" spans="1:2">
      <c r="A24567" s="1">
        <v>2080100112900</v>
      </c>
      <c r="B24567" t="s">
        <v>23420</v>
      </c>
    </row>
    <row r="24568" spans="1:2">
      <c r="A24568" s="1">
        <v>2080100112917</v>
      </c>
      <c r="B24568" t="s">
        <v>23421</v>
      </c>
    </row>
    <row r="24569" spans="1:2">
      <c r="A24569" s="1">
        <v>2080100112924</v>
      </c>
      <c r="B24569" t="s">
        <v>23422</v>
      </c>
    </row>
    <row r="24570" spans="1:2">
      <c r="A24570" s="1">
        <v>2080100112931</v>
      </c>
      <c r="B24570" t="s">
        <v>23423</v>
      </c>
    </row>
    <row r="24571" spans="1:2">
      <c r="A24571" s="1">
        <v>2080100112948</v>
      </c>
      <c r="B24571" t="s">
        <v>23424</v>
      </c>
    </row>
    <row r="24572" spans="1:2">
      <c r="A24572" s="1">
        <v>2080100112955</v>
      </c>
      <c r="B24572" t="s">
        <v>23425</v>
      </c>
    </row>
    <row r="24573" spans="1:2">
      <c r="A24573" s="1">
        <v>2080100112962</v>
      </c>
      <c r="B24573" t="s">
        <v>23426</v>
      </c>
    </row>
    <row r="24574" spans="1:2">
      <c r="A24574" s="1">
        <v>2080100112979</v>
      </c>
      <c r="B24574" t="s">
        <v>23427</v>
      </c>
    </row>
    <row r="24575" spans="1:2">
      <c r="A24575" s="1">
        <v>2080100112986</v>
      </c>
      <c r="B24575" t="s">
        <v>23428</v>
      </c>
    </row>
    <row r="24576" spans="1:2">
      <c r="A24576" s="1">
        <v>2080100112993</v>
      </c>
      <c r="B24576" t="s">
        <v>23429</v>
      </c>
    </row>
    <row r="24577" spans="1:2">
      <c r="A24577" s="1">
        <v>2080100113006</v>
      </c>
      <c r="B24577" t="s">
        <v>23430</v>
      </c>
    </row>
    <row r="24578" spans="1:2">
      <c r="A24578" s="1">
        <v>2080100113013</v>
      </c>
      <c r="B24578" t="s">
        <v>23431</v>
      </c>
    </row>
    <row r="24579" spans="1:2">
      <c r="A24579" s="1">
        <v>2080100113020</v>
      </c>
      <c r="B24579" t="s">
        <v>23432</v>
      </c>
    </row>
    <row r="24580" spans="1:2">
      <c r="A24580" s="1">
        <v>2080100113037</v>
      </c>
      <c r="B24580" t="s">
        <v>23433</v>
      </c>
    </row>
    <row r="24581" spans="1:2">
      <c r="A24581" s="1">
        <v>2080100113044</v>
      </c>
      <c r="B24581" t="s">
        <v>23434</v>
      </c>
    </row>
    <row r="24582" spans="1:2">
      <c r="A24582" s="1">
        <v>2080100113051</v>
      </c>
      <c r="B24582" t="s">
        <v>23435</v>
      </c>
    </row>
    <row r="24583" spans="1:2">
      <c r="A24583" s="1">
        <v>2080100113068</v>
      </c>
      <c r="B24583" t="s">
        <v>23436</v>
      </c>
    </row>
    <row r="24584" spans="1:2">
      <c r="A24584" s="1">
        <v>2080100113075</v>
      </c>
      <c r="B24584" t="s">
        <v>23437</v>
      </c>
    </row>
    <row r="24585" spans="1:2">
      <c r="A24585" s="1">
        <v>2080100113082</v>
      </c>
      <c r="B24585" t="s">
        <v>23438</v>
      </c>
    </row>
    <row r="24586" spans="1:2">
      <c r="A24586" s="1">
        <v>2080100113099</v>
      </c>
      <c r="B24586" t="s">
        <v>23439</v>
      </c>
    </row>
    <row r="24587" spans="1:2">
      <c r="A24587" s="1">
        <v>2080100113105</v>
      </c>
      <c r="B24587" t="s">
        <v>23440</v>
      </c>
    </row>
    <row r="24588" spans="1:2">
      <c r="A24588" s="1">
        <v>2080100113112</v>
      </c>
      <c r="B24588" t="s">
        <v>23441</v>
      </c>
    </row>
    <row r="24589" spans="1:2">
      <c r="A24589" s="1">
        <v>2080100113129</v>
      </c>
      <c r="B24589" t="s">
        <v>23442</v>
      </c>
    </row>
    <row r="24590" spans="1:2">
      <c r="A24590" s="1">
        <v>2080100113136</v>
      </c>
      <c r="B24590" t="s">
        <v>23443</v>
      </c>
    </row>
    <row r="24591" spans="1:2">
      <c r="A24591" s="1">
        <v>2080100113143</v>
      </c>
      <c r="B24591" t="s">
        <v>23444</v>
      </c>
    </row>
    <row r="24592" spans="1:2">
      <c r="A24592" s="1">
        <v>2080100113150</v>
      </c>
      <c r="B24592" t="s">
        <v>23445</v>
      </c>
    </row>
    <row r="24593" spans="1:2">
      <c r="A24593" s="1">
        <v>2080100113167</v>
      </c>
      <c r="B24593" t="s">
        <v>23446</v>
      </c>
    </row>
    <row r="24594" spans="1:2">
      <c r="A24594" s="1">
        <v>2080100113174</v>
      </c>
      <c r="B24594" t="s">
        <v>23447</v>
      </c>
    </row>
    <row r="24595" spans="1:2">
      <c r="A24595" s="1">
        <v>2080100113181</v>
      </c>
      <c r="B24595" t="s">
        <v>23448</v>
      </c>
    </row>
    <row r="24596" spans="1:2">
      <c r="A24596" s="1">
        <v>2080100113198</v>
      </c>
      <c r="B24596" t="s">
        <v>23449</v>
      </c>
    </row>
    <row r="24597" spans="1:2">
      <c r="A24597" s="1">
        <v>2080100113204</v>
      </c>
      <c r="B24597" t="s">
        <v>23450</v>
      </c>
    </row>
    <row r="24598" spans="1:2">
      <c r="A24598" s="1">
        <v>2080100113211</v>
      </c>
      <c r="B24598" t="s">
        <v>23451</v>
      </c>
    </row>
    <row r="24599" spans="1:2">
      <c r="A24599" s="1">
        <v>2080100113228</v>
      </c>
      <c r="B24599" t="s">
        <v>23452</v>
      </c>
    </row>
    <row r="24600" spans="1:2">
      <c r="A24600" s="1">
        <v>2080100113235</v>
      </c>
      <c r="B24600" t="s">
        <v>23453</v>
      </c>
    </row>
    <row r="24601" spans="1:2">
      <c r="A24601" s="1">
        <v>2080100113242</v>
      </c>
      <c r="B24601" t="s">
        <v>23454</v>
      </c>
    </row>
    <row r="24602" spans="1:2">
      <c r="A24602" s="1">
        <v>2080100113259</v>
      </c>
      <c r="B24602" t="s">
        <v>23455</v>
      </c>
    </row>
    <row r="24603" spans="1:2">
      <c r="A24603" s="1">
        <v>2080100113266</v>
      </c>
      <c r="B24603" t="s">
        <v>23456</v>
      </c>
    </row>
    <row r="24604" spans="1:2">
      <c r="A24604" s="1">
        <v>2080100113273</v>
      </c>
      <c r="B24604" t="s">
        <v>23457</v>
      </c>
    </row>
    <row r="24605" spans="1:2">
      <c r="A24605" s="1">
        <v>2080100113280</v>
      </c>
      <c r="B24605" t="s">
        <v>23458</v>
      </c>
    </row>
    <row r="24606" spans="1:2">
      <c r="A24606" s="1">
        <v>2080100113297</v>
      </c>
      <c r="B24606" t="s">
        <v>23459</v>
      </c>
    </row>
    <row r="24607" spans="1:2">
      <c r="A24607" s="1">
        <v>2080100113303</v>
      </c>
      <c r="B24607" t="s">
        <v>23460</v>
      </c>
    </row>
    <row r="24608" spans="1:2">
      <c r="A24608" s="1">
        <v>2080100113310</v>
      </c>
      <c r="B24608" t="s">
        <v>23461</v>
      </c>
    </row>
    <row r="24609" spans="1:2">
      <c r="A24609" s="1">
        <v>2080100113327</v>
      </c>
      <c r="B24609" t="s">
        <v>23462</v>
      </c>
    </row>
    <row r="24610" spans="1:2">
      <c r="A24610" s="1">
        <v>2080100113334</v>
      </c>
      <c r="B24610" t="s">
        <v>23463</v>
      </c>
    </row>
    <row r="24611" spans="1:2">
      <c r="A24611" s="1">
        <v>2080100113341</v>
      </c>
      <c r="B24611" t="s">
        <v>23464</v>
      </c>
    </row>
    <row r="24612" spans="1:2">
      <c r="A24612" s="1">
        <v>2080100113358</v>
      </c>
      <c r="B24612" t="s">
        <v>23465</v>
      </c>
    </row>
    <row r="24613" spans="1:2">
      <c r="A24613" s="1">
        <v>2080100113365</v>
      </c>
      <c r="B24613" t="s">
        <v>23466</v>
      </c>
    </row>
    <row r="24614" spans="1:2">
      <c r="A24614" s="1">
        <v>2080100113372</v>
      </c>
      <c r="B24614" t="s">
        <v>23467</v>
      </c>
    </row>
    <row r="24615" spans="1:2">
      <c r="A24615" s="1">
        <v>2080100113389</v>
      </c>
      <c r="B24615" t="s">
        <v>23468</v>
      </c>
    </row>
    <row r="24616" spans="1:2">
      <c r="A24616" s="1">
        <v>2080100113396</v>
      </c>
      <c r="B24616" t="s">
        <v>23469</v>
      </c>
    </row>
    <row r="24617" spans="1:2">
      <c r="A24617" s="1">
        <v>2080100113402</v>
      </c>
      <c r="B24617" t="s">
        <v>23470</v>
      </c>
    </row>
    <row r="24618" spans="1:2">
      <c r="A24618" s="1">
        <v>2080100113419</v>
      </c>
      <c r="B24618" t="s">
        <v>23471</v>
      </c>
    </row>
    <row r="24619" spans="1:2">
      <c r="A24619" s="1">
        <v>2080100113426</v>
      </c>
      <c r="B24619" t="s">
        <v>23472</v>
      </c>
    </row>
    <row r="24620" spans="1:2">
      <c r="A24620" s="1">
        <v>2080100113433</v>
      </c>
      <c r="B24620" t="s">
        <v>23473</v>
      </c>
    </row>
    <row r="24621" spans="1:2">
      <c r="A24621" s="1">
        <v>2080100113440</v>
      </c>
      <c r="B24621" t="s">
        <v>23474</v>
      </c>
    </row>
    <row r="24622" spans="1:2">
      <c r="A24622" s="1">
        <v>2080100113457</v>
      </c>
      <c r="B24622" t="s">
        <v>23475</v>
      </c>
    </row>
    <row r="24623" spans="1:2">
      <c r="A24623" s="1">
        <v>2080100113464</v>
      </c>
      <c r="B24623" t="s">
        <v>23476</v>
      </c>
    </row>
    <row r="24624" spans="1:2">
      <c r="A24624" s="1">
        <v>2080100113471</v>
      </c>
      <c r="B24624" t="s">
        <v>23477</v>
      </c>
    </row>
    <row r="24625" spans="1:2">
      <c r="A24625" s="1">
        <v>2080100113488</v>
      </c>
      <c r="B24625" t="s">
        <v>23478</v>
      </c>
    </row>
    <row r="24626" spans="1:2">
      <c r="A24626" s="1">
        <v>2080100113495</v>
      </c>
      <c r="B24626" t="s">
        <v>23479</v>
      </c>
    </row>
    <row r="24627" spans="1:2">
      <c r="A24627" s="1">
        <v>2080100113501</v>
      </c>
      <c r="B24627" t="s">
        <v>23480</v>
      </c>
    </row>
    <row r="24628" spans="1:2">
      <c r="A24628" s="1">
        <v>2080100113518</v>
      </c>
      <c r="B24628" t="s">
        <v>23481</v>
      </c>
    </row>
    <row r="24629" spans="1:2">
      <c r="A24629" s="1">
        <v>2080100113525</v>
      </c>
      <c r="B24629" t="s">
        <v>23482</v>
      </c>
    </row>
    <row r="24630" spans="1:2">
      <c r="A24630" s="1">
        <v>2080100113532</v>
      </c>
      <c r="B24630" t="s">
        <v>23483</v>
      </c>
    </row>
    <row r="24631" spans="1:2">
      <c r="A24631" s="1">
        <v>2080100113549</v>
      </c>
      <c r="B24631" t="s">
        <v>23484</v>
      </c>
    </row>
    <row r="24632" spans="1:2">
      <c r="A24632" s="1">
        <v>2080100113556</v>
      </c>
      <c r="B24632" t="s">
        <v>23485</v>
      </c>
    </row>
    <row r="24633" spans="1:2">
      <c r="A24633" s="1">
        <v>2080100113563</v>
      </c>
      <c r="B24633" t="s">
        <v>23486</v>
      </c>
    </row>
    <row r="24634" spans="1:2">
      <c r="A24634" s="1">
        <v>2080100113570</v>
      </c>
      <c r="B24634" t="s">
        <v>23487</v>
      </c>
    </row>
    <row r="24635" spans="1:2">
      <c r="A24635" s="1">
        <v>2080100113587</v>
      </c>
      <c r="B24635" t="s">
        <v>23488</v>
      </c>
    </row>
    <row r="24636" spans="1:2">
      <c r="A24636" s="1">
        <v>2080100113594</v>
      </c>
      <c r="B24636" t="s">
        <v>23489</v>
      </c>
    </row>
    <row r="24637" spans="1:2">
      <c r="A24637" s="1">
        <v>2080100113600</v>
      </c>
      <c r="B24637" t="s">
        <v>23490</v>
      </c>
    </row>
    <row r="24638" spans="1:2">
      <c r="A24638" s="1">
        <v>2080100113617</v>
      </c>
      <c r="B24638" t="s">
        <v>23491</v>
      </c>
    </row>
    <row r="24639" spans="1:2">
      <c r="A24639" s="1">
        <v>2080100113624</v>
      </c>
      <c r="B24639" t="s">
        <v>23492</v>
      </c>
    </row>
    <row r="24640" spans="1:2">
      <c r="A24640" s="1">
        <v>2080100113631</v>
      </c>
      <c r="B24640" t="s">
        <v>23493</v>
      </c>
    </row>
    <row r="24641" spans="1:2">
      <c r="A24641" s="1">
        <v>2080100113648</v>
      </c>
      <c r="B24641" t="s">
        <v>23494</v>
      </c>
    </row>
    <row r="24642" spans="1:2">
      <c r="A24642" s="1">
        <v>2080100113655</v>
      </c>
      <c r="B24642" t="s">
        <v>23495</v>
      </c>
    </row>
    <row r="24643" spans="1:2">
      <c r="A24643" s="1">
        <v>2080100113662</v>
      </c>
      <c r="B24643" t="s">
        <v>23496</v>
      </c>
    </row>
    <row r="24644" spans="1:2">
      <c r="A24644" s="1">
        <v>2080100113679</v>
      </c>
      <c r="B24644" t="s">
        <v>23497</v>
      </c>
    </row>
    <row r="24645" spans="1:2">
      <c r="A24645" s="1">
        <v>2080100113686</v>
      </c>
      <c r="B24645" t="s">
        <v>23498</v>
      </c>
    </row>
    <row r="24646" spans="1:2">
      <c r="A24646" s="1">
        <v>2080100113693</v>
      </c>
      <c r="B24646" t="s">
        <v>23499</v>
      </c>
    </row>
    <row r="24647" spans="1:2">
      <c r="A24647" s="1">
        <v>2080100113709</v>
      </c>
      <c r="B24647" t="s">
        <v>23500</v>
      </c>
    </row>
    <row r="24648" spans="1:2">
      <c r="A24648" s="1">
        <v>2080100113716</v>
      </c>
      <c r="B24648" t="s">
        <v>23501</v>
      </c>
    </row>
    <row r="24649" spans="1:2">
      <c r="A24649" s="1">
        <v>2080100113723</v>
      </c>
      <c r="B24649" t="s">
        <v>23502</v>
      </c>
    </row>
    <row r="24650" spans="1:2">
      <c r="A24650" s="1">
        <v>2080100113730</v>
      </c>
      <c r="B24650" t="s">
        <v>23503</v>
      </c>
    </row>
    <row r="24651" spans="1:2">
      <c r="A24651" s="1">
        <v>2080100113747</v>
      </c>
      <c r="B24651" t="s">
        <v>23504</v>
      </c>
    </row>
    <row r="24652" spans="1:2">
      <c r="A24652" s="1">
        <v>2080100113754</v>
      </c>
      <c r="B24652" t="s">
        <v>23505</v>
      </c>
    </row>
    <row r="24653" spans="1:2">
      <c r="A24653" s="1">
        <v>2080100113761</v>
      </c>
      <c r="B24653" t="s">
        <v>23506</v>
      </c>
    </row>
    <row r="24654" spans="1:2">
      <c r="A24654" s="1">
        <v>2080100113778</v>
      </c>
      <c r="B24654" t="e">
        <f>+T-TOILET TANK FLUIDMASTER FITTING FM100CS</f>
        <v>#NAME?</v>
      </c>
    </row>
    <row r="24655" spans="1:2">
      <c r="A24655" s="1">
        <v>2080100113785</v>
      </c>
      <c r="B24655" t="s">
        <v>23507</v>
      </c>
    </row>
    <row r="24656" spans="1:2">
      <c r="A24656" s="1">
        <v>2080100113792</v>
      </c>
      <c r="B24656" t="s">
        <v>23508</v>
      </c>
    </row>
    <row r="24657" spans="1:2">
      <c r="A24657" s="1">
        <v>2080100113808</v>
      </c>
      <c r="B24657" t="s">
        <v>23509</v>
      </c>
    </row>
    <row r="24658" spans="1:2">
      <c r="A24658" s="1">
        <v>2080100113815</v>
      </c>
      <c r="B24658" t="s">
        <v>23510</v>
      </c>
    </row>
    <row r="24659" spans="1:2">
      <c r="A24659" s="1">
        <v>2080100113822</v>
      </c>
      <c r="B24659" t="s">
        <v>23511</v>
      </c>
    </row>
    <row r="24660" spans="1:2">
      <c r="A24660" s="1">
        <v>2080100113839</v>
      </c>
      <c r="B24660" t="s">
        <v>23512</v>
      </c>
    </row>
    <row r="24661" spans="1:2">
      <c r="A24661" s="1">
        <v>2080100113846</v>
      </c>
      <c r="B24661" t="s">
        <v>23513</v>
      </c>
    </row>
    <row r="24662" spans="1:2">
      <c r="A24662" s="1">
        <v>2080100113853</v>
      </c>
      <c r="B24662" t="s">
        <v>23514</v>
      </c>
    </row>
    <row r="24663" spans="1:2">
      <c r="A24663" s="1">
        <v>2080100113860</v>
      </c>
      <c r="B24663" t="s">
        <v>23515</v>
      </c>
    </row>
    <row r="24664" spans="1:2">
      <c r="A24664" s="1">
        <v>2080100113877</v>
      </c>
      <c r="B24664" t="s">
        <v>23516</v>
      </c>
    </row>
    <row r="24665" spans="1:2">
      <c r="A24665" s="1">
        <v>2080100113884</v>
      </c>
      <c r="B24665" t="s">
        <v>23517</v>
      </c>
    </row>
    <row r="24666" spans="1:2">
      <c r="A24666" s="1">
        <v>2080100113891</v>
      </c>
      <c r="B24666" t="s">
        <v>23518</v>
      </c>
    </row>
    <row r="24667" spans="1:2">
      <c r="A24667" s="1">
        <v>2080100113907</v>
      </c>
      <c r="B24667" t="s">
        <v>23519</v>
      </c>
    </row>
    <row r="24668" spans="1:2">
      <c r="A24668" s="1">
        <v>2080100113914</v>
      </c>
      <c r="B24668" t="s">
        <v>23520</v>
      </c>
    </row>
    <row r="24669" spans="1:2">
      <c r="A24669" s="1">
        <v>2080100113921</v>
      </c>
      <c r="B24669" t="s">
        <v>23521</v>
      </c>
    </row>
    <row r="24670" spans="1:2">
      <c r="A24670" s="1">
        <v>2080100113938</v>
      </c>
      <c r="B24670" t="s">
        <v>23522</v>
      </c>
    </row>
    <row r="24671" spans="1:2">
      <c r="A24671" s="1">
        <v>2080100113945</v>
      </c>
      <c r="B24671" t="s">
        <v>23523</v>
      </c>
    </row>
    <row r="24672" spans="1:2">
      <c r="A24672" s="1">
        <v>2080100113952</v>
      </c>
      <c r="B24672" t="s">
        <v>23524</v>
      </c>
    </row>
    <row r="24673" spans="1:2">
      <c r="A24673" s="1">
        <v>2080100113969</v>
      </c>
      <c r="B24673" t="s">
        <v>23525</v>
      </c>
    </row>
    <row r="24674" spans="1:2">
      <c r="A24674" s="1">
        <v>2080100113976</v>
      </c>
      <c r="B24674" t="s">
        <v>23526</v>
      </c>
    </row>
    <row r="24675" spans="1:2">
      <c r="A24675" s="1">
        <v>2080100113983</v>
      </c>
      <c r="B24675" t="s">
        <v>23527</v>
      </c>
    </row>
    <row r="24676" spans="1:2">
      <c r="A24676" s="1">
        <v>2080100113990</v>
      </c>
      <c r="B24676" t="s">
        <v>23528</v>
      </c>
    </row>
    <row r="24677" spans="1:2">
      <c r="A24677" s="1">
        <v>2080100114003</v>
      </c>
      <c r="B24677" t="s">
        <v>23529</v>
      </c>
    </row>
    <row r="24678" spans="1:2">
      <c r="A24678" s="1">
        <v>2080100114010</v>
      </c>
      <c r="B24678" t="s">
        <v>23530</v>
      </c>
    </row>
    <row r="24679" spans="1:2">
      <c r="A24679" s="1">
        <v>2080100114027</v>
      </c>
      <c r="B24679" t="s">
        <v>23531</v>
      </c>
    </row>
    <row r="24680" spans="1:2">
      <c r="A24680" s="1">
        <v>2080100114034</v>
      </c>
      <c r="B24680" t="s">
        <v>23532</v>
      </c>
    </row>
    <row r="24681" spans="1:2">
      <c r="A24681" s="1">
        <v>2080100114041</v>
      </c>
      <c r="B24681" t="s">
        <v>23533</v>
      </c>
    </row>
    <row r="24682" spans="1:2">
      <c r="A24682" s="1">
        <v>2080100114058</v>
      </c>
      <c r="B24682" t="s">
        <v>23534</v>
      </c>
    </row>
    <row r="24683" spans="1:2">
      <c r="A24683" s="1">
        <v>2080100114065</v>
      </c>
      <c r="B24683" t="s">
        <v>23535</v>
      </c>
    </row>
    <row r="24684" spans="1:2">
      <c r="A24684" s="1">
        <v>2080100114072</v>
      </c>
      <c r="B24684" t="s">
        <v>23536</v>
      </c>
    </row>
    <row r="24685" spans="1:2">
      <c r="A24685" s="1">
        <v>2080100114089</v>
      </c>
      <c r="B24685" t="s">
        <v>23537</v>
      </c>
    </row>
    <row r="24686" spans="1:2">
      <c r="A24686" s="1">
        <v>2080100114096</v>
      </c>
      <c r="B24686" t="s">
        <v>23538</v>
      </c>
    </row>
    <row r="24687" spans="1:2">
      <c r="A24687" s="1">
        <v>2080100114102</v>
      </c>
      <c r="B24687" t="s">
        <v>23539</v>
      </c>
    </row>
    <row r="24688" spans="1:2">
      <c r="A24688" s="1">
        <v>2080100114119</v>
      </c>
      <c r="B24688" t="s">
        <v>23540</v>
      </c>
    </row>
    <row r="24689" spans="1:2">
      <c r="A24689" s="1">
        <v>2080100114126</v>
      </c>
      <c r="B24689" t="s">
        <v>23541</v>
      </c>
    </row>
    <row r="24690" spans="1:2">
      <c r="A24690" s="1">
        <v>2080100114133</v>
      </c>
      <c r="B24690" t="s">
        <v>23542</v>
      </c>
    </row>
    <row r="24691" spans="1:2">
      <c r="A24691" s="1">
        <v>2080100114140</v>
      </c>
      <c r="B24691" t="s">
        <v>23543</v>
      </c>
    </row>
    <row r="24692" spans="1:2">
      <c r="A24692" s="1">
        <v>2080100114157</v>
      </c>
      <c r="B24692" t="s">
        <v>23544</v>
      </c>
    </row>
    <row r="24693" spans="1:2">
      <c r="A24693" s="1">
        <v>2080100114164</v>
      </c>
      <c r="B24693" t="s">
        <v>23545</v>
      </c>
    </row>
    <row r="24694" spans="1:2">
      <c r="A24694" s="1">
        <v>2080100114171</v>
      </c>
      <c r="B24694" t="s">
        <v>23546</v>
      </c>
    </row>
    <row r="24695" spans="1:2">
      <c r="A24695" s="1">
        <v>2080100114188</v>
      </c>
      <c r="B24695" t="s">
        <v>23547</v>
      </c>
    </row>
    <row r="24696" spans="1:2">
      <c r="A24696" s="1">
        <v>2080100114195</v>
      </c>
      <c r="B24696" t="s">
        <v>23548</v>
      </c>
    </row>
    <row r="24697" spans="1:2">
      <c r="A24697" s="1">
        <v>2080100114201</v>
      </c>
      <c r="B24697" t="s">
        <v>23549</v>
      </c>
    </row>
    <row r="24698" spans="1:2">
      <c r="A24698" s="1">
        <v>2080100114218</v>
      </c>
      <c r="B24698" t="s">
        <v>23550</v>
      </c>
    </row>
    <row r="24699" spans="1:2">
      <c r="A24699" s="1">
        <v>2080100114225</v>
      </c>
      <c r="B24699" t="s">
        <v>23551</v>
      </c>
    </row>
    <row r="24700" spans="1:2">
      <c r="A24700" s="1">
        <v>2080100114232</v>
      </c>
      <c r="B24700" t="s">
        <v>23552</v>
      </c>
    </row>
    <row r="24701" spans="1:2">
      <c r="A24701" s="1">
        <v>2080100114249</v>
      </c>
      <c r="B24701" t="s">
        <v>23553</v>
      </c>
    </row>
    <row r="24702" spans="1:2">
      <c r="A24702" s="1">
        <v>2080100114256</v>
      </c>
      <c r="B24702" t="s">
        <v>23554</v>
      </c>
    </row>
    <row r="24703" spans="1:2">
      <c r="A24703" s="1">
        <v>2080100114263</v>
      </c>
      <c r="B24703" t="s">
        <v>23555</v>
      </c>
    </row>
    <row r="24704" spans="1:2">
      <c r="A24704" s="1">
        <v>2080100114270</v>
      </c>
      <c r="B24704" t="s">
        <v>23556</v>
      </c>
    </row>
    <row r="24705" spans="1:2">
      <c r="A24705" s="1">
        <v>2080100114287</v>
      </c>
      <c r="B24705" t="s">
        <v>23557</v>
      </c>
    </row>
    <row r="24706" spans="1:2">
      <c r="A24706" s="1">
        <v>2080100114294</v>
      </c>
      <c r="B24706" t="s">
        <v>23558</v>
      </c>
    </row>
    <row r="24707" spans="1:2">
      <c r="A24707" s="1">
        <v>2080100114300</v>
      </c>
      <c r="B24707" t="s">
        <v>23559</v>
      </c>
    </row>
    <row r="24708" spans="1:2">
      <c r="A24708" s="1">
        <v>2080100114317</v>
      </c>
      <c r="B24708" t="s">
        <v>23560</v>
      </c>
    </row>
    <row r="24709" spans="1:2">
      <c r="A24709" s="1">
        <v>2080100114324</v>
      </c>
      <c r="B24709" t="s">
        <v>23561</v>
      </c>
    </row>
    <row r="24710" spans="1:2">
      <c r="A24710" s="1">
        <v>2080100114331</v>
      </c>
      <c r="B24710" t="s">
        <v>23562</v>
      </c>
    </row>
    <row r="24711" spans="1:2">
      <c r="A24711" s="1">
        <v>2080100114348</v>
      </c>
      <c r="B24711" t="s">
        <v>23563</v>
      </c>
    </row>
    <row r="24712" spans="1:2">
      <c r="A24712" s="1">
        <v>2080100114355</v>
      </c>
      <c r="B24712" t="s">
        <v>23564</v>
      </c>
    </row>
    <row r="24713" spans="1:2">
      <c r="A24713" s="1">
        <v>2080100114362</v>
      </c>
      <c r="B24713" t="s">
        <v>23565</v>
      </c>
    </row>
    <row r="24714" spans="1:2">
      <c r="A24714" s="1">
        <v>2080100114379</v>
      </c>
      <c r="B24714" t="s">
        <v>23566</v>
      </c>
    </row>
    <row r="24715" spans="1:2">
      <c r="A24715" s="1">
        <v>2080100114386</v>
      </c>
      <c r="B24715" t="s">
        <v>23567</v>
      </c>
    </row>
    <row r="24716" spans="1:2">
      <c r="A24716" s="1">
        <v>2080100114393</v>
      </c>
      <c r="B24716" t="s">
        <v>23568</v>
      </c>
    </row>
    <row r="24717" spans="1:2">
      <c r="A24717" s="1">
        <v>2080100114409</v>
      </c>
      <c r="B24717" t="s">
        <v>23569</v>
      </c>
    </row>
    <row r="24718" spans="1:2">
      <c r="A24718" s="1">
        <v>2080100114416</v>
      </c>
      <c r="B24718" t="s">
        <v>23570</v>
      </c>
    </row>
    <row r="24719" spans="1:2">
      <c r="A24719" s="1">
        <v>2080100114423</v>
      </c>
      <c r="B24719" t="s">
        <v>23571</v>
      </c>
    </row>
    <row r="24720" spans="1:2">
      <c r="A24720" s="1">
        <v>2080100114430</v>
      </c>
      <c r="B24720" t="s">
        <v>23572</v>
      </c>
    </row>
    <row r="24721" spans="1:2">
      <c r="A24721" s="1">
        <v>2080100114447</v>
      </c>
      <c r="B24721" t="s">
        <v>23573</v>
      </c>
    </row>
    <row r="24722" spans="1:2">
      <c r="A24722" s="1">
        <v>2080100114454</v>
      </c>
      <c r="B24722" t="s">
        <v>23574</v>
      </c>
    </row>
    <row r="24723" spans="1:2">
      <c r="A24723" s="1">
        <v>2080100114461</v>
      </c>
      <c r="B24723" t="s">
        <v>23575</v>
      </c>
    </row>
    <row r="24724" spans="1:2">
      <c r="A24724" s="1">
        <v>2080100114478</v>
      </c>
      <c r="B24724" t="s">
        <v>23576</v>
      </c>
    </row>
    <row r="24725" spans="1:2">
      <c r="A24725" s="1">
        <v>2080100114485</v>
      </c>
      <c r="B24725" t="s">
        <v>23577</v>
      </c>
    </row>
    <row r="24726" spans="1:2">
      <c r="A24726" s="1">
        <v>2080100114492</v>
      </c>
      <c r="B24726" t="s">
        <v>23578</v>
      </c>
    </row>
    <row r="24727" spans="1:2">
      <c r="A24727" s="1">
        <v>2080100114508</v>
      </c>
      <c r="B24727" t="s">
        <v>23579</v>
      </c>
    </row>
    <row r="24728" spans="1:2">
      <c r="A24728" s="1">
        <v>2080100114515</v>
      </c>
      <c r="B24728" t="s">
        <v>23580</v>
      </c>
    </row>
    <row r="24729" spans="1:2">
      <c r="A24729" s="1">
        <v>2080100114522</v>
      </c>
      <c r="B24729" t="s">
        <v>23581</v>
      </c>
    </row>
    <row r="24730" spans="1:2">
      <c r="A24730" s="1">
        <v>2080100114539</v>
      </c>
      <c r="B24730" t="s">
        <v>23582</v>
      </c>
    </row>
    <row r="24731" spans="1:2">
      <c r="A24731" s="1">
        <v>2080100114546</v>
      </c>
      <c r="B24731" t="s">
        <v>23583</v>
      </c>
    </row>
    <row r="24732" spans="1:2">
      <c r="A24732" s="1">
        <v>2080100114553</v>
      </c>
      <c r="B24732" t="s">
        <v>23584</v>
      </c>
    </row>
    <row r="24733" spans="1:2">
      <c r="A24733" s="1">
        <v>2080100114560</v>
      </c>
      <c r="B24733" t="s">
        <v>23585</v>
      </c>
    </row>
    <row r="24734" spans="1:2">
      <c r="A24734" s="1">
        <v>2080100114577</v>
      </c>
      <c r="B24734" t="s">
        <v>23586</v>
      </c>
    </row>
    <row r="24735" spans="1:2">
      <c r="A24735" s="1">
        <v>2080100114584</v>
      </c>
      <c r="B24735" t="s">
        <v>23587</v>
      </c>
    </row>
    <row r="24736" spans="1:2">
      <c r="A24736" s="1">
        <v>2080100114591</v>
      </c>
      <c r="B24736" t="s">
        <v>23588</v>
      </c>
    </row>
    <row r="24737" spans="1:2">
      <c r="A24737" s="1">
        <v>2080100114607</v>
      </c>
      <c r="B24737" t="s">
        <v>23589</v>
      </c>
    </row>
    <row r="24738" spans="1:2">
      <c r="A24738" s="1">
        <v>2080100114614</v>
      </c>
      <c r="B24738" t="s">
        <v>23590</v>
      </c>
    </row>
    <row r="24739" spans="1:2">
      <c r="A24739" s="1">
        <v>2080100114621</v>
      </c>
      <c r="B24739" t="s">
        <v>23591</v>
      </c>
    </row>
    <row r="24740" spans="1:2">
      <c r="A24740" s="1">
        <v>2080100114638</v>
      </c>
      <c r="B24740" t="s">
        <v>23592</v>
      </c>
    </row>
    <row r="24741" spans="1:2">
      <c r="A24741" s="1">
        <v>2080100114645</v>
      </c>
      <c r="B24741" t="s">
        <v>23593</v>
      </c>
    </row>
    <row r="24742" spans="1:2">
      <c r="A24742" s="1">
        <v>2080100114652</v>
      </c>
      <c r="B24742" t="s">
        <v>23594</v>
      </c>
    </row>
    <row r="24743" spans="1:2">
      <c r="A24743" s="1">
        <v>2080100114669</v>
      </c>
      <c r="B24743" t="s">
        <v>23595</v>
      </c>
    </row>
    <row r="24744" spans="1:2">
      <c r="A24744" s="1">
        <v>2080100114676</v>
      </c>
      <c r="B24744" t="s">
        <v>23596</v>
      </c>
    </row>
    <row r="24745" spans="1:2">
      <c r="A24745" s="1">
        <v>2080100114683</v>
      </c>
      <c r="B24745" t="s">
        <v>23597</v>
      </c>
    </row>
    <row r="24746" spans="1:2">
      <c r="A24746" s="1">
        <v>2080100114690</v>
      </c>
      <c r="B24746" t="s">
        <v>23598</v>
      </c>
    </row>
    <row r="24747" spans="1:2">
      <c r="A24747" s="1">
        <v>2080100114706</v>
      </c>
      <c r="B24747" t="s">
        <v>23599</v>
      </c>
    </row>
    <row r="24748" spans="1:2">
      <c r="A24748" s="1">
        <v>2080100114713</v>
      </c>
      <c r="B24748" t="s">
        <v>23600</v>
      </c>
    </row>
    <row r="24749" spans="1:2">
      <c r="A24749" s="1">
        <v>2080100114720</v>
      </c>
      <c r="B24749" t="s">
        <v>23601</v>
      </c>
    </row>
    <row r="24750" spans="1:2">
      <c r="A24750" s="1">
        <v>2080100114737</v>
      </c>
      <c r="B24750" t="s">
        <v>23602</v>
      </c>
    </row>
    <row r="24751" spans="1:2">
      <c r="A24751" s="1">
        <v>2080100114744</v>
      </c>
      <c r="B24751" t="s">
        <v>23603</v>
      </c>
    </row>
    <row r="24752" spans="1:2">
      <c r="A24752" s="1">
        <v>2080100114751</v>
      </c>
      <c r="B24752" t="s">
        <v>23604</v>
      </c>
    </row>
    <row r="24753" spans="1:2">
      <c r="A24753" s="1">
        <v>2080100114768</v>
      </c>
      <c r="B24753" t="s">
        <v>23605</v>
      </c>
    </row>
    <row r="24754" spans="1:2">
      <c r="A24754" s="1">
        <v>2080100114775</v>
      </c>
      <c r="B24754" t="s">
        <v>23606</v>
      </c>
    </row>
    <row r="24755" spans="1:2">
      <c r="A24755" s="1">
        <v>2080100114782</v>
      </c>
      <c r="B24755" t="s">
        <v>23607</v>
      </c>
    </row>
    <row r="24756" spans="1:2">
      <c r="A24756" s="1">
        <v>2080100114799</v>
      </c>
      <c r="B24756" t="s">
        <v>23608</v>
      </c>
    </row>
    <row r="24757" spans="1:2">
      <c r="A24757" s="1">
        <v>2080100114805</v>
      </c>
      <c r="B24757" t="s">
        <v>23609</v>
      </c>
    </row>
    <row r="24758" spans="1:2">
      <c r="A24758" s="1">
        <v>2080100114812</v>
      </c>
      <c r="B24758" t="s">
        <v>23610</v>
      </c>
    </row>
    <row r="24759" spans="1:2">
      <c r="A24759" s="1">
        <v>2080100114829</v>
      </c>
      <c r="B24759" t="s">
        <v>23611</v>
      </c>
    </row>
    <row r="24760" spans="1:2">
      <c r="A24760" s="1">
        <v>2080100114836</v>
      </c>
      <c r="B24760" t="s">
        <v>23612</v>
      </c>
    </row>
    <row r="24761" spans="1:2">
      <c r="A24761" s="1">
        <v>2080100114843</v>
      </c>
      <c r="B24761" t="s">
        <v>23613</v>
      </c>
    </row>
    <row r="24762" spans="1:2">
      <c r="A24762" s="1">
        <v>2080100114850</v>
      </c>
      <c r="B24762" t="s">
        <v>23614</v>
      </c>
    </row>
    <row r="24763" spans="1:2">
      <c r="A24763" s="1">
        <v>2080100114867</v>
      </c>
      <c r="B24763" t="s">
        <v>23615</v>
      </c>
    </row>
    <row r="24764" spans="1:2">
      <c r="A24764" s="1">
        <v>2080100114874</v>
      </c>
      <c r="B24764" t="s">
        <v>23616</v>
      </c>
    </row>
    <row r="24765" spans="1:2">
      <c r="A24765" s="1">
        <v>2080100114881</v>
      </c>
      <c r="B24765" t="s">
        <v>23617</v>
      </c>
    </row>
    <row r="24766" spans="1:2">
      <c r="A24766" s="1">
        <v>2080100114898</v>
      </c>
      <c r="B24766" t="s">
        <v>23618</v>
      </c>
    </row>
    <row r="24767" spans="1:2">
      <c r="A24767" s="1">
        <v>2080100114904</v>
      </c>
      <c r="B24767" t="s">
        <v>23619</v>
      </c>
    </row>
    <row r="24768" spans="1:2">
      <c r="A24768" s="1">
        <v>2080100114911</v>
      </c>
      <c r="B24768" t="s">
        <v>23620</v>
      </c>
    </row>
    <row r="24769" spans="1:2">
      <c r="A24769" s="1">
        <v>2080100114928</v>
      </c>
      <c r="B24769" t="s">
        <v>23621</v>
      </c>
    </row>
    <row r="24770" spans="1:2">
      <c r="A24770" s="1">
        <v>2080100114935</v>
      </c>
      <c r="B24770" t="s">
        <v>23622</v>
      </c>
    </row>
    <row r="24771" spans="1:2">
      <c r="A24771" s="1">
        <v>2080100114942</v>
      </c>
      <c r="B24771" t="s">
        <v>23623</v>
      </c>
    </row>
    <row r="24772" spans="1:2">
      <c r="A24772" s="1">
        <v>2080100114959</v>
      </c>
      <c r="B24772" t="s">
        <v>23624</v>
      </c>
    </row>
    <row r="24773" spans="1:2">
      <c r="A24773" s="1">
        <v>2080100114966</v>
      </c>
      <c r="B24773" t="s">
        <v>23625</v>
      </c>
    </row>
    <row r="24774" spans="1:2">
      <c r="A24774" s="1">
        <v>2080100114973</v>
      </c>
      <c r="B24774" t="s">
        <v>23626</v>
      </c>
    </row>
    <row r="24775" spans="1:2">
      <c r="A24775" s="1">
        <v>2080100114980</v>
      </c>
      <c r="B24775" t="s">
        <v>23627</v>
      </c>
    </row>
    <row r="24776" spans="1:2">
      <c r="A24776" s="1">
        <v>2080100114997</v>
      </c>
      <c r="B24776" t="s">
        <v>23628</v>
      </c>
    </row>
    <row r="24777" spans="1:2">
      <c r="A24777" s="1">
        <v>2080100115000</v>
      </c>
      <c r="B24777" t="s">
        <v>23629</v>
      </c>
    </row>
    <row r="24778" spans="1:2">
      <c r="A24778" s="1">
        <v>2080100115017</v>
      </c>
      <c r="B24778" t="s">
        <v>23630</v>
      </c>
    </row>
    <row r="24779" spans="1:2">
      <c r="A24779" s="1">
        <v>2080100115024</v>
      </c>
      <c r="B24779" t="s">
        <v>23631</v>
      </c>
    </row>
    <row r="24780" spans="1:2">
      <c r="A24780" s="1">
        <v>2080100115031</v>
      </c>
      <c r="B24780" t="s">
        <v>23632</v>
      </c>
    </row>
    <row r="24781" spans="1:2">
      <c r="A24781" s="1">
        <v>2080100115048</v>
      </c>
      <c r="B24781" t="s">
        <v>23633</v>
      </c>
    </row>
    <row r="24782" spans="1:2">
      <c r="A24782" s="1">
        <v>2080100115055</v>
      </c>
      <c r="B24782" t="s">
        <v>23634</v>
      </c>
    </row>
    <row r="24783" spans="1:2">
      <c r="A24783" s="1">
        <v>2080100115062</v>
      </c>
      <c r="B24783" t="s">
        <v>23635</v>
      </c>
    </row>
    <row r="24784" spans="1:2">
      <c r="A24784" s="1">
        <v>2080100115079</v>
      </c>
      <c r="B24784" t="s">
        <v>23636</v>
      </c>
    </row>
    <row r="24785" spans="1:2">
      <c r="A24785" s="1">
        <v>2080100115086</v>
      </c>
      <c r="B24785" t="s">
        <v>23637</v>
      </c>
    </row>
    <row r="24786" spans="1:2">
      <c r="A24786" s="1">
        <v>2080100115093</v>
      </c>
      <c r="B24786" t="s">
        <v>23638</v>
      </c>
    </row>
    <row r="24787" spans="1:2">
      <c r="A24787" s="1">
        <v>2080100115109</v>
      </c>
      <c r="B24787" t="s">
        <v>23639</v>
      </c>
    </row>
    <row r="24788" spans="1:2">
      <c r="A24788" s="1">
        <v>2080100115116</v>
      </c>
      <c r="B24788" t="s">
        <v>23640</v>
      </c>
    </row>
    <row r="24789" spans="1:2">
      <c r="A24789" s="1">
        <v>2080100115123</v>
      </c>
      <c r="B24789" t="s">
        <v>23641</v>
      </c>
    </row>
    <row r="24790" spans="1:2">
      <c r="A24790" s="1">
        <v>2080100115130</v>
      </c>
      <c r="B24790" t="s">
        <v>23642</v>
      </c>
    </row>
    <row r="24791" spans="1:2">
      <c r="A24791" s="1">
        <v>2080100115147</v>
      </c>
      <c r="B24791" t="s">
        <v>23643</v>
      </c>
    </row>
    <row r="24792" spans="1:2">
      <c r="A24792" s="1">
        <v>2080100115154</v>
      </c>
      <c r="B24792" t="s">
        <v>23644</v>
      </c>
    </row>
    <row r="24793" spans="1:2">
      <c r="A24793" s="1">
        <v>2080100115161</v>
      </c>
      <c r="B24793" t="s">
        <v>23645</v>
      </c>
    </row>
    <row r="24794" spans="1:2">
      <c r="A24794" s="1">
        <v>2080100115178</v>
      </c>
      <c r="B24794" t="s">
        <v>23646</v>
      </c>
    </row>
    <row r="24795" spans="1:2">
      <c r="A24795" s="1">
        <v>2080100115185</v>
      </c>
      <c r="B24795" t="s">
        <v>23647</v>
      </c>
    </row>
    <row r="24796" spans="1:2">
      <c r="A24796" s="1">
        <v>2080100115192</v>
      </c>
      <c r="B24796" t="s">
        <v>23648</v>
      </c>
    </row>
    <row r="24797" spans="1:2">
      <c r="A24797" s="1">
        <v>2080100115208</v>
      </c>
      <c r="B24797" t="s">
        <v>23649</v>
      </c>
    </row>
    <row r="24798" spans="1:2">
      <c r="A24798" s="1">
        <v>2080100115215</v>
      </c>
      <c r="B24798" t="s">
        <v>23650</v>
      </c>
    </row>
    <row r="24799" spans="1:2">
      <c r="A24799" s="1">
        <v>2080100115222</v>
      </c>
      <c r="B24799" t="s">
        <v>23651</v>
      </c>
    </row>
    <row r="24800" spans="1:2">
      <c r="A24800" s="1">
        <v>2080100115239</v>
      </c>
      <c r="B24800" t="s">
        <v>23652</v>
      </c>
    </row>
    <row r="24801" spans="1:2">
      <c r="A24801" s="1">
        <v>2080100115246</v>
      </c>
      <c r="B24801" t="s">
        <v>23653</v>
      </c>
    </row>
    <row r="24802" spans="1:2">
      <c r="A24802" s="1">
        <v>2080100115253</v>
      </c>
      <c r="B24802" t="s">
        <v>23654</v>
      </c>
    </row>
    <row r="24803" spans="1:2">
      <c r="A24803" s="1">
        <v>2080100115260</v>
      </c>
      <c r="B24803" t="s">
        <v>23655</v>
      </c>
    </row>
    <row r="24804" spans="1:2">
      <c r="A24804" s="1">
        <v>2080100115277</v>
      </c>
      <c r="B24804" t="s">
        <v>23656</v>
      </c>
    </row>
    <row r="24805" spans="1:2">
      <c r="A24805" s="1">
        <v>2080100115284</v>
      </c>
      <c r="B24805" t="s">
        <v>23657</v>
      </c>
    </row>
    <row r="24806" spans="1:2">
      <c r="A24806" s="1">
        <v>2080100115291</v>
      </c>
      <c r="B24806" t="s">
        <v>23658</v>
      </c>
    </row>
    <row r="24807" spans="1:2">
      <c r="A24807" s="1">
        <v>2080100115307</v>
      </c>
      <c r="B24807" t="s">
        <v>23659</v>
      </c>
    </row>
    <row r="24808" spans="1:2">
      <c r="A24808" s="1">
        <v>2080100115314</v>
      </c>
      <c r="B24808" t="s">
        <v>23660</v>
      </c>
    </row>
    <row r="24809" spans="1:2">
      <c r="A24809" s="1">
        <v>2080100115321</v>
      </c>
      <c r="B24809" t="s">
        <v>23661</v>
      </c>
    </row>
    <row r="24810" spans="1:2">
      <c r="A24810" s="1">
        <v>2080100115338</v>
      </c>
      <c r="B24810" t="s">
        <v>23662</v>
      </c>
    </row>
    <row r="24811" spans="1:2">
      <c r="A24811" s="1">
        <v>2080100115345</v>
      </c>
      <c r="B24811" t="s">
        <v>23663</v>
      </c>
    </row>
    <row r="24812" spans="1:2">
      <c r="A24812" s="1">
        <v>2080100115352</v>
      </c>
      <c r="B24812" t="s">
        <v>23664</v>
      </c>
    </row>
    <row r="24813" spans="1:2">
      <c r="A24813" s="1">
        <v>2080100115369</v>
      </c>
      <c r="B24813" t="s">
        <v>23665</v>
      </c>
    </row>
    <row r="24814" spans="1:2">
      <c r="A24814" s="1">
        <v>2080100115376</v>
      </c>
      <c r="B24814" t="s">
        <v>23666</v>
      </c>
    </row>
    <row r="24815" spans="1:2">
      <c r="A24815" s="1">
        <v>2080100115383</v>
      </c>
      <c r="B24815" t="s">
        <v>23667</v>
      </c>
    </row>
    <row r="24816" spans="1:2">
      <c r="A24816" s="1">
        <v>2080100115390</v>
      </c>
      <c r="B24816" t="s">
        <v>23668</v>
      </c>
    </row>
    <row r="24817" spans="1:2">
      <c r="A24817" s="1">
        <v>2080100115406</v>
      </c>
      <c r="B24817" t="s">
        <v>23669</v>
      </c>
    </row>
    <row r="24818" spans="1:2">
      <c r="A24818" s="1">
        <v>2080100115413</v>
      </c>
      <c r="B24818" t="s">
        <v>23670</v>
      </c>
    </row>
    <row r="24819" spans="1:2">
      <c r="A24819" s="1">
        <v>2080100115420</v>
      </c>
      <c r="B24819" t="s">
        <v>23671</v>
      </c>
    </row>
    <row r="24820" spans="1:2">
      <c r="A24820" s="1">
        <v>2080100115437</v>
      </c>
      <c r="B24820" t="s">
        <v>23672</v>
      </c>
    </row>
    <row r="24821" spans="1:2">
      <c r="A24821" s="1">
        <v>2080100115444</v>
      </c>
      <c r="B24821" t="s">
        <v>23673</v>
      </c>
    </row>
    <row r="24822" spans="1:2">
      <c r="A24822" s="1">
        <v>2080100115451</v>
      </c>
      <c r="B24822" t="s">
        <v>23674</v>
      </c>
    </row>
    <row r="24823" spans="1:2">
      <c r="A24823" s="1">
        <v>2080100115468</v>
      </c>
      <c r="B24823" t="s">
        <v>23675</v>
      </c>
    </row>
    <row r="24824" spans="1:2">
      <c r="A24824" s="1">
        <v>2080100115475</v>
      </c>
      <c r="B24824" t="s">
        <v>23676</v>
      </c>
    </row>
    <row r="24825" spans="1:2">
      <c r="A24825" s="1">
        <v>2080100115482</v>
      </c>
      <c r="B24825" t="s">
        <v>23677</v>
      </c>
    </row>
    <row r="24826" spans="1:2">
      <c r="A24826" s="1">
        <v>2080100115499</v>
      </c>
      <c r="B24826" t="s">
        <v>23678</v>
      </c>
    </row>
    <row r="24827" spans="1:2">
      <c r="A24827" s="1">
        <v>2080100115505</v>
      </c>
      <c r="B24827" t="s">
        <v>23679</v>
      </c>
    </row>
    <row r="24828" spans="1:2">
      <c r="A24828" s="1">
        <v>2080100115512</v>
      </c>
      <c r="B24828" t="s">
        <v>23680</v>
      </c>
    </row>
    <row r="24829" spans="1:2">
      <c r="A24829" s="1">
        <v>2080100115529</v>
      </c>
      <c r="B24829" t="s">
        <v>23681</v>
      </c>
    </row>
    <row r="24830" spans="1:2">
      <c r="A24830" s="1">
        <v>2080100115536</v>
      </c>
      <c r="B24830" t="s">
        <v>23682</v>
      </c>
    </row>
    <row r="24831" spans="1:2">
      <c r="A24831" s="1">
        <v>2080100115543</v>
      </c>
      <c r="B24831" t="s">
        <v>23683</v>
      </c>
    </row>
    <row r="24832" spans="1:2">
      <c r="A24832" s="1">
        <v>2080100115550</v>
      </c>
      <c r="B24832" t="s">
        <v>23684</v>
      </c>
    </row>
    <row r="24833" spans="1:2">
      <c r="A24833" s="1">
        <v>2080100115567</v>
      </c>
      <c r="B24833" t="s">
        <v>23685</v>
      </c>
    </row>
    <row r="24834" spans="1:2">
      <c r="A24834" s="1">
        <v>2080100115574</v>
      </c>
      <c r="B24834" t="s">
        <v>23686</v>
      </c>
    </row>
    <row r="24835" spans="1:2">
      <c r="A24835" s="1">
        <v>2080100115581</v>
      </c>
      <c r="B24835" t="s">
        <v>23687</v>
      </c>
    </row>
    <row r="24836" spans="1:2">
      <c r="A24836" s="1">
        <v>2080100115598</v>
      </c>
      <c r="B24836" t="s">
        <v>23688</v>
      </c>
    </row>
    <row r="24837" spans="1:2">
      <c r="A24837" s="1">
        <v>2080100115604</v>
      </c>
      <c r="B24837" t="s">
        <v>23689</v>
      </c>
    </row>
    <row r="24838" spans="1:2">
      <c r="A24838" s="1">
        <v>2080100115611</v>
      </c>
      <c r="B24838" t="s">
        <v>23690</v>
      </c>
    </row>
    <row r="24839" spans="1:2">
      <c r="A24839" s="1">
        <v>2080100115628</v>
      </c>
      <c r="B24839" t="s">
        <v>23691</v>
      </c>
    </row>
    <row r="24840" spans="1:2">
      <c r="A24840" s="1">
        <v>2080100115635</v>
      </c>
      <c r="B24840" t="s">
        <v>23692</v>
      </c>
    </row>
    <row r="24841" spans="1:2">
      <c r="A24841" s="1">
        <v>2080100115642</v>
      </c>
      <c r="B24841" t="s">
        <v>23693</v>
      </c>
    </row>
    <row r="24842" spans="1:2">
      <c r="A24842" s="1">
        <v>2080100115659</v>
      </c>
      <c r="B24842" t="s">
        <v>23694</v>
      </c>
    </row>
    <row r="24843" spans="1:2">
      <c r="A24843" s="1">
        <v>2080100115666</v>
      </c>
      <c r="B24843" t="s">
        <v>23695</v>
      </c>
    </row>
    <row r="24844" spans="1:2">
      <c r="A24844" s="1">
        <v>2080100115673</v>
      </c>
      <c r="B24844" t="s">
        <v>23696</v>
      </c>
    </row>
    <row r="24845" spans="1:2">
      <c r="A24845" s="1">
        <v>2080100115680</v>
      </c>
      <c r="B24845" t="s">
        <v>23697</v>
      </c>
    </row>
    <row r="24846" spans="1:2">
      <c r="A24846" s="1">
        <v>2080100115697</v>
      </c>
      <c r="B24846" t="s">
        <v>23698</v>
      </c>
    </row>
    <row r="24847" spans="1:2">
      <c r="A24847" s="1">
        <v>2080100115703</v>
      </c>
      <c r="B24847" t="s">
        <v>23699</v>
      </c>
    </row>
    <row r="24848" spans="1:2">
      <c r="A24848" s="1">
        <v>2080100115710</v>
      </c>
      <c r="B24848" t="s">
        <v>23700</v>
      </c>
    </row>
    <row r="24849" spans="1:2">
      <c r="A24849" s="1">
        <v>2080100115727</v>
      </c>
      <c r="B24849" t="s">
        <v>23701</v>
      </c>
    </row>
    <row r="24850" spans="1:2">
      <c r="A24850" s="1">
        <v>2080100115734</v>
      </c>
      <c r="B24850" t="s">
        <v>23702</v>
      </c>
    </row>
    <row r="24851" spans="1:2">
      <c r="A24851" s="1">
        <v>2080100115741</v>
      </c>
      <c r="B24851" t="s">
        <v>23703</v>
      </c>
    </row>
    <row r="24852" spans="1:2">
      <c r="A24852" s="1">
        <v>2080100115758</v>
      </c>
      <c r="B24852" t="s">
        <v>23704</v>
      </c>
    </row>
    <row r="24853" spans="1:2">
      <c r="A24853" s="1">
        <v>2080100115765</v>
      </c>
      <c r="B24853" t="s">
        <v>23705</v>
      </c>
    </row>
    <row r="24854" spans="1:2">
      <c r="A24854" s="1">
        <v>2080100115772</v>
      </c>
      <c r="B24854" t="s">
        <v>23706</v>
      </c>
    </row>
    <row r="24855" spans="1:2">
      <c r="A24855" s="1">
        <v>2080100115789</v>
      </c>
      <c r="B24855" t="s">
        <v>23707</v>
      </c>
    </row>
    <row r="24856" spans="1:2">
      <c r="A24856" s="1">
        <v>2080100115796</v>
      </c>
      <c r="B24856" t="s">
        <v>23708</v>
      </c>
    </row>
    <row r="24857" spans="1:2">
      <c r="A24857" s="1">
        <v>2080100115802</v>
      </c>
      <c r="B24857" t="s">
        <v>23709</v>
      </c>
    </row>
    <row r="24858" spans="1:2">
      <c r="A24858" s="1">
        <v>2080100115819</v>
      </c>
      <c r="B24858" t="s">
        <v>23710</v>
      </c>
    </row>
    <row r="24859" spans="1:2">
      <c r="A24859" s="1">
        <v>2080100115826</v>
      </c>
      <c r="B24859" t="s">
        <v>23711</v>
      </c>
    </row>
    <row r="24860" spans="1:2">
      <c r="A24860" s="1">
        <v>2080100115833</v>
      </c>
      <c r="B24860" t="s">
        <v>23712</v>
      </c>
    </row>
    <row r="24861" spans="1:2">
      <c r="A24861" s="1">
        <v>2080100115840</v>
      </c>
      <c r="B24861" t="s">
        <v>23713</v>
      </c>
    </row>
    <row r="24862" spans="1:2">
      <c r="A24862" s="1">
        <v>2080100115857</v>
      </c>
      <c r="B24862" t="s">
        <v>23714</v>
      </c>
    </row>
    <row r="24863" spans="1:2">
      <c r="A24863" s="1">
        <v>2080100115864</v>
      </c>
      <c r="B24863" t="s">
        <v>23715</v>
      </c>
    </row>
    <row r="24864" spans="1:2">
      <c r="A24864" s="1">
        <v>2080100115871</v>
      </c>
      <c r="B24864" t="s">
        <v>23716</v>
      </c>
    </row>
    <row r="24865" spans="1:2">
      <c r="A24865" s="1">
        <v>2080100115888</v>
      </c>
      <c r="B24865" t="s">
        <v>23717</v>
      </c>
    </row>
    <row r="24866" spans="1:2">
      <c r="A24866" s="1">
        <v>2080100115895</v>
      </c>
      <c r="B24866" t="s">
        <v>23718</v>
      </c>
    </row>
    <row r="24867" spans="1:2">
      <c r="A24867" s="1">
        <v>2080100115901</v>
      </c>
      <c r="B24867" t="s">
        <v>23719</v>
      </c>
    </row>
    <row r="24868" spans="1:2">
      <c r="A24868" s="1">
        <v>2080100115918</v>
      </c>
      <c r="B24868" t="s">
        <v>23720</v>
      </c>
    </row>
    <row r="24869" spans="1:2">
      <c r="A24869" s="1">
        <v>2080100115925</v>
      </c>
      <c r="B24869" t="s">
        <v>23721</v>
      </c>
    </row>
    <row r="24870" spans="1:2">
      <c r="A24870" s="1">
        <v>2080100115932</v>
      </c>
      <c r="B24870" t="s">
        <v>23722</v>
      </c>
    </row>
    <row r="24871" spans="1:2">
      <c r="A24871" s="1">
        <v>2080100115949</v>
      </c>
      <c r="B24871" t="s">
        <v>23723</v>
      </c>
    </row>
    <row r="24872" spans="1:2">
      <c r="A24872" s="1">
        <v>2080100115956</v>
      </c>
      <c r="B24872" t="s">
        <v>23724</v>
      </c>
    </row>
    <row r="24873" spans="1:2">
      <c r="A24873" s="1">
        <v>2080100115963</v>
      </c>
      <c r="B24873" t="s">
        <v>23725</v>
      </c>
    </row>
    <row r="24874" spans="1:2">
      <c r="A24874" s="1">
        <v>2080100115970</v>
      </c>
      <c r="B24874" t="s">
        <v>23726</v>
      </c>
    </row>
    <row r="24875" spans="1:2">
      <c r="A24875" s="1">
        <v>2080100115987</v>
      </c>
      <c r="B24875" t="s">
        <v>23727</v>
      </c>
    </row>
    <row r="24876" spans="1:2">
      <c r="A24876" s="1">
        <v>2080100115994</v>
      </c>
      <c r="B24876" t="s">
        <v>23728</v>
      </c>
    </row>
    <row r="24877" spans="1:2">
      <c r="A24877" s="1">
        <v>2080100116007</v>
      </c>
      <c r="B24877" t="s">
        <v>23729</v>
      </c>
    </row>
    <row r="24878" spans="1:2">
      <c r="A24878" s="1">
        <v>2080100116014</v>
      </c>
      <c r="B24878" t="s">
        <v>23730</v>
      </c>
    </row>
    <row r="24879" spans="1:2">
      <c r="A24879" s="1">
        <v>2080100116021</v>
      </c>
      <c r="B24879" t="s">
        <v>23731</v>
      </c>
    </row>
    <row r="24880" spans="1:2">
      <c r="A24880" s="1">
        <v>2080100116038</v>
      </c>
      <c r="B24880" t="s">
        <v>23732</v>
      </c>
    </row>
    <row r="24881" spans="1:2">
      <c r="A24881" s="1">
        <v>2080100116045</v>
      </c>
      <c r="B24881" t="s">
        <v>23733</v>
      </c>
    </row>
    <row r="24882" spans="1:2">
      <c r="A24882" s="1">
        <v>2080100116052</v>
      </c>
      <c r="B24882" t="s">
        <v>23734</v>
      </c>
    </row>
    <row r="24883" spans="1:2">
      <c r="A24883" s="1">
        <v>2080100116069</v>
      </c>
      <c r="B24883" t="s">
        <v>23735</v>
      </c>
    </row>
    <row r="24884" spans="1:2">
      <c r="A24884" s="1">
        <v>2080100116076</v>
      </c>
      <c r="B24884" t="e">
        <f>+SJG-GATE VALVE PRICE PFISTER S5-3.75</f>
        <v>#NAME?</v>
      </c>
    </row>
    <row r="24885" spans="1:2">
      <c r="A24885" s="1">
        <v>2080100116083</v>
      </c>
      <c r="B24885" t="s">
        <v>23736</v>
      </c>
    </row>
    <row r="24886" spans="1:2">
      <c r="A24886" s="1">
        <v>2080100116090</v>
      </c>
      <c r="B24886" t="s">
        <v>23737</v>
      </c>
    </row>
    <row r="24887" spans="1:2">
      <c r="A24887" s="1">
        <v>2080100116106</v>
      </c>
      <c r="B24887" t="s">
        <v>23738</v>
      </c>
    </row>
    <row r="24888" spans="1:2">
      <c r="A24888" s="1">
        <v>2080100116113</v>
      </c>
      <c r="B24888" t="s">
        <v>23739</v>
      </c>
    </row>
    <row r="24889" spans="1:2">
      <c r="A24889" s="1">
        <v>2080100116120</v>
      </c>
      <c r="B24889" t="s">
        <v>23740</v>
      </c>
    </row>
    <row r="24890" spans="1:2">
      <c r="A24890" s="1">
        <v>2080100116137</v>
      </c>
      <c r="B24890" t="s">
        <v>23741</v>
      </c>
    </row>
    <row r="24891" spans="1:2">
      <c r="A24891" s="1">
        <v>2080100116144</v>
      </c>
      <c r="B24891" t="s">
        <v>23742</v>
      </c>
    </row>
    <row r="24892" spans="1:2">
      <c r="A24892" s="1">
        <v>2080100116151</v>
      </c>
      <c r="B24892" t="s">
        <v>23743</v>
      </c>
    </row>
    <row r="24893" spans="1:2">
      <c r="A24893" s="1">
        <v>2080100116168</v>
      </c>
      <c r="B24893" t="s">
        <v>23744</v>
      </c>
    </row>
    <row r="24894" spans="1:2">
      <c r="A24894" s="1">
        <v>2080100116175</v>
      </c>
      <c r="B24894" t="s">
        <v>23745</v>
      </c>
    </row>
    <row r="24895" spans="1:2">
      <c r="A24895" s="1">
        <v>2080100116182</v>
      </c>
      <c r="B24895" t="s">
        <v>23746</v>
      </c>
    </row>
    <row r="24896" spans="1:2">
      <c r="A24896" s="1">
        <v>2080100116199</v>
      </c>
      <c r="B24896" t="s">
        <v>23747</v>
      </c>
    </row>
    <row r="24897" spans="1:2">
      <c r="A24897" s="1">
        <v>2080100116205</v>
      </c>
      <c r="B24897" t="s">
        <v>23748</v>
      </c>
    </row>
    <row r="24898" spans="1:2">
      <c r="A24898" s="1">
        <v>2080100116212</v>
      </c>
      <c r="B24898" t="s">
        <v>23749</v>
      </c>
    </row>
    <row r="24899" spans="1:2">
      <c r="A24899" s="1">
        <v>2080100116229</v>
      </c>
      <c r="B24899" t="s">
        <v>23750</v>
      </c>
    </row>
    <row r="24900" spans="1:2">
      <c r="A24900" s="1">
        <v>2080100116236</v>
      </c>
      <c r="B24900" t="s">
        <v>23751</v>
      </c>
    </row>
    <row r="24901" spans="1:2">
      <c r="A24901" s="1">
        <v>2080100116243</v>
      </c>
      <c r="B24901" t="s">
        <v>23752</v>
      </c>
    </row>
    <row r="24902" spans="1:2">
      <c r="A24902" s="1">
        <v>2080100116250</v>
      </c>
      <c r="B24902" t="s">
        <v>23753</v>
      </c>
    </row>
    <row r="24903" spans="1:2">
      <c r="A24903" s="1">
        <v>2080100116267</v>
      </c>
      <c r="B24903" t="s">
        <v>23754</v>
      </c>
    </row>
    <row r="24904" spans="1:2">
      <c r="A24904" s="1">
        <v>2080100116274</v>
      </c>
      <c r="B24904" t="s">
        <v>23755</v>
      </c>
    </row>
    <row r="24905" spans="1:2">
      <c r="A24905" s="1">
        <v>2080100116281</v>
      </c>
      <c r="B24905" t="s">
        <v>23756</v>
      </c>
    </row>
    <row r="24906" spans="1:2">
      <c r="A24906" s="1">
        <v>2080100116298</v>
      </c>
      <c r="B24906" t="s">
        <v>23757</v>
      </c>
    </row>
    <row r="24907" spans="1:2">
      <c r="A24907" s="1">
        <v>2080100116304</v>
      </c>
      <c r="B24907" t="s">
        <v>23758</v>
      </c>
    </row>
    <row r="24908" spans="1:2">
      <c r="A24908" s="1">
        <v>2080100116311</v>
      </c>
      <c r="B24908" t="s">
        <v>23759</v>
      </c>
    </row>
    <row r="24909" spans="1:2">
      <c r="A24909" s="1">
        <v>2080100116328</v>
      </c>
      <c r="B24909" t="s">
        <v>23760</v>
      </c>
    </row>
    <row r="24910" spans="1:2">
      <c r="A24910" s="1">
        <v>2080100116335</v>
      </c>
      <c r="B24910" t="s">
        <v>23761</v>
      </c>
    </row>
    <row r="24911" spans="1:2">
      <c r="A24911" s="1">
        <v>2080100116342</v>
      </c>
      <c r="B24911" t="s">
        <v>23762</v>
      </c>
    </row>
    <row r="24912" spans="1:2">
      <c r="A24912" s="1">
        <v>2080100116359</v>
      </c>
      <c r="B24912" t="s">
        <v>23763</v>
      </c>
    </row>
    <row r="24913" spans="1:2">
      <c r="A24913" s="1">
        <v>2080100116366</v>
      </c>
      <c r="B24913" t="s">
        <v>23764</v>
      </c>
    </row>
    <row r="24914" spans="1:2">
      <c r="A24914" s="1">
        <v>2080100116373</v>
      </c>
      <c r="B24914" t="s">
        <v>23765</v>
      </c>
    </row>
    <row r="24915" spans="1:2">
      <c r="A24915" s="1">
        <v>2080100116380</v>
      </c>
      <c r="B24915" t="s">
        <v>23766</v>
      </c>
    </row>
    <row r="24916" spans="1:2">
      <c r="A24916" s="1">
        <v>2080100116397</v>
      </c>
      <c r="B24916" t="e">
        <f>+T-FLANGE FLUIDMASTER WATER CLOSET</f>
        <v>#NAME?</v>
      </c>
    </row>
    <row r="24917" spans="1:2">
      <c r="A24917" s="1">
        <v>2080100116403</v>
      </c>
      <c r="B24917" t="s">
        <v>23767</v>
      </c>
    </row>
    <row r="24918" spans="1:2">
      <c r="A24918" s="1">
        <v>2080100116410</v>
      </c>
      <c r="B24918" t="s">
        <v>23768</v>
      </c>
    </row>
    <row r="24919" spans="1:2">
      <c r="A24919" s="1">
        <v>2080100116427</v>
      </c>
      <c r="B24919" t="s">
        <v>23769</v>
      </c>
    </row>
    <row r="24920" spans="1:2">
      <c r="A24920" s="1">
        <v>2080100116434</v>
      </c>
      <c r="B24920" t="s">
        <v>23770</v>
      </c>
    </row>
    <row r="24921" spans="1:2">
      <c r="A24921" s="1">
        <v>2080100116441</v>
      </c>
      <c r="B24921" t="s">
        <v>23771</v>
      </c>
    </row>
    <row r="24922" spans="1:2">
      <c r="A24922" s="1">
        <v>2080100116458</v>
      </c>
      <c r="B24922" t="s">
        <v>23772</v>
      </c>
    </row>
    <row r="24923" spans="1:2">
      <c r="A24923" s="1">
        <v>2080100116465</v>
      </c>
      <c r="B24923" t="s">
        <v>23773</v>
      </c>
    </row>
    <row r="24924" spans="1:2">
      <c r="A24924" s="1">
        <v>2080100116472</v>
      </c>
      <c r="B24924" t="s">
        <v>23774</v>
      </c>
    </row>
    <row r="24925" spans="1:2">
      <c r="A24925" s="1">
        <v>2080100116489</v>
      </c>
      <c r="B24925" t="s">
        <v>23775</v>
      </c>
    </row>
    <row r="24926" spans="1:2">
      <c r="A24926" s="1">
        <v>2080100116496</v>
      </c>
      <c r="B24926" t="s">
        <v>23776</v>
      </c>
    </row>
    <row r="24927" spans="1:2">
      <c r="A24927" s="1">
        <v>2080100116502</v>
      </c>
      <c r="B24927" t="s">
        <v>23777</v>
      </c>
    </row>
    <row r="24928" spans="1:2">
      <c r="A24928" s="1">
        <v>2080100116519</v>
      </c>
      <c r="B24928" t="s">
        <v>23778</v>
      </c>
    </row>
    <row r="24929" spans="1:2">
      <c r="A24929" s="1">
        <v>2080100116526</v>
      </c>
      <c r="B24929" t="s">
        <v>23779</v>
      </c>
    </row>
    <row r="24930" spans="1:2">
      <c r="A24930" s="1">
        <v>2080100116533</v>
      </c>
      <c r="B24930" t="s">
        <v>23780</v>
      </c>
    </row>
    <row r="24931" spans="1:2">
      <c r="A24931" s="1">
        <v>2080100116540</v>
      </c>
      <c r="B24931" t="s">
        <v>23781</v>
      </c>
    </row>
    <row r="24932" spans="1:2">
      <c r="A24932" s="1">
        <v>2080100116557</v>
      </c>
      <c r="B24932" t="s">
        <v>23782</v>
      </c>
    </row>
    <row r="24933" spans="1:2">
      <c r="A24933" s="1">
        <v>2080100116564</v>
      </c>
      <c r="B24933" t="s">
        <v>23783</v>
      </c>
    </row>
    <row r="24934" spans="1:2">
      <c r="A24934" s="1">
        <v>2080100116571</v>
      </c>
      <c r="B24934" t="s">
        <v>23784</v>
      </c>
    </row>
    <row r="24935" spans="1:2">
      <c r="A24935" s="1">
        <v>2080100116588</v>
      </c>
      <c r="B24935" t="s">
        <v>23785</v>
      </c>
    </row>
    <row r="24936" spans="1:2">
      <c r="A24936" s="1">
        <v>2080100116595</v>
      </c>
      <c r="B24936" t="s">
        <v>23786</v>
      </c>
    </row>
    <row r="24937" spans="1:2">
      <c r="A24937" s="1">
        <v>2080100116601</v>
      </c>
      <c r="B24937" t="s">
        <v>23787</v>
      </c>
    </row>
    <row r="24938" spans="1:2">
      <c r="A24938" s="1">
        <v>2080100116618</v>
      </c>
      <c r="B24938" t="s">
        <v>23788</v>
      </c>
    </row>
    <row r="24939" spans="1:2">
      <c r="A24939" s="1">
        <v>2080100116625</v>
      </c>
      <c r="B24939" t="s">
        <v>23789</v>
      </c>
    </row>
    <row r="24940" spans="1:2">
      <c r="A24940" s="1">
        <v>2080100116632</v>
      </c>
      <c r="B24940" t="s">
        <v>23790</v>
      </c>
    </row>
    <row r="24941" spans="1:2">
      <c r="A24941" s="1">
        <v>2080100116649</v>
      </c>
      <c r="B24941" t="s">
        <v>23791</v>
      </c>
    </row>
    <row r="24942" spans="1:2">
      <c r="A24942" s="1">
        <v>2080100116656</v>
      </c>
      <c r="B24942" t="s">
        <v>23792</v>
      </c>
    </row>
    <row r="24943" spans="1:2">
      <c r="A24943" s="1">
        <v>2080100116663</v>
      </c>
      <c r="B24943" t="s">
        <v>23793</v>
      </c>
    </row>
    <row r="24944" spans="1:2">
      <c r="A24944" s="1">
        <v>2080100116670</v>
      </c>
      <c r="B24944" t="s">
        <v>23794</v>
      </c>
    </row>
    <row r="24945" spans="1:2">
      <c r="A24945" s="1">
        <v>2080100116687</v>
      </c>
      <c r="B24945" t="s">
        <v>23795</v>
      </c>
    </row>
    <row r="24946" spans="1:2">
      <c r="A24946" s="1">
        <v>2080100116694</v>
      </c>
      <c r="B24946" t="s">
        <v>23796</v>
      </c>
    </row>
    <row r="24947" spans="1:2">
      <c r="A24947" s="1">
        <v>2080100116700</v>
      </c>
      <c r="B24947" t="s">
        <v>23797</v>
      </c>
    </row>
    <row r="24948" spans="1:2">
      <c r="A24948" s="1">
        <v>2080100116717</v>
      </c>
      <c r="B24948" t="s">
        <v>23798</v>
      </c>
    </row>
    <row r="24949" spans="1:2">
      <c r="A24949" s="1">
        <v>2080100116724</v>
      </c>
      <c r="B24949" t="s">
        <v>23799</v>
      </c>
    </row>
    <row r="24950" spans="1:2">
      <c r="A24950" s="1">
        <v>2080100116731</v>
      </c>
      <c r="B24950" t="s">
        <v>23800</v>
      </c>
    </row>
    <row r="24951" spans="1:2">
      <c r="A24951" s="1">
        <v>2080100116748</v>
      </c>
      <c r="B24951" t="s">
        <v>23801</v>
      </c>
    </row>
    <row r="24952" spans="1:2">
      <c r="A24952" s="1">
        <v>2080100116755</v>
      </c>
      <c r="B24952" t="s">
        <v>23802</v>
      </c>
    </row>
    <row r="24953" spans="1:2">
      <c r="A24953" s="1">
        <v>2080100116762</v>
      </c>
      <c r="B24953" t="s">
        <v>23803</v>
      </c>
    </row>
    <row r="24954" spans="1:2">
      <c r="A24954" s="1">
        <v>2080100116779</v>
      </c>
      <c r="B24954" t="s">
        <v>23804</v>
      </c>
    </row>
    <row r="24955" spans="1:2">
      <c r="A24955" s="1">
        <v>2080100116786</v>
      </c>
      <c r="B24955" t="s">
        <v>23805</v>
      </c>
    </row>
    <row r="24956" spans="1:2">
      <c r="A24956" s="1">
        <v>2080100116793</v>
      </c>
      <c r="B24956" t="s">
        <v>23806</v>
      </c>
    </row>
    <row r="24957" spans="1:2">
      <c r="A24957" s="1">
        <v>2080100116809</v>
      </c>
      <c r="B24957" t="s">
        <v>23807</v>
      </c>
    </row>
    <row r="24958" spans="1:2">
      <c r="A24958" s="1">
        <v>2080100116816</v>
      </c>
      <c r="B24958" t="s">
        <v>23808</v>
      </c>
    </row>
    <row r="24959" spans="1:2">
      <c r="A24959" s="1">
        <v>2080100116823</v>
      </c>
      <c r="B24959" t="s">
        <v>23809</v>
      </c>
    </row>
    <row r="24960" spans="1:2">
      <c r="A24960" s="1">
        <v>2080100116830</v>
      </c>
      <c r="B24960" t="s">
        <v>23810</v>
      </c>
    </row>
    <row r="24961" spans="1:2">
      <c r="A24961" s="1">
        <v>2080100116847</v>
      </c>
      <c r="B24961" t="s">
        <v>23811</v>
      </c>
    </row>
    <row r="24962" spans="1:2">
      <c r="A24962" s="1">
        <v>2080100116854</v>
      </c>
      <c r="B24962" t="s">
        <v>23812</v>
      </c>
    </row>
    <row r="24963" spans="1:2">
      <c r="A24963" s="1">
        <v>2080100116861</v>
      </c>
      <c r="B24963" t="s">
        <v>23813</v>
      </c>
    </row>
    <row r="24964" spans="1:2">
      <c r="A24964" s="1">
        <v>2080100116878</v>
      </c>
      <c r="B24964" t="s">
        <v>23814</v>
      </c>
    </row>
    <row r="24965" spans="1:2">
      <c r="A24965" s="1">
        <v>2080100116885</v>
      </c>
      <c r="B24965" t="s">
        <v>23815</v>
      </c>
    </row>
    <row r="24966" spans="1:2">
      <c r="A24966" s="1">
        <v>2080100116892</v>
      </c>
      <c r="B24966" t="s">
        <v>23816</v>
      </c>
    </row>
    <row r="24967" spans="1:2">
      <c r="A24967" s="1">
        <v>2080100116908</v>
      </c>
      <c r="B24967" t="s">
        <v>23817</v>
      </c>
    </row>
    <row r="24968" spans="1:2">
      <c r="A24968" s="1">
        <v>2080100116915</v>
      </c>
      <c r="B24968" t="s">
        <v>23818</v>
      </c>
    </row>
    <row r="24969" spans="1:2">
      <c r="A24969" s="1">
        <v>2080100116922</v>
      </c>
      <c r="B24969" t="s">
        <v>23819</v>
      </c>
    </row>
    <row r="24970" spans="1:2">
      <c r="A24970" s="1">
        <v>2080100116939</v>
      </c>
      <c r="B24970" t="s">
        <v>23820</v>
      </c>
    </row>
    <row r="24971" spans="1:2">
      <c r="A24971" s="1">
        <v>2080100116946</v>
      </c>
      <c r="B24971" t="s">
        <v>23821</v>
      </c>
    </row>
    <row r="24972" spans="1:2">
      <c r="A24972" s="1">
        <v>2080100116953</v>
      </c>
      <c r="B24972" t="s">
        <v>23822</v>
      </c>
    </row>
    <row r="24973" spans="1:2">
      <c r="A24973" s="1">
        <v>2080100116960</v>
      </c>
      <c r="B24973" t="s">
        <v>23823</v>
      </c>
    </row>
    <row r="24974" spans="1:2">
      <c r="A24974" s="1">
        <v>2080100116977</v>
      </c>
      <c r="B24974" t="s">
        <v>23824</v>
      </c>
    </row>
    <row r="24975" spans="1:2">
      <c r="A24975" s="1">
        <v>2080100116984</v>
      </c>
      <c r="B24975" t="s">
        <v>23825</v>
      </c>
    </row>
    <row r="24976" spans="1:2">
      <c r="A24976" s="1">
        <v>2080100116991</v>
      </c>
      <c r="B24976" t="s">
        <v>23826</v>
      </c>
    </row>
    <row r="24977" spans="1:2">
      <c r="A24977" s="1">
        <v>2080100117004</v>
      </c>
      <c r="B24977" t="s">
        <v>23827</v>
      </c>
    </row>
    <row r="24978" spans="1:2">
      <c r="A24978" s="1">
        <v>2080100117011</v>
      </c>
      <c r="B24978" t="s">
        <v>23828</v>
      </c>
    </row>
    <row r="24979" spans="1:2">
      <c r="A24979" s="1">
        <v>2080100117028</v>
      </c>
      <c r="B24979" t="s">
        <v>23829</v>
      </c>
    </row>
    <row r="24980" spans="1:2">
      <c r="A24980" s="1">
        <v>2080100117035</v>
      </c>
      <c r="B24980" t="s">
        <v>23830</v>
      </c>
    </row>
    <row r="24981" spans="1:2">
      <c r="A24981" s="1">
        <v>2080100117042</v>
      </c>
      <c r="B24981" t="s">
        <v>23831</v>
      </c>
    </row>
    <row r="24982" spans="1:2">
      <c r="A24982" s="1">
        <v>2080100117059</v>
      </c>
      <c r="B24982" t="s">
        <v>23832</v>
      </c>
    </row>
    <row r="24983" spans="1:2">
      <c r="A24983" s="1">
        <v>2080100117066</v>
      </c>
      <c r="B24983" t="s">
        <v>23833</v>
      </c>
    </row>
    <row r="24984" spans="1:2">
      <c r="A24984" s="1">
        <v>2080100117073</v>
      </c>
      <c r="B24984" t="s">
        <v>23834</v>
      </c>
    </row>
    <row r="24985" spans="1:2">
      <c r="A24985" s="1">
        <v>2080100117080</v>
      </c>
      <c r="B24985" t="s">
        <v>23835</v>
      </c>
    </row>
    <row r="24986" spans="1:2">
      <c r="A24986" s="1">
        <v>2080100117097</v>
      </c>
      <c r="B24986" t="s">
        <v>23836</v>
      </c>
    </row>
    <row r="24987" spans="1:2">
      <c r="A24987" s="1">
        <v>2080100117103</v>
      </c>
      <c r="B24987" t="s">
        <v>23837</v>
      </c>
    </row>
    <row r="24988" spans="1:2">
      <c r="A24988" s="1">
        <v>2080100117110</v>
      </c>
      <c r="B24988" t="s">
        <v>23838</v>
      </c>
    </row>
    <row r="24989" spans="1:2">
      <c r="A24989" s="1">
        <v>2080100117127</v>
      </c>
      <c r="B24989" t="s">
        <v>23839</v>
      </c>
    </row>
    <row r="24990" spans="1:2">
      <c r="A24990" s="1">
        <v>2080100117134</v>
      </c>
      <c r="B24990" t="s">
        <v>23840</v>
      </c>
    </row>
    <row r="24991" spans="1:2">
      <c r="A24991" s="1">
        <v>2080100117141</v>
      </c>
      <c r="B24991" t="s">
        <v>23841</v>
      </c>
    </row>
    <row r="24992" spans="1:2">
      <c r="A24992" s="1">
        <v>2080100117158</v>
      </c>
      <c r="B24992" t="s">
        <v>23842</v>
      </c>
    </row>
    <row r="24993" spans="1:2">
      <c r="A24993" s="1">
        <v>2080100117165</v>
      </c>
      <c r="B24993" t="s">
        <v>23843</v>
      </c>
    </row>
    <row r="24994" spans="1:2">
      <c r="A24994" s="1">
        <v>2080100117172</v>
      </c>
      <c r="B24994" t="s">
        <v>23844</v>
      </c>
    </row>
    <row r="24995" spans="1:2">
      <c r="A24995" s="1">
        <v>2080100117189</v>
      </c>
      <c r="B24995" t="s">
        <v>23845</v>
      </c>
    </row>
    <row r="24996" spans="1:2">
      <c r="A24996" s="1">
        <v>2080100117196</v>
      </c>
      <c r="B24996" t="s">
        <v>23846</v>
      </c>
    </row>
    <row r="24997" spans="1:2">
      <c r="A24997" s="1">
        <v>2080100117202</v>
      </c>
      <c r="B24997" t="s">
        <v>23847</v>
      </c>
    </row>
    <row r="24998" spans="1:2">
      <c r="A24998" s="1">
        <v>2080100117219</v>
      </c>
      <c r="B24998" t="s">
        <v>23848</v>
      </c>
    </row>
    <row r="24999" spans="1:2">
      <c r="A24999" s="1">
        <v>2080100117226</v>
      </c>
      <c r="B24999" t="s">
        <v>23849</v>
      </c>
    </row>
    <row r="25000" spans="1:2">
      <c r="A25000" s="1">
        <v>2080100117233</v>
      </c>
      <c r="B25000" t="s">
        <v>23850</v>
      </c>
    </row>
    <row r="25001" spans="1:2">
      <c r="A25001" s="1">
        <v>2080100117240</v>
      </c>
      <c r="B25001" t="s">
        <v>23851</v>
      </c>
    </row>
    <row r="25002" spans="1:2">
      <c r="A25002" s="1">
        <v>2080100117257</v>
      </c>
      <c r="B25002" t="s">
        <v>23852</v>
      </c>
    </row>
    <row r="25003" spans="1:2">
      <c r="A25003" s="1">
        <v>2080100117264</v>
      </c>
      <c r="B25003" t="s">
        <v>23853</v>
      </c>
    </row>
    <row r="25004" spans="1:2">
      <c r="A25004" s="1">
        <v>2080100117271</v>
      </c>
      <c r="B25004" t="s">
        <v>23854</v>
      </c>
    </row>
    <row r="25005" spans="1:2">
      <c r="A25005" s="1">
        <v>2080100117288</v>
      </c>
      <c r="B25005" t="s">
        <v>23855</v>
      </c>
    </row>
    <row r="25006" spans="1:2">
      <c r="A25006" s="1">
        <v>2080100117295</v>
      </c>
      <c r="B25006" t="s">
        <v>23856</v>
      </c>
    </row>
    <row r="25007" spans="1:2">
      <c r="A25007" s="1">
        <v>2080100117301</v>
      </c>
      <c r="B25007" t="s">
        <v>23857</v>
      </c>
    </row>
    <row r="25008" spans="1:2">
      <c r="A25008" s="1">
        <v>2080100117318</v>
      </c>
      <c r="B25008" t="s">
        <v>23858</v>
      </c>
    </row>
    <row r="25009" spans="1:2">
      <c r="A25009" s="1">
        <v>2080100117325</v>
      </c>
      <c r="B25009" t="s">
        <v>23859</v>
      </c>
    </row>
    <row r="25010" spans="1:2">
      <c r="A25010" s="1">
        <v>2080100117332</v>
      </c>
      <c r="B25010" t="s">
        <v>23860</v>
      </c>
    </row>
    <row r="25011" spans="1:2">
      <c r="A25011" s="1">
        <v>2080100117349</v>
      </c>
      <c r="B25011" t="s">
        <v>23861</v>
      </c>
    </row>
    <row r="25012" spans="1:2">
      <c r="A25012" s="1">
        <v>2080100117356</v>
      </c>
      <c r="B25012" t="s">
        <v>23862</v>
      </c>
    </row>
    <row r="25013" spans="1:2">
      <c r="A25013" s="1">
        <v>2080100117363</v>
      </c>
      <c r="B25013" t="s">
        <v>23863</v>
      </c>
    </row>
    <row r="25014" spans="1:2">
      <c r="A25014" s="1">
        <v>2080100117370</v>
      </c>
      <c r="B25014" t="s">
        <v>23864</v>
      </c>
    </row>
    <row r="25015" spans="1:2">
      <c r="A25015" s="1">
        <v>2080100117387</v>
      </c>
      <c r="B25015" t="s">
        <v>23865</v>
      </c>
    </row>
    <row r="25016" spans="1:2">
      <c r="A25016" s="1">
        <v>2080100117394</v>
      </c>
      <c r="B25016" t="s">
        <v>23866</v>
      </c>
    </row>
    <row r="25017" spans="1:2">
      <c r="A25017" s="1">
        <v>2080100117400</v>
      </c>
      <c r="B25017" t="s">
        <v>23867</v>
      </c>
    </row>
    <row r="25018" spans="1:2">
      <c r="A25018" s="1">
        <v>2080100117417</v>
      </c>
      <c r="B25018" t="s">
        <v>23868</v>
      </c>
    </row>
    <row r="25019" spans="1:2">
      <c r="A25019" s="1">
        <v>2080100117424</v>
      </c>
      <c r="B25019" t="s">
        <v>23869</v>
      </c>
    </row>
    <row r="25020" spans="1:2">
      <c r="A25020" s="1">
        <v>2080100117431</v>
      </c>
      <c r="B25020" t="s">
        <v>23870</v>
      </c>
    </row>
    <row r="25021" spans="1:2">
      <c r="A25021" s="1">
        <v>2080100117448</v>
      </c>
      <c r="B25021" t="s">
        <v>23871</v>
      </c>
    </row>
    <row r="25022" spans="1:2">
      <c r="A25022" s="1">
        <v>2080100117455</v>
      </c>
      <c r="B25022" t="s">
        <v>23872</v>
      </c>
    </row>
    <row r="25023" spans="1:2">
      <c r="A25023" s="1">
        <v>2080100117462</v>
      </c>
      <c r="B25023" t="s">
        <v>23873</v>
      </c>
    </row>
    <row r="25024" spans="1:2">
      <c r="A25024" s="1">
        <v>2080100117479</v>
      </c>
      <c r="B25024" t="s">
        <v>23874</v>
      </c>
    </row>
    <row r="25025" spans="1:2">
      <c r="A25025" s="1">
        <v>2080100117523</v>
      </c>
      <c r="B25025" t="s">
        <v>23875</v>
      </c>
    </row>
    <row r="25026" spans="1:2">
      <c r="A25026" s="1">
        <v>2080100117530</v>
      </c>
      <c r="B25026" t="s">
        <v>23876</v>
      </c>
    </row>
    <row r="25027" spans="1:2">
      <c r="A25027" s="1">
        <v>2080100117547</v>
      </c>
      <c r="B25027" t="s">
        <v>23877</v>
      </c>
    </row>
    <row r="25028" spans="1:2">
      <c r="A25028" s="1">
        <v>2080100117554</v>
      </c>
      <c r="B25028" t="s">
        <v>23878</v>
      </c>
    </row>
    <row r="25029" spans="1:2">
      <c r="A25029" s="1">
        <v>2080100117561</v>
      </c>
      <c r="B25029" t="s">
        <v>23879</v>
      </c>
    </row>
    <row r="25030" spans="1:2">
      <c r="A25030" s="1">
        <v>2080100117578</v>
      </c>
      <c r="B25030" t="s">
        <v>23880</v>
      </c>
    </row>
    <row r="25031" spans="1:2">
      <c r="A25031" s="1">
        <v>2080100117622</v>
      </c>
      <c r="B25031" t="s">
        <v>23881</v>
      </c>
    </row>
    <row r="25032" spans="1:2">
      <c r="A25032" s="1">
        <v>2080100117639</v>
      </c>
      <c r="B25032" t="s">
        <v>23882</v>
      </c>
    </row>
    <row r="25033" spans="1:2">
      <c r="A25033" s="1">
        <v>2080100117646</v>
      </c>
      <c r="B25033" t="s">
        <v>23883</v>
      </c>
    </row>
    <row r="25034" spans="1:2">
      <c r="A25034" s="1">
        <v>2080100117653</v>
      </c>
      <c r="B25034" t="s">
        <v>23884</v>
      </c>
    </row>
    <row r="25035" spans="1:2">
      <c r="A25035" s="1">
        <v>2080100117660</v>
      </c>
      <c r="B25035" t="s">
        <v>23885</v>
      </c>
    </row>
    <row r="25036" spans="1:2">
      <c r="A25036" s="1">
        <v>2080100117677</v>
      </c>
      <c r="B25036" t="s">
        <v>23886</v>
      </c>
    </row>
    <row r="25037" spans="1:2">
      <c r="A25037" s="1">
        <v>2080100117684</v>
      </c>
      <c r="B25037" t="s">
        <v>23887</v>
      </c>
    </row>
    <row r="25038" spans="1:2">
      <c r="A25038" s="1">
        <v>2080100117691</v>
      </c>
      <c r="B25038" t="s">
        <v>23888</v>
      </c>
    </row>
    <row r="25039" spans="1:2">
      <c r="A25039" s="1">
        <v>2080100117707</v>
      </c>
      <c r="B25039" t="s">
        <v>23889</v>
      </c>
    </row>
    <row r="25040" spans="1:2">
      <c r="A25040" s="1">
        <v>2080100117714</v>
      </c>
      <c r="B25040" t="s">
        <v>23890</v>
      </c>
    </row>
    <row r="25041" spans="1:2">
      <c r="A25041" s="1">
        <v>2080100117721</v>
      </c>
      <c r="B25041" t="s">
        <v>23891</v>
      </c>
    </row>
    <row r="25042" spans="1:2">
      <c r="A25042" s="1">
        <v>2080100117738</v>
      </c>
      <c r="B25042" t="s">
        <v>23892</v>
      </c>
    </row>
    <row r="25043" spans="1:2">
      <c r="A25043" s="1">
        <v>2080100117745</v>
      </c>
      <c r="B25043" t="s">
        <v>23893</v>
      </c>
    </row>
    <row r="25044" spans="1:2">
      <c r="A25044" s="1">
        <v>2080100117752</v>
      </c>
      <c r="B25044" t="s">
        <v>23894</v>
      </c>
    </row>
    <row r="25045" spans="1:2">
      <c r="A25045" s="1">
        <v>2080100117769</v>
      </c>
      <c r="B25045" t="s">
        <v>23895</v>
      </c>
    </row>
    <row r="25046" spans="1:2">
      <c r="A25046" s="1">
        <v>2080100117776</v>
      </c>
      <c r="B25046" t="s">
        <v>23896</v>
      </c>
    </row>
    <row r="25047" spans="1:2">
      <c r="A25047" s="1">
        <v>2080100117783</v>
      </c>
      <c r="B25047" t="s">
        <v>23897</v>
      </c>
    </row>
    <row r="25048" spans="1:2">
      <c r="A25048" s="1">
        <v>2080100117790</v>
      </c>
      <c r="B25048" t="s">
        <v>23898</v>
      </c>
    </row>
    <row r="25049" spans="1:2">
      <c r="A25049" s="1">
        <v>2080100117806</v>
      </c>
      <c r="B25049" t="s">
        <v>23899</v>
      </c>
    </row>
    <row r="25050" spans="1:2">
      <c r="A25050" s="1">
        <v>2080100117813</v>
      </c>
      <c r="B25050" t="s">
        <v>23900</v>
      </c>
    </row>
    <row r="25051" spans="1:2">
      <c r="A25051" s="1">
        <v>2080100117820</v>
      </c>
      <c r="B25051" t="s">
        <v>23901</v>
      </c>
    </row>
    <row r="25052" spans="1:2">
      <c r="A25052" s="1">
        <v>2080100117837</v>
      </c>
      <c r="B25052" t="s">
        <v>23902</v>
      </c>
    </row>
    <row r="25053" spans="1:2">
      <c r="A25053" s="1">
        <v>2080100117844</v>
      </c>
      <c r="B25053" t="s">
        <v>23903</v>
      </c>
    </row>
    <row r="25054" spans="1:2">
      <c r="A25054" s="1">
        <v>2080100117851</v>
      </c>
      <c r="B25054" t="s">
        <v>23904</v>
      </c>
    </row>
    <row r="25055" spans="1:2">
      <c r="A25055" s="1">
        <v>2080100117868</v>
      </c>
      <c r="B25055" t="s">
        <v>23905</v>
      </c>
    </row>
    <row r="25056" spans="1:2">
      <c r="A25056" s="1">
        <v>2080100117875</v>
      </c>
      <c r="B25056" t="s">
        <v>23906</v>
      </c>
    </row>
    <row r="25057" spans="1:2">
      <c r="A25057" s="1">
        <v>2080100117882</v>
      </c>
      <c r="B25057" t="s">
        <v>23907</v>
      </c>
    </row>
    <row r="25058" spans="1:2">
      <c r="A25058" s="1">
        <v>2080100117899</v>
      </c>
      <c r="B25058" t="s">
        <v>23908</v>
      </c>
    </row>
    <row r="25059" spans="1:2">
      <c r="A25059" s="1">
        <v>2080100117905</v>
      </c>
      <c r="B25059" t="s">
        <v>23909</v>
      </c>
    </row>
    <row r="25060" spans="1:2">
      <c r="A25060" s="1">
        <v>2080100117912</v>
      </c>
      <c r="B25060" t="s">
        <v>23910</v>
      </c>
    </row>
    <row r="25061" spans="1:2">
      <c r="A25061" s="1">
        <v>2080100117929</v>
      </c>
      <c r="B25061" t="s">
        <v>23911</v>
      </c>
    </row>
    <row r="25062" spans="1:2">
      <c r="A25062" s="1">
        <v>2080100117936</v>
      </c>
      <c r="B25062" t="s">
        <v>23912</v>
      </c>
    </row>
    <row r="25063" spans="1:2">
      <c r="A25063" s="1">
        <v>2080100117943</v>
      </c>
      <c r="B25063" t="s">
        <v>23913</v>
      </c>
    </row>
    <row r="25064" spans="1:2">
      <c r="A25064" s="1">
        <v>2080100117950</v>
      </c>
      <c r="B25064" t="s">
        <v>23914</v>
      </c>
    </row>
    <row r="25065" spans="1:2">
      <c r="A25065" s="1">
        <v>2080100117967</v>
      </c>
      <c r="B25065" t="s">
        <v>23915</v>
      </c>
    </row>
    <row r="25066" spans="1:2">
      <c r="A25066" s="1">
        <v>2080100117981</v>
      </c>
      <c r="B25066" t="s">
        <v>23916</v>
      </c>
    </row>
    <row r="25067" spans="1:2">
      <c r="A25067" s="1">
        <v>2080100117998</v>
      </c>
      <c r="B25067" t="s">
        <v>23917</v>
      </c>
    </row>
    <row r="25068" spans="1:2">
      <c r="A25068" s="1">
        <v>2080100118001</v>
      </c>
      <c r="B25068" t="s">
        <v>23918</v>
      </c>
    </row>
    <row r="25069" spans="1:2">
      <c r="A25069" s="1">
        <v>2080100118018</v>
      </c>
      <c r="B25069" t="s">
        <v>23919</v>
      </c>
    </row>
    <row r="25070" spans="1:2">
      <c r="A25070" s="1">
        <v>2080100118025</v>
      </c>
      <c r="B25070" t="s">
        <v>23920</v>
      </c>
    </row>
    <row r="25071" spans="1:2">
      <c r="A25071" s="1">
        <v>2080100118032</v>
      </c>
      <c r="B25071" t="s">
        <v>23921</v>
      </c>
    </row>
    <row r="25072" spans="1:2">
      <c r="A25072" s="1">
        <v>2080100118049</v>
      </c>
      <c r="B25072" t="s">
        <v>23922</v>
      </c>
    </row>
    <row r="25073" spans="1:2">
      <c r="A25073" s="1">
        <v>2080100118100</v>
      </c>
      <c r="B25073" t="s">
        <v>23923</v>
      </c>
    </row>
    <row r="25074" spans="1:2">
      <c r="A25074" s="1">
        <v>2080100118117</v>
      </c>
      <c r="B25074" t="s">
        <v>23924</v>
      </c>
    </row>
    <row r="25075" spans="1:2">
      <c r="A25075" s="1">
        <v>2080100118124</v>
      </c>
      <c r="B25075" t="s">
        <v>23925</v>
      </c>
    </row>
    <row r="25076" spans="1:2">
      <c r="A25076" s="1">
        <v>2080100118131</v>
      </c>
      <c r="B25076" t="s">
        <v>23926</v>
      </c>
    </row>
    <row r="25077" spans="1:2">
      <c r="A25077" s="1">
        <v>2080100118148</v>
      </c>
      <c r="B25077" t="s">
        <v>23927</v>
      </c>
    </row>
    <row r="25078" spans="1:2">
      <c r="A25078" s="1">
        <v>2080100118155</v>
      </c>
      <c r="B25078" t="s">
        <v>23928</v>
      </c>
    </row>
    <row r="25079" spans="1:2">
      <c r="A25079" s="1">
        <v>2080100118162</v>
      </c>
      <c r="B25079" t="s">
        <v>23929</v>
      </c>
    </row>
    <row r="25080" spans="1:2">
      <c r="A25080" s="1">
        <v>2080100118179</v>
      </c>
      <c r="B25080" t="s">
        <v>23930</v>
      </c>
    </row>
    <row r="25081" spans="1:2">
      <c r="A25081" s="1">
        <v>2080100118186</v>
      </c>
      <c r="B25081" t="s">
        <v>23931</v>
      </c>
    </row>
    <row r="25082" spans="1:2">
      <c r="A25082" s="1">
        <v>2080100118193</v>
      </c>
      <c r="B25082" t="s">
        <v>23932</v>
      </c>
    </row>
    <row r="25083" spans="1:2">
      <c r="A25083" s="1">
        <v>2080100118209</v>
      </c>
      <c r="B25083" t="s">
        <v>23933</v>
      </c>
    </row>
    <row r="25084" spans="1:2">
      <c r="A25084" s="1">
        <v>2080100118230</v>
      </c>
      <c r="B25084" t="s">
        <v>23934</v>
      </c>
    </row>
    <row r="25085" spans="1:2">
      <c r="A25085" s="1">
        <v>2080100118247</v>
      </c>
      <c r="B25085" t="s">
        <v>23935</v>
      </c>
    </row>
    <row r="25086" spans="1:2">
      <c r="A25086" s="1">
        <v>2080100118261</v>
      </c>
      <c r="B25086" t="s">
        <v>23936</v>
      </c>
    </row>
    <row r="25087" spans="1:2">
      <c r="A25087" s="1">
        <v>2080100118278</v>
      </c>
      <c r="B25087" t="s">
        <v>23937</v>
      </c>
    </row>
    <row r="25088" spans="1:2">
      <c r="A25088" s="1">
        <v>2080100118292</v>
      </c>
      <c r="B25088" t="s">
        <v>23938</v>
      </c>
    </row>
    <row r="25089" spans="1:2">
      <c r="A25089" s="1">
        <v>2080100118308</v>
      </c>
      <c r="B25089" t="s">
        <v>23939</v>
      </c>
    </row>
    <row r="25090" spans="1:2">
      <c r="A25090" s="1">
        <v>2080100118315</v>
      </c>
      <c r="B25090" t="s">
        <v>23940</v>
      </c>
    </row>
    <row r="25091" spans="1:2">
      <c r="A25091" s="1">
        <v>2080100118322</v>
      </c>
      <c r="B25091" t="s">
        <v>23941</v>
      </c>
    </row>
    <row r="25092" spans="1:2">
      <c r="A25092" s="1">
        <v>2080100118339</v>
      </c>
      <c r="B25092" t="s">
        <v>23942</v>
      </c>
    </row>
    <row r="25093" spans="1:2">
      <c r="A25093" s="1">
        <v>2080100118346</v>
      </c>
      <c r="B25093" t="s">
        <v>23943</v>
      </c>
    </row>
    <row r="25094" spans="1:2">
      <c r="A25094" s="1">
        <v>2080100118353</v>
      </c>
      <c r="B25094" t="s">
        <v>23944</v>
      </c>
    </row>
    <row r="25095" spans="1:2">
      <c r="A25095" s="1">
        <v>2080100118360</v>
      </c>
      <c r="B25095" t="s">
        <v>23945</v>
      </c>
    </row>
    <row r="25096" spans="1:2">
      <c r="A25096" s="1">
        <v>2080100118377</v>
      </c>
      <c r="B25096" t="s">
        <v>23946</v>
      </c>
    </row>
    <row r="25097" spans="1:2">
      <c r="A25097" s="1">
        <v>2080100118384</v>
      </c>
      <c r="B25097" t="s">
        <v>23947</v>
      </c>
    </row>
    <row r="25098" spans="1:2">
      <c r="A25098" s="1">
        <v>2080100118391</v>
      </c>
      <c r="B25098" t="s">
        <v>23948</v>
      </c>
    </row>
    <row r="25099" spans="1:2">
      <c r="A25099" s="1">
        <v>2080100118407</v>
      </c>
      <c r="B25099" t="s">
        <v>23949</v>
      </c>
    </row>
    <row r="25100" spans="1:2">
      <c r="A25100" s="1">
        <v>2080100118414</v>
      </c>
      <c r="B25100" t="s">
        <v>23950</v>
      </c>
    </row>
    <row r="25101" spans="1:2">
      <c r="A25101" s="1">
        <v>2080100118421</v>
      </c>
      <c r="B25101" t="s">
        <v>23951</v>
      </c>
    </row>
    <row r="25102" spans="1:2">
      <c r="A25102" s="1">
        <v>2080100118438</v>
      </c>
      <c r="B25102" t="s">
        <v>23952</v>
      </c>
    </row>
    <row r="25103" spans="1:2">
      <c r="A25103" s="1">
        <v>2080100118445</v>
      </c>
      <c r="B25103" t="s">
        <v>23953</v>
      </c>
    </row>
    <row r="25104" spans="1:2">
      <c r="A25104" s="1">
        <v>2080100118452</v>
      </c>
      <c r="B25104" t="s">
        <v>23954</v>
      </c>
    </row>
    <row r="25105" spans="1:2">
      <c r="A25105" s="1">
        <v>2080100118469</v>
      </c>
      <c r="B25105" t="e">
        <f>+T-FAUCET MOEN DK7050 BATH MAT</f>
        <v>#NAME?</v>
      </c>
    </row>
    <row r="25106" spans="1:2">
      <c r="A25106" s="1">
        <v>2080100118476</v>
      </c>
      <c r="B25106" t="s">
        <v>23955</v>
      </c>
    </row>
    <row r="25107" spans="1:2">
      <c r="A25107" s="1">
        <v>2080100118483</v>
      </c>
      <c r="B25107" t="s">
        <v>23956</v>
      </c>
    </row>
    <row r="25108" spans="1:2">
      <c r="A25108" s="1">
        <v>2080100118490</v>
      </c>
      <c r="B25108" t="s">
        <v>23957</v>
      </c>
    </row>
    <row r="25109" spans="1:2">
      <c r="A25109" s="1">
        <v>2080100118506</v>
      </c>
      <c r="B25109" t="s">
        <v>23958</v>
      </c>
    </row>
    <row r="25110" spans="1:2">
      <c r="A25110" s="1">
        <v>2080100118513</v>
      </c>
      <c r="B25110" t="s">
        <v>23959</v>
      </c>
    </row>
    <row r="25111" spans="1:2">
      <c r="A25111" s="1">
        <v>2080100118551</v>
      </c>
      <c r="B25111" t="s">
        <v>23960</v>
      </c>
    </row>
    <row r="25112" spans="1:2">
      <c r="A25112" s="1">
        <v>2080100118568</v>
      </c>
      <c r="B25112" t="s">
        <v>23961</v>
      </c>
    </row>
    <row r="25113" spans="1:2">
      <c r="A25113" s="1">
        <v>2080100118575</v>
      </c>
      <c r="B25113" t="s">
        <v>23962</v>
      </c>
    </row>
    <row r="25114" spans="1:2">
      <c r="A25114" s="1">
        <v>2080100118582</v>
      </c>
      <c r="B25114" t="s">
        <v>23963</v>
      </c>
    </row>
    <row r="25115" spans="1:2">
      <c r="A25115" s="1">
        <v>2080100118599</v>
      </c>
      <c r="B25115" t="s">
        <v>23964</v>
      </c>
    </row>
    <row r="25116" spans="1:2">
      <c r="A25116" s="1">
        <v>2080100118612</v>
      </c>
      <c r="B25116" t="e">
        <f>+LAMP-CEILING LAMP TC-83232-4/4</f>
        <v>#NAME?</v>
      </c>
    </row>
    <row r="25117" spans="1:2">
      <c r="A25117" s="1">
        <v>2080100118629</v>
      </c>
      <c r="B25117" t="s">
        <v>23965</v>
      </c>
    </row>
    <row r="25118" spans="1:2">
      <c r="A25118" s="1">
        <v>2080100118636</v>
      </c>
      <c r="B25118" t="s">
        <v>23966</v>
      </c>
    </row>
    <row r="25119" spans="1:2">
      <c r="A25119" s="1">
        <v>2080100118643</v>
      </c>
      <c r="B25119" t="s">
        <v>23967</v>
      </c>
    </row>
    <row r="25120" spans="1:2">
      <c r="A25120" s="1">
        <v>2080100118650</v>
      </c>
      <c r="B25120" t="e">
        <f>+LAMP-CEILING LAMP TC-83228-4/4</f>
        <v>#NAME?</v>
      </c>
    </row>
    <row r="25121" spans="1:2">
      <c r="A25121" s="1">
        <v>2080100118681</v>
      </c>
      <c r="B25121" t="s">
        <v>23968</v>
      </c>
    </row>
    <row r="25122" spans="1:2">
      <c r="A25122" s="1">
        <v>2080100118698</v>
      </c>
      <c r="B25122" t="s">
        <v>23969</v>
      </c>
    </row>
    <row r="25123" spans="1:2">
      <c r="A25123" s="1">
        <v>2080100118704</v>
      </c>
      <c r="B25123" t="s">
        <v>23970</v>
      </c>
    </row>
    <row r="25124" spans="1:2">
      <c r="A25124" s="1">
        <v>2080100118728</v>
      </c>
      <c r="B25124" t="s">
        <v>23971</v>
      </c>
    </row>
    <row r="25125" spans="1:2">
      <c r="A25125" s="1">
        <v>2080100118735</v>
      </c>
      <c r="B25125" t="s">
        <v>23972</v>
      </c>
    </row>
    <row r="25126" spans="1:2">
      <c r="A25126" s="1">
        <v>2080100118742</v>
      </c>
      <c r="B25126" t="s">
        <v>23973</v>
      </c>
    </row>
    <row r="25127" spans="1:2">
      <c r="A25127" s="1">
        <v>2080100118759</v>
      </c>
      <c r="B25127" t="s">
        <v>23974</v>
      </c>
    </row>
    <row r="25128" spans="1:2">
      <c r="A25128" s="1">
        <v>2080100118766</v>
      </c>
      <c r="B25128" t="s">
        <v>23975</v>
      </c>
    </row>
    <row r="25129" spans="1:2">
      <c r="A25129" s="1">
        <v>2080100118773</v>
      </c>
      <c r="B25129" t="s">
        <v>23976</v>
      </c>
    </row>
    <row r="25130" spans="1:2">
      <c r="A25130" s="1">
        <v>2080100118780</v>
      </c>
      <c r="B25130" t="s">
        <v>23977</v>
      </c>
    </row>
    <row r="25131" spans="1:2">
      <c r="A25131" s="1">
        <v>2080100118797</v>
      </c>
      <c r="B25131" t="s">
        <v>23978</v>
      </c>
    </row>
    <row r="25132" spans="1:2">
      <c r="A25132" s="1">
        <v>2080100118803</v>
      </c>
      <c r="B25132" t="s">
        <v>23979</v>
      </c>
    </row>
    <row r="25133" spans="1:2">
      <c r="A25133" s="1">
        <v>2080100118810</v>
      </c>
      <c r="B25133" t="s">
        <v>23980</v>
      </c>
    </row>
    <row r="25134" spans="1:2">
      <c r="A25134" s="1">
        <v>2080100118827</v>
      </c>
      <c r="B25134" t="s">
        <v>23981</v>
      </c>
    </row>
    <row r="25135" spans="1:2">
      <c r="A25135" s="1">
        <v>2080100118834</v>
      </c>
      <c r="B25135" t="s">
        <v>23982</v>
      </c>
    </row>
    <row r="25136" spans="1:2">
      <c r="A25136" s="1">
        <v>2080100118841</v>
      </c>
      <c r="B25136" t="s">
        <v>23983</v>
      </c>
    </row>
    <row r="25137" spans="1:2">
      <c r="A25137" s="1">
        <v>2080100118858</v>
      </c>
      <c r="B25137" t="s">
        <v>23984</v>
      </c>
    </row>
    <row r="25138" spans="1:2">
      <c r="A25138" s="1">
        <v>2080100118865</v>
      </c>
      <c r="B25138" t="s">
        <v>23985</v>
      </c>
    </row>
    <row r="25139" spans="1:2">
      <c r="A25139" s="1">
        <v>2080100118872</v>
      </c>
      <c r="B25139" t="s">
        <v>23986</v>
      </c>
    </row>
    <row r="25140" spans="1:2">
      <c r="A25140" s="1">
        <v>2080100118889</v>
      </c>
      <c r="B25140" t="s">
        <v>23987</v>
      </c>
    </row>
    <row r="25141" spans="1:2">
      <c r="A25141" s="1">
        <v>2080100118896</v>
      </c>
      <c r="B25141" t="s">
        <v>23988</v>
      </c>
    </row>
    <row r="25142" spans="1:2">
      <c r="A25142" s="1">
        <v>2080100118919</v>
      </c>
      <c r="B25142" t="s">
        <v>23989</v>
      </c>
    </row>
    <row r="25143" spans="1:2">
      <c r="A25143" s="1">
        <v>2080100118926</v>
      </c>
      <c r="B25143" t="s">
        <v>23990</v>
      </c>
    </row>
    <row r="25144" spans="1:2">
      <c r="A25144" s="1">
        <v>2080100118933</v>
      </c>
      <c r="B25144" t="s">
        <v>23991</v>
      </c>
    </row>
    <row r="25145" spans="1:2">
      <c r="A25145" s="1">
        <v>2080100118940</v>
      </c>
      <c r="B25145" t="s">
        <v>23992</v>
      </c>
    </row>
    <row r="25146" spans="1:2">
      <c r="A25146" s="1">
        <v>2080100118957</v>
      </c>
      <c r="B25146" t="s">
        <v>23993</v>
      </c>
    </row>
    <row r="25147" spans="1:2">
      <c r="A25147" s="1">
        <v>2080100118964</v>
      </c>
      <c r="B25147" t="s">
        <v>23994</v>
      </c>
    </row>
    <row r="25148" spans="1:2">
      <c r="A25148" s="1">
        <v>2080100118971</v>
      </c>
      <c r="B25148" t="s">
        <v>23995</v>
      </c>
    </row>
    <row r="25149" spans="1:2">
      <c r="A25149" s="1">
        <v>2080100118988</v>
      </c>
      <c r="B25149" t="s">
        <v>23996</v>
      </c>
    </row>
    <row r="25150" spans="1:2">
      <c r="A25150" s="1">
        <v>2080100118995</v>
      </c>
      <c r="B25150" t="s">
        <v>23997</v>
      </c>
    </row>
    <row r="25151" spans="1:2">
      <c r="A25151" s="1">
        <v>2080100119008</v>
      </c>
      <c r="B25151" t="s">
        <v>23998</v>
      </c>
    </row>
    <row r="25152" spans="1:2">
      <c r="A25152" s="1">
        <v>2080100119039</v>
      </c>
      <c r="B25152" t="s">
        <v>23999</v>
      </c>
    </row>
    <row r="25153" spans="1:2">
      <c r="A25153" s="1">
        <v>2080100119046</v>
      </c>
      <c r="B25153" t="s">
        <v>24000</v>
      </c>
    </row>
    <row r="25154" spans="1:2">
      <c r="A25154" s="1">
        <v>2080100119053</v>
      </c>
      <c r="B25154" t="s">
        <v>24001</v>
      </c>
    </row>
    <row r="25155" spans="1:2">
      <c r="A25155" s="1">
        <v>2080100119060</v>
      </c>
      <c r="B25155" t="s">
        <v>24002</v>
      </c>
    </row>
    <row r="25156" spans="1:2">
      <c r="A25156" s="1">
        <v>2080100119077</v>
      </c>
      <c r="B25156" t="s">
        <v>24003</v>
      </c>
    </row>
    <row r="25157" spans="1:2">
      <c r="A25157" s="1">
        <v>2080100119084</v>
      </c>
      <c r="B25157" t="s">
        <v>24004</v>
      </c>
    </row>
    <row r="25158" spans="1:2">
      <c r="A25158" s="1">
        <v>2080100119091</v>
      </c>
      <c r="B25158" t="s">
        <v>24005</v>
      </c>
    </row>
    <row r="25159" spans="1:2">
      <c r="A25159" s="1">
        <v>2080100119107</v>
      </c>
      <c r="B25159" t="s">
        <v>24006</v>
      </c>
    </row>
    <row r="25160" spans="1:2">
      <c r="A25160" s="1">
        <v>2080100119114</v>
      </c>
      <c r="B25160" t="s">
        <v>24007</v>
      </c>
    </row>
    <row r="25161" spans="1:2">
      <c r="A25161" s="1">
        <v>2080100119121</v>
      </c>
      <c r="B25161" t="s">
        <v>24008</v>
      </c>
    </row>
    <row r="25162" spans="1:2">
      <c r="A25162" s="1">
        <v>2080100119138</v>
      </c>
      <c r="B25162" t="s">
        <v>24009</v>
      </c>
    </row>
    <row r="25163" spans="1:2">
      <c r="A25163" s="1">
        <v>2080100119145</v>
      </c>
      <c r="B25163" t="s">
        <v>24010</v>
      </c>
    </row>
    <row r="25164" spans="1:2">
      <c r="A25164" s="1">
        <v>2080100119152</v>
      </c>
      <c r="B25164" t="s">
        <v>24011</v>
      </c>
    </row>
    <row r="25165" spans="1:2">
      <c r="A25165" s="1">
        <v>2080100119169</v>
      </c>
      <c r="B25165" t="s">
        <v>24012</v>
      </c>
    </row>
    <row r="25166" spans="1:2">
      <c r="A25166" s="1">
        <v>2080100119176</v>
      </c>
      <c r="B25166" t="s">
        <v>24013</v>
      </c>
    </row>
    <row r="25167" spans="1:2">
      <c r="A25167" s="1">
        <v>2080100119183</v>
      </c>
      <c r="B25167" t="s">
        <v>24014</v>
      </c>
    </row>
    <row r="25168" spans="1:2">
      <c r="A25168" s="1">
        <v>2080100119190</v>
      </c>
      <c r="B25168" t="s">
        <v>24015</v>
      </c>
    </row>
    <row r="25169" spans="1:2">
      <c r="A25169" s="1">
        <v>2080100119206</v>
      </c>
      <c r="B25169" t="s">
        <v>24016</v>
      </c>
    </row>
    <row r="25170" spans="1:2">
      <c r="A25170" s="1">
        <v>2080100119213</v>
      </c>
      <c r="B25170" t="s">
        <v>24017</v>
      </c>
    </row>
    <row r="25171" spans="1:2">
      <c r="A25171" s="1">
        <v>2080100119220</v>
      </c>
      <c r="B25171" t="s">
        <v>24018</v>
      </c>
    </row>
    <row r="25172" spans="1:2">
      <c r="A25172" s="1">
        <v>2080100119237</v>
      </c>
      <c r="B25172" t="s">
        <v>24019</v>
      </c>
    </row>
    <row r="25173" spans="1:2">
      <c r="A25173" s="1">
        <v>2080100119244</v>
      </c>
      <c r="B25173" t="s">
        <v>24020</v>
      </c>
    </row>
    <row r="25174" spans="1:2">
      <c r="A25174" s="1">
        <v>2080100119251</v>
      </c>
      <c r="B25174" t="s">
        <v>24021</v>
      </c>
    </row>
    <row r="25175" spans="1:2">
      <c r="A25175" s="1">
        <v>2080100119268</v>
      </c>
      <c r="B25175" t="s">
        <v>24022</v>
      </c>
    </row>
    <row r="25176" spans="1:2">
      <c r="A25176" s="1">
        <v>2080100119275</v>
      </c>
      <c r="B25176" t="s">
        <v>24023</v>
      </c>
    </row>
    <row r="25177" spans="1:2">
      <c r="A25177" s="1">
        <v>2080100119282</v>
      </c>
      <c r="B25177" t="s">
        <v>24024</v>
      </c>
    </row>
    <row r="25178" spans="1:2">
      <c r="A25178" s="1">
        <v>2080100119299</v>
      </c>
      <c r="B25178" t="s">
        <v>24025</v>
      </c>
    </row>
    <row r="25179" spans="1:2">
      <c r="A25179" s="1">
        <v>2080100119305</v>
      </c>
      <c r="B25179" t="s">
        <v>24026</v>
      </c>
    </row>
    <row r="25180" spans="1:2">
      <c r="A25180" s="1">
        <v>2080100119312</v>
      </c>
      <c r="B25180" t="s">
        <v>24027</v>
      </c>
    </row>
    <row r="25181" spans="1:2">
      <c r="A25181" s="1">
        <v>2080100119329</v>
      </c>
      <c r="B25181" t="s">
        <v>24028</v>
      </c>
    </row>
    <row r="25182" spans="1:2">
      <c r="A25182" s="1">
        <v>2080100119336</v>
      </c>
      <c r="B25182" t="s">
        <v>24029</v>
      </c>
    </row>
    <row r="25183" spans="1:2">
      <c r="A25183" s="1">
        <v>2080100119343</v>
      </c>
      <c r="B25183" t="s">
        <v>24030</v>
      </c>
    </row>
    <row r="25184" spans="1:2">
      <c r="A25184" s="1">
        <v>2080100119350</v>
      </c>
      <c r="B25184" t="s">
        <v>24031</v>
      </c>
    </row>
    <row r="25185" spans="1:2">
      <c r="A25185" s="1">
        <v>2080100119367</v>
      </c>
      <c r="B25185" t="s">
        <v>24032</v>
      </c>
    </row>
    <row r="25186" spans="1:2">
      <c r="A25186" s="1">
        <v>2080100119374</v>
      </c>
      <c r="B25186" t="s">
        <v>24033</v>
      </c>
    </row>
    <row r="25187" spans="1:2">
      <c r="A25187" s="1">
        <v>2080100119381</v>
      </c>
      <c r="B25187" t="s">
        <v>24034</v>
      </c>
    </row>
    <row r="25188" spans="1:2">
      <c r="A25188" s="1">
        <v>2080100119398</v>
      </c>
      <c r="B25188" t="s">
        <v>24035</v>
      </c>
    </row>
    <row r="25189" spans="1:2">
      <c r="A25189" s="1">
        <v>2080100119404</v>
      </c>
      <c r="B25189" t="s">
        <v>24036</v>
      </c>
    </row>
    <row r="25190" spans="1:2">
      <c r="A25190" s="1">
        <v>2080100119411</v>
      </c>
      <c r="B25190" t="s">
        <v>24037</v>
      </c>
    </row>
    <row r="25191" spans="1:2">
      <c r="A25191" s="1">
        <v>2080100119428</v>
      </c>
      <c r="B25191" t="s">
        <v>24038</v>
      </c>
    </row>
    <row r="25192" spans="1:2">
      <c r="A25192" s="1">
        <v>2080100119435</v>
      </c>
      <c r="B25192" t="s">
        <v>24039</v>
      </c>
    </row>
    <row r="25193" spans="1:2">
      <c r="A25193" s="1">
        <v>2080100119442</v>
      </c>
      <c r="B25193" t="s">
        <v>24040</v>
      </c>
    </row>
    <row r="25194" spans="1:2">
      <c r="A25194" s="1">
        <v>2080100119459</v>
      </c>
      <c r="B25194" t="s">
        <v>24041</v>
      </c>
    </row>
    <row r="25195" spans="1:2">
      <c r="A25195" s="1">
        <v>2080100119466</v>
      </c>
      <c r="B25195" t="s">
        <v>24042</v>
      </c>
    </row>
    <row r="25196" spans="1:2">
      <c r="A25196" s="1">
        <v>2080100119473</v>
      </c>
      <c r="B25196" t="s">
        <v>24043</v>
      </c>
    </row>
    <row r="25197" spans="1:2">
      <c r="A25197" s="1">
        <v>2080100119480</v>
      </c>
      <c r="B25197" t="s">
        <v>24044</v>
      </c>
    </row>
    <row r="25198" spans="1:2">
      <c r="A25198" s="1">
        <v>2080100119497</v>
      </c>
      <c r="B25198" t="s">
        <v>24045</v>
      </c>
    </row>
    <row r="25199" spans="1:2">
      <c r="A25199" s="1">
        <v>2080100119503</v>
      </c>
      <c r="B25199" t="s">
        <v>24046</v>
      </c>
    </row>
    <row r="25200" spans="1:2">
      <c r="A25200" s="1">
        <v>2080100119510</v>
      </c>
      <c r="B25200" t="s">
        <v>24047</v>
      </c>
    </row>
    <row r="25201" spans="1:2">
      <c r="A25201" s="1">
        <v>2080100119527</v>
      </c>
      <c r="B25201" t="s">
        <v>24048</v>
      </c>
    </row>
    <row r="25202" spans="1:2">
      <c r="A25202" s="1">
        <v>2080100119534</v>
      </c>
      <c r="B25202" t="s">
        <v>24049</v>
      </c>
    </row>
    <row r="25203" spans="1:2">
      <c r="A25203" s="1">
        <v>2080100119541</v>
      </c>
      <c r="B25203" t="s">
        <v>24050</v>
      </c>
    </row>
    <row r="25204" spans="1:2">
      <c r="A25204" s="1">
        <v>2080100119558</v>
      </c>
      <c r="B25204" t="s">
        <v>24051</v>
      </c>
    </row>
    <row r="25205" spans="1:2">
      <c r="A25205" s="1">
        <v>2080100119565</v>
      </c>
      <c r="B25205" t="s">
        <v>24052</v>
      </c>
    </row>
    <row r="25206" spans="1:2">
      <c r="A25206" s="1">
        <v>2080100119596</v>
      </c>
      <c r="B25206" t="s">
        <v>24053</v>
      </c>
    </row>
    <row r="25207" spans="1:2">
      <c r="A25207" s="1">
        <v>2080100119602</v>
      </c>
      <c r="B25207" t="s">
        <v>24054</v>
      </c>
    </row>
    <row r="25208" spans="1:2">
      <c r="A25208" s="1">
        <v>2080100119619</v>
      </c>
      <c r="B25208" t="s">
        <v>24055</v>
      </c>
    </row>
    <row r="25209" spans="1:2">
      <c r="A25209" s="1">
        <v>2080100119626</v>
      </c>
      <c r="B25209" t="s">
        <v>24056</v>
      </c>
    </row>
    <row r="25210" spans="1:2">
      <c r="A25210" s="1">
        <v>2080100119633</v>
      </c>
      <c r="B25210" t="s">
        <v>24057</v>
      </c>
    </row>
    <row r="25211" spans="1:2">
      <c r="A25211" s="1">
        <v>2080100119640</v>
      </c>
      <c r="B25211" t="s">
        <v>24058</v>
      </c>
    </row>
    <row r="25212" spans="1:2">
      <c r="A25212" s="1">
        <v>2080100119657</v>
      </c>
      <c r="B25212" t="s">
        <v>24059</v>
      </c>
    </row>
    <row r="25213" spans="1:2">
      <c r="A25213" s="1">
        <v>2080100119664</v>
      </c>
      <c r="B25213" t="s">
        <v>24060</v>
      </c>
    </row>
    <row r="25214" spans="1:2">
      <c r="A25214" s="1">
        <v>2080100119671</v>
      </c>
      <c r="B25214" t="s">
        <v>24061</v>
      </c>
    </row>
    <row r="25215" spans="1:2">
      <c r="A25215" s="1">
        <v>2080100119688</v>
      </c>
      <c r="B25215" t="s">
        <v>24062</v>
      </c>
    </row>
    <row r="25216" spans="1:2">
      <c r="A25216" s="1">
        <v>2080100119695</v>
      </c>
      <c r="B25216" t="s">
        <v>24063</v>
      </c>
    </row>
    <row r="25217" spans="1:2">
      <c r="A25217" s="1">
        <v>2080100119701</v>
      </c>
      <c r="B25217" t="s">
        <v>24064</v>
      </c>
    </row>
    <row r="25218" spans="1:2">
      <c r="A25218" s="1">
        <v>2080100119718</v>
      </c>
      <c r="B25218" t="s">
        <v>24065</v>
      </c>
    </row>
    <row r="25219" spans="1:2">
      <c r="A25219" s="1">
        <v>2080100119725</v>
      </c>
      <c r="B25219" t="s">
        <v>24066</v>
      </c>
    </row>
    <row r="25220" spans="1:2">
      <c r="A25220" s="1">
        <v>2080100119732</v>
      </c>
      <c r="B25220" t="s">
        <v>24067</v>
      </c>
    </row>
    <row r="25221" spans="1:2">
      <c r="A25221" s="1">
        <v>2080100119749</v>
      </c>
      <c r="B25221" t="s">
        <v>24068</v>
      </c>
    </row>
    <row r="25222" spans="1:2">
      <c r="A25222" s="1">
        <v>2080100119756</v>
      </c>
      <c r="B25222" t="s">
        <v>24069</v>
      </c>
    </row>
    <row r="25223" spans="1:2">
      <c r="A25223" s="1">
        <v>2080100119763</v>
      </c>
      <c r="B25223" t="s">
        <v>24070</v>
      </c>
    </row>
    <row r="25224" spans="1:2">
      <c r="A25224" s="1">
        <v>2080100119770</v>
      </c>
      <c r="B25224" t="s">
        <v>24071</v>
      </c>
    </row>
    <row r="25225" spans="1:2">
      <c r="A25225" s="1">
        <v>2080100119787</v>
      </c>
      <c r="B25225" t="s">
        <v>24072</v>
      </c>
    </row>
    <row r="25226" spans="1:2">
      <c r="A25226" s="1">
        <v>2080100119794</v>
      </c>
      <c r="B25226" t="s">
        <v>24073</v>
      </c>
    </row>
    <row r="25227" spans="1:2">
      <c r="A25227" s="1">
        <v>2080100119800</v>
      </c>
      <c r="B25227" t="s">
        <v>24074</v>
      </c>
    </row>
    <row r="25228" spans="1:2">
      <c r="A25228" s="1">
        <v>2080100119817</v>
      </c>
      <c r="B25228" t="s">
        <v>24075</v>
      </c>
    </row>
    <row r="25229" spans="1:2">
      <c r="A25229" s="1">
        <v>2080100119824</v>
      </c>
      <c r="B25229" t="s">
        <v>24076</v>
      </c>
    </row>
    <row r="25230" spans="1:2">
      <c r="A25230" s="1">
        <v>2080100119831</v>
      </c>
      <c r="B25230" t="s">
        <v>24077</v>
      </c>
    </row>
    <row r="25231" spans="1:2">
      <c r="A25231" s="1">
        <v>2080100119848</v>
      </c>
      <c r="B25231" t="s">
        <v>24078</v>
      </c>
    </row>
    <row r="25232" spans="1:2">
      <c r="A25232" s="1">
        <v>2080100119855</v>
      </c>
      <c r="B25232" t="s">
        <v>24079</v>
      </c>
    </row>
    <row r="25233" spans="1:2">
      <c r="A25233" s="1">
        <v>2080100119862</v>
      </c>
      <c r="B25233" t="s">
        <v>24080</v>
      </c>
    </row>
    <row r="25234" spans="1:2">
      <c r="A25234" s="1">
        <v>2080100119879</v>
      </c>
      <c r="B25234" t="s">
        <v>24081</v>
      </c>
    </row>
    <row r="25235" spans="1:2">
      <c r="A25235" s="1">
        <v>2080100119886</v>
      </c>
      <c r="B25235" t="s">
        <v>24082</v>
      </c>
    </row>
    <row r="25236" spans="1:2">
      <c r="A25236" s="1">
        <v>2080100119893</v>
      </c>
      <c r="B25236" t="s">
        <v>24083</v>
      </c>
    </row>
    <row r="25237" spans="1:2">
      <c r="A25237" s="1">
        <v>2080100119909</v>
      </c>
      <c r="B25237" t="s">
        <v>24084</v>
      </c>
    </row>
    <row r="25238" spans="1:2">
      <c r="A25238" s="1">
        <v>2080100119916</v>
      </c>
      <c r="B25238" t="s">
        <v>24085</v>
      </c>
    </row>
    <row r="25239" spans="1:2">
      <c r="A25239" s="1">
        <v>2080100119923</v>
      </c>
      <c r="B25239" t="s">
        <v>24086</v>
      </c>
    </row>
    <row r="25240" spans="1:2">
      <c r="A25240" s="1">
        <v>2080100119930</v>
      </c>
      <c r="B25240" t="s">
        <v>24087</v>
      </c>
    </row>
    <row r="25241" spans="1:2">
      <c r="A25241" s="1">
        <v>2080100119947</v>
      </c>
      <c r="B25241" t="s">
        <v>24088</v>
      </c>
    </row>
    <row r="25242" spans="1:2">
      <c r="A25242" s="1">
        <v>2080100119954</v>
      </c>
      <c r="B25242" t="s">
        <v>24089</v>
      </c>
    </row>
    <row r="25243" spans="1:2">
      <c r="A25243" s="1">
        <v>2080100119961</v>
      </c>
      <c r="B25243" t="s">
        <v>24090</v>
      </c>
    </row>
    <row r="25244" spans="1:2">
      <c r="A25244" s="1">
        <v>2080100119978</v>
      </c>
      <c r="B25244" t="s">
        <v>24091</v>
      </c>
    </row>
    <row r="25245" spans="1:2">
      <c r="A25245" s="1">
        <v>2080100119985</v>
      </c>
      <c r="B25245" t="s">
        <v>24092</v>
      </c>
    </row>
    <row r="25246" spans="1:2">
      <c r="A25246" s="1">
        <v>2080100119992</v>
      </c>
      <c r="B25246" t="s">
        <v>24093</v>
      </c>
    </row>
    <row r="25247" spans="1:2">
      <c r="A25247" s="1">
        <v>2080100120004</v>
      </c>
      <c r="B25247" t="s">
        <v>24094</v>
      </c>
    </row>
    <row r="25248" spans="1:2">
      <c r="A25248" s="1">
        <v>2080100120011</v>
      </c>
      <c r="B25248" t="s">
        <v>24095</v>
      </c>
    </row>
    <row r="25249" spans="1:2">
      <c r="A25249" s="1">
        <v>2080100120028</v>
      </c>
      <c r="B25249" t="s">
        <v>24096</v>
      </c>
    </row>
    <row r="25250" spans="1:2">
      <c r="A25250" s="1">
        <v>2080100120035</v>
      </c>
      <c r="B25250" t="s">
        <v>24097</v>
      </c>
    </row>
    <row r="25251" spans="1:2">
      <c r="A25251" s="1">
        <v>2080100120042</v>
      </c>
      <c r="B25251" t="s">
        <v>24098</v>
      </c>
    </row>
    <row r="25252" spans="1:2">
      <c r="A25252" s="1">
        <v>2080100120059</v>
      </c>
      <c r="B25252" t="s">
        <v>24099</v>
      </c>
    </row>
    <row r="25253" spans="1:2">
      <c r="A25253" s="1">
        <v>2080100120066</v>
      </c>
      <c r="B25253" t="e">
        <f>+CBK-FAUCET DANZE DZ-FSZZV0CP</f>
        <v>#NAME?</v>
      </c>
    </row>
    <row r="25254" spans="1:2">
      <c r="A25254" s="1">
        <v>2080100120073</v>
      </c>
      <c r="B25254" t="s">
        <v>24100</v>
      </c>
    </row>
    <row r="25255" spans="1:2">
      <c r="A25255" s="1">
        <v>2080100120080</v>
      </c>
      <c r="B25255" t="e">
        <f>+CBK-FAUCET DANZE DZ-FSZZU9CP</f>
        <v>#NAME?</v>
      </c>
    </row>
    <row r="25256" spans="1:2">
      <c r="A25256" s="1">
        <v>2080100120097</v>
      </c>
      <c r="B25256" t="s">
        <v>24101</v>
      </c>
    </row>
    <row r="25257" spans="1:2">
      <c r="A25257" s="1">
        <v>2080100120103</v>
      </c>
      <c r="B25257" t="s">
        <v>24102</v>
      </c>
    </row>
    <row r="25258" spans="1:2">
      <c r="A25258" s="1">
        <v>2080100120110</v>
      </c>
      <c r="B25258" t="s">
        <v>24103</v>
      </c>
    </row>
    <row r="25259" spans="1:2">
      <c r="A25259" s="1">
        <v>2080100120127</v>
      </c>
      <c r="B25259" t="s">
        <v>24104</v>
      </c>
    </row>
    <row r="25260" spans="1:2">
      <c r="A25260" s="1">
        <v>2080100120134</v>
      </c>
      <c r="B25260" t="s">
        <v>24105</v>
      </c>
    </row>
    <row r="25261" spans="1:2">
      <c r="A25261" s="1">
        <v>2080100120141</v>
      </c>
      <c r="B25261" t="s">
        <v>24106</v>
      </c>
    </row>
    <row r="25262" spans="1:2">
      <c r="A25262" s="1">
        <v>2080100120158</v>
      </c>
      <c r="B25262" t="s">
        <v>24107</v>
      </c>
    </row>
    <row r="25263" spans="1:2">
      <c r="A25263" s="1">
        <v>2080100120165</v>
      </c>
      <c r="B25263" t="s">
        <v>24108</v>
      </c>
    </row>
    <row r="25264" spans="1:2">
      <c r="A25264" s="1">
        <v>2080100120172</v>
      </c>
      <c r="B25264" t="s">
        <v>24109</v>
      </c>
    </row>
    <row r="25265" spans="1:2">
      <c r="A25265" s="1">
        <v>2080100120189</v>
      </c>
      <c r="B25265" t="s">
        <v>24110</v>
      </c>
    </row>
    <row r="25266" spans="1:2">
      <c r="A25266" s="1">
        <v>2080100120196</v>
      </c>
      <c r="B25266" t="s">
        <v>24111</v>
      </c>
    </row>
    <row r="25267" spans="1:2">
      <c r="A25267" s="1">
        <v>2080100120202</v>
      </c>
      <c r="B25267" t="s">
        <v>24112</v>
      </c>
    </row>
    <row r="25268" spans="1:2">
      <c r="A25268" s="1">
        <v>2080100120219</v>
      </c>
      <c r="B25268" t="s">
        <v>24113</v>
      </c>
    </row>
    <row r="25269" spans="1:2">
      <c r="A25269" s="1">
        <v>2080100120226</v>
      </c>
      <c r="B25269" t="s">
        <v>24114</v>
      </c>
    </row>
    <row r="25270" spans="1:2">
      <c r="A25270" s="1">
        <v>2080100120233</v>
      </c>
      <c r="B25270" t="s">
        <v>24115</v>
      </c>
    </row>
    <row r="25271" spans="1:2">
      <c r="A25271" s="1">
        <v>2080100120240</v>
      </c>
      <c r="B25271" t="s">
        <v>24116</v>
      </c>
    </row>
    <row r="25272" spans="1:2">
      <c r="A25272" s="1">
        <v>2080100120257</v>
      </c>
      <c r="B25272" t="s">
        <v>24117</v>
      </c>
    </row>
    <row r="25273" spans="1:2">
      <c r="A25273" s="1">
        <v>2080100120264</v>
      </c>
      <c r="B25273" t="s">
        <v>24118</v>
      </c>
    </row>
    <row r="25274" spans="1:2">
      <c r="A25274" s="1">
        <v>2080100120271</v>
      </c>
      <c r="B25274" t="s">
        <v>24119</v>
      </c>
    </row>
    <row r="25275" spans="1:2">
      <c r="A25275" s="1">
        <v>2080100120288</v>
      </c>
      <c r="B25275" t="s">
        <v>24120</v>
      </c>
    </row>
    <row r="25276" spans="1:2">
      <c r="A25276" s="1">
        <v>2080100120295</v>
      </c>
      <c r="B25276" t="s">
        <v>24121</v>
      </c>
    </row>
    <row r="25277" spans="1:2">
      <c r="A25277" s="1">
        <v>2080100120301</v>
      </c>
      <c r="B25277" t="s">
        <v>24122</v>
      </c>
    </row>
    <row r="25278" spans="1:2">
      <c r="A25278" s="1">
        <v>2080100120318</v>
      </c>
      <c r="B25278" t="s">
        <v>24123</v>
      </c>
    </row>
    <row r="25279" spans="1:2">
      <c r="A25279" s="1">
        <v>2080100120325</v>
      </c>
      <c r="B25279" t="s">
        <v>24124</v>
      </c>
    </row>
    <row r="25280" spans="1:2">
      <c r="A25280" s="1">
        <v>2080100120332</v>
      </c>
      <c r="B25280" t="s">
        <v>24125</v>
      </c>
    </row>
    <row r="25281" spans="1:2">
      <c r="A25281" s="1">
        <v>2080100120349</v>
      </c>
      <c r="B25281" t="s">
        <v>24126</v>
      </c>
    </row>
    <row r="25282" spans="1:2">
      <c r="A25282" s="1">
        <v>2080100120356</v>
      </c>
      <c r="B25282" t="s">
        <v>24127</v>
      </c>
    </row>
    <row r="25283" spans="1:2">
      <c r="A25283" s="1">
        <v>2080100120363</v>
      </c>
      <c r="B25283" t="s">
        <v>24128</v>
      </c>
    </row>
    <row r="25284" spans="1:2">
      <c r="A25284" s="1">
        <v>2080100120370</v>
      </c>
      <c r="B25284" t="s">
        <v>24129</v>
      </c>
    </row>
    <row r="25285" spans="1:2">
      <c r="A25285" s="1">
        <v>2080100120387</v>
      </c>
      <c r="B25285" t="s">
        <v>24130</v>
      </c>
    </row>
    <row r="25286" spans="1:2">
      <c r="A25286" s="1">
        <v>2080100120394</v>
      </c>
      <c r="B25286" t="s">
        <v>24131</v>
      </c>
    </row>
    <row r="25287" spans="1:2">
      <c r="A25287" s="1">
        <v>2080100120400</v>
      </c>
      <c r="B25287" t="s">
        <v>24132</v>
      </c>
    </row>
    <row r="25288" spans="1:2">
      <c r="A25288" s="1">
        <v>2080100120417</v>
      </c>
      <c r="B25288" t="s">
        <v>24133</v>
      </c>
    </row>
    <row r="25289" spans="1:2">
      <c r="A25289" s="1">
        <v>2080100120424</v>
      </c>
      <c r="B25289" t="s">
        <v>24134</v>
      </c>
    </row>
    <row r="25290" spans="1:2">
      <c r="A25290" s="1">
        <v>2080100120431</v>
      </c>
      <c r="B25290" t="s">
        <v>24135</v>
      </c>
    </row>
    <row r="25291" spans="1:2">
      <c r="A25291" s="1">
        <v>2080100120448</v>
      </c>
      <c r="B25291" t="s">
        <v>24136</v>
      </c>
    </row>
    <row r="25292" spans="1:2">
      <c r="A25292" s="1">
        <v>2080100120455</v>
      </c>
      <c r="B25292" t="s">
        <v>24137</v>
      </c>
    </row>
    <row r="25293" spans="1:2">
      <c r="A25293" s="1">
        <v>2080100120462</v>
      </c>
      <c r="B25293" t="s">
        <v>24138</v>
      </c>
    </row>
    <row r="25294" spans="1:2">
      <c r="A25294" s="1">
        <v>2080100120479</v>
      </c>
      <c r="B25294" t="s">
        <v>24139</v>
      </c>
    </row>
    <row r="25295" spans="1:2">
      <c r="A25295" s="1">
        <v>2080100120486</v>
      </c>
      <c r="B25295" t="s">
        <v>24140</v>
      </c>
    </row>
    <row r="25296" spans="1:2">
      <c r="A25296" s="1">
        <v>2080100120493</v>
      </c>
      <c r="B25296" t="s">
        <v>24141</v>
      </c>
    </row>
    <row r="25297" spans="1:2">
      <c r="A25297" s="1">
        <v>2080100120509</v>
      </c>
      <c r="B25297" t="s">
        <v>24142</v>
      </c>
    </row>
    <row r="25298" spans="1:2">
      <c r="A25298" s="1">
        <v>2080100120516</v>
      </c>
      <c r="B25298" t="s">
        <v>24143</v>
      </c>
    </row>
    <row r="25299" spans="1:2">
      <c r="A25299" s="1">
        <v>2080100120523</v>
      </c>
      <c r="B25299" t="s">
        <v>24144</v>
      </c>
    </row>
    <row r="25300" spans="1:2">
      <c r="A25300" s="1">
        <v>2080100120530</v>
      </c>
      <c r="B25300" t="s">
        <v>24145</v>
      </c>
    </row>
    <row r="25301" spans="1:2">
      <c r="A25301" s="1">
        <v>2080100120547</v>
      </c>
      <c r="B25301" t="s">
        <v>24146</v>
      </c>
    </row>
    <row r="25302" spans="1:2">
      <c r="A25302" s="1">
        <v>2080100120554</v>
      </c>
      <c r="B25302" t="s">
        <v>24147</v>
      </c>
    </row>
    <row r="25303" spans="1:2">
      <c r="A25303" s="1">
        <v>2080100120561</v>
      </c>
      <c r="B25303" t="s">
        <v>24148</v>
      </c>
    </row>
    <row r="25304" spans="1:2">
      <c r="A25304" s="1">
        <v>2080100120578</v>
      </c>
      <c r="B25304" t="s">
        <v>24149</v>
      </c>
    </row>
    <row r="25305" spans="1:2">
      <c r="A25305" s="1">
        <v>2080100120585</v>
      </c>
      <c r="B25305" t="s">
        <v>24150</v>
      </c>
    </row>
    <row r="25306" spans="1:2">
      <c r="A25306" s="1">
        <v>2080100120592</v>
      </c>
      <c r="B25306" t="s">
        <v>24151</v>
      </c>
    </row>
    <row r="25307" spans="1:2">
      <c r="A25307" s="1">
        <v>2080100120608</v>
      </c>
      <c r="B25307" t="s">
        <v>24152</v>
      </c>
    </row>
    <row r="25308" spans="1:2">
      <c r="A25308" s="1">
        <v>2080100120615</v>
      </c>
      <c r="B25308" t="s">
        <v>24153</v>
      </c>
    </row>
    <row r="25309" spans="1:2">
      <c r="A25309" s="1">
        <v>2080100120622</v>
      </c>
      <c r="B25309" t="s">
        <v>24154</v>
      </c>
    </row>
    <row r="25310" spans="1:2">
      <c r="A25310" s="1">
        <v>2080100120639</v>
      </c>
      <c r="B25310" t="s">
        <v>24155</v>
      </c>
    </row>
    <row r="25311" spans="1:2">
      <c r="A25311" s="1">
        <v>2080100120646</v>
      </c>
      <c r="B25311" t="s">
        <v>24156</v>
      </c>
    </row>
    <row r="25312" spans="1:2">
      <c r="A25312" s="1">
        <v>2080100120653</v>
      </c>
      <c r="B25312" t="s">
        <v>24157</v>
      </c>
    </row>
    <row r="25313" spans="1:2">
      <c r="A25313" s="1">
        <v>2080100120660</v>
      </c>
      <c r="B25313" t="s">
        <v>24158</v>
      </c>
    </row>
    <row r="25314" spans="1:2">
      <c r="A25314" s="1">
        <v>2080100120677</v>
      </c>
      <c r="B25314" t="s">
        <v>24159</v>
      </c>
    </row>
    <row r="25315" spans="1:2">
      <c r="A25315" s="1">
        <v>2080100120684</v>
      </c>
      <c r="B25315" t="s">
        <v>24160</v>
      </c>
    </row>
    <row r="25316" spans="1:2">
      <c r="A25316" s="1">
        <v>2080100120691</v>
      </c>
      <c r="B25316" t="s">
        <v>24161</v>
      </c>
    </row>
    <row r="25317" spans="1:2">
      <c r="A25317" s="1">
        <v>2080100120707</v>
      </c>
      <c r="B25317" t="s">
        <v>24162</v>
      </c>
    </row>
    <row r="25318" spans="1:2">
      <c r="A25318" s="1">
        <v>2080100120714</v>
      </c>
      <c r="B25318" t="s">
        <v>24163</v>
      </c>
    </row>
    <row r="25319" spans="1:2">
      <c r="A25319" s="1">
        <v>2080100120721</v>
      </c>
      <c r="B25319" t="s">
        <v>24164</v>
      </c>
    </row>
    <row r="25320" spans="1:2">
      <c r="A25320" s="1">
        <v>2080100120738</v>
      </c>
      <c r="B25320" t="s">
        <v>24165</v>
      </c>
    </row>
    <row r="25321" spans="1:2">
      <c r="A25321" s="1">
        <v>2080100120745</v>
      </c>
      <c r="B25321" t="s">
        <v>24166</v>
      </c>
    </row>
    <row r="25322" spans="1:2">
      <c r="A25322" s="1">
        <v>2080100120752</v>
      </c>
      <c r="B25322" t="s">
        <v>24167</v>
      </c>
    </row>
    <row r="25323" spans="1:2">
      <c r="A25323" s="1">
        <v>2080100120769</v>
      </c>
      <c r="B25323" t="s">
        <v>24168</v>
      </c>
    </row>
    <row r="25324" spans="1:2">
      <c r="A25324" s="1">
        <v>2080100120776</v>
      </c>
      <c r="B25324" t="s">
        <v>24169</v>
      </c>
    </row>
    <row r="25325" spans="1:2">
      <c r="A25325" s="1">
        <v>2080100120783</v>
      </c>
      <c r="B25325" t="s">
        <v>24170</v>
      </c>
    </row>
    <row r="25326" spans="1:2">
      <c r="A25326" s="1">
        <v>2080100120790</v>
      </c>
      <c r="B25326" t="s">
        <v>24171</v>
      </c>
    </row>
    <row r="25327" spans="1:2">
      <c r="A25327" s="1">
        <v>2080100120806</v>
      </c>
      <c r="B25327" t="s">
        <v>24172</v>
      </c>
    </row>
    <row r="25328" spans="1:2">
      <c r="A25328" s="1">
        <v>2080100120813</v>
      </c>
      <c r="B25328" t="s">
        <v>24173</v>
      </c>
    </row>
    <row r="25329" spans="1:2">
      <c r="A25329" s="1">
        <v>2080100120820</v>
      </c>
      <c r="B25329" t="s">
        <v>24174</v>
      </c>
    </row>
    <row r="25330" spans="1:2">
      <c r="A25330" s="1">
        <v>2080100120837</v>
      </c>
      <c r="B25330" t="s">
        <v>24175</v>
      </c>
    </row>
    <row r="25331" spans="1:2">
      <c r="A25331" s="1">
        <v>2080100120844</v>
      </c>
      <c r="B25331" t="s">
        <v>24176</v>
      </c>
    </row>
    <row r="25332" spans="1:2">
      <c r="A25332" s="1">
        <v>2080100120851</v>
      </c>
      <c r="B25332" t="s">
        <v>24177</v>
      </c>
    </row>
    <row r="25333" spans="1:2">
      <c r="A25333" s="1">
        <v>2080100120868</v>
      </c>
      <c r="B25333" t="s">
        <v>24178</v>
      </c>
    </row>
    <row r="25334" spans="1:2">
      <c r="A25334" s="1">
        <v>2080100120875</v>
      </c>
      <c r="B25334" t="s">
        <v>24179</v>
      </c>
    </row>
    <row r="25335" spans="1:2">
      <c r="A25335" s="1">
        <v>2080100120882</v>
      </c>
      <c r="B25335" t="s">
        <v>24180</v>
      </c>
    </row>
    <row r="25336" spans="1:2">
      <c r="A25336" s="1">
        <v>2080100120899</v>
      </c>
      <c r="B25336" t="s">
        <v>24181</v>
      </c>
    </row>
    <row r="25337" spans="1:2">
      <c r="A25337" s="1">
        <v>2080100120905</v>
      </c>
      <c r="B25337" t="s">
        <v>24182</v>
      </c>
    </row>
    <row r="25338" spans="1:2">
      <c r="A25338" s="1">
        <v>2080100120912</v>
      </c>
      <c r="B25338" t="s">
        <v>24183</v>
      </c>
    </row>
    <row r="25339" spans="1:2">
      <c r="A25339" s="1">
        <v>2080100120929</v>
      </c>
      <c r="B25339" t="s">
        <v>24184</v>
      </c>
    </row>
    <row r="25340" spans="1:2">
      <c r="A25340" s="1">
        <v>2080100120936</v>
      </c>
      <c r="B25340" t="s">
        <v>24185</v>
      </c>
    </row>
    <row r="25341" spans="1:2">
      <c r="A25341" s="1">
        <v>2080100120943</v>
      </c>
      <c r="B25341" t="s">
        <v>24186</v>
      </c>
    </row>
    <row r="25342" spans="1:2">
      <c r="A25342" s="1">
        <v>2080100120950</v>
      </c>
      <c r="B25342" t="s">
        <v>24187</v>
      </c>
    </row>
    <row r="25343" spans="1:2">
      <c r="A25343" s="1">
        <v>2080100120967</v>
      </c>
      <c r="B25343" t="s">
        <v>24188</v>
      </c>
    </row>
    <row r="25344" spans="1:2">
      <c r="A25344" s="1">
        <v>2080100120974</v>
      </c>
      <c r="B25344" t="s">
        <v>24189</v>
      </c>
    </row>
    <row r="25345" spans="1:2">
      <c r="A25345" s="1">
        <v>2080100120981</v>
      </c>
      <c r="B25345" t="s">
        <v>24190</v>
      </c>
    </row>
    <row r="25346" spans="1:2">
      <c r="A25346" s="1">
        <v>2080100120998</v>
      </c>
      <c r="B25346" t="s">
        <v>24191</v>
      </c>
    </row>
    <row r="25347" spans="1:2">
      <c r="A25347" s="1">
        <v>2080100121001</v>
      </c>
      <c r="B25347" t="s">
        <v>24192</v>
      </c>
    </row>
    <row r="25348" spans="1:2">
      <c r="A25348" s="1">
        <v>2080100121018</v>
      </c>
      <c r="B25348" t="s">
        <v>24193</v>
      </c>
    </row>
    <row r="25349" spans="1:2">
      <c r="A25349" s="1">
        <v>2080100121025</v>
      </c>
      <c r="B25349" t="s">
        <v>24194</v>
      </c>
    </row>
    <row r="25350" spans="1:2">
      <c r="A25350" s="1">
        <v>2080100121032</v>
      </c>
      <c r="B25350" t="s">
        <v>24195</v>
      </c>
    </row>
    <row r="25351" spans="1:2">
      <c r="A25351" s="1">
        <v>2080100121049</v>
      </c>
      <c r="B25351" t="s">
        <v>24196</v>
      </c>
    </row>
    <row r="25352" spans="1:2">
      <c r="A25352" s="1">
        <v>2080100121056</v>
      </c>
      <c r="B25352" t="s">
        <v>24197</v>
      </c>
    </row>
    <row r="25353" spans="1:2">
      <c r="A25353" s="1">
        <v>2080100121063</v>
      </c>
      <c r="B25353" t="s">
        <v>24198</v>
      </c>
    </row>
    <row r="25354" spans="1:2">
      <c r="A25354" s="1">
        <v>2080100121070</v>
      </c>
      <c r="B25354" t="s">
        <v>24199</v>
      </c>
    </row>
    <row r="25355" spans="1:2">
      <c r="A25355" s="1">
        <v>2080100121087</v>
      </c>
      <c r="B25355" t="s">
        <v>24200</v>
      </c>
    </row>
    <row r="25356" spans="1:2">
      <c r="A25356" s="1">
        <v>2080100121094</v>
      </c>
      <c r="B25356" t="s">
        <v>24201</v>
      </c>
    </row>
    <row r="25357" spans="1:2">
      <c r="A25357" s="1">
        <v>2080100121100</v>
      </c>
      <c r="B25357" t="s">
        <v>24202</v>
      </c>
    </row>
    <row r="25358" spans="1:2">
      <c r="A25358" s="1">
        <v>2080100121117</v>
      </c>
      <c r="B25358" t="s">
        <v>24203</v>
      </c>
    </row>
    <row r="25359" spans="1:2">
      <c r="A25359" s="1">
        <v>2080100121124</v>
      </c>
      <c r="B25359" t="s">
        <v>24204</v>
      </c>
    </row>
    <row r="25360" spans="1:2">
      <c r="A25360" s="1">
        <v>2080100121131</v>
      </c>
      <c r="B25360" t="s">
        <v>24205</v>
      </c>
    </row>
    <row r="25361" spans="1:2">
      <c r="A25361" s="1">
        <v>2080100121148</v>
      </c>
      <c r="B25361" t="s">
        <v>24206</v>
      </c>
    </row>
    <row r="25362" spans="1:2">
      <c r="A25362" s="1">
        <v>2080100121155</v>
      </c>
      <c r="B25362" t="s">
        <v>24207</v>
      </c>
    </row>
    <row r="25363" spans="1:2">
      <c r="A25363" s="1">
        <v>2080100121162</v>
      </c>
      <c r="B25363" t="s">
        <v>24208</v>
      </c>
    </row>
    <row r="25364" spans="1:2">
      <c r="A25364" s="1">
        <v>2080100121179</v>
      </c>
      <c r="B25364" t="s">
        <v>24209</v>
      </c>
    </row>
    <row r="25365" spans="1:2">
      <c r="A25365" s="1">
        <v>2080100121186</v>
      </c>
      <c r="B25365" t="s">
        <v>24210</v>
      </c>
    </row>
    <row r="25366" spans="1:2">
      <c r="A25366" s="1">
        <v>2080100121193</v>
      </c>
      <c r="B25366" t="s">
        <v>24211</v>
      </c>
    </row>
    <row r="25367" spans="1:2">
      <c r="A25367" s="1">
        <v>2080100121209</v>
      </c>
      <c r="B25367" t="s">
        <v>24212</v>
      </c>
    </row>
    <row r="25368" spans="1:2">
      <c r="A25368" s="1">
        <v>2080100121216</v>
      </c>
      <c r="B25368" t="s">
        <v>24213</v>
      </c>
    </row>
    <row r="25369" spans="1:2">
      <c r="A25369" s="1">
        <v>2080100121223</v>
      </c>
      <c r="B25369" t="s">
        <v>24214</v>
      </c>
    </row>
    <row r="25370" spans="1:2">
      <c r="A25370" s="1">
        <v>2080100121230</v>
      </c>
      <c r="B25370" t="s">
        <v>24215</v>
      </c>
    </row>
    <row r="25371" spans="1:2">
      <c r="A25371" s="1">
        <v>2080100121247</v>
      </c>
      <c r="B25371" t="s">
        <v>24216</v>
      </c>
    </row>
    <row r="25372" spans="1:2">
      <c r="A25372" s="1">
        <v>2080100121254</v>
      </c>
      <c r="B25372" t="s">
        <v>24217</v>
      </c>
    </row>
    <row r="25373" spans="1:2">
      <c r="A25373" s="1">
        <v>2080100121261</v>
      </c>
      <c r="B25373" t="s">
        <v>24218</v>
      </c>
    </row>
    <row r="25374" spans="1:2">
      <c r="A25374" s="1">
        <v>2080100121278</v>
      </c>
      <c r="B25374" t="s">
        <v>24219</v>
      </c>
    </row>
    <row r="25375" spans="1:2">
      <c r="A25375" s="1">
        <v>2080100121285</v>
      </c>
      <c r="B25375" t="s">
        <v>24220</v>
      </c>
    </row>
    <row r="25376" spans="1:2">
      <c r="A25376" s="1">
        <v>2080100121292</v>
      </c>
      <c r="B25376" t="s">
        <v>24221</v>
      </c>
    </row>
    <row r="25377" spans="1:2">
      <c r="A25377" s="1">
        <v>2080100121308</v>
      </c>
      <c r="B25377" t="s">
        <v>24222</v>
      </c>
    </row>
    <row r="25378" spans="1:2">
      <c r="A25378" s="1">
        <v>2080100121315</v>
      </c>
      <c r="B25378" t="s">
        <v>24223</v>
      </c>
    </row>
    <row r="25379" spans="1:2">
      <c r="A25379" s="1">
        <v>2080100121322</v>
      </c>
      <c r="B25379" t="s">
        <v>24224</v>
      </c>
    </row>
    <row r="25380" spans="1:2">
      <c r="A25380" s="1">
        <v>2080100121339</v>
      </c>
      <c r="B25380" t="s">
        <v>24225</v>
      </c>
    </row>
    <row r="25381" spans="1:2">
      <c r="A25381" s="1">
        <v>2080100121346</v>
      </c>
      <c r="B25381" t="s">
        <v>24226</v>
      </c>
    </row>
    <row r="25382" spans="1:2">
      <c r="A25382" s="1">
        <v>2080100121353</v>
      </c>
      <c r="B25382" t="s">
        <v>24227</v>
      </c>
    </row>
    <row r="25383" spans="1:2">
      <c r="A25383" s="1">
        <v>2080100121360</v>
      </c>
      <c r="B25383" t="s">
        <v>24228</v>
      </c>
    </row>
    <row r="25384" spans="1:2">
      <c r="A25384" s="1">
        <v>2080100121377</v>
      </c>
      <c r="B25384" t="s">
        <v>24229</v>
      </c>
    </row>
    <row r="25385" spans="1:2">
      <c r="A25385" s="1">
        <v>2080100121384</v>
      </c>
      <c r="B25385" t="s">
        <v>24230</v>
      </c>
    </row>
    <row r="25386" spans="1:2">
      <c r="A25386" s="1">
        <v>2080100121391</v>
      </c>
      <c r="B25386" t="s">
        <v>24231</v>
      </c>
    </row>
    <row r="25387" spans="1:2">
      <c r="A25387" s="1">
        <v>2080100121407</v>
      </c>
      <c r="B25387" t="s">
        <v>24232</v>
      </c>
    </row>
    <row r="25388" spans="1:2">
      <c r="A25388" s="1">
        <v>2080100121414</v>
      </c>
      <c r="B25388" t="s">
        <v>24233</v>
      </c>
    </row>
    <row r="25389" spans="1:2">
      <c r="A25389" s="1">
        <v>2080100121421</v>
      </c>
      <c r="B25389" t="s">
        <v>24234</v>
      </c>
    </row>
    <row r="25390" spans="1:2">
      <c r="A25390" s="1">
        <v>2080100121438</v>
      </c>
      <c r="B25390" t="s">
        <v>24235</v>
      </c>
    </row>
    <row r="25391" spans="1:2">
      <c r="A25391" s="1">
        <v>2080100121445</v>
      </c>
      <c r="B25391" t="s">
        <v>24236</v>
      </c>
    </row>
    <row r="25392" spans="1:2">
      <c r="A25392" s="1">
        <v>2080100121452</v>
      </c>
      <c r="B25392" t="s">
        <v>24237</v>
      </c>
    </row>
    <row r="25393" spans="1:2">
      <c r="A25393" s="1">
        <v>2080100121469</v>
      </c>
      <c r="B25393" t="s">
        <v>24238</v>
      </c>
    </row>
    <row r="25394" spans="1:2">
      <c r="A25394" s="1">
        <v>2080100121476</v>
      </c>
      <c r="B25394" t="s">
        <v>24239</v>
      </c>
    </row>
    <row r="25395" spans="1:2">
      <c r="A25395" s="1">
        <v>2080100121483</v>
      </c>
      <c r="B25395" t="s">
        <v>24240</v>
      </c>
    </row>
    <row r="25396" spans="1:2">
      <c r="A25396" s="1">
        <v>2080100121490</v>
      </c>
      <c r="B25396" t="s">
        <v>24241</v>
      </c>
    </row>
    <row r="25397" spans="1:2">
      <c r="A25397" s="1">
        <v>2080100121506</v>
      </c>
      <c r="B25397" t="s">
        <v>24242</v>
      </c>
    </row>
    <row r="25398" spans="1:2">
      <c r="A25398" s="1">
        <v>2080100121513</v>
      </c>
      <c r="B25398" t="s">
        <v>24243</v>
      </c>
    </row>
    <row r="25399" spans="1:2">
      <c r="A25399" s="1">
        <v>2080100121520</v>
      </c>
      <c r="B25399" t="s">
        <v>24244</v>
      </c>
    </row>
    <row r="25400" spans="1:2">
      <c r="A25400" s="1">
        <v>2080100121537</v>
      </c>
      <c r="B25400" t="s">
        <v>24245</v>
      </c>
    </row>
    <row r="25401" spans="1:2">
      <c r="A25401" s="1">
        <v>2080100121544</v>
      </c>
      <c r="B25401" t="s">
        <v>24246</v>
      </c>
    </row>
    <row r="25402" spans="1:2">
      <c r="A25402" s="1">
        <v>2080100121551</v>
      </c>
      <c r="B25402" t="s">
        <v>24247</v>
      </c>
    </row>
    <row r="25403" spans="1:2">
      <c r="A25403" s="1">
        <v>2080100121568</v>
      </c>
      <c r="B25403" t="s">
        <v>24248</v>
      </c>
    </row>
    <row r="25404" spans="1:2">
      <c r="A25404" s="1">
        <v>2080100121575</v>
      </c>
      <c r="B25404" t="s">
        <v>24249</v>
      </c>
    </row>
    <row r="25405" spans="1:2">
      <c r="A25405" s="1">
        <v>2080100121582</v>
      </c>
      <c r="B25405" t="s">
        <v>24250</v>
      </c>
    </row>
    <row r="25406" spans="1:2">
      <c r="A25406" s="1">
        <v>2080100121599</v>
      </c>
      <c r="B25406" t="s">
        <v>24251</v>
      </c>
    </row>
    <row r="25407" spans="1:2">
      <c r="A25407" s="1">
        <v>2080100121605</v>
      </c>
      <c r="B25407" t="s">
        <v>24252</v>
      </c>
    </row>
    <row r="25408" spans="1:2">
      <c r="A25408" s="1">
        <v>2080100121612</v>
      </c>
      <c r="B25408" t="s">
        <v>24253</v>
      </c>
    </row>
    <row r="25409" spans="1:2">
      <c r="A25409" s="1">
        <v>2080100121629</v>
      </c>
      <c r="B25409" t="s">
        <v>24254</v>
      </c>
    </row>
    <row r="25410" spans="1:2">
      <c r="A25410" s="1">
        <v>2080100121636</v>
      </c>
      <c r="B25410" t="s">
        <v>24255</v>
      </c>
    </row>
    <row r="25411" spans="1:2">
      <c r="A25411" s="1">
        <v>2080100121643</v>
      </c>
      <c r="B25411" t="s">
        <v>24256</v>
      </c>
    </row>
    <row r="25412" spans="1:2">
      <c r="A25412" s="1">
        <v>2080100121650</v>
      </c>
      <c r="B25412" t="s">
        <v>24257</v>
      </c>
    </row>
    <row r="25413" spans="1:2">
      <c r="A25413" s="1">
        <v>2080100121667</v>
      </c>
      <c r="B25413" t="s">
        <v>24258</v>
      </c>
    </row>
    <row r="25414" spans="1:2">
      <c r="A25414" s="1">
        <v>2080100121674</v>
      </c>
      <c r="B25414" t="s">
        <v>24259</v>
      </c>
    </row>
    <row r="25415" spans="1:2">
      <c r="A25415" s="1">
        <v>2080100121681</v>
      </c>
      <c r="B25415" t="s">
        <v>24260</v>
      </c>
    </row>
    <row r="25416" spans="1:2">
      <c r="A25416" s="1">
        <v>2080100121698</v>
      </c>
      <c r="B25416" t="s">
        <v>24261</v>
      </c>
    </row>
    <row r="25417" spans="1:2">
      <c r="A25417" s="1">
        <v>2080100121704</v>
      </c>
      <c r="B25417" t="s">
        <v>24262</v>
      </c>
    </row>
    <row r="25418" spans="1:2">
      <c r="A25418" s="1">
        <v>2080100121711</v>
      </c>
      <c r="B25418" t="s">
        <v>24263</v>
      </c>
    </row>
    <row r="25419" spans="1:2">
      <c r="A25419" s="1">
        <v>2080100121728</v>
      </c>
      <c r="B25419" t="s">
        <v>24264</v>
      </c>
    </row>
    <row r="25420" spans="1:2">
      <c r="A25420" s="1">
        <v>2080100121735</v>
      </c>
      <c r="B25420" t="s">
        <v>24265</v>
      </c>
    </row>
    <row r="25421" spans="1:2">
      <c r="A25421" s="1">
        <v>2080100121742</v>
      </c>
      <c r="B25421" t="s">
        <v>24266</v>
      </c>
    </row>
    <row r="25422" spans="1:2">
      <c r="A25422" s="1">
        <v>2080100121759</v>
      </c>
      <c r="B25422" t="s">
        <v>24267</v>
      </c>
    </row>
    <row r="25423" spans="1:2">
      <c r="A25423" s="1">
        <v>2080100121766</v>
      </c>
      <c r="B25423" t="s">
        <v>24268</v>
      </c>
    </row>
    <row r="25424" spans="1:2">
      <c r="A25424" s="1">
        <v>2080100121773</v>
      </c>
      <c r="B25424" t="s">
        <v>24269</v>
      </c>
    </row>
    <row r="25425" spans="1:2">
      <c r="A25425" s="1">
        <v>2080100121780</v>
      </c>
      <c r="B25425" t="s">
        <v>24270</v>
      </c>
    </row>
    <row r="25426" spans="1:2">
      <c r="A25426" s="1">
        <v>2080100121797</v>
      </c>
      <c r="B25426" t="s">
        <v>24271</v>
      </c>
    </row>
    <row r="25427" spans="1:2">
      <c r="A25427" s="1">
        <v>2080100121803</v>
      </c>
      <c r="B25427" t="s">
        <v>24272</v>
      </c>
    </row>
    <row r="25428" spans="1:2">
      <c r="A25428" s="1">
        <v>2080100121810</v>
      </c>
      <c r="B25428" t="s">
        <v>24273</v>
      </c>
    </row>
    <row r="25429" spans="1:2">
      <c r="A25429" s="1">
        <v>2080100121827</v>
      </c>
      <c r="B25429" t="s">
        <v>24274</v>
      </c>
    </row>
    <row r="25430" spans="1:2">
      <c r="A25430" s="1">
        <v>2080100121834</v>
      </c>
      <c r="B25430" t="s">
        <v>24275</v>
      </c>
    </row>
    <row r="25431" spans="1:2">
      <c r="A25431" s="1">
        <v>2080100121841</v>
      </c>
      <c r="B25431" t="s">
        <v>24276</v>
      </c>
    </row>
    <row r="25432" spans="1:2">
      <c r="A25432" s="1">
        <v>2080100121858</v>
      </c>
      <c r="B25432" t="s">
        <v>24277</v>
      </c>
    </row>
    <row r="25433" spans="1:2">
      <c r="A25433" s="1">
        <v>2080100121865</v>
      </c>
      <c r="B25433" t="s">
        <v>24278</v>
      </c>
    </row>
    <row r="25434" spans="1:2">
      <c r="A25434" s="1">
        <v>2080100121872</v>
      </c>
      <c r="B25434" t="s">
        <v>24279</v>
      </c>
    </row>
    <row r="25435" spans="1:2">
      <c r="A25435" s="1">
        <v>2080100121889</v>
      </c>
      <c r="B25435" t="s">
        <v>24280</v>
      </c>
    </row>
    <row r="25436" spans="1:2">
      <c r="A25436" s="1">
        <v>2080100121896</v>
      </c>
      <c r="B25436" t="s">
        <v>24281</v>
      </c>
    </row>
    <row r="25437" spans="1:2">
      <c r="A25437" s="1">
        <v>2080100121902</v>
      </c>
      <c r="B25437" t="s">
        <v>24282</v>
      </c>
    </row>
    <row r="25438" spans="1:2">
      <c r="A25438" s="1">
        <v>2080100121919</v>
      </c>
      <c r="B25438" t="s">
        <v>24283</v>
      </c>
    </row>
    <row r="25439" spans="1:2">
      <c r="A25439" s="1">
        <v>2080100121926</v>
      </c>
      <c r="B25439" t="s">
        <v>24284</v>
      </c>
    </row>
    <row r="25440" spans="1:2">
      <c r="A25440" s="1">
        <v>2080100121933</v>
      </c>
      <c r="B25440" t="s">
        <v>24285</v>
      </c>
    </row>
    <row r="25441" spans="1:2">
      <c r="A25441" s="1">
        <v>2080100121940</v>
      </c>
      <c r="B25441" t="s">
        <v>24286</v>
      </c>
    </row>
    <row r="25442" spans="1:2">
      <c r="A25442" s="1">
        <v>2080100121957</v>
      </c>
      <c r="B25442" t="s">
        <v>24287</v>
      </c>
    </row>
    <row r="25443" spans="1:2">
      <c r="A25443" s="1">
        <v>2080100121964</v>
      </c>
      <c r="B25443" t="s">
        <v>24288</v>
      </c>
    </row>
    <row r="25444" spans="1:2">
      <c r="A25444" s="1">
        <v>2080100121971</v>
      </c>
      <c r="B25444" t="s">
        <v>24289</v>
      </c>
    </row>
    <row r="25445" spans="1:2">
      <c r="A25445" s="1">
        <v>2080100121988</v>
      </c>
      <c r="B25445" t="s">
        <v>24290</v>
      </c>
    </row>
    <row r="25446" spans="1:2">
      <c r="A25446" s="1">
        <v>2080100121995</v>
      </c>
      <c r="B25446" t="s">
        <v>24291</v>
      </c>
    </row>
    <row r="25447" spans="1:2">
      <c r="A25447" s="1">
        <v>2080100122008</v>
      </c>
      <c r="B25447" t="s">
        <v>24292</v>
      </c>
    </row>
    <row r="25448" spans="1:2">
      <c r="A25448" s="1">
        <v>2080100122015</v>
      </c>
      <c r="B25448" t="s">
        <v>24293</v>
      </c>
    </row>
    <row r="25449" spans="1:2">
      <c r="A25449" s="1">
        <v>2080100122022</v>
      </c>
      <c r="B25449" t="s">
        <v>24294</v>
      </c>
    </row>
    <row r="25450" spans="1:2">
      <c r="A25450" s="1">
        <v>2080100122039</v>
      </c>
      <c r="B25450" t="s">
        <v>24295</v>
      </c>
    </row>
    <row r="25451" spans="1:2">
      <c r="A25451" s="1">
        <v>2080100122046</v>
      </c>
      <c r="B25451" t="s">
        <v>24296</v>
      </c>
    </row>
    <row r="25452" spans="1:2">
      <c r="A25452" s="1">
        <v>2080100122053</v>
      </c>
      <c r="B25452" t="s">
        <v>24297</v>
      </c>
    </row>
    <row r="25453" spans="1:2">
      <c r="A25453" s="1">
        <v>2080100122060</v>
      </c>
      <c r="B25453" t="s">
        <v>24298</v>
      </c>
    </row>
    <row r="25454" spans="1:2">
      <c r="A25454" s="1">
        <v>2080100122077</v>
      </c>
      <c r="B25454" t="s">
        <v>24299</v>
      </c>
    </row>
    <row r="25455" spans="1:2">
      <c r="A25455" s="1">
        <v>2080100122084</v>
      </c>
      <c r="B25455" t="s">
        <v>24300</v>
      </c>
    </row>
    <row r="25456" spans="1:2">
      <c r="A25456" s="1">
        <v>2080100122091</v>
      </c>
      <c r="B25456" t="s">
        <v>24301</v>
      </c>
    </row>
    <row r="25457" spans="1:2">
      <c r="A25457" s="1">
        <v>2080100122107</v>
      </c>
      <c r="B25457" t="s">
        <v>24302</v>
      </c>
    </row>
    <row r="25458" spans="1:2">
      <c r="A25458" s="1">
        <v>2080100122114</v>
      </c>
      <c r="B25458" t="s">
        <v>24303</v>
      </c>
    </row>
    <row r="25459" spans="1:2">
      <c r="A25459" s="1">
        <v>2080100122121</v>
      </c>
      <c r="B25459" t="s">
        <v>24304</v>
      </c>
    </row>
    <row r="25460" spans="1:2">
      <c r="A25460" s="1">
        <v>2080100122138</v>
      </c>
      <c r="B25460" t="s">
        <v>24305</v>
      </c>
    </row>
    <row r="25461" spans="1:2">
      <c r="A25461" s="1">
        <v>2080100122145</v>
      </c>
      <c r="B25461" t="s">
        <v>24306</v>
      </c>
    </row>
    <row r="25462" spans="1:2">
      <c r="A25462" s="1">
        <v>2080100122152</v>
      </c>
      <c r="B25462" t="s">
        <v>24307</v>
      </c>
    </row>
    <row r="25463" spans="1:2">
      <c r="A25463" s="1">
        <v>2080100122169</v>
      </c>
      <c r="B25463" t="s">
        <v>24308</v>
      </c>
    </row>
    <row r="25464" spans="1:2">
      <c r="A25464" s="1">
        <v>2080100122176</v>
      </c>
      <c r="B25464" t="s">
        <v>24309</v>
      </c>
    </row>
    <row r="25465" spans="1:2">
      <c r="A25465" s="1">
        <v>2080100122183</v>
      </c>
      <c r="B25465" t="s">
        <v>24310</v>
      </c>
    </row>
    <row r="25466" spans="1:2">
      <c r="A25466" s="1">
        <v>2080100122190</v>
      </c>
      <c r="B25466" t="s">
        <v>24311</v>
      </c>
    </row>
    <row r="25467" spans="1:2">
      <c r="A25467" s="1">
        <v>2080100122206</v>
      </c>
      <c r="B25467" t="s">
        <v>24312</v>
      </c>
    </row>
    <row r="25468" spans="1:2">
      <c r="A25468" s="1">
        <v>2080100122213</v>
      </c>
      <c r="B25468" t="s">
        <v>24313</v>
      </c>
    </row>
    <row r="25469" spans="1:2">
      <c r="A25469" s="1">
        <v>2080100122220</v>
      </c>
      <c r="B25469" t="s">
        <v>24314</v>
      </c>
    </row>
    <row r="25470" spans="1:2">
      <c r="A25470" s="1">
        <v>2080100122237</v>
      </c>
      <c r="B25470" t="s">
        <v>24315</v>
      </c>
    </row>
    <row r="25471" spans="1:2">
      <c r="A25471" s="1">
        <v>2080100122244</v>
      </c>
      <c r="B25471" t="s">
        <v>24316</v>
      </c>
    </row>
    <row r="25472" spans="1:2">
      <c r="A25472" s="1">
        <v>2080100122251</v>
      </c>
      <c r="B25472" t="s">
        <v>24317</v>
      </c>
    </row>
    <row r="25473" spans="1:2">
      <c r="A25473" s="1">
        <v>2080100122268</v>
      </c>
      <c r="B25473" t="s">
        <v>24318</v>
      </c>
    </row>
    <row r="25474" spans="1:2">
      <c r="A25474" s="1">
        <v>2080100122275</v>
      </c>
      <c r="B25474" t="s">
        <v>24319</v>
      </c>
    </row>
    <row r="25475" spans="1:2">
      <c r="A25475" s="1">
        <v>2080100122282</v>
      </c>
      <c r="B25475" t="s">
        <v>24320</v>
      </c>
    </row>
    <row r="25476" spans="1:2">
      <c r="A25476" s="1">
        <v>2080100122299</v>
      </c>
      <c r="B25476" t="s">
        <v>24321</v>
      </c>
    </row>
    <row r="25477" spans="1:2">
      <c r="A25477" s="1">
        <v>2080100122305</v>
      </c>
      <c r="B25477" t="s">
        <v>24322</v>
      </c>
    </row>
    <row r="25478" spans="1:2">
      <c r="A25478" s="1">
        <v>2080100122312</v>
      </c>
      <c r="B25478" t="s">
        <v>24323</v>
      </c>
    </row>
    <row r="25479" spans="1:2">
      <c r="A25479" s="1">
        <v>2080100122329</v>
      </c>
      <c r="B25479" t="s">
        <v>24324</v>
      </c>
    </row>
    <row r="25480" spans="1:2">
      <c r="A25480" s="1">
        <v>2080100122336</v>
      </c>
      <c r="B25480" t="s">
        <v>24325</v>
      </c>
    </row>
    <row r="25481" spans="1:2">
      <c r="A25481" s="1">
        <v>2080100122343</v>
      </c>
      <c r="B25481" t="s">
        <v>24326</v>
      </c>
    </row>
    <row r="25482" spans="1:2">
      <c r="A25482" s="1">
        <v>2080100122350</v>
      </c>
      <c r="B25482" t="s">
        <v>24327</v>
      </c>
    </row>
    <row r="25483" spans="1:2">
      <c r="A25483" s="1">
        <v>2080100122367</v>
      </c>
      <c r="B25483" t="s">
        <v>24328</v>
      </c>
    </row>
    <row r="25484" spans="1:2">
      <c r="A25484" s="1">
        <v>2080100122374</v>
      </c>
      <c r="B25484" t="s">
        <v>24329</v>
      </c>
    </row>
    <row r="25485" spans="1:2">
      <c r="A25485" s="1">
        <v>2080100122381</v>
      </c>
      <c r="B25485" t="s">
        <v>24330</v>
      </c>
    </row>
    <row r="25486" spans="1:2">
      <c r="A25486" s="1">
        <v>2080100122398</v>
      </c>
      <c r="B25486" t="s">
        <v>24331</v>
      </c>
    </row>
    <row r="25487" spans="1:2">
      <c r="A25487" s="1">
        <v>2080100122404</v>
      </c>
      <c r="B25487" t="s">
        <v>24332</v>
      </c>
    </row>
    <row r="25488" spans="1:2">
      <c r="A25488" s="1">
        <v>2080100122411</v>
      </c>
      <c r="B25488" t="s">
        <v>24333</v>
      </c>
    </row>
    <row r="25489" spans="1:2">
      <c r="A25489" s="1">
        <v>2080100122428</v>
      </c>
      <c r="B25489" t="s">
        <v>24334</v>
      </c>
    </row>
    <row r="25490" spans="1:2">
      <c r="A25490" s="1">
        <v>2080100122435</v>
      </c>
      <c r="B25490" t="s">
        <v>24335</v>
      </c>
    </row>
    <row r="25491" spans="1:2">
      <c r="A25491" s="1">
        <v>2080100122442</v>
      </c>
      <c r="B25491" t="s">
        <v>24336</v>
      </c>
    </row>
    <row r="25492" spans="1:2">
      <c r="A25492" s="1">
        <v>2080100122459</v>
      </c>
      <c r="B25492" t="s">
        <v>24337</v>
      </c>
    </row>
    <row r="25493" spans="1:2">
      <c r="A25493" s="1">
        <v>2080100122466</v>
      </c>
      <c r="B25493" t="s">
        <v>24338</v>
      </c>
    </row>
    <row r="25494" spans="1:2">
      <c r="A25494" s="1">
        <v>2080100122473</v>
      </c>
      <c r="B25494" t="s">
        <v>24339</v>
      </c>
    </row>
    <row r="25495" spans="1:2">
      <c r="A25495" s="1">
        <v>2080100122480</v>
      </c>
      <c r="B25495" t="e">
        <f>+SJG-FAUCET SGL CONTROL/HOLE PP PRO-PM51</f>
        <v>#NAME?</v>
      </c>
    </row>
    <row r="25496" spans="1:2">
      <c r="A25496" s="1">
        <v>2080100122497</v>
      </c>
      <c r="B25496" t="e">
        <f>+SJG-FAUCET PFISTER PRO-PM10 SGL CONTROL</f>
        <v>#NAME?</v>
      </c>
    </row>
    <row r="25497" spans="1:2">
      <c r="A25497" s="1">
        <v>2080100122503</v>
      </c>
      <c r="B25497" t="s">
        <v>24340</v>
      </c>
    </row>
    <row r="25498" spans="1:2">
      <c r="A25498" s="1">
        <v>2080100122510</v>
      </c>
      <c r="B25498" t="s">
        <v>24341</v>
      </c>
    </row>
    <row r="25499" spans="1:2">
      <c r="A25499" s="1">
        <v>2080100122527</v>
      </c>
      <c r="B25499" t="s">
        <v>24342</v>
      </c>
    </row>
    <row r="25500" spans="1:2">
      <c r="A25500" s="1">
        <v>2080100122534</v>
      </c>
      <c r="B25500" t="s">
        <v>24343</v>
      </c>
    </row>
    <row r="25501" spans="1:2">
      <c r="A25501" s="1">
        <v>2080100122541</v>
      </c>
      <c r="B25501" t="s">
        <v>24344</v>
      </c>
    </row>
    <row r="25502" spans="1:2">
      <c r="A25502" s="1">
        <v>2080100122558</v>
      </c>
      <c r="B25502" t="e">
        <f>+LAMP-ANTIQUE LAMP TC-83083-1/8+3</f>
        <v>#NAME?</v>
      </c>
    </row>
    <row r="25503" spans="1:2">
      <c r="A25503" s="1">
        <v>2080100122565</v>
      </c>
      <c r="B25503" t="e">
        <f>+LAMP-ANTIQUE LAMP TC-83083-2/5</f>
        <v>#NAME?</v>
      </c>
    </row>
    <row r="25504" spans="1:2">
      <c r="A25504" s="1">
        <v>2080100122572</v>
      </c>
      <c r="B25504" t="e">
        <f>+LAMP-ANTIQUE LAMP TC-83083-3/3</f>
        <v>#NAME?</v>
      </c>
    </row>
    <row r="25505" spans="1:2">
      <c r="A25505" s="1">
        <v>2080100122589</v>
      </c>
      <c r="B25505" t="s">
        <v>24345</v>
      </c>
    </row>
    <row r="25506" spans="1:2">
      <c r="A25506" s="1">
        <v>2080100122596</v>
      </c>
      <c r="B25506" t="s">
        <v>24346</v>
      </c>
    </row>
    <row r="25507" spans="1:2">
      <c r="A25507" s="1">
        <v>2080100122602</v>
      </c>
      <c r="B25507" t="s">
        <v>24347</v>
      </c>
    </row>
    <row r="25508" spans="1:2">
      <c r="A25508" s="1">
        <v>2080100122619</v>
      </c>
      <c r="B25508" t="s">
        <v>24348</v>
      </c>
    </row>
    <row r="25509" spans="1:2">
      <c r="A25509" s="1">
        <v>2080100122626</v>
      </c>
      <c r="B25509" t="s">
        <v>24349</v>
      </c>
    </row>
    <row r="25510" spans="1:2">
      <c r="A25510" s="1">
        <v>2080100122633</v>
      </c>
      <c r="B25510" t="s">
        <v>24350</v>
      </c>
    </row>
    <row r="25511" spans="1:2">
      <c r="A25511" s="1">
        <v>2080100122640</v>
      </c>
      <c r="B25511" t="s">
        <v>24351</v>
      </c>
    </row>
    <row r="25512" spans="1:2">
      <c r="A25512" s="1">
        <v>2080100122657</v>
      </c>
      <c r="B25512" t="s">
        <v>24352</v>
      </c>
    </row>
    <row r="25513" spans="1:2">
      <c r="A25513" s="1">
        <v>2080100122664</v>
      </c>
      <c r="B25513" t="s">
        <v>24353</v>
      </c>
    </row>
    <row r="25514" spans="1:2">
      <c r="A25514" s="1">
        <v>2080100122671</v>
      </c>
      <c r="B25514" t="s">
        <v>24354</v>
      </c>
    </row>
    <row r="25515" spans="1:2">
      <c r="A25515" s="1">
        <v>2080100122688</v>
      </c>
      <c r="B25515" t="s">
        <v>24355</v>
      </c>
    </row>
    <row r="25516" spans="1:2">
      <c r="A25516" s="1">
        <v>2080100122695</v>
      </c>
      <c r="B25516" t="e">
        <f>+LAMP-ANTIQUE LAMP TC-83093-1/8+3</f>
        <v>#NAME?</v>
      </c>
    </row>
    <row r="25517" spans="1:2">
      <c r="A25517" s="1">
        <v>2080100122701</v>
      </c>
      <c r="B25517" t="e">
        <f>+LAMP-ANTIQUE LAMP TC-83093-2/5</f>
        <v>#NAME?</v>
      </c>
    </row>
    <row r="25518" spans="1:2">
      <c r="A25518" s="1">
        <v>2080100122718</v>
      </c>
      <c r="B25518" t="s">
        <v>24356</v>
      </c>
    </row>
    <row r="25519" spans="1:2">
      <c r="A25519" s="1">
        <v>2080100122725</v>
      </c>
      <c r="B25519" t="s">
        <v>24357</v>
      </c>
    </row>
    <row r="25520" spans="1:2">
      <c r="A25520" s="1">
        <v>2080100122732</v>
      </c>
      <c r="B25520" t="s">
        <v>24358</v>
      </c>
    </row>
    <row r="25521" spans="1:2">
      <c r="A25521" s="1">
        <v>2080100122749</v>
      </c>
      <c r="B25521" t="s">
        <v>24359</v>
      </c>
    </row>
    <row r="25522" spans="1:2">
      <c r="A25522" s="1">
        <v>2080100122756</v>
      </c>
      <c r="B25522" t="s">
        <v>24360</v>
      </c>
    </row>
    <row r="25523" spans="1:2">
      <c r="A25523" s="1">
        <v>2080100122763</v>
      </c>
      <c r="B25523" t="s">
        <v>24361</v>
      </c>
    </row>
    <row r="25524" spans="1:2">
      <c r="A25524" s="1">
        <v>2080100122770</v>
      </c>
      <c r="B25524" t="s">
        <v>24362</v>
      </c>
    </row>
    <row r="25525" spans="1:2">
      <c r="A25525" s="1">
        <v>2080100122787</v>
      </c>
      <c r="B25525" t="s">
        <v>24363</v>
      </c>
    </row>
    <row r="25526" spans="1:2">
      <c r="A25526" s="1">
        <v>2080100122794</v>
      </c>
      <c r="B25526" t="s">
        <v>24364</v>
      </c>
    </row>
    <row r="25527" spans="1:2">
      <c r="A25527" s="1">
        <v>2080100122800</v>
      </c>
      <c r="B25527" t="s">
        <v>24365</v>
      </c>
    </row>
    <row r="25528" spans="1:2">
      <c r="A25528" s="1">
        <v>2080100122817</v>
      </c>
      <c r="B25528" t="s">
        <v>24366</v>
      </c>
    </row>
    <row r="25529" spans="1:2">
      <c r="A25529" s="1">
        <v>2080100122824</v>
      </c>
      <c r="B25529" t="s">
        <v>24367</v>
      </c>
    </row>
    <row r="25530" spans="1:2">
      <c r="A25530" s="1">
        <v>2080100122831</v>
      </c>
      <c r="B25530" t="s">
        <v>24368</v>
      </c>
    </row>
    <row r="25531" spans="1:2">
      <c r="A25531" s="1">
        <v>2080100122848</v>
      </c>
      <c r="B25531" t="s">
        <v>24369</v>
      </c>
    </row>
    <row r="25532" spans="1:2">
      <c r="A25532" s="1">
        <v>2080100122855</v>
      </c>
      <c r="B25532" t="s">
        <v>24370</v>
      </c>
    </row>
    <row r="25533" spans="1:2">
      <c r="A25533" s="1">
        <v>2080100122862</v>
      </c>
      <c r="B25533" t="s">
        <v>24371</v>
      </c>
    </row>
    <row r="25534" spans="1:2">
      <c r="A25534" s="1">
        <v>2080100122879</v>
      </c>
      <c r="B25534" t="s">
        <v>24372</v>
      </c>
    </row>
    <row r="25535" spans="1:2">
      <c r="A25535" s="1">
        <v>2080100122886</v>
      </c>
      <c r="B25535" t="s">
        <v>24373</v>
      </c>
    </row>
    <row r="25536" spans="1:2">
      <c r="A25536" s="1">
        <v>2080100122893</v>
      </c>
      <c r="B25536" t="s">
        <v>24374</v>
      </c>
    </row>
    <row r="25537" spans="1:2">
      <c r="A25537" s="1">
        <v>2080100122909</v>
      </c>
      <c r="B25537" t="s">
        <v>24375</v>
      </c>
    </row>
    <row r="25538" spans="1:2">
      <c r="A25538" s="1">
        <v>2080100122916</v>
      </c>
      <c r="B25538" t="s">
        <v>24376</v>
      </c>
    </row>
    <row r="25539" spans="1:2">
      <c r="A25539" s="1">
        <v>2080100122923</v>
      </c>
      <c r="B25539" t="s">
        <v>24377</v>
      </c>
    </row>
    <row r="25540" spans="1:2">
      <c r="A25540" s="1">
        <v>2080100122930</v>
      </c>
      <c r="B25540" t="s">
        <v>24378</v>
      </c>
    </row>
    <row r="25541" spans="1:2">
      <c r="A25541" s="1">
        <v>2080100122947</v>
      </c>
      <c r="B25541" t="s">
        <v>24379</v>
      </c>
    </row>
    <row r="25542" spans="1:2">
      <c r="A25542" s="1">
        <v>2080100122954</v>
      </c>
      <c r="B25542" t="s">
        <v>24380</v>
      </c>
    </row>
    <row r="25543" spans="1:2">
      <c r="A25543" s="1">
        <v>2080100122961</v>
      </c>
      <c r="B25543" t="s">
        <v>24381</v>
      </c>
    </row>
    <row r="25544" spans="1:2">
      <c r="A25544" s="1">
        <v>2080100123012</v>
      </c>
      <c r="B25544" t="s">
        <v>24382</v>
      </c>
    </row>
    <row r="25545" spans="1:2">
      <c r="A25545" s="1">
        <v>2080100123029</v>
      </c>
      <c r="B25545" t="s">
        <v>24383</v>
      </c>
    </row>
    <row r="25546" spans="1:2">
      <c r="A25546" s="1">
        <v>2080100123036</v>
      </c>
      <c r="B25546" t="s">
        <v>24384</v>
      </c>
    </row>
    <row r="25547" spans="1:2">
      <c r="A25547" s="1">
        <v>2080100123043</v>
      </c>
      <c r="B25547" t="s">
        <v>24385</v>
      </c>
    </row>
    <row r="25548" spans="1:2">
      <c r="A25548" s="1">
        <v>2080100123050</v>
      </c>
      <c r="B25548" t="s">
        <v>24386</v>
      </c>
    </row>
    <row r="25549" spans="1:2">
      <c r="A25549" s="1">
        <v>2080100123067</v>
      </c>
      <c r="B25549" t="s">
        <v>24387</v>
      </c>
    </row>
    <row r="25550" spans="1:2">
      <c r="A25550" s="1">
        <v>2080100123074</v>
      </c>
      <c r="B25550" t="s">
        <v>24388</v>
      </c>
    </row>
    <row r="25551" spans="1:2">
      <c r="A25551" s="1">
        <v>2080100123081</v>
      </c>
      <c r="B25551" t="s">
        <v>24389</v>
      </c>
    </row>
    <row r="25552" spans="1:2">
      <c r="A25552" s="1">
        <v>2080100123098</v>
      </c>
      <c r="B25552" t="s">
        <v>24390</v>
      </c>
    </row>
    <row r="25553" spans="1:2">
      <c r="A25553" s="1">
        <v>2080100123104</v>
      </c>
      <c r="B25553" t="s">
        <v>24391</v>
      </c>
    </row>
    <row r="25554" spans="1:2">
      <c r="A25554" s="1">
        <v>2080100123111</v>
      </c>
      <c r="B25554" t="s">
        <v>24392</v>
      </c>
    </row>
    <row r="25555" spans="1:2">
      <c r="A25555" s="1">
        <v>2080100123128</v>
      </c>
      <c r="B25555" t="s">
        <v>24393</v>
      </c>
    </row>
    <row r="25556" spans="1:2">
      <c r="A25556" s="1">
        <v>2080100123135</v>
      </c>
      <c r="B25556" t="s">
        <v>24394</v>
      </c>
    </row>
    <row r="25557" spans="1:2">
      <c r="A25557" s="1">
        <v>2080100123142</v>
      </c>
      <c r="B25557" t="s">
        <v>24395</v>
      </c>
    </row>
    <row r="25558" spans="1:2">
      <c r="A25558" s="1">
        <v>2080100123159</v>
      </c>
      <c r="B25558" t="s">
        <v>24396</v>
      </c>
    </row>
    <row r="25559" spans="1:2">
      <c r="A25559" s="1">
        <v>2080100123166</v>
      </c>
      <c r="B25559" t="s">
        <v>24397</v>
      </c>
    </row>
    <row r="25560" spans="1:2">
      <c r="A25560" s="1">
        <v>2080100123173</v>
      </c>
      <c r="B25560" t="s">
        <v>24398</v>
      </c>
    </row>
    <row r="25561" spans="1:2">
      <c r="A25561" s="1">
        <v>2080100123180</v>
      </c>
      <c r="B25561" t="s">
        <v>24399</v>
      </c>
    </row>
    <row r="25562" spans="1:2">
      <c r="A25562" s="1">
        <v>2080100123197</v>
      </c>
      <c r="B25562" t="s">
        <v>24400</v>
      </c>
    </row>
    <row r="25563" spans="1:2">
      <c r="A25563" s="1">
        <v>2080100123203</v>
      </c>
      <c r="B25563" t="s">
        <v>24401</v>
      </c>
    </row>
    <row r="25564" spans="1:2">
      <c r="A25564" s="1">
        <v>2080100123210</v>
      </c>
      <c r="B25564" t="s">
        <v>24402</v>
      </c>
    </row>
    <row r="25565" spans="1:2">
      <c r="A25565" s="1">
        <v>2080100123227</v>
      </c>
      <c r="B25565" t="e">
        <f>+LAMP-ANTIQUE LAMP TC-83079-1/8+3</f>
        <v>#NAME?</v>
      </c>
    </row>
    <row r="25566" spans="1:2">
      <c r="A25566" s="1">
        <v>2080100123234</v>
      </c>
      <c r="B25566" t="s">
        <v>24403</v>
      </c>
    </row>
    <row r="25567" spans="1:2">
      <c r="A25567" s="1">
        <v>2080100123241</v>
      </c>
      <c r="B25567" t="s">
        <v>24404</v>
      </c>
    </row>
    <row r="25568" spans="1:2">
      <c r="A25568" s="1">
        <v>2080100123258</v>
      </c>
      <c r="B25568" t="s">
        <v>24405</v>
      </c>
    </row>
    <row r="25569" spans="1:2">
      <c r="A25569" s="1">
        <v>2080100123265</v>
      </c>
      <c r="B25569" t="s">
        <v>24406</v>
      </c>
    </row>
    <row r="25570" spans="1:2">
      <c r="A25570" s="1">
        <v>2080100123272</v>
      </c>
      <c r="B25570" t="s">
        <v>24407</v>
      </c>
    </row>
    <row r="25571" spans="1:2">
      <c r="A25571" s="1">
        <v>2080100123289</v>
      </c>
      <c r="B25571" t="s">
        <v>24408</v>
      </c>
    </row>
    <row r="25572" spans="1:2">
      <c r="A25572" s="1">
        <v>2080100123296</v>
      </c>
      <c r="B25572" t="e">
        <f>+LAMP-ANTIQUE LAMP TC-83126-1/8+4+3</f>
        <v>#NAME?</v>
      </c>
    </row>
    <row r="25573" spans="1:2">
      <c r="A25573" s="1">
        <v>2080100123302</v>
      </c>
      <c r="B25573" t="s">
        <v>24409</v>
      </c>
    </row>
    <row r="25574" spans="1:2">
      <c r="A25574" s="1">
        <v>2080100123319</v>
      </c>
      <c r="B25574" t="s">
        <v>24410</v>
      </c>
    </row>
    <row r="25575" spans="1:2">
      <c r="A25575" s="1">
        <v>2080100123326</v>
      </c>
      <c r="B25575" t="s">
        <v>24411</v>
      </c>
    </row>
    <row r="25576" spans="1:2">
      <c r="A25576" s="1">
        <v>2080100123333</v>
      </c>
      <c r="B25576" t="s">
        <v>24412</v>
      </c>
    </row>
    <row r="25577" spans="1:2">
      <c r="A25577" s="1">
        <v>2080100123340</v>
      </c>
      <c r="B25577" t="s">
        <v>24413</v>
      </c>
    </row>
    <row r="25578" spans="1:2">
      <c r="A25578" s="1">
        <v>2080100123357</v>
      </c>
      <c r="B25578" t="s">
        <v>24414</v>
      </c>
    </row>
    <row r="25579" spans="1:2">
      <c r="A25579" s="1">
        <v>2080100123364</v>
      </c>
      <c r="B25579" t="s">
        <v>24415</v>
      </c>
    </row>
    <row r="25580" spans="1:2">
      <c r="A25580" s="1">
        <v>2080100123371</v>
      </c>
      <c r="B25580" t="s">
        <v>24416</v>
      </c>
    </row>
    <row r="25581" spans="1:2">
      <c r="A25581" s="1">
        <v>2080100123388</v>
      </c>
      <c r="B25581" t="s">
        <v>24417</v>
      </c>
    </row>
    <row r="25582" spans="1:2">
      <c r="A25582" s="1">
        <v>2080100123395</v>
      </c>
      <c r="B25582" t="s">
        <v>24418</v>
      </c>
    </row>
    <row r="25583" spans="1:2">
      <c r="A25583" s="1">
        <v>2080100123401</v>
      </c>
      <c r="B25583" t="s">
        <v>24419</v>
      </c>
    </row>
    <row r="25584" spans="1:2">
      <c r="A25584" s="1">
        <v>2080100123418</v>
      </c>
      <c r="B25584" t="s">
        <v>24420</v>
      </c>
    </row>
    <row r="25585" spans="1:2">
      <c r="A25585" s="1">
        <v>2080100123425</v>
      </c>
      <c r="B25585" t="s">
        <v>24421</v>
      </c>
    </row>
    <row r="25586" spans="1:2">
      <c r="A25586" s="1">
        <v>2080100123432</v>
      </c>
      <c r="B25586" t="s">
        <v>24422</v>
      </c>
    </row>
    <row r="25587" spans="1:2">
      <c r="A25587" s="1">
        <v>2080100123449</v>
      </c>
      <c r="B25587" t="s">
        <v>24423</v>
      </c>
    </row>
    <row r="25588" spans="1:2">
      <c r="A25588" s="1">
        <v>2080100123456</v>
      </c>
      <c r="B25588" t="e">
        <f>+MSI-HANGING LAMP APOLLO HL-83</f>
        <v>#NAME?</v>
      </c>
    </row>
    <row r="25589" spans="1:2">
      <c r="A25589" s="1">
        <v>2080100123463</v>
      </c>
      <c r="B25589" t="e">
        <f>+MSI-HANGING LAMP APOLLO HL-2026</f>
        <v>#NAME?</v>
      </c>
    </row>
    <row r="25590" spans="1:2">
      <c r="A25590" s="1">
        <v>2080100123470</v>
      </c>
      <c r="B25590" t="e">
        <f>+MSI-HANGING LAMP APOLLO HL-2032</f>
        <v>#NAME?</v>
      </c>
    </row>
    <row r="25591" spans="1:2">
      <c r="A25591" s="1">
        <v>2080100123487</v>
      </c>
      <c r="B25591" t="s">
        <v>24424</v>
      </c>
    </row>
    <row r="25592" spans="1:2">
      <c r="A25592" s="1">
        <v>2080100123494</v>
      </c>
      <c r="B25592" t="s">
        <v>24425</v>
      </c>
    </row>
    <row r="25593" spans="1:2">
      <c r="A25593" s="1">
        <v>2080100123500</v>
      </c>
      <c r="B25593" t="s">
        <v>24426</v>
      </c>
    </row>
    <row r="25594" spans="1:2">
      <c r="A25594" s="1">
        <v>2080100123517</v>
      </c>
      <c r="B25594" t="s">
        <v>24427</v>
      </c>
    </row>
    <row r="25595" spans="1:2">
      <c r="A25595" s="1">
        <v>2080100123524</v>
      </c>
      <c r="B25595" t="s">
        <v>24428</v>
      </c>
    </row>
    <row r="25596" spans="1:2">
      <c r="A25596" s="1">
        <v>2080100123531</v>
      </c>
      <c r="B25596" t="s">
        <v>24429</v>
      </c>
    </row>
    <row r="25597" spans="1:2">
      <c r="A25597" s="1">
        <v>2080100123548</v>
      </c>
      <c r="B25597" t="s">
        <v>24430</v>
      </c>
    </row>
    <row r="25598" spans="1:2">
      <c r="A25598" s="1">
        <v>2080100123555</v>
      </c>
      <c r="B25598" t="s">
        <v>24431</v>
      </c>
    </row>
    <row r="25599" spans="1:2">
      <c r="A25599" s="1">
        <v>2080100123562</v>
      </c>
      <c r="B25599" t="s">
        <v>24432</v>
      </c>
    </row>
    <row r="25600" spans="1:2">
      <c r="A25600" s="1">
        <v>2080100123579</v>
      </c>
      <c r="B25600" t="s">
        <v>24433</v>
      </c>
    </row>
    <row r="25601" spans="1:2">
      <c r="A25601" s="1">
        <v>2080100123586</v>
      </c>
      <c r="B25601" t="s">
        <v>24434</v>
      </c>
    </row>
    <row r="25602" spans="1:2">
      <c r="A25602" s="1">
        <v>2080100123593</v>
      </c>
      <c r="B25602" t="s">
        <v>24435</v>
      </c>
    </row>
    <row r="25603" spans="1:2">
      <c r="A25603" s="1">
        <v>2080100123609</v>
      </c>
      <c r="B25603" t="s">
        <v>24436</v>
      </c>
    </row>
    <row r="25604" spans="1:2">
      <c r="A25604" s="1">
        <v>2080100123616</v>
      </c>
      <c r="B25604" t="s">
        <v>24437</v>
      </c>
    </row>
    <row r="25605" spans="1:2">
      <c r="A25605" s="1">
        <v>2080100123623</v>
      </c>
      <c r="B25605" t="s">
        <v>24438</v>
      </c>
    </row>
    <row r="25606" spans="1:2">
      <c r="A25606" s="1">
        <v>2080100123630</v>
      </c>
      <c r="B25606" t="s">
        <v>24439</v>
      </c>
    </row>
    <row r="25607" spans="1:2">
      <c r="A25607" s="1">
        <v>2080100123647</v>
      </c>
      <c r="B25607" t="s">
        <v>24440</v>
      </c>
    </row>
    <row r="25608" spans="1:2">
      <c r="A25608" s="1">
        <v>2080100123654</v>
      </c>
      <c r="B25608" t="s">
        <v>24441</v>
      </c>
    </row>
    <row r="25609" spans="1:2">
      <c r="A25609" s="1">
        <v>2080100123661</v>
      </c>
      <c r="B25609" t="s">
        <v>24442</v>
      </c>
    </row>
    <row r="25610" spans="1:2">
      <c r="A25610" s="1">
        <v>2080100123678</v>
      </c>
      <c r="B25610" t="s">
        <v>24443</v>
      </c>
    </row>
    <row r="25611" spans="1:2">
      <c r="A25611" s="1">
        <v>2080100123685</v>
      </c>
      <c r="B25611" t="s">
        <v>24444</v>
      </c>
    </row>
    <row r="25612" spans="1:2">
      <c r="A25612" s="1">
        <v>2080100123692</v>
      </c>
      <c r="B25612" t="s">
        <v>24445</v>
      </c>
    </row>
    <row r="25613" spans="1:2">
      <c r="A25613" s="1">
        <v>2080100123708</v>
      </c>
      <c r="B25613" t="s">
        <v>24446</v>
      </c>
    </row>
    <row r="25614" spans="1:2">
      <c r="A25614" s="1">
        <v>2080100123715</v>
      </c>
      <c r="B25614" t="s">
        <v>24447</v>
      </c>
    </row>
    <row r="25615" spans="1:2">
      <c r="A25615" s="1">
        <v>2080100123722</v>
      </c>
      <c r="B25615" t="s">
        <v>24448</v>
      </c>
    </row>
    <row r="25616" spans="1:2">
      <c r="A25616" s="1">
        <v>2080100123739</v>
      </c>
      <c r="B25616" t="s">
        <v>24449</v>
      </c>
    </row>
    <row r="25617" spans="1:2">
      <c r="A25617" s="1">
        <v>2080100123746</v>
      </c>
      <c r="B25617" t="s">
        <v>24450</v>
      </c>
    </row>
    <row r="25618" spans="1:2">
      <c r="A25618" s="1">
        <v>2080100123753</v>
      </c>
      <c r="B25618" t="s">
        <v>24451</v>
      </c>
    </row>
    <row r="25619" spans="1:2">
      <c r="A25619" s="1">
        <v>2080100123760</v>
      </c>
      <c r="B25619" t="s">
        <v>24452</v>
      </c>
    </row>
    <row r="25620" spans="1:2">
      <c r="A25620" s="1">
        <v>2080100123777</v>
      </c>
      <c r="B25620" t="s">
        <v>24453</v>
      </c>
    </row>
    <row r="25621" spans="1:2">
      <c r="A25621" s="1">
        <v>2080100123784</v>
      </c>
      <c r="B25621" t="s">
        <v>24454</v>
      </c>
    </row>
    <row r="25622" spans="1:2">
      <c r="A25622" s="1">
        <v>2080100123791</v>
      </c>
      <c r="B25622" t="e">
        <f>+LAMP-HIGH CEILING LAMP TC-83111-1/8+3</f>
        <v>#NAME?</v>
      </c>
    </row>
    <row r="25623" spans="1:2">
      <c r="A25623" s="1">
        <v>2080100123807</v>
      </c>
      <c r="B25623" t="s">
        <v>24455</v>
      </c>
    </row>
    <row r="25624" spans="1:2">
      <c r="A25624" s="1">
        <v>2080100123814</v>
      </c>
      <c r="B25624" t="s">
        <v>24456</v>
      </c>
    </row>
    <row r="25625" spans="1:2">
      <c r="A25625" s="1">
        <v>2080100123821</v>
      </c>
      <c r="B25625" t="s">
        <v>24457</v>
      </c>
    </row>
    <row r="25626" spans="1:2">
      <c r="A25626" s="1">
        <v>2080100123838</v>
      </c>
      <c r="B25626" t="s">
        <v>24458</v>
      </c>
    </row>
    <row r="25627" spans="1:2">
      <c r="A25627" s="1">
        <v>2080100123845</v>
      </c>
      <c r="B25627" t="s">
        <v>24459</v>
      </c>
    </row>
    <row r="25628" spans="1:2">
      <c r="A25628" s="1">
        <v>2080100123852</v>
      </c>
      <c r="B25628" t="s">
        <v>24460</v>
      </c>
    </row>
    <row r="25629" spans="1:2">
      <c r="A25629" s="1">
        <v>2080100123869</v>
      </c>
      <c r="B25629" t="s">
        <v>24461</v>
      </c>
    </row>
    <row r="25630" spans="1:2">
      <c r="A25630" s="1">
        <v>2080100123876</v>
      </c>
      <c r="B25630" t="s">
        <v>24462</v>
      </c>
    </row>
    <row r="25631" spans="1:2">
      <c r="A25631" s="1">
        <v>2080100123883</v>
      </c>
      <c r="B25631" t="s">
        <v>24463</v>
      </c>
    </row>
    <row r="25632" spans="1:2">
      <c r="A25632" s="1">
        <v>2080100123890</v>
      </c>
      <c r="B25632" t="s">
        <v>24464</v>
      </c>
    </row>
    <row r="25633" spans="1:2">
      <c r="A25633" s="1">
        <v>2080100123913</v>
      </c>
      <c r="B25633" t="s">
        <v>24465</v>
      </c>
    </row>
    <row r="25634" spans="1:2">
      <c r="A25634" s="1">
        <v>2080100123920</v>
      </c>
      <c r="B25634" t="s">
        <v>24466</v>
      </c>
    </row>
    <row r="25635" spans="1:2">
      <c r="A25635" s="1">
        <v>2080100123937</v>
      </c>
      <c r="B25635" t="s">
        <v>24467</v>
      </c>
    </row>
    <row r="25636" spans="1:2">
      <c r="A25636" s="1">
        <v>2080100123944</v>
      </c>
      <c r="B25636" t="s">
        <v>24468</v>
      </c>
    </row>
    <row r="25637" spans="1:2">
      <c r="A25637" s="1">
        <v>2080100123951</v>
      </c>
      <c r="B25637" t="s">
        <v>24469</v>
      </c>
    </row>
    <row r="25638" spans="1:2">
      <c r="A25638" s="1">
        <v>2080100123968</v>
      </c>
      <c r="B25638" t="s">
        <v>24470</v>
      </c>
    </row>
    <row r="25639" spans="1:2">
      <c r="A25639" s="1">
        <v>2080100123975</v>
      </c>
      <c r="B25639" t="s">
        <v>24471</v>
      </c>
    </row>
    <row r="25640" spans="1:2">
      <c r="A25640" s="1">
        <v>2080100123982</v>
      </c>
      <c r="B25640" t="s">
        <v>24472</v>
      </c>
    </row>
    <row r="25641" spans="1:2">
      <c r="A25641" s="1">
        <v>2080100123999</v>
      </c>
      <c r="B25641" t="s">
        <v>24473</v>
      </c>
    </row>
    <row r="25642" spans="1:2">
      <c r="A25642" s="1">
        <v>2080100124002</v>
      </c>
      <c r="B25642" t="s">
        <v>24474</v>
      </c>
    </row>
    <row r="25643" spans="1:2">
      <c r="A25643" s="1">
        <v>2080100124019</v>
      </c>
      <c r="B25643" t="s">
        <v>24475</v>
      </c>
    </row>
    <row r="25644" spans="1:2">
      <c r="A25644" s="1">
        <v>2080100124026</v>
      </c>
      <c r="B25644" t="s">
        <v>24476</v>
      </c>
    </row>
    <row r="25645" spans="1:2">
      <c r="A25645" s="1">
        <v>2080100124033</v>
      </c>
      <c r="B25645" t="s">
        <v>24477</v>
      </c>
    </row>
    <row r="25646" spans="1:2">
      <c r="A25646" s="1">
        <v>2080100124040</v>
      </c>
      <c r="B25646" t="s">
        <v>24478</v>
      </c>
    </row>
    <row r="25647" spans="1:2">
      <c r="A25647" s="1">
        <v>2080100124057</v>
      </c>
      <c r="B25647" t="s">
        <v>24479</v>
      </c>
    </row>
    <row r="25648" spans="1:2">
      <c r="A25648" s="1">
        <v>2080100124064</v>
      </c>
      <c r="B25648" t="s">
        <v>24480</v>
      </c>
    </row>
    <row r="25649" spans="1:2">
      <c r="A25649" s="1">
        <v>2080100124071</v>
      </c>
      <c r="B25649" t="s">
        <v>24481</v>
      </c>
    </row>
    <row r="25650" spans="1:2">
      <c r="A25650" s="1">
        <v>2080100124088</v>
      </c>
      <c r="B25650" t="s">
        <v>24482</v>
      </c>
    </row>
    <row r="25651" spans="1:2">
      <c r="A25651" s="1">
        <v>2080100124095</v>
      </c>
      <c r="B25651" t="s">
        <v>24483</v>
      </c>
    </row>
    <row r="25652" spans="1:2">
      <c r="A25652" s="1">
        <v>2080100124101</v>
      </c>
      <c r="B25652" t="s">
        <v>24484</v>
      </c>
    </row>
    <row r="25653" spans="1:2">
      <c r="A25653" s="1">
        <v>2080100124118</v>
      </c>
      <c r="B25653" t="s">
        <v>24485</v>
      </c>
    </row>
    <row r="25654" spans="1:2">
      <c r="A25654" s="1">
        <v>2080100124125</v>
      </c>
      <c r="B25654" t="s">
        <v>24486</v>
      </c>
    </row>
    <row r="25655" spans="1:2">
      <c r="A25655" s="1">
        <v>2080100124132</v>
      </c>
      <c r="B25655" t="s">
        <v>24487</v>
      </c>
    </row>
    <row r="25656" spans="1:2">
      <c r="A25656" s="1">
        <v>2080100124149</v>
      </c>
      <c r="B25656" t="s">
        <v>24488</v>
      </c>
    </row>
    <row r="25657" spans="1:2">
      <c r="A25657" s="1">
        <v>2080100124156</v>
      </c>
      <c r="B25657" t="s">
        <v>24489</v>
      </c>
    </row>
    <row r="25658" spans="1:2">
      <c r="A25658" s="1">
        <v>2080100124163</v>
      </c>
      <c r="B25658" t="s">
        <v>24490</v>
      </c>
    </row>
    <row r="25659" spans="1:2">
      <c r="A25659" s="1">
        <v>2080100124170</v>
      </c>
      <c r="B25659" t="s">
        <v>24491</v>
      </c>
    </row>
    <row r="25660" spans="1:2">
      <c r="A25660" s="1">
        <v>2080100124187</v>
      </c>
      <c r="B25660" t="s">
        <v>24492</v>
      </c>
    </row>
    <row r="25661" spans="1:2">
      <c r="A25661" s="1">
        <v>2080100124194</v>
      </c>
      <c r="B25661" t="s">
        <v>24493</v>
      </c>
    </row>
    <row r="25662" spans="1:2">
      <c r="A25662" s="1">
        <v>2080100124200</v>
      </c>
      <c r="B25662" t="s">
        <v>24494</v>
      </c>
    </row>
    <row r="25663" spans="1:2">
      <c r="A25663" s="1">
        <v>2080100124217</v>
      </c>
      <c r="B25663" t="s">
        <v>24495</v>
      </c>
    </row>
    <row r="25664" spans="1:2">
      <c r="A25664" s="1">
        <v>2080100124224</v>
      </c>
      <c r="B25664" t="s">
        <v>24496</v>
      </c>
    </row>
    <row r="25665" spans="1:2">
      <c r="A25665" s="1">
        <v>2080100124231</v>
      </c>
      <c r="B25665" t="s">
        <v>24497</v>
      </c>
    </row>
    <row r="25666" spans="1:2">
      <c r="A25666" s="1">
        <v>2080100124248</v>
      </c>
      <c r="B25666" t="s">
        <v>24498</v>
      </c>
    </row>
    <row r="25667" spans="1:2">
      <c r="A25667" s="1">
        <v>2080100124255</v>
      </c>
      <c r="B25667" t="s">
        <v>24499</v>
      </c>
    </row>
    <row r="25668" spans="1:2">
      <c r="A25668" s="1">
        <v>2080100124262</v>
      </c>
      <c r="B25668" t="s">
        <v>24500</v>
      </c>
    </row>
    <row r="25669" spans="1:2">
      <c r="A25669" s="1">
        <v>2080100124279</v>
      </c>
      <c r="B25669" t="s">
        <v>24501</v>
      </c>
    </row>
    <row r="25670" spans="1:2">
      <c r="A25670" s="1">
        <v>2080100124286</v>
      </c>
      <c r="B25670" t="s">
        <v>24502</v>
      </c>
    </row>
    <row r="25671" spans="1:2">
      <c r="A25671" s="1">
        <v>2080100124293</v>
      </c>
      <c r="B25671" t="s">
        <v>24503</v>
      </c>
    </row>
    <row r="25672" spans="1:2">
      <c r="A25672" s="1">
        <v>2080100124309</v>
      </c>
      <c r="B25672" t="s">
        <v>24504</v>
      </c>
    </row>
    <row r="25673" spans="1:2">
      <c r="A25673" s="1">
        <v>2080100124316</v>
      </c>
      <c r="B25673" t="s">
        <v>24505</v>
      </c>
    </row>
    <row r="25674" spans="1:2">
      <c r="A25674" s="1">
        <v>2080100124323</v>
      </c>
      <c r="B25674" t="s">
        <v>24506</v>
      </c>
    </row>
    <row r="25675" spans="1:2">
      <c r="A25675" s="1">
        <v>2080100124330</v>
      </c>
      <c r="B25675" t="s">
        <v>24507</v>
      </c>
    </row>
    <row r="25676" spans="1:2">
      <c r="A25676" s="1">
        <v>2080100124347</v>
      </c>
      <c r="B25676" t="s">
        <v>24508</v>
      </c>
    </row>
    <row r="25677" spans="1:2">
      <c r="A25677" s="1">
        <v>2080100124354</v>
      </c>
      <c r="B25677" t="s">
        <v>24509</v>
      </c>
    </row>
    <row r="25678" spans="1:2">
      <c r="A25678" s="1">
        <v>2080100124361</v>
      </c>
      <c r="B25678" t="s">
        <v>24510</v>
      </c>
    </row>
    <row r="25679" spans="1:2">
      <c r="A25679" s="1">
        <v>2080100124378</v>
      </c>
      <c r="B25679" t="s">
        <v>24511</v>
      </c>
    </row>
    <row r="25680" spans="1:2">
      <c r="A25680" s="1">
        <v>2080100124385</v>
      </c>
      <c r="B25680" t="s">
        <v>24512</v>
      </c>
    </row>
    <row r="25681" spans="1:2">
      <c r="A25681" s="1">
        <v>2080100124392</v>
      </c>
      <c r="B25681" t="s">
        <v>24513</v>
      </c>
    </row>
    <row r="25682" spans="1:2">
      <c r="A25682" s="1">
        <v>2080100124408</v>
      </c>
      <c r="B25682" t="s">
        <v>24514</v>
      </c>
    </row>
    <row r="25683" spans="1:2">
      <c r="A25683" s="1">
        <v>2080100124415</v>
      </c>
      <c r="B25683" t="s">
        <v>24515</v>
      </c>
    </row>
    <row r="25684" spans="1:2">
      <c r="A25684" s="1">
        <v>2080100124422</v>
      </c>
      <c r="B25684" t="s">
        <v>24516</v>
      </c>
    </row>
    <row r="25685" spans="1:2">
      <c r="A25685" s="1">
        <v>2080100124439</v>
      </c>
      <c r="B25685" t="s">
        <v>24517</v>
      </c>
    </row>
    <row r="25686" spans="1:2">
      <c r="A25686" s="1">
        <v>2080100124446</v>
      </c>
      <c r="B25686" t="s">
        <v>24518</v>
      </c>
    </row>
    <row r="25687" spans="1:2">
      <c r="A25687" s="1">
        <v>2080100124453</v>
      </c>
      <c r="B25687" t="s">
        <v>24519</v>
      </c>
    </row>
    <row r="25688" spans="1:2">
      <c r="A25688" s="1">
        <v>2080100124460</v>
      </c>
      <c r="B25688" t="s">
        <v>24520</v>
      </c>
    </row>
    <row r="25689" spans="1:2">
      <c r="A25689" s="1">
        <v>2080100124477</v>
      </c>
      <c r="B25689" t="s">
        <v>24521</v>
      </c>
    </row>
    <row r="25690" spans="1:2">
      <c r="A25690" s="1">
        <v>2080100124484</v>
      </c>
      <c r="B25690" t="s">
        <v>24522</v>
      </c>
    </row>
    <row r="25691" spans="1:2">
      <c r="A25691" s="1">
        <v>2080100124491</v>
      </c>
      <c r="B25691" t="s">
        <v>24523</v>
      </c>
    </row>
    <row r="25692" spans="1:2">
      <c r="A25692" s="1">
        <v>2080100124507</v>
      </c>
      <c r="B25692" t="s">
        <v>24524</v>
      </c>
    </row>
    <row r="25693" spans="1:2">
      <c r="A25693" s="1">
        <v>2080100124514</v>
      </c>
      <c r="B25693" t="s">
        <v>24525</v>
      </c>
    </row>
    <row r="25694" spans="1:2">
      <c r="A25694" s="1">
        <v>2080100124521</v>
      </c>
      <c r="B25694" t="s">
        <v>24526</v>
      </c>
    </row>
    <row r="25695" spans="1:2">
      <c r="A25695" s="1">
        <v>2080100124545</v>
      </c>
      <c r="B25695" t="s">
        <v>24527</v>
      </c>
    </row>
    <row r="25696" spans="1:2">
      <c r="A25696" s="1">
        <v>2080100124552</v>
      </c>
      <c r="B25696" t="s">
        <v>24528</v>
      </c>
    </row>
    <row r="25697" spans="1:2">
      <c r="A25697" s="1">
        <v>2080100124569</v>
      </c>
      <c r="B25697" t="s">
        <v>24529</v>
      </c>
    </row>
    <row r="25698" spans="1:2">
      <c r="A25698" s="1">
        <v>2080100124576</v>
      </c>
      <c r="B25698" t="s">
        <v>24530</v>
      </c>
    </row>
    <row r="25699" spans="1:2">
      <c r="A25699" s="1">
        <v>2080100124583</v>
      </c>
      <c r="B25699" t="s">
        <v>24531</v>
      </c>
    </row>
    <row r="25700" spans="1:2">
      <c r="A25700" s="1">
        <v>2080100124590</v>
      </c>
      <c r="B25700" t="s">
        <v>24532</v>
      </c>
    </row>
    <row r="25701" spans="1:2">
      <c r="A25701" s="1">
        <v>2080100124606</v>
      </c>
      <c r="B25701" t="s">
        <v>24533</v>
      </c>
    </row>
    <row r="25702" spans="1:2">
      <c r="A25702" s="1">
        <v>2080100124613</v>
      </c>
      <c r="B25702" t="s">
        <v>24534</v>
      </c>
    </row>
    <row r="25703" spans="1:2">
      <c r="A25703" s="1">
        <v>2080100124620</v>
      </c>
      <c r="B25703" t="s">
        <v>24535</v>
      </c>
    </row>
    <row r="25704" spans="1:2">
      <c r="A25704" s="1">
        <v>2080100124637</v>
      </c>
      <c r="B25704" t="s">
        <v>24536</v>
      </c>
    </row>
    <row r="25705" spans="1:2">
      <c r="A25705" s="1">
        <v>2080100124644</v>
      </c>
      <c r="B25705" t="s">
        <v>24537</v>
      </c>
    </row>
    <row r="25706" spans="1:2">
      <c r="A25706" s="1">
        <v>2080100124651</v>
      </c>
      <c r="B25706" t="s">
        <v>24538</v>
      </c>
    </row>
    <row r="25707" spans="1:2">
      <c r="A25707" s="1">
        <v>2080100124668</v>
      </c>
      <c r="B25707" t="s">
        <v>24539</v>
      </c>
    </row>
    <row r="25708" spans="1:2">
      <c r="A25708" s="1">
        <v>2080100124675</v>
      </c>
      <c r="B25708" t="s">
        <v>24540</v>
      </c>
    </row>
    <row r="25709" spans="1:2">
      <c r="A25709" s="1">
        <v>2080100124682</v>
      </c>
      <c r="B25709" t="s">
        <v>24541</v>
      </c>
    </row>
    <row r="25710" spans="1:2">
      <c r="A25710" s="1">
        <v>2080100124699</v>
      </c>
      <c r="B25710" t="s">
        <v>24542</v>
      </c>
    </row>
    <row r="25711" spans="1:2">
      <c r="A25711" s="1">
        <v>2080100124705</v>
      </c>
      <c r="B25711" t="s">
        <v>24543</v>
      </c>
    </row>
    <row r="25712" spans="1:2">
      <c r="A25712" s="1">
        <v>2080100124712</v>
      </c>
      <c r="B25712" t="s">
        <v>24544</v>
      </c>
    </row>
    <row r="25713" spans="1:2">
      <c r="A25713" s="1">
        <v>2080100124729</v>
      </c>
      <c r="B25713" t="s">
        <v>24545</v>
      </c>
    </row>
    <row r="25714" spans="1:2">
      <c r="A25714" s="1">
        <v>2080100124736</v>
      </c>
      <c r="B25714" t="s">
        <v>24546</v>
      </c>
    </row>
    <row r="25715" spans="1:2">
      <c r="A25715" s="1">
        <v>2080100124743</v>
      </c>
      <c r="B25715" t="s">
        <v>24547</v>
      </c>
    </row>
    <row r="25716" spans="1:2">
      <c r="A25716" s="1">
        <v>2080100124750</v>
      </c>
      <c r="B25716" t="s">
        <v>24548</v>
      </c>
    </row>
    <row r="25717" spans="1:2">
      <c r="A25717" s="1">
        <v>2080100124767</v>
      </c>
      <c r="B25717" t="s">
        <v>24549</v>
      </c>
    </row>
    <row r="25718" spans="1:2">
      <c r="A25718" s="1">
        <v>2080100124774</v>
      </c>
      <c r="B25718" t="s">
        <v>24550</v>
      </c>
    </row>
    <row r="25719" spans="1:2">
      <c r="A25719" s="1">
        <v>2080100124781</v>
      </c>
      <c r="B25719" t="s">
        <v>24551</v>
      </c>
    </row>
    <row r="25720" spans="1:2">
      <c r="A25720" s="1">
        <v>2080100124798</v>
      </c>
      <c r="B25720" t="s">
        <v>24552</v>
      </c>
    </row>
    <row r="25721" spans="1:2">
      <c r="A25721" s="1">
        <v>2080100124804</v>
      </c>
      <c r="B25721" t="s">
        <v>24553</v>
      </c>
    </row>
    <row r="25722" spans="1:2">
      <c r="A25722" s="1">
        <v>2080100124811</v>
      </c>
      <c r="B25722" t="s">
        <v>24554</v>
      </c>
    </row>
    <row r="25723" spans="1:2">
      <c r="A25723" s="1">
        <v>2080100124828</v>
      </c>
      <c r="B25723" t="s">
        <v>24555</v>
      </c>
    </row>
    <row r="25724" spans="1:2">
      <c r="A25724" s="1">
        <v>2080100124835</v>
      </c>
      <c r="B25724" t="s">
        <v>24556</v>
      </c>
    </row>
    <row r="25725" spans="1:2">
      <c r="A25725" s="1">
        <v>2080100124842</v>
      </c>
      <c r="B25725" t="s">
        <v>24557</v>
      </c>
    </row>
    <row r="25726" spans="1:2">
      <c r="A25726" s="1">
        <v>2080100124859</v>
      </c>
      <c r="B25726" t="s">
        <v>24558</v>
      </c>
    </row>
    <row r="25727" spans="1:2">
      <c r="A25727" s="1">
        <v>2080100124866</v>
      </c>
      <c r="B25727" t="s">
        <v>24559</v>
      </c>
    </row>
    <row r="25728" spans="1:2">
      <c r="A25728" s="1">
        <v>2080100124873</v>
      </c>
      <c r="B25728" t="s">
        <v>24560</v>
      </c>
    </row>
    <row r="25729" spans="1:2">
      <c r="A25729" s="1">
        <v>2080100124880</v>
      </c>
      <c r="B25729" t="s">
        <v>24561</v>
      </c>
    </row>
    <row r="25730" spans="1:2">
      <c r="A25730" s="1">
        <v>2080100124897</v>
      </c>
      <c r="B25730" t="s">
        <v>24562</v>
      </c>
    </row>
    <row r="25731" spans="1:2">
      <c r="A25731" s="1">
        <v>2080100124903</v>
      </c>
      <c r="B25731" t="s">
        <v>24563</v>
      </c>
    </row>
    <row r="25732" spans="1:2">
      <c r="A25732" s="1">
        <v>2080100124910</v>
      </c>
      <c r="B25732" t="s">
        <v>24564</v>
      </c>
    </row>
    <row r="25733" spans="1:2">
      <c r="A25733" s="1">
        <v>2080100124927</v>
      </c>
      <c r="B25733" t="s">
        <v>24565</v>
      </c>
    </row>
    <row r="25734" spans="1:2">
      <c r="A25734" s="1">
        <v>2080100124934</v>
      </c>
      <c r="B25734" t="s">
        <v>24566</v>
      </c>
    </row>
    <row r="25735" spans="1:2">
      <c r="A25735" s="1">
        <v>2080100124941</v>
      </c>
      <c r="B25735" t="s">
        <v>24567</v>
      </c>
    </row>
    <row r="25736" spans="1:2">
      <c r="A25736" s="1">
        <v>2080100124958</v>
      </c>
      <c r="B25736" t="s">
        <v>24568</v>
      </c>
    </row>
    <row r="25737" spans="1:2">
      <c r="A25737" s="1">
        <v>2080100124965</v>
      </c>
      <c r="B25737" t="s">
        <v>24569</v>
      </c>
    </row>
    <row r="25738" spans="1:2">
      <c r="A25738" s="1">
        <v>2080100124972</v>
      </c>
      <c r="B25738" t="s">
        <v>24570</v>
      </c>
    </row>
    <row r="25739" spans="1:2">
      <c r="A25739" s="1">
        <v>2080100124989</v>
      </c>
      <c r="B25739" t="s">
        <v>24571</v>
      </c>
    </row>
    <row r="25740" spans="1:2">
      <c r="A25740" s="1">
        <v>2080100124996</v>
      </c>
      <c r="B25740" t="s">
        <v>24572</v>
      </c>
    </row>
    <row r="25741" spans="1:2">
      <c r="A25741" s="1">
        <v>2080100125009</v>
      </c>
      <c r="B25741" t="s">
        <v>24573</v>
      </c>
    </row>
    <row r="25742" spans="1:2">
      <c r="A25742" s="1">
        <v>2080100125016</v>
      </c>
      <c r="B25742" t="s">
        <v>24574</v>
      </c>
    </row>
    <row r="25743" spans="1:2">
      <c r="A25743" s="1">
        <v>2080100125023</v>
      </c>
      <c r="B25743" t="s">
        <v>24575</v>
      </c>
    </row>
    <row r="25744" spans="1:2">
      <c r="A25744" s="1">
        <v>2080100125030</v>
      </c>
      <c r="B25744" t="s">
        <v>24576</v>
      </c>
    </row>
    <row r="25745" spans="1:2">
      <c r="A25745" s="1">
        <v>2080100125047</v>
      </c>
      <c r="B25745" t="s">
        <v>24577</v>
      </c>
    </row>
    <row r="25746" spans="1:2">
      <c r="A25746" s="1">
        <v>2080100125054</v>
      </c>
      <c r="B25746" t="s">
        <v>24578</v>
      </c>
    </row>
    <row r="25747" spans="1:2">
      <c r="A25747" s="1">
        <v>2080100125061</v>
      </c>
      <c r="B25747" t="s">
        <v>24579</v>
      </c>
    </row>
    <row r="25748" spans="1:2">
      <c r="A25748" s="1">
        <v>2080100125078</v>
      </c>
      <c r="B25748" t="s">
        <v>24580</v>
      </c>
    </row>
    <row r="25749" spans="1:2">
      <c r="A25749" s="1">
        <v>2080100125085</v>
      </c>
      <c r="B25749" t="s">
        <v>24581</v>
      </c>
    </row>
    <row r="25750" spans="1:2">
      <c r="A25750" s="1">
        <v>2080100125092</v>
      </c>
      <c r="B25750" t="s">
        <v>24582</v>
      </c>
    </row>
    <row r="25751" spans="1:2">
      <c r="A25751" s="1">
        <v>2080100125108</v>
      </c>
      <c r="B25751" t="s">
        <v>24583</v>
      </c>
    </row>
    <row r="25752" spans="1:2">
      <c r="A25752" s="1">
        <v>2080100125115</v>
      </c>
      <c r="B25752" t="s">
        <v>24584</v>
      </c>
    </row>
    <row r="25753" spans="1:2">
      <c r="A25753" s="1">
        <v>2080100125122</v>
      </c>
      <c r="B25753" t="s">
        <v>24585</v>
      </c>
    </row>
    <row r="25754" spans="1:2">
      <c r="A25754" s="1">
        <v>2080100125139</v>
      </c>
      <c r="B25754" t="s">
        <v>24586</v>
      </c>
    </row>
    <row r="25755" spans="1:2">
      <c r="A25755" s="1">
        <v>2080100125146</v>
      </c>
      <c r="B25755" t="s">
        <v>24587</v>
      </c>
    </row>
    <row r="25756" spans="1:2">
      <c r="A25756" s="1">
        <v>2080100125153</v>
      </c>
      <c r="B25756" t="s">
        <v>24588</v>
      </c>
    </row>
    <row r="25757" spans="1:2">
      <c r="A25757" s="1">
        <v>2080100125160</v>
      </c>
      <c r="B25757" t="s">
        <v>24589</v>
      </c>
    </row>
    <row r="25758" spans="1:2">
      <c r="A25758" s="1">
        <v>2080100125177</v>
      </c>
      <c r="B25758" t="s">
        <v>24590</v>
      </c>
    </row>
    <row r="25759" spans="1:2">
      <c r="A25759" s="1">
        <v>2080100125184</v>
      </c>
      <c r="B25759" t="s">
        <v>24591</v>
      </c>
    </row>
    <row r="25760" spans="1:2">
      <c r="A25760" s="1">
        <v>2080100125191</v>
      </c>
      <c r="B25760" t="s">
        <v>24592</v>
      </c>
    </row>
    <row r="25761" spans="1:2">
      <c r="A25761" s="1">
        <v>2080100125207</v>
      </c>
      <c r="B25761" t="s">
        <v>24593</v>
      </c>
    </row>
    <row r="25762" spans="1:2">
      <c r="A25762" s="1">
        <v>2080100125214</v>
      </c>
      <c r="B25762" t="s">
        <v>24594</v>
      </c>
    </row>
    <row r="25763" spans="1:2">
      <c r="A25763" s="1">
        <v>2080100125221</v>
      </c>
      <c r="B25763" t="s">
        <v>24595</v>
      </c>
    </row>
    <row r="25764" spans="1:2">
      <c r="A25764" s="1">
        <v>2080100125238</v>
      </c>
      <c r="B25764" t="s">
        <v>24596</v>
      </c>
    </row>
    <row r="25765" spans="1:2">
      <c r="A25765" s="1">
        <v>2080100125245</v>
      </c>
      <c r="B25765" t="s">
        <v>24597</v>
      </c>
    </row>
    <row r="25766" spans="1:2">
      <c r="A25766" s="1">
        <v>2080100125252</v>
      </c>
      <c r="B25766" t="s">
        <v>24598</v>
      </c>
    </row>
    <row r="25767" spans="1:2">
      <c r="A25767" s="1">
        <v>2080100125269</v>
      </c>
      <c r="B25767" t="s">
        <v>24599</v>
      </c>
    </row>
    <row r="25768" spans="1:2">
      <c r="A25768" s="1">
        <v>2080100125276</v>
      </c>
      <c r="B25768" t="s">
        <v>24600</v>
      </c>
    </row>
    <row r="25769" spans="1:2">
      <c r="A25769" s="1">
        <v>2080100125283</v>
      </c>
      <c r="B25769" t="s">
        <v>24601</v>
      </c>
    </row>
    <row r="25770" spans="1:2">
      <c r="A25770" s="1">
        <v>2080100125290</v>
      </c>
      <c r="B25770" t="s">
        <v>24602</v>
      </c>
    </row>
    <row r="25771" spans="1:2">
      <c r="A25771" s="1">
        <v>2080100125306</v>
      </c>
      <c r="B25771" t="s">
        <v>24603</v>
      </c>
    </row>
    <row r="25772" spans="1:2">
      <c r="A25772" s="1">
        <v>2080100125313</v>
      </c>
      <c r="B25772" t="s">
        <v>24604</v>
      </c>
    </row>
    <row r="25773" spans="1:2">
      <c r="A25773" s="1">
        <v>2080100125320</v>
      </c>
      <c r="B25773" t="s">
        <v>24605</v>
      </c>
    </row>
    <row r="25774" spans="1:2">
      <c r="A25774" s="1">
        <v>2080100125337</v>
      </c>
      <c r="B25774" t="s">
        <v>24606</v>
      </c>
    </row>
    <row r="25775" spans="1:2">
      <c r="A25775" s="1">
        <v>2080100125344</v>
      </c>
      <c r="B25775" t="s">
        <v>24607</v>
      </c>
    </row>
    <row r="25776" spans="1:2">
      <c r="A25776" s="1">
        <v>2080100125351</v>
      </c>
      <c r="B25776" t="s">
        <v>24608</v>
      </c>
    </row>
    <row r="25777" spans="1:2">
      <c r="A25777" s="1">
        <v>2080100125368</v>
      </c>
      <c r="B25777" t="s">
        <v>24609</v>
      </c>
    </row>
    <row r="25778" spans="1:2">
      <c r="A25778" s="1">
        <v>2080100125375</v>
      </c>
      <c r="B25778" t="s">
        <v>24610</v>
      </c>
    </row>
    <row r="25779" spans="1:2">
      <c r="A25779" s="1">
        <v>2080100125382</v>
      </c>
      <c r="B25779" t="s">
        <v>24611</v>
      </c>
    </row>
    <row r="25780" spans="1:2">
      <c r="A25780" s="1">
        <v>2080100125399</v>
      </c>
      <c r="B25780" t="s">
        <v>24612</v>
      </c>
    </row>
    <row r="25781" spans="1:2">
      <c r="A25781" s="1">
        <v>2080100125405</v>
      </c>
      <c r="B25781" t="s">
        <v>24613</v>
      </c>
    </row>
    <row r="25782" spans="1:2">
      <c r="A25782" s="1">
        <v>2080100125412</v>
      </c>
      <c r="B25782" t="s">
        <v>24614</v>
      </c>
    </row>
    <row r="25783" spans="1:2">
      <c r="A25783" s="1">
        <v>2080100125429</v>
      </c>
      <c r="B25783" t="s">
        <v>24615</v>
      </c>
    </row>
    <row r="25784" spans="1:2">
      <c r="A25784" s="1">
        <v>2080100125436</v>
      </c>
      <c r="B25784" t="s">
        <v>24616</v>
      </c>
    </row>
    <row r="25785" spans="1:2">
      <c r="A25785" s="1">
        <v>2080100125443</v>
      </c>
      <c r="B25785" t="s">
        <v>24617</v>
      </c>
    </row>
    <row r="25786" spans="1:2">
      <c r="A25786" s="1">
        <v>2080100125450</v>
      </c>
      <c r="B25786" t="s">
        <v>24618</v>
      </c>
    </row>
    <row r="25787" spans="1:2">
      <c r="A25787" s="1">
        <v>2080100125467</v>
      </c>
      <c r="B25787" t="s">
        <v>24619</v>
      </c>
    </row>
    <row r="25788" spans="1:2">
      <c r="A25788" s="1">
        <v>2080100125474</v>
      </c>
      <c r="B25788" t="s">
        <v>24620</v>
      </c>
    </row>
    <row r="25789" spans="1:2">
      <c r="A25789" s="1">
        <v>2080100125481</v>
      </c>
      <c r="B25789" t="s">
        <v>24621</v>
      </c>
    </row>
    <row r="25790" spans="1:2">
      <c r="A25790" s="1">
        <v>2080100125498</v>
      </c>
      <c r="B25790" t="s">
        <v>24622</v>
      </c>
    </row>
    <row r="25791" spans="1:2">
      <c r="A25791" s="1">
        <v>2080100125504</v>
      </c>
      <c r="B25791" t="s">
        <v>24623</v>
      </c>
    </row>
    <row r="25792" spans="1:2">
      <c r="A25792" s="1">
        <v>2080100125511</v>
      </c>
      <c r="B25792" t="s">
        <v>24624</v>
      </c>
    </row>
    <row r="25793" spans="1:2">
      <c r="A25793" s="1">
        <v>2080100125528</v>
      </c>
      <c r="B25793" t="s">
        <v>24625</v>
      </c>
    </row>
    <row r="25794" spans="1:2">
      <c r="A25794" s="1">
        <v>2080100125535</v>
      </c>
      <c r="B25794" t="s">
        <v>24626</v>
      </c>
    </row>
    <row r="25795" spans="1:2">
      <c r="A25795" s="1">
        <v>2080100125542</v>
      </c>
      <c r="B25795" t="s">
        <v>24627</v>
      </c>
    </row>
    <row r="25796" spans="1:2">
      <c r="A25796" s="1">
        <v>2080100125559</v>
      </c>
      <c r="B25796" t="s">
        <v>24628</v>
      </c>
    </row>
    <row r="25797" spans="1:2">
      <c r="A25797" s="1">
        <v>2080100125566</v>
      </c>
      <c r="B25797" t="s">
        <v>24629</v>
      </c>
    </row>
    <row r="25798" spans="1:2">
      <c r="A25798" s="1">
        <v>2080100125573</v>
      </c>
      <c r="B25798" t="s">
        <v>24630</v>
      </c>
    </row>
    <row r="25799" spans="1:2">
      <c r="A25799" s="1">
        <v>2080100125580</v>
      </c>
      <c r="B25799" t="s">
        <v>24631</v>
      </c>
    </row>
    <row r="25800" spans="1:2">
      <c r="A25800" s="1">
        <v>2080100125597</v>
      </c>
      <c r="B25800" t="s">
        <v>24632</v>
      </c>
    </row>
    <row r="25801" spans="1:2">
      <c r="A25801" s="1">
        <v>2080100125603</v>
      </c>
      <c r="B25801" t="s">
        <v>24633</v>
      </c>
    </row>
    <row r="25802" spans="1:2">
      <c r="A25802" s="1">
        <v>2080100125610</v>
      </c>
      <c r="B25802" t="s">
        <v>24634</v>
      </c>
    </row>
    <row r="25803" spans="1:2">
      <c r="A25803" s="1">
        <v>2080100125627</v>
      </c>
      <c r="B25803" t="s">
        <v>24635</v>
      </c>
    </row>
    <row r="25804" spans="1:2">
      <c r="A25804" s="1">
        <v>2080100125641</v>
      </c>
      <c r="B25804" t="s">
        <v>24636</v>
      </c>
    </row>
    <row r="25805" spans="1:2">
      <c r="A25805" s="1">
        <v>2080100125658</v>
      </c>
      <c r="B25805" t="s">
        <v>24637</v>
      </c>
    </row>
    <row r="25806" spans="1:2">
      <c r="A25806" s="1">
        <v>2080100125665</v>
      </c>
      <c r="B25806" t="s">
        <v>24638</v>
      </c>
    </row>
    <row r="25807" spans="1:2">
      <c r="A25807" s="1">
        <v>2080100125672</v>
      </c>
      <c r="B25807" t="s">
        <v>24639</v>
      </c>
    </row>
    <row r="25808" spans="1:2">
      <c r="A25808" s="1">
        <v>2080100125689</v>
      </c>
      <c r="B25808" t="s">
        <v>24640</v>
      </c>
    </row>
    <row r="25809" spans="1:2">
      <c r="A25809" s="1">
        <v>2080100125696</v>
      </c>
      <c r="B25809" t="s">
        <v>24641</v>
      </c>
    </row>
    <row r="25810" spans="1:2">
      <c r="A25810" s="1">
        <v>2080100125702</v>
      </c>
      <c r="B25810" t="s">
        <v>24642</v>
      </c>
    </row>
    <row r="25811" spans="1:2">
      <c r="A25811" s="1">
        <v>2080100125719</v>
      </c>
      <c r="B25811" t="s">
        <v>24643</v>
      </c>
    </row>
    <row r="25812" spans="1:2">
      <c r="A25812" s="1">
        <v>2080100125726</v>
      </c>
      <c r="B25812" t="s">
        <v>24644</v>
      </c>
    </row>
    <row r="25813" spans="1:2">
      <c r="A25813" s="1">
        <v>2080100125733</v>
      </c>
      <c r="B25813" t="s">
        <v>24645</v>
      </c>
    </row>
    <row r="25814" spans="1:2">
      <c r="A25814" s="1">
        <v>2080100125740</v>
      </c>
      <c r="B25814" t="s">
        <v>24646</v>
      </c>
    </row>
    <row r="25815" spans="1:2">
      <c r="A25815" s="1">
        <v>2080100125757</v>
      </c>
      <c r="B25815" t="s">
        <v>24647</v>
      </c>
    </row>
    <row r="25816" spans="1:2">
      <c r="A25816" s="1">
        <v>2080100125764</v>
      </c>
      <c r="B25816" t="s">
        <v>24648</v>
      </c>
    </row>
    <row r="25817" spans="1:2">
      <c r="A25817" s="1">
        <v>2080100125771</v>
      </c>
      <c r="B25817" t="s">
        <v>24649</v>
      </c>
    </row>
    <row r="25818" spans="1:2">
      <c r="A25818" s="1">
        <v>2080100125788</v>
      </c>
      <c r="B25818" t="s">
        <v>24650</v>
      </c>
    </row>
    <row r="25819" spans="1:2">
      <c r="A25819" s="1">
        <v>2080100125795</v>
      </c>
      <c r="B25819" t="s">
        <v>24651</v>
      </c>
    </row>
    <row r="25820" spans="1:2">
      <c r="A25820" s="1">
        <v>2080100125801</v>
      </c>
      <c r="B25820" t="s">
        <v>24652</v>
      </c>
    </row>
    <row r="25821" spans="1:2">
      <c r="A25821" s="1">
        <v>2080100125818</v>
      </c>
      <c r="B25821" t="s">
        <v>24653</v>
      </c>
    </row>
    <row r="25822" spans="1:2">
      <c r="A25822" s="1">
        <v>2080100125825</v>
      </c>
      <c r="B25822" t="s">
        <v>24654</v>
      </c>
    </row>
    <row r="25823" spans="1:2">
      <c r="A25823" s="1">
        <v>2080100125832</v>
      </c>
      <c r="B25823" t="s">
        <v>24655</v>
      </c>
    </row>
    <row r="25824" spans="1:2">
      <c r="A25824" s="1">
        <v>2080100125849</v>
      </c>
      <c r="B25824" t="e">
        <f>+MSI-HANGING LAMP APOLLO CM-7583/5+1</f>
        <v>#NAME?</v>
      </c>
    </row>
    <row r="25825" spans="1:2">
      <c r="A25825" s="1">
        <v>2080100125856</v>
      </c>
      <c r="B25825" t="s">
        <v>24656</v>
      </c>
    </row>
    <row r="25826" spans="1:2">
      <c r="A25826" s="1">
        <v>2080100125863</v>
      </c>
      <c r="B25826" t="s">
        <v>24657</v>
      </c>
    </row>
    <row r="25827" spans="1:2">
      <c r="A25827" s="1">
        <v>2080100125870</v>
      </c>
      <c r="B25827" t="s">
        <v>24658</v>
      </c>
    </row>
    <row r="25828" spans="1:2">
      <c r="A25828" s="1">
        <v>2080100125887</v>
      </c>
      <c r="B25828" t="s">
        <v>24659</v>
      </c>
    </row>
    <row r="25829" spans="1:2">
      <c r="A25829" s="1">
        <v>2080100125955</v>
      </c>
      <c r="B25829" t="s">
        <v>24660</v>
      </c>
    </row>
    <row r="25830" spans="1:2">
      <c r="A25830" s="1">
        <v>2080100125962</v>
      </c>
      <c r="B25830" t="s">
        <v>24661</v>
      </c>
    </row>
    <row r="25831" spans="1:2">
      <c r="A25831" s="1">
        <v>2080100125979</v>
      </c>
      <c r="B25831" t="s">
        <v>24662</v>
      </c>
    </row>
    <row r="25832" spans="1:2">
      <c r="A25832" s="1">
        <v>2080100125986</v>
      </c>
      <c r="B25832" t="s">
        <v>24663</v>
      </c>
    </row>
    <row r="25833" spans="1:2">
      <c r="A25833" s="1">
        <v>2080100125993</v>
      </c>
      <c r="B25833" t="e">
        <f>+SJG-FAUCET PFISTER B34-BNFC KITCHEN</f>
        <v>#NAME?</v>
      </c>
    </row>
    <row r="25834" spans="1:2">
      <c r="A25834" s="1">
        <v>2080100126006</v>
      </c>
      <c r="B25834" t="e">
        <f>+SJG-FAUCET PFISTER B42-BNFC LAV</f>
        <v>#NAME?</v>
      </c>
    </row>
    <row r="25835" spans="1:2">
      <c r="A25835" s="1">
        <v>2080100126013</v>
      </c>
      <c r="B25835" t="e">
        <f>+SJG-FAUCET PFISTER B9-BTIC TUB&amp;SHOWER</f>
        <v>#NAME?</v>
      </c>
    </row>
    <row r="25836" spans="1:2">
      <c r="A25836" s="1">
        <v>2080100126020</v>
      </c>
      <c r="B25836" t="s">
        <v>24664</v>
      </c>
    </row>
    <row r="25837" spans="1:2">
      <c r="A25837" s="1">
        <v>2080100126037</v>
      </c>
      <c r="B25837" t="s">
        <v>24665</v>
      </c>
    </row>
    <row r="25838" spans="1:2">
      <c r="A25838" s="1">
        <v>2080100126044</v>
      </c>
      <c r="B25838" t="s">
        <v>24666</v>
      </c>
    </row>
    <row r="25839" spans="1:2">
      <c r="A25839" s="1">
        <v>2080100126051</v>
      </c>
      <c r="B25839" t="s">
        <v>24667</v>
      </c>
    </row>
    <row r="25840" spans="1:2">
      <c r="A25840" s="1">
        <v>2080100126068</v>
      </c>
      <c r="B25840" t="s">
        <v>24668</v>
      </c>
    </row>
    <row r="25841" spans="1:2">
      <c r="A25841" s="1">
        <v>2080100126075</v>
      </c>
      <c r="B25841" t="s">
        <v>24669</v>
      </c>
    </row>
    <row r="25842" spans="1:2">
      <c r="A25842" s="1">
        <v>2080100126082</v>
      </c>
      <c r="B25842" t="s">
        <v>24670</v>
      </c>
    </row>
    <row r="25843" spans="1:2">
      <c r="A25843" s="1">
        <v>2080100126099</v>
      </c>
      <c r="B25843" t="s">
        <v>24671</v>
      </c>
    </row>
    <row r="25844" spans="1:2">
      <c r="A25844" s="1">
        <v>2080100126105</v>
      </c>
      <c r="B25844" t="s">
        <v>24672</v>
      </c>
    </row>
    <row r="25845" spans="1:2">
      <c r="A25845" s="1">
        <v>2080100126112</v>
      </c>
      <c r="B25845" t="s">
        <v>24673</v>
      </c>
    </row>
    <row r="25846" spans="1:2">
      <c r="A25846" s="1">
        <v>2080100126129</v>
      </c>
      <c r="B25846" t="s">
        <v>24674</v>
      </c>
    </row>
    <row r="25847" spans="1:2">
      <c r="A25847" s="1">
        <v>2080100126136</v>
      </c>
      <c r="B25847" t="s">
        <v>24675</v>
      </c>
    </row>
    <row r="25848" spans="1:2">
      <c r="A25848" s="1">
        <v>2080100126143</v>
      </c>
      <c r="B25848" t="s">
        <v>24676</v>
      </c>
    </row>
    <row r="25849" spans="1:2">
      <c r="A25849" s="1">
        <v>2080100126150</v>
      </c>
      <c r="B25849" t="s">
        <v>24677</v>
      </c>
    </row>
    <row r="25850" spans="1:2">
      <c r="A25850" s="1">
        <v>2080100126167</v>
      </c>
      <c r="B25850" t="s">
        <v>24678</v>
      </c>
    </row>
    <row r="25851" spans="1:2">
      <c r="A25851" s="1">
        <v>2080100126174</v>
      </c>
      <c r="B25851" t="s">
        <v>24679</v>
      </c>
    </row>
    <row r="25852" spans="1:2">
      <c r="A25852" s="1">
        <v>2080100126181</v>
      </c>
      <c r="B25852" t="s">
        <v>24680</v>
      </c>
    </row>
    <row r="25853" spans="1:2">
      <c r="A25853" s="1">
        <v>2080100126198</v>
      </c>
      <c r="B25853" t="s">
        <v>24681</v>
      </c>
    </row>
    <row r="25854" spans="1:2">
      <c r="A25854" s="1">
        <v>2080100126204</v>
      </c>
      <c r="B25854" t="s">
        <v>24682</v>
      </c>
    </row>
    <row r="25855" spans="1:2">
      <c r="A25855" s="1">
        <v>2080100126211</v>
      </c>
      <c r="B25855" t="s">
        <v>24683</v>
      </c>
    </row>
    <row r="25856" spans="1:2">
      <c r="A25856" s="1">
        <v>2080100126228</v>
      </c>
      <c r="B25856" t="s">
        <v>24684</v>
      </c>
    </row>
    <row r="25857" spans="1:2">
      <c r="A25857" s="1">
        <v>2080100126235</v>
      </c>
      <c r="B25857" t="s">
        <v>24685</v>
      </c>
    </row>
    <row r="25858" spans="1:2">
      <c r="A25858" s="1">
        <v>2080100126242</v>
      </c>
      <c r="B25858" t="s">
        <v>24686</v>
      </c>
    </row>
    <row r="25859" spans="1:2">
      <c r="A25859" s="1">
        <v>2080100126259</v>
      </c>
      <c r="B25859" t="s">
        <v>24687</v>
      </c>
    </row>
    <row r="25860" spans="1:2">
      <c r="A25860" s="1">
        <v>2080100126266</v>
      </c>
      <c r="B25860" t="s">
        <v>24688</v>
      </c>
    </row>
    <row r="25861" spans="1:2">
      <c r="A25861" s="1">
        <v>2080100126273</v>
      </c>
      <c r="B25861" t="s">
        <v>24689</v>
      </c>
    </row>
    <row r="25862" spans="1:2">
      <c r="A25862" s="1">
        <v>2080100126280</v>
      </c>
      <c r="B25862" t="s">
        <v>24690</v>
      </c>
    </row>
    <row r="25863" spans="1:2">
      <c r="A25863" s="1">
        <v>2080100126297</v>
      </c>
      <c r="B25863" t="s">
        <v>24691</v>
      </c>
    </row>
    <row r="25864" spans="1:2">
      <c r="A25864" s="1">
        <v>2080100126303</v>
      </c>
      <c r="B25864" t="s">
        <v>24692</v>
      </c>
    </row>
    <row r="25865" spans="1:2">
      <c r="A25865" s="1">
        <v>2080100126310</v>
      </c>
      <c r="B25865" t="s">
        <v>24693</v>
      </c>
    </row>
    <row r="25866" spans="1:2">
      <c r="A25866" s="1">
        <v>2080100126327</v>
      </c>
      <c r="B25866" t="s">
        <v>24694</v>
      </c>
    </row>
    <row r="25867" spans="1:2">
      <c r="A25867" s="1">
        <v>2080100126334</v>
      </c>
      <c r="B25867" t="s">
        <v>24695</v>
      </c>
    </row>
    <row r="25868" spans="1:2">
      <c r="A25868" s="1">
        <v>2080100126341</v>
      </c>
      <c r="B25868" t="s">
        <v>24696</v>
      </c>
    </row>
    <row r="25869" spans="1:2">
      <c r="A25869" s="1">
        <v>2080100126365</v>
      </c>
      <c r="B25869" t="s">
        <v>24697</v>
      </c>
    </row>
    <row r="25870" spans="1:2">
      <c r="A25870" s="1">
        <v>2080100126372</v>
      </c>
      <c r="B25870" t="s">
        <v>24698</v>
      </c>
    </row>
    <row r="25871" spans="1:2">
      <c r="A25871" s="1">
        <v>2080100126389</v>
      </c>
      <c r="B25871" t="s">
        <v>24699</v>
      </c>
    </row>
    <row r="25872" spans="1:2">
      <c r="A25872" s="1">
        <v>2080100126396</v>
      </c>
      <c r="B25872" t="s">
        <v>24700</v>
      </c>
    </row>
    <row r="25873" spans="1:2">
      <c r="A25873" s="1">
        <v>2080100126402</v>
      </c>
      <c r="B25873" t="s">
        <v>24701</v>
      </c>
    </row>
    <row r="25874" spans="1:2">
      <c r="A25874" s="1">
        <v>2080100126419</v>
      </c>
      <c r="B25874" t="s">
        <v>24702</v>
      </c>
    </row>
    <row r="25875" spans="1:2">
      <c r="A25875" s="1">
        <v>2080100126426</v>
      </c>
      <c r="B25875" t="s">
        <v>24703</v>
      </c>
    </row>
    <row r="25876" spans="1:2">
      <c r="A25876" s="1">
        <v>2080100126433</v>
      </c>
      <c r="B25876" t="s">
        <v>24704</v>
      </c>
    </row>
    <row r="25877" spans="1:2">
      <c r="A25877" s="1">
        <v>2080100126440</v>
      </c>
      <c r="B25877" t="s">
        <v>24705</v>
      </c>
    </row>
    <row r="25878" spans="1:2">
      <c r="A25878" s="1">
        <v>2080100126457</v>
      </c>
      <c r="B25878" t="s">
        <v>24706</v>
      </c>
    </row>
    <row r="25879" spans="1:2">
      <c r="A25879" s="1">
        <v>2080100126464</v>
      </c>
      <c r="B25879" t="s">
        <v>24707</v>
      </c>
    </row>
    <row r="25880" spans="1:2">
      <c r="A25880" s="1">
        <v>2080100126471</v>
      </c>
      <c r="B25880" t="s">
        <v>24708</v>
      </c>
    </row>
    <row r="25881" spans="1:2">
      <c r="A25881" s="1">
        <v>2080100126679</v>
      </c>
      <c r="B25881" t="s">
        <v>24709</v>
      </c>
    </row>
    <row r="25882" spans="1:2">
      <c r="A25882" s="1">
        <v>2080100126686</v>
      </c>
      <c r="B25882" t="s">
        <v>24710</v>
      </c>
    </row>
    <row r="25883" spans="1:2">
      <c r="A25883" s="1">
        <v>2080100126693</v>
      </c>
      <c r="B25883" t="s">
        <v>24711</v>
      </c>
    </row>
    <row r="25884" spans="1:2">
      <c r="A25884" s="1">
        <v>2080100126709</v>
      </c>
      <c r="B25884" t="s">
        <v>24712</v>
      </c>
    </row>
    <row r="25885" spans="1:2">
      <c r="A25885" s="1">
        <v>2080100126716</v>
      </c>
      <c r="B25885" t="s">
        <v>24713</v>
      </c>
    </row>
    <row r="25886" spans="1:2">
      <c r="A25886" s="1">
        <v>2080100126723</v>
      </c>
      <c r="B25886" t="s">
        <v>24714</v>
      </c>
    </row>
    <row r="25887" spans="1:2">
      <c r="A25887" s="1">
        <v>2080100126730</v>
      </c>
      <c r="B25887" t="s">
        <v>24715</v>
      </c>
    </row>
    <row r="25888" spans="1:2">
      <c r="A25888" s="1">
        <v>2080100126747</v>
      </c>
      <c r="B25888" t="s">
        <v>24716</v>
      </c>
    </row>
    <row r="25889" spans="1:2">
      <c r="A25889" s="1">
        <v>2080100126754</v>
      </c>
      <c r="B25889" t="s">
        <v>24717</v>
      </c>
    </row>
    <row r="25890" spans="1:2">
      <c r="A25890" s="1">
        <v>2080100126761</v>
      </c>
      <c r="B25890" t="s">
        <v>24718</v>
      </c>
    </row>
    <row r="25891" spans="1:2">
      <c r="A25891" s="1">
        <v>2080100126778</v>
      </c>
      <c r="B25891" t="s">
        <v>24719</v>
      </c>
    </row>
    <row r="25892" spans="1:2">
      <c r="A25892" s="1">
        <v>2080100126785</v>
      </c>
      <c r="B25892" t="s">
        <v>24720</v>
      </c>
    </row>
    <row r="25893" spans="1:2">
      <c r="A25893" s="1">
        <v>2080100126792</v>
      </c>
      <c r="B25893" t="s">
        <v>24721</v>
      </c>
    </row>
    <row r="25894" spans="1:2">
      <c r="A25894" s="1">
        <v>2080100126808</v>
      </c>
      <c r="B25894" t="s">
        <v>24722</v>
      </c>
    </row>
    <row r="25895" spans="1:2">
      <c r="A25895" s="1">
        <v>2080100126815</v>
      </c>
      <c r="B25895" t="s">
        <v>24723</v>
      </c>
    </row>
    <row r="25896" spans="1:2">
      <c r="A25896" s="1">
        <v>2080100126822</v>
      </c>
      <c r="B25896" t="s">
        <v>24724</v>
      </c>
    </row>
    <row r="25897" spans="1:2">
      <c r="A25897" s="1">
        <v>2080100126839</v>
      </c>
      <c r="B25897" t="s">
        <v>24725</v>
      </c>
    </row>
    <row r="25898" spans="1:2">
      <c r="A25898" s="1">
        <v>2080100126846</v>
      </c>
      <c r="B25898" t="s">
        <v>24726</v>
      </c>
    </row>
    <row r="25899" spans="1:2">
      <c r="A25899" s="1">
        <v>2080100126853</v>
      </c>
      <c r="B25899" t="s">
        <v>24727</v>
      </c>
    </row>
    <row r="25900" spans="1:2">
      <c r="A25900" s="1">
        <v>2080100126860</v>
      </c>
      <c r="B25900" t="s">
        <v>24728</v>
      </c>
    </row>
    <row r="25901" spans="1:2">
      <c r="A25901" s="1">
        <v>2080100126877</v>
      </c>
      <c r="B25901" t="s">
        <v>24729</v>
      </c>
    </row>
    <row r="25902" spans="1:2">
      <c r="A25902" s="1">
        <v>2080100126884</v>
      </c>
      <c r="B25902" t="s">
        <v>24730</v>
      </c>
    </row>
    <row r="25903" spans="1:2">
      <c r="A25903" s="1">
        <v>2080100126891</v>
      </c>
      <c r="B25903" t="s">
        <v>24731</v>
      </c>
    </row>
    <row r="25904" spans="1:2">
      <c r="A25904" s="1">
        <v>2080100126907</v>
      </c>
      <c r="B25904" t="s">
        <v>24732</v>
      </c>
    </row>
    <row r="25905" spans="1:2">
      <c r="A25905" s="1">
        <v>2080100126914</v>
      </c>
      <c r="B25905" t="s">
        <v>24733</v>
      </c>
    </row>
    <row r="25906" spans="1:2">
      <c r="A25906" s="1">
        <v>2080100126921</v>
      </c>
      <c r="B25906" t="s">
        <v>24734</v>
      </c>
    </row>
    <row r="25907" spans="1:2">
      <c r="A25907" s="1">
        <v>2080100126938</v>
      </c>
      <c r="B25907" t="s">
        <v>24735</v>
      </c>
    </row>
    <row r="25908" spans="1:2">
      <c r="A25908" s="1">
        <v>2080100126945</v>
      </c>
      <c r="B25908" t="s">
        <v>24736</v>
      </c>
    </row>
    <row r="25909" spans="1:2">
      <c r="A25909" s="1">
        <v>2080100126952</v>
      </c>
      <c r="B25909" t="s">
        <v>24737</v>
      </c>
    </row>
    <row r="25910" spans="1:2">
      <c r="A25910" s="1">
        <v>2080100126969</v>
      </c>
      <c r="B25910" t="s">
        <v>24738</v>
      </c>
    </row>
    <row r="25911" spans="1:2">
      <c r="A25911" s="1">
        <v>2080100126976</v>
      </c>
      <c r="B25911" t="s">
        <v>24739</v>
      </c>
    </row>
    <row r="25912" spans="1:2">
      <c r="A25912" s="1">
        <v>2080100126983</v>
      </c>
      <c r="B25912" t="s">
        <v>24740</v>
      </c>
    </row>
    <row r="25913" spans="1:2">
      <c r="A25913" s="1">
        <v>2080100126990</v>
      </c>
      <c r="B25913" t="s">
        <v>24741</v>
      </c>
    </row>
    <row r="25914" spans="1:2">
      <c r="A25914" s="1">
        <v>2080100127003</v>
      </c>
      <c r="B25914" t="s">
        <v>24742</v>
      </c>
    </row>
    <row r="25915" spans="1:2">
      <c r="A25915" s="1">
        <v>2080100127010</v>
      </c>
      <c r="B25915" t="s">
        <v>24743</v>
      </c>
    </row>
    <row r="25916" spans="1:2">
      <c r="A25916" s="1">
        <v>2080100127027</v>
      </c>
      <c r="B25916" t="s">
        <v>24744</v>
      </c>
    </row>
    <row r="25917" spans="1:2">
      <c r="A25917" s="1">
        <v>2080100127034</v>
      </c>
      <c r="B25917" t="s">
        <v>24745</v>
      </c>
    </row>
    <row r="25918" spans="1:2">
      <c r="A25918" s="1">
        <v>2080100127041</v>
      </c>
      <c r="B25918" t="s">
        <v>24746</v>
      </c>
    </row>
    <row r="25919" spans="1:2">
      <c r="A25919" s="1">
        <v>2080100127058</v>
      </c>
      <c r="B25919" t="s">
        <v>24747</v>
      </c>
    </row>
    <row r="25920" spans="1:2">
      <c r="A25920" s="1">
        <v>2080100127065</v>
      </c>
      <c r="B25920" t="s">
        <v>24748</v>
      </c>
    </row>
    <row r="25921" spans="1:2">
      <c r="A25921" s="1">
        <v>2080100127072</v>
      </c>
      <c r="B25921" t="s">
        <v>24749</v>
      </c>
    </row>
    <row r="25922" spans="1:2">
      <c r="A25922" s="1">
        <v>2080100127089</v>
      </c>
      <c r="B25922" t="s">
        <v>24750</v>
      </c>
    </row>
    <row r="25923" spans="1:2">
      <c r="A25923" s="1">
        <v>2080100127096</v>
      </c>
      <c r="B25923" t="s">
        <v>24751</v>
      </c>
    </row>
    <row r="25924" spans="1:2">
      <c r="A25924" s="1">
        <v>2080100127102</v>
      </c>
      <c r="B25924" t="s">
        <v>24752</v>
      </c>
    </row>
    <row r="25925" spans="1:2">
      <c r="A25925" s="1">
        <v>2080100127119</v>
      </c>
      <c r="B25925" t="s">
        <v>24753</v>
      </c>
    </row>
    <row r="25926" spans="1:2">
      <c r="A25926" s="1">
        <v>2080100127126</v>
      </c>
      <c r="B25926" t="s">
        <v>24754</v>
      </c>
    </row>
    <row r="25927" spans="1:2">
      <c r="A25927" s="1">
        <v>2080100127133</v>
      </c>
      <c r="B25927" t="s">
        <v>24755</v>
      </c>
    </row>
    <row r="25928" spans="1:2">
      <c r="A25928" s="1">
        <v>2080100127140</v>
      </c>
      <c r="B25928" t="s">
        <v>24756</v>
      </c>
    </row>
    <row r="25929" spans="1:2">
      <c r="A25929" s="1">
        <v>2080100127157</v>
      </c>
      <c r="B25929" t="s">
        <v>24757</v>
      </c>
    </row>
    <row r="25930" spans="1:2">
      <c r="A25930" s="1">
        <v>2080100127164</v>
      </c>
      <c r="B25930" t="s">
        <v>24758</v>
      </c>
    </row>
    <row r="25931" spans="1:2">
      <c r="A25931" s="1">
        <v>2080100127171</v>
      </c>
      <c r="B25931" t="s">
        <v>24759</v>
      </c>
    </row>
    <row r="25932" spans="1:2">
      <c r="A25932" s="1">
        <v>2080100127188</v>
      </c>
      <c r="B25932" t="s">
        <v>24760</v>
      </c>
    </row>
    <row r="25933" spans="1:2">
      <c r="A25933" s="1">
        <v>2080100127195</v>
      </c>
      <c r="B25933" t="s">
        <v>24761</v>
      </c>
    </row>
    <row r="25934" spans="1:2">
      <c r="A25934" s="1">
        <v>2080100127201</v>
      </c>
      <c r="B25934" t="s">
        <v>24762</v>
      </c>
    </row>
    <row r="25935" spans="1:2">
      <c r="A25935" s="1">
        <v>2080100127218</v>
      </c>
      <c r="B25935" t="s">
        <v>24763</v>
      </c>
    </row>
    <row r="25936" spans="1:2">
      <c r="A25936" s="1">
        <v>2080100127225</v>
      </c>
      <c r="B25936" t="s">
        <v>24764</v>
      </c>
    </row>
    <row r="25937" spans="1:2">
      <c r="A25937" s="1">
        <v>2080100127232</v>
      </c>
      <c r="B25937" t="s">
        <v>24765</v>
      </c>
    </row>
    <row r="25938" spans="1:2">
      <c r="A25938" s="1">
        <v>2080100127249</v>
      </c>
      <c r="B25938" t="s">
        <v>24766</v>
      </c>
    </row>
    <row r="25939" spans="1:2">
      <c r="A25939" s="1">
        <v>2080100127256</v>
      </c>
      <c r="B25939" t="s">
        <v>24767</v>
      </c>
    </row>
    <row r="25940" spans="1:2">
      <c r="A25940" s="1">
        <v>2080100127263</v>
      </c>
      <c r="B25940" t="s">
        <v>24768</v>
      </c>
    </row>
    <row r="25941" spans="1:2">
      <c r="A25941" s="1">
        <v>2080100127270</v>
      </c>
      <c r="B25941" t="s">
        <v>24769</v>
      </c>
    </row>
    <row r="25942" spans="1:2">
      <c r="A25942" s="1">
        <v>2080100127287</v>
      </c>
      <c r="B25942" t="s">
        <v>24770</v>
      </c>
    </row>
    <row r="25943" spans="1:2">
      <c r="A25943" s="1">
        <v>2080100127294</v>
      </c>
      <c r="B25943" t="s">
        <v>24771</v>
      </c>
    </row>
    <row r="25944" spans="1:2">
      <c r="A25944" s="1">
        <v>2080100127300</v>
      </c>
      <c r="B25944" t="s">
        <v>24772</v>
      </c>
    </row>
    <row r="25945" spans="1:2">
      <c r="A25945" s="1">
        <v>2080100127317</v>
      </c>
      <c r="B25945" t="s">
        <v>24773</v>
      </c>
    </row>
    <row r="25946" spans="1:2">
      <c r="A25946" s="1">
        <v>2080100127324</v>
      </c>
      <c r="B25946" t="s">
        <v>24774</v>
      </c>
    </row>
    <row r="25947" spans="1:2">
      <c r="A25947" s="1">
        <v>2080100127331</v>
      </c>
      <c r="B25947" t="s">
        <v>24775</v>
      </c>
    </row>
    <row r="25948" spans="1:2">
      <c r="A25948" s="1">
        <v>2080100127348</v>
      </c>
      <c r="B25948" t="s">
        <v>24776</v>
      </c>
    </row>
    <row r="25949" spans="1:2">
      <c r="A25949" s="1">
        <v>2080100127355</v>
      </c>
      <c r="B25949" t="s">
        <v>24777</v>
      </c>
    </row>
    <row r="25950" spans="1:2">
      <c r="A25950" s="1">
        <v>2080100127362</v>
      </c>
      <c r="B25950" t="s">
        <v>24778</v>
      </c>
    </row>
    <row r="25951" spans="1:2">
      <c r="A25951" s="1">
        <v>2080100127379</v>
      </c>
      <c r="B25951" t="s">
        <v>24779</v>
      </c>
    </row>
    <row r="25952" spans="1:2">
      <c r="A25952" s="1">
        <v>2080100127386</v>
      </c>
      <c r="B25952" t="s">
        <v>24780</v>
      </c>
    </row>
    <row r="25953" spans="1:2">
      <c r="A25953" s="1">
        <v>2080100127393</v>
      </c>
      <c r="B25953" t="s">
        <v>24781</v>
      </c>
    </row>
    <row r="25954" spans="1:2">
      <c r="A25954" s="1">
        <v>2080100127409</v>
      </c>
      <c r="B25954" t="s">
        <v>24782</v>
      </c>
    </row>
    <row r="25955" spans="1:2">
      <c r="A25955" s="1">
        <v>2080100127416</v>
      </c>
      <c r="B25955" t="s">
        <v>24783</v>
      </c>
    </row>
    <row r="25956" spans="1:2">
      <c r="A25956" s="1">
        <v>2080100127423</v>
      </c>
      <c r="B25956" t="s">
        <v>24784</v>
      </c>
    </row>
    <row r="25957" spans="1:2">
      <c r="A25957" s="1">
        <v>2080100127430</v>
      </c>
      <c r="B25957" t="s">
        <v>24785</v>
      </c>
    </row>
    <row r="25958" spans="1:2">
      <c r="A25958" s="1">
        <v>2080100127447</v>
      </c>
      <c r="B25958" t="s">
        <v>24786</v>
      </c>
    </row>
    <row r="25959" spans="1:2">
      <c r="A25959" s="1">
        <v>2080100127454</v>
      </c>
      <c r="B25959" t="s">
        <v>24787</v>
      </c>
    </row>
    <row r="25960" spans="1:2">
      <c r="A25960" s="1">
        <v>2080100127461</v>
      </c>
      <c r="B25960" t="s">
        <v>24788</v>
      </c>
    </row>
    <row r="25961" spans="1:2">
      <c r="A25961" s="1">
        <v>2080100127478</v>
      </c>
      <c r="B25961" t="s">
        <v>24789</v>
      </c>
    </row>
    <row r="25962" spans="1:2">
      <c r="A25962" s="1">
        <v>2080100127485</v>
      </c>
      <c r="B25962" t="s">
        <v>24790</v>
      </c>
    </row>
    <row r="25963" spans="1:2">
      <c r="A25963" s="1">
        <v>2080100127492</v>
      </c>
      <c r="B25963" t="s">
        <v>24791</v>
      </c>
    </row>
    <row r="25964" spans="1:2">
      <c r="A25964" s="1">
        <v>2080100127508</v>
      </c>
      <c r="B25964" t="s">
        <v>24792</v>
      </c>
    </row>
    <row r="25965" spans="1:2">
      <c r="A25965" s="1">
        <v>2080100127515</v>
      </c>
      <c r="B25965" t="s">
        <v>24793</v>
      </c>
    </row>
    <row r="25966" spans="1:2">
      <c r="A25966" s="1">
        <v>2080100127522</v>
      </c>
      <c r="B25966" t="s">
        <v>24794</v>
      </c>
    </row>
    <row r="25967" spans="1:2">
      <c r="A25967" s="1">
        <v>2080100127539</v>
      </c>
      <c r="B25967" t="s">
        <v>24795</v>
      </c>
    </row>
    <row r="25968" spans="1:2">
      <c r="A25968" s="1">
        <v>2080100127546</v>
      </c>
      <c r="B25968" t="s">
        <v>24796</v>
      </c>
    </row>
    <row r="25969" spans="1:2">
      <c r="A25969" s="1">
        <v>2080100127553</v>
      </c>
      <c r="B25969" t="s">
        <v>24797</v>
      </c>
    </row>
    <row r="25970" spans="1:2">
      <c r="A25970" s="1">
        <v>2080100127560</v>
      </c>
      <c r="B25970" t="s">
        <v>24798</v>
      </c>
    </row>
    <row r="25971" spans="1:2">
      <c r="A25971" s="1">
        <v>2080100127577</v>
      </c>
      <c r="B25971" t="s">
        <v>24799</v>
      </c>
    </row>
    <row r="25972" spans="1:2">
      <c r="A25972" s="1">
        <v>2080100127584</v>
      </c>
      <c r="B25972" t="s">
        <v>24800</v>
      </c>
    </row>
    <row r="25973" spans="1:2">
      <c r="A25973" s="1">
        <v>2080100127591</v>
      </c>
      <c r="B25973" t="s">
        <v>24801</v>
      </c>
    </row>
    <row r="25974" spans="1:2">
      <c r="A25974" s="1">
        <v>2080100127607</v>
      </c>
      <c r="B25974" t="s">
        <v>24802</v>
      </c>
    </row>
    <row r="25975" spans="1:2">
      <c r="A25975" s="1">
        <v>2080100127614</v>
      </c>
      <c r="B25975" t="s">
        <v>24803</v>
      </c>
    </row>
    <row r="25976" spans="1:2">
      <c r="A25976" s="1">
        <v>2080100127621</v>
      </c>
      <c r="B25976" t="s">
        <v>24804</v>
      </c>
    </row>
    <row r="25977" spans="1:2">
      <c r="A25977" s="1">
        <v>2080100127638</v>
      </c>
      <c r="B25977" t="s">
        <v>24805</v>
      </c>
    </row>
    <row r="25978" spans="1:2">
      <c r="A25978" s="1">
        <v>2080100127645</v>
      </c>
      <c r="B25978" t="s">
        <v>24806</v>
      </c>
    </row>
    <row r="25979" spans="1:2">
      <c r="A25979" s="1">
        <v>2080100127652</v>
      </c>
      <c r="B25979" t="s">
        <v>24807</v>
      </c>
    </row>
    <row r="25980" spans="1:2">
      <c r="A25980" s="1">
        <v>2080100127669</v>
      </c>
      <c r="B25980" t="s">
        <v>24808</v>
      </c>
    </row>
    <row r="25981" spans="1:2">
      <c r="A25981" s="1">
        <v>2080100127676</v>
      </c>
      <c r="B25981" t="s">
        <v>24809</v>
      </c>
    </row>
    <row r="25982" spans="1:2">
      <c r="A25982" s="1">
        <v>2080100127683</v>
      </c>
      <c r="B25982" t="s">
        <v>24810</v>
      </c>
    </row>
    <row r="25983" spans="1:2">
      <c r="A25983" s="1">
        <v>2080100127690</v>
      </c>
      <c r="B25983" t="s">
        <v>24811</v>
      </c>
    </row>
    <row r="25984" spans="1:2">
      <c r="A25984" s="1">
        <v>2080100127706</v>
      </c>
      <c r="B25984" t="s">
        <v>24812</v>
      </c>
    </row>
    <row r="25985" spans="1:2">
      <c r="A25985" s="1">
        <v>2080100127713</v>
      </c>
      <c r="B25985" t="s">
        <v>24813</v>
      </c>
    </row>
    <row r="25986" spans="1:2">
      <c r="A25986" s="1">
        <v>2080100127720</v>
      </c>
      <c r="B25986" t="s">
        <v>24814</v>
      </c>
    </row>
    <row r="25987" spans="1:2">
      <c r="A25987" s="1">
        <v>2080100127737</v>
      </c>
      <c r="B25987" t="e">
        <f>+MSI-WALL LAMP APOLLO WL-851-300</f>
        <v>#NAME?</v>
      </c>
    </row>
    <row r="25988" spans="1:2">
      <c r="A25988" s="1">
        <v>2080100127744</v>
      </c>
      <c r="B25988" t="s">
        <v>24815</v>
      </c>
    </row>
    <row r="25989" spans="1:2">
      <c r="A25989" s="1">
        <v>2080100127751</v>
      </c>
      <c r="B25989" t="s">
        <v>24816</v>
      </c>
    </row>
    <row r="25990" spans="1:2">
      <c r="A25990" s="1">
        <v>2080100127768</v>
      </c>
      <c r="B25990" t="s">
        <v>24817</v>
      </c>
    </row>
    <row r="25991" spans="1:2">
      <c r="A25991" s="1">
        <v>2080100127775</v>
      </c>
      <c r="B25991" t="e">
        <f>+MSI-CEILING LAMP APOLLO CL-#REF!-2</f>
        <v>#NAME?</v>
      </c>
    </row>
    <row r="25992" spans="1:2">
      <c r="A25992" s="1">
        <v>2080100127782</v>
      </c>
      <c r="B25992" t="e">
        <f>+MSI-CEILING LAMP APOLLO CL-#REF!-3</f>
        <v>#NAME?</v>
      </c>
    </row>
    <row r="25993" spans="1:2">
      <c r="A25993" s="1">
        <v>2080100127799</v>
      </c>
      <c r="B25993" t="e">
        <f>+MSI-CEILING LAMP APOLLO CL-#REF!-4</f>
        <v>#NAME?</v>
      </c>
    </row>
    <row r="25994" spans="1:2">
      <c r="A25994" s="1">
        <v>2080100127805</v>
      </c>
      <c r="B25994" t="s">
        <v>24818</v>
      </c>
    </row>
    <row r="25995" spans="1:2">
      <c r="A25995" s="1">
        <v>2080100127812</v>
      </c>
      <c r="B25995" t="s">
        <v>24819</v>
      </c>
    </row>
    <row r="25996" spans="1:2">
      <c r="A25996" s="1">
        <v>2080100127829</v>
      </c>
      <c r="B25996" t="e">
        <f>+MSI-CEILING LAMP APOLLO CL-#REF!-S-RE</f>
        <v>#NAME?</v>
      </c>
    </row>
    <row r="25997" spans="1:2">
      <c r="A25997" s="1">
        <v>2080100127836</v>
      </c>
      <c r="B25997" t="e">
        <f>+MSI-CEILING LAMP APOLLO CL-#REF!-S-OR</f>
        <v>#NAME?</v>
      </c>
    </row>
    <row r="25998" spans="1:2">
      <c r="A25998" s="1">
        <v>2080100127843</v>
      </c>
      <c r="B25998" t="e">
        <f>+MSI-CEILING LAMP APOLLO CL-#REF!-3</f>
        <v>#NAME?</v>
      </c>
    </row>
    <row r="25999" spans="1:2">
      <c r="A25999" s="1">
        <v>2080100127850</v>
      </c>
      <c r="B25999" t="s">
        <v>24820</v>
      </c>
    </row>
    <row r="26000" spans="1:2">
      <c r="A26000" s="1">
        <v>2080100127867</v>
      </c>
      <c r="B26000" t="e">
        <f>+MSI-CEILING LAMP APOLLO CL-#REF!-B</f>
        <v>#NAME?</v>
      </c>
    </row>
    <row r="26001" spans="1:2">
      <c r="A26001" s="1">
        <v>2080100127874</v>
      </c>
      <c r="B26001" t="s">
        <v>24821</v>
      </c>
    </row>
    <row r="26002" spans="1:2">
      <c r="A26002" s="1">
        <v>2080100127881</v>
      </c>
      <c r="B26002" t="s">
        <v>24822</v>
      </c>
    </row>
    <row r="26003" spans="1:2">
      <c r="A26003" s="1">
        <v>2080100127898</v>
      </c>
      <c r="B26003" t="s">
        <v>24823</v>
      </c>
    </row>
    <row r="26004" spans="1:2">
      <c r="A26004" s="1">
        <v>2080100127904</v>
      </c>
      <c r="B26004" t="s">
        <v>24824</v>
      </c>
    </row>
    <row r="26005" spans="1:2">
      <c r="A26005" s="1">
        <v>2080100127911</v>
      </c>
      <c r="B26005" t="s">
        <v>24825</v>
      </c>
    </row>
    <row r="26006" spans="1:2">
      <c r="A26006" s="1">
        <v>2080100127928</v>
      </c>
      <c r="B26006" t="s">
        <v>24826</v>
      </c>
    </row>
    <row r="26007" spans="1:2">
      <c r="A26007" s="1">
        <v>2080100127935</v>
      </c>
      <c r="B26007" t="s">
        <v>24827</v>
      </c>
    </row>
    <row r="26008" spans="1:2">
      <c r="A26008" s="1">
        <v>2080100127942</v>
      </c>
      <c r="B26008" t="s">
        <v>24828</v>
      </c>
    </row>
    <row r="26009" spans="1:2">
      <c r="A26009" s="1">
        <v>2080100127959</v>
      </c>
      <c r="B26009" t="s">
        <v>24829</v>
      </c>
    </row>
    <row r="26010" spans="1:2">
      <c r="A26010" s="1">
        <v>2080100127966</v>
      </c>
      <c r="B26010" t="s">
        <v>24830</v>
      </c>
    </row>
    <row r="26011" spans="1:2">
      <c r="A26011" s="1">
        <v>2080100127973</v>
      </c>
      <c r="B26011" t="s">
        <v>24831</v>
      </c>
    </row>
    <row r="26012" spans="1:2">
      <c r="A26012" s="1">
        <v>2080100127980</v>
      </c>
      <c r="B26012" t="s">
        <v>24832</v>
      </c>
    </row>
    <row r="26013" spans="1:2">
      <c r="A26013" s="1">
        <v>2080100127997</v>
      </c>
      <c r="B26013" t="s">
        <v>24833</v>
      </c>
    </row>
    <row r="26014" spans="1:2">
      <c r="A26014" s="1">
        <v>2080100128000</v>
      </c>
      <c r="B26014" t="s">
        <v>24834</v>
      </c>
    </row>
    <row r="26015" spans="1:2">
      <c r="A26015" s="1">
        <v>2080100128017</v>
      </c>
      <c r="B26015" t="s">
        <v>24835</v>
      </c>
    </row>
    <row r="26016" spans="1:2">
      <c r="A26016" s="1">
        <v>2080100128024</v>
      </c>
      <c r="B26016" t="s">
        <v>24836</v>
      </c>
    </row>
    <row r="26017" spans="1:2">
      <c r="A26017" s="1">
        <v>2080100128031</v>
      </c>
      <c r="B26017" t="s">
        <v>24837</v>
      </c>
    </row>
    <row r="26018" spans="1:2">
      <c r="A26018" s="1">
        <v>2080100128048</v>
      </c>
      <c r="B26018" t="s">
        <v>24838</v>
      </c>
    </row>
    <row r="26019" spans="1:2">
      <c r="A26019" s="1">
        <v>2080100128055</v>
      </c>
      <c r="B26019" t="s">
        <v>24839</v>
      </c>
    </row>
    <row r="26020" spans="1:2">
      <c r="A26020" s="1">
        <v>2080100128062</v>
      </c>
      <c r="B26020" t="s">
        <v>24840</v>
      </c>
    </row>
    <row r="26021" spans="1:2">
      <c r="A26021" s="1">
        <v>2080100128079</v>
      </c>
      <c r="B26021" t="s">
        <v>24841</v>
      </c>
    </row>
    <row r="26022" spans="1:2">
      <c r="A26022" s="1">
        <v>2080100128086</v>
      </c>
      <c r="B26022" t="s">
        <v>24842</v>
      </c>
    </row>
    <row r="26023" spans="1:2">
      <c r="A26023" s="1">
        <v>2080100128093</v>
      </c>
      <c r="B26023" t="s">
        <v>24843</v>
      </c>
    </row>
    <row r="26024" spans="1:2">
      <c r="A26024" s="1">
        <v>2080100128109</v>
      </c>
      <c r="B26024" t="s">
        <v>24844</v>
      </c>
    </row>
    <row r="26025" spans="1:2">
      <c r="A26025" s="1">
        <v>2080100128116</v>
      </c>
      <c r="B26025" t="s">
        <v>24845</v>
      </c>
    </row>
    <row r="26026" spans="1:2">
      <c r="A26026" s="1">
        <v>2080100128123</v>
      </c>
      <c r="B26026" t="s">
        <v>24846</v>
      </c>
    </row>
    <row r="26027" spans="1:2">
      <c r="A26027" s="1">
        <v>2080100128130</v>
      </c>
      <c r="B26027" t="s">
        <v>24847</v>
      </c>
    </row>
    <row r="26028" spans="1:2">
      <c r="A26028" s="1">
        <v>2080100128147</v>
      </c>
      <c r="B26028" t="s">
        <v>24848</v>
      </c>
    </row>
    <row r="26029" spans="1:2">
      <c r="A26029" s="1">
        <v>2080100128154</v>
      </c>
      <c r="B26029" t="s">
        <v>24849</v>
      </c>
    </row>
    <row r="26030" spans="1:2">
      <c r="A26030" s="1">
        <v>2080100128161</v>
      </c>
      <c r="B26030" t="s">
        <v>24850</v>
      </c>
    </row>
    <row r="26031" spans="1:2">
      <c r="A26031" s="1">
        <v>2080100128178</v>
      </c>
      <c r="B26031" t="s">
        <v>24851</v>
      </c>
    </row>
    <row r="26032" spans="1:2">
      <c r="A26032" s="1">
        <v>2080100128185</v>
      </c>
      <c r="B26032" t="s">
        <v>24852</v>
      </c>
    </row>
    <row r="26033" spans="1:2">
      <c r="A26033" s="1">
        <v>2080100128192</v>
      </c>
      <c r="B26033" t="s">
        <v>24853</v>
      </c>
    </row>
    <row r="26034" spans="1:2">
      <c r="A26034" s="1">
        <v>2080100128208</v>
      </c>
      <c r="B26034" t="s">
        <v>24854</v>
      </c>
    </row>
    <row r="26035" spans="1:2">
      <c r="A26035" s="1">
        <v>2080100128215</v>
      </c>
      <c r="B26035" t="s">
        <v>24855</v>
      </c>
    </row>
    <row r="26036" spans="1:2">
      <c r="A26036" s="1">
        <v>2080100128222</v>
      </c>
      <c r="B26036" t="s">
        <v>24856</v>
      </c>
    </row>
    <row r="26037" spans="1:2">
      <c r="A26037" s="1">
        <v>2080100128239</v>
      </c>
      <c r="B26037" t="s">
        <v>24857</v>
      </c>
    </row>
    <row r="26038" spans="1:2">
      <c r="A26038" s="1">
        <v>2080100128246</v>
      </c>
      <c r="B26038" t="s">
        <v>24858</v>
      </c>
    </row>
    <row r="26039" spans="1:2">
      <c r="A26039" s="1">
        <v>2080100128253</v>
      </c>
      <c r="B26039" t="s">
        <v>24859</v>
      </c>
    </row>
    <row r="26040" spans="1:2">
      <c r="A26040" s="1">
        <v>2080100128260</v>
      </c>
      <c r="B26040" t="s">
        <v>24860</v>
      </c>
    </row>
    <row r="26041" spans="1:2">
      <c r="A26041" s="1">
        <v>2080100128277</v>
      </c>
      <c r="B26041" t="s">
        <v>24861</v>
      </c>
    </row>
    <row r="26042" spans="1:2">
      <c r="A26042" s="1">
        <v>2080100128284</v>
      </c>
      <c r="B26042" t="s">
        <v>24862</v>
      </c>
    </row>
    <row r="26043" spans="1:2">
      <c r="A26043" s="1">
        <v>2080100128291</v>
      </c>
      <c r="B26043" t="s">
        <v>24863</v>
      </c>
    </row>
    <row r="26044" spans="1:2">
      <c r="A26044" s="1">
        <v>2080100128307</v>
      </c>
      <c r="B26044" t="s">
        <v>24864</v>
      </c>
    </row>
    <row r="26045" spans="1:2">
      <c r="A26045" s="1">
        <v>2080100128314</v>
      </c>
      <c r="B26045" t="s">
        <v>24865</v>
      </c>
    </row>
    <row r="26046" spans="1:2">
      <c r="A26046" s="1">
        <v>2080100128321</v>
      </c>
      <c r="B26046" t="s">
        <v>24866</v>
      </c>
    </row>
    <row r="26047" spans="1:2">
      <c r="A26047" s="1">
        <v>2080100128338</v>
      </c>
      <c r="B26047" t="s">
        <v>24867</v>
      </c>
    </row>
    <row r="26048" spans="1:2">
      <c r="A26048" s="1">
        <v>2080100128345</v>
      </c>
      <c r="B26048" t="s">
        <v>24868</v>
      </c>
    </row>
    <row r="26049" spans="1:2">
      <c r="A26049" s="1">
        <v>2080100128352</v>
      </c>
      <c r="B26049" t="s">
        <v>24869</v>
      </c>
    </row>
    <row r="26050" spans="1:2">
      <c r="A26050" s="1">
        <v>2080100128369</v>
      </c>
      <c r="B26050" t="s">
        <v>24870</v>
      </c>
    </row>
    <row r="26051" spans="1:2">
      <c r="A26051" s="1">
        <v>2080100128376</v>
      </c>
      <c r="B26051" t="s">
        <v>24871</v>
      </c>
    </row>
    <row r="26052" spans="1:2">
      <c r="A26052" s="1">
        <v>2080100128383</v>
      </c>
      <c r="B26052" t="s">
        <v>24872</v>
      </c>
    </row>
    <row r="26053" spans="1:2">
      <c r="A26053" s="1">
        <v>2080100128390</v>
      </c>
      <c r="B26053" t="s">
        <v>24873</v>
      </c>
    </row>
    <row r="26054" spans="1:2">
      <c r="A26054" s="1">
        <v>2080100128406</v>
      </c>
      <c r="B26054" t="s">
        <v>24874</v>
      </c>
    </row>
    <row r="26055" spans="1:2">
      <c r="A26055" s="1">
        <v>2080100128413</v>
      </c>
      <c r="B26055" t="s">
        <v>24875</v>
      </c>
    </row>
    <row r="26056" spans="1:2">
      <c r="A26056" s="1">
        <v>2080100128420</v>
      </c>
      <c r="B26056" t="s">
        <v>24876</v>
      </c>
    </row>
    <row r="26057" spans="1:2">
      <c r="A26057" s="1">
        <v>2080100128437</v>
      </c>
      <c r="B26057" t="s">
        <v>24877</v>
      </c>
    </row>
    <row r="26058" spans="1:2">
      <c r="A26058" s="1">
        <v>2080100128444</v>
      </c>
      <c r="B26058" t="s">
        <v>24878</v>
      </c>
    </row>
    <row r="26059" spans="1:2">
      <c r="A26059" s="1">
        <v>2080100128451</v>
      </c>
      <c r="B26059" t="s">
        <v>24879</v>
      </c>
    </row>
    <row r="26060" spans="1:2">
      <c r="A26060" s="1">
        <v>2080100128468</v>
      </c>
      <c r="B26060" t="s">
        <v>24880</v>
      </c>
    </row>
    <row r="26061" spans="1:2">
      <c r="A26061" s="1">
        <v>2080100128475</v>
      </c>
      <c r="B26061" t="s">
        <v>24881</v>
      </c>
    </row>
    <row r="26062" spans="1:2">
      <c r="A26062" s="1">
        <v>2080100128482</v>
      </c>
      <c r="B26062" t="s">
        <v>24882</v>
      </c>
    </row>
    <row r="26063" spans="1:2">
      <c r="A26063" s="1">
        <v>2080100128499</v>
      </c>
      <c r="B26063" t="s">
        <v>24883</v>
      </c>
    </row>
    <row r="26064" spans="1:2">
      <c r="A26064" s="1">
        <v>2080100128505</v>
      </c>
      <c r="B26064" t="s">
        <v>24884</v>
      </c>
    </row>
    <row r="26065" spans="1:2">
      <c r="A26065" s="1">
        <v>2080100128512</v>
      </c>
      <c r="B26065" t="s">
        <v>24885</v>
      </c>
    </row>
    <row r="26066" spans="1:2">
      <c r="A26066" s="1">
        <v>2080100128529</v>
      </c>
      <c r="B26066" t="s">
        <v>24886</v>
      </c>
    </row>
    <row r="26067" spans="1:2">
      <c r="A26067" s="1">
        <v>2080100128536</v>
      </c>
      <c r="B26067" t="s">
        <v>24887</v>
      </c>
    </row>
    <row r="26068" spans="1:2">
      <c r="A26068" s="1">
        <v>2080100128543</v>
      </c>
      <c r="B26068" t="s">
        <v>24888</v>
      </c>
    </row>
    <row r="26069" spans="1:2">
      <c r="A26069" s="1">
        <v>2080100128550</v>
      </c>
      <c r="B26069" t="s">
        <v>24889</v>
      </c>
    </row>
    <row r="26070" spans="1:2">
      <c r="A26070" s="1">
        <v>2080100128567</v>
      </c>
      <c r="B26070" t="s">
        <v>24890</v>
      </c>
    </row>
    <row r="26071" spans="1:2">
      <c r="A26071" s="1">
        <v>2080100128574</v>
      </c>
      <c r="B26071" t="s">
        <v>24891</v>
      </c>
    </row>
    <row r="26072" spans="1:2">
      <c r="A26072" s="1">
        <v>2080100128581</v>
      </c>
      <c r="B26072" t="s">
        <v>24892</v>
      </c>
    </row>
    <row r="26073" spans="1:2">
      <c r="A26073" s="1">
        <v>2080100128598</v>
      </c>
      <c r="B26073" t="s">
        <v>24893</v>
      </c>
    </row>
    <row r="26074" spans="1:2">
      <c r="A26074" s="1">
        <v>2080100128604</v>
      </c>
      <c r="B26074" t="s">
        <v>24894</v>
      </c>
    </row>
    <row r="26075" spans="1:2">
      <c r="A26075" s="1">
        <v>2080100128611</v>
      </c>
      <c r="B26075" t="s">
        <v>24895</v>
      </c>
    </row>
    <row r="26076" spans="1:2">
      <c r="A26076" s="1">
        <v>2080100128628</v>
      </c>
      <c r="B26076" t="s">
        <v>24896</v>
      </c>
    </row>
    <row r="26077" spans="1:2">
      <c r="A26077" s="1">
        <v>2080100128635</v>
      </c>
      <c r="B26077" t="s">
        <v>24897</v>
      </c>
    </row>
    <row r="26078" spans="1:2">
      <c r="A26078" s="1">
        <v>2080100128642</v>
      </c>
      <c r="B26078" t="s">
        <v>24898</v>
      </c>
    </row>
    <row r="26079" spans="1:2">
      <c r="A26079" s="1">
        <v>2080100128659</v>
      </c>
      <c r="B26079" t="s">
        <v>24899</v>
      </c>
    </row>
    <row r="26080" spans="1:2">
      <c r="A26080" s="1">
        <v>2080100128666</v>
      </c>
      <c r="B26080" t="s">
        <v>24900</v>
      </c>
    </row>
    <row r="26081" spans="1:2">
      <c r="A26081" s="1">
        <v>2080100128673</v>
      </c>
      <c r="B26081" t="s">
        <v>24901</v>
      </c>
    </row>
    <row r="26082" spans="1:2">
      <c r="A26082" s="1">
        <v>2080100128680</v>
      </c>
      <c r="B26082" t="s">
        <v>24902</v>
      </c>
    </row>
    <row r="26083" spans="1:2">
      <c r="A26083" s="1">
        <v>2080100128697</v>
      </c>
      <c r="B26083" t="s">
        <v>24903</v>
      </c>
    </row>
    <row r="26084" spans="1:2">
      <c r="A26084" s="1">
        <v>2080100128703</v>
      </c>
      <c r="B26084" t="s">
        <v>24904</v>
      </c>
    </row>
    <row r="26085" spans="1:2">
      <c r="A26085" s="1">
        <v>2080100128710</v>
      </c>
      <c r="B26085" t="s">
        <v>24905</v>
      </c>
    </row>
    <row r="26086" spans="1:2">
      <c r="A26086" s="1">
        <v>2080100128727</v>
      </c>
      <c r="B26086" t="s">
        <v>24906</v>
      </c>
    </row>
    <row r="26087" spans="1:2">
      <c r="A26087" s="1">
        <v>2080100128734</v>
      </c>
      <c r="B26087" t="s">
        <v>24907</v>
      </c>
    </row>
    <row r="26088" spans="1:2">
      <c r="A26088" s="1">
        <v>2080100128741</v>
      </c>
      <c r="B26088" t="s">
        <v>24908</v>
      </c>
    </row>
    <row r="26089" spans="1:2">
      <c r="A26089" s="1">
        <v>2080100128758</v>
      </c>
      <c r="B26089" t="s">
        <v>24909</v>
      </c>
    </row>
    <row r="26090" spans="1:2">
      <c r="A26090" s="1">
        <v>2080100128765</v>
      </c>
      <c r="B26090" t="s">
        <v>24910</v>
      </c>
    </row>
    <row r="26091" spans="1:2">
      <c r="A26091" s="1">
        <v>2080100128772</v>
      </c>
      <c r="B26091" t="s">
        <v>24911</v>
      </c>
    </row>
    <row r="26092" spans="1:2">
      <c r="A26092" s="1">
        <v>2080100128789</v>
      </c>
      <c r="B26092" t="s">
        <v>24912</v>
      </c>
    </row>
    <row r="26093" spans="1:2">
      <c r="A26093" s="1">
        <v>2080100128796</v>
      </c>
      <c r="B26093" t="s">
        <v>24913</v>
      </c>
    </row>
    <row r="26094" spans="1:2">
      <c r="A26094" s="1">
        <v>2080100128802</v>
      </c>
      <c r="B26094" t="s">
        <v>24914</v>
      </c>
    </row>
    <row r="26095" spans="1:2">
      <c r="A26095" s="1">
        <v>2080100128819</v>
      </c>
      <c r="B26095" t="s">
        <v>24915</v>
      </c>
    </row>
    <row r="26096" spans="1:2">
      <c r="A26096" s="1">
        <v>2080100128826</v>
      </c>
      <c r="B26096" t="s">
        <v>24916</v>
      </c>
    </row>
    <row r="26097" spans="1:2">
      <c r="A26097" s="1">
        <v>2080100128833</v>
      </c>
      <c r="B26097" t="s">
        <v>24917</v>
      </c>
    </row>
    <row r="26098" spans="1:2">
      <c r="A26098" s="1">
        <v>2080100128840</v>
      </c>
      <c r="B26098" t="s">
        <v>24918</v>
      </c>
    </row>
    <row r="26099" spans="1:2">
      <c r="A26099" s="1">
        <v>2080100128857</v>
      </c>
      <c r="B26099" t="s">
        <v>24919</v>
      </c>
    </row>
    <row r="26100" spans="1:2">
      <c r="A26100" s="1">
        <v>2080100128864</v>
      </c>
      <c r="B26100" t="s">
        <v>24920</v>
      </c>
    </row>
    <row r="26101" spans="1:2">
      <c r="A26101" s="1">
        <v>2080100128871</v>
      </c>
      <c r="B26101" t="s">
        <v>24921</v>
      </c>
    </row>
    <row r="26102" spans="1:2">
      <c r="A26102" s="1">
        <v>2080100128888</v>
      </c>
      <c r="B26102" t="s">
        <v>24922</v>
      </c>
    </row>
    <row r="26103" spans="1:2">
      <c r="A26103" s="1">
        <v>2080100128895</v>
      </c>
      <c r="B26103" t="s">
        <v>24923</v>
      </c>
    </row>
    <row r="26104" spans="1:2">
      <c r="A26104" s="1">
        <v>2080100128901</v>
      </c>
      <c r="B26104" t="s">
        <v>24924</v>
      </c>
    </row>
    <row r="26105" spans="1:2">
      <c r="A26105" s="1">
        <v>2080100128918</v>
      </c>
      <c r="B26105" t="s">
        <v>24925</v>
      </c>
    </row>
    <row r="26106" spans="1:2">
      <c r="A26106" s="1">
        <v>2080100128925</v>
      </c>
      <c r="B26106" t="s">
        <v>24926</v>
      </c>
    </row>
    <row r="26107" spans="1:2">
      <c r="A26107" s="1">
        <v>2080100128932</v>
      </c>
      <c r="B26107" t="s">
        <v>24927</v>
      </c>
    </row>
    <row r="26108" spans="1:2">
      <c r="A26108" s="1">
        <v>2080100128949</v>
      </c>
      <c r="B26108" t="s">
        <v>24928</v>
      </c>
    </row>
    <row r="26109" spans="1:2">
      <c r="A26109" s="1">
        <v>2080100128956</v>
      </c>
      <c r="B26109" t="s">
        <v>24929</v>
      </c>
    </row>
    <row r="26110" spans="1:2">
      <c r="A26110" s="1">
        <v>2080100128963</v>
      </c>
      <c r="B26110" t="s">
        <v>24930</v>
      </c>
    </row>
    <row r="26111" spans="1:2">
      <c r="A26111" s="1">
        <v>2080100128970</v>
      </c>
      <c r="B26111" t="s">
        <v>24931</v>
      </c>
    </row>
    <row r="26112" spans="1:2">
      <c r="A26112" s="1">
        <v>2080100128987</v>
      </c>
      <c r="B26112" t="s">
        <v>24932</v>
      </c>
    </row>
    <row r="26113" spans="1:2">
      <c r="A26113" s="1">
        <v>2080100128994</v>
      </c>
      <c r="B26113" t="s">
        <v>24933</v>
      </c>
    </row>
    <row r="26114" spans="1:2">
      <c r="A26114" s="1">
        <v>2080100129007</v>
      </c>
      <c r="B26114" t="s">
        <v>24934</v>
      </c>
    </row>
    <row r="26115" spans="1:2">
      <c r="A26115" s="1">
        <v>2080100129014</v>
      </c>
      <c r="B26115" t="s">
        <v>24935</v>
      </c>
    </row>
    <row r="26116" spans="1:2">
      <c r="A26116" s="1">
        <v>2080100129021</v>
      </c>
      <c r="B26116" t="s">
        <v>24936</v>
      </c>
    </row>
    <row r="26117" spans="1:2">
      <c r="A26117" s="1">
        <v>2080100129038</v>
      </c>
      <c r="B26117" t="s">
        <v>24937</v>
      </c>
    </row>
    <row r="26118" spans="1:2">
      <c r="A26118" s="1">
        <v>2080100129045</v>
      </c>
      <c r="B26118" t="s">
        <v>24938</v>
      </c>
    </row>
    <row r="26119" spans="1:2">
      <c r="A26119" s="1">
        <v>2080100129052</v>
      </c>
      <c r="B26119" t="s">
        <v>24939</v>
      </c>
    </row>
    <row r="26120" spans="1:2">
      <c r="A26120" s="1">
        <v>2080100129069</v>
      </c>
      <c r="B26120" t="s">
        <v>24940</v>
      </c>
    </row>
    <row r="26121" spans="1:2">
      <c r="A26121" s="1">
        <v>2080100129076</v>
      </c>
      <c r="B26121" t="s">
        <v>24941</v>
      </c>
    </row>
    <row r="26122" spans="1:2">
      <c r="A26122" s="1">
        <v>2080100129083</v>
      </c>
      <c r="B26122" t="s">
        <v>24942</v>
      </c>
    </row>
    <row r="26123" spans="1:2">
      <c r="A26123" s="1">
        <v>2080100129090</v>
      </c>
      <c r="B26123" t="s">
        <v>24943</v>
      </c>
    </row>
    <row r="26124" spans="1:2">
      <c r="A26124" s="1">
        <v>2080100129106</v>
      </c>
      <c r="B26124" t="s">
        <v>24944</v>
      </c>
    </row>
    <row r="26125" spans="1:2">
      <c r="A26125" s="1">
        <v>2080100129113</v>
      </c>
      <c r="B26125" t="s">
        <v>24945</v>
      </c>
    </row>
    <row r="26126" spans="1:2">
      <c r="A26126" s="1">
        <v>2080100129120</v>
      </c>
      <c r="B26126" t="s">
        <v>24946</v>
      </c>
    </row>
    <row r="26127" spans="1:2">
      <c r="A26127" s="1">
        <v>2080100129137</v>
      </c>
      <c r="B26127" t="s">
        <v>24947</v>
      </c>
    </row>
    <row r="26128" spans="1:2">
      <c r="A26128" s="1">
        <v>2080100129144</v>
      </c>
      <c r="B26128" t="s">
        <v>24948</v>
      </c>
    </row>
    <row r="26129" spans="1:2">
      <c r="A26129" s="1">
        <v>2080100129151</v>
      </c>
      <c r="B26129" t="s">
        <v>24949</v>
      </c>
    </row>
    <row r="26130" spans="1:2">
      <c r="A26130" s="1">
        <v>2080100129168</v>
      </c>
      <c r="B26130" t="s">
        <v>24950</v>
      </c>
    </row>
    <row r="26131" spans="1:2">
      <c r="A26131" s="1">
        <v>2080100129175</v>
      </c>
      <c r="B26131" t="s">
        <v>24951</v>
      </c>
    </row>
    <row r="26132" spans="1:2">
      <c r="A26132" s="1">
        <v>2080100129182</v>
      </c>
      <c r="B26132" t="s">
        <v>24952</v>
      </c>
    </row>
    <row r="26133" spans="1:2">
      <c r="A26133" s="1">
        <v>2080100129199</v>
      </c>
      <c r="B26133" t="s">
        <v>24953</v>
      </c>
    </row>
    <row r="26134" spans="1:2">
      <c r="A26134" s="1">
        <v>2080100129205</v>
      </c>
      <c r="B26134" t="s">
        <v>24954</v>
      </c>
    </row>
    <row r="26135" spans="1:2">
      <c r="A26135" s="1">
        <v>2080100129212</v>
      </c>
      <c r="B26135" t="s">
        <v>24955</v>
      </c>
    </row>
    <row r="26136" spans="1:2">
      <c r="A26136" s="1">
        <v>2080100129229</v>
      </c>
      <c r="B26136" t="s">
        <v>24956</v>
      </c>
    </row>
    <row r="26137" spans="1:2">
      <c r="A26137" s="1">
        <v>2080100129236</v>
      </c>
      <c r="B26137" t="s">
        <v>24957</v>
      </c>
    </row>
    <row r="26138" spans="1:2">
      <c r="A26138" s="1">
        <v>2080100129243</v>
      </c>
      <c r="B26138" t="s">
        <v>24958</v>
      </c>
    </row>
    <row r="26139" spans="1:2">
      <c r="A26139" s="1">
        <v>2080100129250</v>
      </c>
      <c r="B26139" t="s">
        <v>24959</v>
      </c>
    </row>
    <row r="26140" spans="1:2">
      <c r="A26140" s="1">
        <v>2080100129267</v>
      </c>
      <c r="B26140" t="s">
        <v>24960</v>
      </c>
    </row>
    <row r="26141" spans="1:2">
      <c r="A26141" s="1">
        <v>2080100129274</v>
      </c>
      <c r="B26141" t="s">
        <v>24961</v>
      </c>
    </row>
    <row r="26142" spans="1:2">
      <c r="A26142" s="1">
        <v>2080100129281</v>
      </c>
      <c r="B26142" t="e">
        <f>+OEC-WATER DISPENSER FEMALE FAUCET OSMOSIS FHF-6</f>
        <v>#NAME?</v>
      </c>
    </row>
    <row r="26143" spans="1:2">
      <c r="A26143" s="1">
        <v>2080100129298</v>
      </c>
      <c r="B26143" t="e">
        <f>+OEC-WATER DISPENSER MALE FAUCET OSMOSIS FHM-7</f>
        <v>#NAME?</v>
      </c>
    </row>
    <row r="26144" spans="1:2">
      <c r="A26144" s="1">
        <v>2080100129304</v>
      </c>
      <c r="B26144" t="e">
        <f>+OEC-WATER DISPENSER MALE FAUCET OSMOSIS FCM-8</f>
        <v>#NAME?</v>
      </c>
    </row>
    <row r="26145" spans="1:2">
      <c r="A26145" s="1">
        <v>2080100129311</v>
      </c>
      <c r="B26145" t="e">
        <f>+OEC-FILTER HOUSING OSMOSIS O-RING OO121-10</f>
        <v>#NAME?</v>
      </c>
    </row>
    <row r="26146" spans="1:2">
      <c r="A26146" s="1">
        <v>2080100129328</v>
      </c>
      <c r="B26146" t="e">
        <f>+OEC-FILTER HOUSING OSMOSIS OO122-10</f>
        <v>#NAME?</v>
      </c>
    </row>
    <row r="26147" spans="1:2">
      <c r="A26147" s="1">
        <v>2080100129335</v>
      </c>
      <c r="B26147" t="e">
        <f>+OEC-FILTER HOUSING OSMOSIS OO124-20</f>
        <v>#NAME?</v>
      </c>
    </row>
    <row r="26148" spans="1:2">
      <c r="A26148" s="1">
        <v>2080100129342</v>
      </c>
      <c r="B26148" t="e">
        <f>+OEC-FILTER HOUSING OSMOSIS OO125-20</f>
        <v>#NAME?</v>
      </c>
    </row>
    <row r="26149" spans="1:2">
      <c r="A26149" s="1">
        <v>2080100129359</v>
      </c>
      <c r="B26149" t="e">
        <f>+OEC-FILTER HOUSING OSMOSIS OO123-10</f>
        <v>#NAME?</v>
      </c>
    </row>
    <row r="26150" spans="1:2">
      <c r="A26150" s="1">
        <v>2080100129366</v>
      </c>
      <c r="B26150" t="s">
        <v>24962</v>
      </c>
    </row>
    <row r="26151" spans="1:2">
      <c r="A26151" s="1">
        <v>2080100129373</v>
      </c>
      <c r="B26151" t="s">
        <v>24963</v>
      </c>
    </row>
    <row r="26152" spans="1:2">
      <c r="A26152" s="1">
        <v>2080100129380</v>
      </c>
      <c r="B26152" t="s">
        <v>24964</v>
      </c>
    </row>
    <row r="26153" spans="1:2">
      <c r="A26153" s="1">
        <v>2080100129397</v>
      </c>
      <c r="B26153" t="s">
        <v>24965</v>
      </c>
    </row>
    <row r="26154" spans="1:2">
      <c r="A26154" s="1">
        <v>2080100129403</v>
      </c>
      <c r="B26154" t="s">
        <v>24966</v>
      </c>
    </row>
    <row r="26155" spans="1:2">
      <c r="A26155" s="1">
        <v>2080100129410</v>
      </c>
      <c r="B26155" t="s">
        <v>24967</v>
      </c>
    </row>
    <row r="26156" spans="1:2">
      <c r="A26156" s="1">
        <v>2080100129427</v>
      </c>
      <c r="B26156" t="s">
        <v>24968</v>
      </c>
    </row>
    <row r="26157" spans="1:2">
      <c r="A26157" s="1">
        <v>2080100129434</v>
      </c>
      <c r="B26157" t="s">
        <v>24969</v>
      </c>
    </row>
    <row r="26158" spans="1:2">
      <c r="A26158" s="1">
        <v>2080100129441</v>
      </c>
      <c r="B26158" t="s">
        <v>24970</v>
      </c>
    </row>
    <row r="26159" spans="1:2">
      <c r="A26159" s="1">
        <v>2080100129458</v>
      </c>
      <c r="B26159" t="s">
        <v>24971</v>
      </c>
    </row>
    <row r="26160" spans="1:2">
      <c r="A26160" s="1">
        <v>2080100129465</v>
      </c>
      <c r="B26160" t="s">
        <v>24972</v>
      </c>
    </row>
    <row r="26161" spans="1:2">
      <c r="A26161" s="1">
        <v>2080100129472</v>
      </c>
      <c r="B26161" t="s">
        <v>24973</v>
      </c>
    </row>
    <row r="26162" spans="1:2">
      <c r="A26162" s="1">
        <v>2080100129489</v>
      </c>
      <c r="B26162" t="s">
        <v>24974</v>
      </c>
    </row>
    <row r="26163" spans="1:2">
      <c r="A26163" s="1">
        <v>2080100129496</v>
      </c>
      <c r="B26163" t="s">
        <v>24975</v>
      </c>
    </row>
    <row r="26164" spans="1:2">
      <c r="A26164" s="1">
        <v>2080100129502</v>
      </c>
      <c r="B26164" t="s">
        <v>24976</v>
      </c>
    </row>
    <row r="26165" spans="1:2">
      <c r="A26165" s="1">
        <v>2080100129519</v>
      </c>
      <c r="B26165" t="s">
        <v>24977</v>
      </c>
    </row>
    <row r="26166" spans="1:2">
      <c r="A26166" s="1">
        <v>2080100129526</v>
      </c>
      <c r="B26166" t="s">
        <v>24978</v>
      </c>
    </row>
    <row r="26167" spans="1:2">
      <c r="A26167" s="1">
        <v>2080100129533</v>
      </c>
      <c r="B26167" t="s">
        <v>24979</v>
      </c>
    </row>
    <row r="26168" spans="1:2">
      <c r="A26168" s="1">
        <v>2080100129540</v>
      </c>
      <c r="B26168" t="s">
        <v>24980</v>
      </c>
    </row>
    <row r="26169" spans="1:2">
      <c r="A26169" s="1">
        <v>2080100129557</v>
      </c>
      <c r="B26169" t="s">
        <v>24981</v>
      </c>
    </row>
    <row r="26170" spans="1:2">
      <c r="A26170" s="1">
        <v>2080100129564</v>
      </c>
      <c r="B26170" t="s">
        <v>24982</v>
      </c>
    </row>
    <row r="26171" spans="1:2">
      <c r="A26171" s="1">
        <v>2080100129571</v>
      </c>
      <c r="B26171" t="s">
        <v>24983</v>
      </c>
    </row>
    <row r="26172" spans="1:2">
      <c r="A26172" s="1">
        <v>2080100129588</v>
      </c>
      <c r="B26172" t="s">
        <v>24984</v>
      </c>
    </row>
    <row r="26173" spans="1:2">
      <c r="A26173" s="1">
        <v>2080100129595</v>
      </c>
      <c r="B26173" t="s">
        <v>24985</v>
      </c>
    </row>
    <row r="26174" spans="1:2">
      <c r="A26174" s="1">
        <v>2080100129601</v>
      </c>
      <c r="B26174" t="s">
        <v>24986</v>
      </c>
    </row>
    <row r="26175" spans="1:2">
      <c r="A26175" s="1">
        <v>2080100129618</v>
      </c>
      <c r="B26175" t="s">
        <v>24987</v>
      </c>
    </row>
    <row r="26176" spans="1:2">
      <c r="A26176" s="1">
        <v>2080100129625</v>
      </c>
      <c r="B26176" t="s">
        <v>24988</v>
      </c>
    </row>
    <row r="26177" spans="1:2">
      <c r="A26177" s="1">
        <v>2080100129632</v>
      </c>
      <c r="B26177" t="s">
        <v>24989</v>
      </c>
    </row>
    <row r="26178" spans="1:2">
      <c r="A26178" s="1">
        <v>2080100129649</v>
      </c>
      <c r="B26178" t="s">
        <v>24990</v>
      </c>
    </row>
    <row r="26179" spans="1:2">
      <c r="A26179" s="1">
        <v>2080100129656</v>
      </c>
      <c r="B26179" t="s">
        <v>24991</v>
      </c>
    </row>
    <row r="26180" spans="1:2">
      <c r="A26180" s="1">
        <v>2080100129663</v>
      </c>
      <c r="B26180" t="s">
        <v>24992</v>
      </c>
    </row>
    <row r="26181" spans="1:2">
      <c r="A26181" s="1">
        <v>2080100129670</v>
      </c>
      <c r="B26181" t="s">
        <v>24993</v>
      </c>
    </row>
    <row r="26182" spans="1:2">
      <c r="A26182" s="1">
        <v>2080100129687</v>
      </c>
      <c r="B26182" t="s">
        <v>24994</v>
      </c>
    </row>
    <row r="26183" spans="1:2">
      <c r="A26183" s="1">
        <v>2080100129694</v>
      </c>
      <c r="B26183" t="s">
        <v>24995</v>
      </c>
    </row>
    <row r="26184" spans="1:2">
      <c r="A26184" s="1">
        <v>2080100129700</v>
      </c>
      <c r="B26184" t="s">
        <v>24996</v>
      </c>
    </row>
    <row r="26185" spans="1:2">
      <c r="A26185" s="1">
        <v>2080100129717</v>
      </c>
      <c r="B26185" t="s">
        <v>24997</v>
      </c>
    </row>
    <row r="26186" spans="1:2">
      <c r="A26186" s="1">
        <v>2080100129724</v>
      </c>
      <c r="B26186" t="s">
        <v>24998</v>
      </c>
    </row>
    <row r="26187" spans="1:2">
      <c r="A26187" s="1">
        <v>2080100129731</v>
      </c>
      <c r="B26187" t="s">
        <v>24999</v>
      </c>
    </row>
    <row r="26188" spans="1:2">
      <c r="A26188" s="1">
        <v>2080100129748</v>
      </c>
      <c r="B26188" t="s">
        <v>25000</v>
      </c>
    </row>
    <row r="26189" spans="1:2">
      <c r="A26189" s="1">
        <v>2080100129755</v>
      </c>
      <c r="B26189" t="s">
        <v>25001</v>
      </c>
    </row>
    <row r="26190" spans="1:2">
      <c r="A26190" s="1">
        <v>2080100129762</v>
      </c>
      <c r="B26190" t="s">
        <v>25002</v>
      </c>
    </row>
    <row r="26191" spans="1:2">
      <c r="A26191" s="1">
        <v>2080100129779</v>
      </c>
      <c r="B26191" t="s">
        <v>25003</v>
      </c>
    </row>
    <row r="26192" spans="1:2">
      <c r="A26192" s="1">
        <v>2080100129786</v>
      </c>
      <c r="B26192" t="s">
        <v>25004</v>
      </c>
    </row>
    <row r="26193" spans="1:2">
      <c r="A26193" s="1">
        <v>2080100129793</v>
      </c>
      <c r="B26193" t="s">
        <v>25005</v>
      </c>
    </row>
    <row r="26194" spans="1:2">
      <c r="A26194" s="1">
        <v>2080100129809</v>
      </c>
      <c r="B26194" t="s">
        <v>25006</v>
      </c>
    </row>
    <row r="26195" spans="1:2">
      <c r="A26195" s="1">
        <v>2080100129816</v>
      </c>
      <c r="B26195" t="s">
        <v>25007</v>
      </c>
    </row>
    <row r="26196" spans="1:2">
      <c r="A26196" s="1">
        <v>2080100129823</v>
      </c>
      <c r="B26196" t="s">
        <v>25008</v>
      </c>
    </row>
    <row r="26197" spans="1:2">
      <c r="A26197" s="1">
        <v>2080100129830</v>
      </c>
      <c r="B26197" t="s">
        <v>25009</v>
      </c>
    </row>
    <row r="26198" spans="1:2">
      <c r="A26198" s="1">
        <v>2080100129847</v>
      </c>
      <c r="B26198" t="s">
        <v>25010</v>
      </c>
    </row>
    <row r="26199" spans="1:2">
      <c r="A26199" s="1">
        <v>2080100129854</v>
      </c>
      <c r="B26199" t="s">
        <v>25011</v>
      </c>
    </row>
    <row r="26200" spans="1:2">
      <c r="A26200" s="1">
        <v>2080100129861</v>
      </c>
      <c r="B26200" t="s">
        <v>25012</v>
      </c>
    </row>
    <row r="26201" spans="1:2">
      <c r="A26201" s="1">
        <v>2080100129878</v>
      </c>
      <c r="B26201" t="s">
        <v>25013</v>
      </c>
    </row>
    <row r="26202" spans="1:2">
      <c r="A26202" s="1">
        <v>2080100129885</v>
      </c>
      <c r="B26202" t="s">
        <v>25014</v>
      </c>
    </row>
    <row r="26203" spans="1:2">
      <c r="A26203" s="1">
        <v>2080100129892</v>
      </c>
      <c r="B26203" t="s">
        <v>25015</v>
      </c>
    </row>
    <row r="26204" spans="1:2">
      <c r="A26204" s="1">
        <v>2080100129908</v>
      </c>
      <c r="B26204" t="s">
        <v>25016</v>
      </c>
    </row>
    <row r="26205" spans="1:2">
      <c r="A26205" s="1">
        <v>2080100129915</v>
      </c>
      <c r="B26205" t="s">
        <v>25017</v>
      </c>
    </row>
    <row r="26206" spans="1:2">
      <c r="A26206" s="1">
        <v>2080100129922</v>
      </c>
      <c r="B26206" t="s">
        <v>25018</v>
      </c>
    </row>
    <row r="26207" spans="1:2">
      <c r="A26207" s="1">
        <v>2080100129939</v>
      </c>
      <c r="B26207" t="s">
        <v>25019</v>
      </c>
    </row>
    <row r="26208" spans="1:2">
      <c r="A26208" s="1">
        <v>2080100129946</v>
      </c>
      <c r="B26208" t="s">
        <v>25020</v>
      </c>
    </row>
    <row r="26209" spans="1:2">
      <c r="A26209" s="1">
        <v>2080100129953</v>
      </c>
      <c r="B26209" t="s">
        <v>25021</v>
      </c>
    </row>
    <row r="26210" spans="1:2">
      <c r="A26210" s="1">
        <v>2080100129960</v>
      </c>
      <c r="B26210" t="s">
        <v>25022</v>
      </c>
    </row>
    <row r="26211" spans="1:2">
      <c r="A26211" s="1">
        <v>2080100129977</v>
      </c>
      <c r="B26211" t="s">
        <v>25023</v>
      </c>
    </row>
    <row r="26212" spans="1:2">
      <c r="A26212" s="1">
        <v>2080100129984</v>
      </c>
      <c r="B26212" t="s">
        <v>25024</v>
      </c>
    </row>
    <row r="26213" spans="1:2">
      <c r="A26213" s="1">
        <v>2080100129991</v>
      </c>
      <c r="B26213" t="s">
        <v>25025</v>
      </c>
    </row>
    <row r="26214" spans="1:2">
      <c r="A26214" s="1">
        <v>2080100130003</v>
      </c>
      <c r="B26214" t="s">
        <v>25026</v>
      </c>
    </row>
    <row r="26215" spans="1:2">
      <c r="A26215" s="1">
        <v>2080100130010</v>
      </c>
      <c r="B26215" t="s">
        <v>25027</v>
      </c>
    </row>
    <row r="26216" spans="1:2">
      <c r="A26216" s="1">
        <v>2080100130027</v>
      </c>
      <c r="B26216" t="s">
        <v>25028</v>
      </c>
    </row>
    <row r="26217" spans="1:2">
      <c r="A26217" s="1">
        <v>2080100130034</v>
      </c>
      <c r="B26217" t="s">
        <v>25029</v>
      </c>
    </row>
    <row r="26218" spans="1:2">
      <c r="A26218" s="1">
        <v>2080100130041</v>
      </c>
      <c r="B26218" t="s">
        <v>25030</v>
      </c>
    </row>
    <row r="26219" spans="1:2">
      <c r="A26219" s="1">
        <v>2080100130058</v>
      </c>
      <c r="B26219" t="s">
        <v>25031</v>
      </c>
    </row>
    <row r="26220" spans="1:2">
      <c r="A26220" s="1">
        <v>2080100130065</v>
      </c>
      <c r="B26220" t="s">
        <v>25032</v>
      </c>
    </row>
    <row r="26221" spans="1:2">
      <c r="A26221" s="1">
        <v>2080100130072</v>
      </c>
      <c r="B26221" t="s">
        <v>25033</v>
      </c>
    </row>
    <row r="26222" spans="1:2">
      <c r="A26222" s="1">
        <v>2080100130089</v>
      </c>
      <c r="B26222" t="s">
        <v>25034</v>
      </c>
    </row>
    <row r="26223" spans="1:2">
      <c r="A26223" s="1">
        <v>2080100130096</v>
      </c>
      <c r="B26223" t="s">
        <v>25035</v>
      </c>
    </row>
    <row r="26224" spans="1:2">
      <c r="A26224" s="1">
        <v>2080100130102</v>
      </c>
      <c r="B26224" t="s">
        <v>25036</v>
      </c>
    </row>
    <row r="26225" spans="1:2">
      <c r="A26225" s="1">
        <v>2080100130119</v>
      </c>
      <c r="B26225" t="s">
        <v>25037</v>
      </c>
    </row>
    <row r="26226" spans="1:2">
      <c r="A26226" s="1">
        <v>2080100130126</v>
      </c>
      <c r="B26226" t="s">
        <v>25038</v>
      </c>
    </row>
    <row r="26227" spans="1:2">
      <c r="A26227" s="1">
        <v>2080100130133</v>
      </c>
      <c r="B26227" t="s">
        <v>25039</v>
      </c>
    </row>
    <row r="26228" spans="1:2">
      <c r="A26228" s="1">
        <v>2080100130140</v>
      </c>
      <c r="B26228" t="s">
        <v>25040</v>
      </c>
    </row>
    <row r="26229" spans="1:2">
      <c r="A26229" s="1">
        <v>2080100130157</v>
      </c>
      <c r="B26229" t="s">
        <v>25041</v>
      </c>
    </row>
    <row r="26230" spans="1:2">
      <c r="A26230" s="1">
        <v>2080100130164</v>
      </c>
      <c r="B26230" t="s">
        <v>25042</v>
      </c>
    </row>
    <row r="26231" spans="1:2">
      <c r="A26231" s="1">
        <v>2080100130171</v>
      </c>
      <c r="B26231" t="s">
        <v>25043</v>
      </c>
    </row>
    <row r="26232" spans="1:2">
      <c r="A26232" s="1">
        <v>2080100130188</v>
      </c>
      <c r="B26232" t="s">
        <v>25044</v>
      </c>
    </row>
    <row r="26233" spans="1:2">
      <c r="A26233" s="1">
        <v>2080100130195</v>
      </c>
      <c r="B26233" t="s">
        <v>25045</v>
      </c>
    </row>
    <row r="26234" spans="1:2">
      <c r="A26234" s="1">
        <v>2080100130201</v>
      </c>
      <c r="B26234" t="s">
        <v>25046</v>
      </c>
    </row>
    <row r="26235" spans="1:2">
      <c r="A26235" s="1">
        <v>2080100130218</v>
      </c>
      <c r="B26235" t="s">
        <v>25047</v>
      </c>
    </row>
    <row r="26236" spans="1:2">
      <c r="A26236" s="1">
        <v>2080100130225</v>
      </c>
      <c r="B26236" t="s">
        <v>25048</v>
      </c>
    </row>
    <row r="26237" spans="1:2">
      <c r="A26237" s="1">
        <v>2080100130232</v>
      </c>
      <c r="B26237" t="s">
        <v>25049</v>
      </c>
    </row>
    <row r="26238" spans="1:2">
      <c r="A26238" s="1">
        <v>2080100130249</v>
      </c>
      <c r="B26238" t="s">
        <v>25050</v>
      </c>
    </row>
    <row r="26239" spans="1:2">
      <c r="A26239" s="1">
        <v>2080100130256</v>
      </c>
      <c r="B26239" t="s">
        <v>25051</v>
      </c>
    </row>
    <row r="26240" spans="1:2">
      <c r="A26240" s="1">
        <v>2080100130263</v>
      </c>
      <c r="B26240" t="s">
        <v>25052</v>
      </c>
    </row>
    <row r="26241" spans="1:2">
      <c r="A26241" s="1">
        <v>2080100130270</v>
      </c>
      <c r="B26241" t="s">
        <v>25053</v>
      </c>
    </row>
    <row r="26242" spans="1:2">
      <c r="A26242" s="1">
        <v>2080100130287</v>
      </c>
      <c r="B26242" t="s">
        <v>25054</v>
      </c>
    </row>
    <row r="26243" spans="1:2">
      <c r="A26243" s="1">
        <v>2080100130294</v>
      </c>
      <c r="B26243" t="s">
        <v>25055</v>
      </c>
    </row>
    <row r="26244" spans="1:2">
      <c r="A26244" s="1">
        <v>2080100130300</v>
      </c>
      <c r="B26244" t="s">
        <v>25056</v>
      </c>
    </row>
    <row r="26245" spans="1:2">
      <c r="A26245" s="1">
        <v>2080100130317</v>
      </c>
      <c r="B26245" t="s">
        <v>25057</v>
      </c>
    </row>
    <row r="26246" spans="1:2">
      <c r="A26246" s="1">
        <v>2080100130324</v>
      </c>
      <c r="B26246" t="s">
        <v>25058</v>
      </c>
    </row>
    <row r="26247" spans="1:2">
      <c r="A26247" s="1">
        <v>2080100130331</v>
      </c>
      <c r="B26247" t="s">
        <v>25059</v>
      </c>
    </row>
    <row r="26248" spans="1:2">
      <c r="A26248" s="1">
        <v>2080100130348</v>
      </c>
      <c r="B26248" t="s">
        <v>25060</v>
      </c>
    </row>
    <row r="26249" spans="1:2">
      <c r="A26249" s="1">
        <v>2080100130355</v>
      </c>
      <c r="B26249" t="s">
        <v>25061</v>
      </c>
    </row>
    <row r="26250" spans="1:2">
      <c r="A26250" s="1">
        <v>2080100130362</v>
      </c>
      <c r="B26250" t="s">
        <v>25062</v>
      </c>
    </row>
    <row r="26251" spans="1:2">
      <c r="A26251" s="1">
        <v>2080100130379</v>
      </c>
      <c r="B26251" t="s">
        <v>25063</v>
      </c>
    </row>
    <row r="26252" spans="1:2">
      <c r="A26252" s="1">
        <v>2080100130386</v>
      </c>
      <c r="B26252" t="s">
        <v>25064</v>
      </c>
    </row>
    <row r="26253" spans="1:2">
      <c r="A26253" s="1">
        <v>2080100130393</v>
      </c>
      <c r="B26253" t="s">
        <v>25065</v>
      </c>
    </row>
    <row r="26254" spans="1:2">
      <c r="A26254" s="1">
        <v>2080100130409</v>
      </c>
      <c r="B26254" t="s">
        <v>25066</v>
      </c>
    </row>
    <row r="26255" spans="1:2">
      <c r="A26255" s="1">
        <v>2080100130416</v>
      </c>
      <c r="B26255" t="s">
        <v>25067</v>
      </c>
    </row>
    <row r="26256" spans="1:2">
      <c r="A26256" s="1">
        <v>2080100130423</v>
      </c>
      <c r="B26256" t="s">
        <v>25068</v>
      </c>
    </row>
    <row r="26257" spans="1:2">
      <c r="A26257" s="1">
        <v>2080100130430</v>
      </c>
      <c r="B26257" t="s">
        <v>25069</v>
      </c>
    </row>
    <row r="26258" spans="1:2">
      <c r="A26258" s="1">
        <v>2080100130447</v>
      </c>
      <c r="B26258" t="s">
        <v>25070</v>
      </c>
    </row>
    <row r="26259" spans="1:2">
      <c r="A26259" s="1">
        <v>2080100130454</v>
      </c>
      <c r="B26259" t="s">
        <v>25071</v>
      </c>
    </row>
    <row r="26260" spans="1:2">
      <c r="A26260" s="1">
        <v>2080100130461</v>
      </c>
      <c r="B26260" t="s">
        <v>25072</v>
      </c>
    </row>
    <row r="26261" spans="1:2">
      <c r="A26261" s="1">
        <v>2080100130478</v>
      </c>
      <c r="B26261" t="s">
        <v>25073</v>
      </c>
    </row>
    <row r="26262" spans="1:2">
      <c r="A26262" s="1">
        <v>2080100130485</v>
      </c>
      <c r="B26262" t="s">
        <v>25074</v>
      </c>
    </row>
    <row r="26263" spans="1:2">
      <c r="A26263" s="1">
        <v>2080100130492</v>
      </c>
      <c r="B26263" t="s">
        <v>25075</v>
      </c>
    </row>
    <row r="26264" spans="1:2">
      <c r="A26264" s="1">
        <v>2080100130508</v>
      </c>
      <c r="B26264" t="s">
        <v>25076</v>
      </c>
    </row>
    <row r="26265" spans="1:2">
      <c r="A26265" s="1">
        <v>2080100130515</v>
      </c>
      <c r="B26265" t="s">
        <v>25077</v>
      </c>
    </row>
    <row r="26266" spans="1:2">
      <c r="A26266" s="1">
        <v>2080100130522</v>
      </c>
      <c r="B26266" t="s">
        <v>25078</v>
      </c>
    </row>
    <row r="26267" spans="1:2">
      <c r="A26267" s="1">
        <v>2080100130539</v>
      </c>
      <c r="B26267" t="s">
        <v>25079</v>
      </c>
    </row>
    <row r="26268" spans="1:2">
      <c r="A26268" s="1">
        <v>2080100130546</v>
      </c>
      <c r="B26268" t="s">
        <v>25080</v>
      </c>
    </row>
    <row r="26269" spans="1:2">
      <c r="A26269" s="1">
        <v>2080100130553</v>
      </c>
      <c r="B26269" t="s">
        <v>25081</v>
      </c>
    </row>
    <row r="26270" spans="1:2">
      <c r="A26270" s="1">
        <v>2080100130560</v>
      </c>
      <c r="B26270" t="s">
        <v>25082</v>
      </c>
    </row>
    <row r="26271" spans="1:2">
      <c r="A26271" s="1">
        <v>2080100130577</v>
      </c>
      <c r="B26271" t="s">
        <v>25083</v>
      </c>
    </row>
    <row r="26272" spans="1:2">
      <c r="A26272" s="1">
        <v>2080100130584</v>
      </c>
      <c r="B26272" t="s">
        <v>25084</v>
      </c>
    </row>
    <row r="26273" spans="1:2">
      <c r="A26273" s="1">
        <v>2080100130591</v>
      </c>
      <c r="B26273" t="s">
        <v>25085</v>
      </c>
    </row>
    <row r="26274" spans="1:2">
      <c r="A26274" s="1">
        <v>2080100130607</v>
      </c>
      <c r="B26274" t="s">
        <v>25086</v>
      </c>
    </row>
    <row r="26275" spans="1:2">
      <c r="A26275" s="1">
        <v>2080100130614</v>
      </c>
      <c r="B26275" t="s">
        <v>25087</v>
      </c>
    </row>
    <row r="26276" spans="1:2">
      <c r="A26276" s="1">
        <v>2080100130621</v>
      </c>
      <c r="B26276" t="s">
        <v>25088</v>
      </c>
    </row>
    <row r="26277" spans="1:2">
      <c r="A26277" s="1">
        <v>2080100130638</v>
      </c>
      <c r="B26277" t="s">
        <v>25089</v>
      </c>
    </row>
    <row r="26278" spans="1:2">
      <c r="A26278" s="1">
        <v>2080100130645</v>
      </c>
      <c r="B26278" t="s">
        <v>25090</v>
      </c>
    </row>
    <row r="26279" spans="1:2">
      <c r="A26279" s="1">
        <v>2080100130652</v>
      </c>
      <c r="B26279" t="e">
        <f>+MSI-HANGING LAMP APOLLO CM-7593/8+4+3</f>
        <v>#NAME?</v>
      </c>
    </row>
    <row r="26280" spans="1:2">
      <c r="A26280" s="1">
        <v>2080100130669</v>
      </c>
      <c r="B26280" t="s">
        <v>25091</v>
      </c>
    </row>
    <row r="26281" spans="1:2">
      <c r="A26281" s="1">
        <v>2080100130676</v>
      </c>
      <c r="B26281" t="s">
        <v>25092</v>
      </c>
    </row>
    <row r="26282" spans="1:2">
      <c r="A26282" s="1">
        <v>2080100130683</v>
      </c>
      <c r="B26282" t="s">
        <v>25093</v>
      </c>
    </row>
    <row r="26283" spans="1:2">
      <c r="A26283" s="1">
        <v>2080100130690</v>
      </c>
      <c r="B26283" t="s">
        <v>25094</v>
      </c>
    </row>
    <row r="26284" spans="1:2">
      <c r="A26284" s="1">
        <v>2080100130706</v>
      </c>
      <c r="B26284" t="s">
        <v>25095</v>
      </c>
    </row>
    <row r="26285" spans="1:2">
      <c r="A26285" s="1">
        <v>2080100130713</v>
      </c>
      <c r="B26285" t="s">
        <v>25096</v>
      </c>
    </row>
    <row r="26286" spans="1:2">
      <c r="A26286" s="1">
        <v>2080100130720</v>
      </c>
      <c r="B26286" t="s">
        <v>25097</v>
      </c>
    </row>
    <row r="26287" spans="1:2">
      <c r="A26287" s="1">
        <v>2080100130737</v>
      </c>
      <c r="B26287" t="s">
        <v>25098</v>
      </c>
    </row>
    <row r="26288" spans="1:2">
      <c r="A26288" s="1">
        <v>2080100130744</v>
      </c>
      <c r="B26288" t="s">
        <v>25099</v>
      </c>
    </row>
    <row r="26289" spans="1:2">
      <c r="A26289" s="1">
        <v>2080100130751</v>
      </c>
      <c r="B26289" t="s">
        <v>25100</v>
      </c>
    </row>
    <row r="26290" spans="1:2">
      <c r="A26290" s="1">
        <v>2080100130768</v>
      </c>
      <c r="B26290" t="s">
        <v>25101</v>
      </c>
    </row>
    <row r="26291" spans="1:2">
      <c r="A26291" s="1">
        <v>2080100130775</v>
      </c>
      <c r="B26291" t="s">
        <v>25102</v>
      </c>
    </row>
    <row r="26292" spans="1:2">
      <c r="A26292" s="1">
        <v>2080100130782</v>
      </c>
      <c r="B26292" t="s">
        <v>25103</v>
      </c>
    </row>
    <row r="26293" spans="1:2">
      <c r="A26293" s="1">
        <v>2080100130799</v>
      </c>
      <c r="B26293" t="s">
        <v>25104</v>
      </c>
    </row>
    <row r="26294" spans="1:2">
      <c r="A26294" s="1">
        <v>2080100130805</v>
      </c>
      <c r="B26294" t="s">
        <v>25105</v>
      </c>
    </row>
    <row r="26295" spans="1:2">
      <c r="A26295" s="1">
        <v>2080100130812</v>
      </c>
      <c r="B26295" t="s">
        <v>25106</v>
      </c>
    </row>
    <row r="26296" spans="1:2">
      <c r="A26296" s="1">
        <v>2080100130829</v>
      </c>
      <c r="B26296" t="s">
        <v>25107</v>
      </c>
    </row>
    <row r="26297" spans="1:2">
      <c r="A26297" s="1">
        <v>2080100130836</v>
      </c>
      <c r="B26297" t="s">
        <v>25108</v>
      </c>
    </row>
    <row r="26298" spans="1:2">
      <c r="A26298" s="1">
        <v>2080100130843</v>
      </c>
      <c r="B26298" t="s">
        <v>25109</v>
      </c>
    </row>
    <row r="26299" spans="1:2">
      <c r="A26299" s="1">
        <v>2080100130850</v>
      </c>
      <c r="B26299" t="s">
        <v>25110</v>
      </c>
    </row>
    <row r="26300" spans="1:2">
      <c r="A26300" s="1">
        <v>2080100130867</v>
      </c>
      <c r="B26300" t="s">
        <v>25111</v>
      </c>
    </row>
    <row r="26301" spans="1:2">
      <c r="A26301" s="1">
        <v>2080100130874</v>
      </c>
      <c r="B26301" t="s">
        <v>25112</v>
      </c>
    </row>
    <row r="26302" spans="1:2">
      <c r="A26302" s="1">
        <v>2080100130881</v>
      </c>
      <c r="B26302" t="s">
        <v>25113</v>
      </c>
    </row>
    <row r="26303" spans="1:2">
      <c r="A26303" s="1">
        <v>2080100130898</v>
      </c>
      <c r="B26303" t="e">
        <f>+MSI-CEILING LAMP APOLLO CM-90072-1</f>
        <v>#NAME?</v>
      </c>
    </row>
    <row r="26304" spans="1:2">
      <c r="A26304" s="1">
        <v>2080100130904</v>
      </c>
      <c r="B26304" t="s">
        <v>25114</v>
      </c>
    </row>
    <row r="26305" spans="1:2">
      <c r="A26305" s="1">
        <v>2080100130911</v>
      </c>
      <c r="B26305" t="s">
        <v>25115</v>
      </c>
    </row>
    <row r="26306" spans="1:2">
      <c r="A26306" s="1">
        <v>2080100130928</v>
      </c>
      <c r="B26306" t="s">
        <v>25116</v>
      </c>
    </row>
    <row r="26307" spans="1:2">
      <c r="A26307" s="1">
        <v>2080100130935</v>
      </c>
      <c r="B26307" t="s">
        <v>25117</v>
      </c>
    </row>
    <row r="26308" spans="1:2">
      <c r="A26308" s="1">
        <v>2080100130942</v>
      </c>
      <c r="B26308" t="s">
        <v>25118</v>
      </c>
    </row>
    <row r="26309" spans="1:2">
      <c r="A26309" s="1">
        <v>2080100130959</v>
      </c>
      <c r="B26309" t="s">
        <v>25119</v>
      </c>
    </row>
    <row r="26310" spans="1:2">
      <c r="A26310" s="1">
        <v>2080100130966</v>
      </c>
      <c r="B26310" t="s">
        <v>25120</v>
      </c>
    </row>
    <row r="26311" spans="1:2">
      <c r="A26311" s="1">
        <v>2080100130973</v>
      </c>
      <c r="B26311" t="s">
        <v>25121</v>
      </c>
    </row>
    <row r="26312" spans="1:2">
      <c r="A26312" s="1">
        <v>2080100130980</v>
      </c>
      <c r="B26312" t="s">
        <v>25122</v>
      </c>
    </row>
    <row r="26313" spans="1:2">
      <c r="A26313" s="1">
        <v>2080100130997</v>
      </c>
      <c r="B26313" t="e">
        <f>+MSI-CEILING LAMP APOLLO CM-90074-4</f>
        <v>#NAME?</v>
      </c>
    </row>
    <row r="26314" spans="1:2">
      <c r="A26314" s="1">
        <v>2080100131000</v>
      </c>
      <c r="B26314" t="s">
        <v>25123</v>
      </c>
    </row>
    <row r="26315" spans="1:2">
      <c r="A26315" s="1">
        <v>2080100131017</v>
      </c>
      <c r="B26315" t="s">
        <v>25124</v>
      </c>
    </row>
    <row r="26316" spans="1:2">
      <c r="A26316" s="1">
        <v>2080100131024</v>
      </c>
      <c r="B26316" t="s">
        <v>25125</v>
      </c>
    </row>
    <row r="26317" spans="1:2">
      <c r="A26317" s="1">
        <v>2080100131031</v>
      </c>
      <c r="B26317" t="s">
        <v>25126</v>
      </c>
    </row>
    <row r="26318" spans="1:2">
      <c r="A26318" s="1">
        <v>2080100131048</v>
      </c>
      <c r="B26318" t="s">
        <v>25127</v>
      </c>
    </row>
    <row r="26319" spans="1:2">
      <c r="A26319" s="1">
        <v>2080100131055</v>
      </c>
      <c r="B26319" t="s">
        <v>25128</v>
      </c>
    </row>
    <row r="26320" spans="1:2">
      <c r="A26320" s="1">
        <v>2080100131062</v>
      </c>
      <c r="B26320" t="s">
        <v>25129</v>
      </c>
    </row>
    <row r="26321" spans="1:2">
      <c r="A26321" s="1">
        <v>2080100131079</v>
      </c>
      <c r="B26321" t="s">
        <v>25130</v>
      </c>
    </row>
    <row r="26322" spans="1:2">
      <c r="A26322" s="1">
        <v>2080100131086</v>
      </c>
      <c r="B26322" t="s">
        <v>25131</v>
      </c>
    </row>
    <row r="26323" spans="1:2">
      <c r="A26323" s="1">
        <v>2080100131093</v>
      </c>
      <c r="B26323" t="s">
        <v>25132</v>
      </c>
    </row>
    <row r="26324" spans="1:2">
      <c r="A26324" s="1">
        <v>2080100131109</v>
      </c>
      <c r="B26324" t="s">
        <v>25133</v>
      </c>
    </row>
    <row r="26325" spans="1:2">
      <c r="A26325" s="1">
        <v>2080100131116</v>
      </c>
      <c r="B26325" t="s">
        <v>25134</v>
      </c>
    </row>
    <row r="26326" spans="1:2">
      <c r="A26326" s="1">
        <v>2080100131123</v>
      </c>
      <c r="B26326" t="s">
        <v>25135</v>
      </c>
    </row>
    <row r="26327" spans="1:2">
      <c r="A26327" s="1">
        <v>2080100131130</v>
      </c>
      <c r="B26327" t="s">
        <v>25136</v>
      </c>
    </row>
    <row r="26328" spans="1:2">
      <c r="A26328" s="1">
        <v>2080100131147</v>
      </c>
      <c r="B26328" t="s">
        <v>25137</v>
      </c>
    </row>
    <row r="26329" spans="1:2">
      <c r="A26329" s="1">
        <v>2080100131154</v>
      </c>
      <c r="B26329" t="s">
        <v>25138</v>
      </c>
    </row>
    <row r="26330" spans="1:2">
      <c r="A26330" s="1">
        <v>2080100131161</v>
      </c>
      <c r="B26330" t="s">
        <v>25139</v>
      </c>
    </row>
    <row r="26331" spans="1:2">
      <c r="A26331" s="1">
        <v>2080100131178</v>
      </c>
      <c r="B26331" t="s">
        <v>25140</v>
      </c>
    </row>
    <row r="26332" spans="1:2">
      <c r="A26332" s="1">
        <v>2080100131185</v>
      </c>
      <c r="B26332" t="s">
        <v>25141</v>
      </c>
    </row>
    <row r="26333" spans="1:2">
      <c r="A26333" s="1">
        <v>2080100131192</v>
      </c>
      <c r="B26333" t="s">
        <v>25142</v>
      </c>
    </row>
    <row r="26334" spans="1:2">
      <c r="A26334" s="1">
        <v>2080100131208</v>
      </c>
      <c r="B26334" t="s">
        <v>25143</v>
      </c>
    </row>
    <row r="26335" spans="1:2">
      <c r="A26335" s="1">
        <v>2080100131215</v>
      </c>
      <c r="B26335" t="s">
        <v>25144</v>
      </c>
    </row>
    <row r="26336" spans="1:2">
      <c r="A26336" s="1">
        <v>2080100131222</v>
      </c>
      <c r="B26336" t="s">
        <v>25145</v>
      </c>
    </row>
    <row r="26337" spans="1:2">
      <c r="A26337" s="1">
        <v>2080100131239</v>
      </c>
      <c r="B26337" t="s">
        <v>25146</v>
      </c>
    </row>
    <row r="26338" spans="1:2">
      <c r="A26338" s="1">
        <v>2080100131246</v>
      </c>
      <c r="B26338" t="s">
        <v>25147</v>
      </c>
    </row>
    <row r="26339" spans="1:2">
      <c r="A26339" s="1">
        <v>2080100131253</v>
      </c>
      <c r="B26339" t="s">
        <v>25148</v>
      </c>
    </row>
    <row r="26340" spans="1:2">
      <c r="A26340" s="1">
        <v>2080100131260</v>
      </c>
      <c r="B26340" t="s">
        <v>25149</v>
      </c>
    </row>
    <row r="26341" spans="1:2">
      <c r="A26341" s="1">
        <v>2080100131277</v>
      </c>
      <c r="B26341" t="s">
        <v>25150</v>
      </c>
    </row>
    <row r="26342" spans="1:2">
      <c r="A26342" s="1">
        <v>2080100131284</v>
      </c>
      <c r="B26342" t="s">
        <v>25151</v>
      </c>
    </row>
    <row r="26343" spans="1:2">
      <c r="A26343" s="1">
        <v>2080100131291</v>
      </c>
      <c r="B26343" t="s">
        <v>25152</v>
      </c>
    </row>
    <row r="26344" spans="1:2">
      <c r="A26344" s="1">
        <v>2080100131307</v>
      </c>
      <c r="B26344" t="s">
        <v>25153</v>
      </c>
    </row>
    <row r="26345" spans="1:2">
      <c r="A26345" s="1">
        <v>2080100131314</v>
      </c>
      <c r="B26345" t="s">
        <v>25154</v>
      </c>
    </row>
    <row r="26346" spans="1:2">
      <c r="A26346" s="1">
        <v>2080100131321</v>
      </c>
      <c r="B26346" t="s">
        <v>25155</v>
      </c>
    </row>
    <row r="26347" spans="1:2">
      <c r="A26347" s="1">
        <v>2080100131338</v>
      </c>
      <c r="B26347" t="s">
        <v>25156</v>
      </c>
    </row>
    <row r="26348" spans="1:2">
      <c r="A26348" s="1">
        <v>2080100131345</v>
      </c>
      <c r="B26348" t="s">
        <v>25157</v>
      </c>
    </row>
    <row r="26349" spans="1:2">
      <c r="A26349" s="1">
        <v>2080100131352</v>
      </c>
      <c r="B26349" t="s">
        <v>25158</v>
      </c>
    </row>
    <row r="26350" spans="1:2">
      <c r="A26350" s="1">
        <v>2080100131369</v>
      </c>
      <c r="B26350" t="s">
        <v>25159</v>
      </c>
    </row>
    <row r="26351" spans="1:2">
      <c r="A26351" s="1">
        <v>2080100131376</v>
      </c>
      <c r="B26351" t="s">
        <v>25160</v>
      </c>
    </row>
    <row r="26352" spans="1:2">
      <c r="A26352" s="1">
        <v>2080100131383</v>
      </c>
      <c r="B26352" t="s">
        <v>25161</v>
      </c>
    </row>
    <row r="26353" spans="1:2">
      <c r="A26353" s="1">
        <v>2080100131390</v>
      </c>
      <c r="B26353" t="s">
        <v>25162</v>
      </c>
    </row>
    <row r="26354" spans="1:2">
      <c r="A26354" s="1">
        <v>2080100131406</v>
      </c>
      <c r="B26354" t="s">
        <v>25163</v>
      </c>
    </row>
    <row r="26355" spans="1:2">
      <c r="A26355" s="1">
        <v>2080100131413</v>
      </c>
      <c r="B26355" t="s">
        <v>25164</v>
      </c>
    </row>
    <row r="26356" spans="1:2">
      <c r="A26356" s="1">
        <v>2080100131420</v>
      </c>
      <c r="B26356" t="s">
        <v>25165</v>
      </c>
    </row>
    <row r="26357" spans="1:2">
      <c r="A26357" s="1">
        <v>2080100131437</v>
      </c>
      <c r="B26357" t="s">
        <v>25166</v>
      </c>
    </row>
    <row r="26358" spans="1:2">
      <c r="A26358" s="1">
        <v>2080100131444</v>
      </c>
      <c r="B26358" t="s">
        <v>25167</v>
      </c>
    </row>
    <row r="26359" spans="1:2">
      <c r="A26359" s="1">
        <v>2080100131451</v>
      </c>
      <c r="B26359" t="s">
        <v>25168</v>
      </c>
    </row>
    <row r="26360" spans="1:2">
      <c r="A26360" s="1">
        <v>2080100131468</v>
      </c>
      <c r="B26360" t="s">
        <v>25169</v>
      </c>
    </row>
    <row r="26361" spans="1:2">
      <c r="A26361" s="1">
        <v>2080100131475</v>
      </c>
      <c r="B26361" t="s">
        <v>25170</v>
      </c>
    </row>
    <row r="26362" spans="1:2">
      <c r="A26362" s="1">
        <v>2080100131482</v>
      </c>
      <c r="B26362" t="s">
        <v>25171</v>
      </c>
    </row>
    <row r="26363" spans="1:2">
      <c r="A26363" s="1">
        <v>2080100131499</v>
      </c>
      <c r="B26363" t="s">
        <v>25172</v>
      </c>
    </row>
    <row r="26364" spans="1:2">
      <c r="A26364" s="1">
        <v>2080100131505</v>
      </c>
      <c r="B26364" t="s">
        <v>25173</v>
      </c>
    </row>
    <row r="26365" spans="1:2">
      <c r="A26365" s="1">
        <v>2080100131512</v>
      </c>
      <c r="B26365" t="s">
        <v>25174</v>
      </c>
    </row>
    <row r="26366" spans="1:2">
      <c r="A26366" s="1">
        <v>2080100131529</v>
      </c>
      <c r="B26366" t="s">
        <v>25175</v>
      </c>
    </row>
    <row r="26367" spans="1:2">
      <c r="A26367" s="1">
        <v>2080100131536</v>
      </c>
      <c r="B26367" t="s">
        <v>25176</v>
      </c>
    </row>
    <row r="26368" spans="1:2">
      <c r="A26368" s="1">
        <v>2080100131543</v>
      </c>
      <c r="B26368" t="s">
        <v>25177</v>
      </c>
    </row>
    <row r="26369" spans="1:2">
      <c r="A26369" s="1">
        <v>2080100131550</v>
      </c>
      <c r="B26369" t="s">
        <v>25178</v>
      </c>
    </row>
    <row r="26370" spans="1:2">
      <c r="A26370" s="1">
        <v>2080100131567</v>
      </c>
      <c r="B26370" t="s">
        <v>25179</v>
      </c>
    </row>
    <row r="26371" spans="1:2">
      <c r="A26371" s="1">
        <v>2080100131574</v>
      </c>
      <c r="B26371" t="s">
        <v>25180</v>
      </c>
    </row>
    <row r="26372" spans="1:2">
      <c r="A26372" s="1">
        <v>2080100131581</v>
      </c>
      <c r="B26372" t="s">
        <v>25181</v>
      </c>
    </row>
    <row r="26373" spans="1:2">
      <c r="A26373" s="1">
        <v>2080100131598</v>
      </c>
      <c r="B26373" t="s">
        <v>25182</v>
      </c>
    </row>
    <row r="26374" spans="1:2">
      <c r="A26374" s="1">
        <v>2080100131604</v>
      </c>
      <c r="B26374" t="s">
        <v>25183</v>
      </c>
    </row>
    <row r="26375" spans="1:2">
      <c r="A26375" s="1">
        <v>2080100131611</v>
      </c>
      <c r="B26375" t="s">
        <v>25184</v>
      </c>
    </row>
    <row r="26376" spans="1:2">
      <c r="A26376" s="1">
        <v>2080100131628</v>
      </c>
      <c r="B26376" t="s">
        <v>25185</v>
      </c>
    </row>
    <row r="26377" spans="1:2">
      <c r="A26377" s="1">
        <v>2080100131635</v>
      </c>
      <c r="B26377" t="s">
        <v>25186</v>
      </c>
    </row>
    <row r="26378" spans="1:2">
      <c r="A26378" s="1">
        <v>2080100131642</v>
      </c>
      <c r="B26378" t="s">
        <v>25187</v>
      </c>
    </row>
    <row r="26379" spans="1:2">
      <c r="A26379" s="1">
        <v>2080100131659</v>
      </c>
      <c r="B26379" t="s">
        <v>25188</v>
      </c>
    </row>
    <row r="26380" spans="1:2">
      <c r="A26380" s="1">
        <v>2080100131666</v>
      </c>
      <c r="B26380" t="s">
        <v>25189</v>
      </c>
    </row>
    <row r="26381" spans="1:2">
      <c r="A26381" s="1">
        <v>2080100131673</v>
      </c>
      <c r="B26381" t="s">
        <v>25190</v>
      </c>
    </row>
    <row r="26382" spans="1:2">
      <c r="A26382" s="1">
        <v>2080100131680</v>
      </c>
      <c r="B26382" t="s">
        <v>25191</v>
      </c>
    </row>
    <row r="26383" spans="1:2">
      <c r="A26383" s="1">
        <v>2080100131697</v>
      </c>
      <c r="B26383" t="s">
        <v>25192</v>
      </c>
    </row>
    <row r="26384" spans="1:2">
      <c r="A26384" s="1">
        <v>2080100131703</v>
      </c>
      <c r="B26384" t="s">
        <v>25193</v>
      </c>
    </row>
    <row r="26385" spans="1:2">
      <c r="A26385" s="1">
        <v>2080100131710</v>
      </c>
      <c r="B26385" t="s">
        <v>25194</v>
      </c>
    </row>
    <row r="26386" spans="1:2">
      <c r="A26386" s="1">
        <v>2080100131727</v>
      </c>
      <c r="B26386" t="s">
        <v>25195</v>
      </c>
    </row>
    <row r="26387" spans="1:2">
      <c r="A26387" s="1">
        <v>2080100131734</v>
      </c>
      <c r="B26387" t="s">
        <v>25196</v>
      </c>
    </row>
    <row r="26388" spans="1:2">
      <c r="A26388" s="1">
        <v>2080100131741</v>
      </c>
      <c r="B26388" t="s">
        <v>25197</v>
      </c>
    </row>
    <row r="26389" spans="1:2">
      <c r="A26389" s="1">
        <v>2080100131758</v>
      </c>
      <c r="B26389" t="s">
        <v>25198</v>
      </c>
    </row>
    <row r="26390" spans="1:2">
      <c r="A26390" s="1">
        <v>2080100131765</v>
      </c>
      <c r="B26390" t="s">
        <v>25199</v>
      </c>
    </row>
    <row r="26391" spans="1:2">
      <c r="A26391" s="1">
        <v>2080100131772</v>
      </c>
      <c r="B26391" t="s">
        <v>25200</v>
      </c>
    </row>
    <row r="26392" spans="1:2">
      <c r="A26392" s="1">
        <v>2080100131789</v>
      </c>
      <c r="B26392" t="s">
        <v>25201</v>
      </c>
    </row>
    <row r="26393" spans="1:2">
      <c r="A26393" s="1">
        <v>2080100131796</v>
      </c>
      <c r="B26393" t="s">
        <v>25202</v>
      </c>
    </row>
    <row r="26394" spans="1:2">
      <c r="A26394" s="1">
        <v>2080100131802</v>
      </c>
      <c r="B26394" t="s">
        <v>25203</v>
      </c>
    </row>
    <row r="26395" spans="1:2">
      <c r="A26395" s="1">
        <v>2080100131819</v>
      </c>
      <c r="B26395" t="s">
        <v>25204</v>
      </c>
    </row>
    <row r="26396" spans="1:2">
      <c r="A26396" s="1">
        <v>2080100131826</v>
      </c>
      <c r="B26396" t="s">
        <v>25205</v>
      </c>
    </row>
    <row r="26397" spans="1:2">
      <c r="A26397" s="1">
        <v>2080100131833</v>
      </c>
      <c r="B26397" t="s">
        <v>25206</v>
      </c>
    </row>
    <row r="26398" spans="1:2">
      <c r="A26398" s="1">
        <v>2080100131840</v>
      </c>
      <c r="B26398" t="s">
        <v>25207</v>
      </c>
    </row>
    <row r="26399" spans="1:2">
      <c r="A26399" s="1">
        <v>2080100131857</v>
      </c>
      <c r="B26399" t="s">
        <v>25208</v>
      </c>
    </row>
    <row r="26400" spans="1:2">
      <c r="A26400" s="1">
        <v>2080100131864</v>
      </c>
      <c r="B26400" t="s">
        <v>25209</v>
      </c>
    </row>
    <row r="26401" spans="1:2">
      <c r="A26401" s="1">
        <v>2080100131871</v>
      </c>
      <c r="B26401" t="s">
        <v>25210</v>
      </c>
    </row>
    <row r="26402" spans="1:2">
      <c r="A26402" s="1">
        <v>2080100131888</v>
      </c>
      <c r="B26402" t="s">
        <v>25211</v>
      </c>
    </row>
    <row r="26403" spans="1:2">
      <c r="A26403" s="1">
        <v>2080100131895</v>
      </c>
      <c r="B26403" t="s">
        <v>25212</v>
      </c>
    </row>
    <row r="26404" spans="1:2">
      <c r="A26404" s="1">
        <v>2080100131901</v>
      </c>
      <c r="B26404" t="s">
        <v>25213</v>
      </c>
    </row>
    <row r="26405" spans="1:2">
      <c r="A26405" s="1">
        <v>2080100131918</v>
      </c>
      <c r="B26405" t="s">
        <v>25214</v>
      </c>
    </row>
    <row r="26406" spans="1:2">
      <c r="A26406" s="1">
        <v>2080100131925</v>
      </c>
      <c r="B26406" t="s">
        <v>25215</v>
      </c>
    </row>
    <row r="26407" spans="1:2">
      <c r="A26407" s="1">
        <v>2080100131932</v>
      </c>
      <c r="B26407" t="s">
        <v>25216</v>
      </c>
    </row>
    <row r="26408" spans="1:2">
      <c r="A26408" s="1">
        <v>2080100131949</v>
      </c>
      <c r="B26408" t="s">
        <v>25217</v>
      </c>
    </row>
    <row r="26409" spans="1:2">
      <c r="A26409" s="1">
        <v>2080100131956</v>
      </c>
      <c r="B26409" t="s">
        <v>25218</v>
      </c>
    </row>
    <row r="26410" spans="1:2">
      <c r="A26410" s="1">
        <v>2080100131963</v>
      </c>
      <c r="B26410" t="s">
        <v>25219</v>
      </c>
    </row>
    <row r="26411" spans="1:2">
      <c r="A26411" s="1">
        <v>2080100131970</v>
      </c>
      <c r="B26411" t="s">
        <v>25220</v>
      </c>
    </row>
    <row r="26412" spans="1:2">
      <c r="A26412" s="1">
        <v>2080100131987</v>
      </c>
      <c r="B26412" t="s">
        <v>25221</v>
      </c>
    </row>
    <row r="26413" spans="1:2">
      <c r="A26413" s="1">
        <v>2080100131994</v>
      </c>
      <c r="B26413" t="s">
        <v>25222</v>
      </c>
    </row>
    <row r="26414" spans="1:2">
      <c r="A26414" s="1">
        <v>2080100132007</v>
      </c>
      <c r="B26414" t="s">
        <v>25223</v>
      </c>
    </row>
    <row r="26415" spans="1:2">
      <c r="A26415" s="1">
        <v>2080100132014</v>
      </c>
      <c r="B26415" t="s">
        <v>25224</v>
      </c>
    </row>
    <row r="26416" spans="1:2">
      <c r="A26416" s="1">
        <v>2080100132021</v>
      </c>
      <c r="B26416" t="s">
        <v>25225</v>
      </c>
    </row>
    <row r="26417" spans="1:2">
      <c r="A26417" s="1">
        <v>2080100132038</v>
      </c>
      <c r="B26417" t="s">
        <v>25226</v>
      </c>
    </row>
    <row r="26418" spans="1:2">
      <c r="A26418" s="1">
        <v>2080100132045</v>
      </c>
      <c r="B26418" t="s">
        <v>25227</v>
      </c>
    </row>
    <row r="26419" spans="1:2">
      <c r="A26419" s="1">
        <v>2080100132052</v>
      </c>
      <c r="B26419" t="s">
        <v>25228</v>
      </c>
    </row>
    <row r="26420" spans="1:2">
      <c r="A26420" s="1">
        <v>2080100132069</v>
      </c>
      <c r="B26420" t="s">
        <v>25229</v>
      </c>
    </row>
    <row r="26421" spans="1:2">
      <c r="A26421" s="1">
        <v>2080100132076</v>
      </c>
      <c r="B26421" t="s">
        <v>25230</v>
      </c>
    </row>
    <row r="26422" spans="1:2">
      <c r="A26422" s="1">
        <v>2080100132083</v>
      </c>
      <c r="B26422" t="s">
        <v>25231</v>
      </c>
    </row>
    <row r="26423" spans="1:2">
      <c r="A26423" s="1">
        <v>2080100132090</v>
      </c>
      <c r="B26423" t="s">
        <v>25232</v>
      </c>
    </row>
    <row r="26424" spans="1:2">
      <c r="A26424" s="1">
        <v>2080100132106</v>
      </c>
      <c r="B26424" t="s">
        <v>25233</v>
      </c>
    </row>
    <row r="26425" spans="1:2">
      <c r="A26425" s="1">
        <v>2080100132113</v>
      </c>
      <c r="B26425" t="s">
        <v>25234</v>
      </c>
    </row>
    <row r="26426" spans="1:2">
      <c r="A26426" s="1">
        <v>2080100132120</v>
      </c>
      <c r="B26426" t="s">
        <v>25235</v>
      </c>
    </row>
    <row r="26427" spans="1:2">
      <c r="A26427" s="1">
        <v>2080100132137</v>
      </c>
      <c r="B26427" t="s">
        <v>25236</v>
      </c>
    </row>
    <row r="26428" spans="1:2">
      <c r="A26428" s="1">
        <v>2080100132144</v>
      </c>
      <c r="B26428" t="s">
        <v>25237</v>
      </c>
    </row>
    <row r="26429" spans="1:2">
      <c r="A26429" s="1">
        <v>2080100132151</v>
      </c>
      <c r="B26429" t="s">
        <v>25238</v>
      </c>
    </row>
    <row r="26430" spans="1:2">
      <c r="A26430" s="1">
        <v>2080100132168</v>
      </c>
      <c r="B26430" t="s">
        <v>25239</v>
      </c>
    </row>
    <row r="26431" spans="1:2">
      <c r="A26431" s="1">
        <v>2080100132175</v>
      </c>
      <c r="B26431" t="s">
        <v>25240</v>
      </c>
    </row>
    <row r="26432" spans="1:2">
      <c r="A26432" s="1">
        <v>2080100132182</v>
      </c>
      <c r="B26432" t="s">
        <v>25241</v>
      </c>
    </row>
    <row r="26433" spans="1:2">
      <c r="A26433" s="1">
        <v>2080100132199</v>
      </c>
      <c r="B26433" t="s">
        <v>25242</v>
      </c>
    </row>
    <row r="26434" spans="1:2">
      <c r="A26434" s="1">
        <v>2080100132205</v>
      </c>
      <c r="B26434" t="s">
        <v>25243</v>
      </c>
    </row>
    <row r="26435" spans="1:2">
      <c r="A26435" s="1">
        <v>2080100132212</v>
      </c>
      <c r="B26435" t="s">
        <v>25244</v>
      </c>
    </row>
    <row r="26436" spans="1:2">
      <c r="A26436" s="1">
        <v>2080100132229</v>
      </c>
      <c r="B26436" t="s">
        <v>25245</v>
      </c>
    </row>
    <row r="26437" spans="1:2">
      <c r="A26437" s="1">
        <v>2080100132236</v>
      </c>
      <c r="B26437" t="s">
        <v>25246</v>
      </c>
    </row>
    <row r="26438" spans="1:2">
      <c r="A26438" s="1">
        <v>2080100132243</v>
      </c>
      <c r="B26438" t="s">
        <v>25247</v>
      </c>
    </row>
    <row r="26439" spans="1:2">
      <c r="A26439" s="1">
        <v>2080100132250</v>
      </c>
      <c r="B26439" t="s">
        <v>25248</v>
      </c>
    </row>
    <row r="26440" spans="1:2">
      <c r="A26440" s="1">
        <v>2080100132267</v>
      </c>
      <c r="B26440" t="s">
        <v>25249</v>
      </c>
    </row>
    <row r="26441" spans="1:2">
      <c r="A26441" s="1">
        <v>2080100132274</v>
      </c>
      <c r="B26441" t="s">
        <v>25250</v>
      </c>
    </row>
    <row r="26442" spans="1:2">
      <c r="A26442" s="1">
        <v>2080100132281</v>
      </c>
      <c r="B26442" t="s">
        <v>25251</v>
      </c>
    </row>
    <row r="26443" spans="1:2">
      <c r="A26443" s="1">
        <v>2080100132298</v>
      </c>
      <c r="B26443" t="s">
        <v>25252</v>
      </c>
    </row>
    <row r="26444" spans="1:2">
      <c r="A26444" s="1">
        <v>2080100132304</v>
      </c>
      <c r="B26444" t="s">
        <v>25253</v>
      </c>
    </row>
    <row r="26445" spans="1:2">
      <c r="A26445" s="1">
        <v>2080100132311</v>
      </c>
      <c r="B26445" t="s">
        <v>25254</v>
      </c>
    </row>
    <row r="26446" spans="1:2">
      <c r="A26446" s="1">
        <v>2080100132328</v>
      </c>
      <c r="B26446" t="s">
        <v>25255</v>
      </c>
    </row>
    <row r="26447" spans="1:2">
      <c r="A26447" s="1">
        <v>2080100132335</v>
      </c>
      <c r="B26447" t="s">
        <v>25256</v>
      </c>
    </row>
    <row r="26448" spans="1:2">
      <c r="A26448" s="1">
        <v>2080100132342</v>
      </c>
      <c r="B26448" t="s">
        <v>25257</v>
      </c>
    </row>
    <row r="26449" spans="1:2">
      <c r="A26449" s="1">
        <v>2080100132359</v>
      </c>
      <c r="B26449" t="s">
        <v>25258</v>
      </c>
    </row>
    <row r="26450" spans="1:2">
      <c r="A26450" s="1">
        <v>2080100132366</v>
      </c>
      <c r="B26450" t="s">
        <v>25259</v>
      </c>
    </row>
    <row r="26451" spans="1:2">
      <c r="A26451" s="1">
        <v>2080100132373</v>
      </c>
      <c r="B26451" t="s">
        <v>25260</v>
      </c>
    </row>
    <row r="26452" spans="1:2">
      <c r="A26452" s="1">
        <v>2080100132380</v>
      </c>
      <c r="B26452" t="s">
        <v>25261</v>
      </c>
    </row>
    <row r="26453" spans="1:2">
      <c r="A26453" s="1">
        <v>2080100132397</v>
      </c>
      <c r="B26453" t="s">
        <v>25262</v>
      </c>
    </row>
    <row r="26454" spans="1:2">
      <c r="A26454" s="1">
        <v>2080100132403</v>
      </c>
      <c r="B26454" t="s">
        <v>25263</v>
      </c>
    </row>
    <row r="26455" spans="1:2">
      <c r="A26455" s="1">
        <v>2080100132410</v>
      </c>
      <c r="B26455" t="s">
        <v>25264</v>
      </c>
    </row>
    <row r="26456" spans="1:2">
      <c r="A26456" s="1">
        <v>2080100132427</v>
      </c>
      <c r="B26456" t="s">
        <v>25265</v>
      </c>
    </row>
    <row r="26457" spans="1:2">
      <c r="A26457" s="1">
        <v>2080100132434</v>
      </c>
      <c r="B26457" t="s">
        <v>25266</v>
      </c>
    </row>
    <row r="26458" spans="1:2">
      <c r="A26458" s="1">
        <v>2080100132441</v>
      </c>
      <c r="B26458" t="s">
        <v>25267</v>
      </c>
    </row>
    <row r="26459" spans="1:2">
      <c r="A26459" s="1">
        <v>2080100132458</v>
      </c>
      <c r="B26459" t="s">
        <v>25268</v>
      </c>
    </row>
    <row r="26460" spans="1:2">
      <c r="A26460" s="1">
        <v>2080100132465</v>
      </c>
      <c r="B26460" t="s">
        <v>25269</v>
      </c>
    </row>
    <row r="26461" spans="1:2">
      <c r="A26461" s="1">
        <v>2080100132472</v>
      </c>
      <c r="B26461" t="s">
        <v>25270</v>
      </c>
    </row>
    <row r="26462" spans="1:2">
      <c r="A26462" s="1">
        <v>2080100132533</v>
      </c>
      <c r="B26462" t="s">
        <v>25271</v>
      </c>
    </row>
    <row r="26463" spans="1:2">
      <c r="A26463" s="1">
        <v>2080100132540</v>
      </c>
      <c r="B26463" t="s">
        <v>25272</v>
      </c>
    </row>
    <row r="26464" spans="1:2">
      <c r="A26464" s="1">
        <v>2080100132557</v>
      </c>
      <c r="B26464" t="s">
        <v>25273</v>
      </c>
    </row>
    <row r="26465" spans="1:2">
      <c r="A26465" s="1">
        <v>2080100132564</v>
      </c>
      <c r="B26465" t="s">
        <v>25274</v>
      </c>
    </row>
    <row r="26466" spans="1:2">
      <c r="A26466" s="1">
        <v>2080100132571</v>
      </c>
      <c r="B26466" t="s">
        <v>25275</v>
      </c>
    </row>
    <row r="26467" spans="1:2">
      <c r="A26467" s="1">
        <v>2080100132588</v>
      </c>
      <c r="B26467" t="s">
        <v>25276</v>
      </c>
    </row>
    <row r="26468" spans="1:2">
      <c r="A26468" s="1">
        <v>2080100132595</v>
      </c>
      <c r="B26468" t="s">
        <v>25277</v>
      </c>
    </row>
    <row r="26469" spans="1:2">
      <c r="A26469" s="1">
        <v>2080100132601</v>
      </c>
      <c r="B26469" t="s">
        <v>25278</v>
      </c>
    </row>
    <row r="26470" spans="1:2">
      <c r="A26470" s="1">
        <v>2080100132618</v>
      </c>
      <c r="B26470" t="s">
        <v>25279</v>
      </c>
    </row>
    <row r="26471" spans="1:2">
      <c r="A26471" s="1">
        <v>2080100132625</v>
      </c>
      <c r="B26471" t="s">
        <v>25280</v>
      </c>
    </row>
    <row r="26472" spans="1:2">
      <c r="A26472" s="1">
        <v>2080100132632</v>
      </c>
      <c r="B26472" t="s">
        <v>25281</v>
      </c>
    </row>
    <row r="26473" spans="1:2">
      <c r="A26473" s="1">
        <v>2080100132649</v>
      </c>
      <c r="B26473" t="s">
        <v>25282</v>
      </c>
    </row>
    <row r="26474" spans="1:2">
      <c r="A26474" s="1">
        <v>2080100132656</v>
      </c>
      <c r="B26474" t="s">
        <v>25283</v>
      </c>
    </row>
    <row r="26475" spans="1:2">
      <c r="A26475" s="1">
        <v>2080100132663</v>
      </c>
      <c r="B26475" t="s">
        <v>25284</v>
      </c>
    </row>
    <row r="26476" spans="1:2">
      <c r="A26476" s="1">
        <v>2080100132670</v>
      </c>
      <c r="B26476" t="s">
        <v>25285</v>
      </c>
    </row>
    <row r="26477" spans="1:2">
      <c r="A26477" s="1">
        <v>2080100132687</v>
      </c>
      <c r="B26477" t="s">
        <v>25286</v>
      </c>
    </row>
    <row r="26478" spans="1:2">
      <c r="A26478" s="1">
        <v>2080100132694</v>
      </c>
      <c r="B26478" t="s">
        <v>25287</v>
      </c>
    </row>
    <row r="26479" spans="1:2">
      <c r="A26479" s="1">
        <v>2080100132700</v>
      </c>
      <c r="B26479" t="s">
        <v>25288</v>
      </c>
    </row>
    <row r="26480" spans="1:2">
      <c r="A26480" s="1">
        <v>2080100132717</v>
      </c>
      <c r="B26480" t="s">
        <v>25289</v>
      </c>
    </row>
    <row r="26481" spans="1:2">
      <c r="A26481" s="1">
        <v>2080100132724</v>
      </c>
      <c r="B26481" t="s">
        <v>25290</v>
      </c>
    </row>
    <row r="26482" spans="1:2">
      <c r="A26482" s="1">
        <v>2080100132731</v>
      </c>
      <c r="B26482" t="s">
        <v>25291</v>
      </c>
    </row>
    <row r="26483" spans="1:2">
      <c r="A26483" s="1">
        <v>2080100132748</v>
      </c>
      <c r="B26483" t="s">
        <v>25292</v>
      </c>
    </row>
    <row r="26484" spans="1:2">
      <c r="A26484" s="1">
        <v>2080100132755</v>
      </c>
      <c r="B26484" t="s">
        <v>25293</v>
      </c>
    </row>
    <row r="26485" spans="1:2">
      <c r="A26485" s="1">
        <v>2080100132762</v>
      </c>
      <c r="B26485" t="s">
        <v>25294</v>
      </c>
    </row>
    <row r="26486" spans="1:2">
      <c r="A26486" s="1">
        <v>2080100132779</v>
      </c>
      <c r="B26486" t="s">
        <v>25295</v>
      </c>
    </row>
    <row r="26487" spans="1:2">
      <c r="A26487" s="1">
        <v>2080100132786</v>
      </c>
      <c r="B26487" t="s">
        <v>25296</v>
      </c>
    </row>
    <row r="26488" spans="1:2">
      <c r="A26488" s="1">
        <v>2080100132793</v>
      </c>
      <c r="B26488" t="s">
        <v>25297</v>
      </c>
    </row>
    <row r="26489" spans="1:2">
      <c r="A26489" s="1">
        <v>2080100132809</v>
      </c>
      <c r="B26489" t="s">
        <v>25298</v>
      </c>
    </row>
    <row r="26490" spans="1:2">
      <c r="A26490" s="1">
        <v>2080100132816</v>
      </c>
      <c r="B26490" t="s">
        <v>25299</v>
      </c>
    </row>
    <row r="26491" spans="1:2">
      <c r="A26491" s="1">
        <v>2080100132823</v>
      </c>
      <c r="B26491" t="s">
        <v>25300</v>
      </c>
    </row>
    <row r="26492" spans="1:2">
      <c r="A26492" s="1">
        <v>2080100132830</v>
      </c>
      <c r="B26492" t="s">
        <v>25301</v>
      </c>
    </row>
    <row r="26493" spans="1:2">
      <c r="A26493" s="1">
        <v>2080100132847</v>
      </c>
      <c r="B26493" t="s">
        <v>25302</v>
      </c>
    </row>
    <row r="26494" spans="1:2">
      <c r="A26494" s="1">
        <v>2080100132854</v>
      </c>
      <c r="B26494" t="s">
        <v>25303</v>
      </c>
    </row>
    <row r="26495" spans="1:2">
      <c r="A26495" s="1">
        <v>2080100132861</v>
      </c>
      <c r="B26495" t="s">
        <v>25304</v>
      </c>
    </row>
    <row r="26496" spans="1:2">
      <c r="A26496" s="1">
        <v>2080100132878</v>
      </c>
      <c r="B26496" t="s">
        <v>25305</v>
      </c>
    </row>
    <row r="26497" spans="1:2">
      <c r="A26497" s="1">
        <v>2080100132885</v>
      </c>
      <c r="B26497" t="s">
        <v>25306</v>
      </c>
    </row>
    <row r="26498" spans="1:2">
      <c r="A26498" s="1">
        <v>2080100132892</v>
      </c>
      <c r="B26498" t="s">
        <v>25307</v>
      </c>
    </row>
    <row r="26499" spans="1:2">
      <c r="A26499" s="1">
        <v>2080100132908</v>
      </c>
      <c r="B26499" t="s">
        <v>25308</v>
      </c>
    </row>
    <row r="26500" spans="1:2">
      <c r="A26500" s="1">
        <v>2080100132915</v>
      </c>
      <c r="B26500" t="s">
        <v>25309</v>
      </c>
    </row>
    <row r="26501" spans="1:2">
      <c r="A26501" s="1">
        <v>2080100132922</v>
      </c>
      <c r="B26501" t="s">
        <v>25310</v>
      </c>
    </row>
    <row r="26502" spans="1:2">
      <c r="A26502" s="1">
        <v>2080100132939</v>
      </c>
      <c r="B26502" t="s">
        <v>25311</v>
      </c>
    </row>
    <row r="26503" spans="1:2">
      <c r="A26503" s="1">
        <v>2080100132946</v>
      </c>
      <c r="B26503" t="s">
        <v>25312</v>
      </c>
    </row>
    <row r="26504" spans="1:2">
      <c r="A26504" s="1">
        <v>2080100132953</v>
      </c>
      <c r="B26504" t="s">
        <v>25313</v>
      </c>
    </row>
    <row r="26505" spans="1:2">
      <c r="A26505" s="1">
        <v>2080100132960</v>
      </c>
      <c r="B26505" t="s">
        <v>25314</v>
      </c>
    </row>
    <row r="26506" spans="1:2">
      <c r="A26506" s="1">
        <v>2080100132977</v>
      </c>
      <c r="B26506" t="s">
        <v>25315</v>
      </c>
    </row>
    <row r="26507" spans="1:2">
      <c r="A26507" s="1">
        <v>2080100132984</v>
      </c>
      <c r="B26507" t="s">
        <v>25316</v>
      </c>
    </row>
    <row r="26508" spans="1:2">
      <c r="A26508" s="1">
        <v>2080100132991</v>
      </c>
      <c r="B26508" t="s">
        <v>25317</v>
      </c>
    </row>
    <row r="26509" spans="1:2">
      <c r="A26509" s="1">
        <v>2080100133004</v>
      </c>
      <c r="B26509" t="s">
        <v>25318</v>
      </c>
    </row>
    <row r="26510" spans="1:2">
      <c r="A26510" s="1">
        <v>2080100133011</v>
      </c>
      <c r="B26510" t="s">
        <v>25319</v>
      </c>
    </row>
    <row r="26511" spans="1:2">
      <c r="A26511" s="1">
        <v>2080100133028</v>
      </c>
      <c r="B26511" t="s">
        <v>25320</v>
      </c>
    </row>
    <row r="26512" spans="1:2">
      <c r="A26512" s="1">
        <v>2080100133035</v>
      </c>
      <c r="B26512" t="s">
        <v>25321</v>
      </c>
    </row>
    <row r="26513" spans="1:2">
      <c r="A26513" s="1">
        <v>2080100133042</v>
      </c>
      <c r="B26513" t="s">
        <v>25322</v>
      </c>
    </row>
    <row r="26514" spans="1:2">
      <c r="A26514" s="1">
        <v>2080100133059</v>
      </c>
      <c r="B26514" t="s">
        <v>25323</v>
      </c>
    </row>
    <row r="26515" spans="1:2">
      <c r="A26515" s="1">
        <v>2080100133066</v>
      </c>
      <c r="B26515" t="s">
        <v>25324</v>
      </c>
    </row>
    <row r="26516" spans="1:2">
      <c r="A26516" s="1">
        <v>2080100133073</v>
      </c>
      <c r="B26516" t="s">
        <v>25325</v>
      </c>
    </row>
    <row r="26517" spans="1:2">
      <c r="A26517" s="1">
        <v>2080100133080</v>
      </c>
      <c r="B26517" t="s">
        <v>25326</v>
      </c>
    </row>
    <row r="26518" spans="1:2">
      <c r="A26518" s="1">
        <v>2080100133097</v>
      </c>
      <c r="B26518" t="s">
        <v>25327</v>
      </c>
    </row>
    <row r="26519" spans="1:2">
      <c r="A26519" s="1">
        <v>2080100133103</v>
      </c>
      <c r="B26519" t="s">
        <v>25328</v>
      </c>
    </row>
    <row r="26520" spans="1:2">
      <c r="A26520" s="1">
        <v>2080100133110</v>
      </c>
      <c r="B26520" t="s">
        <v>25329</v>
      </c>
    </row>
    <row r="26521" spans="1:2">
      <c r="A26521" s="1">
        <v>2080100133127</v>
      </c>
      <c r="B26521" t="s">
        <v>25330</v>
      </c>
    </row>
    <row r="26522" spans="1:2">
      <c r="A26522" s="1">
        <v>2080100133134</v>
      </c>
      <c r="B26522" t="s">
        <v>25331</v>
      </c>
    </row>
    <row r="26523" spans="1:2">
      <c r="A26523" s="1">
        <v>2080100133141</v>
      </c>
      <c r="B26523" t="s">
        <v>25332</v>
      </c>
    </row>
    <row r="26524" spans="1:2">
      <c r="A26524" s="1">
        <v>2080100133158</v>
      </c>
      <c r="B26524" t="s">
        <v>25333</v>
      </c>
    </row>
    <row r="26525" spans="1:2">
      <c r="A26525" s="1">
        <v>2080100133165</v>
      </c>
      <c r="B26525" t="s">
        <v>25334</v>
      </c>
    </row>
    <row r="26526" spans="1:2">
      <c r="A26526" s="1">
        <v>2080100133172</v>
      </c>
      <c r="B26526" t="s">
        <v>25335</v>
      </c>
    </row>
    <row r="26527" spans="1:2">
      <c r="A26527" s="1">
        <v>2080100133189</v>
      </c>
      <c r="B26527" t="s">
        <v>25336</v>
      </c>
    </row>
    <row r="26528" spans="1:2">
      <c r="A26528" s="1">
        <v>2080100133196</v>
      </c>
      <c r="B26528" t="s">
        <v>25337</v>
      </c>
    </row>
    <row r="26529" spans="1:2">
      <c r="A26529" s="1">
        <v>2080100133202</v>
      </c>
      <c r="B26529" t="s">
        <v>25338</v>
      </c>
    </row>
    <row r="26530" spans="1:2">
      <c r="A26530" s="1">
        <v>2080100133219</v>
      </c>
      <c r="B26530" t="s">
        <v>25339</v>
      </c>
    </row>
    <row r="26531" spans="1:2">
      <c r="A26531" s="1">
        <v>2080100133226</v>
      </c>
      <c r="B26531" t="s">
        <v>25340</v>
      </c>
    </row>
    <row r="26532" spans="1:2">
      <c r="A26532" s="1">
        <v>2080100133233</v>
      </c>
      <c r="B26532" t="s">
        <v>25341</v>
      </c>
    </row>
    <row r="26533" spans="1:2">
      <c r="A26533" s="1">
        <v>2080100133240</v>
      </c>
      <c r="B26533" t="s">
        <v>25342</v>
      </c>
    </row>
    <row r="26534" spans="1:2">
      <c r="A26534" s="1">
        <v>2080100133257</v>
      </c>
      <c r="B26534" t="s">
        <v>25343</v>
      </c>
    </row>
    <row r="26535" spans="1:2">
      <c r="A26535" s="1">
        <v>2080100133264</v>
      </c>
      <c r="B26535" t="s">
        <v>25344</v>
      </c>
    </row>
    <row r="26536" spans="1:2">
      <c r="A26536" s="1">
        <v>2080100133271</v>
      </c>
      <c r="B26536" t="s">
        <v>25345</v>
      </c>
    </row>
    <row r="26537" spans="1:2">
      <c r="A26537" s="1">
        <v>2080100133288</v>
      </c>
      <c r="B26537" t="s">
        <v>25346</v>
      </c>
    </row>
    <row r="26538" spans="1:2">
      <c r="A26538" s="1">
        <v>2080100133295</v>
      </c>
      <c r="B26538" t="s">
        <v>25347</v>
      </c>
    </row>
    <row r="26539" spans="1:2">
      <c r="A26539" s="1">
        <v>2080100133301</v>
      </c>
      <c r="B26539" t="s">
        <v>25348</v>
      </c>
    </row>
    <row r="26540" spans="1:2">
      <c r="A26540" s="1">
        <v>2080100133318</v>
      </c>
      <c r="B26540" t="s">
        <v>25349</v>
      </c>
    </row>
    <row r="26541" spans="1:2">
      <c r="A26541" s="1">
        <v>2080100133325</v>
      </c>
      <c r="B26541" t="s">
        <v>25350</v>
      </c>
    </row>
    <row r="26542" spans="1:2">
      <c r="A26542" s="1">
        <v>2080100133332</v>
      </c>
      <c r="B26542" t="s">
        <v>25351</v>
      </c>
    </row>
    <row r="26543" spans="1:2">
      <c r="A26543" s="1">
        <v>2080100133639</v>
      </c>
      <c r="B26543" t="s">
        <v>25352</v>
      </c>
    </row>
    <row r="26544" spans="1:2">
      <c r="A26544" s="1">
        <v>2080100133646</v>
      </c>
      <c r="B26544" t="s">
        <v>25353</v>
      </c>
    </row>
    <row r="26545" spans="1:2">
      <c r="A26545" s="1">
        <v>2080100133653</v>
      </c>
      <c r="B26545" t="s">
        <v>25354</v>
      </c>
    </row>
    <row r="26546" spans="1:2">
      <c r="A26546" s="1">
        <v>2080100133660</v>
      </c>
      <c r="B26546" t="s">
        <v>25355</v>
      </c>
    </row>
    <row r="26547" spans="1:2">
      <c r="A26547" s="1">
        <v>2080100133677</v>
      </c>
      <c r="B26547" t="s">
        <v>25356</v>
      </c>
    </row>
    <row r="26548" spans="1:2">
      <c r="A26548" s="1">
        <v>2080100133684</v>
      </c>
      <c r="B26548" t="s">
        <v>25357</v>
      </c>
    </row>
    <row r="26549" spans="1:2">
      <c r="A26549" s="1">
        <v>2080100133691</v>
      </c>
      <c r="B26549" t="s">
        <v>25358</v>
      </c>
    </row>
    <row r="26550" spans="1:2">
      <c r="A26550" s="1">
        <v>2080100133707</v>
      </c>
      <c r="B26550" t="s">
        <v>25359</v>
      </c>
    </row>
    <row r="26551" spans="1:2">
      <c r="A26551" s="1">
        <v>2080100133714</v>
      </c>
      <c r="B26551" t="s">
        <v>25360</v>
      </c>
    </row>
    <row r="26552" spans="1:2">
      <c r="A26552" s="1">
        <v>2080100133721</v>
      </c>
      <c r="B26552" t="s">
        <v>25361</v>
      </c>
    </row>
    <row r="26553" spans="1:2">
      <c r="A26553" s="1">
        <v>2080100133738</v>
      </c>
      <c r="B26553" t="s">
        <v>25362</v>
      </c>
    </row>
    <row r="26554" spans="1:2">
      <c r="A26554" s="1">
        <v>2080100133745</v>
      </c>
      <c r="B26554" t="s">
        <v>25363</v>
      </c>
    </row>
    <row r="26555" spans="1:2">
      <c r="A26555" s="1">
        <v>2080100133752</v>
      </c>
      <c r="B26555" t="s">
        <v>25364</v>
      </c>
    </row>
    <row r="26556" spans="1:2">
      <c r="A26556" s="1">
        <v>2080100133769</v>
      </c>
      <c r="B26556" t="s">
        <v>25365</v>
      </c>
    </row>
    <row r="26557" spans="1:2">
      <c r="A26557" s="1">
        <v>2080100133776</v>
      </c>
      <c r="B26557" t="s">
        <v>25366</v>
      </c>
    </row>
    <row r="26558" spans="1:2">
      <c r="A26558" s="1">
        <v>2080100133783</v>
      </c>
      <c r="B26558" t="s">
        <v>25367</v>
      </c>
    </row>
    <row r="26559" spans="1:2">
      <c r="A26559" s="1">
        <v>2080100133790</v>
      </c>
      <c r="B26559" t="s">
        <v>25368</v>
      </c>
    </row>
    <row r="26560" spans="1:2">
      <c r="A26560" s="1">
        <v>2080100133806</v>
      </c>
      <c r="B26560" t="s">
        <v>25369</v>
      </c>
    </row>
    <row r="26561" spans="1:2">
      <c r="A26561" s="1">
        <v>2080100133813</v>
      </c>
      <c r="B26561" t="s">
        <v>25370</v>
      </c>
    </row>
    <row r="26562" spans="1:2">
      <c r="A26562" s="1">
        <v>2080100133820</v>
      </c>
      <c r="B26562" t="s">
        <v>25371</v>
      </c>
    </row>
    <row r="26563" spans="1:2">
      <c r="A26563" s="1">
        <v>2080100133837</v>
      </c>
      <c r="B26563" t="s">
        <v>25372</v>
      </c>
    </row>
    <row r="26564" spans="1:2">
      <c r="A26564" s="1">
        <v>2080100133844</v>
      </c>
      <c r="B26564" t="s">
        <v>25373</v>
      </c>
    </row>
    <row r="26565" spans="1:2">
      <c r="A26565" s="1">
        <v>2080100133851</v>
      </c>
      <c r="B26565" t="s">
        <v>25374</v>
      </c>
    </row>
    <row r="26566" spans="1:2">
      <c r="A26566" s="1">
        <v>2080100133868</v>
      </c>
      <c r="B26566" t="s">
        <v>25375</v>
      </c>
    </row>
    <row r="26567" spans="1:2">
      <c r="A26567" s="1">
        <v>2080100133875</v>
      </c>
      <c r="B26567" t="s">
        <v>25376</v>
      </c>
    </row>
    <row r="26568" spans="1:2">
      <c r="A26568" s="1">
        <v>2080100133882</v>
      </c>
      <c r="B26568" t="s">
        <v>25377</v>
      </c>
    </row>
    <row r="26569" spans="1:2">
      <c r="A26569" s="1">
        <v>2080100133899</v>
      </c>
      <c r="B26569" t="s">
        <v>25378</v>
      </c>
    </row>
    <row r="26570" spans="1:2">
      <c r="A26570" s="1">
        <v>2080100133905</v>
      </c>
      <c r="B26570" t="s">
        <v>25379</v>
      </c>
    </row>
    <row r="26571" spans="1:2">
      <c r="A26571" s="1">
        <v>2080100133912</v>
      </c>
      <c r="B26571" t="s">
        <v>25380</v>
      </c>
    </row>
    <row r="26572" spans="1:2">
      <c r="A26572" s="1">
        <v>2080100133929</v>
      </c>
      <c r="B26572" t="s">
        <v>25381</v>
      </c>
    </row>
    <row r="26573" spans="1:2">
      <c r="A26573" s="1">
        <v>2080100133936</v>
      </c>
      <c r="B26573" t="s">
        <v>25382</v>
      </c>
    </row>
    <row r="26574" spans="1:2">
      <c r="A26574" s="1">
        <v>2080100133943</v>
      </c>
      <c r="B26574" t="s">
        <v>25383</v>
      </c>
    </row>
    <row r="26575" spans="1:2">
      <c r="A26575" s="1">
        <v>2080100133950</v>
      </c>
      <c r="B26575" t="s">
        <v>25384</v>
      </c>
    </row>
    <row r="26576" spans="1:2">
      <c r="A26576" s="1">
        <v>2080100133967</v>
      </c>
      <c r="B26576" t="s">
        <v>25385</v>
      </c>
    </row>
    <row r="26577" spans="1:2">
      <c r="A26577" s="1">
        <v>2080100133974</v>
      </c>
      <c r="B26577" t="s">
        <v>25386</v>
      </c>
    </row>
    <row r="26578" spans="1:2">
      <c r="A26578" s="1">
        <v>2080100133981</v>
      </c>
      <c r="B26578" t="s">
        <v>25387</v>
      </c>
    </row>
    <row r="26579" spans="1:2">
      <c r="A26579" s="1">
        <v>2080100133998</v>
      </c>
      <c r="B26579" t="s">
        <v>25388</v>
      </c>
    </row>
    <row r="26580" spans="1:2">
      <c r="A26580" s="1">
        <v>2080100134001</v>
      </c>
      <c r="B26580" t="s">
        <v>25389</v>
      </c>
    </row>
    <row r="26581" spans="1:2">
      <c r="A26581" s="1">
        <v>2080100134018</v>
      </c>
      <c r="B26581" t="s">
        <v>25390</v>
      </c>
    </row>
    <row r="26582" spans="1:2">
      <c r="A26582" s="1">
        <v>2080100134025</v>
      </c>
      <c r="B26582" t="s">
        <v>25391</v>
      </c>
    </row>
    <row r="26583" spans="1:2">
      <c r="A26583" s="1">
        <v>2080100134032</v>
      </c>
      <c r="B26583" t="s">
        <v>25392</v>
      </c>
    </row>
    <row r="26584" spans="1:2">
      <c r="A26584" s="1">
        <v>2080100134049</v>
      </c>
      <c r="B26584" t="s">
        <v>25393</v>
      </c>
    </row>
    <row r="26585" spans="1:2">
      <c r="A26585" s="1">
        <v>2080100134056</v>
      </c>
      <c r="B26585" t="s">
        <v>25394</v>
      </c>
    </row>
    <row r="26586" spans="1:2">
      <c r="A26586" s="1">
        <v>2080100134063</v>
      </c>
      <c r="B26586" t="s">
        <v>25395</v>
      </c>
    </row>
    <row r="26587" spans="1:2">
      <c r="A26587" s="1">
        <v>2080100134070</v>
      </c>
      <c r="B26587" t="s">
        <v>25396</v>
      </c>
    </row>
    <row r="26588" spans="1:2">
      <c r="A26588" s="1">
        <v>2080100134087</v>
      </c>
      <c r="B26588" t="s">
        <v>25397</v>
      </c>
    </row>
    <row r="26589" spans="1:2">
      <c r="A26589" s="1">
        <v>2080100134094</v>
      </c>
      <c r="B26589" t="s">
        <v>25398</v>
      </c>
    </row>
    <row r="26590" spans="1:2">
      <c r="A26590" s="1">
        <v>2080100134100</v>
      </c>
      <c r="B26590" t="s">
        <v>25399</v>
      </c>
    </row>
    <row r="26591" spans="1:2">
      <c r="A26591" s="1">
        <v>2080100134117</v>
      </c>
      <c r="B26591" t="s">
        <v>25400</v>
      </c>
    </row>
    <row r="26592" spans="1:2">
      <c r="A26592" s="1">
        <v>2080100134124</v>
      </c>
      <c r="B26592" t="s">
        <v>25401</v>
      </c>
    </row>
    <row r="26593" spans="1:2">
      <c r="A26593" s="1">
        <v>2080100134131</v>
      </c>
      <c r="B26593" t="s">
        <v>25402</v>
      </c>
    </row>
    <row r="26594" spans="1:2">
      <c r="A26594" s="1">
        <v>2080100134148</v>
      </c>
      <c r="B26594" t="s">
        <v>25403</v>
      </c>
    </row>
    <row r="26595" spans="1:2">
      <c r="A26595" s="1">
        <v>2080100134155</v>
      </c>
      <c r="B26595" t="s">
        <v>25404</v>
      </c>
    </row>
    <row r="26596" spans="1:2">
      <c r="A26596" s="1">
        <v>2080100134162</v>
      </c>
      <c r="B26596" t="s">
        <v>25405</v>
      </c>
    </row>
    <row r="26597" spans="1:2">
      <c r="A26597" s="1">
        <v>2080100134179</v>
      </c>
      <c r="B26597" t="s">
        <v>25406</v>
      </c>
    </row>
    <row r="26598" spans="1:2">
      <c r="A26598" s="1">
        <v>2080100134186</v>
      </c>
      <c r="B26598" t="s">
        <v>25407</v>
      </c>
    </row>
    <row r="26599" spans="1:2">
      <c r="A26599" s="1">
        <v>2080100134193</v>
      </c>
      <c r="B26599" t="s">
        <v>25408</v>
      </c>
    </row>
    <row r="26600" spans="1:2">
      <c r="A26600" s="1">
        <v>2080100134209</v>
      </c>
      <c r="B26600" t="s">
        <v>25409</v>
      </c>
    </row>
    <row r="26601" spans="1:2">
      <c r="A26601" s="1">
        <v>2080100134216</v>
      </c>
      <c r="B26601" t="s">
        <v>25410</v>
      </c>
    </row>
    <row r="26602" spans="1:2">
      <c r="A26602" s="1">
        <v>2080100134223</v>
      </c>
      <c r="B26602" t="s">
        <v>25411</v>
      </c>
    </row>
    <row r="26603" spans="1:2">
      <c r="A26603" s="1">
        <v>2080100134230</v>
      </c>
      <c r="B26603" t="e">
        <f>+LAMP-CEILING LAMP LED TC-8380/600</f>
        <v>#NAME?</v>
      </c>
    </row>
    <row r="26604" spans="1:2">
      <c r="A26604" s="1">
        <v>2080100134247</v>
      </c>
      <c r="B26604" t="e">
        <f>+LAMP-CEILING LAMP LED TC-8302/600</f>
        <v>#NAME?</v>
      </c>
    </row>
    <row r="26605" spans="1:2">
      <c r="A26605" s="1">
        <v>2080100134254</v>
      </c>
      <c r="B26605" t="s">
        <v>25412</v>
      </c>
    </row>
    <row r="26606" spans="1:2">
      <c r="A26606" s="1">
        <v>2080100134261</v>
      </c>
      <c r="B26606" t="e">
        <f>+LAMP-CEILING LAMP LED TC-8366/450</f>
        <v>#NAME?</v>
      </c>
    </row>
    <row r="26607" spans="1:2">
      <c r="A26607" s="1">
        <v>2080100134278</v>
      </c>
      <c r="B26607" t="s">
        <v>25413</v>
      </c>
    </row>
    <row r="26608" spans="1:2">
      <c r="A26608" s="1">
        <v>2080100134285</v>
      </c>
      <c r="B26608" t="s">
        <v>25414</v>
      </c>
    </row>
    <row r="26609" spans="1:2">
      <c r="A26609" s="1">
        <v>2080100134292</v>
      </c>
      <c r="B26609" t="s">
        <v>25415</v>
      </c>
    </row>
    <row r="26610" spans="1:2">
      <c r="A26610" s="1">
        <v>2080100134308</v>
      </c>
      <c r="B26610" t="s">
        <v>25416</v>
      </c>
    </row>
    <row r="26611" spans="1:2">
      <c r="A26611" s="1">
        <v>2080100134315</v>
      </c>
      <c r="B26611" t="s">
        <v>25417</v>
      </c>
    </row>
    <row r="26612" spans="1:2">
      <c r="A26612" s="1">
        <v>2080100134322</v>
      </c>
      <c r="B26612" t="s">
        <v>25418</v>
      </c>
    </row>
    <row r="26613" spans="1:2">
      <c r="A26613" s="1">
        <v>2080100134339</v>
      </c>
      <c r="B26613" t="s">
        <v>25419</v>
      </c>
    </row>
    <row r="26614" spans="1:2">
      <c r="A26614" s="1">
        <v>2080100134346</v>
      </c>
      <c r="B26614" t="s">
        <v>25420</v>
      </c>
    </row>
    <row r="26615" spans="1:2">
      <c r="A26615" s="1">
        <v>2080100134353</v>
      </c>
      <c r="B26615" t="s">
        <v>25421</v>
      </c>
    </row>
    <row r="26616" spans="1:2">
      <c r="A26616" s="1">
        <v>2080100134360</v>
      </c>
      <c r="B26616" t="s">
        <v>25422</v>
      </c>
    </row>
    <row r="26617" spans="1:2">
      <c r="A26617" s="1">
        <v>2080100134377</v>
      </c>
      <c r="B26617" t="s">
        <v>25423</v>
      </c>
    </row>
    <row r="26618" spans="1:2">
      <c r="A26618" s="1">
        <v>2080100134384</v>
      </c>
      <c r="B26618" t="s">
        <v>25424</v>
      </c>
    </row>
    <row r="26619" spans="1:2">
      <c r="A26619" s="1">
        <v>2080100134391</v>
      </c>
      <c r="B26619" t="s">
        <v>25425</v>
      </c>
    </row>
    <row r="26620" spans="1:2">
      <c r="A26620" s="1">
        <v>2080100134407</v>
      </c>
      <c r="B26620" t="s">
        <v>25426</v>
      </c>
    </row>
    <row r="26621" spans="1:2">
      <c r="A26621" s="1">
        <v>2080100134414</v>
      </c>
      <c r="B26621" t="s">
        <v>25427</v>
      </c>
    </row>
    <row r="26622" spans="1:2">
      <c r="A26622" s="1">
        <v>2080100134421</v>
      </c>
      <c r="B26622" t="s">
        <v>25428</v>
      </c>
    </row>
    <row r="26623" spans="1:2">
      <c r="A26623" s="1">
        <v>2080100134438</v>
      </c>
      <c r="B26623" t="s">
        <v>25429</v>
      </c>
    </row>
    <row r="26624" spans="1:2">
      <c r="A26624" s="1">
        <v>2080100134445</v>
      </c>
      <c r="B26624" t="s">
        <v>25430</v>
      </c>
    </row>
    <row r="26625" spans="1:2">
      <c r="A26625" s="1">
        <v>2080100134452</v>
      </c>
      <c r="B26625" t="s">
        <v>25431</v>
      </c>
    </row>
    <row r="26626" spans="1:2">
      <c r="A26626" s="1">
        <v>2080100134469</v>
      </c>
      <c r="B26626" t="s">
        <v>25432</v>
      </c>
    </row>
    <row r="26627" spans="1:2">
      <c r="A26627" s="1">
        <v>2080100134476</v>
      </c>
      <c r="B26627" t="s">
        <v>25433</v>
      </c>
    </row>
    <row r="26628" spans="1:2">
      <c r="A26628" s="1">
        <v>2080100134483</v>
      </c>
      <c r="B26628" t="s">
        <v>25434</v>
      </c>
    </row>
    <row r="26629" spans="1:2">
      <c r="A26629" s="1">
        <v>2080100134490</v>
      </c>
      <c r="B26629" t="s">
        <v>25435</v>
      </c>
    </row>
    <row r="26630" spans="1:2">
      <c r="A26630" s="1">
        <v>2080100134506</v>
      </c>
      <c r="B26630" t="s">
        <v>25436</v>
      </c>
    </row>
    <row r="26631" spans="1:2">
      <c r="A26631" s="1">
        <v>2080100134513</v>
      </c>
      <c r="B26631" t="s">
        <v>25437</v>
      </c>
    </row>
    <row r="26632" spans="1:2">
      <c r="A26632" s="1">
        <v>2080100134520</v>
      </c>
      <c r="B26632" t="s">
        <v>25438</v>
      </c>
    </row>
    <row r="26633" spans="1:2">
      <c r="A26633" s="1">
        <v>2080100134537</v>
      </c>
      <c r="B26633" t="s">
        <v>25439</v>
      </c>
    </row>
    <row r="26634" spans="1:2">
      <c r="A26634" s="1">
        <v>2080100134544</v>
      </c>
      <c r="B26634" t="s">
        <v>25440</v>
      </c>
    </row>
    <row r="26635" spans="1:2">
      <c r="A26635" s="1">
        <v>2080100134551</v>
      </c>
      <c r="B26635" t="s">
        <v>25441</v>
      </c>
    </row>
    <row r="26636" spans="1:2">
      <c r="A26636" s="1">
        <v>2080100134568</v>
      </c>
      <c r="B26636" t="s">
        <v>25442</v>
      </c>
    </row>
    <row r="26637" spans="1:2">
      <c r="A26637" s="1">
        <v>2080100134575</v>
      </c>
      <c r="B26637" t="s">
        <v>25443</v>
      </c>
    </row>
    <row r="26638" spans="1:2">
      <c r="A26638" s="1">
        <v>2080100134582</v>
      </c>
      <c r="B26638" t="s">
        <v>25444</v>
      </c>
    </row>
    <row r="26639" spans="1:2">
      <c r="A26639" s="1">
        <v>2080100134599</v>
      </c>
      <c r="B26639" t="s">
        <v>25445</v>
      </c>
    </row>
    <row r="26640" spans="1:2">
      <c r="A26640" s="1">
        <v>2080100134605</v>
      </c>
      <c r="B26640" t="s">
        <v>25446</v>
      </c>
    </row>
    <row r="26641" spans="1:2">
      <c r="A26641" s="1">
        <v>2080100134612</v>
      </c>
      <c r="B26641" t="s">
        <v>25447</v>
      </c>
    </row>
    <row r="26642" spans="1:2">
      <c r="A26642" s="1">
        <v>2080100134629</v>
      </c>
      <c r="B26642" t="s">
        <v>25448</v>
      </c>
    </row>
    <row r="26643" spans="1:2">
      <c r="A26643" s="1">
        <v>2080100134636</v>
      </c>
      <c r="B26643" t="s">
        <v>25449</v>
      </c>
    </row>
    <row r="26644" spans="1:2">
      <c r="A26644" s="1">
        <v>2080100134643</v>
      </c>
      <c r="B26644" t="s">
        <v>25450</v>
      </c>
    </row>
    <row r="26645" spans="1:2">
      <c r="A26645" s="1">
        <v>2080100134650</v>
      </c>
      <c r="B26645" t="s">
        <v>25451</v>
      </c>
    </row>
    <row r="26646" spans="1:2">
      <c r="A26646" s="1">
        <v>2080100134667</v>
      </c>
      <c r="B26646" t="s">
        <v>25452</v>
      </c>
    </row>
    <row r="26647" spans="1:2">
      <c r="A26647" s="1">
        <v>2080100134674</v>
      </c>
      <c r="B26647" t="s">
        <v>25453</v>
      </c>
    </row>
    <row r="26648" spans="1:2">
      <c r="A26648" s="1">
        <v>2080100134681</v>
      </c>
      <c r="B26648" t="s">
        <v>25454</v>
      </c>
    </row>
    <row r="26649" spans="1:2">
      <c r="A26649" s="1">
        <v>2080100134698</v>
      </c>
      <c r="B26649" t="s">
        <v>25455</v>
      </c>
    </row>
    <row r="26650" spans="1:2">
      <c r="A26650" s="1">
        <v>2080100134704</v>
      </c>
      <c r="B26650" t="s">
        <v>25456</v>
      </c>
    </row>
    <row r="26651" spans="1:2">
      <c r="A26651" s="1">
        <v>2080100134711</v>
      </c>
      <c r="B26651" t="s">
        <v>25457</v>
      </c>
    </row>
    <row r="26652" spans="1:2">
      <c r="A26652" s="1">
        <v>2080100134728</v>
      </c>
      <c r="B26652" t="s">
        <v>25458</v>
      </c>
    </row>
    <row r="26653" spans="1:2">
      <c r="A26653" s="1">
        <v>2080100134735</v>
      </c>
      <c r="B26653" t="s">
        <v>25459</v>
      </c>
    </row>
    <row r="26654" spans="1:2">
      <c r="A26654" s="1">
        <v>2080100134742</v>
      </c>
      <c r="B26654" t="s">
        <v>25460</v>
      </c>
    </row>
    <row r="26655" spans="1:2">
      <c r="A26655" s="1">
        <v>2080100134759</v>
      </c>
      <c r="B26655" t="s">
        <v>25461</v>
      </c>
    </row>
    <row r="26656" spans="1:2">
      <c r="A26656" s="1">
        <v>2080100134766</v>
      </c>
      <c r="B26656" t="s">
        <v>25462</v>
      </c>
    </row>
    <row r="26657" spans="1:2">
      <c r="A26657" s="1">
        <v>2080100134773</v>
      </c>
      <c r="B26657" t="s">
        <v>25463</v>
      </c>
    </row>
    <row r="26658" spans="1:2">
      <c r="A26658" s="1">
        <v>2080100134780</v>
      </c>
      <c r="B26658" t="s">
        <v>25464</v>
      </c>
    </row>
    <row r="26659" spans="1:2">
      <c r="A26659" s="1">
        <v>2080100134797</v>
      </c>
      <c r="B26659" t="s">
        <v>25465</v>
      </c>
    </row>
    <row r="26660" spans="1:2">
      <c r="A26660" s="1">
        <v>2080100134803</v>
      </c>
      <c r="B26660" t="s">
        <v>25466</v>
      </c>
    </row>
    <row r="26661" spans="1:2">
      <c r="A26661" s="1">
        <v>2080100134810</v>
      </c>
      <c r="B26661" t="s">
        <v>25467</v>
      </c>
    </row>
    <row r="26662" spans="1:2">
      <c r="A26662" s="1">
        <v>2080100134827</v>
      </c>
      <c r="B26662" t="s">
        <v>25468</v>
      </c>
    </row>
    <row r="26663" spans="1:2">
      <c r="A26663" s="1">
        <v>2080100134834</v>
      </c>
      <c r="B26663" t="s">
        <v>25469</v>
      </c>
    </row>
    <row r="26664" spans="1:2">
      <c r="A26664" s="1">
        <v>2080100134841</v>
      </c>
      <c r="B26664" t="s">
        <v>25470</v>
      </c>
    </row>
    <row r="26665" spans="1:2">
      <c r="A26665" s="1">
        <v>2080100134858</v>
      </c>
      <c r="B26665" t="s">
        <v>25471</v>
      </c>
    </row>
    <row r="26666" spans="1:2">
      <c r="A26666" s="1">
        <v>2080100134865</v>
      </c>
      <c r="B26666" t="s">
        <v>25472</v>
      </c>
    </row>
    <row r="26667" spans="1:2">
      <c r="A26667" s="1">
        <v>2080100134872</v>
      </c>
      <c r="B26667" t="s">
        <v>25473</v>
      </c>
    </row>
    <row r="26668" spans="1:2">
      <c r="A26668" s="1">
        <v>2080100134889</v>
      </c>
      <c r="B26668" t="s">
        <v>25474</v>
      </c>
    </row>
    <row r="26669" spans="1:2">
      <c r="A26669" s="1">
        <v>2080100134896</v>
      </c>
      <c r="B26669" t="s">
        <v>25475</v>
      </c>
    </row>
    <row r="26670" spans="1:2">
      <c r="A26670" s="1">
        <v>2080100134902</v>
      </c>
      <c r="B26670" t="s">
        <v>25476</v>
      </c>
    </row>
    <row r="26671" spans="1:2">
      <c r="A26671" s="1">
        <v>2080100134919</v>
      </c>
      <c r="B26671" t="s">
        <v>25477</v>
      </c>
    </row>
    <row r="26672" spans="1:2">
      <c r="A26672" s="1">
        <v>2080100134926</v>
      </c>
      <c r="B26672" t="s">
        <v>25478</v>
      </c>
    </row>
    <row r="26673" spans="1:2">
      <c r="A26673" s="1">
        <v>2080100134933</v>
      </c>
      <c r="B26673" t="s">
        <v>25479</v>
      </c>
    </row>
    <row r="26674" spans="1:2">
      <c r="A26674" s="1">
        <v>2080100134940</v>
      </c>
      <c r="B26674" t="s">
        <v>25480</v>
      </c>
    </row>
    <row r="26675" spans="1:2">
      <c r="A26675" s="1">
        <v>2080100134957</v>
      </c>
      <c r="B26675" t="s">
        <v>25481</v>
      </c>
    </row>
    <row r="26676" spans="1:2">
      <c r="A26676" s="1">
        <v>2080100134964</v>
      </c>
      <c r="B26676" t="s">
        <v>25482</v>
      </c>
    </row>
    <row r="26677" spans="1:2">
      <c r="A26677" s="1">
        <v>2080100134971</v>
      </c>
      <c r="B26677" t="s">
        <v>25483</v>
      </c>
    </row>
    <row r="26678" spans="1:2">
      <c r="A26678" s="1">
        <v>2080100134988</v>
      </c>
      <c r="B26678" t="s">
        <v>25484</v>
      </c>
    </row>
    <row r="26679" spans="1:2">
      <c r="A26679" s="1">
        <v>2080100134995</v>
      </c>
      <c r="B26679" t="s">
        <v>25485</v>
      </c>
    </row>
    <row r="26680" spans="1:2">
      <c r="A26680" s="1">
        <v>2080100135008</v>
      </c>
      <c r="B26680" t="s">
        <v>25486</v>
      </c>
    </row>
    <row r="26681" spans="1:2">
      <c r="A26681" s="1">
        <v>2080100135015</v>
      </c>
      <c r="B26681" t="s">
        <v>25487</v>
      </c>
    </row>
    <row r="26682" spans="1:2">
      <c r="A26682" s="1">
        <v>2080100135022</v>
      </c>
      <c r="B26682" t="s">
        <v>25488</v>
      </c>
    </row>
    <row r="26683" spans="1:2">
      <c r="A26683" s="1">
        <v>2080100135039</v>
      </c>
      <c r="B26683" t="s">
        <v>25489</v>
      </c>
    </row>
    <row r="26684" spans="1:2">
      <c r="A26684" s="1">
        <v>2080100135046</v>
      </c>
      <c r="B26684" t="s">
        <v>25490</v>
      </c>
    </row>
    <row r="26685" spans="1:2">
      <c r="A26685" s="1">
        <v>2080100135053</v>
      </c>
      <c r="B26685" t="s">
        <v>25491</v>
      </c>
    </row>
    <row r="26686" spans="1:2">
      <c r="A26686" s="1">
        <v>2080100135060</v>
      </c>
      <c r="B26686" t="s">
        <v>25492</v>
      </c>
    </row>
    <row r="26687" spans="1:2">
      <c r="A26687" s="1">
        <v>2080100135077</v>
      </c>
      <c r="B26687" t="s">
        <v>25493</v>
      </c>
    </row>
    <row r="26688" spans="1:2">
      <c r="A26688" s="1">
        <v>2080100135084</v>
      </c>
      <c r="B26688" t="s">
        <v>25494</v>
      </c>
    </row>
    <row r="26689" spans="1:2">
      <c r="A26689" s="1">
        <v>2080100135091</v>
      </c>
      <c r="B26689" t="s">
        <v>25495</v>
      </c>
    </row>
    <row r="26690" spans="1:2">
      <c r="A26690" s="1">
        <v>2080100135107</v>
      </c>
      <c r="B26690" t="s">
        <v>25496</v>
      </c>
    </row>
    <row r="26691" spans="1:2">
      <c r="A26691" s="1">
        <v>2080100135114</v>
      </c>
      <c r="B26691" t="s">
        <v>25497</v>
      </c>
    </row>
    <row r="26692" spans="1:2">
      <c r="A26692" s="1">
        <v>2080100135121</v>
      </c>
      <c r="B26692" t="e">
        <f>+LAMP-WALL LAMP TC-89344-1/1</f>
        <v>#NAME?</v>
      </c>
    </row>
    <row r="26693" spans="1:2">
      <c r="A26693" s="1">
        <v>2080100135138</v>
      </c>
      <c r="B26693" t="s">
        <v>25498</v>
      </c>
    </row>
    <row r="26694" spans="1:2">
      <c r="A26694" s="1">
        <v>2080100135145</v>
      </c>
      <c r="B26694" t="s">
        <v>25499</v>
      </c>
    </row>
    <row r="26695" spans="1:2">
      <c r="A26695" s="1">
        <v>2080100135152</v>
      </c>
      <c r="B26695" t="s">
        <v>25500</v>
      </c>
    </row>
    <row r="26696" spans="1:2">
      <c r="A26696" s="1">
        <v>2080100135169</v>
      </c>
      <c r="B26696" t="s">
        <v>25501</v>
      </c>
    </row>
    <row r="26697" spans="1:2">
      <c r="A26697" s="1">
        <v>2080100135176</v>
      </c>
      <c r="B26697" t="s">
        <v>25502</v>
      </c>
    </row>
    <row r="26698" spans="1:2">
      <c r="A26698" s="1">
        <v>2080100135183</v>
      </c>
      <c r="B26698" t="s">
        <v>25503</v>
      </c>
    </row>
    <row r="26699" spans="1:2">
      <c r="A26699" s="1">
        <v>2080100135190</v>
      </c>
      <c r="B26699" t="s">
        <v>25504</v>
      </c>
    </row>
    <row r="26700" spans="1:2">
      <c r="A26700" s="1">
        <v>2080100135206</v>
      </c>
      <c r="B26700" t="s">
        <v>25505</v>
      </c>
    </row>
    <row r="26701" spans="1:2">
      <c r="A26701" s="1">
        <v>2080100135213</v>
      </c>
      <c r="B26701" t="s">
        <v>25506</v>
      </c>
    </row>
    <row r="26702" spans="1:2">
      <c r="A26702" s="1">
        <v>2080100135220</v>
      </c>
      <c r="B26702" t="s">
        <v>25507</v>
      </c>
    </row>
    <row r="26703" spans="1:2">
      <c r="A26703" s="1">
        <v>2080100135237</v>
      </c>
      <c r="B26703" t="s">
        <v>25508</v>
      </c>
    </row>
    <row r="26704" spans="1:2">
      <c r="A26704" s="1">
        <v>2080100135244</v>
      </c>
      <c r="B26704" t="s">
        <v>25509</v>
      </c>
    </row>
    <row r="26705" spans="1:2">
      <c r="A26705" s="1">
        <v>2080100135251</v>
      </c>
      <c r="B26705" t="s">
        <v>25510</v>
      </c>
    </row>
    <row r="26706" spans="1:2">
      <c r="A26706" s="1">
        <v>2080100135268</v>
      </c>
      <c r="B26706" t="s">
        <v>25511</v>
      </c>
    </row>
    <row r="26707" spans="1:2">
      <c r="A26707" s="1">
        <v>2080100135275</v>
      </c>
      <c r="B26707" t="s">
        <v>25512</v>
      </c>
    </row>
    <row r="26708" spans="1:2">
      <c r="A26708" s="1">
        <v>2080100135282</v>
      </c>
      <c r="B26708" t="s">
        <v>25513</v>
      </c>
    </row>
    <row r="26709" spans="1:2">
      <c r="A26709" s="1">
        <v>2080100135299</v>
      </c>
      <c r="B26709" t="s">
        <v>25514</v>
      </c>
    </row>
    <row r="26710" spans="1:2">
      <c r="A26710" s="1">
        <v>2080100135305</v>
      </c>
      <c r="B26710" t="s">
        <v>25515</v>
      </c>
    </row>
    <row r="26711" spans="1:2">
      <c r="A26711" s="1">
        <v>2080100135312</v>
      </c>
      <c r="B26711" t="s">
        <v>25516</v>
      </c>
    </row>
    <row r="26712" spans="1:2">
      <c r="A26712" s="1">
        <v>2080100135329</v>
      </c>
      <c r="B26712" t="s">
        <v>25517</v>
      </c>
    </row>
    <row r="26713" spans="1:2">
      <c r="A26713" s="1">
        <v>2080100135336</v>
      </c>
      <c r="B26713" t="s">
        <v>25518</v>
      </c>
    </row>
    <row r="26714" spans="1:2">
      <c r="A26714" s="1">
        <v>2080100135343</v>
      </c>
      <c r="B26714" t="s">
        <v>25519</v>
      </c>
    </row>
    <row r="26715" spans="1:2">
      <c r="A26715" s="1">
        <v>2080100135350</v>
      </c>
      <c r="B26715" t="s">
        <v>25520</v>
      </c>
    </row>
    <row r="26716" spans="1:2">
      <c r="A26716" s="1">
        <v>2080100135367</v>
      </c>
      <c r="B26716" t="s">
        <v>25521</v>
      </c>
    </row>
    <row r="26717" spans="1:2">
      <c r="A26717" s="1">
        <v>2080100135374</v>
      </c>
      <c r="B26717" t="s">
        <v>25522</v>
      </c>
    </row>
    <row r="26718" spans="1:2">
      <c r="A26718" s="1">
        <v>2080100135381</v>
      </c>
      <c r="B26718" t="s">
        <v>25523</v>
      </c>
    </row>
    <row r="26719" spans="1:2">
      <c r="A26719" s="1">
        <v>2080100135398</v>
      </c>
      <c r="B26719" t="s">
        <v>25524</v>
      </c>
    </row>
    <row r="26720" spans="1:2">
      <c r="A26720" s="1">
        <v>2080100135404</v>
      </c>
      <c r="B26720" t="s">
        <v>25525</v>
      </c>
    </row>
    <row r="26721" spans="1:2">
      <c r="A26721" s="1">
        <v>2080100135411</v>
      </c>
      <c r="B26721" t="s">
        <v>25526</v>
      </c>
    </row>
    <row r="26722" spans="1:2">
      <c r="A26722" s="1">
        <v>2080100135428</v>
      </c>
      <c r="B26722" t="s">
        <v>25527</v>
      </c>
    </row>
    <row r="26723" spans="1:2">
      <c r="A26723" s="1">
        <v>2080100135435</v>
      </c>
      <c r="B26723" t="s">
        <v>25528</v>
      </c>
    </row>
    <row r="26724" spans="1:2">
      <c r="A26724" s="1">
        <v>2080100135442</v>
      </c>
      <c r="B26724" t="s">
        <v>25529</v>
      </c>
    </row>
    <row r="26725" spans="1:2">
      <c r="A26725" s="1">
        <v>2080100135459</v>
      </c>
      <c r="B26725" t="s">
        <v>25530</v>
      </c>
    </row>
    <row r="26726" spans="1:2">
      <c r="A26726" s="1">
        <v>2080100135466</v>
      </c>
      <c r="B26726" t="s">
        <v>25531</v>
      </c>
    </row>
    <row r="26727" spans="1:2">
      <c r="A26727" s="1">
        <v>2080100135473</v>
      </c>
      <c r="B26727" t="s">
        <v>25532</v>
      </c>
    </row>
    <row r="26728" spans="1:2">
      <c r="A26728" s="1">
        <v>2080100135480</v>
      </c>
      <c r="B26728" t="s">
        <v>25533</v>
      </c>
    </row>
    <row r="26729" spans="1:2">
      <c r="A26729" s="1">
        <v>2080100135497</v>
      </c>
      <c r="B26729" t="s">
        <v>25534</v>
      </c>
    </row>
    <row r="26730" spans="1:2">
      <c r="A26730" s="1">
        <v>2080100135503</v>
      </c>
      <c r="B26730" t="s">
        <v>25535</v>
      </c>
    </row>
    <row r="26731" spans="1:2">
      <c r="A26731" s="1">
        <v>2080100135510</v>
      </c>
      <c r="B26731" t="s">
        <v>25536</v>
      </c>
    </row>
    <row r="26732" spans="1:2">
      <c r="A26732" s="1">
        <v>2080100135527</v>
      </c>
      <c r="B26732" t="s">
        <v>25537</v>
      </c>
    </row>
    <row r="26733" spans="1:2">
      <c r="A26733" s="1">
        <v>2080100135534</v>
      </c>
      <c r="B26733" t="s">
        <v>25538</v>
      </c>
    </row>
    <row r="26734" spans="1:2">
      <c r="A26734" s="1">
        <v>2080100135541</v>
      </c>
      <c r="B26734" t="s">
        <v>25539</v>
      </c>
    </row>
    <row r="26735" spans="1:2">
      <c r="A26735" s="1">
        <v>2080100135558</v>
      </c>
      <c r="B26735" t="s">
        <v>25540</v>
      </c>
    </row>
    <row r="26736" spans="1:2">
      <c r="A26736" s="1">
        <v>2080100135565</v>
      </c>
      <c r="B26736" t="s">
        <v>25541</v>
      </c>
    </row>
    <row r="26737" spans="1:2">
      <c r="A26737" s="1">
        <v>2080100135572</v>
      </c>
      <c r="B26737" t="s">
        <v>25542</v>
      </c>
    </row>
    <row r="26738" spans="1:2">
      <c r="A26738" s="1">
        <v>2080100135589</v>
      </c>
      <c r="B26738" t="s">
        <v>25543</v>
      </c>
    </row>
    <row r="26739" spans="1:2">
      <c r="A26739" s="1">
        <v>2080100135596</v>
      </c>
      <c r="B26739" t="s">
        <v>25544</v>
      </c>
    </row>
    <row r="26740" spans="1:2">
      <c r="A26740" s="1">
        <v>2080100135602</v>
      </c>
      <c r="B26740" t="s">
        <v>25545</v>
      </c>
    </row>
    <row r="26741" spans="1:2">
      <c r="A26741" s="1">
        <v>2080100135619</v>
      </c>
      <c r="B26741" t="s">
        <v>25546</v>
      </c>
    </row>
    <row r="26742" spans="1:2">
      <c r="A26742" s="1">
        <v>2080100135626</v>
      </c>
      <c r="B26742" t="s">
        <v>25547</v>
      </c>
    </row>
    <row r="26743" spans="1:2">
      <c r="A26743" s="1">
        <v>2080100135633</v>
      </c>
      <c r="B26743" t="s">
        <v>25548</v>
      </c>
    </row>
    <row r="26744" spans="1:2">
      <c r="A26744" s="1">
        <v>2080100135640</v>
      </c>
      <c r="B26744" t="s">
        <v>25549</v>
      </c>
    </row>
    <row r="26745" spans="1:2">
      <c r="A26745" s="1">
        <v>2080100135657</v>
      </c>
      <c r="B26745" t="s">
        <v>25550</v>
      </c>
    </row>
    <row r="26746" spans="1:2">
      <c r="A26746" s="1">
        <v>2080100135664</v>
      </c>
      <c r="B26746" t="s">
        <v>25551</v>
      </c>
    </row>
    <row r="26747" spans="1:2">
      <c r="A26747" s="1">
        <v>2080100135671</v>
      </c>
      <c r="B26747" t="s">
        <v>25552</v>
      </c>
    </row>
    <row r="26748" spans="1:2">
      <c r="A26748" s="1">
        <v>2080100135688</v>
      </c>
      <c r="B26748" t="s">
        <v>25553</v>
      </c>
    </row>
    <row r="26749" spans="1:2">
      <c r="A26749" s="1">
        <v>2080100135695</v>
      </c>
      <c r="B26749" t="s">
        <v>25554</v>
      </c>
    </row>
    <row r="26750" spans="1:2">
      <c r="A26750" s="1">
        <v>2080100135701</v>
      </c>
      <c r="B26750" t="s">
        <v>25555</v>
      </c>
    </row>
    <row r="26751" spans="1:2">
      <c r="A26751" s="1">
        <v>2080100135718</v>
      </c>
      <c r="B26751" t="s">
        <v>25556</v>
      </c>
    </row>
    <row r="26752" spans="1:2">
      <c r="A26752" s="1">
        <v>2080100135725</v>
      </c>
      <c r="B26752" t="s">
        <v>25557</v>
      </c>
    </row>
    <row r="26753" spans="1:2">
      <c r="A26753" s="1">
        <v>2080100135732</v>
      </c>
      <c r="B26753" t="s">
        <v>25558</v>
      </c>
    </row>
    <row r="26754" spans="1:2">
      <c r="A26754" s="1">
        <v>2080100135749</v>
      </c>
      <c r="B26754" t="s">
        <v>25559</v>
      </c>
    </row>
    <row r="26755" spans="1:2">
      <c r="A26755" s="1">
        <v>2080100135756</v>
      </c>
      <c r="B26755" t="s">
        <v>25560</v>
      </c>
    </row>
    <row r="26756" spans="1:2">
      <c r="A26756" s="1">
        <v>2080100135763</v>
      </c>
      <c r="B26756" t="s">
        <v>25561</v>
      </c>
    </row>
    <row r="26757" spans="1:2">
      <c r="A26757" s="1">
        <v>2080100135770</v>
      </c>
      <c r="B26757" t="s">
        <v>25562</v>
      </c>
    </row>
    <row r="26758" spans="1:2">
      <c r="A26758" s="1">
        <v>2080100135787</v>
      </c>
      <c r="B26758" t="s">
        <v>25563</v>
      </c>
    </row>
    <row r="26759" spans="1:2">
      <c r="A26759" s="1">
        <v>2080100135794</v>
      </c>
      <c r="B26759" t="s">
        <v>25564</v>
      </c>
    </row>
    <row r="26760" spans="1:2">
      <c r="A26760" s="1">
        <v>2080100135800</v>
      </c>
      <c r="B26760" t="s">
        <v>25565</v>
      </c>
    </row>
    <row r="26761" spans="1:2">
      <c r="A26761" s="1">
        <v>2080100135817</v>
      </c>
      <c r="B26761" t="s">
        <v>25566</v>
      </c>
    </row>
    <row r="26762" spans="1:2">
      <c r="A26762" s="1">
        <v>2080100135824</v>
      </c>
      <c r="B26762" t="s">
        <v>25567</v>
      </c>
    </row>
    <row r="26763" spans="1:2">
      <c r="A26763" s="1">
        <v>2080100135831</v>
      </c>
      <c r="B26763" t="s">
        <v>25568</v>
      </c>
    </row>
    <row r="26764" spans="1:2">
      <c r="A26764" s="1">
        <v>2080100135848</v>
      </c>
      <c r="B26764" t="s">
        <v>25569</v>
      </c>
    </row>
    <row r="26765" spans="1:2">
      <c r="A26765" s="1">
        <v>2080100135855</v>
      </c>
      <c r="B26765" t="s">
        <v>25570</v>
      </c>
    </row>
    <row r="26766" spans="1:2">
      <c r="A26766" s="1">
        <v>2080100135862</v>
      </c>
      <c r="B26766" t="s">
        <v>25571</v>
      </c>
    </row>
    <row r="26767" spans="1:2">
      <c r="A26767" s="1">
        <v>2080100135879</v>
      </c>
      <c r="B26767" t="s">
        <v>25572</v>
      </c>
    </row>
    <row r="26768" spans="1:2">
      <c r="A26768" s="1">
        <v>2080100135886</v>
      </c>
      <c r="B26768" t="s">
        <v>25573</v>
      </c>
    </row>
    <row r="26769" spans="1:2">
      <c r="A26769" s="1">
        <v>2080100135893</v>
      </c>
      <c r="B26769" t="s">
        <v>25574</v>
      </c>
    </row>
    <row r="26770" spans="1:2">
      <c r="A26770" s="1">
        <v>2080100135909</v>
      </c>
      <c r="B26770" t="s">
        <v>25575</v>
      </c>
    </row>
    <row r="26771" spans="1:2">
      <c r="A26771" s="1">
        <v>2080100135916</v>
      </c>
      <c r="B26771" t="s">
        <v>25576</v>
      </c>
    </row>
    <row r="26772" spans="1:2">
      <c r="A26772" s="1">
        <v>2080100135923</v>
      </c>
      <c r="B26772" t="s">
        <v>25577</v>
      </c>
    </row>
    <row r="26773" spans="1:2">
      <c r="A26773" s="1">
        <v>2080100135930</v>
      </c>
      <c r="B26773" t="s">
        <v>25578</v>
      </c>
    </row>
    <row r="26774" spans="1:2">
      <c r="A26774" s="1">
        <v>2080100135947</v>
      </c>
      <c r="B26774" t="s">
        <v>25579</v>
      </c>
    </row>
    <row r="26775" spans="1:2">
      <c r="A26775" s="1">
        <v>2080100135954</v>
      </c>
      <c r="B26775" t="s">
        <v>25580</v>
      </c>
    </row>
    <row r="26776" spans="1:2">
      <c r="A26776" s="1">
        <v>2080100135961</v>
      </c>
      <c r="B26776" t="s">
        <v>25581</v>
      </c>
    </row>
    <row r="26777" spans="1:2">
      <c r="A26777" s="1">
        <v>2080100135978</v>
      </c>
      <c r="B26777" t="s">
        <v>25582</v>
      </c>
    </row>
    <row r="26778" spans="1:2">
      <c r="A26778" s="1">
        <v>2080100135985</v>
      </c>
      <c r="B26778" t="s">
        <v>25583</v>
      </c>
    </row>
    <row r="26779" spans="1:2">
      <c r="A26779" s="1">
        <v>2080100135992</v>
      </c>
      <c r="B26779" t="s">
        <v>25584</v>
      </c>
    </row>
    <row r="26780" spans="1:2">
      <c r="A26780" s="1">
        <v>2080100136005</v>
      </c>
      <c r="B26780" t="s">
        <v>25585</v>
      </c>
    </row>
    <row r="26781" spans="1:2">
      <c r="A26781" s="1">
        <v>2080100136012</v>
      </c>
      <c r="B26781" t="s">
        <v>25586</v>
      </c>
    </row>
    <row r="26782" spans="1:2">
      <c r="A26782" s="1">
        <v>2080100136029</v>
      </c>
      <c r="B26782" t="s">
        <v>25587</v>
      </c>
    </row>
    <row r="26783" spans="1:2">
      <c r="A26783" s="1">
        <v>2080100136036</v>
      </c>
      <c r="B26783" t="s">
        <v>25588</v>
      </c>
    </row>
    <row r="26784" spans="1:2">
      <c r="A26784" s="1">
        <v>2080100136043</v>
      </c>
      <c r="B26784" t="s">
        <v>25589</v>
      </c>
    </row>
    <row r="26785" spans="1:2">
      <c r="A26785" s="1">
        <v>2080100136050</v>
      </c>
      <c r="B26785" t="s">
        <v>25590</v>
      </c>
    </row>
    <row r="26786" spans="1:2">
      <c r="A26786" s="1">
        <v>2080100136067</v>
      </c>
      <c r="B26786" t="s">
        <v>25591</v>
      </c>
    </row>
    <row r="26787" spans="1:2">
      <c r="A26787" s="1">
        <v>2080100136074</v>
      </c>
      <c r="B26787" t="s">
        <v>25592</v>
      </c>
    </row>
    <row r="26788" spans="1:2">
      <c r="A26788" s="1">
        <v>2080100136081</v>
      </c>
      <c r="B26788" t="s">
        <v>25593</v>
      </c>
    </row>
    <row r="26789" spans="1:2">
      <c r="A26789" s="1">
        <v>2080100136098</v>
      </c>
      <c r="B26789" t="s">
        <v>25594</v>
      </c>
    </row>
    <row r="26790" spans="1:2">
      <c r="A26790" s="1">
        <v>2080100136104</v>
      </c>
      <c r="B26790" t="s">
        <v>25595</v>
      </c>
    </row>
    <row r="26791" spans="1:2">
      <c r="A26791" s="1">
        <v>2080100136111</v>
      </c>
      <c r="B26791" t="s">
        <v>25596</v>
      </c>
    </row>
    <row r="26792" spans="1:2">
      <c r="A26792" s="1">
        <v>2080100136128</v>
      </c>
      <c r="B26792" t="s">
        <v>25597</v>
      </c>
    </row>
    <row r="26793" spans="1:2">
      <c r="A26793" s="1">
        <v>2080100136135</v>
      </c>
      <c r="B26793" t="s">
        <v>25598</v>
      </c>
    </row>
    <row r="26794" spans="1:2">
      <c r="A26794" s="1">
        <v>2080100136142</v>
      </c>
      <c r="B26794" t="s">
        <v>25599</v>
      </c>
    </row>
    <row r="26795" spans="1:2">
      <c r="A26795" s="1">
        <v>2080100136159</v>
      </c>
      <c r="B26795" t="s">
        <v>25600</v>
      </c>
    </row>
    <row r="26796" spans="1:2">
      <c r="A26796" s="1">
        <v>2080100136166</v>
      </c>
      <c r="B26796" t="s">
        <v>25601</v>
      </c>
    </row>
    <row r="26797" spans="1:2">
      <c r="A26797" s="1">
        <v>2080100136173</v>
      </c>
      <c r="B26797" t="s">
        <v>25602</v>
      </c>
    </row>
    <row r="26798" spans="1:2">
      <c r="A26798" s="1">
        <v>2080100136180</v>
      </c>
      <c r="B26798" t="s">
        <v>25603</v>
      </c>
    </row>
    <row r="26799" spans="1:2">
      <c r="A26799" s="1">
        <v>2080100136197</v>
      </c>
      <c r="B26799" t="s">
        <v>25604</v>
      </c>
    </row>
    <row r="26800" spans="1:2">
      <c r="A26800" s="1">
        <v>2080100136203</v>
      </c>
      <c r="B26800" t="s">
        <v>25605</v>
      </c>
    </row>
    <row r="26801" spans="1:2">
      <c r="A26801" s="1">
        <v>2080100136210</v>
      </c>
      <c r="B26801" t="e">
        <f>+LAMP-WALL LAMP TC-89351-1/1</f>
        <v>#NAME?</v>
      </c>
    </row>
    <row r="26802" spans="1:2">
      <c r="A26802" s="1">
        <v>2080100136227</v>
      </c>
      <c r="B26802" t="s">
        <v>25606</v>
      </c>
    </row>
    <row r="26803" spans="1:2">
      <c r="A26803" s="1">
        <v>2080100136234</v>
      </c>
      <c r="B26803" t="s">
        <v>25607</v>
      </c>
    </row>
    <row r="26804" spans="1:2">
      <c r="A26804" s="1">
        <v>2080100136241</v>
      </c>
      <c r="B26804" t="s">
        <v>25608</v>
      </c>
    </row>
    <row r="26805" spans="1:2">
      <c r="A26805" s="1">
        <v>2080100136258</v>
      </c>
      <c r="B26805" t="s">
        <v>25609</v>
      </c>
    </row>
    <row r="26806" spans="1:2">
      <c r="A26806" s="1">
        <v>2080100136265</v>
      </c>
      <c r="B26806" t="s">
        <v>25610</v>
      </c>
    </row>
    <row r="26807" spans="1:2">
      <c r="A26807" s="1">
        <v>2080100136272</v>
      </c>
      <c r="B26807" t="s">
        <v>25611</v>
      </c>
    </row>
    <row r="26808" spans="1:2">
      <c r="A26808" s="1">
        <v>2080100136289</v>
      </c>
      <c r="B26808" t="s">
        <v>25612</v>
      </c>
    </row>
    <row r="26809" spans="1:2">
      <c r="A26809" s="1">
        <v>2080100136296</v>
      </c>
      <c r="B26809" t="s">
        <v>25613</v>
      </c>
    </row>
    <row r="26810" spans="1:2">
      <c r="A26810" s="1">
        <v>2080100136302</v>
      </c>
      <c r="B26810" t="s">
        <v>25614</v>
      </c>
    </row>
    <row r="26811" spans="1:2">
      <c r="A26811" s="1">
        <v>2080100136319</v>
      </c>
      <c r="B26811" t="s">
        <v>25615</v>
      </c>
    </row>
    <row r="26812" spans="1:2">
      <c r="A26812" s="1">
        <v>2080100136326</v>
      </c>
      <c r="B26812" t="s">
        <v>25616</v>
      </c>
    </row>
    <row r="26813" spans="1:2">
      <c r="A26813" s="1">
        <v>2080100136333</v>
      </c>
      <c r="B26813" t="s">
        <v>25617</v>
      </c>
    </row>
    <row r="26814" spans="1:2">
      <c r="A26814" s="1">
        <v>2080100136340</v>
      </c>
      <c r="B26814" t="s">
        <v>25618</v>
      </c>
    </row>
    <row r="26815" spans="1:2">
      <c r="A26815" s="1">
        <v>2080100136357</v>
      </c>
      <c r="B26815" t="s">
        <v>25619</v>
      </c>
    </row>
    <row r="26816" spans="1:2">
      <c r="A26816" s="1">
        <v>2080100136364</v>
      </c>
      <c r="B26816" t="s">
        <v>25620</v>
      </c>
    </row>
    <row r="26817" spans="1:2">
      <c r="A26817" s="1">
        <v>2080100136371</v>
      </c>
      <c r="B26817" t="s">
        <v>25621</v>
      </c>
    </row>
    <row r="26818" spans="1:2">
      <c r="A26818" s="1">
        <v>2080100136388</v>
      </c>
      <c r="B26818" t="s">
        <v>25622</v>
      </c>
    </row>
    <row r="26819" spans="1:2">
      <c r="A26819" s="1">
        <v>2080100136395</v>
      </c>
      <c r="B26819" t="s">
        <v>25623</v>
      </c>
    </row>
    <row r="26820" spans="1:2">
      <c r="A26820" s="1">
        <v>2080100136401</v>
      </c>
      <c r="B26820" t="s">
        <v>25624</v>
      </c>
    </row>
    <row r="26821" spans="1:2">
      <c r="A26821" s="1">
        <v>2080100136418</v>
      </c>
      <c r="B26821" t="s">
        <v>25625</v>
      </c>
    </row>
    <row r="26822" spans="1:2">
      <c r="A26822" s="1">
        <v>2080100136425</v>
      </c>
      <c r="B26822" t="s">
        <v>25626</v>
      </c>
    </row>
    <row r="26823" spans="1:2">
      <c r="A26823" s="1">
        <v>2080100136432</v>
      </c>
      <c r="B26823" t="s">
        <v>25627</v>
      </c>
    </row>
    <row r="26824" spans="1:2">
      <c r="A26824" s="1">
        <v>2080100136449</v>
      </c>
      <c r="B26824" t="s">
        <v>25628</v>
      </c>
    </row>
    <row r="26825" spans="1:2">
      <c r="A26825" s="1">
        <v>2080100136456</v>
      </c>
      <c r="B26825" t="s">
        <v>25629</v>
      </c>
    </row>
    <row r="26826" spans="1:2">
      <c r="A26826" s="1">
        <v>2080100136463</v>
      </c>
      <c r="B26826" t="s">
        <v>25630</v>
      </c>
    </row>
    <row r="26827" spans="1:2">
      <c r="A26827" s="1">
        <v>2080100136470</v>
      </c>
      <c r="B26827" t="s">
        <v>25631</v>
      </c>
    </row>
    <row r="26828" spans="1:2">
      <c r="A26828" s="1">
        <v>2080100136487</v>
      </c>
      <c r="B26828" t="s">
        <v>25632</v>
      </c>
    </row>
    <row r="26829" spans="1:2">
      <c r="A26829" s="1">
        <v>2080100136494</v>
      </c>
      <c r="B26829" t="s">
        <v>25633</v>
      </c>
    </row>
    <row r="26830" spans="1:2">
      <c r="A26830" s="1">
        <v>2080100136500</v>
      </c>
      <c r="B26830" t="s">
        <v>25634</v>
      </c>
    </row>
    <row r="26831" spans="1:2">
      <c r="A26831" s="1">
        <v>2080100136517</v>
      </c>
      <c r="B26831" t="s">
        <v>25635</v>
      </c>
    </row>
    <row r="26832" spans="1:2">
      <c r="A26832" s="1">
        <v>2080100136524</v>
      </c>
      <c r="B26832" t="s">
        <v>25636</v>
      </c>
    </row>
    <row r="26833" spans="1:2">
      <c r="A26833" s="1">
        <v>2080100136531</v>
      </c>
      <c r="B26833" t="s">
        <v>25637</v>
      </c>
    </row>
    <row r="26834" spans="1:2">
      <c r="A26834" s="1">
        <v>2080100136548</v>
      </c>
      <c r="B26834" t="s">
        <v>25638</v>
      </c>
    </row>
    <row r="26835" spans="1:2">
      <c r="A26835" s="1">
        <v>2080100136555</v>
      </c>
      <c r="B26835" t="s">
        <v>25639</v>
      </c>
    </row>
    <row r="26836" spans="1:2">
      <c r="A26836" s="1">
        <v>2080100136562</v>
      </c>
      <c r="B26836" t="s">
        <v>25640</v>
      </c>
    </row>
    <row r="26837" spans="1:2">
      <c r="A26837" s="1">
        <v>2080100136579</v>
      </c>
      <c r="B26837" t="s">
        <v>25641</v>
      </c>
    </row>
    <row r="26838" spans="1:2">
      <c r="A26838" s="1">
        <v>2080100136586</v>
      </c>
      <c r="B26838" t="s">
        <v>25642</v>
      </c>
    </row>
    <row r="26839" spans="1:2">
      <c r="A26839" s="1">
        <v>2080100136593</v>
      </c>
      <c r="B26839" t="s">
        <v>25643</v>
      </c>
    </row>
    <row r="26840" spans="1:2">
      <c r="A26840" s="1">
        <v>2080100136609</v>
      </c>
      <c r="B26840" t="s">
        <v>25644</v>
      </c>
    </row>
    <row r="26841" spans="1:2">
      <c r="A26841" s="1">
        <v>2080100136616</v>
      </c>
      <c r="B26841" t="s">
        <v>25645</v>
      </c>
    </row>
    <row r="26842" spans="1:2">
      <c r="A26842" s="1">
        <v>2080100136623</v>
      </c>
      <c r="B26842" t="s">
        <v>25646</v>
      </c>
    </row>
    <row r="26843" spans="1:2">
      <c r="A26843" s="1">
        <v>2080100136630</v>
      </c>
      <c r="B26843" t="s">
        <v>25647</v>
      </c>
    </row>
    <row r="26844" spans="1:2">
      <c r="A26844" s="1">
        <v>2080100136647</v>
      </c>
      <c r="B26844" t="s">
        <v>25648</v>
      </c>
    </row>
    <row r="26845" spans="1:2">
      <c r="A26845" s="1">
        <v>2080100136654</v>
      </c>
      <c r="B26845" t="s">
        <v>25649</v>
      </c>
    </row>
    <row r="26846" spans="1:2">
      <c r="A26846" s="1">
        <v>2080100136661</v>
      </c>
      <c r="B26846" t="s">
        <v>25650</v>
      </c>
    </row>
    <row r="26847" spans="1:2">
      <c r="A26847" s="1">
        <v>2080100136678</v>
      </c>
      <c r="B26847" t="s">
        <v>25651</v>
      </c>
    </row>
    <row r="26848" spans="1:2">
      <c r="A26848" s="1">
        <v>2080100136685</v>
      </c>
      <c r="B26848" t="s">
        <v>25652</v>
      </c>
    </row>
    <row r="26849" spans="1:2">
      <c r="A26849" s="1">
        <v>2080100136692</v>
      </c>
      <c r="B26849" t="s">
        <v>25653</v>
      </c>
    </row>
    <row r="26850" spans="1:2">
      <c r="A26850" s="1">
        <v>2080100136708</v>
      </c>
      <c r="B26850" t="s">
        <v>25654</v>
      </c>
    </row>
    <row r="26851" spans="1:2">
      <c r="A26851" s="1">
        <v>2080100136715</v>
      </c>
      <c r="B26851" t="s">
        <v>25655</v>
      </c>
    </row>
    <row r="26852" spans="1:2">
      <c r="A26852" s="1">
        <v>2080100136722</v>
      </c>
      <c r="B26852" t="s">
        <v>25656</v>
      </c>
    </row>
    <row r="26853" spans="1:2">
      <c r="A26853" s="1">
        <v>2080100136739</v>
      </c>
      <c r="B26853" t="s">
        <v>25657</v>
      </c>
    </row>
    <row r="26854" spans="1:2">
      <c r="A26854" s="1">
        <v>2080100136746</v>
      </c>
      <c r="B26854" t="s">
        <v>25658</v>
      </c>
    </row>
    <row r="26855" spans="1:2">
      <c r="A26855" s="1">
        <v>2080100136753</v>
      </c>
      <c r="B26855" t="s">
        <v>25659</v>
      </c>
    </row>
    <row r="26856" spans="1:2">
      <c r="A26856" s="1">
        <v>2080100136760</v>
      </c>
      <c r="B26856" t="s">
        <v>25660</v>
      </c>
    </row>
    <row r="26857" spans="1:2">
      <c r="A26857" s="1">
        <v>2080100136777</v>
      </c>
      <c r="B26857" t="s">
        <v>25661</v>
      </c>
    </row>
    <row r="26858" spans="1:2">
      <c r="A26858" s="1">
        <v>2080100136784</v>
      </c>
      <c r="B26858" t="s">
        <v>25662</v>
      </c>
    </row>
    <row r="26859" spans="1:2">
      <c r="A26859" s="1">
        <v>2080100136791</v>
      </c>
      <c r="B26859" t="s">
        <v>25663</v>
      </c>
    </row>
    <row r="26860" spans="1:2">
      <c r="A26860" s="1">
        <v>2080100136807</v>
      </c>
      <c r="B26860" t="s">
        <v>25664</v>
      </c>
    </row>
    <row r="26861" spans="1:2">
      <c r="A26861" s="1">
        <v>2080100136814</v>
      </c>
      <c r="B26861" t="s">
        <v>25665</v>
      </c>
    </row>
    <row r="26862" spans="1:2">
      <c r="A26862" s="1">
        <v>2080100136821</v>
      </c>
      <c r="B26862" t="s">
        <v>25666</v>
      </c>
    </row>
    <row r="26863" spans="1:2">
      <c r="A26863" s="1">
        <v>2080100136838</v>
      </c>
      <c r="B26863" t="s">
        <v>25667</v>
      </c>
    </row>
    <row r="26864" spans="1:2">
      <c r="A26864" s="1">
        <v>2080100136845</v>
      </c>
      <c r="B26864" t="s">
        <v>25668</v>
      </c>
    </row>
    <row r="26865" spans="1:2">
      <c r="A26865" s="1">
        <v>2080100136852</v>
      </c>
      <c r="B26865" t="s">
        <v>25669</v>
      </c>
    </row>
    <row r="26866" spans="1:2">
      <c r="A26866" s="1">
        <v>2080100136869</v>
      </c>
      <c r="B26866" t="s">
        <v>25670</v>
      </c>
    </row>
    <row r="26867" spans="1:2">
      <c r="A26867" s="1">
        <v>2080100136876</v>
      </c>
      <c r="B26867" t="s">
        <v>25671</v>
      </c>
    </row>
    <row r="26868" spans="1:2">
      <c r="A26868" s="1">
        <v>2080100136883</v>
      </c>
      <c r="B26868" t="s">
        <v>25672</v>
      </c>
    </row>
    <row r="26869" spans="1:2">
      <c r="A26869" s="1">
        <v>2080100136890</v>
      </c>
      <c r="B26869" t="s">
        <v>25673</v>
      </c>
    </row>
    <row r="26870" spans="1:2">
      <c r="A26870" s="1">
        <v>2080100136906</v>
      </c>
      <c r="B26870" t="s">
        <v>25674</v>
      </c>
    </row>
    <row r="26871" spans="1:2">
      <c r="A26871" s="1">
        <v>2080100136913</v>
      </c>
      <c r="B26871" t="s">
        <v>25675</v>
      </c>
    </row>
    <row r="26872" spans="1:2">
      <c r="A26872" s="1">
        <v>2080100136920</v>
      </c>
      <c r="B26872" t="s">
        <v>25676</v>
      </c>
    </row>
    <row r="26873" spans="1:2">
      <c r="A26873" s="1">
        <v>2080100136937</v>
      </c>
      <c r="B26873" t="s">
        <v>25677</v>
      </c>
    </row>
    <row r="26874" spans="1:2">
      <c r="A26874" s="1">
        <v>2080100136944</v>
      </c>
      <c r="B26874" t="s">
        <v>25678</v>
      </c>
    </row>
    <row r="26875" spans="1:2">
      <c r="A26875" s="1">
        <v>2080100136951</v>
      </c>
      <c r="B26875" t="s">
        <v>25679</v>
      </c>
    </row>
    <row r="26876" spans="1:2">
      <c r="A26876" s="1">
        <v>2080100136968</v>
      </c>
      <c r="B26876" t="s">
        <v>25680</v>
      </c>
    </row>
    <row r="26877" spans="1:2">
      <c r="A26877" s="1">
        <v>2080100136975</v>
      </c>
      <c r="B26877" t="s">
        <v>25681</v>
      </c>
    </row>
    <row r="26878" spans="1:2">
      <c r="A26878" s="1">
        <v>2080100136982</v>
      </c>
      <c r="B26878" t="s">
        <v>25682</v>
      </c>
    </row>
    <row r="26879" spans="1:2">
      <c r="A26879" s="1">
        <v>2080100136999</v>
      </c>
      <c r="B26879" t="s">
        <v>25683</v>
      </c>
    </row>
    <row r="26880" spans="1:2">
      <c r="A26880" s="1">
        <v>2080100137002</v>
      </c>
      <c r="B26880" t="s">
        <v>25684</v>
      </c>
    </row>
    <row r="26881" spans="1:2">
      <c r="A26881" s="1">
        <v>2080100137019</v>
      </c>
      <c r="B26881" t="s">
        <v>25685</v>
      </c>
    </row>
    <row r="26882" spans="1:2">
      <c r="A26882" s="1">
        <v>2080100137026</v>
      </c>
      <c r="B26882" t="s">
        <v>25686</v>
      </c>
    </row>
    <row r="26883" spans="1:2">
      <c r="A26883" s="1">
        <v>2080100137033</v>
      </c>
      <c r="B26883" t="s">
        <v>25687</v>
      </c>
    </row>
    <row r="26884" spans="1:2">
      <c r="A26884" s="1">
        <v>2080100137040</v>
      </c>
      <c r="B26884" t="s">
        <v>25688</v>
      </c>
    </row>
    <row r="26885" spans="1:2">
      <c r="A26885" s="1">
        <v>2080100137057</v>
      </c>
      <c r="B26885" t="s">
        <v>25689</v>
      </c>
    </row>
    <row r="26886" spans="1:2">
      <c r="A26886" s="1">
        <v>2080100137064</v>
      </c>
      <c r="B26886" t="s">
        <v>25690</v>
      </c>
    </row>
    <row r="26887" spans="1:2">
      <c r="A26887" s="1">
        <v>2080100137071</v>
      </c>
      <c r="B26887" t="s">
        <v>25691</v>
      </c>
    </row>
    <row r="26888" spans="1:2">
      <c r="A26888" s="1">
        <v>2080100137088</v>
      </c>
      <c r="B26888" t="s">
        <v>25692</v>
      </c>
    </row>
    <row r="26889" spans="1:2">
      <c r="A26889" s="1">
        <v>2080100137095</v>
      </c>
      <c r="B26889" t="s">
        <v>25693</v>
      </c>
    </row>
    <row r="26890" spans="1:2">
      <c r="A26890" s="1">
        <v>2080100137101</v>
      </c>
      <c r="B26890" t="s">
        <v>25694</v>
      </c>
    </row>
    <row r="26891" spans="1:2">
      <c r="A26891" s="1">
        <v>2080100137118</v>
      </c>
      <c r="B26891" t="s">
        <v>25695</v>
      </c>
    </row>
    <row r="26892" spans="1:2">
      <c r="A26892" s="1">
        <v>2080100137125</v>
      </c>
      <c r="B26892" t="s">
        <v>25696</v>
      </c>
    </row>
    <row r="26893" spans="1:2">
      <c r="A26893" s="1">
        <v>2080100137132</v>
      </c>
      <c r="B26893" t="s">
        <v>25697</v>
      </c>
    </row>
    <row r="26894" spans="1:2">
      <c r="A26894" s="1">
        <v>2080100137149</v>
      </c>
      <c r="B26894" t="s">
        <v>25698</v>
      </c>
    </row>
    <row r="26895" spans="1:2">
      <c r="A26895" s="1">
        <v>2080100137156</v>
      </c>
      <c r="B26895" t="s">
        <v>25699</v>
      </c>
    </row>
    <row r="26896" spans="1:2">
      <c r="A26896" s="1">
        <v>2080100137163</v>
      </c>
      <c r="B26896" t="s">
        <v>25700</v>
      </c>
    </row>
    <row r="26897" spans="1:2">
      <c r="A26897" s="1">
        <v>2080100137170</v>
      </c>
      <c r="B26897" t="s">
        <v>25701</v>
      </c>
    </row>
    <row r="26898" spans="1:2">
      <c r="A26898" s="1">
        <v>2080100137187</v>
      </c>
      <c r="B26898" t="s">
        <v>25702</v>
      </c>
    </row>
    <row r="26899" spans="1:2">
      <c r="A26899" s="1">
        <v>2080100137194</v>
      </c>
      <c r="B26899" t="s">
        <v>25703</v>
      </c>
    </row>
    <row r="26900" spans="1:2">
      <c r="A26900" s="1">
        <v>2080100137200</v>
      </c>
      <c r="B26900" t="s">
        <v>25704</v>
      </c>
    </row>
    <row r="26901" spans="1:2">
      <c r="A26901" s="1">
        <v>2080100137217</v>
      </c>
      <c r="B26901" t="s">
        <v>25705</v>
      </c>
    </row>
    <row r="26902" spans="1:2">
      <c r="A26902" s="1">
        <v>2080100137224</v>
      </c>
      <c r="B26902" t="s">
        <v>25706</v>
      </c>
    </row>
    <row r="26903" spans="1:2">
      <c r="A26903" s="1">
        <v>2080100137231</v>
      </c>
      <c r="B26903" t="s">
        <v>25707</v>
      </c>
    </row>
    <row r="26904" spans="1:2">
      <c r="A26904" s="1">
        <v>2080100137248</v>
      </c>
      <c r="B26904" t="s">
        <v>25708</v>
      </c>
    </row>
    <row r="26905" spans="1:2">
      <c r="A26905" s="1">
        <v>2080100137255</v>
      </c>
      <c r="B26905" t="s">
        <v>25709</v>
      </c>
    </row>
    <row r="26906" spans="1:2">
      <c r="A26906" s="1">
        <v>2080100137262</v>
      </c>
      <c r="B26906" t="s">
        <v>25710</v>
      </c>
    </row>
    <row r="26907" spans="1:2">
      <c r="A26907" s="1">
        <v>2080100137279</v>
      </c>
      <c r="B26907" t="s">
        <v>25711</v>
      </c>
    </row>
    <row r="26908" spans="1:2">
      <c r="A26908" s="1">
        <v>2080100137286</v>
      </c>
      <c r="B26908" t="s">
        <v>25712</v>
      </c>
    </row>
    <row r="26909" spans="1:2">
      <c r="A26909" s="1">
        <v>2080100137293</v>
      </c>
      <c r="B26909" t="s">
        <v>25713</v>
      </c>
    </row>
    <row r="26910" spans="1:2">
      <c r="A26910" s="1">
        <v>2080100137309</v>
      </c>
      <c r="B26910" t="s">
        <v>25714</v>
      </c>
    </row>
    <row r="26911" spans="1:2">
      <c r="A26911" s="1">
        <v>2080100137316</v>
      </c>
      <c r="B26911" t="s">
        <v>25715</v>
      </c>
    </row>
    <row r="26912" spans="1:2">
      <c r="A26912" s="1">
        <v>2080100137323</v>
      </c>
      <c r="B26912" t="s">
        <v>25716</v>
      </c>
    </row>
    <row r="26913" spans="1:2">
      <c r="A26913" s="1">
        <v>2080100137330</v>
      </c>
      <c r="B26913" t="s">
        <v>25717</v>
      </c>
    </row>
    <row r="26914" spans="1:2">
      <c r="A26914" s="1">
        <v>2080100137347</v>
      </c>
      <c r="B26914" t="s">
        <v>25718</v>
      </c>
    </row>
    <row r="26915" spans="1:2">
      <c r="A26915" s="1">
        <v>2080100137354</v>
      </c>
      <c r="B26915" t="s">
        <v>25719</v>
      </c>
    </row>
    <row r="26916" spans="1:2">
      <c r="A26916" s="1">
        <v>2080100137361</v>
      </c>
      <c r="B26916" t="s">
        <v>25720</v>
      </c>
    </row>
    <row r="26917" spans="1:2">
      <c r="A26917" s="1">
        <v>2080100137378</v>
      </c>
      <c r="B26917" t="s">
        <v>25721</v>
      </c>
    </row>
    <row r="26918" spans="1:2">
      <c r="A26918" s="1">
        <v>2080100137385</v>
      </c>
      <c r="B26918" t="s">
        <v>25722</v>
      </c>
    </row>
    <row r="26919" spans="1:2">
      <c r="A26919" s="1">
        <v>2080100137392</v>
      </c>
      <c r="B26919" t="s">
        <v>25723</v>
      </c>
    </row>
    <row r="26920" spans="1:2">
      <c r="A26920" s="1">
        <v>2080100137408</v>
      </c>
      <c r="B26920" t="s">
        <v>25724</v>
      </c>
    </row>
    <row r="26921" spans="1:2">
      <c r="A26921" s="1">
        <v>2080100137415</v>
      </c>
      <c r="B26921" t="s">
        <v>25725</v>
      </c>
    </row>
    <row r="26922" spans="1:2">
      <c r="A26922" s="1">
        <v>2080100137422</v>
      </c>
      <c r="B26922" t="s">
        <v>25726</v>
      </c>
    </row>
    <row r="26923" spans="1:2">
      <c r="A26923" s="1">
        <v>2080100137439</v>
      </c>
      <c r="B26923" t="s">
        <v>25727</v>
      </c>
    </row>
    <row r="26924" spans="1:2">
      <c r="A26924" s="1">
        <v>2080100137446</v>
      </c>
      <c r="B26924" t="s">
        <v>25728</v>
      </c>
    </row>
    <row r="26925" spans="1:2">
      <c r="A26925" s="1">
        <v>2080100137453</v>
      </c>
      <c r="B26925" t="s">
        <v>25729</v>
      </c>
    </row>
    <row r="26926" spans="1:2">
      <c r="A26926" s="1">
        <v>2080100137460</v>
      </c>
      <c r="B26926" t="s">
        <v>25730</v>
      </c>
    </row>
    <row r="26927" spans="1:2">
      <c r="A26927" s="1">
        <v>2080100137477</v>
      </c>
      <c r="B26927" t="s">
        <v>25731</v>
      </c>
    </row>
    <row r="26928" spans="1:2">
      <c r="A26928" s="1">
        <v>2080100137484</v>
      </c>
      <c r="B26928" t="s">
        <v>25732</v>
      </c>
    </row>
    <row r="26929" spans="1:2">
      <c r="A26929" s="1">
        <v>2080100137491</v>
      </c>
      <c r="B26929" t="s">
        <v>25733</v>
      </c>
    </row>
    <row r="26930" spans="1:2">
      <c r="A26930" s="1">
        <v>2080100137507</v>
      </c>
      <c r="B26930" t="s">
        <v>25734</v>
      </c>
    </row>
    <row r="26931" spans="1:2">
      <c r="A26931" s="1">
        <v>2080100137514</v>
      </c>
      <c r="B26931" t="s">
        <v>25735</v>
      </c>
    </row>
    <row r="26932" spans="1:2">
      <c r="A26932" s="1">
        <v>2080100137521</v>
      </c>
      <c r="B26932" t="s">
        <v>25736</v>
      </c>
    </row>
    <row r="26933" spans="1:2">
      <c r="A26933" s="1">
        <v>2080100137538</v>
      </c>
      <c r="B26933" t="s">
        <v>25737</v>
      </c>
    </row>
    <row r="26934" spans="1:2">
      <c r="A26934" s="1">
        <v>2080100137545</v>
      </c>
      <c r="B26934" t="s">
        <v>25738</v>
      </c>
    </row>
    <row r="26935" spans="1:2">
      <c r="A26935" s="1">
        <v>2080100137552</v>
      </c>
      <c r="B26935" t="s">
        <v>25739</v>
      </c>
    </row>
    <row r="26936" spans="1:2">
      <c r="A26936" s="1">
        <v>2080100137569</v>
      </c>
      <c r="B26936" t="s">
        <v>25740</v>
      </c>
    </row>
    <row r="26937" spans="1:2">
      <c r="A26937" s="1">
        <v>2080100137576</v>
      </c>
      <c r="B26937" t="s">
        <v>25741</v>
      </c>
    </row>
    <row r="26938" spans="1:2">
      <c r="A26938" s="1">
        <v>2080100137583</v>
      </c>
      <c r="B26938" t="s">
        <v>25742</v>
      </c>
    </row>
    <row r="26939" spans="1:2">
      <c r="A26939" s="1">
        <v>2080100137590</v>
      </c>
      <c r="B26939" t="s">
        <v>25743</v>
      </c>
    </row>
    <row r="26940" spans="1:2">
      <c r="A26940" s="1">
        <v>2080100137606</v>
      </c>
      <c r="B26940" t="s">
        <v>25744</v>
      </c>
    </row>
    <row r="26941" spans="1:2">
      <c r="A26941" s="1">
        <v>2080100137613</v>
      </c>
      <c r="B26941" t="s">
        <v>25745</v>
      </c>
    </row>
    <row r="26942" spans="1:2">
      <c r="A26942" s="1">
        <v>2080100137620</v>
      </c>
      <c r="B26942" t="s">
        <v>25746</v>
      </c>
    </row>
    <row r="26943" spans="1:2">
      <c r="A26943" s="1">
        <v>2080100137637</v>
      </c>
      <c r="B26943" t="s">
        <v>25747</v>
      </c>
    </row>
    <row r="26944" spans="1:2">
      <c r="A26944" s="1">
        <v>2080100137644</v>
      </c>
      <c r="B26944" t="s">
        <v>25748</v>
      </c>
    </row>
    <row r="26945" spans="1:2">
      <c r="A26945" s="1">
        <v>2080100137651</v>
      </c>
      <c r="B26945" t="s">
        <v>25749</v>
      </c>
    </row>
    <row r="26946" spans="1:2">
      <c r="A26946" s="1">
        <v>2080100137668</v>
      </c>
      <c r="B26946" t="s">
        <v>25750</v>
      </c>
    </row>
    <row r="26947" spans="1:2">
      <c r="A26947" s="1">
        <v>2080100137675</v>
      </c>
      <c r="B26947" t="s">
        <v>25751</v>
      </c>
    </row>
    <row r="26948" spans="1:2">
      <c r="A26948" s="1">
        <v>2080100137682</v>
      </c>
      <c r="B26948" t="s">
        <v>25752</v>
      </c>
    </row>
    <row r="26949" spans="1:2">
      <c r="A26949" s="1">
        <v>2080100137699</v>
      </c>
      <c r="B26949" t="s">
        <v>25753</v>
      </c>
    </row>
    <row r="26950" spans="1:2">
      <c r="A26950" s="1">
        <v>2080100137705</v>
      </c>
      <c r="B26950" t="s">
        <v>25754</v>
      </c>
    </row>
    <row r="26951" spans="1:2">
      <c r="A26951" s="1">
        <v>2080100137712</v>
      </c>
      <c r="B26951" t="s">
        <v>25755</v>
      </c>
    </row>
    <row r="26952" spans="1:2">
      <c r="A26952" s="1">
        <v>2080100137729</v>
      </c>
      <c r="B26952" t="s">
        <v>25756</v>
      </c>
    </row>
    <row r="26953" spans="1:2">
      <c r="A26953" s="1">
        <v>2080100137736</v>
      </c>
      <c r="B26953" t="s">
        <v>25757</v>
      </c>
    </row>
    <row r="26954" spans="1:2">
      <c r="A26954" s="1">
        <v>2080100137743</v>
      </c>
      <c r="B26954" t="s">
        <v>25758</v>
      </c>
    </row>
    <row r="26955" spans="1:2">
      <c r="A26955" s="1">
        <v>2080100137750</v>
      </c>
      <c r="B26955" t="s">
        <v>25759</v>
      </c>
    </row>
    <row r="26956" spans="1:2">
      <c r="A26956" s="1">
        <v>2080100137767</v>
      </c>
      <c r="B26956" t="s">
        <v>25760</v>
      </c>
    </row>
    <row r="26957" spans="1:2">
      <c r="A26957" s="1">
        <v>2080100137774</v>
      </c>
      <c r="B26957" t="s">
        <v>25761</v>
      </c>
    </row>
    <row r="26958" spans="1:2">
      <c r="A26958" s="1">
        <v>2080100137781</v>
      </c>
      <c r="B26958" t="s">
        <v>25762</v>
      </c>
    </row>
    <row r="26959" spans="1:2">
      <c r="A26959" s="1">
        <v>2080100137798</v>
      </c>
      <c r="B26959" t="s">
        <v>25763</v>
      </c>
    </row>
    <row r="26960" spans="1:2">
      <c r="A26960" s="1">
        <v>2080100137804</v>
      </c>
      <c r="B26960" t="s">
        <v>25764</v>
      </c>
    </row>
    <row r="26961" spans="1:2">
      <c r="A26961" s="1">
        <v>2080100137811</v>
      </c>
      <c r="B26961" t="s">
        <v>25765</v>
      </c>
    </row>
    <row r="26962" spans="1:2">
      <c r="A26962" s="1">
        <v>2080100137828</v>
      </c>
      <c r="B26962" t="s">
        <v>25766</v>
      </c>
    </row>
    <row r="26963" spans="1:2">
      <c r="A26963" s="1">
        <v>2080100137835</v>
      </c>
      <c r="B26963" t="s">
        <v>25767</v>
      </c>
    </row>
    <row r="26964" spans="1:2">
      <c r="A26964" s="1">
        <v>2080100137842</v>
      </c>
      <c r="B26964" t="s">
        <v>25768</v>
      </c>
    </row>
    <row r="26965" spans="1:2">
      <c r="A26965" s="1">
        <v>2080100137859</v>
      </c>
      <c r="B26965" t="s">
        <v>25769</v>
      </c>
    </row>
    <row r="26966" spans="1:2">
      <c r="A26966" s="1">
        <v>2080100137866</v>
      </c>
      <c r="B26966" t="s">
        <v>25770</v>
      </c>
    </row>
    <row r="26967" spans="1:2">
      <c r="A26967" s="1">
        <v>2080100137873</v>
      </c>
      <c r="B26967" t="s">
        <v>25771</v>
      </c>
    </row>
    <row r="26968" spans="1:2">
      <c r="A26968" s="1">
        <v>2080100137880</v>
      </c>
      <c r="B26968" t="s">
        <v>25772</v>
      </c>
    </row>
    <row r="26969" spans="1:2">
      <c r="A26969" s="1">
        <v>2080100137897</v>
      </c>
      <c r="B26969" t="s">
        <v>25773</v>
      </c>
    </row>
    <row r="26970" spans="1:2">
      <c r="A26970" s="1">
        <v>2080100137903</v>
      </c>
      <c r="B26970" t="s">
        <v>25774</v>
      </c>
    </row>
    <row r="26971" spans="1:2">
      <c r="A26971" s="1">
        <v>2080100137910</v>
      </c>
      <c r="B26971" t="s">
        <v>25775</v>
      </c>
    </row>
    <row r="26972" spans="1:2">
      <c r="A26972" s="1">
        <v>2080100137927</v>
      </c>
      <c r="B26972" t="s">
        <v>25776</v>
      </c>
    </row>
    <row r="26973" spans="1:2">
      <c r="A26973" s="1">
        <v>2080100137934</v>
      </c>
      <c r="B26973" t="s">
        <v>25777</v>
      </c>
    </row>
    <row r="26974" spans="1:2">
      <c r="A26974" s="1">
        <v>2080100137941</v>
      </c>
      <c r="B26974" t="s">
        <v>25778</v>
      </c>
    </row>
    <row r="26975" spans="1:2">
      <c r="A26975" s="1">
        <v>2080100137958</v>
      </c>
      <c r="B26975" t="s">
        <v>25779</v>
      </c>
    </row>
    <row r="26976" spans="1:2">
      <c r="A26976" s="1">
        <v>2080100137965</v>
      </c>
      <c r="B26976" t="s">
        <v>25780</v>
      </c>
    </row>
    <row r="26977" spans="1:2">
      <c r="A26977" s="1">
        <v>2080100137972</v>
      </c>
      <c r="B26977" t="s">
        <v>25781</v>
      </c>
    </row>
    <row r="26978" spans="1:2">
      <c r="A26978" s="1">
        <v>2080100137989</v>
      </c>
      <c r="B26978" t="s">
        <v>25782</v>
      </c>
    </row>
    <row r="26979" spans="1:2">
      <c r="A26979" s="1">
        <v>2080100137996</v>
      </c>
      <c r="B26979" t="s">
        <v>25783</v>
      </c>
    </row>
    <row r="26980" spans="1:2">
      <c r="A26980" s="1">
        <v>2080100138009</v>
      </c>
      <c r="B26980" t="s">
        <v>25784</v>
      </c>
    </row>
    <row r="26981" spans="1:2">
      <c r="A26981" s="1">
        <v>2080100138016</v>
      </c>
      <c r="B26981" t="s">
        <v>25785</v>
      </c>
    </row>
    <row r="26982" spans="1:2">
      <c r="A26982" s="1">
        <v>2080100138023</v>
      </c>
      <c r="B26982" t="s">
        <v>25786</v>
      </c>
    </row>
    <row r="26983" spans="1:2">
      <c r="A26983" s="1">
        <v>2080100138030</v>
      </c>
      <c r="B26983" t="s">
        <v>25787</v>
      </c>
    </row>
    <row r="26984" spans="1:2">
      <c r="A26984" s="1">
        <v>2080100138047</v>
      </c>
      <c r="B26984" t="s">
        <v>25788</v>
      </c>
    </row>
    <row r="26985" spans="1:2">
      <c r="A26985" s="1">
        <v>2080100138054</v>
      </c>
      <c r="B26985" t="s">
        <v>25789</v>
      </c>
    </row>
    <row r="26986" spans="1:2">
      <c r="A26986" s="1">
        <v>2080100138061</v>
      </c>
      <c r="B26986" t="s">
        <v>25790</v>
      </c>
    </row>
    <row r="26987" spans="1:2">
      <c r="A26987" s="1">
        <v>2080100138078</v>
      </c>
      <c r="B26987" t="s">
        <v>25791</v>
      </c>
    </row>
    <row r="26988" spans="1:2">
      <c r="A26988" s="1">
        <v>2080100138085</v>
      </c>
      <c r="B26988" t="s">
        <v>25792</v>
      </c>
    </row>
    <row r="26989" spans="1:2">
      <c r="A26989" s="1">
        <v>2080100138092</v>
      </c>
      <c r="B26989" t="s">
        <v>25793</v>
      </c>
    </row>
    <row r="26990" spans="1:2">
      <c r="A26990" s="1">
        <v>2080100138108</v>
      </c>
      <c r="B26990" t="s">
        <v>25794</v>
      </c>
    </row>
    <row r="26991" spans="1:2">
      <c r="A26991" s="1">
        <v>2080100138115</v>
      </c>
      <c r="B26991" t="s">
        <v>25795</v>
      </c>
    </row>
    <row r="26992" spans="1:2">
      <c r="A26992" s="1">
        <v>2080100138122</v>
      </c>
      <c r="B26992" t="s">
        <v>25796</v>
      </c>
    </row>
    <row r="26993" spans="1:2">
      <c r="A26993" s="1">
        <v>2080100138139</v>
      </c>
      <c r="B26993" t="s">
        <v>25797</v>
      </c>
    </row>
    <row r="26994" spans="1:2">
      <c r="A26994" s="1">
        <v>2080100138146</v>
      </c>
      <c r="B26994" t="s">
        <v>25798</v>
      </c>
    </row>
    <row r="26995" spans="1:2">
      <c r="A26995" s="1">
        <v>2080100138153</v>
      </c>
      <c r="B26995" t="s">
        <v>25799</v>
      </c>
    </row>
    <row r="26996" spans="1:2">
      <c r="A26996" s="1">
        <v>2080100138160</v>
      </c>
      <c r="B26996" t="s">
        <v>25800</v>
      </c>
    </row>
    <row r="26997" spans="1:2">
      <c r="A26997" s="1">
        <v>2080100138177</v>
      </c>
      <c r="B26997" t="s">
        <v>25801</v>
      </c>
    </row>
    <row r="26998" spans="1:2">
      <c r="A26998" s="1">
        <v>2080100138184</v>
      </c>
      <c r="B26998" t="s">
        <v>25802</v>
      </c>
    </row>
    <row r="26999" spans="1:2">
      <c r="A26999" s="1">
        <v>2080100138191</v>
      </c>
      <c r="B26999" t="s">
        <v>25803</v>
      </c>
    </row>
    <row r="27000" spans="1:2">
      <c r="A27000" s="1">
        <v>2080100138207</v>
      </c>
      <c r="B27000" t="s">
        <v>25804</v>
      </c>
    </row>
    <row r="27001" spans="1:2">
      <c r="A27001" s="1">
        <v>2080100138214</v>
      </c>
      <c r="B27001" t="s">
        <v>25805</v>
      </c>
    </row>
    <row r="27002" spans="1:2">
      <c r="A27002" s="1">
        <v>2080100138221</v>
      </c>
      <c r="B27002" t="s">
        <v>25806</v>
      </c>
    </row>
    <row r="27003" spans="1:2">
      <c r="A27003" s="1">
        <v>2080100138238</v>
      </c>
      <c r="B27003" t="s">
        <v>25807</v>
      </c>
    </row>
    <row r="27004" spans="1:2">
      <c r="A27004" s="1">
        <v>2080100138245</v>
      </c>
      <c r="B27004" t="s">
        <v>25808</v>
      </c>
    </row>
    <row r="27005" spans="1:2">
      <c r="A27005" s="1">
        <v>2080100138252</v>
      </c>
      <c r="B27005" t="s">
        <v>25809</v>
      </c>
    </row>
    <row r="27006" spans="1:2">
      <c r="A27006" s="1">
        <v>2080100138269</v>
      </c>
      <c r="B27006" t="s">
        <v>25810</v>
      </c>
    </row>
    <row r="27007" spans="1:2">
      <c r="A27007" s="1">
        <v>2080100138276</v>
      </c>
      <c r="B27007" t="s">
        <v>25811</v>
      </c>
    </row>
    <row r="27008" spans="1:2">
      <c r="A27008" s="1">
        <v>2080100138283</v>
      </c>
      <c r="B27008" t="s">
        <v>25812</v>
      </c>
    </row>
    <row r="27009" spans="1:2">
      <c r="A27009" s="1">
        <v>2080100138290</v>
      </c>
      <c r="B27009" t="s">
        <v>25813</v>
      </c>
    </row>
    <row r="27010" spans="1:2">
      <c r="A27010" s="1">
        <v>2080100138306</v>
      </c>
      <c r="B27010" t="s">
        <v>25814</v>
      </c>
    </row>
    <row r="27011" spans="1:2">
      <c r="A27011" s="1">
        <v>2080100138313</v>
      </c>
      <c r="B27011" t="s">
        <v>25815</v>
      </c>
    </row>
    <row r="27012" spans="1:2">
      <c r="A27012" s="1">
        <v>2080100138320</v>
      </c>
      <c r="B27012" t="s">
        <v>25816</v>
      </c>
    </row>
    <row r="27013" spans="1:2">
      <c r="A27013" s="1">
        <v>2080100138337</v>
      </c>
      <c r="B27013" t="s">
        <v>25817</v>
      </c>
    </row>
    <row r="27014" spans="1:2">
      <c r="A27014" s="1">
        <v>2080100138344</v>
      </c>
      <c r="B27014" t="s">
        <v>25818</v>
      </c>
    </row>
    <row r="27015" spans="1:2">
      <c r="A27015" s="1">
        <v>2080100138351</v>
      </c>
      <c r="B27015" t="s">
        <v>25819</v>
      </c>
    </row>
    <row r="27016" spans="1:2">
      <c r="A27016" s="1">
        <v>2080100138368</v>
      </c>
      <c r="B27016" t="s">
        <v>25820</v>
      </c>
    </row>
    <row r="27017" spans="1:2">
      <c r="A27017" s="1">
        <v>2080100138375</v>
      </c>
      <c r="B27017" t="s">
        <v>25821</v>
      </c>
    </row>
    <row r="27018" spans="1:2">
      <c r="A27018" s="1">
        <v>2080100138382</v>
      </c>
      <c r="B27018" t="s">
        <v>25822</v>
      </c>
    </row>
    <row r="27019" spans="1:2">
      <c r="A27019" s="1">
        <v>2080100138399</v>
      </c>
      <c r="B27019" t="s">
        <v>25823</v>
      </c>
    </row>
    <row r="27020" spans="1:2">
      <c r="A27020" s="1">
        <v>2080100138405</v>
      </c>
      <c r="B27020" t="s">
        <v>25824</v>
      </c>
    </row>
    <row r="27021" spans="1:2">
      <c r="A27021" s="1">
        <v>2080100138412</v>
      </c>
      <c r="B27021" t="s">
        <v>25825</v>
      </c>
    </row>
    <row r="27022" spans="1:2">
      <c r="A27022" s="1">
        <v>2080100138429</v>
      </c>
      <c r="B27022" t="s">
        <v>25826</v>
      </c>
    </row>
    <row r="27023" spans="1:2">
      <c r="A27023" s="1">
        <v>2080100138436</v>
      </c>
      <c r="B27023" t="s">
        <v>25827</v>
      </c>
    </row>
    <row r="27024" spans="1:2">
      <c r="A27024" s="1">
        <v>2080100138443</v>
      </c>
      <c r="B27024" t="s">
        <v>25828</v>
      </c>
    </row>
    <row r="27025" spans="1:2">
      <c r="A27025" s="1">
        <v>2080100138450</v>
      </c>
      <c r="B27025" t="s">
        <v>25829</v>
      </c>
    </row>
    <row r="27026" spans="1:2">
      <c r="A27026" s="1">
        <v>2080100138467</v>
      </c>
      <c r="B27026" t="s">
        <v>25830</v>
      </c>
    </row>
    <row r="27027" spans="1:2">
      <c r="A27027" s="1">
        <v>2080100138474</v>
      </c>
      <c r="B27027" t="s">
        <v>25831</v>
      </c>
    </row>
    <row r="27028" spans="1:2">
      <c r="A27028" s="1">
        <v>2080100138481</v>
      </c>
      <c r="B27028" t="s">
        <v>25832</v>
      </c>
    </row>
    <row r="27029" spans="1:2">
      <c r="A27029" s="1">
        <v>2080100138498</v>
      </c>
      <c r="B27029" t="s">
        <v>25833</v>
      </c>
    </row>
    <row r="27030" spans="1:2">
      <c r="A27030" s="1">
        <v>2080100138504</v>
      </c>
      <c r="B27030" t="s">
        <v>25834</v>
      </c>
    </row>
    <row r="27031" spans="1:2">
      <c r="A27031" s="1">
        <v>2080100138511</v>
      </c>
      <c r="B27031" t="s">
        <v>25835</v>
      </c>
    </row>
    <row r="27032" spans="1:2">
      <c r="A27032" s="1">
        <v>2080100138528</v>
      </c>
      <c r="B27032" t="s">
        <v>25836</v>
      </c>
    </row>
    <row r="27033" spans="1:2">
      <c r="A27033" s="1">
        <v>2080100138535</v>
      </c>
      <c r="B27033" t="s">
        <v>25837</v>
      </c>
    </row>
    <row r="27034" spans="1:2">
      <c r="A27034" s="1">
        <v>2080100138542</v>
      </c>
      <c r="B27034" t="s">
        <v>25838</v>
      </c>
    </row>
    <row r="27035" spans="1:2">
      <c r="A27035" s="1">
        <v>2080100138559</v>
      </c>
      <c r="B27035" t="s">
        <v>25839</v>
      </c>
    </row>
    <row r="27036" spans="1:2">
      <c r="A27036" s="1">
        <v>2080100138566</v>
      </c>
      <c r="B27036" t="s">
        <v>25840</v>
      </c>
    </row>
    <row r="27037" spans="1:2">
      <c r="A27037" s="1">
        <v>2080100138573</v>
      </c>
      <c r="B27037" t="s">
        <v>25841</v>
      </c>
    </row>
    <row r="27038" spans="1:2">
      <c r="A27038" s="1">
        <v>2080100138580</v>
      </c>
      <c r="B27038" t="s">
        <v>25842</v>
      </c>
    </row>
    <row r="27039" spans="1:2">
      <c r="A27039" s="1">
        <v>2080100138597</v>
      </c>
      <c r="B27039" t="s">
        <v>25843</v>
      </c>
    </row>
    <row r="27040" spans="1:2">
      <c r="A27040" s="1">
        <v>2080100138603</v>
      </c>
      <c r="B27040" t="s">
        <v>25844</v>
      </c>
    </row>
    <row r="27041" spans="1:2">
      <c r="A27041" s="1">
        <v>2080100138610</v>
      </c>
      <c r="B27041" t="s">
        <v>25845</v>
      </c>
    </row>
    <row r="27042" spans="1:2">
      <c r="A27042" s="1">
        <v>2080100138627</v>
      </c>
      <c r="B27042" t="s">
        <v>25846</v>
      </c>
    </row>
    <row r="27043" spans="1:2">
      <c r="A27043" s="1">
        <v>2080100138634</v>
      </c>
      <c r="B27043" t="s">
        <v>25847</v>
      </c>
    </row>
    <row r="27044" spans="1:2">
      <c r="A27044" s="1">
        <v>2080100138641</v>
      </c>
      <c r="B27044" t="s">
        <v>25848</v>
      </c>
    </row>
    <row r="27045" spans="1:2">
      <c r="A27045" s="1">
        <v>2080100138658</v>
      </c>
      <c r="B27045" t="s">
        <v>25849</v>
      </c>
    </row>
    <row r="27046" spans="1:2">
      <c r="A27046" s="1">
        <v>2080100138665</v>
      </c>
      <c r="B27046" t="s">
        <v>25850</v>
      </c>
    </row>
    <row r="27047" spans="1:2">
      <c r="A27047" s="1">
        <v>2080100138672</v>
      </c>
      <c r="B27047" t="s">
        <v>25851</v>
      </c>
    </row>
    <row r="27048" spans="1:2">
      <c r="A27048" s="1">
        <v>2080100138689</v>
      </c>
      <c r="B27048" t="s">
        <v>25852</v>
      </c>
    </row>
    <row r="27049" spans="1:2">
      <c r="A27049" s="1">
        <v>2080100138696</v>
      </c>
      <c r="B27049" t="s">
        <v>25853</v>
      </c>
    </row>
    <row r="27050" spans="1:2">
      <c r="A27050" s="1">
        <v>2080100138702</v>
      </c>
      <c r="B27050" t="s">
        <v>25854</v>
      </c>
    </row>
    <row r="27051" spans="1:2">
      <c r="A27051" s="1">
        <v>2080100138719</v>
      </c>
      <c r="B27051" t="s">
        <v>25855</v>
      </c>
    </row>
    <row r="27052" spans="1:2">
      <c r="A27052" s="1">
        <v>2080100138726</v>
      </c>
      <c r="B27052" t="s">
        <v>25856</v>
      </c>
    </row>
    <row r="27053" spans="1:2">
      <c r="A27053" s="1">
        <v>2080100138733</v>
      </c>
      <c r="B27053" t="s">
        <v>25857</v>
      </c>
    </row>
    <row r="27054" spans="1:2">
      <c r="A27054" s="1">
        <v>2080100138740</v>
      </c>
      <c r="B27054" t="s">
        <v>25858</v>
      </c>
    </row>
    <row r="27055" spans="1:2">
      <c r="A27055" s="1">
        <v>2080100138757</v>
      </c>
      <c r="B27055" t="s">
        <v>25859</v>
      </c>
    </row>
    <row r="27056" spans="1:2">
      <c r="A27056" s="1">
        <v>2080100138764</v>
      </c>
      <c r="B27056" t="s">
        <v>25860</v>
      </c>
    </row>
    <row r="27057" spans="1:2">
      <c r="A27057" s="1">
        <v>2080100138771</v>
      </c>
      <c r="B27057" t="s">
        <v>25861</v>
      </c>
    </row>
    <row r="27058" spans="1:2">
      <c r="A27058" s="1">
        <v>2080100138788</v>
      </c>
      <c r="B27058" t="s">
        <v>25862</v>
      </c>
    </row>
    <row r="27059" spans="1:2">
      <c r="A27059" s="1">
        <v>2080100138795</v>
      </c>
      <c r="B27059" t="s">
        <v>25863</v>
      </c>
    </row>
    <row r="27060" spans="1:2">
      <c r="A27060" s="1">
        <v>2080100138801</v>
      </c>
      <c r="B27060" t="s">
        <v>25864</v>
      </c>
    </row>
    <row r="27061" spans="1:2">
      <c r="A27061" s="1">
        <v>2080100138818</v>
      </c>
      <c r="B27061" t="s">
        <v>25865</v>
      </c>
    </row>
    <row r="27062" spans="1:2">
      <c r="A27062" s="1">
        <v>2080100138825</v>
      </c>
      <c r="B27062" t="s">
        <v>25866</v>
      </c>
    </row>
    <row r="27063" spans="1:2">
      <c r="A27063" s="1">
        <v>2080100138832</v>
      </c>
      <c r="B27063" t="s">
        <v>25867</v>
      </c>
    </row>
    <row r="27064" spans="1:2">
      <c r="A27064" s="1">
        <v>2080100138849</v>
      </c>
      <c r="B27064" t="s">
        <v>25868</v>
      </c>
    </row>
    <row r="27065" spans="1:2">
      <c r="A27065" s="1">
        <v>2080100138856</v>
      </c>
      <c r="B27065" t="s">
        <v>25869</v>
      </c>
    </row>
    <row r="27066" spans="1:2">
      <c r="A27066" s="1">
        <v>2080100138863</v>
      </c>
      <c r="B27066" t="s">
        <v>25870</v>
      </c>
    </row>
    <row r="27067" spans="1:2">
      <c r="A27067" s="1">
        <v>2080100138870</v>
      </c>
      <c r="B27067" t="s">
        <v>25871</v>
      </c>
    </row>
    <row r="27068" spans="1:2">
      <c r="A27068" s="1">
        <v>2080100138887</v>
      </c>
      <c r="B27068" t="s">
        <v>25872</v>
      </c>
    </row>
    <row r="27069" spans="1:2">
      <c r="A27069" s="1">
        <v>2080100138894</v>
      </c>
      <c r="B27069" t="s">
        <v>25873</v>
      </c>
    </row>
    <row r="27070" spans="1:2">
      <c r="A27070" s="1">
        <v>2080100138900</v>
      </c>
      <c r="B27070" t="s">
        <v>25874</v>
      </c>
    </row>
    <row r="27071" spans="1:2">
      <c r="A27071" s="1">
        <v>2080100138917</v>
      </c>
      <c r="B27071" t="s">
        <v>25875</v>
      </c>
    </row>
    <row r="27072" spans="1:2">
      <c r="A27072" s="1">
        <v>2080100138924</v>
      </c>
      <c r="B27072" t="s">
        <v>25876</v>
      </c>
    </row>
    <row r="27073" spans="1:2">
      <c r="A27073" s="1">
        <v>2080100138931</v>
      </c>
      <c r="B27073" t="s">
        <v>25877</v>
      </c>
    </row>
    <row r="27074" spans="1:2">
      <c r="A27074" s="1">
        <v>2080100138948</v>
      </c>
      <c r="B27074" t="s">
        <v>25878</v>
      </c>
    </row>
    <row r="27075" spans="1:2">
      <c r="A27075" s="1">
        <v>2080100138955</v>
      </c>
      <c r="B27075" t="s">
        <v>25879</v>
      </c>
    </row>
    <row r="27076" spans="1:2">
      <c r="A27076" s="1">
        <v>2080100138962</v>
      </c>
      <c r="B27076" t="s">
        <v>25880</v>
      </c>
    </row>
    <row r="27077" spans="1:2">
      <c r="A27077" s="1">
        <v>2080100138979</v>
      </c>
      <c r="B27077" t="s">
        <v>25881</v>
      </c>
    </row>
    <row r="27078" spans="1:2">
      <c r="A27078" s="1">
        <v>2080100138986</v>
      </c>
      <c r="B27078" t="s">
        <v>25882</v>
      </c>
    </row>
    <row r="27079" spans="1:2">
      <c r="A27079" s="1">
        <v>2080100138993</v>
      </c>
      <c r="B27079" t="s">
        <v>25883</v>
      </c>
    </row>
    <row r="27080" spans="1:2">
      <c r="A27080" s="1">
        <v>2080100139006</v>
      </c>
      <c r="B27080" t="s">
        <v>25884</v>
      </c>
    </row>
    <row r="27081" spans="1:2">
      <c r="A27081" s="1">
        <v>2080100139013</v>
      </c>
      <c r="B27081" t="s">
        <v>25885</v>
      </c>
    </row>
    <row r="27082" spans="1:2">
      <c r="A27082" s="1">
        <v>2080100139020</v>
      </c>
      <c r="B27082" t="s">
        <v>25886</v>
      </c>
    </row>
    <row r="27083" spans="1:2">
      <c r="A27083" s="1">
        <v>2080100139037</v>
      </c>
      <c r="B27083" t="s">
        <v>25887</v>
      </c>
    </row>
    <row r="27084" spans="1:2">
      <c r="A27084" s="1">
        <v>2080100139044</v>
      </c>
      <c r="B27084" t="s">
        <v>25888</v>
      </c>
    </row>
    <row r="27085" spans="1:2">
      <c r="A27085" s="1">
        <v>2080100139051</v>
      </c>
      <c r="B27085" t="s">
        <v>25889</v>
      </c>
    </row>
    <row r="27086" spans="1:2">
      <c r="A27086" s="1">
        <v>2080100139068</v>
      </c>
      <c r="B27086" t="s">
        <v>25890</v>
      </c>
    </row>
    <row r="27087" spans="1:2">
      <c r="A27087" s="1">
        <v>2080100139075</v>
      </c>
      <c r="B27087" t="s">
        <v>25891</v>
      </c>
    </row>
    <row r="27088" spans="1:2">
      <c r="A27088" s="1">
        <v>2080100139082</v>
      </c>
      <c r="B27088" t="s">
        <v>25892</v>
      </c>
    </row>
    <row r="27089" spans="1:2">
      <c r="A27089" s="1">
        <v>2080100139099</v>
      </c>
      <c r="B27089" t="s">
        <v>25893</v>
      </c>
    </row>
    <row r="27090" spans="1:2">
      <c r="A27090" s="1">
        <v>2080100139105</v>
      </c>
      <c r="B27090" t="s">
        <v>25894</v>
      </c>
    </row>
    <row r="27091" spans="1:2">
      <c r="A27091" s="1">
        <v>2080100139112</v>
      </c>
      <c r="B27091" t="s">
        <v>25895</v>
      </c>
    </row>
    <row r="27092" spans="1:2">
      <c r="A27092" s="1">
        <v>2080100139129</v>
      </c>
      <c r="B27092" t="s">
        <v>25896</v>
      </c>
    </row>
    <row r="27093" spans="1:2">
      <c r="A27093" s="1">
        <v>2080100139136</v>
      </c>
      <c r="B27093" t="s">
        <v>25897</v>
      </c>
    </row>
    <row r="27094" spans="1:2">
      <c r="A27094" s="1">
        <v>2080100139143</v>
      </c>
      <c r="B27094" t="s">
        <v>25898</v>
      </c>
    </row>
    <row r="27095" spans="1:2">
      <c r="A27095" s="1">
        <v>2080100139150</v>
      </c>
      <c r="B27095" t="s">
        <v>25899</v>
      </c>
    </row>
    <row r="27096" spans="1:2">
      <c r="A27096" s="1">
        <v>2080100139167</v>
      </c>
      <c r="B27096" t="s">
        <v>25900</v>
      </c>
    </row>
    <row r="27097" spans="1:2">
      <c r="A27097" s="1">
        <v>2080100139174</v>
      </c>
      <c r="B27097" t="s">
        <v>25901</v>
      </c>
    </row>
    <row r="27098" spans="1:2">
      <c r="A27098" s="1">
        <v>2080100139181</v>
      </c>
      <c r="B27098" t="s">
        <v>25902</v>
      </c>
    </row>
    <row r="27099" spans="1:2">
      <c r="A27099" s="1">
        <v>2080100139198</v>
      </c>
      <c r="B27099" t="s">
        <v>25903</v>
      </c>
    </row>
    <row r="27100" spans="1:2">
      <c r="A27100" s="1">
        <v>2080100139204</v>
      </c>
      <c r="B27100" t="s">
        <v>25904</v>
      </c>
    </row>
    <row r="27101" spans="1:2">
      <c r="A27101" s="1">
        <v>2080100139211</v>
      </c>
      <c r="B27101" t="s">
        <v>25905</v>
      </c>
    </row>
    <row r="27102" spans="1:2">
      <c r="A27102" s="1">
        <v>2080100139228</v>
      </c>
      <c r="B27102" t="s">
        <v>25906</v>
      </c>
    </row>
    <row r="27103" spans="1:2">
      <c r="A27103" s="1">
        <v>2080100139235</v>
      </c>
      <c r="B27103" t="s">
        <v>25907</v>
      </c>
    </row>
    <row r="27104" spans="1:2">
      <c r="A27104" s="1">
        <v>2080100139242</v>
      </c>
      <c r="B27104" t="s">
        <v>25908</v>
      </c>
    </row>
    <row r="27105" spans="1:2">
      <c r="A27105" s="1">
        <v>2080100139259</v>
      </c>
      <c r="B27105" t="s">
        <v>25909</v>
      </c>
    </row>
    <row r="27106" spans="1:2">
      <c r="A27106" s="1">
        <v>2080100139266</v>
      </c>
      <c r="B27106" t="s">
        <v>25910</v>
      </c>
    </row>
    <row r="27107" spans="1:2">
      <c r="A27107" s="1">
        <v>2080100139273</v>
      </c>
      <c r="B27107" t="s">
        <v>25911</v>
      </c>
    </row>
    <row r="27108" spans="1:2">
      <c r="A27108" s="1">
        <v>2080100139280</v>
      </c>
      <c r="B27108" t="s">
        <v>25912</v>
      </c>
    </row>
    <row r="27109" spans="1:2">
      <c r="A27109" s="1">
        <v>2080100139297</v>
      </c>
      <c r="B27109" t="s">
        <v>25913</v>
      </c>
    </row>
    <row r="27110" spans="1:2">
      <c r="A27110" s="1">
        <v>2080100139303</v>
      </c>
      <c r="B27110" t="s">
        <v>25914</v>
      </c>
    </row>
    <row r="27111" spans="1:2">
      <c r="A27111" s="1">
        <v>2080100139310</v>
      </c>
      <c r="B27111" t="s">
        <v>25915</v>
      </c>
    </row>
    <row r="27112" spans="1:2">
      <c r="A27112" s="1">
        <v>2080100139327</v>
      </c>
      <c r="B27112" t="s">
        <v>25916</v>
      </c>
    </row>
    <row r="27113" spans="1:2">
      <c r="A27113" s="1">
        <v>2080100139334</v>
      </c>
      <c r="B27113" t="s">
        <v>25917</v>
      </c>
    </row>
    <row r="27114" spans="1:2">
      <c r="A27114" s="1">
        <v>2080100139341</v>
      </c>
      <c r="B27114" t="s">
        <v>25918</v>
      </c>
    </row>
    <row r="27115" spans="1:2">
      <c r="A27115" s="1">
        <v>2080100139358</v>
      </c>
      <c r="B27115" t="s">
        <v>25919</v>
      </c>
    </row>
    <row r="27116" spans="1:2">
      <c r="A27116" s="1">
        <v>2080100139365</v>
      </c>
      <c r="B27116" t="s">
        <v>25920</v>
      </c>
    </row>
    <row r="27117" spans="1:2">
      <c r="A27117" s="1">
        <v>2080100139372</v>
      </c>
      <c r="B27117" t="s">
        <v>25921</v>
      </c>
    </row>
    <row r="27118" spans="1:2">
      <c r="A27118" s="1">
        <v>2080100139389</v>
      </c>
      <c r="B27118" t="s">
        <v>25922</v>
      </c>
    </row>
    <row r="27119" spans="1:2">
      <c r="A27119" s="1">
        <v>2080100139396</v>
      </c>
      <c r="B27119" t="s">
        <v>25923</v>
      </c>
    </row>
    <row r="27120" spans="1:2">
      <c r="A27120" s="1">
        <v>2080100139402</v>
      </c>
      <c r="B27120" t="s">
        <v>25924</v>
      </c>
    </row>
    <row r="27121" spans="1:2">
      <c r="A27121" s="1">
        <v>2080100139419</v>
      </c>
      <c r="B27121" t="s">
        <v>25925</v>
      </c>
    </row>
    <row r="27122" spans="1:2">
      <c r="A27122" s="1">
        <v>2080100139426</v>
      </c>
      <c r="B27122" t="s">
        <v>25926</v>
      </c>
    </row>
    <row r="27123" spans="1:2">
      <c r="A27123" s="1">
        <v>2080100139433</v>
      </c>
      <c r="B27123" t="s">
        <v>25927</v>
      </c>
    </row>
    <row r="27124" spans="1:2">
      <c r="A27124" s="1">
        <v>2080100139440</v>
      </c>
      <c r="B27124" t="s">
        <v>25928</v>
      </c>
    </row>
    <row r="27125" spans="1:2">
      <c r="A27125" s="1">
        <v>2080100139457</v>
      </c>
      <c r="B27125" t="s">
        <v>25929</v>
      </c>
    </row>
    <row r="27126" spans="1:2">
      <c r="A27126" s="1">
        <v>2080100139464</v>
      </c>
      <c r="B27126" t="s">
        <v>25930</v>
      </c>
    </row>
    <row r="27127" spans="1:2">
      <c r="A27127" s="1">
        <v>2080100139471</v>
      </c>
      <c r="B27127" t="s">
        <v>25931</v>
      </c>
    </row>
    <row r="27128" spans="1:2">
      <c r="A27128" s="1">
        <v>2080100139488</v>
      </c>
      <c r="B27128" t="s">
        <v>25932</v>
      </c>
    </row>
    <row r="27129" spans="1:2">
      <c r="A27129" s="1">
        <v>2080100139495</v>
      </c>
      <c r="B27129" t="s">
        <v>25933</v>
      </c>
    </row>
    <row r="27130" spans="1:2">
      <c r="A27130" s="1">
        <v>2080100139501</v>
      </c>
      <c r="B27130" t="s">
        <v>25934</v>
      </c>
    </row>
    <row r="27131" spans="1:2">
      <c r="A27131" s="1">
        <v>2080100139518</v>
      </c>
      <c r="B27131" t="s">
        <v>25935</v>
      </c>
    </row>
    <row r="27132" spans="1:2">
      <c r="A27132" s="1">
        <v>2080100139525</v>
      </c>
      <c r="B27132" t="s">
        <v>25936</v>
      </c>
    </row>
    <row r="27133" spans="1:2">
      <c r="A27133" s="1">
        <v>2080100139532</v>
      </c>
      <c r="B27133" t="s">
        <v>25937</v>
      </c>
    </row>
    <row r="27134" spans="1:2">
      <c r="A27134" s="1">
        <v>2080100139549</v>
      </c>
      <c r="B27134" t="s">
        <v>25938</v>
      </c>
    </row>
    <row r="27135" spans="1:2">
      <c r="A27135" s="1">
        <v>2080100139556</v>
      </c>
      <c r="B27135" t="s">
        <v>25939</v>
      </c>
    </row>
    <row r="27136" spans="1:2">
      <c r="A27136" s="1">
        <v>2080100139563</v>
      </c>
      <c r="B27136" t="s">
        <v>25940</v>
      </c>
    </row>
    <row r="27137" spans="1:2">
      <c r="A27137" s="1">
        <v>2080100139570</v>
      </c>
      <c r="B27137" t="s">
        <v>25941</v>
      </c>
    </row>
    <row r="27138" spans="1:2">
      <c r="A27138" s="1">
        <v>2080100139587</v>
      </c>
      <c r="B27138" t="s">
        <v>25942</v>
      </c>
    </row>
    <row r="27139" spans="1:2">
      <c r="A27139" s="1">
        <v>2080100139594</v>
      </c>
      <c r="B27139" t="s">
        <v>25943</v>
      </c>
    </row>
    <row r="27140" spans="1:2">
      <c r="A27140" s="1">
        <v>2080100139600</v>
      </c>
      <c r="B27140" t="s">
        <v>25944</v>
      </c>
    </row>
    <row r="27141" spans="1:2">
      <c r="A27141" s="1">
        <v>2080100139617</v>
      </c>
      <c r="B27141" t="s">
        <v>25945</v>
      </c>
    </row>
    <row r="27142" spans="1:2">
      <c r="A27142" s="1">
        <v>2080100139624</v>
      </c>
      <c r="B27142" t="s">
        <v>25946</v>
      </c>
    </row>
    <row r="27143" spans="1:2">
      <c r="A27143" s="1">
        <v>2080100139631</v>
      </c>
      <c r="B27143" t="s">
        <v>25947</v>
      </c>
    </row>
    <row r="27144" spans="1:2">
      <c r="A27144" s="1">
        <v>2080100139648</v>
      </c>
      <c r="B27144" t="s">
        <v>25948</v>
      </c>
    </row>
    <row r="27145" spans="1:2">
      <c r="A27145" s="1">
        <v>2080100139655</v>
      </c>
      <c r="B27145" t="s">
        <v>25949</v>
      </c>
    </row>
    <row r="27146" spans="1:2">
      <c r="A27146" s="1">
        <v>2080100139662</v>
      </c>
      <c r="B27146" t="s">
        <v>25950</v>
      </c>
    </row>
    <row r="27147" spans="1:2">
      <c r="A27147" s="1">
        <v>2080100139679</v>
      </c>
      <c r="B27147" t="s">
        <v>25951</v>
      </c>
    </row>
    <row r="27148" spans="1:2">
      <c r="A27148" s="1">
        <v>2080100139686</v>
      </c>
      <c r="B27148" t="s">
        <v>25952</v>
      </c>
    </row>
    <row r="27149" spans="1:2">
      <c r="A27149" s="1">
        <v>2080100139693</v>
      </c>
      <c r="B27149" t="s">
        <v>25953</v>
      </c>
    </row>
    <row r="27150" spans="1:2">
      <c r="A27150" s="1">
        <v>2080100139709</v>
      </c>
      <c r="B27150" t="s">
        <v>25954</v>
      </c>
    </row>
    <row r="27151" spans="1:2">
      <c r="A27151" s="1">
        <v>2080100139716</v>
      </c>
      <c r="B27151" t="s">
        <v>25955</v>
      </c>
    </row>
    <row r="27152" spans="1:2">
      <c r="A27152" s="1">
        <v>2080100139723</v>
      </c>
      <c r="B27152" t="s">
        <v>25956</v>
      </c>
    </row>
    <row r="27153" spans="1:2">
      <c r="A27153" s="1">
        <v>2080100139730</v>
      </c>
      <c r="B27153" t="s">
        <v>25957</v>
      </c>
    </row>
    <row r="27154" spans="1:2">
      <c r="A27154" s="1">
        <v>2080100139747</v>
      </c>
      <c r="B27154" t="s">
        <v>25958</v>
      </c>
    </row>
    <row r="27155" spans="1:2">
      <c r="A27155" s="1">
        <v>2080100139754</v>
      </c>
      <c r="B27155" t="s">
        <v>25959</v>
      </c>
    </row>
    <row r="27156" spans="1:2">
      <c r="A27156" s="1">
        <v>2080100139761</v>
      </c>
      <c r="B27156" t="s">
        <v>25960</v>
      </c>
    </row>
    <row r="27157" spans="1:2">
      <c r="A27157" s="1">
        <v>2080100139778</v>
      </c>
      <c r="B27157" t="s">
        <v>25961</v>
      </c>
    </row>
    <row r="27158" spans="1:2">
      <c r="A27158" s="1">
        <v>2080100139785</v>
      </c>
      <c r="B27158" t="s">
        <v>25962</v>
      </c>
    </row>
    <row r="27159" spans="1:2">
      <c r="A27159" s="1">
        <v>2080100139792</v>
      </c>
      <c r="B27159" t="s">
        <v>25963</v>
      </c>
    </row>
    <row r="27160" spans="1:2">
      <c r="A27160" s="1">
        <v>2080100139808</v>
      </c>
      <c r="B27160" t="s">
        <v>25964</v>
      </c>
    </row>
    <row r="27161" spans="1:2">
      <c r="A27161" s="1">
        <v>2080100139815</v>
      </c>
      <c r="B27161" t="s">
        <v>25965</v>
      </c>
    </row>
    <row r="27162" spans="1:2">
      <c r="A27162" s="1">
        <v>2080100139822</v>
      </c>
      <c r="B27162" t="s">
        <v>25966</v>
      </c>
    </row>
    <row r="27163" spans="1:2">
      <c r="A27163" s="1">
        <v>2080100139839</v>
      </c>
      <c r="B27163" t="s">
        <v>25967</v>
      </c>
    </row>
    <row r="27164" spans="1:2">
      <c r="A27164" s="1">
        <v>2080100139846</v>
      </c>
      <c r="B27164" t="s">
        <v>25968</v>
      </c>
    </row>
    <row r="27165" spans="1:2">
      <c r="A27165" s="1">
        <v>2080100139853</v>
      </c>
      <c r="B27165" t="s">
        <v>25969</v>
      </c>
    </row>
    <row r="27166" spans="1:2">
      <c r="A27166" s="1">
        <v>2080100139860</v>
      </c>
      <c r="B27166" t="s">
        <v>25970</v>
      </c>
    </row>
    <row r="27167" spans="1:2">
      <c r="A27167" s="1">
        <v>2080100139877</v>
      </c>
      <c r="B27167" t="s">
        <v>25971</v>
      </c>
    </row>
    <row r="27168" spans="1:2">
      <c r="A27168" s="1">
        <v>2080100139884</v>
      </c>
      <c r="B27168" t="s">
        <v>25972</v>
      </c>
    </row>
    <row r="27169" spans="1:2">
      <c r="A27169" s="1">
        <v>2080100139891</v>
      </c>
      <c r="B27169" t="s">
        <v>25973</v>
      </c>
    </row>
    <row r="27170" spans="1:2">
      <c r="A27170" s="1">
        <v>2080100139907</v>
      </c>
      <c r="B27170" t="s">
        <v>25974</v>
      </c>
    </row>
    <row r="27171" spans="1:2">
      <c r="A27171" s="1">
        <v>2080100139914</v>
      </c>
      <c r="B27171" t="s">
        <v>25975</v>
      </c>
    </row>
    <row r="27172" spans="1:2">
      <c r="A27172" s="1">
        <v>2080100139921</v>
      </c>
      <c r="B27172" t="s">
        <v>25976</v>
      </c>
    </row>
    <row r="27173" spans="1:2">
      <c r="A27173" s="1">
        <v>2080100139938</v>
      </c>
      <c r="B27173" t="s">
        <v>25977</v>
      </c>
    </row>
    <row r="27174" spans="1:2">
      <c r="A27174" s="1">
        <v>2080100139945</v>
      </c>
      <c r="B27174" t="s">
        <v>25978</v>
      </c>
    </row>
    <row r="27175" spans="1:2">
      <c r="A27175" s="1">
        <v>2080100139952</v>
      </c>
      <c r="B27175" t="s">
        <v>25979</v>
      </c>
    </row>
    <row r="27176" spans="1:2">
      <c r="A27176" s="1">
        <v>2080100139969</v>
      </c>
      <c r="B27176" t="s">
        <v>25980</v>
      </c>
    </row>
    <row r="27177" spans="1:2">
      <c r="A27177" s="1">
        <v>2080100139976</v>
      </c>
      <c r="B27177" t="s">
        <v>25981</v>
      </c>
    </row>
    <row r="27178" spans="1:2">
      <c r="A27178" s="1">
        <v>2080100139983</v>
      </c>
      <c r="B27178" t="s">
        <v>25982</v>
      </c>
    </row>
    <row r="27179" spans="1:2">
      <c r="A27179" s="1">
        <v>2080100139990</v>
      </c>
      <c r="B27179" t="s">
        <v>25983</v>
      </c>
    </row>
    <row r="27180" spans="1:2">
      <c r="A27180" s="1">
        <v>2080100140002</v>
      </c>
      <c r="B27180" t="s">
        <v>25984</v>
      </c>
    </row>
    <row r="27181" spans="1:2">
      <c r="A27181" s="1">
        <v>2080100140019</v>
      </c>
      <c r="B27181" t="s">
        <v>25985</v>
      </c>
    </row>
    <row r="27182" spans="1:2">
      <c r="A27182" s="1">
        <v>2080100140026</v>
      </c>
      <c r="B27182" t="s">
        <v>25986</v>
      </c>
    </row>
    <row r="27183" spans="1:2">
      <c r="A27183" s="1">
        <v>2080100140033</v>
      </c>
      <c r="B27183" t="s">
        <v>25987</v>
      </c>
    </row>
    <row r="27184" spans="1:2">
      <c r="A27184" s="1">
        <v>2080100140040</v>
      </c>
      <c r="B27184" t="s">
        <v>25988</v>
      </c>
    </row>
    <row r="27185" spans="1:2">
      <c r="A27185" s="1">
        <v>2080100140057</v>
      </c>
      <c r="B27185" t="s">
        <v>25989</v>
      </c>
    </row>
    <row r="27186" spans="1:2">
      <c r="A27186" s="1">
        <v>2080100140064</v>
      </c>
      <c r="B27186" t="s">
        <v>25990</v>
      </c>
    </row>
    <row r="27187" spans="1:2">
      <c r="A27187" s="1">
        <v>2080100140071</v>
      </c>
      <c r="B27187" t="s">
        <v>25991</v>
      </c>
    </row>
    <row r="27188" spans="1:2">
      <c r="A27188" s="1">
        <v>2080100140088</v>
      </c>
      <c r="B27188" t="s">
        <v>25992</v>
      </c>
    </row>
    <row r="27189" spans="1:2">
      <c r="A27189" s="1">
        <v>2080100140095</v>
      </c>
      <c r="B27189" t="s">
        <v>25993</v>
      </c>
    </row>
    <row r="27190" spans="1:2">
      <c r="A27190" s="1">
        <v>2080100140101</v>
      </c>
      <c r="B27190" t="s">
        <v>25994</v>
      </c>
    </row>
    <row r="27191" spans="1:2">
      <c r="A27191" s="1">
        <v>2080100140118</v>
      </c>
      <c r="B27191" t="s">
        <v>25995</v>
      </c>
    </row>
    <row r="27192" spans="1:2">
      <c r="A27192" s="1">
        <v>2080100140125</v>
      </c>
      <c r="B27192" t="s">
        <v>25996</v>
      </c>
    </row>
    <row r="27193" spans="1:2">
      <c r="A27193" s="1">
        <v>2080100140132</v>
      </c>
      <c r="B27193" t="s">
        <v>25997</v>
      </c>
    </row>
    <row r="27194" spans="1:2">
      <c r="A27194" s="1">
        <v>2080100140149</v>
      </c>
      <c r="B27194" t="s">
        <v>25998</v>
      </c>
    </row>
    <row r="27195" spans="1:2">
      <c r="A27195" s="1">
        <v>2080100140156</v>
      </c>
      <c r="B27195" t="s">
        <v>25999</v>
      </c>
    </row>
    <row r="27196" spans="1:2">
      <c r="A27196" s="1">
        <v>2080100140163</v>
      </c>
      <c r="B27196" t="s">
        <v>26000</v>
      </c>
    </row>
    <row r="27197" spans="1:2">
      <c r="A27197" s="1">
        <v>2080100140170</v>
      </c>
      <c r="B27197" t="s">
        <v>26001</v>
      </c>
    </row>
    <row r="27198" spans="1:2">
      <c r="A27198" s="1">
        <v>2080100140187</v>
      </c>
      <c r="B27198" t="s">
        <v>26002</v>
      </c>
    </row>
    <row r="27199" spans="1:2">
      <c r="A27199" s="1">
        <v>2080100140194</v>
      </c>
      <c r="B27199" t="s">
        <v>26003</v>
      </c>
    </row>
    <row r="27200" spans="1:2">
      <c r="A27200" s="1">
        <v>2080100140200</v>
      </c>
      <c r="B27200" t="s">
        <v>26004</v>
      </c>
    </row>
    <row r="27201" spans="1:2">
      <c r="A27201" s="1">
        <v>2080100140217</v>
      </c>
      <c r="B27201" t="s">
        <v>26005</v>
      </c>
    </row>
    <row r="27202" spans="1:2">
      <c r="A27202" s="1">
        <v>2080100140224</v>
      </c>
      <c r="B27202" t="s">
        <v>26006</v>
      </c>
    </row>
    <row r="27203" spans="1:2">
      <c r="A27203" s="1">
        <v>2080100140231</v>
      </c>
      <c r="B27203" t="s">
        <v>26007</v>
      </c>
    </row>
    <row r="27204" spans="1:2">
      <c r="A27204" s="1">
        <v>2080100140248</v>
      </c>
      <c r="B27204" t="s">
        <v>26008</v>
      </c>
    </row>
    <row r="27205" spans="1:2">
      <c r="A27205" s="1">
        <v>2080100140255</v>
      </c>
      <c r="B27205" t="s">
        <v>26009</v>
      </c>
    </row>
    <row r="27206" spans="1:2">
      <c r="A27206" s="1">
        <v>2080100140262</v>
      </c>
      <c r="B27206" t="s">
        <v>26010</v>
      </c>
    </row>
    <row r="27207" spans="1:2">
      <c r="A27207" s="1">
        <v>2080100140279</v>
      </c>
      <c r="B27207" t="s">
        <v>26011</v>
      </c>
    </row>
    <row r="27208" spans="1:2">
      <c r="A27208" s="1">
        <v>2080100140286</v>
      </c>
      <c r="B27208" t="s">
        <v>26012</v>
      </c>
    </row>
    <row r="27209" spans="1:2">
      <c r="A27209" s="1">
        <v>2080100140293</v>
      </c>
      <c r="B27209" t="s">
        <v>26013</v>
      </c>
    </row>
    <row r="27210" spans="1:2">
      <c r="A27210" s="1">
        <v>2080100140309</v>
      </c>
      <c r="B27210" t="s">
        <v>26014</v>
      </c>
    </row>
    <row r="27211" spans="1:2">
      <c r="A27211" s="1">
        <v>2080100140316</v>
      </c>
      <c r="B27211" t="s">
        <v>26015</v>
      </c>
    </row>
    <row r="27212" spans="1:2">
      <c r="A27212" s="1">
        <v>2080100140323</v>
      </c>
      <c r="B27212" t="s">
        <v>26016</v>
      </c>
    </row>
    <row r="27213" spans="1:2">
      <c r="A27213" s="1">
        <v>2080100140330</v>
      </c>
      <c r="B27213" t="s">
        <v>26017</v>
      </c>
    </row>
    <row r="27214" spans="1:2">
      <c r="A27214" s="1">
        <v>2080100140347</v>
      </c>
      <c r="B27214" t="s">
        <v>26018</v>
      </c>
    </row>
    <row r="27215" spans="1:2">
      <c r="A27215" s="1">
        <v>2080100140354</v>
      </c>
      <c r="B27215" t="s">
        <v>26019</v>
      </c>
    </row>
    <row r="27216" spans="1:2">
      <c r="A27216" s="1">
        <v>2080100140361</v>
      </c>
      <c r="B27216" t="s">
        <v>26020</v>
      </c>
    </row>
    <row r="27217" spans="1:2">
      <c r="A27217" s="1">
        <v>2080100140378</v>
      </c>
      <c r="B27217" t="s">
        <v>26021</v>
      </c>
    </row>
    <row r="27218" spans="1:2">
      <c r="A27218" s="1">
        <v>2080100140385</v>
      </c>
      <c r="B27218" t="s">
        <v>26022</v>
      </c>
    </row>
    <row r="27219" spans="1:2">
      <c r="A27219" s="1">
        <v>2080100140392</v>
      </c>
      <c r="B27219" t="s">
        <v>26023</v>
      </c>
    </row>
    <row r="27220" spans="1:2">
      <c r="A27220" s="1">
        <v>2080100140408</v>
      </c>
      <c r="B27220" t="s">
        <v>26024</v>
      </c>
    </row>
    <row r="27221" spans="1:2">
      <c r="A27221" s="1">
        <v>2080100140415</v>
      </c>
      <c r="B27221" t="s">
        <v>26025</v>
      </c>
    </row>
    <row r="27222" spans="1:2">
      <c r="A27222" s="1">
        <v>2080100140422</v>
      </c>
      <c r="B27222" t="s">
        <v>26026</v>
      </c>
    </row>
    <row r="27223" spans="1:2">
      <c r="A27223" s="1">
        <v>2080100140439</v>
      </c>
      <c r="B27223" t="s">
        <v>26027</v>
      </c>
    </row>
    <row r="27224" spans="1:2">
      <c r="A27224" s="1">
        <v>2080100140446</v>
      </c>
      <c r="B27224" t="s">
        <v>26028</v>
      </c>
    </row>
    <row r="27225" spans="1:2">
      <c r="A27225" s="1">
        <v>2080100140453</v>
      </c>
      <c r="B27225" t="s">
        <v>26029</v>
      </c>
    </row>
    <row r="27226" spans="1:2">
      <c r="A27226" s="1">
        <v>2080100140460</v>
      </c>
      <c r="B27226" t="s">
        <v>26030</v>
      </c>
    </row>
    <row r="27227" spans="1:2">
      <c r="A27227" s="1">
        <v>2080100140477</v>
      </c>
      <c r="B27227" t="s">
        <v>26031</v>
      </c>
    </row>
    <row r="27228" spans="1:2">
      <c r="A27228" s="1">
        <v>2080100140484</v>
      </c>
      <c r="B27228" t="s">
        <v>26032</v>
      </c>
    </row>
    <row r="27229" spans="1:2">
      <c r="A27229" s="1">
        <v>2080100140491</v>
      </c>
      <c r="B27229" t="s">
        <v>26033</v>
      </c>
    </row>
    <row r="27230" spans="1:2">
      <c r="A27230" s="1">
        <v>2080100140507</v>
      </c>
      <c r="B27230" t="s">
        <v>26034</v>
      </c>
    </row>
    <row r="27231" spans="1:2">
      <c r="A27231" s="1">
        <v>2080100140514</v>
      </c>
      <c r="B27231" t="s">
        <v>26035</v>
      </c>
    </row>
    <row r="27232" spans="1:2">
      <c r="A27232" s="1">
        <v>2080100140521</v>
      </c>
      <c r="B27232" t="s">
        <v>26036</v>
      </c>
    </row>
    <row r="27233" spans="1:2">
      <c r="A27233" s="1">
        <v>2080100140538</v>
      </c>
      <c r="B27233" t="s">
        <v>26037</v>
      </c>
    </row>
    <row r="27234" spans="1:2">
      <c r="A27234" s="1">
        <v>2080100140545</v>
      </c>
      <c r="B27234" t="s">
        <v>26038</v>
      </c>
    </row>
    <row r="27235" spans="1:2">
      <c r="A27235" s="1">
        <v>2080100140552</v>
      </c>
      <c r="B27235" t="s">
        <v>26039</v>
      </c>
    </row>
    <row r="27236" spans="1:2">
      <c r="A27236" s="1">
        <v>2080100140569</v>
      </c>
      <c r="B27236" t="s">
        <v>26040</v>
      </c>
    </row>
    <row r="27237" spans="1:2">
      <c r="A27237" s="1">
        <v>2080100140576</v>
      </c>
      <c r="B27237" t="s">
        <v>26041</v>
      </c>
    </row>
    <row r="27238" spans="1:2">
      <c r="A27238" s="1">
        <v>2080100140583</v>
      </c>
      <c r="B27238" t="s">
        <v>26042</v>
      </c>
    </row>
    <row r="27239" spans="1:2">
      <c r="A27239" s="1">
        <v>2080100140590</v>
      </c>
      <c r="B27239" t="s">
        <v>26043</v>
      </c>
    </row>
    <row r="27240" spans="1:2">
      <c r="A27240" s="1">
        <v>2080100140606</v>
      </c>
      <c r="B27240" t="s">
        <v>26044</v>
      </c>
    </row>
    <row r="27241" spans="1:2">
      <c r="A27241" s="1">
        <v>2080100140613</v>
      </c>
      <c r="B27241" t="s">
        <v>26045</v>
      </c>
    </row>
    <row r="27242" spans="1:2">
      <c r="A27242" s="1">
        <v>2080100140620</v>
      </c>
      <c r="B27242" t="s">
        <v>26046</v>
      </c>
    </row>
    <row r="27243" spans="1:2">
      <c r="A27243" s="1">
        <v>2080100140637</v>
      </c>
      <c r="B27243" t="s">
        <v>26047</v>
      </c>
    </row>
    <row r="27244" spans="1:2">
      <c r="A27244" s="1">
        <v>2080100140644</v>
      </c>
      <c r="B27244" t="s">
        <v>26048</v>
      </c>
    </row>
    <row r="27245" spans="1:2">
      <c r="A27245" s="1">
        <v>2080100140651</v>
      </c>
      <c r="B27245" t="s">
        <v>26049</v>
      </c>
    </row>
    <row r="27246" spans="1:2">
      <c r="A27246" s="1">
        <v>2080100140668</v>
      </c>
      <c r="B27246" t="s">
        <v>26050</v>
      </c>
    </row>
    <row r="27247" spans="1:2">
      <c r="A27247" s="1">
        <v>2080100140675</v>
      </c>
      <c r="B27247" t="s">
        <v>26051</v>
      </c>
    </row>
    <row r="27248" spans="1:2">
      <c r="A27248" s="1">
        <v>2080100140682</v>
      </c>
      <c r="B27248" t="s">
        <v>26052</v>
      </c>
    </row>
    <row r="27249" spans="1:2">
      <c r="A27249" s="1">
        <v>2080100140699</v>
      </c>
      <c r="B27249" t="s">
        <v>26053</v>
      </c>
    </row>
    <row r="27250" spans="1:2">
      <c r="A27250" s="1">
        <v>2080100140705</v>
      </c>
      <c r="B27250" t="s">
        <v>26054</v>
      </c>
    </row>
    <row r="27251" spans="1:2">
      <c r="A27251" s="1">
        <v>2080100140712</v>
      </c>
      <c r="B27251" t="s">
        <v>26055</v>
      </c>
    </row>
    <row r="27252" spans="1:2">
      <c r="A27252" s="1">
        <v>2080100140729</v>
      </c>
      <c r="B27252" t="s">
        <v>26056</v>
      </c>
    </row>
    <row r="27253" spans="1:2">
      <c r="A27253" s="1">
        <v>2080100140736</v>
      </c>
      <c r="B27253" t="s">
        <v>26057</v>
      </c>
    </row>
    <row r="27254" spans="1:2">
      <c r="A27254" s="1">
        <v>2080100140743</v>
      </c>
      <c r="B27254" t="s">
        <v>26058</v>
      </c>
    </row>
    <row r="27255" spans="1:2">
      <c r="A27255" s="1">
        <v>2080100140750</v>
      </c>
      <c r="B27255" t="s">
        <v>26059</v>
      </c>
    </row>
    <row r="27256" spans="1:2">
      <c r="A27256" s="1">
        <v>2080100140767</v>
      </c>
      <c r="B27256" t="s">
        <v>26060</v>
      </c>
    </row>
    <row r="27257" spans="1:2">
      <c r="A27257" s="1">
        <v>2080100140774</v>
      </c>
      <c r="B27257" t="s">
        <v>26061</v>
      </c>
    </row>
    <row r="27258" spans="1:2">
      <c r="A27258" s="1">
        <v>2080100140781</v>
      </c>
      <c r="B27258" t="s">
        <v>26062</v>
      </c>
    </row>
    <row r="27259" spans="1:2">
      <c r="A27259" s="1">
        <v>2080100140798</v>
      </c>
      <c r="B27259" t="s">
        <v>26063</v>
      </c>
    </row>
    <row r="27260" spans="1:2">
      <c r="A27260" s="1">
        <v>2080100140804</v>
      </c>
      <c r="B27260" t="s">
        <v>26064</v>
      </c>
    </row>
    <row r="27261" spans="1:2">
      <c r="A27261" s="1">
        <v>2080100140811</v>
      </c>
      <c r="B27261" t="s">
        <v>26065</v>
      </c>
    </row>
    <row r="27262" spans="1:2">
      <c r="A27262" s="1">
        <v>2080100140828</v>
      </c>
      <c r="B27262" t="s">
        <v>26066</v>
      </c>
    </row>
    <row r="27263" spans="1:2">
      <c r="A27263" s="1">
        <v>2080100140835</v>
      </c>
      <c r="B27263" t="s">
        <v>26067</v>
      </c>
    </row>
    <row r="27264" spans="1:2">
      <c r="A27264" s="1">
        <v>2080100140842</v>
      </c>
      <c r="B27264" t="s">
        <v>26068</v>
      </c>
    </row>
    <row r="27265" spans="1:2">
      <c r="A27265" s="1">
        <v>2080100140859</v>
      </c>
      <c r="B27265" t="s">
        <v>26069</v>
      </c>
    </row>
    <row r="27266" spans="1:2">
      <c r="A27266" s="1">
        <v>2080100140866</v>
      </c>
      <c r="B27266" t="s">
        <v>26070</v>
      </c>
    </row>
    <row r="27267" spans="1:2">
      <c r="A27267" s="1">
        <v>2080100140873</v>
      </c>
      <c r="B27267" t="s">
        <v>26071</v>
      </c>
    </row>
    <row r="27268" spans="1:2">
      <c r="A27268" s="1">
        <v>2080100140880</v>
      </c>
      <c r="B27268" t="s">
        <v>26072</v>
      </c>
    </row>
    <row r="27269" spans="1:2">
      <c r="A27269" s="1">
        <v>2080100140897</v>
      </c>
      <c r="B27269" t="s">
        <v>26073</v>
      </c>
    </row>
    <row r="27270" spans="1:2">
      <c r="A27270" s="1">
        <v>2080100140903</v>
      </c>
      <c r="B27270" t="s">
        <v>26074</v>
      </c>
    </row>
    <row r="27271" spans="1:2">
      <c r="A27271" s="1">
        <v>2080100140910</v>
      </c>
      <c r="B27271" t="s">
        <v>26075</v>
      </c>
    </row>
    <row r="27272" spans="1:2">
      <c r="A27272" s="1">
        <v>2080100140927</v>
      </c>
      <c r="B27272" t="s">
        <v>26076</v>
      </c>
    </row>
    <row r="27273" spans="1:2">
      <c r="A27273" s="1">
        <v>2080100140934</v>
      </c>
      <c r="B27273" t="s">
        <v>26077</v>
      </c>
    </row>
    <row r="27274" spans="1:2">
      <c r="A27274" s="1">
        <v>2080100140941</v>
      </c>
      <c r="B27274" t="s">
        <v>26078</v>
      </c>
    </row>
    <row r="27275" spans="1:2">
      <c r="A27275" s="1">
        <v>2080100140958</v>
      </c>
      <c r="B27275" t="s">
        <v>26079</v>
      </c>
    </row>
    <row r="27276" spans="1:2">
      <c r="A27276" s="1">
        <v>2080100140965</v>
      </c>
      <c r="B27276" t="s">
        <v>26080</v>
      </c>
    </row>
    <row r="27277" spans="1:2">
      <c r="A27277" s="1">
        <v>2080100140972</v>
      </c>
      <c r="B27277" t="s">
        <v>26081</v>
      </c>
    </row>
    <row r="27278" spans="1:2">
      <c r="A27278" s="1">
        <v>2080100140989</v>
      </c>
      <c r="B27278" t="s">
        <v>26082</v>
      </c>
    </row>
    <row r="27279" spans="1:2">
      <c r="A27279" s="1">
        <v>2080100140996</v>
      </c>
      <c r="B27279" t="s">
        <v>26083</v>
      </c>
    </row>
    <row r="27280" spans="1:2">
      <c r="A27280" s="1">
        <v>2080100141009</v>
      </c>
      <c r="B27280" t="s">
        <v>26084</v>
      </c>
    </row>
    <row r="27281" spans="1:2">
      <c r="A27281" s="1">
        <v>2080100141016</v>
      </c>
      <c r="B27281" t="s">
        <v>26085</v>
      </c>
    </row>
    <row r="27282" spans="1:2">
      <c r="A27282" s="1">
        <v>2080100141023</v>
      </c>
      <c r="B27282" t="s">
        <v>26086</v>
      </c>
    </row>
    <row r="27283" spans="1:2">
      <c r="A27283" s="1">
        <v>2080100141030</v>
      </c>
      <c r="B27283" t="s">
        <v>26087</v>
      </c>
    </row>
    <row r="27284" spans="1:2">
      <c r="A27284" s="1">
        <v>2080100141047</v>
      </c>
      <c r="B27284" t="s">
        <v>26088</v>
      </c>
    </row>
    <row r="27285" spans="1:2">
      <c r="A27285" s="1">
        <v>2080100141054</v>
      </c>
      <c r="B27285" t="s">
        <v>26089</v>
      </c>
    </row>
    <row r="27286" spans="1:2">
      <c r="A27286" s="1">
        <v>2080100141061</v>
      </c>
      <c r="B27286" t="s">
        <v>26090</v>
      </c>
    </row>
    <row r="27287" spans="1:2">
      <c r="A27287" s="1">
        <v>2080100141078</v>
      </c>
      <c r="B27287" t="s">
        <v>26091</v>
      </c>
    </row>
    <row r="27288" spans="1:2">
      <c r="A27288" s="1">
        <v>2080100141085</v>
      </c>
      <c r="B27288" t="s">
        <v>26092</v>
      </c>
    </row>
    <row r="27289" spans="1:2">
      <c r="A27289" s="1">
        <v>2080100141092</v>
      </c>
      <c r="B27289" t="s">
        <v>26093</v>
      </c>
    </row>
    <row r="27290" spans="1:2">
      <c r="A27290" s="1">
        <v>2080100141108</v>
      </c>
      <c r="B27290" t="s">
        <v>26094</v>
      </c>
    </row>
    <row r="27291" spans="1:2">
      <c r="A27291" s="1">
        <v>2080100141115</v>
      </c>
      <c r="B27291" t="s">
        <v>26095</v>
      </c>
    </row>
    <row r="27292" spans="1:2">
      <c r="A27292" s="1">
        <v>2080100141122</v>
      </c>
      <c r="B27292" t="s">
        <v>26096</v>
      </c>
    </row>
    <row r="27293" spans="1:2">
      <c r="A27293" s="1">
        <v>2080100141139</v>
      </c>
      <c r="B27293" t="s">
        <v>26097</v>
      </c>
    </row>
    <row r="27294" spans="1:2">
      <c r="A27294" s="1">
        <v>2080100141146</v>
      </c>
      <c r="B27294" t="s">
        <v>26098</v>
      </c>
    </row>
    <row r="27295" spans="1:2">
      <c r="A27295" s="1">
        <v>2080100141153</v>
      </c>
      <c r="B27295" t="s">
        <v>26099</v>
      </c>
    </row>
    <row r="27296" spans="1:2">
      <c r="A27296" s="1">
        <v>2080100141160</v>
      </c>
      <c r="B27296" t="s">
        <v>26100</v>
      </c>
    </row>
    <row r="27297" spans="1:2">
      <c r="A27297" s="1">
        <v>2080100141177</v>
      </c>
      <c r="B27297" t="s">
        <v>26101</v>
      </c>
    </row>
    <row r="27298" spans="1:2">
      <c r="A27298" s="1">
        <v>2080100141184</v>
      </c>
      <c r="B27298" t="s">
        <v>26102</v>
      </c>
    </row>
    <row r="27299" spans="1:2">
      <c r="A27299" s="1">
        <v>2080100141191</v>
      </c>
      <c r="B27299" t="s">
        <v>26103</v>
      </c>
    </row>
    <row r="27300" spans="1:2">
      <c r="A27300" s="1">
        <v>2080100141207</v>
      </c>
      <c r="B27300" t="s">
        <v>26104</v>
      </c>
    </row>
    <row r="27301" spans="1:2">
      <c r="A27301" s="1">
        <v>2080100141214</v>
      </c>
      <c r="B27301" t="s">
        <v>26105</v>
      </c>
    </row>
    <row r="27302" spans="1:2">
      <c r="A27302" s="1">
        <v>2080100141221</v>
      </c>
      <c r="B27302" t="s">
        <v>26106</v>
      </c>
    </row>
    <row r="27303" spans="1:2">
      <c r="A27303" s="1">
        <v>2080100141238</v>
      </c>
      <c r="B27303" t="s">
        <v>26107</v>
      </c>
    </row>
    <row r="27304" spans="1:2">
      <c r="A27304" s="1">
        <v>2080100141245</v>
      </c>
      <c r="B27304" t="s">
        <v>26108</v>
      </c>
    </row>
    <row r="27305" spans="1:2">
      <c r="A27305" s="1">
        <v>2080100141252</v>
      </c>
      <c r="B27305" t="s">
        <v>26109</v>
      </c>
    </row>
    <row r="27306" spans="1:2">
      <c r="A27306" s="1">
        <v>2080100141269</v>
      </c>
      <c r="B27306" t="s">
        <v>26110</v>
      </c>
    </row>
    <row r="27307" spans="1:2">
      <c r="A27307" s="1">
        <v>2080100141276</v>
      </c>
      <c r="B27307" t="s">
        <v>26111</v>
      </c>
    </row>
    <row r="27308" spans="1:2">
      <c r="A27308" s="1">
        <v>2080100141283</v>
      </c>
      <c r="B27308" t="s">
        <v>26112</v>
      </c>
    </row>
    <row r="27309" spans="1:2">
      <c r="A27309" s="1">
        <v>2080100141290</v>
      </c>
      <c r="B27309" t="s">
        <v>26113</v>
      </c>
    </row>
    <row r="27310" spans="1:2">
      <c r="A27310" s="1">
        <v>2080100141306</v>
      </c>
      <c r="B27310" t="s">
        <v>26114</v>
      </c>
    </row>
    <row r="27311" spans="1:2">
      <c r="A27311" s="1">
        <v>2080100141313</v>
      </c>
      <c r="B27311" t="s">
        <v>26115</v>
      </c>
    </row>
    <row r="27312" spans="1:2">
      <c r="A27312" s="1">
        <v>2080100141320</v>
      </c>
      <c r="B27312" t="s">
        <v>26116</v>
      </c>
    </row>
    <row r="27313" spans="1:2">
      <c r="A27313" s="1">
        <v>2080100141337</v>
      </c>
      <c r="B27313" t="s">
        <v>26117</v>
      </c>
    </row>
    <row r="27314" spans="1:2">
      <c r="A27314" s="1">
        <v>2080100141344</v>
      </c>
      <c r="B27314" t="s">
        <v>26118</v>
      </c>
    </row>
    <row r="27315" spans="1:2">
      <c r="A27315" s="1">
        <v>2080100141351</v>
      </c>
      <c r="B27315" t="s">
        <v>26119</v>
      </c>
    </row>
    <row r="27316" spans="1:2">
      <c r="A27316" s="1">
        <v>2080100141368</v>
      </c>
      <c r="B27316" t="s">
        <v>26120</v>
      </c>
    </row>
    <row r="27317" spans="1:2">
      <c r="A27317" s="1">
        <v>2080100141375</v>
      </c>
      <c r="B27317" t="s">
        <v>26121</v>
      </c>
    </row>
    <row r="27318" spans="1:2">
      <c r="A27318" s="1">
        <v>2080100141382</v>
      </c>
      <c r="B27318" t="s">
        <v>26122</v>
      </c>
    </row>
    <row r="27319" spans="1:2">
      <c r="A27319" s="1">
        <v>2080100141399</v>
      </c>
      <c r="B27319" t="s">
        <v>26123</v>
      </c>
    </row>
    <row r="27320" spans="1:2">
      <c r="A27320" s="1">
        <v>2080100141405</v>
      </c>
      <c r="B27320" t="s">
        <v>26124</v>
      </c>
    </row>
    <row r="27321" spans="1:2">
      <c r="A27321" s="1">
        <v>2080100141412</v>
      </c>
      <c r="B27321" t="s">
        <v>26125</v>
      </c>
    </row>
    <row r="27322" spans="1:2">
      <c r="A27322" s="1">
        <v>2080100141429</v>
      </c>
      <c r="B27322" t="s">
        <v>26126</v>
      </c>
    </row>
    <row r="27323" spans="1:2">
      <c r="A27323" s="1">
        <v>2080100141436</v>
      </c>
      <c r="B27323" t="s">
        <v>26127</v>
      </c>
    </row>
    <row r="27324" spans="1:2">
      <c r="A27324" s="1">
        <v>2080100141443</v>
      </c>
      <c r="B27324" t="s">
        <v>26128</v>
      </c>
    </row>
    <row r="27325" spans="1:2">
      <c r="A27325" s="1">
        <v>2080100141450</v>
      </c>
      <c r="B27325" t="s">
        <v>26129</v>
      </c>
    </row>
    <row r="27326" spans="1:2">
      <c r="A27326" s="1">
        <v>2080100141467</v>
      </c>
      <c r="B27326" t="s">
        <v>26130</v>
      </c>
    </row>
    <row r="27327" spans="1:2">
      <c r="A27327" s="1">
        <v>2080100141474</v>
      </c>
      <c r="B27327" t="s">
        <v>26131</v>
      </c>
    </row>
    <row r="27328" spans="1:2">
      <c r="A27328" s="1">
        <v>2080100141481</v>
      </c>
      <c r="B27328" t="s">
        <v>26132</v>
      </c>
    </row>
    <row r="27329" spans="1:2">
      <c r="A27329" s="1">
        <v>2080100141498</v>
      </c>
      <c r="B27329" t="s">
        <v>26133</v>
      </c>
    </row>
    <row r="27330" spans="1:2">
      <c r="A27330" s="1">
        <v>2080100141504</v>
      </c>
      <c r="B27330" t="s">
        <v>26134</v>
      </c>
    </row>
    <row r="27331" spans="1:2">
      <c r="A27331" s="1">
        <v>2080100141511</v>
      </c>
      <c r="B27331" t="s">
        <v>26135</v>
      </c>
    </row>
    <row r="27332" spans="1:2">
      <c r="A27332" s="1">
        <v>2080100141528</v>
      </c>
      <c r="B27332" t="s">
        <v>26136</v>
      </c>
    </row>
    <row r="27333" spans="1:2">
      <c r="A27333" s="1">
        <v>2080100141535</v>
      </c>
      <c r="B27333" t="s">
        <v>26137</v>
      </c>
    </row>
    <row r="27334" spans="1:2">
      <c r="A27334" s="1">
        <v>2080100141542</v>
      </c>
      <c r="B27334" t="s">
        <v>26138</v>
      </c>
    </row>
    <row r="27335" spans="1:2">
      <c r="A27335" s="1">
        <v>2080100141559</v>
      </c>
      <c r="B27335" t="s">
        <v>26139</v>
      </c>
    </row>
    <row r="27336" spans="1:2">
      <c r="A27336" s="1">
        <v>2080100141566</v>
      </c>
      <c r="B27336" t="s">
        <v>26140</v>
      </c>
    </row>
    <row r="27337" spans="1:2">
      <c r="A27337" s="1">
        <v>2080100141573</v>
      </c>
      <c r="B27337" t="s">
        <v>26141</v>
      </c>
    </row>
    <row r="27338" spans="1:2">
      <c r="A27338" s="1">
        <v>2080100141580</v>
      </c>
      <c r="B27338" t="s">
        <v>26142</v>
      </c>
    </row>
    <row r="27339" spans="1:2">
      <c r="A27339" s="1">
        <v>2080100141597</v>
      </c>
      <c r="B27339" t="s">
        <v>26143</v>
      </c>
    </row>
    <row r="27340" spans="1:2">
      <c r="A27340" s="1">
        <v>2080100141603</v>
      </c>
      <c r="B27340" t="s">
        <v>26144</v>
      </c>
    </row>
    <row r="27341" spans="1:2">
      <c r="A27341" s="1">
        <v>2080100141610</v>
      </c>
      <c r="B27341" t="s">
        <v>26145</v>
      </c>
    </row>
    <row r="27342" spans="1:2">
      <c r="A27342" s="1">
        <v>2080100141627</v>
      </c>
      <c r="B27342" t="s">
        <v>26146</v>
      </c>
    </row>
    <row r="27343" spans="1:2">
      <c r="A27343" s="1">
        <v>2080100141634</v>
      </c>
      <c r="B27343" t="s">
        <v>26147</v>
      </c>
    </row>
    <row r="27344" spans="1:2">
      <c r="A27344" s="1">
        <v>2080100141641</v>
      </c>
      <c r="B27344" t="s">
        <v>26148</v>
      </c>
    </row>
    <row r="27345" spans="1:2">
      <c r="A27345" s="1">
        <v>2080100141658</v>
      </c>
      <c r="B27345" t="s">
        <v>26149</v>
      </c>
    </row>
    <row r="27346" spans="1:2">
      <c r="A27346" s="1">
        <v>2080100141665</v>
      </c>
      <c r="B27346" t="s">
        <v>26150</v>
      </c>
    </row>
    <row r="27347" spans="1:2">
      <c r="A27347" s="1">
        <v>2080100141672</v>
      </c>
      <c r="B27347" t="s">
        <v>26151</v>
      </c>
    </row>
    <row r="27348" spans="1:2">
      <c r="A27348" s="1">
        <v>2080100141689</v>
      </c>
      <c r="B27348" t="s">
        <v>26152</v>
      </c>
    </row>
    <row r="27349" spans="1:2">
      <c r="A27349" s="1">
        <v>2080100141696</v>
      </c>
      <c r="B27349" t="s">
        <v>26153</v>
      </c>
    </row>
    <row r="27350" spans="1:2">
      <c r="A27350" s="1">
        <v>2080100141702</v>
      </c>
      <c r="B27350" t="s">
        <v>26154</v>
      </c>
    </row>
    <row r="27351" spans="1:2">
      <c r="A27351" s="1">
        <v>2080100141719</v>
      </c>
      <c r="B27351" t="s">
        <v>26155</v>
      </c>
    </row>
    <row r="27352" spans="1:2">
      <c r="A27352" s="1">
        <v>2080100141726</v>
      </c>
      <c r="B27352" t="s">
        <v>26156</v>
      </c>
    </row>
    <row r="27353" spans="1:2">
      <c r="A27353" s="1">
        <v>2080100141733</v>
      </c>
      <c r="B27353" t="s">
        <v>26157</v>
      </c>
    </row>
    <row r="27354" spans="1:2">
      <c r="A27354" s="1">
        <v>2080100141740</v>
      </c>
      <c r="B27354" t="s">
        <v>26158</v>
      </c>
    </row>
    <row r="27355" spans="1:2">
      <c r="A27355" s="1">
        <v>2080100141757</v>
      </c>
      <c r="B27355" t="s">
        <v>26159</v>
      </c>
    </row>
    <row r="27356" spans="1:2">
      <c r="A27356" s="1">
        <v>2080100141764</v>
      </c>
      <c r="B27356" t="s">
        <v>26160</v>
      </c>
    </row>
    <row r="27357" spans="1:2">
      <c r="A27357" s="1">
        <v>2080100141771</v>
      </c>
      <c r="B27357" t="s">
        <v>26161</v>
      </c>
    </row>
    <row r="27358" spans="1:2">
      <c r="A27358" s="1">
        <v>2080100141788</v>
      </c>
      <c r="B27358" t="s">
        <v>26162</v>
      </c>
    </row>
    <row r="27359" spans="1:2">
      <c r="A27359" s="1">
        <v>2080100141795</v>
      </c>
      <c r="B27359" t="s">
        <v>26163</v>
      </c>
    </row>
    <row r="27360" spans="1:2">
      <c r="A27360" s="1">
        <v>2080100141801</v>
      </c>
      <c r="B27360" t="s">
        <v>26164</v>
      </c>
    </row>
    <row r="27361" spans="1:2">
      <c r="A27361" s="1">
        <v>2080100141818</v>
      </c>
      <c r="B27361" t="s">
        <v>26165</v>
      </c>
    </row>
    <row r="27362" spans="1:2">
      <c r="A27362" s="1">
        <v>2080100141825</v>
      </c>
      <c r="B27362" t="s">
        <v>26166</v>
      </c>
    </row>
    <row r="27363" spans="1:2">
      <c r="A27363" s="1">
        <v>2080100141832</v>
      </c>
      <c r="B27363" t="s">
        <v>26167</v>
      </c>
    </row>
    <row r="27364" spans="1:2">
      <c r="A27364" s="1">
        <v>2080100141849</v>
      </c>
      <c r="B27364" t="s">
        <v>26168</v>
      </c>
    </row>
    <row r="27365" spans="1:2">
      <c r="A27365" s="1">
        <v>2080100141856</v>
      </c>
      <c r="B27365" t="s">
        <v>26169</v>
      </c>
    </row>
    <row r="27366" spans="1:2">
      <c r="A27366" s="1">
        <v>2080100141863</v>
      </c>
      <c r="B27366" t="s">
        <v>26170</v>
      </c>
    </row>
    <row r="27367" spans="1:2">
      <c r="A27367" s="1">
        <v>2080100141870</v>
      </c>
      <c r="B27367" t="s">
        <v>26171</v>
      </c>
    </row>
    <row r="27368" spans="1:2">
      <c r="A27368" s="1">
        <v>2080100141887</v>
      </c>
      <c r="B27368" t="s">
        <v>26172</v>
      </c>
    </row>
    <row r="27369" spans="1:2">
      <c r="A27369" s="1">
        <v>2080100141894</v>
      </c>
      <c r="B27369" t="s">
        <v>26173</v>
      </c>
    </row>
    <row r="27370" spans="1:2">
      <c r="A27370" s="1">
        <v>2080100141900</v>
      </c>
      <c r="B27370" t="s">
        <v>26174</v>
      </c>
    </row>
    <row r="27371" spans="1:2">
      <c r="A27371" s="1">
        <v>2080100141917</v>
      </c>
      <c r="B27371" t="s">
        <v>26175</v>
      </c>
    </row>
    <row r="27372" spans="1:2">
      <c r="A27372" s="1">
        <v>2080100141924</v>
      </c>
      <c r="B27372" t="s">
        <v>26176</v>
      </c>
    </row>
    <row r="27373" spans="1:2">
      <c r="A27373" s="1">
        <v>2080100141931</v>
      </c>
      <c r="B27373" t="s">
        <v>26177</v>
      </c>
    </row>
    <row r="27374" spans="1:2">
      <c r="A27374" s="1">
        <v>2080100141948</v>
      </c>
      <c r="B27374" t="s">
        <v>26178</v>
      </c>
    </row>
    <row r="27375" spans="1:2">
      <c r="A27375" s="1">
        <v>2080100141955</v>
      </c>
      <c r="B27375" t="s">
        <v>26179</v>
      </c>
    </row>
    <row r="27376" spans="1:2">
      <c r="A27376" s="1">
        <v>2080100141962</v>
      </c>
      <c r="B27376" t="s">
        <v>26180</v>
      </c>
    </row>
    <row r="27377" spans="1:2">
      <c r="A27377" s="1">
        <v>2080100141979</v>
      </c>
      <c r="B27377" t="s">
        <v>26181</v>
      </c>
    </row>
    <row r="27378" spans="1:2">
      <c r="A27378" s="1">
        <v>2080100141986</v>
      </c>
      <c r="B27378" t="s">
        <v>26182</v>
      </c>
    </row>
    <row r="27379" spans="1:2">
      <c r="A27379" s="1">
        <v>2080100141993</v>
      </c>
      <c r="B27379" t="s">
        <v>26183</v>
      </c>
    </row>
    <row r="27380" spans="1:2">
      <c r="A27380" s="1">
        <v>2080100142006</v>
      </c>
      <c r="B27380" t="s">
        <v>26184</v>
      </c>
    </row>
    <row r="27381" spans="1:2">
      <c r="A27381" s="1">
        <v>2080100142013</v>
      </c>
      <c r="B27381" t="s">
        <v>26185</v>
      </c>
    </row>
    <row r="27382" spans="1:2">
      <c r="A27382" s="1">
        <v>2080100142020</v>
      </c>
      <c r="B27382" t="s">
        <v>26186</v>
      </c>
    </row>
    <row r="27383" spans="1:2">
      <c r="A27383" s="1">
        <v>2080100142037</v>
      </c>
      <c r="B27383" t="s">
        <v>26187</v>
      </c>
    </row>
    <row r="27384" spans="1:2">
      <c r="A27384" s="1">
        <v>2080100142044</v>
      </c>
      <c r="B27384" t="s">
        <v>26188</v>
      </c>
    </row>
    <row r="27385" spans="1:2">
      <c r="A27385" s="1">
        <v>2080100142051</v>
      </c>
      <c r="B27385" t="s">
        <v>26189</v>
      </c>
    </row>
    <row r="27386" spans="1:2">
      <c r="A27386" s="1">
        <v>2080100142068</v>
      </c>
      <c r="B27386" t="s">
        <v>26190</v>
      </c>
    </row>
    <row r="27387" spans="1:2">
      <c r="A27387" s="1">
        <v>2080100142075</v>
      </c>
      <c r="B27387" t="s">
        <v>26191</v>
      </c>
    </row>
    <row r="27388" spans="1:2">
      <c r="A27388" s="1">
        <v>2080100142082</v>
      </c>
      <c r="B27388" t="s">
        <v>26192</v>
      </c>
    </row>
    <row r="27389" spans="1:2">
      <c r="A27389" s="1">
        <v>2080100142099</v>
      </c>
      <c r="B27389" t="s">
        <v>26193</v>
      </c>
    </row>
    <row r="27390" spans="1:2">
      <c r="A27390" s="1">
        <v>2080100142105</v>
      </c>
      <c r="B27390" t="s">
        <v>26194</v>
      </c>
    </row>
    <row r="27391" spans="1:2">
      <c r="A27391" s="1">
        <v>2080100142112</v>
      </c>
      <c r="B27391" t="s">
        <v>26195</v>
      </c>
    </row>
    <row r="27392" spans="1:2">
      <c r="A27392" s="1">
        <v>2080100142129</v>
      </c>
      <c r="B27392" t="s">
        <v>26196</v>
      </c>
    </row>
    <row r="27393" spans="1:2">
      <c r="A27393" s="1">
        <v>2080100142136</v>
      </c>
      <c r="B27393" t="s">
        <v>26197</v>
      </c>
    </row>
    <row r="27394" spans="1:2">
      <c r="A27394" s="1">
        <v>2080100142143</v>
      </c>
      <c r="B27394" t="s">
        <v>26198</v>
      </c>
    </row>
    <row r="27395" spans="1:2">
      <c r="A27395" s="1">
        <v>2080100142150</v>
      </c>
      <c r="B27395" t="s">
        <v>26199</v>
      </c>
    </row>
    <row r="27396" spans="1:2">
      <c r="A27396" s="1">
        <v>2080100142167</v>
      </c>
      <c r="B27396" t="s">
        <v>26200</v>
      </c>
    </row>
    <row r="27397" spans="1:2">
      <c r="A27397" s="1">
        <v>2080100142174</v>
      </c>
      <c r="B27397" t="s">
        <v>26201</v>
      </c>
    </row>
    <row r="27398" spans="1:2">
      <c r="A27398" s="1">
        <v>2080100142181</v>
      </c>
      <c r="B27398" t="s">
        <v>26202</v>
      </c>
    </row>
    <row r="27399" spans="1:2">
      <c r="A27399" s="1">
        <v>2080100142198</v>
      </c>
      <c r="B27399" t="s">
        <v>26203</v>
      </c>
    </row>
    <row r="27400" spans="1:2">
      <c r="A27400" s="1">
        <v>2080100142204</v>
      </c>
      <c r="B27400" t="s">
        <v>26204</v>
      </c>
    </row>
    <row r="27401" spans="1:2">
      <c r="A27401" s="1">
        <v>2080100142211</v>
      </c>
      <c r="B27401" t="s">
        <v>26205</v>
      </c>
    </row>
    <row r="27402" spans="1:2">
      <c r="A27402" s="1">
        <v>2080100142228</v>
      </c>
      <c r="B27402" t="s">
        <v>26206</v>
      </c>
    </row>
    <row r="27403" spans="1:2">
      <c r="A27403" s="1">
        <v>2080100142235</v>
      </c>
      <c r="B27403" t="s">
        <v>26207</v>
      </c>
    </row>
    <row r="27404" spans="1:2">
      <c r="A27404" s="1">
        <v>2080100142242</v>
      </c>
      <c r="B27404" t="s">
        <v>26208</v>
      </c>
    </row>
    <row r="27405" spans="1:2">
      <c r="A27405" s="1">
        <v>2080100142259</v>
      </c>
      <c r="B27405" t="s">
        <v>26209</v>
      </c>
    </row>
    <row r="27406" spans="1:2">
      <c r="A27406" s="1">
        <v>2080100142266</v>
      </c>
      <c r="B27406" t="s">
        <v>26210</v>
      </c>
    </row>
    <row r="27407" spans="1:2">
      <c r="A27407" s="1">
        <v>2080100142273</v>
      </c>
      <c r="B27407" t="s">
        <v>26211</v>
      </c>
    </row>
    <row r="27408" spans="1:2">
      <c r="A27408" s="1">
        <v>2080100142280</v>
      </c>
      <c r="B27408" t="s">
        <v>26212</v>
      </c>
    </row>
    <row r="27409" spans="1:2">
      <c r="A27409" s="1">
        <v>2080100142297</v>
      </c>
      <c r="B27409" t="s">
        <v>26213</v>
      </c>
    </row>
    <row r="27410" spans="1:2">
      <c r="A27410" s="1">
        <v>2080100142303</v>
      </c>
      <c r="B27410" t="s">
        <v>26214</v>
      </c>
    </row>
    <row r="27411" spans="1:2">
      <c r="A27411" s="1">
        <v>2080100142310</v>
      </c>
      <c r="B27411" t="s">
        <v>26215</v>
      </c>
    </row>
    <row r="27412" spans="1:2">
      <c r="A27412" s="1">
        <v>2080100142327</v>
      </c>
      <c r="B27412" t="s">
        <v>26216</v>
      </c>
    </row>
    <row r="27413" spans="1:2">
      <c r="A27413" s="1">
        <v>2080100142334</v>
      </c>
      <c r="B27413" t="s">
        <v>26217</v>
      </c>
    </row>
    <row r="27414" spans="1:2">
      <c r="A27414" s="1">
        <v>2080100142341</v>
      </c>
      <c r="B27414" t="s">
        <v>26218</v>
      </c>
    </row>
    <row r="27415" spans="1:2">
      <c r="A27415" s="1">
        <v>2080100142358</v>
      </c>
      <c r="B27415" t="s">
        <v>26219</v>
      </c>
    </row>
    <row r="27416" spans="1:2">
      <c r="A27416" s="1">
        <v>2080100142365</v>
      </c>
      <c r="B27416" t="s">
        <v>26220</v>
      </c>
    </row>
    <row r="27417" spans="1:2">
      <c r="A27417" s="1">
        <v>2080100142372</v>
      </c>
      <c r="B27417" t="s">
        <v>26221</v>
      </c>
    </row>
    <row r="27418" spans="1:2">
      <c r="A27418" s="1">
        <v>2080100142389</v>
      </c>
      <c r="B27418" t="s">
        <v>26222</v>
      </c>
    </row>
    <row r="27419" spans="1:2">
      <c r="A27419" s="1">
        <v>2080100142396</v>
      </c>
      <c r="B27419" t="s">
        <v>26223</v>
      </c>
    </row>
    <row r="27420" spans="1:2">
      <c r="A27420" s="1">
        <v>2080100142402</v>
      </c>
      <c r="B27420" t="s">
        <v>26224</v>
      </c>
    </row>
    <row r="27421" spans="1:2">
      <c r="A27421" s="1">
        <v>2080100142419</v>
      </c>
      <c r="B27421" t="s">
        <v>26225</v>
      </c>
    </row>
    <row r="27422" spans="1:2">
      <c r="A27422" s="1">
        <v>2080100142426</v>
      </c>
      <c r="B27422" t="s">
        <v>26226</v>
      </c>
    </row>
    <row r="27423" spans="1:2">
      <c r="A27423" s="1">
        <v>2080100142433</v>
      </c>
      <c r="B27423" t="s">
        <v>26227</v>
      </c>
    </row>
    <row r="27424" spans="1:2">
      <c r="A27424" s="1">
        <v>2080100142440</v>
      </c>
      <c r="B27424" t="s">
        <v>26228</v>
      </c>
    </row>
    <row r="27425" spans="1:2">
      <c r="A27425" s="1">
        <v>2080100142457</v>
      </c>
      <c r="B27425" t="s">
        <v>26229</v>
      </c>
    </row>
    <row r="27426" spans="1:2">
      <c r="A27426" s="1">
        <v>2080100142464</v>
      </c>
      <c r="B27426" t="s">
        <v>26230</v>
      </c>
    </row>
    <row r="27427" spans="1:2">
      <c r="A27427" s="1">
        <v>2080100142471</v>
      </c>
      <c r="B27427" t="s">
        <v>26231</v>
      </c>
    </row>
    <row r="27428" spans="1:2">
      <c r="A27428" s="1">
        <v>2080100142488</v>
      </c>
      <c r="B27428" t="s">
        <v>26232</v>
      </c>
    </row>
    <row r="27429" spans="1:2">
      <c r="A27429" s="1">
        <v>2080100142495</v>
      </c>
      <c r="B27429" t="s">
        <v>26233</v>
      </c>
    </row>
    <row r="27430" spans="1:2">
      <c r="A27430" s="1">
        <v>2080100142501</v>
      </c>
      <c r="B27430" t="s">
        <v>26234</v>
      </c>
    </row>
    <row r="27431" spans="1:2">
      <c r="A27431" s="1">
        <v>2080100142518</v>
      </c>
      <c r="B27431" t="s">
        <v>26235</v>
      </c>
    </row>
    <row r="27432" spans="1:2">
      <c r="A27432" s="1">
        <v>2080100142525</v>
      </c>
      <c r="B27432" t="s">
        <v>26236</v>
      </c>
    </row>
    <row r="27433" spans="1:2">
      <c r="A27433" s="1">
        <v>2080100142532</v>
      </c>
      <c r="B27433" t="s">
        <v>26237</v>
      </c>
    </row>
    <row r="27434" spans="1:2">
      <c r="A27434" s="1">
        <v>2080100142549</v>
      </c>
      <c r="B27434" t="s">
        <v>26238</v>
      </c>
    </row>
    <row r="27435" spans="1:2">
      <c r="A27435" s="1">
        <v>2080100142556</v>
      </c>
      <c r="B27435" t="s">
        <v>26239</v>
      </c>
    </row>
    <row r="27436" spans="1:2">
      <c r="A27436" s="1">
        <v>2080100142563</v>
      </c>
      <c r="B27436" t="s">
        <v>26240</v>
      </c>
    </row>
    <row r="27437" spans="1:2">
      <c r="A27437" s="1">
        <v>2080100142570</v>
      </c>
      <c r="B27437" t="s">
        <v>26241</v>
      </c>
    </row>
    <row r="27438" spans="1:2">
      <c r="A27438" s="1">
        <v>2080100142587</v>
      </c>
      <c r="B27438" t="s">
        <v>26242</v>
      </c>
    </row>
    <row r="27439" spans="1:2">
      <c r="A27439" s="1">
        <v>2080100142594</v>
      </c>
      <c r="B27439" t="s">
        <v>26243</v>
      </c>
    </row>
    <row r="27440" spans="1:2">
      <c r="A27440" s="1">
        <v>2080100142600</v>
      </c>
      <c r="B27440" t="s">
        <v>26244</v>
      </c>
    </row>
    <row r="27441" spans="1:2">
      <c r="A27441" s="1">
        <v>2080100142617</v>
      </c>
      <c r="B27441" t="s">
        <v>26245</v>
      </c>
    </row>
    <row r="27442" spans="1:2">
      <c r="A27442" s="1">
        <v>2080100142624</v>
      </c>
      <c r="B27442" t="s">
        <v>26246</v>
      </c>
    </row>
    <row r="27443" spans="1:2">
      <c r="A27443" s="1">
        <v>2080100142631</v>
      </c>
      <c r="B27443" t="s">
        <v>26247</v>
      </c>
    </row>
    <row r="27444" spans="1:2">
      <c r="A27444" s="1">
        <v>2080100142648</v>
      </c>
      <c r="B27444" t="s">
        <v>26248</v>
      </c>
    </row>
    <row r="27445" spans="1:2">
      <c r="A27445" s="1">
        <v>2080100142655</v>
      </c>
      <c r="B27445" t="s">
        <v>26249</v>
      </c>
    </row>
    <row r="27446" spans="1:2">
      <c r="A27446" s="1">
        <v>2080100142662</v>
      </c>
      <c r="B27446" t="s">
        <v>26250</v>
      </c>
    </row>
    <row r="27447" spans="1:2">
      <c r="A27447" s="1">
        <v>2080100142679</v>
      </c>
      <c r="B27447" t="s">
        <v>26251</v>
      </c>
    </row>
    <row r="27448" spans="1:2">
      <c r="A27448" s="1">
        <v>2080100142686</v>
      </c>
      <c r="B27448" t="s">
        <v>26252</v>
      </c>
    </row>
    <row r="27449" spans="1:2">
      <c r="A27449" s="1">
        <v>2080100142693</v>
      </c>
      <c r="B27449" t="s">
        <v>26253</v>
      </c>
    </row>
    <row r="27450" spans="1:2">
      <c r="A27450" s="1">
        <v>2080100142709</v>
      </c>
      <c r="B27450" t="s">
        <v>26254</v>
      </c>
    </row>
    <row r="27451" spans="1:2">
      <c r="A27451" s="1">
        <v>2080100142716</v>
      </c>
      <c r="B27451" t="s">
        <v>26255</v>
      </c>
    </row>
    <row r="27452" spans="1:2">
      <c r="A27452" s="1">
        <v>2080100142723</v>
      </c>
      <c r="B27452" t="s">
        <v>26256</v>
      </c>
    </row>
    <row r="27453" spans="1:2">
      <c r="A27453" s="1">
        <v>2080100142730</v>
      </c>
      <c r="B27453" t="s">
        <v>26257</v>
      </c>
    </row>
    <row r="27454" spans="1:2">
      <c r="A27454" s="1">
        <v>2080100142747</v>
      </c>
      <c r="B27454" t="s">
        <v>26258</v>
      </c>
    </row>
    <row r="27455" spans="1:2">
      <c r="A27455" s="1">
        <v>2080100142754</v>
      </c>
      <c r="B27455" t="s">
        <v>26259</v>
      </c>
    </row>
    <row r="27456" spans="1:2">
      <c r="A27456" s="1">
        <v>2080100142761</v>
      </c>
      <c r="B27456" t="s">
        <v>26260</v>
      </c>
    </row>
    <row r="27457" spans="1:2">
      <c r="A27457" s="1">
        <v>2080100142778</v>
      </c>
      <c r="B27457" t="s">
        <v>26261</v>
      </c>
    </row>
    <row r="27458" spans="1:2">
      <c r="A27458" s="1">
        <v>2080100142785</v>
      </c>
      <c r="B27458" t="s">
        <v>26262</v>
      </c>
    </row>
    <row r="27459" spans="1:2">
      <c r="A27459" s="1">
        <v>2080100142792</v>
      </c>
      <c r="B27459" t="s">
        <v>26263</v>
      </c>
    </row>
    <row r="27460" spans="1:2">
      <c r="A27460" s="1">
        <v>2080100142808</v>
      </c>
      <c r="B27460" t="s">
        <v>26264</v>
      </c>
    </row>
    <row r="27461" spans="1:2">
      <c r="A27461" s="1">
        <v>2080100142815</v>
      </c>
      <c r="B27461" t="s">
        <v>26265</v>
      </c>
    </row>
    <row r="27462" spans="1:2">
      <c r="A27462" s="1">
        <v>2080100142822</v>
      </c>
      <c r="B27462" t="s">
        <v>26266</v>
      </c>
    </row>
    <row r="27463" spans="1:2">
      <c r="A27463" s="1">
        <v>2080100142839</v>
      </c>
      <c r="B27463" t="s">
        <v>26267</v>
      </c>
    </row>
    <row r="27464" spans="1:2">
      <c r="A27464" s="1">
        <v>2080100142846</v>
      </c>
      <c r="B27464" t="s">
        <v>26268</v>
      </c>
    </row>
    <row r="27465" spans="1:2">
      <c r="A27465" s="1">
        <v>2080100142853</v>
      </c>
      <c r="B27465" t="s">
        <v>26269</v>
      </c>
    </row>
    <row r="27466" spans="1:2">
      <c r="A27466" s="1">
        <v>2080100142860</v>
      </c>
      <c r="B27466" t="s">
        <v>26270</v>
      </c>
    </row>
    <row r="27467" spans="1:2">
      <c r="A27467" s="1">
        <v>2080100142877</v>
      </c>
      <c r="B27467" t="s">
        <v>26271</v>
      </c>
    </row>
    <row r="27468" spans="1:2">
      <c r="A27468" s="1">
        <v>2080100142884</v>
      </c>
      <c r="B27468" t="s">
        <v>26272</v>
      </c>
    </row>
    <row r="27469" spans="1:2">
      <c r="A27469" s="1">
        <v>2080100142891</v>
      </c>
      <c r="B27469" t="s">
        <v>26273</v>
      </c>
    </row>
    <row r="27470" spans="1:2">
      <c r="A27470" s="1">
        <v>2080100142907</v>
      </c>
      <c r="B27470" t="s">
        <v>26274</v>
      </c>
    </row>
    <row r="27471" spans="1:2">
      <c r="A27471" s="1">
        <v>2080100142914</v>
      </c>
      <c r="B27471" t="s">
        <v>26275</v>
      </c>
    </row>
    <row r="27472" spans="1:2">
      <c r="A27472" s="1">
        <v>2080100142921</v>
      </c>
      <c r="B27472" t="s">
        <v>26276</v>
      </c>
    </row>
    <row r="27473" spans="1:2">
      <c r="A27473" s="1">
        <v>2080100142938</v>
      </c>
      <c r="B27473" t="s">
        <v>26277</v>
      </c>
    </row>
    <row r="27474" spans="1:2">
      <c r="A27474" s="1">
        <v>2080100142945</v>
      </c>
      <c r="B27474" t="s">
        <v>26278</v>
      </c>
    </row>
    <row r="27475" spans="1:2">
      <c r="A27475" s="1">
        <v>2080100142952</v>
      </c>
      <c r="B27475" t="s">
        <v>26279</v>
      </c>
    </row>
    <row r="27476" spans="1:2">
      <c r="A27476" s="1">
        <v>2080100142969</v>
      </c>
      <c r="B27476" t="s">
        <v>26280</v>
      </c>
    </row>
    <row r="27477" spans="1:2">
      <c r="A27477" s="1">
        <v>2080100142976</v>
      </c>
      <c r="B27477" t="s">
        <v>26281</v>
      </c>
    </row>
    <row r="27478" spans="1:2">
      <c r="A27478" s="1">
        <v>2080100142983</v>
      </c>
      <c r="B27478" t="s">
        <v>26282</v>
      </c>
    </row>
    <row r="27479" spans="1:2">
      <c r="A27479" s="1">
        <v>2080100142990</v>
      </c>
      <c r="B27479" t="s">
        <v>26283</v>
      </c>
    </row>
    <row r="27480" spans="1:2">
      <c r="A27480" s="1">
        <v>2080100143003</v>
      </c>
      <c r="B27480" t="s">
        <v>26284</v>
      </c>
    </row>
    <row r="27481" spans="1:2">
      <c r="A27481" s="1">
        <v>2080100143010</v>
      </c>
      <c r="B27481" t="s">
        <v>26285</v>
      </c>
    </row>
    <row r="27482" spans="1:2">
      <c r="A27482" s="1">
        <v>2080100143027</v>
      </c>
      <c r="B27482" t="s">
        <v>26286</v>
      </c>
    </row>
    <row r="27483" spans="1:2">
      <c r="A27483" s="1">
        <v>2080100143034</v>
      </c>
      <c r="B27483" t="s">
        <v>26287</v>
      </c>
    </row>
    <row r="27484" spans="1:2">
      <c r="A27484" s="1">
        <v>2080100143041</v>
      </c>
      <c r="B27484" t="s">
        <v>26288</v>
      </c>
    </row>
    <row r="27485" spans="1:2">
      <c r="A27485" s="1">
        <v>2080100143058</v>
      </c>
      <c r="B27485" t="s">
        <v>26289</v>
      </c>
    </row>
    <row r="27486" spans="1:2">
      <c r="A27486" s="1">
        <v>2080100143065</v>
      </c>
      <c r="B27486" t="s">
        <v>26290</v>
      </c>
    </row>
    <row r="27487" spans="1:2">
      <c r="A27487" s="1">
        <v>2080100143072</v>
      </c>
      <c r="B27487" t="s">
        <v>26291</v>
      </c>
    </row>
    <row r="27488" spans="1:2">
      <c r="A27488" s="1">
        <v>2080100143089</v>
      </c>
      <c r="B27488" t="s">
        <v>26292</v>
      </c>
    </row>
    <row r="27489" spans="1:2">
      <c r="A27489" s="1">
        <v>2080100143096</v>
      </c>
      <c r="B27489" t="s">
        <v>26293</v>
      </c>
    </row>
    <row r="27490" spans="1:2">
      <c r="A27490" s="1">
        <v>2080100143102</v>
      </c>
      <c r="B27490" t="s">
        <v>26294</v>
      </c>
    </row>
    <row r="27491" spans="1:2">
      <c r="A27491" s="1">
        <v>2080100143119</v>
      </c>
      <c r="B27491" t="s">
        <v>26295</v>
      </c>
    </row>
    <row r="27492" spans="1:2">
      <c r="A27492" s="1">
        <v>2080100143126</v>
      </c>
      <c r="B27492" t="s">
        <v>26296</v>
      </c>
    </row>
    <row r="27493" spans="1:2">
      <c r="A27493" s="1">
        <v>2080100143133</v>
      </c>
      <c r="B27493" t="s">
        <v>26297</v>
      </c>
    </row>
    <row r="27494" spans="1:2">
      <c r="A27494" s="1">
        <v>2080100143140</v>
      </c>
      <c r="B27494" t="s">
        <v>26298</v>
      </c>
    </row>
    <row r="27495" spans="1:2">
      <c r="A27495" s="1">
        <v>2080100143157</v>
      </c>
      <c r="B27495" t="s">
        <v>26299</v>
      </c>
    </row>
    <row r="27496" spans="1:2">
      <c r="A27496" s="1">
        <v>2080100143164</v>
      </c>
      <c r="B27496" t="s">
        <v>26300</v>
      </c>
    </row>
    <row r="27497" spans="1:2">
      <c r="A27497" s="1">
        <v>2080100143171</v>
      </c>
      <c r="B27497" t="s">
        <v>26301</v>
      </c>
    </row>
    <row r="27498" spans="1:2">
      <c r="A27498" s="1">
        <v>2080100143188</v>
      </c>
      <c r="B27498" t="s">
        <v>26302</v>
      </c>
    </row>
    <row r="27499" spans="1:2">
      <c r="A27499" s="1">
        <v>2080100143195</v>
      </c>
      <c r="B27499" t="s">
        <v>26303</v>
      </c>
    </row>
    <row r="27500" spans="1:2">
      <c r="A27500" s="1">
        <v>2080100143201</v>
      </c>
      <c r="B27500" t="s">
        <v>26304</v>
      </c>
    </row>
    <row r="27501" spans="1:2">
      <c r="A27501" s="1">
        <v>2080100143218</v>
      </c>
      <c r="B27501" t="s">
        <v>26305</v>
      </c>
    </row>
    <row r="27502" spans="1:2">
      <c r="A27502" s="1">
        <v>2080100143225</v>
      </c>
      <c r="B27502" t="s">
        <v>26306</v>
      </c>
    </row>
    <row r="27503" spans="1:2">
      <c r="A27503" s="1">
        <v>2080100143232</v>
      </c>
      <c r="B27503" t="s">
        <v>26307</v>
      </c>
    </row>
    <row r="27504" spans="1:2">
      <c r="A27504" s="1">
        <v>2080100143249</v>
      </c>
      <c r="B27504" t="s">
        <v>26308</v>
      </c>
    </row>
    <row r="27505" spans="1:2">
      <c r="A27505" s="1">
        <v>2080100143256</v>
      </c>
      <c r="B27505" t="s">
        <v>26309</v>
      </c>
    </row>
    <row r="27506" spans="1:2">
      <c r="A27506" s="1">
        <v>2080100143263</v>
      </c>
      <c r="B27506" t="s">
        <v>26310</v>
      </c>
    </row>
    <row r="27507" spans="1:2">
      <c r="A27507" s="1">
        <v>2080100143270</v>
      </c>
      <c r="B27507" t="s">
        <v>26311</v>
      </c>
    </row>
    <row r="27508" spans="1:2">
      <c r="A27508" s="1">
        <v>2080100143287</v>
      </c>
      <c r="B27508" t="s">
        <v>26312</v>
      </c>
    </row>
    <row r="27509" spans="1:2">
      <c r="A27509" s="1">
        <v>2080100143294</v>
      </c>
      <c r="B27509" t="s">
        <v>26313</v>
      </c>
    </row>
    <row r="27510" spans="1:2">
      <c r="A27510" s="1">
        <v>2080100143300</v>
      </c>
      <c r="B27510" t="s">
        <v>26314</v>
      </c>
    </row>
    <row r="27511" spans="1:2">
      <c r="A27511" s="1">
        <v>2080100143317</v>
      </c>
      <c r="B27511" t="s">
        <v>26315</v>
      </c>
    </row>
    <row r="27512" spans="1:2">
      <c r="A27512" s="1">
        <v>2080100143324</v>
      </c>
      <c r="B27512" t="s">
        <v>26316</v>
      </c>
    </row>
    <row r="27513" spans="1:2">
      <c r="A27513" s="1">
        <v>2080100143331</v>
      </c>
      <c r="B27513" t="s">
        <v>26317</v>
      </c>
    </row>
    <row r="27514" spans="1:2">
      <c r="A27514" s="1">
        <v>2080100143348</v>
      </c>
      <c r="B27514" t="s">
        <v>26318</v>
      </c>
    </row>
    <row r="27515" spans="1:2">
      <c r="A27515" s="1">
        <v>2080100143355</v>
      </c>
      <c r="B27515" t="s">
        <v>26319</v>
      </c>
    </row>
    <row r="27516" spans="1:2">
      <c r="A27516" s="1">
        <v>2080100143362</v>
      </c>
      <c r="B27516" t="s">
        <v>26320</v>
      </c>
    </row>
    <row r="27517" spans="1:2">
      <c r="A27517" s="1">
        <v>2080100143379</v>
      </c>
      <c r="B27517" t="s">
        <v>26321</v>
      </c>
    </row>
    <row r="27518" spans="1:2">
      <c r="A27518" s="1">
        <v>2080100143386</v>
      </c>
      <c r="B27518" t="s">
        <v>26322</v>
      </c>
    </row>
    <row r="27519" spans="1:2">
      <c r="A27519" s="1">
        <v>2080100143393</v>
      </c>
      <c r="B27519" t="s">
        <v>26323</v>
      </c>
    </row>
    <row r="27520" spans="1:2">
      <c r="A27520" s="1">
        <v>2080100143409</v>
      </c>
      <c r="B27520" t="s">
        <v>26324</v>
      </c>
    </row>
    <row r="27521" spans="1:2">
      <c r="A27521" s="1">
        <v>2080100143416</v>
      </c>
      <c r="B27521" t="s">
        <v>26325</v>
      </c>
    </row>
    <row r="27522" spans="1:2">
      <c r="A27522" s="1">
        <v>2080100143423</v>
      </c>
      <c r="B27522" t="s">
        <v>26326</v>
      </c>
    </row>
    <row r="27523" spans="1:2">
      <c r="A27523" s="1">
        <v>2080100143430</v>
      </c>
      <c r="B27523" t="e">
        <f>+MSI-LOW CEILING LAMP APOLLO LC-GH-23484</f>
        <v>#NAME?</v>
      </c>
    </row>
    <row r="27524" spans="1:2">
      <c r="A27524" s="1">
        <v>2080100143447</v>
      </c>
      <c r="B27524" t="e">
        <f>+MSI-LOW CEILING LAMP APOLLO LC-GH-23495</f>
        <v>#NAME?</v>
      </c>
    </row>
    <row r="27525" spans="1:2">
      <c r="A27525" s="1">
        <v>2080100143454</v>
      </c>
      <c r="B27525" t="e">
        <f>+MSI-LOW CEILING LAMP APOLLO LC-GH-23496</f>
        <v>#NAME?</v>
      </c>
    </row>
    <row r="27526" spans="1:2">
      <c r="A27526" s="1">
        <v>2080100143461</v>
      </c>
      <c r="B27526" t="e">
        <f>+MSI-LOW CEILING LAMP APOLLO LC-GH-23676</f>
        <v>#NAME?</v>
      </c>
    </row>
    <row r="27527" spans="1:2">
      <c r="A27527" s="1">
        <v>2080100143478</v>
      </c>
      <c r="B27527" t="e">
        <f>+MSI-DROPLIGHT APOLLO DL-GH-25161</f>
        <v>#NAME?</v>
      </c>
    </row>
    <row r="27528" spans="1:2">
      <c r="A27528" s="1">
        <v>2080100143485</v>
      </c>
      <c r="B27528" t="e">
        <f>+MSI-DROPLIGHT APOLLO DL-GH-25164</f>
        <v>#NAME?</v>
      </c>
    </row>
    <row r="27529" spans="1:2">
      <c r="A27529" s="1">
        <v>2080100143492</v>
      </c>
      <c r="B27529" t="s">
        <v>26327</v>
      </c>
    </row>
    <row r="27530" spans="1:2">
      <c r="A27530" s="1">
        <v>2080100143508</v>
      </c>
      <c r="B27530" t="s">
        <v>26328</v>
      </c>
    </row>
    <row r="27531" spans="1:2">
      <c r="A27531" s="1">
        <v>2080100143515</v>
      </c>
      <c r="B27531" t="s">
        <v>26329</v>
      </c>
    </row>
    <row r="27532" spans="1:2">
      <c r="A27532" s="1">
        <v>2080100143522</v>
      </c>
      <c r="B27532" t="s">
        <v>26330</v>
      </c>
    </row>
    <row r="27533" spans="1:2">
      <c r="A27533" s="1">
        <v>2080100143539</v>
      </c>
      <c r="B27533" t="s">
        <v>26331</v>
      </c>
    </row>
    <row r="27534" spans="1:2">
      <c r="A27534" s="1">
        <v>2080100143546</v>
      </c>
      <c r="B27534" t="s">
        <v>26332</v>
      </c>
    </row>
    <row r="27535" spans="1:2">
      <c r="A27535" s="1">
        <v>2080100143553</v>
      </c>
      <c r="B27535" t="s">
        <v>26333</v>
      </c>
    </row>
    <row r="27536" spans="1:2">
      <c r="A27536" s="1">
        <v>2080100143560</v>
      </c>
      <c r="B27536" t="s">
        <v>26334</v>
      </c>
    </row>
    <row r="27537" spans="1:2">
      <c r="A27537" s="1">
        <v>2080100143577</v>
      </c>
      <c r="B27537" t="s">
        <v>26335</v>
      </c>
    </row>
    <row r="27538" spans="1:2">
      <c r="A27538" s="1">
        <v>2080100143584</v>
      </c>
      <c r="B27538" t="s">
        <v>26336</v>
      </c>
    </row>
    <row r="27539" spans="1:2">
      <c r="A27539" s="1">
        <v>2080100143591</v>
      </c>
      <c r="B27539" t="s">
        <v>26337</v>
      </c>
    </row>
    <row r="27540" spans="1:2">
      <c r="A27540" s="1">
        <v>2080100143607</v>
      </c>
      <c r="B27540" t="s">
        <v>26338</v>
      </c>
    </row>
    <row r="27541" spans="1:2">
      <c r="A27541" s="1">
        <v>2080100143614</v>
      </c>
      <c r="B27541" t="s">
        <v>26339</v>
      </c>
    </row>
    <row r="27542" spans="1:2">
      <c r="A27542" s="1">
        <v>2080100143621</v>
      </c>
      <c r="B27542" t="s">
        <v>26340</v>
      </c>
    </row>
    <row r="27543" spans="1:2">
      <c r="A27543" s="1">
        <v>2080100143638</v>
      </c>
      <c r="B27543" t="s">
        <v>26341</v>
      </c>
    </row>
    <row r="27544" spans="1:2">
      <c r="A27544" s="1">
        <v>2080100143645</v>
      </c>
      <c r="B27544" t="s">
        <v>26342</v>
      </c>
    </row>
    <row r="27545" spans="1:2">
      <c r="A27545" s="1">
        <v>2080100143652</v>
      </c>
      <c r="B27545" t="s">
        <v>26343</v>
      </c>
    </row>
    <row r="27546" spans="1:2">
      <c r="A27546" s="1">
        <v>2080100143669</v>
      </c>
      <c r="B27546" t="s">
        <v>26344</v>
      </c>
    </row>
    <row r="27547" spans="1:2">
      <c r="A27547" s="1">
        <v>2080100143676</v>
      </c>
      <c r="B27547" t="s">
        <v>26345</v>
      </c>
    </row>
    <row r="27548" spans="1:2">
      <c r="A27548" s="1">
        <v>2080100143683</v>
      </c>
      <c r="B27548" t="s">
        <v>26346</v>
      </c>
    </row>
    <row r="27549" spans="1:2">
      <c r="A27549" s="1">
        <v>2080100143690</v>
      </c>
      <c r="B27549" t="s">
        <v>26347</v>
      </c>
    </row>
    <row r="27550" spans="1:2">
      <c r="A27550" s="1">
        <v>2080100143706</v>
      </c>
      <c r="B27550" t="s">
        <v>26348</v>
      </c>
    </row>
    <row r="27551" spans="1:2">
      <c r="A27551" s="1">
        <v>2080100143713</v>
      </c>
      <c r="B27551" t="s">
        <v>26349</v>
      </c>
    </row>
    <row r="27552" spans="1:2">
      <c r="A27552" s="1">
        <v>2080100143720</v>
      </c>
      <c r="B27552" t="s">
        <v>26350</v>
      </c>
    </row>
    <row r="27553" spans="1:2">
      <c r="A27553" s="1">
        <v>2080100143737</v>
      </c>
      <c r="B27553" t="s">
        <v>26351</v>
      </c>
    </row>
    <row r="27554" spans="1:2">
      <c r="A27554" s="1">
        <v>2080100143744</v>
      </c>
      <c r="B27554" t="s">
        <v>26352</v>
      </c>
    </row>
    <row r="27555" spans="1:2">
      <c r="A27555" s="1">
        <v>2080100143751</v>
      </c>
      <c r="B27555" t="s">
        <v>26353</v>
      </c>
    </row>
    <row r="27556" spans="1:2">
      <c r="A27556" s="1">
        <v>2080100143768</v>
      </c>
      <c r="B27556" t="s">
        <v>26354</v>
      </c>
    </row>
    <row r="27557" spans="1:2">
      <c r="A27557" s="1">
        <v>2080100143775</v>
      </c>
      <c r="B27557" t="s">
        <v>26355</v>
      </c>
    </row>
    <row r="27558" spans="1:2">
      <c r="A27558" s="1">
        <v>2080100143782</v>
      </c>
      <c r="B27558" t="s">
        <v>26356</v>
      </c>
    </row>
    <row r="27559" spans="1:2">
      <c r="A27559" s="1">
        <v>2080100143799</v>
      </c>
      <c r="B27559" t="s">
        <v>26357</v>
      </c>
    </row>
    <row r="27560" spans="1:2">
      <c r="A27560" s="1">
        <v>2080100143805</v>
      </c>
      <c r="B27560" t="s">
        <v>26358</v>
      </c>
    </row>
    <row r="27561" spans="1:2">
      <c r="A27561" s="1">
        <v>2080100143812</v>
      </c>
      <c r="B27561" t="s">
        <v>26359</v>
      </c>
    </row>
    <row r="27562" spans="1:2">
      <c r="A27562" s="1">
        <v>2080100143829</v>
      </c>
      <c r="B27562" t="s">
        <v>26360</v>
      </c>
    </row>
    <row r="27563" spans="1:2">
      <c r="A27563" s="1">
        <v>2080100143836</v>
      </c>
      <c r="B27563" t="s">
        <v>26361</v>
      </c>
    </row>
    <row r="27564" spans="1:2">
      <c r="A27564" s="1">
        <v>2080100143843</v>
      </c>
      <c r="B27564" t="s">
        <v>26362</v>
      </c>
    </row>
    <row r="27565" spans="1:2">
      <c r="A27565" s="1">
        <v>2080100143850</v>
      </c>
      <c r="B27565" t="s">
        <v>26363</v>
      </c>
    </row>
    <row r="27566" spans="1:2">
      <c r="A27566" s="1">
        <v>2080100143867</v>
      </c>
      <c r="B27566" t="s">
        <v>26364</v>
      </c>
    </row>
    <row r="27567" spans="1:2">
      <c r="A27567" s="1">
        <v>2080100143874</v>
      </c>
      <c r="B27567" t="s">
        <v>26365</v>
      </c>
    </row>
    <row r="27568" spans="1:2">
      <c r="A27568" s="1">
        <v>2080100143881</v>
      </c>
      <c r="B27568" t="e">
        <f>+MSI-LOW CEILING LAMP APOLLO LC-TH20513-3</f>
        <v>#NAME?</v>
      </c>
    </row>
    <row r="27569" spans="1:2">
      <c r="A27569" s="1">
        <v>2080100143898</v>
      </c>
      <c r="B27569" t="e">
        <f>+MSI-LOW CEILING LAMP APOLLO LC-TH20513-4</f>
        <v>#NAME?</v>
      </c>
    </row>
    <row r="27570" spans="1:2">
      <c r="A27570" s="1">
        <v>2080100143904</v>
      </c>
      <c r="B27570" t="s">
        <v>26366</v>
      </c>
    </row>
    <row r="27571" spans="1:2">
      <c r="A27571" s="1">
        <v>2080100143911</v>
      </c>
      <c r="B27571" t="e">
        <f>+MSI-LOW CEILING LAMP APOLLO LC-TH20543-2</f>
        <v>#NAME?</v>
      </c>
    </row>
    <row r="27572" spans="1:2">
      <c r="A27572" s="1">
        <v>2080100143928</v>
      </c>
      <c r="B27572" t="e">
        <f>+MSI-LOW CEILING LAMP APOLLO LC-TH20543-3</f>
        <v>#NAME?</v>
      </c>
    </row>
    <row r="27573" spans="1:2">
      <c r="A27573" s="1">
        <v>2080100143935</v>
      </c>
      <c r="B27573" t="e">
        <f>+MSI-LOW CEILING LAMP APOLLO LC-TH20539-2</f>
        <v>#NAME?</v>
      </c>
    </row>
    <row r="27574" spans="1:2">
      <c r="A27574" s="1">
        <v>2080100143942</v>
      </c>
      <c r="B27574" t="e">
        <f>+MSI-LOW CEILING LAMP APOLLO LC-TH20539-3</f>
        <v>#NAME?</v>
      </c>
    </row>
    <row r="27575" spans="1:2">
      <c r="A27575" s="1">
        <v>2080100143959</v>
      </c>
      <c r="B27575" t="e">
        <f>+MSI-LOW CEILING LAMP APOLLO LC-TH20539-4</f>
        <v>#NAME?</v>
      </c>
    </row>
    <row r="27576" spans="1:2">
      <c r="A27576" s="1">
        <v>2080100143966</v>
      </c>
      <c r="B27576" t="s">
        <v>26367</v>
      </c>
    </row>
    <row r="27577" spans="1:2">
      <c r="A27577" s="1">
        <v>2080100143973</v>
      </c>
      <c r="B27577" t="e">
        <f>+MSI-LOW CEILING LAMP APOLLO LC-TH20513-2</f>
        <v>#NAME?</v>
      </c>
    </row>
    <row r="27578" spans="1:2">
      <c r="A27578" s="1">
        <v>2080100143980</v>
      </c>
      <c r="B27578" t="s">
        <v>26368</v>
      </c>
    </row>
    <row r="27579" spans="1:2">
      <c r="A27579" s="1">
        <v>2080100143997</v>
      </c>
      <c r="B27579" t="e">
        <f>+MSI-LOW CEILING LAMP APOLLO LC-TH20519-2</f>
        <v>#NAME?</v>
      </c>
    </row>
    <row r="27580" spans="1:2">
      <c r="A27580" s="1">
        <v>2080100144000</v>
      </c>
      <c r="B27580" t="e">
        <f>+MSI-LOW CEILING LAMP APOLLO LC-TH20519-3</f>
        <v>#NAME?</v>
      </c>
    </row>
    <row r="27581" spans="1:2">
      <c r="A27581" s="1">
        <v>2080100144017</v>
      </c>
      <c r="B27581" t="e">
        <f>+MSI-LOW CEILING LAMP APOLLO LC-TH20519-4</f>
        <v>#NAME?</v>
      </c>
    </row>
    <row r="27582" spans="1:2">
      <c r="A27582" s="1">
        <v>2080100144024</v>
      </c>
      <c r="B27582" t="s">
        <v>26369</v>
      </c>
    </row>
    <row r="27583" spans="1:2">
      <c r="A27583" s="1">
        <v>2080100144031</v>
      </c>
      <c r="B27583" t="e">
        <f>+MSI-LOW CEILING LAMP APOLLO LC-TH20543-4</f>
        <v>#NAME?</v>
      </c>
    </row>
    <row r="27584" spans="1:2">
      <c r="A27584" s="1">
        <v>2080100144048</v>
      </c>
      <c r="B27584" t="s">
        <v>26370</v>
      </c>
    </row>
    <row r="27585" spans="1:2">
      <c r="A27585" s="1">
        <v>2080100144055</v>
      </c>
      <c r="B27585" t="e">
        <f>+MSI-LOW CEILING LAMP APOLLO LC-TH20494-2</f>
        <v>#NAME?</v>
      </c>
    </row>
    <row r="27586" spans="1:2">
      <c r="A27586" s="1">
        <v>2080100144062</v>
      </c>
      <c r="B27586" t="e">
        <f>+MSI-LOW CEILING LAMP APOLLO LC-TH20494-3</f>
        <v>#NAME?</v>
      </c>
    </row>
    <row r="27587" spans="1:2">
      <c r="A27587" s="1">
        <v>2080100144079</v>
      </c>
      <c r="B27587" t="e">
        <f>+MSI-LOW CEILING LAMP APOLLO LC-TH20494-4</f>
        <v>#NAME?</v>
      </c>
    </row>
    <row r="27588" spans="1:2">
      <c r="A27588" s="1">
        <v>2080100144086</v>
      </c>
      <c r="B27588" t="s">
        <v>26371</v>
      </c>
    </row>
    <row r="27589" spans="1:2">
      <c r="A27589" s="1">
        <v>2080100144093</v>
      </c>
      <c r="B27589" t="s">
        <v>26372</v>
      </c>
    </row>
    <row r="27590" spans="1:2">
      <c r="A27590" s="1">
        <v>2080100144109</v>
      </c>
      <c r="B27590" t="s">
        <v>26373</v>
      </c>
    </row>
    <row r="27591" spans="1:2">
      <c r="A27591" s="1">
        <v>2080100144116</v>
      </c>
      <c r="B27591" t="s">
        <v>26374</v>
      </c>
    </row>
    <row r="27592" spans="1:2">
      <c r="A27592" s="1">
        <v>2080100144123</v>
      </c>
      <c r="B27592" t="s">
        <v>26375</v>
      </c>
    </row>
    <row r="27593" spans="1:2">
      <c r="A27593" s="1">
        <v>2080100144130</v>
      </c>
      <c r="B27593" t="s">
        <v>26376</v>
      </c>
    </row>
    <row r="27594" spans="1:2">
      <c r="A27594" s="1">
        <v>2080100144147</v>
      </c>
      <c r="B27594" t="s">
        <v>26377</v>
      </c>
    </row>
    <row r="27595" spans="1:2">
      <c r="A27595" s="1">
        <v>2080100144154</v>
      </c>
      <c r="B27595" t="s">
        <v>26378</v>
      </c>
    </row>
    <row r="27596" spans="1:2">
      <c r="A27596" s="1">
        <v>2080100144161</v>
      </c>
      <c r="B27596" t="s">
        <v>26379</v>
      </c>
    </row>
    <row r="27597" spans="1:2">
      <c r="A27597" s="1">
        <v>2080100144178</v>
      </c>
      <c r="B27597" t="s">
        <v>26380</v>
      </c>
    </row>
    <row r="27598" spans="1:2">
      <c r="A27598" s="1">
        <v>2080100144185</v>
      </c>
      <c r="B27598" t="s">
        <v>26381</v>
      </c>
    </row>
    <row r="27599" spans="1:2">
      <c r="A27599" s="1">
        <v>2080100144192</v>
      </c>
      <c r="B27599" t="s">
        <v>26382</v>
      </c>
    </row>
    <row r="27600" spans="1:2">
      <c r="A27600" s="1">
        <v>2080100144208</v>
      </c>
      <c r="B27600" t="s">
        <v>26383</v>
      </c>
    </row>
    <row r="27601" spans="1:2">
      <c r="A27601" s="1">
        <v>2080100144215</v>
      </c>
      <c r="B27601" t="e">
        <f>+MSI-LOW CEILING LAMP APOLLO LC-I20553-3</f>
        <v>#NAME?</v>
      </c>
    </row>
    <row r="27602" spans="1:2">
      <c r="A27602" s="1">
        <v>2080100144222</v>
      </c>
      <c r="B27602" t="s">
        <v>26384</v>
      </c>
    </row>
    <row r="27603" spans="1:2">
      <c r="A27603" s="1">
        <v>2080100144239</v>
      </c>
      <c r="B27603" t="s">
        <v>26385</v>
      </c>
    </row>
    <row r="27604" spans="1:2">
      <c r="A27604" s="1">
        <v>2080100144246</v>
      </c>
      <c r="B27604" t="e">
        <f>+MSI-DROPLIGHT APOLLO DL-406-3</f>
        <v>#NAME?</v>
      </c>
    </row>
    <row r="27605" spans="1:2">
      <c r="A27605" s="1">
        <v>2080100144253</v>
      </c>
      <c r="B27605" t="e">
        <f>+MSI-DROPLIGHT APOLLO DL-409-3</f>
        <v>#NAME?</v>
      </c>
    </row>
    <row r="27606" spans="1:2">
      <c r="A27606" s="1">
        <v>2080100144260</v>
      </c>
      <c r="B27606" t="s">
        <v>26386</v>
      </c>
    </row>
    <row r="27607" spans="1:2">
      <c r="A27607" s="1">
        <v>2080100144277</v>
      </c>
      <c r="B27607" t="e">
        <f>+MSI-LOW CEILING LAMP APOLLO LC-I20557-5</f>
        <v>#NAME?</v>
      </c>
    </row>
    <row r="27608" spans="1:2">
      <c r="A27608" s="1">
        <v>2080100144284</v>
      </c>
      <c r="B27608" t="s">
        <v>26387</v>
      </c>
    </row>
    <row r="27609" spans="1:2">
      <c r="A27609" s="1">
        <v>2080100144291</v>
      </c>
      <c r="B27609" t="s">
        <v>26388</v>
      </c>
    </row>
    <row r="27610" spans="1:2">
      <c r="A27610" s="1">
        <v>2080100144307</v>
      </c>
      <c r="B27610" t="s">
        <v>26389</v>
      </c>
    </row>
    <row r="27611" spans="1:2">
      <c r="A27611" s="1">
        <v>2080100144314</v>
      </c>
      <c r="B27611" t="s">
        <v>26390</v>
      </c>
    </row>
    <row r="27612" spans="1:2">
      <c r="A27612" s="1">
        <v>2080100144321</v>
      </c>
      <c r="B27612" t="s">
        <v>26391</v>
      </c>
    </row>
    <row r="27613" spans="1:2">
      <c r="A27613" s="1">
        <v>2080100144338</v>
      </c>
      <c r="B27613" t="s">
        <v>26392</v>
      </c>
    </row>
    <row r="27614" spans="1:2">
      <c r="A27614" s="1">
        <v>2080100144345</v>
      </c>
      <c r="B27614" t="s">
        <v>26393</v>
      </c>
    </row>
    <row r="27615" spans="1:2">
      <c r="A27615" s="1">
        <v>2080100144352</v>
      </c>
      <c r="B27615" t="s">
        <v>26394</v>
      </c>
    </row>
    <row r="27616" spans="1:2">
      <c r="A27616" s="1">
        <v>2080100144369</v>
      </c>
      <c r="B27616" t="s">
        <v>26395</v>
      </c>
    </row>
    <row r="27617" spans="1:2">
      <c r="A27617" s="1">
        <v>2080100144376</v>
      </c>
      <c r="B27617" t="s">
        <v>26396</v>
      </c>
    </row>
    <row r="27618" spans="1:2">
      <c r="A27618" s="1">
        <v>2080100144383</v>
      </c>
      <c r="B27618" t="s">
        <v>26397</v>
      </c>
    </row>
    <row r="27619" spans="1:2">
      <c r="A27619" s="1">
        <v>2080100144390</v>
      </c>
      <c r="B27619" t="s">
        <v>26398</v>
      </c>
    </row>
    <row r="27620" spans="1:2">
      <c r="A27620" s="1">
        <v>2080100144406</v>
      </c>
      <c r="B27620" t="s">
        <v>26399</v>
      </c>
    </row>
    <row r="27621" spans="1:2">
      <c r="A27621" s="1">
        <v>2080100144413</v>
      </c>
      <c r="B27621" t="s">
        <v>26400</v>
      </c>
    </row>
    <row r="27622" spans="1:2">
      <c r="A27622" s="1">
        <v>2080100144420</v>
      </c>
      <c r="B27622" t="s">
        <v>26401</v>
      </c>
    </row>
    <row r="27623" spans="1:2">
      <c r="A27623" s="1">
        <v>2080100144437</v>
      </c>
      <c r="B27623" t="s">
        <v>26402</v>
      </c>
    </row>
    <row r="27624" spans="1:2">
      <c r="A27624" s="1">
        <v>2080100144444</v>
      </c>
      <c r="B27624" t="s">
        <v>26403</v>
      </c>
    </row>
    <row r="27625" spans="1:2">
      <c r="A27625" s="1">
        <v>2080100144451</v>
      </c>
      <c r="B27625" t="s">
        <v>26404</v>
      </c>
    </row>
    <row r="27626" spans="1:2">
      <c r="A27626" s="1">
        <v>2080100144468</v>
      </c>
      <c r="B27626" t="s">
        <v>26405</v>
      </c>
    </row>
    <row r="27627" spans="1:2">
      <c r="A27627" s="1">
        <v>2080100144475</v>
      </c>
      <c r="B27627" t="s">
        <v>26406</v>
      </c>
    </row>
    <row r="27628" spans="1:2">
      <c r="A27628" s="1">
        <v>2080100144482</v>
      </c>
      <c r="B27628" t="s">
        <v>26407</v>
      </c>
    </row>
    <row r="27629" spans="1:2">
      <c r="A27629" s="1">
        <v>2080100144499</v>
      </c>
      <c r="B27629" t="s">
        <v>26408</v>
      </c>
    </row>
    <row r="27630" spans="1:2">
      <c r="A27630" s="1">
        <v>2080100144505</v>
      </c>
      <c r="B27630" t="s">
        <v>26409</v>
      </c>
    </row>
    <row r="27631" spans="1:2">
      <c r="A27631" s="1">
        <v>2080100144512</v>
      </c>
      <c r="B27631" t="s">
        <v>26410</v>
      </c>
    </row>
    <row r="27632" spans="1:2">
      <c r="A27632" s="1">
        <v>2080100144529</v>
      </c>
      <c r="B27632" t="s">
        <v>26411</v>
      </c>
    </row>
    <row r="27633" spans="1:2">
      <c r="A27633" s="1">
        <v>2080100144536</v>
      </c>
      <c r="B27633" t="s">
        <v>26412</v>
      </c>
    </row>
    <row r="27634" spans="1:2">
      <c r="A27634" s="1">
        <v>2080100144543</v>
      </c>
      <c r="B27634" t="s">
        <v>26413</v>
      </c>
    </row>
    <row r="27635" spans="1:2">
      <c r="A27635" s="1">
        <v>2080100144550</v>
      </c>
      <c r="B27635" t="s">
        <v>26414</v>
      </c>
    </row>
    <row r="27636" spans="1:2">
      <c r="A27636" s="1">
        <v>2080100144567</v>
      </c>
      <c r="B27636" t="s">
        <v>26415</v>
      </c>
    </row>
    <row r="27637" spans="1:2">
      <c r="A27637" s="1">
        <v>2080100144574</v>
      </c>
      <c r="B27637" t="s">
        <v>26416</v>
      </c>
    </row>
    <row r="27638" spans="1:2">
      <c r="A27638" s="1">
        <v>2080100144581</v>
      </c>
      <c r="B27638" t="s">
        <v>26417</v>
      </c>
    </row>
    <row r="27639" spans="1:2">
      <c r="A27639" s="1">
        <v>2080100144598</v>
      </c>
      <c r="B27639" t="s">
        <v>26418</v>
      </c>
    </row>
    <row r="27640" spans="1:2">
      <c r="A27640" s="1">
        <v>2080100144604</v>
      </c>
      <c r="B27640" t="s">
        <v>26419</v>
      </c>
    </row>
    <row r="27641" spans="1:2">
      <c r="A27641" s="1">
        <v>2080100144611</v>
      </c>
      <c r="B27641" t="s">
        <v>26420</v>
      </c>
    </row>
    <row r="27642" spans="1:2">
      <c r="A27642" s="1">
        <v>2080100144628</v>
      </c>
      <c r="B27642" t="s">
        <v>26421</v>
      </c>
    </row>
    <row r="27643" spans="1:2">
      <c r="A27643" s="1">
        <v>2080100144635</v>
      </c>
      <c r="B27643" t="s">
        <v>26422</v>
      </c>
    </row>
    <row r="27644" spans="1:2">
      <c r="A27644" s="1">
        <v>2080100144642</v>
      </c>
      <c r="B27644" t="s">
        <v>26423</v>
      </c>
    </row>
    <row r="27645" spans="1:2">
      <c r="A27645" s="1">
        <v>2080100144659</v>
      </c>
      <c r="B27645" t="s">
        <v>26424</v>
      </c>
    </row>
    <row r="27646" spans="1:2">
      <c r="A27646" s="1">
        <v>2080100144666</v>
      </c>
      <c r="B27646" t="s">
        <v>26425</v>
      </c>
    </row>
    <row r="27647" spans="1:2">
      <c r="A27647" s="1">
        <v>2080100144673</v>
      </c>
      <c r="B27647" t="s">
        <v>26426</v>
      </c>
    </row>
    <row r="27648" spans="1:2">
      <c r="A27648" s="1">
        <v>2080100144680</v>
      </c>
      <c r="B27648" t="s">
        <v>26427</v>
      </c>
    </row>
    <row r="27649" spans="1:2">
      <c r="A27649" s="1">
        <v>2080100144697</v>
      </c>
      <c r="B27649" t="s">
        <v>26428</v>
      </c>
    </row>
    <row r="27650" spans="1:2">
      <c r="A27650" s="1">
        <v>2080100144703</v>
      </c>
      <c r="B27650" t="s">
        <v>26429</v>
      </c>
    </row>
    <row r="27651" spans="1:2">
      <c r="A27651" s="1">
        <v>2080100144710</v>
      </c>
      <c r="B27651" t="s">
        <v>26430</v>
      </c>
    </row>
    <row r="27652" spans="1:2">
      <c r="A27652" s="1">
        <v>2080100144727</v>
      </c>
      <c r="B27652" t="s">
        <v>26431</v>
      </c>
    </row>
    <row r="27653" spans="1:2">
      <c r="A27653" s="1">
        <v>2080100144734</v>
      </c>
      <c r="B27653" t="s">
        <v>26432</v>
      </c>
    </row>
    <row r="27654" spans="1:2">
      <c r="A27654" s="1">
        <v>2080100144741</v>
      </c>
      <c r="B27654" t="s">
        <v>26433</v>
      </c>
    </row>
    <row r="27655" spans="1:2">
      <c r="A27655" s="1">
        <v>2080100144758</v>
      </c>
      <c r="B27655" t="s">
        <v>26434</v>
      </c>
    </row>
    <row r="27656" spans="1:2">
      <c r="A27656" s="1">
        <v>2080100144765</v>
      </c>
      <c r="B27656" t="s">
        <v>26435</v>
      </c>
    </row>
    <row r="27657" spans="1:2">
      <c r="A27657" s="1">
        <v>2080100144772</v>
      </c>
      <c r="B27657" t="s">
        <v>26436</v>
      </c>
    </row>
    <row r="27658" spans="1:2">
      <c r="A27658" s="1">
        <v>2080100144789</v>
      </c>
      <c r="B27658" t="s">
        <v>26437</v>
      </c>
    </row>
    <row r="27659" spans="1:2">
      <c r="A27659" s="1">
        <v>2080100144796</v>
      </c>
      <c r="B27659" t="s">
        <v>26438</v>
      </c>
    </row>
    <row r="27660" spans="1:2">
      <c r="A27660" s="1">
        <v>2080100144802</v>
      </c>
      <c r="B27660" t="s">
        <v>26439</v>
      </c>
    </row>
    <row r="27661" spans="1:2">
      <c r="A27661" s="1">
        <v>2080100144819</v>
      </c>
      <c r="B27661" t="s">
        <v>26440</v>
      </c>
    </row>
    <row r="27662" spans="1:2">
      <c r="A27662" s="1">
        <v>2080100144826</v>
      </c>
      <c r="B27662" t="s">
        <v>26441</v>
      </c>
    </row>
    <row r="27663" spans="1:2">
      <c r="A27663" s="1">
        <v>2080100144833</v>
      </c>
      <c r="B27663" t="s">
        <v>26442</v>
      </c>
    </row>
    <row r="27664" spans="1:2">
      <c r="A27664" s="1">
        <v>2080100144840</v>
      </c>
      <c r="B27664" t="e">
        <f>+MSI-LOW CEILING LAMP APOLLO LC-CTL40S</f>
        <v>#NAME?</v>
      </c>
    </row>
    <row r="27665" spans="1:2">
      <c r="A27665" s="1">
        <v>2080100144857</v>
      </c>
      <c r="B27665" t="s">
        <v>26443</v>
      </c>
    </row>
    <row r="27666" spans="1:2">
      <c r="A27666" s="1">
        <v>2080100144864</v>
      </c>
      <c r="B27666" t="s">
        <v>26444</v>
      </c>
    </row>
    <row r="27667" spans="1:2">
      <c r="A27667" s="1">
        <v>2080100144871</v>
      </c>
      <c r="B27667" t="s">
        <v>26445</v>
      </c>
    </row>
    <row r="27668" spans="1:2">
      <c r="A27668" s="1">
        <v>2080100144888</v>
      </c>
      <c r="B27668" t="e">
        <f>+MSI-DROPLIGHT APOLLO DL-S28651 AM</f>
        <v>#NAME?</v>
      </c>
    </row>
    <row r="27669" spans="1:2">
      <c r="A27669" s="1">
        <v>2080100144895</v>
      </c>
      <c r="B27669" t="s">
        <v>26446</v>
      </c>
    </row>
    <row r="27670" spans="1:2">
      <c r="A27670" s="1">
        <v>2080100144901</v>
      </c>
      <c r="B27670" t="s">
        <v>26447</v>
      </c>
    </row>
    <row r="27671" spans="1:2">
      <c r="A27671" s="1">
        <v>2080100144918</v>
      </c>
      <c r="B27671" t="s">
        <v>26448</v>
      </c>
    </row>
    <row r="27672" spans="1:2">
      <c r="A27672" s="1">
        <v>2080100144925</v>
      </c>
      <c r="B27672" t="s">
        <v>26449</v>
      </c>
    </row>
    <row r="27673" spans="1:2">
      <c r="A27673" s="1">
        <v>2080100144932</v>
      </c>
      <c r="B27673" t="s">
        <v>26450</v>
      </c>
    </row>
    <row r="27674" spans="1:2">
      <c r="A27674" s="1">
        <v>2080100144949</v>
      </c>
      <c r="B27674" t="s">
        <v>26451</v>
      </c>
    </row>
    <row r="27675" spans="1:2">
      <c r="A27675" s="1">
        <v>2080100144956</v>
      </c>
      <c r="B27675" t="s">
        <v>26452</v>
      </c>
    </row>
    <row r="27676" spans="1:2">
      <c r="A27676" s="1">
        <v>2080100144963</v>
      </c>
      <c r="B27676" t="s">
        <v>26453</v>
      </c>
    </row>
    <row r="27677" spans="1:2">
      <c r="A27677" s="1">
        <v>2080100144970</v>
      </c>
      <c r="B27677" t="s">
        <v>26454</v>
      </c>
    </row>
    <row r="27678" spans="1:2">
      <c r="A27678" s="1">
        <v>2080100144987</v>
      </c>
      <c r="B27678" t="s">
        <v>26455</v>
      </c>
    </row>
    <row r="27679" spans="1:2">
      <c r="A27679" s="1">
        <v>2080100144994</v>
      </c>
      <c r="B27679" t="s">
        <v>26456</v>
      </c>
    </row>
    <row r="27680" spans="1:2">
      <c r="A27680" s="1">
        <v>2080100145007</v>
      </c>
      <c r="B27680" t="s">
        <v>26457</v>
      </c>
    </row>
    <row r="27681" spans="1:2">
      <c r="A27681" s="1">
        <v>2080100145014</v>
      </c>
      <c r="B27681" t="s">
        <v>26458</v>
      </c>
    </row>
    <row r="27682" spans="1:2">
      <c r="A27682" s="1">
        <v>2080100145021</v>
      </c>
      <c r="B27682" t="s">
        <v>26459</v>
      </c>
    </row>
    <row r="27683" spans="1:2">
      <c r="A27683" s="1">
        <v>2080100145038</v>
      </c>
      <c r="B27683" t="s">
        <v>26460</v>
      </c>
    </row>
    <row r="27684" spans="1:2">
      <c r="A27684" s="1">
        <v>2080100145045</v>
      </c>
      <c r="B27684" t="s">
        <v>26461</v>
      </c>
    </row>
    <row r="27685" spans="1:2">
      <c r="A27685" s="1">
        <v>2080100145052</v>
      </c>
      <c r="B27685" t="s">
        <v>26462</v>
      </c>
    </row>
    <row r="27686" spans="1:2">
      <c r="A27686" s="1">
        <v>2080100145069</v>
      </c>
      <c r="B27686" t="s">
        <v>26463</v>
      </c>
    </row>
    <row r="27687" spans="1:2">
      <c r="A27687" s="1">
        <v>2080100145076</v>
      </c>
      <c r="B27687" t="s">
        <v>26464</v>
      </c>
    </row>
    <row r="27688" spans="1:2">
      <c r="A27688" s="1">
        <v>2080100145083</v>
      </c>
      <c r="B27688" t="s">
        <v>26465</v>
      </c>
    </row>
    <row r="27689" spans="1:2">
      <c r="A27689" s="1">
        <v>2080100145090</v>
      </c>
      <c r="B27689" t="s">
        <v>26466</v>
      </c>
    </row>
    <row r="27690" spans="1:2">
      <c r="A27690" s="1">
        <v>2080100145106</v>
      </c>
      <c r="B27690" t="s">
        <v>26467</v>
      </c>
    </row>
    <row r="27691" spans="1:2">
      <c r="A27691" s="1">
        <v>2080100145113</v>
      </c>
      <c r="B27691" t="s">
        <v>26468</v>
      </c>
    </row>
    <row r="27692" spans="1:2">
      <c r="A27692" s="1">
        <v>2080100145120</v>
      </c>
      <c r="B27692" t="s">
        <v>26469</v>
      </c>
    </row>
    <row r="27693" spans="1:2">
      <c r="A27693" s="1">
        <v>2080100145137</v>
      </c>
      <c r="B27693" t="s">
        <v>26470</v>
      </c>
    </row>
    <row r="27694" spans="1:2">
      <c r="A27694" s="1">
        <v>2080100145144</v>
      </c>
      <c r="B27694" t="s">
        <v>26471</v>
      </c>
    </row>
    <row r="27695" spans="1:2">
      <c r="A27695" s="1">
        <v>2080100145151</v>
      </c>
      <c r="B27695" t="s">
        <v>26472</v>
      </c>
    </row>
    <row r="27696" spans="1:2">
      <c r="A27696" s="1">
        <v>2080100145168</v>
      </c>
      <c r="B27696" t="s">
        <v>26473</v>
      </c>
    </row>
    <row r="27697" spans="1:2">
      <c r="A27697" s="1">
        <v>2080100145175</v>
      </c>
      <c r="B27697" t="s">
        <v>26474</v>
      </c>
    </row>
    <row r="27698" spans="1:2">
      <c r="A27698" s="1">
        <v>2080100145182</v>
      </c>
      <c r="B27698" t="s">
        <v>26475</v>
      </c>
    </row>
    <row r="27699" spans="1:2">
      <c r="A27699" s="1">
        <v>2080100145199</v>
      </c>
      <c r="B27699" t="s">
        <v>26476</v>
      </c>
    </row>
    <row r="27700" spans="1:2">
      <c r="A27700" s="1">
        <v>2080100145205</v>
      </c>
      <c r="B27700" t="s">
        <v>26477</v>
      </c>
    </row>
    <row r="27701" spans="1:2">
      <c r="A27701" s="1">
        <v>2080100145212</v>
      </c>
      <c r="B27701" t="s">
        <v>26478</v>
      </c>
    </row>
    <row r="27702" spans="1:2">
      <c r="A27702" s="1">
        <v>2080100145229</v>
      </c>
      <c r="B27702" t="s">
        <v>26479</v>
      </c>
    </row>
    <row r="27703" spans="1:2">
      <c r="A27703" s="1">
        <v>2080100145236</v>
      </c>
      <c r="B27703" t="s">
        <v>26480</v>
      </c>
    </row>
    <row r="27704" spans="1:2">
      <c r="A27704" s="1">
        <v>2080100145243</v>
      </c>
      <c r="B27704" t="s">
        <v>26481</v>
      </c>
    </row>
    <row r="27705" spans="1:2">
      <c r="A27705" s="1">
        <v>2080100145250</v>
      </c>
      <c r="B27705" t="s">
        <v>26482</v>
      </c>
    </row>
    <row r="27706" spans="1:2">
      <c r="A27706" s="1">
        <v>2080100145267</v>
      </c>
      <c r="B27706" t="s">
        <v>26483</v>
      </c>
    </row>
    <row r="27707" spans="1:2">
      <c r="A27707" s="1">
        <v>2080100145274</v>
      </c>
      <c r="B27707" t="s">
        <v>26484</v>
      </c>
    </row>
    <row r="27708" spans="1:2">
      <c r="A27708" s="1">
        <v>2080100145281</v>
      </c>
      <c r="B27708" t="s">
        <v>26485</v>
      </c>
    </row>
    <row r="27709" spans="1:2">
      <c r="A27709" s="1">
        <v>2080100145298</v>
      </c>
      <c r="B27709" t="s">
        <v>26486</v>
      </c>
    </row>
    <row r="27710" spans="1:2">
      <c r="A27710" s="1">
        <v>2080100145304</v>
      </c>
      <c r="B27710" t="s">
        <v>26487</v>
      </c>
    </row>
    <row r="27711" spans="1:2">
      <c r="A27711" s="1">
        <v>2080100145311</v>
      </c>
      <c r="B27711" t="s">
        <v>26488</v>
      </c>
    </row>
    <row r="27712" spans="1:2">
      <c r="A27712" s="1">
        <v>2080100145328</v>
      </c>
      <c r="B27712" t="s">
        <v>26489</v>
      </c>
    </row>
    <row r="27713" spans="1:2">
      <c r="A27713" s="1">
        <v>2080100145335</v>
      </c>
      <c r="B27713" t="s">
        <v>26490</v>
      </c>
    </row>
    <row r="27714" spans="1:2">
      <c r="A27714" s="1">
        <v>2080100145342</v>
      </c>
      <c r="B27714" t="s">
        <v>26491</v>
      </c>
    </row>
    <row r="27715" spans="1:2">
      <c r="A27715" s="1">
        <v>2080100145359</v>
      </c>
      <c r="B27715" t="s">
        <v>26492</v>
      </c>
    </row>
    <row r="27716" spans="1:2">
      <c r="A27716" s="1">
        <v>2080100145366</v>
      </c>
      <c r="B27716" t="s">
        <v>26493</v>
      </c>
    </row>
    <row r="27717" spans="1:2">
      <c r="A27717" s="1">
        <v>2080100145373</v>
      </c>
      <c r="B27717" t="s">
        <v>26494</v>
      </c>
    </row>
    <row r="27718" spans="1:2">
      <c r="A27718" s="1">
        <v>2080100145380</v>
      </c>
      <c r="B27718" t="s">
        <v>26495</v>
      </c>
    </row>
    <row r="27719" spans="1:2">
      <c r="A27719" s="1">
        <v>2080100145397</v>
      </c>
      <c r="B27719" t="s">
        <v>26496</v>
      </c>
    </row>
    <row r="27720" spans="1:2">
      <c r="A27720" s="1">
        <v>2080100145403</v>
      </c>
      <c r="B27720" t="s">
        <v>26497</v>
      </c>
    </row>
    <row r="27721" spans="1:2">
      <c r="A27721" s="1">
        <v>2080100145410</v>
      </c>
      <c r="B27721" t="s">
        <v>26498</v>
      </c>
    </row>
    <row r="27722" spans="1:2">
      <c r="A27722" s="1">
        <v>2080100145427</v>
      </c>
      <c r="B27722" t="s">
        <v>26499</v>
      </c>
    </row>
    <row r="27723" spans="1:2">
      <c r="A27723" s="1">
        <v>2080100145434</v>
      </c>
      <c r="B27723" t="s">
        <v>26500</v>
      </c>
    </row>
    <row r="27724" spans="1:2">
      <c r="A27724" s="1">
        <v>2080100145441</v>
      </c>
      <c r="B27724" t="s">
        <v>26501</v>
      </c>
    </row>
    <row r="27725" spans="1:2">
      <c r="A27725" s="1">
        <v>2080100145458</v>
      </c>
      <c r="B27725" t="s">
        <v>26502</v>
      </c>
    </row>
    <row r="27726" spans="1:2">
      <c r="A27726" s="1">
        <v>2080100145465</v>
      </c>
      <c r="B27726" t="s">
        <v>26503</v>
      </c>
    </row>
    <row r="27727" spans="1:2">
      <c r="A27727" s="1">
        <v>2080100145472</v>
      </c>
      <c r="B27727" t="s">
        <v>26504</v>
      </c>
    </row>
    <row r="27728" spans="1:2">
      <c r="A27728" s="1">
        <v>2080100145489</v>
      </c>
      <c r="B27728" t="s">
        <v>26505</v>
      </c>
    </row>
    <row r="27729" spans="1:2">
      <c r="A27729" s="1">
        <v>2080100145496</v>
      </c>
      <c r="B27729" t="s">
        <v>26506</v>
      </c>
    </row>
    <row r="27730" spans="1:2">
      <c r="A27730" s="1">
        <v>2080100145502</v>
      </c>
      <c r="B27730" t="s">
        <v>26507</v>
      </c>
    </row>
    <row r="27731" spans="1:2">
      <c r="A27731" s="1">
        <v>2080100145519</v>
      </c>
      <c r="B27731" t="s">
        <v>26508</v>
      </c>
    </row>
    <row r="27732" spans="1:2">
      <c r="A27732" s="1">
        <v>2080100145526</v>
      </c>
      <c r="B27732" t="s">
        <v>26509</v>
      </c>
    </row>
    <row r="27733" spans="1:2">
      <c r="A27733" s="1">
        <v>2080100145533</v>
      </c>
      <c r="B27733" t="s">
        <v>26510</v>
      </c>
    </row>
    <row r="27734" spans="1:2">
      <c r="A27734" s="1">
        <v>2080100145540</v>
      </c>
      <c r="B27734" t="s">
        <v>26511</v>
      </c>
    </row>
    <row r="27735" spans="1:2">
      <c r="A27735" s="1">
        <v>2080100145557</v>
      </c>
      <c r="B27735" t="s">
        <v>26512</v>
      </c>
    </row>
    <row r="27736" spans="1:2">
      <c r="A27736" s="1">
        <v>2080100145564</v>
      </c>
      <c r="B27736" t="s">
        <v>26513</v>
      </c>
    </row>
    <row r="27737" spans="1:2">
      <c r="A27737" s="1">
        <v>2080100145571</v>
      </c>
      <c r="B27737" t="s">
        <v>26514</v>
      </c>
    </row>
    <row r="27738" spans="1:2">
      <c r="A27738" s="1">
        <v>2080100145588</v>
      </c>
      <c r="B27738" t="s">
        <v>26515</v>
      </c>
    </row>
    <row r="27739" spans="1:2">
      <c r="A27739" s="1">
        <v>2080100145595</v>
      </c>
      <c r="B27739" t="s">
        <v>26516</v>
      </c>
    </row>
    <row r="27740" spans="1:2">
      <c r="A27740" s="1">
        <v>2080100145601</v>
      </c>
      <c r="B27740" t="s">
        <v>26517</v>
      </c>
    </row>
    <row r="27741" spans="1:2">
      <c r="A27741" s="1">
        <v>2080100145618</v>
      </c>
      <c r="B27741" t="s">
        <v>26518</v>
      </c>
    </row>
    <row r="27742" spans="1:2">
      <c r="A27742" s="1">
        <v>2080100145625</v>
      </c>
      <c r="B27742" t="s">
        <v>26519</v>
      </c>
    </row>
    <row r="27743" spans="1:2">
      <c r="A27743" s="1">
        <v>2080100145632</v>
      </c>
      <c r="B27743" t="s">
        <v>26520</v>
      </c>
    </row>
    <row r="27744" spans="1:2">
      <c r="A27744" s="1">
        <v>2080100145649</v>
      </c>
      <c r="B27744" t="s">
        <v>26521</v>
      </c>
    </row>
    <row r="27745" spans="1:2">
      <c r="A27745" s="1">
        <v>2080100145656</v>
      </c>
      <c r="B27745" t="s">
        <v>26522</v>
      </c>
    </row>
    <row r="27746" spans="1:2">
      <c r="A27746" s="1">
        <v>2080100145663</v>
      </c>
      <c r="B27746" t="s">
        <v>26523</v>
      </c>
    </row>
    <row r="27747" spans="1:2">
      <c r="A27747" s="1">
        <v>2080100145670</v>
      </c>
      <c r="B27747" t="s">
        <v>26524</v>
      </c>
    </row>
    <row r="27748" spans="1:2">
      <c r="A27748" s="1">
        <v>2080100145687</v>
      </c>
      <c r="B27748" t="s">
        <v>26525</v>
      </c>
    </row>
    <row r="27749" spans="1:2">
      <c r="A27749" s="1">
        <v>2080100145694</v>
      </c>
      <c r="B27749" t="s">
        <v>26526</v>
      </c>
    </row>
    <row r="27750" spans="1:2">
      <c r="A27750" s="1">
        <v>2080100145700</v>
      </c>
      <c r="B27750" t="s">
        <v>26527</v>
      </c>
    </row>
    <row r="27751" spans="1:2">
      <c r="A27751" s="1">
        <v>2080100145717</v>
      </c>
      <c r="B27751" t="s">
        <v>26528</v>
      </c>
    </row>
    <row r="27752" spans="1:2">
      <c r="A27752" s="1">
        <v>2080100145724</v>
      </c>
      <c r="B27752" t="s">
        <v>26529</v>
      </c>
    </row>
    <row r="27753" spans="1:2">
      <c r="A27753" s="1">
        <v>2080100145731</v>
      </c>
      <c r="B27753" t="s">
        <v>26530</v>
      </c>
    </row>
    <row r="27754" spans="1:2">
      <c r="A27754" s="1">
        <v>2080100145748</v>
      </c>
      <c r="B27754" t="s">
        <v>26531</v>
      </c>
    </row>
    <row r="27755" spans="1:2">
      <c r="A27755" s="1">
        <v>2080100145755</v>
      </c>
      <c r="B27755" t="s">
        <v>26532</v>
      </c>
    </row>
    <row r="27756" spans="1:2">
      <c r="A27756" s="1">
        <v>2080100145762</v>
      </c>
      <c r="B27756" t="e">
        <f>+MSI-LOW CEILING LAMP APOLLO LC-HZ-98-3</f>
        <v>#NAME?</v>
      </c>
    </row>
    <row r="27757" spans="1:2">
      <c r="A27757" s="1">
        <v>2080100145779</v>
      </c>
      <c r="B27757" t="s">
        <v>26533</v>
      </c>
    </row>
    <row r="27758" spans="1:2">
      <c r="A27758" s="1">
        <v>2080100145786</v>
      </c>
      <c r="B27758" t="s">
        <v>26534</v>
      </c>
    </row>
    <row r="27759" spans="1:2">
      <c r="A27759" s="1">
        <v>2080100145793</v>
      </c>
      <c r="B27759" t="s">
        <v>26535</v>
      </c>
    </row>
    <row r="27760" spans="1:2">
      <c r="A27760" s="1">
        <v>2080100145809</v>
      </c>
      <c r="B27760" t="s">
        <v>26536</v>
      </c>
    </row>
    <row r="27761" spans="1:2">
      <c r="A27761" s="1">
        <v>2080100145816</v>
      </c>
      <c r="B27761" t="s">
        <v>26537</v>
      </c>
    </row>
    <row r="27762" spans="1:2">
      <c r="A27762" s="1">
        <v>2080100145823</v>
      </c>
      <c r="B27762" t="s">
        <v>26538</v>
      </c>
    </row>
    <row r="27763" spans="1:2">
      <c r="A27763" s="1">
        <v>2080100145830</v>
      </c>
      <c r="B27763" t="s">
        <v>26539</v>
      </c>
    </row>
    <row r="27764" spans="1:2">
      <c r="A27764" s="1">
        <v>2080100145847</v>
      </c>
      <c r="B27764" t="s">
        <v>26540</v>
      </c>
    </row>
    <row r="27765" spans="1:2">
      <c r="A27765" s="1">
        <v>2080100145854</v>
      </c>
      <c r="B27765" t="s">
        <v>26541</v>
      </c>
    </row>
    <row r="27766" spans="1:2">
      <c r="A27766" s="1">
        <v>2080100145861</v>
      </c>
      <c r="B27766" t="s">
        <v>26542</v>
      </c>
    </row>
    <row r="27767" spans="1:2">
      <c r="A27767" s="1">
        <v>2080100145878</v>
      </c>
      <c r="B27767" t="s">
        <v>26543</v>
      </c>
    </row>
    <row r="27768" spans="1:2">
      <c r="A27768" s="1">
        <v>2080100145885</v>
      </c>
      <c r="B27768" t="s">
        <v>26544</v>
      </c>
    </row>
    <row r="27769" spans="1:2">
      <c r="A27769" s="1">
        <v>2080100145892</v>
      </c>
      <c r="B27769" t="s">
        <v>26545</v>
      </c>
    </row>
    <row r="27770" spans="1:2">
      <c r="A27770" s="1">
        <v>2080100145908</v>
      </c>
      <c r="B27770" t="s">
        <v>26546</v>
      </c>
    </row>
    <row r="27771" spans="1:2">
      <c r="A27771" s="1">
        <v>2080100145915</v>
      </c>
      <c r="B27771" t="s">
        <v>26547</v>
      </c>
    </row>
    <row r="27772" spans="1:2">
      <c r="A27772" s="1">
        <v>2080100145922</v>
      </c>
      <c r="B27772" t="s">
        <v>26548</v>
      </c>
    </row>
    <row r="27773" spans="1:2">
      <c r="A27773" s="1">
        <v>2080100145939</v>
      </c>
      <c r="B27773" t="s">
        <v>26549</v>
      </c>
    </row>
    <row r="27774" spans="1:2">
      <c r="A27774" s="1">
        <v>2080100145946</v>
      </c>
      <c r="B27774" t="s">
        <v>26550</v>
      </c>
    </row>
    <row r="27775" spans="1:2">
      <c r="A27775" s="1">
        <v>2080100145953</v>
      </c>
      <c r="B27775" t="s">
        <v>26551</v>
      </c>
    </row>
    <row r="27776" spans="1:2">
      <c r="A27776" s="1">
        <v>2080100145960</v>
      </c>
      <c r="B27776" t="s">
        <v>26552</v>
      </c>
    </row>
    <row r="27777" spans="1:2">
      <c r="A27777" s="1">
        <v>2080100145977</v>
      </c>
      <c r="B27777" t="s">
        <v>26553</v>
      </c>
    </row>
    <row r="27778" spans="1:2">
      <c r="A27778" s="1">
        <v>2080100145984</v>
      </c>
      <c r="B27778" t="s">
        <v>26554</v>
      </c>
    </row>
    <row r="27779" spans="1:2">
      <c r="A27779" s="1">
        <v>2080100145991</v>
      </c>
      <c r="B27779" t="s">
        <v>26555</v>
      </c>
    </row>
    <row r="27780" spans="1:2">
      <c r="A27780" s="1">
        <v>2080100146004</v>
      </c>
      <c r="B27780" t="s">
        <v>26556</v>
      </c>
    </row>
    <row r="27781" spans="1:2">
      <c r="A27781" s="1">
        <v>2080100146011</v>
      </c>
      <c r="B27781" t="s">
        <v>26557</v>
      </c>
    </row>
    <row r="27782" spans="1:2">
      <c r="A27782" s="1">
        <v>2080100146028</v>
      </c>
      <c r="B27782" t="s">
        <v>26558</v>
      </c>
    </row>
    <row r="27783" spans="1:2">
      <c r="A27783" s="1">
        <v>2080100146035</v>
      </c>
      <c r="B27783" t="s">
        <v>26559</v>
      </c>
    </row>
    <row r="27784" spans="1:2">
      <c r="A27784" s="1">
        <v>2080100146042</v>
      </c>
      <c r="B27784" t="s">
        <v>26560</v>
      </c>
    </row>
    <row r="27785" spans="1:2">
      <c r="A27785" s="1">
        <v>2080100146059</v>
      </c>
      <c r="B27785" t="s">
        <v>26561</v>
      </c>
    </row>
    <row r="27786" spans="1:2">
      <c r="A27786" s="1">
        <v>2080100146066</v>
      </c>
      <c r="B27786" t="s">
        <v>26562</v>
      </c>
    </row>
    <row r="27787" spans="1:2">
      <c r="A27787" s="1">
        <v>2080100146073</v>
      </c>
      <c r="B27787" t="s">
        <v>26563</v>
      </c>
    </row>
    <row r="27788" spans="1:2">
      <c r="A27788" s="1">
        <v>2080100146080</v>
      </c>
      <c r="B27788" t="s">
        <v>26564</v>
      </c>
    </row>
    <row r="27789" spans="1:2">
      <c r="A27789" s="1">
        <v>2080100146097</v>
      </c>
      <c r="B27789" t="s">
        <v>26565</v>
      </c>
    </row>
    <row r="27790" spans="1:2">
      <c r="A27790" s="1">
        <v>2080100146103</v>
      </c>
      <c r="B27790" t="s">
        <v>26566</v>
      </c>
    </row>
    <row r="27791" spans="1:2">
      <c r="A27791" s="1">
        <v>2080100146110</v>
      </c>
      <c r="B27791" t="s">
        <v>26567</v>
      </c>
    </row>
    <row r="27792" spans="1:2">
      <c r="A27792" s="1">
        <v>2080100146127</v>
      </c>
      <c r="B27792" t="s">
        <v>26568</v>
      </c>
    </row>
    <row r="27793" spans="1:2">
      <c r="A27793" s="1">
        <v>2080100146134</v>
      </c>
      <c r="B27793" t="s">
        <v>26569</v>
      </c>
    </row>
    <row r="27794" spans="1:2">
      <c r="A27794" s="1">
        <v>2080100146141</v>
      </c>
      <c r="B27794" t="s">
        <v>26570</v>
      </c>
    </row>
    <row r="27795" spans="1:2">
      <c r="A27795" s="1">
        <v>2080100146158</v>
      </c>
      <c r="B27795" t="s">
        <v>26571</v>
      </c>
    </row>
    <row r="27796" spans="1:2">
      <c r="A27796" s="1">
        <v>2080100146165</v>
      </c>
      <c r="B27796" t="s">
        <v>26572</v>
      </c>
    </row>
    <row r="27797" spans="1:2">
      <c r="A27797" s="1">
        <v>2080100146172</v>
      </c>
      <c r="B27797" t="s">
        <v>26573</v>
      </c>
    </row>
    <row r="27798" spans="1:2">
      <c r="A27798" s="1">
        <v>2080100146189</v>
      </c>
      <c r="B27798" t="s">
        <v>26574</v>
      </c>
    </row>
    <row r="27799" spans="1:2">
      <c r="A27799" s="1">
        <v>2080100146196</v>
      </c>
      <c r="B27799" t="s">
        <v>26575</v>
      </c>
    </row>
    <row r="27800" spans="1:2">
      <c r="A27800" s="1">
        <v>2080100146202</v>
      </c>
      <c r="B27800" t="s">
        <v>26576</v>
      </c>
    </row>
    <row r="27801" spans="1:2">
      <c r="A27801" s="1">
        <v>2080100146219</v>
      </c>
      <c r="B27801" t="s">
        <v>26577</v>
      </c>
    </row>
    <row r="27802" spans="1:2">
      <c r="A27802" s="1">
        <v>2080100146226</v>
      </c>
      <c r="B27802" t="s">
        <v>26578</v>
      </c>
    </row>
    <row r="27803" spans="1:2">
      <c r="A27803" s="1">
        <v>2080100146233</v>
      </c>
      <c r="B27803" t="s">
        <v>26579</v>
      </c>
    </row>
    <row r="27804" spans="1:2">
      <c r="A27804" s="1">
        <v>2080100146240</v>
      </c>
      <c r="B27804" t="s">
        <v>26580</v>
      </c>
    </row>
    <row r="27805" spans="1:2">
      <c r="A27805" s="1">
        <v>2080100146257</v>
      </c>
      <c r="B27805" t="s">
        <v>26581</v>
      </c>
    </row>
    <row r="27806" spans="1:2">
      <c r="A27806" s="1">
        <v>2080100146264</v>
      </c>
      <c r="B27806" t="s">
        <v>26582</v>
      </c>
    </row>
    <row r="27807" spans="1:2">
      <c r="A27807" s="1">
        <v>2080100146271</v>
      </c>
      <c r="B27807" t="s">
        <v>26583</v>
      </c>
    </row>
    <row r="27808" spans="1:2">
      <c r="A27808" s="1">
        <v>2080100146288</v>
      </c>
      <c r="B27808" t="s">
        <v>26584</v>
      </c>
    </row>
    <row r="27809" spans="1:2">
      <c r="A27809" s="1">
        <v>2080100146295</v>
      </c>
      <c r="B27809" t="s">
        <v>26585</v>
      </c>
    </row>
    <row r="27810" spans="1:2">
      <c r="A27810" s="1">
        <v>2080100146301</v>
      </c>
      <c r="B27810" t="s">
        <v>26586</v>
      </c>
    </row>
    <row r="27811" spans="1:2">
      <c r="A27811" s="1">
        <v>2080100146318</v>
      </c>
      <c r="B27811" t="s">
        <v>26587</v>
      </c>
    </row>
    <row r="27812" spans="1:2">
      <c r="A27812" s="1">
        <v>2080100146325</v>
      </c>
      <c r="B27812" t="s">
        <v>26588</v>
      </c>
    </row>
    <row r="27813" spans="1:2">
      <c r="A27813" s="1">
        <v>2080100146332</v>
      </c>
      <c r="B27813" t="s">
        <v>26589</v>
      </c>
    </row>
    <row r="27814" spans="1:2">
      <c r="A27814" s="1">
        <v>2080100146349</v>
      </c>
      <c r="B27814" t="s">
        <v>26590</v>
      </c>
    </row>
    <row r="27815" spans="1:2">
      <c r="A27815" s="1">
        <v>2080100146356</v>
      </c>
      <c r="B27815" t="s">
        <v>26591</v>
      </c>
    </row>
    <row r="27816" spans="1:2">
      <c r="A27816" s="1">
        <v>2080100146363</v>
      </c>
      <c r="B27816" t="s">
        <v>26592</v>
      </c>
    </row>
    <row r="27817" spans="1:2">
      <c r="A27817" s="1">
        <v>2080100146370</v>
      </c>
      <c r="B27817" t="s">
        <v>26593</v>
      </c>
    </row>
    <row r="27818" spans="1:2">
      <c r="A27818" s="1">
        <v>2080100146387</v>
      </c>
      <c r="B27818" t="s">
        <v>26594</v>
      </c>
    </row>
    <row r="27819" spans="1:2">
      <c r="A27819" s="1">
        <v>2080100146394</v>
      </c>
      <c r="B27819" t="s">
        <v>26595</v>
      </c>
    </row>
    <row r="27820" spans="1:2">
      <c r="A27820" s="1">
        <v>2080100146400</v>
      </c>
      <c r="B27820" t="s">
        <v>26596</v>
      </c>
    </row>
    <row r="27821" spans="1:2">
      <c r="A27821" s="1">
        <v>2080100146417</v>
      </c>
      <c r="B27821" t="s">
        <v>26597</v>
      </c>
    </row>
    <row r="27822" spans="1:2">
      <c r="A27822" s="1">
        <v>2080100146424</v>
      </c>
      <c r="B27822" t="s">
        <v>26598</v>
      </c>
    </row>
    <row r="27823" spans="1:2">
      <c r="A27823" s="1">
        <v>2080100146431</v>
      </c>
      <c r="B27823" t="s">
        <v>26599</v>
      </c>
    </row>
    <row r="27824" spans="1:2">
      <c r="A27824" s="1">
        <v>2080100146448</v>
      </c>
      <c r="B27824" t="s">
        <v>26600</v>
      </c>
    </row>
    <row r="27825" spans="1:2">
      <c r="A27825" s="1">
        <v>2080100146455</v>
      </c>
      <c r="B27825" t="s">
        <v>26601</v>
      </c>
    </row>
    <row r="27826" spans="1:2">
      <c r="A27826" s="1">
        <v>2080100146462</v>
      </c>
      <c r="B27826" t="s">
        <v>26602</v>
      </c>
    </row>
    <row r="27827" spans="1:2">
      <c r="A27827" s="1">
        <v>2080100146479</v>
      </c>
      <c r="B27827" t="s">
        <v>26603</v>
      </c>
    </row>
    <row r="27828" spans="1:2">
      <c r="A27828" s="1">
        <v>2080100146486</v>
      </c>
      <c r="B27828" t="s">
        <v>26604</v>
      </c>
    </row>
    <row r="27829" spans="1:2">
      <c r="A27829" s="1">
        <v>2080100146493</v>
      </c>
      <c r="B27829" t="s">
        <v>26605</v>
      </c>
    </row>
    <row r="27830" spans="1:2">
      <c r="A27830" s="1">
        <v>2080100146509</v>
      </c>
      <c r="B27830" t="s">
        <v>26606</v>
      </c>
    </row>
    <row r="27831" spans="1:2">
      <c r="A27831" s="1">
        <v>2080100146516</v>
      </c>
      <c r="B27831" t="s">
        <v>26607</v>
      </c>
    </row>
    <row r="27832" spans="1:2">
      <c r="A27832" s="1">
        <v>2080100146523</v>
      </c>
      <c r="B27832" t="s">
        <v>26608</v>
      </c>
    </row>
    <row r="27833" spans="1:2">
      <c r="A27833" s="1">
        <v>2080100146530</v>
      </c>
      <c r="B27833" t="s">
        <v>26609</v>
      </c>
    </row>
    <row r="27834" spans="1:2">
      <c r="A27834" s="1">
        <v>2080100146547</v>
      </c>
      <c r="B27834" t="s">
        <v>26610</v>
      </c>
    </row>
    <row r="27835" spans="1:2">
      <c r="A27835" s="1">
        <v>2080100146554</v>
      </c>
      <c r="B27835" t="s">
        <v>26611</v>
      </c>
    </row>
    <row r="27836" spans="1:2">
      <c r="A27836" s="1">
        <v>2080100146561</v>
      </c>
      <c r="B27836" t="s">
        <v>26612</v>
      </c>
    </row>
    <row r="27837" spans="1:2">
      <c r="A27837" s="1">
        <v>2080100146578</v>
      </c>
      <c r="B27837" t="s">
        <v>26613</v>
      </c>
    </row>
    <row r="27838" spans="1:2">
      <c r="A27838" s="1">
        <v>2080100146585</v>
      </c>
      <c r="B27838" t="s">
        <v>26614</v>
      </c>
    </row>
    <row r="27839" spans="1:2">
      <c r="A27839" s="1">
        <v>2080100146592</v>
      </c>
      <c r="B27839" t="s">
        <v>26615</v>
      </c>
    </row>
    <row r="27840" spans="1:2">
      <c r="A27840" s="1">
        <v>2080100146608</v>
      </c>
      <c r="B27840" t="s">
        <v>26616</v>
      </c>
    </row>
    <row r="27841" spans="1:2">
      <c r="A27841" s="1">
        <v>2080100146615</v>
      </c>
      <c r="B27841" t="s">
        <v>26617</v>
      </c>
    </row>
    <row r="27842" spans="1:2">
      <c r="A27842" s="1">
        <v>2080100146622</v>
      </c>
      <c r="B27842" t="s">
        <v>26618</v>
      </c>
    </row>
    <row r="27843" spans="1:2">
      <c r="A27843" s="1">
        <v>2080100146639</v>
      </c>
      <c r="B27843" t="s">
        <v>26619</v>
      </c>
    </row>
    <row r="27844" spans="1:2">
      <c r="A27844" s="1">
        <v>2080100146646</v>
      </c>
      <c r="B27844" t="s">
        <v>26620</v>
      </c>
    </row>
    <row r="27845" spans="1:2">
      <c r="A27845" s="1">
        <v>2080100146653</v>
      </c>
      <c r="B27845" t="s">
        <v>26621</v>
      </c>
    </row>
    <row r="27846" spans="1:2">
      <c r="A27846" s="1">
        <v>2080100146660</v>
      </c>
      <c r="B27846" t="s">
        <v>26622</v>
      </c>
    </row>
    <row r="27847" spans="1:2">
      <c r="A27847" s="1">
        <v>2080100146677</v>
      </c>
      <c r="B27847" t="s">
        <v>26623</v>
      </c>
    </row>
    <row r="27848" spans="1:2">
      <c r="A27848" s="1">
        <v>2080100146684</v>
      </c>
      <c r="B27848" t="s">
        <v>26624</v>
      </c>
    </row>
    <row r="27849" spans="1:2">
      <c r="A27849" s="1">
        <v>2080100146691</v>
      </c>
      <c r="B27849" t="s">
        <v>26625</v>
      </c>
    </row>
    <row r="27850" spans="1:2">
      <c r="A27850" s="1">
        <v>2080100146707</v>
      </c>
      <c r="B27850" t="s">
        <v>26626</v>
      </c>
    </row>
    <row r="27851" spans="1:2">
      <c r="A27851" s="1">
        <v>2080100146714</v>
      </c>
      <c r="B27851" t="s">
        <v>26627</v>
      </c>
    </row>
    <row r="27852" spans="1:2">
      <c r="A27852" s="1">
        <v>2080100146721</v>
      </c>
      <c r="B27852" t="s">
        <v>26628</v>
      </c>
    </row>
    <row r="27853" spans="1:2">
      <c r="A27853" s="1">
        <v>2080100146738</v>
      </c>
      <c r="B27853" t="s">
        <v>26629</v>
      </c>
    </row>
    <row r="27854" spans="1:2">
      <c r="A27854" s="1">
        <v>2080100146745</v>
      </c>
      <c r="B27854" t="s">
        <v>26630</v>
      </c>
    </row>
    <row r="27855" spans="1:2">
      <c r="A27855" s="1">
        <v>2080100146752</v>
      </c>
      <c r="B27855" t="s">
        <v>26631</v>
      </c>
    </row>
    <row r="27856" spans="1:2">
      <c r="A27856" s="1">
        <v>2080100146769</v>
      </c>
      <c r="B27856" t="s">
        <v>26632</v>
      </c>
    </row>
    <row r="27857" spans="1:2">
      <c r="A27857" s="1">
        <v>2080100146776</v>
      </c>
      <c r="B27857" t="s">
        <v>26633</v>
      </c>
    </row>
    <row r="27858" spans="1:2">
      <c r="A27858" s="1">
        <v>2080100146783</v>
      </c>
      <c r="B27858" t="s">
        <v>26634</v>
      </c>
    </row>
    <row r="27859" spans="1:2">
      <c r="A27859" s="1">
        <v>2080100146790</v>
      </c>
      <c r="B27859" t="s">
        <v>26635</v>
      </c>
    </row>
    <row r="27860" spans="1:2">
      <c r="A27860" s="1">
        <v>2080100146806</v>
      </c>
      <c r="B27860" t="s">
        <v>26636</v>
      </c>
    </row>
    <row r="27861" spans="1:2">
      <c r="A27861" s="1">
        <v>2080100146813</v>
      </c>
      <c r="B27861" t="s">
        <v>26637</v>
      </c>
    </row>
    <row r="27862" spans="1:2">
      <c r="A27862" s="1">
        <v>2080100146820</v>
      </c>
      <c r="B27862" t="s">
        <v>26638</v>
      </c>
    </row>
    <row r="27863" spans="1:2">
      <c r="A27863" s="1">
        <v>2080100146837</v>
      </c>
      <c r="B27863" t="s">
        <v>26639</v>
      </c>
    </row>
    <row r="27864" spans="1:2">
      <c r="A27864" s="1">
        <v>2080100146844</v>
      </c>
      <c r="B27864" t="s">
        <v>26640</v>
      </c>
    </row>
    <row r="27865" spans="1:2">
      <c r="A27865" s="1">
        <v>2080100146851</v>
      </c>
      <c r="B27865" t="s">
        <v>26641</v>
      </c>
    </row>
    <row r="27866" spans="1:2">
      <c r="A27866" s="1">
        <v>2080100146868</v>
      </c>
      <c r="B27866" t="s">
        <v>26642</v>
      </c>
    </row>
    <row r="27867" spans="1:2">
      <c r="A27867" s="1">
        <v>2080100146875</v>
      </c>
      <c r="B27867" t="s">
        <v>26643</v>
      </c>
    </row>
    <row r="27868" spans="1:2">
      <c r="A27868" s="1">
        <v>2080100146882</v>
      </c>
      <c r="B27868" t="s">
        <v>26644</v>
      </c>
    </row>
    <row r="27869" spans="1:2">
      <c r="A27869" s="1">
        <v>2080100146899</v>
      </c>
      <c r="B27869" t="s">
        <v>26645</v>
      </c>
    </row>
    <row r="27870" spans="1:2">
      <c r="A27870" s="1">
        <v>2080100146905</v>
      </c>
      <c r="B27870" t="s">
        <v>26646</v>
      </c>
    </row>
    <row r="27871" spans="1:2">
      <c r="A27871" s="1">
        <v>2080100146912</v>
      </c>
      <c r="B27871" t="s">
        <v>26647</v>
      </c>
    </row>
    <row r="27872" spans="1:2">
      <c r="A27872" s="1">
        <v>2080100146929</v>
      </c>
      <c r="B27872" t="s">
        <v>26648</v>
      </c>
    </row>
    <row r="27873" spans="1:2">
      <c r="A27873" s="1">
        <v>2080100146936</v>
      </c>
      <c r="B27873" t="s">
        <v>26649</v>
      </c>
    </row>
    <row r="27874" spans="1:2">
      <c r="A27874" s="1">
        <v>2080100146943</v>
      </c>
      <c r="B27874" t="s">
        <v>26650</v>
      </c>
    </row>
    <row r="27875" spans="1:2">
      <c r="A27875" s="1">
        <v>2080100146950</v>
      </c>
      <c r="B27875" t="s">
        <v>26651</v>
      </c>
    </row>
    <row r="27876" spans="1:2">
      <c r="A27876" s="1">
        <v>2080100146967</v>
      </c>
      <c r="B27876" t="s">
        <v>26652</v>
      </c>
    </row>
    <row r="27877" spans="1:2">
      <c r="A27877" s="1">
        <v>2080100146974</v>
      </c>
      <c r="B27877" t="s">
        <v>26653</v>
      </c>
    </row>
    <row r="27878" spans="1:2">
      <c r="A27878" s="1">
        <v>2080100146981</v>
      </c>
      <c r="B27878" t="s">
        <v>26654</v>
      </c>
    </row>
    <row r="27879" spans="1:2">
      <c r="A27879" s="1">
        <v>2080100146998</v>
      </c>
      <c r="B27879" t="s">
        <v>26655</v>
      </c>
    </row>
    <row r="27880" spans="1:2">
      <c r="A27880" s="1">
        <v>2080100147001</v>
      </c>
      <c r="B27880" t="s">
        <v>26656</v>
      </c>
    </row>
    <row r="27881" spans="1:2">
      <c r="A27881" s="1">
        <v>2080100147018</v>
      </c>
      <c r="B27881" t="s">
        <v>26657</v>
      </c>
    </row>
    <row r="27882" spans="1:2">
      <c r="A27882" s="1">
        <v>2080100147025</v>
      </c>
      <c r="B27882" t="s">
        <v>26658</v>
      </c>
    </row>
    <row r="27883" spans="1:2">
      <c r="A27883" s="1">
        <v>2080100147032</v>
      </c>
      <c r="B27883" t="s">
        <v>26659</v>
      </c>
    </row>
    <row r="27884" spans="1:2">
      <c r="A27884" s="1">
        <v>2080100147049</v>
      </c>
      <c r="B27884" t="s">
        <v>26660</v>
      </c>
    </row>
    <row r="27885" spans="1:2">
      <c r="A27885" s="1">
        <v>2080100147056</v>
      </c>
      <c r="B27885" t="s">
        <v>26661</v>
      </c>
    </row>
    <row r="27886" spans="1:2">
      <c r="A27886" s="1">
        <v>2080100147063</v>
      </c>
      <c r="B27886" t="s">
        <v>26662</v>
      </c>
    </row>
    <row r="27887" spans="1:2">
      <c r="A27887" s="1">
        <v>2080100147070</v>
      </c>
      <c r="B27887" t="s">
        <v>26663</v>
      </c>
    </row>
    <row r="27888" spans="1:2">
      <c r="A27888" s="1">
        <v>2080100147087</v>
      </c>
      <c r="B27888" t="s">
        <v>26664</v>
      </c>
    </row>
    <row r="27889" spans="1:2">
      <c r="A27889" s="1">
        <v>2080100147094</v>
      </c>
      <c r="B27889" t="s">
        <v>26665</v>
      </c>
    </row>
    <row r="27890" spans="1:2">
      <c r="A27890" s="1">
        <v>2080100147100</v>
      </c>
      <c r="B27890" t="s">
        <v>26666</v>
      </c>
    </row>
    <row r="27891" spans="1:2">
      <c r="A27891" s="1">
        <v>2080100147117</v>
      </c>
      <c r="B27891" t="s">
        <v>26667</v>
      </c>
    </row>
    <row r="27892" spans="1:2">
      <c r="A27892" s="1">
        <v>2080100147124</v>
      </c>
      <c r="B27892" t="s">
        <v>26668</v>
      </c>
    </row>
    <row r="27893" spans="1:2">
      <c r="A27893" s="1">
        <v>2080100147131</v>
      </c>
      <c r="B27893" t="s">
        <v>26669</v>
      </c>
    </row>
    <row r="27894" spans="1:2">
      <c r="A27894" s="1">
        <v>2080100147148</v>
      </c>
      <c r="B27894" t="s">
        <v>26670</v>
      </c>
    </row>
    <row r="27895" spans="1:2">
      <c r="A27895" s="1">
        <v>2080100147155</v>
      </c>
      <c r="B27895" t="s">
        <v>26671</v>
      </c>
    </row>
    <row r="27896" spans="1:2">
      <c r="A27896" s="1">
        <v>2080100147162</v>
      </c>
      <c r="B27896" t="s">
        <v>26672</v>
      </c>
    </row>
    <row r="27897" spans="1:2">
      <c r="A27897" s="1">
        <v>2080100147179</v>
      </c>
      <c r="B27897" t="s">
        <v>26673</v>
      </c>
    </row>
    <row r="27898" spans="1:2">
      <c r="A27898" s="1">
        <v>2080100147186</v>
      </c>
      <c r="B27898" t="s">
        <v>26674</v>
      </c>
    </row>
    <row r="27899" spans="1:2">
      <c r="A27899" s="1">
        <v>2080100147193</v>
      </c>
      <c r="B27899" t="s">
        <v>26675</v>
      </c>
    </row>
    <row r="27900" spans="1:2">
      <c r="A27900" s="1">
        <v>2080100147209</v>
      </c>
      <c r="B27900" t="s">
        <v>26676</v>
      </c>
    </row>
    <row r="27901" spans="1:2">
      <c r="A27901" s="1">
        <v>2080100147216</v>
      </c>
      <c r="B27901" t="s">
        <v>26677</v>
      </c>
    </row>
    <row r="27902" spans="1:2">
      <c r="A27902" s="1">
        <v>2080100147223</v>
      </c>
      <c r="B27902" t="s">
        <v>26678</v>
      </c>
    </row>
    <row r="27903" spans="1:2">
      <c r="A27903" s="1">
        <v>2080100147230</v>
      </c>
      <c r="B27903" t="s">
        <v>26679</v>
      </c>
    </row>
    <row r="27904" spans="1:2">
      <c r="A27904" s="1">
        <v>2080100147247</v>
      </c>
      <c r="B27904" t="s">
        <v>26680</v>
      </c>
    </row>
    <row r="27905" spans="1:2">
      <c r="A27905" s="1">
        <v>2080100147254</v>
      </c>
      <c r="B27905" t="s">
        <v>26681</v>
      </c>
    </row>
    <row r="27906" spans="1:2">
      <c r="A27906" s="1">
        <v>2080100147261</v>
      </c>
      <c r="B27906" t="s">
        <v>26682</v>
      </c>
    </row>
    <row r="27907" spans="1:2">
      <c r="A27907" s="1">
        <v>2080100147278</v>
      </c>
      <c r="B27907" t="s">
        <v>26683</v>
      </c>
    </row>
    <row r="27908" spans="1:2">
      <c r="A27908" s="1">
        <v>2080100147285</v>
      </c>
      <c r="B27908" t="s">
        <v>26684</v>
      </c>
    </row>
    <row r="27909" spans="1:2">
      <c r="A27909" s="1">
        <v>2080100147292</v>
      </c>
      <c r="B27909" t="s">
        <v>26685</v>
      </c>
    </row>
    <row r="27910" spans="1:2">
      <c r="A27910" s="1">
        <v>2080100147308</v>
      </c>
      <c r="B27910" t="s">
        <v>26686</v>
      </c>
    </row>
    <row r="27911" spans="1:2">
      <c r="A27911" s="1">
        <v>2080100147315</v>
      </c>
      <c r="B27911" t="s">
        <v>26687</v>
      </c>
    </row>
    <row r="27912" spans="1:2">
      <c r="A27912" s="1">
        <v>2080100147322</v>
      </c>
      <c r="B27912" t="s">
        <v>26687</v>
      </c>
    </row>
    <row r="27913" spans="1:2">
      <c r="A27913" s="1">
        <v>2080100147339</v>
      </c>
      <c r="B27913" t="s">
        <v>26688</v>
      </c>
    </row>
    <row r="27914" spans="1:2">
      <c r="A27914" s="1">
        <v>2080100147346</v>
      </c>
      <c r="B27914" t="s">
        <v>26689</v>
      </c>
    </row>
    <row r="27915" spans="1:2">
      <c r="A27915" s="1">
        <v>2080100147353</v>
      </c>
      <c r="B27915" t="s">
        <v>26690</v>
      </c>
    </row>
    <row r="27916" spans="1:2">
      <c r="A27916" s="1">
        <v>2080100147360</v>
      </c>
      <c r="B27916" t="s">
        <v>26691</v>
      </c>
    </row>
    <row r="27917" spans="1:2">
      <c r="A27917" s="1">
        <v>2080100147377</v>
      </c>
      <c r="B27917" t="s">
        <v>26692</v>
      </c>
    </row>
    <row r="27918" spans="1:2">
      <c r="A27918" s="1">
        <v>2080100147384</v>
      </c>
      <c r="B27918" t="s">
        <v>26693</v>
      </c>
    </row>
    <row r="27919" spans="1:2">
      <c r="A27919" s="1">
        <v>2080100147391</v>
      </c>
      <c r="B27919" t="s">
        <v>26694</v>
      </c>
    </row>
    <row r="27920" spans="1:2">
      <c r="A27920" s="1">
        <v>2080100147407</v>
      </c>
      <c r="B27920" t="s">
        <v>26695</v>
      </c>
    </row>
    <row r="27921" spans="1:2">
      <c r="A27921" s="1">
        <v>2080100147414</v>
      </c>
      <c r="B27921" t="s">
        <v>26696</v>
      </c>
    </row>
    <row r="27922" spans="1:2">
      <c r="A27922" s="1">
        <v>2080100147421</v>
      </c>
      <c r="B27922" t="s">
        <v>26697</v>
      </c>
    </row>
    <row r="27923" spans="1:2">
      <c r="A27923" s="1">
        <v>2080100147438</v>
      </c>
      <c r="B27923" t="s">
        <v>26698</v>
      </c>
    </row>
    <row r="27924" spans="1:2">
      <c r="A27924" s="1">
        <v>2080100147445</v>
      </c>
      <c r="B27924" t="s">
        <v>26699</v>
      </c>
    </row>
    <row r="27925" spans="1:2">
      <c r="A27925" s="1">
        <v>2080100147452</v>
      </c>
      <c r="B27925" t="s">
        <v>26700</v>
      </c>
    </row>
    <row r="27926" spans="1:2">
      <c r="A27926" s="1">
        <v>2080100147469</v>
      </c>
      <c r="B27926" t="s">
        <v>26701</v>
      </c>
    </row>
    <row r="27927" spans="1:2">
      <c r="A27927" s="1">
        <v>2080100147476</v>
      </c>
      <c r="B27927" t="s">
        <v>26702</v>
      </c>
    </row>
    <row r="27928" spans="1:2">
      <c r="A27928" s="1">
        <v>2080100147483</v>
      </c>
      <c r="B27928" t="s">
        <v>26703</v>
      </c>
    </row>
    <row r="27929" spans="1:2">
      <c r="A27929" s="1">
        <v>2080100147490</v>
      </c>
      <c r="B27929" t="s">
        <v>26704</v>
      </c>
    </row>
    <row r="27930" spans="1:2">
      <c r="A27930" s="1">
        <v>2080100147506</v>
      </c>
      <c r="B27930" t="s">
        <v>26705</v>
      </c>
    </row>
    <row r="27931" spans="1:2">
      <c r="A27931" s="1">
        <v>2080100147513</v>
      </c>
      <c r="B27931" t="s">
        <v>26706</v>
      </c>
    </row>
    <row r="27932" spans="1:2">
      <c r="A27932" s="1">
        <v>2080100147520</v>
      </c>
      <c r="B27932" t="s">
        <v>26707</v>
      </c>
    </row>
    <row r="27933" spans="1:2">
      <c r="A27933" s="1">
        <v>2080100147537</v>
      </c>
      <c r="B27933" t="s">
        <v>26708</v>
      </c>
    </row>
    <row r="27934" spans="1:2">
      <c r="A27934" s="1">
        <v>2080100147544</v>
      </c>
      <c r="B27934" t="s">
        <v>26709</v>
      </c>
    </row>
    <row r="27935" spans="1:2">
      <c r="A27935" s="1">
        <v>2080100147551</v>
      </c>
      <c r="B27935" t="s">
        <v>26710</v>
      </c>
    </row>
    <row r="27936" spans="1:2">
      <c r="A27936" s="1">
        <v>2080100147568</v>
      </c>
      <c r="B27936" t="s">
        <v>26711</v>
      </c>
    </row>
    <row r="27937" spans="1:2">
      <c r="A27937" s="1">
        <v>2080100147575</v>
      </c>
      <c r="B27937" t="s">
        <v>26712</v>
      </c>
    </row>
    <row r="27938" spans="1:2">
      <c r="A27938" s="1">
        <v>2080100147582</v>
      </c>
      <c r="B27938" t="s">
        <v>26713</v>
      </c>
    </row>
    <row r="27939" spans="1:2">
      <c r="A27939" s="1">
        <v>2080100147599</v>
      </c>
      <c r="B27939" t="s">
        <v>26714</v>
      </c>
    </row>
    <row r="27940" spans="1:2">
      <c r="A27940" s="1">
        <v>2080100147605</v>
      </c>
      <c r="B27940" t="s">
        <v>26715</v>
      </c>
    </row>
    <row r="27941" spans="1:2">
      <c r="A27941" s="1">
        <v>2080100147612</v>
      </c>
      <c r="B27941" t="s">
        <v>26716</v>
      </c>
    </row>
    <row r="27942" spans="1:2">
      <c r="A27942" s="1">
        <v>2080100147629</v>
      </c>
      <c r="B27942" t="s">
        <v>26717</v>
      </c>
    </row>
    <row r="27943" spans="1:2">
      <c r="A27943" s="1">
        <v>2080100147636</v>
      </c>
      <c r="B27943" t="s">
        <v>26718</v>
      </c>
    </row>
    <row r="27944" spans="1:2">
      <c r="A27944" s="1">
        <v>2080100147643</v>
      </c>
      <c r="B27944" t="s">
        <v>26719</v>
      </c>
    </row>
    <row r="27945" spans="1:2">
      <c r="A27945" s="1">
        <v>2080100147650</v>
      </c>
      <c r="B27945" t="s">
        <v>26720</v>
      </c>
    </row>
    <row r="27946" spans="1:2">
      <c r="A27946" s="1">
        <v>2080100147667</v>
      </c>
      <c r="B27946" t="s">
        <v>26721</v>
      </c>
    </row>
    <row r="27947" spans="1:2">
      <c r="A27947" s="1">
        <v>2080100147674</v>
      </c>
      <c r="B27947" t="s">
        <v>26722</v>
      </c>
    </row>
    <row r="27948" spans="1:2">
      <c r="A27948" s="1">
        <v>2080100147681</v>
      </c>
      <c r="B27948" t="s">
        <v>26723</v>
      </c>
    </row>
    <row r="27949" spans="1:2">
      <c r="A27949" s="1">
        <v>2080100147698</v>
      </c>
      <c r="B27949" t="e">
        <f>+SJG-FAUCET PFISTER W/POP LIP-48-CSLC LEVER</f>
        <v>#NAME?</v>
      </c>
    </row>
    <row r="27950" spans="1:2">
      <c r="A27950" s="1">
        <v>2080100147704</v>
      </c>
      <c r="B27950" t="e">
        <f>+SJG-FAUCET PFISTER W/POP LIP-48-CROSS</f>
        <v>#NAME?</v>
      </c>
    </row>
    <row r="27951" spans="1:2">
      <c r="A27951" s="1">
        <v>2080100147711</v>
      </c>
      <c r="B27951" t="s">
        <v>26724</v>
      </c>
    </row>
    <row r="27952" spans="1:2">
      <c r="A27952" s="1">
        <v>2080100147728</v>
      </c>
      <c r="B27952" t="s">
        <v>26725</v>
      </c>
    </row>
    <row r="27953" spans="1:2">
      <c r="A27953" s="1">
        <v>2080100147735</v>
      </c>
      <c r="B27953" t="s">
        <v>26726</v>
      </c>
    </row>
    <row r="27954" spans="1:2">
      <c r="A27954" s="1">
        <v>2080100147742</v>
      </c>
      <c r="B27954" t="s">
        <v>26727</v>
      </c>
    </row>
    <row r="27955" spans="1:2">
      <c r="A27955" s="1">
        <v>2080100147759</v>
      </c>
      <c r="B27955" t="s">
        <v>26728</v>
      </c>
    </row>
    <row r="27956" spans="1:2">
      <c r="A27956" s="1">
        <v>2080100147766</v>
      </c>
      <c r="B27956" t="s">
        <v>26729</v>
      </c>
    </row>
    <row r="27957" spans="1:2">
      <c r="A27957" s="1">
        <v>2080100147773</v>
      </c>
      <c r="B27957" t="s">
        <v>26730</v>
      </c>
    </row>
    <row r="27958" spans="1:2">
      <c r="A27958" s="1">
        <v>2080100147780</v>
      </c>
      <c r="B27958" t="s">
        <v>26731</v>
      </c>
    </row>
    <row r="27959" spans="1:2">
      <c r="A27959" s="1">
        <v>2080100147797</v>
      </c>
      <c r="B27959" t="s">
        <v>26732</v>
      </c>
    </row>
    <row r="27960" spans="1:2">
      <c r="A27960" s="1">
        <v>2080100147803</v>
      </c>
      <c r="B27960" t="s">
        <v>26733</v>
      </c>
    </row>
    <row r="27961" spans="1:2">
      <c r="A27961" s="1">
        <v>2080100147810</v>
      </c>
      <c r="B27961" t="s">
        <v>26734</v>
      </c>
    </row>
    <row r="27962" spans="1:2">
      <c r="A27962" s="1">
        <v>2080100147827</v>
      </c>
      <c r="B27962" t="s">
        <v>26735</v>
      </c>
    </row>
    <row r="27963" spans="1:2">
      <c r="A27963" s="1">
        <v>2080100147834</v>
      </c>
      <c r="B27963" t="s">
        <v>26736</v>
      </c>
    </row>
    <row r="27964" spans="1:2">
      <c r="A27964" s="1">
        <v>2080100147841</v>
      </c>
      <c r="B27964" t="s">
        <v>26737</v>
      </c>
    </row>
    <row r="27965" spans="1:2">
      <c r="A27965" s="1">
        <v>2080100147858</v>
      </c>
      <c r="B27965" t="s">
        <v>26738</v>
      </c>
    </row>
    <row r="27966" spans="1:2">
      <c r="A27966" s="1">
        <v>2080100147865</v>
      </c>
      <c r="B27966" t="s">
        <v>26739</v>
      </c>
    </row>
    <row r="27967" spans="1:2">
      <c r="A27967" s="1">
        <v>2080100147872</v>
      </c>
      <c r="B27967" t="s">
        <v>26740</v>
      </c>
    </row>
    <row r="27968" spans="1:2">
      <c r="A27968" s="1">
        <v>2080100147889</v>
      </c>
      <c r="B27968" t="s">
        <v>26741</v>
      </c>
    </row>
    <row r="27969" spans="1:2">
      <c r="A27969" s="1">
        <v>2080100147896</v>
      </c>
      <c r="B27969" t="s">
        <v>26742</v>
      </c>
    </row>
    <row r="27970" spans="1:2">
      <c r="A27970" s="1">
        <v>2080100147902</v>
      </c>
      <c r="B27970" t="s">
        <v>26743</v>
      </c>
    </row>
    <row r="27971" spans="1:2">
      <c r="A27971" s="1">
        <v>2080100147919</v>
      </c>
      <c r="B27971" t="s">
        <v>26744</v>
      </c>
    </row>
    <row r="27972" spans="1:2">
      <c r="A27972" s="1">
        <v>2080100147926</v>
      </c>
      <c r="B27972" t="s">
        <v>26745</v>
      </c>
    </row>
    <row r="27973" spans="1:2">
      <c r="A27973" s="1">
        <v>2080100147933</v>
      </c>
      <c r="B27973" t="s">
        <v>26746</v>
      </c>
    </row>
    <row r="27974" spans="1:2">
      <c r="A27974" s="1">
        <v>2080100147940</v>
      </c>
      <c r="B27974" t="s">
        <v>26747</v>
      </c>
    </row>
    <row r="27975" spans="1:2">
      <c r="A27975" s="1">
        <v>2080100147957</v>
      </c>
      <c r="B27975" t="s">
        <v>26748</v>
      </c>
    </row>
    <row r="27976" spans="1:2">
      <c r="A27976" s="1">
        <v>2080100147964</v>
      </c>
      <c r="B27976" t="s">
        <v>26749</v>
      </c>
    </row>
    <row r="27977" spans="1:2">
      <c r="A27977" s="1">
        <v>2080100147971</v>
      </c>
      <c r="B27977" t="s">
        <v>26750</v>
      </c>
    </row>
    <row r="27978" spans="1:2">
      <c r="A27978" s="1">
        <v>2080100147988</v>
      </c>
      <c r="B27978" t="s">
        <v>26751</v>
      </c>
    </row>
    <row r="27979" spans="1:2">
      <c r="A27979" s="1">
        <v>2080100147995</v>
      </c>
      <c r="B27979" t="s">
        <v>26752</v>
      </c>
    </row>
    <row r="27980" spans="1:2">
      <c r="A27980" s="1">
        <v>2080100148008</v>
      </c>
      <c r="B27980" t="s">
        <v>26753</v>
      </c>
    </row>
    <row r="27981" spans="1:2">
      <c r="A27981" s="1">
        <v>2080100148039</v>
      </c>
      <c r="B27981" t="s">
        <v>26754</v>
      </c>
    </row>
    <row r="27982" spans="1:2">
      <c r="A27982" s="1">
        <v>2080100148077</v>
      </c>
      <c r="B27982" t="s">
        <v>26755</v>
      </c>
    </row>
    <row r="27983" spans="1:2">
      <c r="A27983" s="1">
        <v>2080100148084</v>
      </c>
      <c r="B27983" t="s">
        <v>26756</v>
      </c>
    </row>
    <row r="27984" spans="1:2">
      <c r="A27984" s="1">
        <v>2080100148091</v>
      </c>
      <c r="B27984" t="s">
        <v>26757</v>
      </c>
    </row>
    <row r="27985" spans="1:2">
      <c r="A27985" s="1">
        <v>2080100148107</v>
      </c>
      <c r="B27985" t="s">
        <v>26758</v>
      </c>
    </row>
    <row r="27986" spans="1:2">
      <c r="A27986" s="1">
        <v>2080100148114</v>
      </c>
      <c r="B27986" t="s">
        <v>26759</v>
      </c>
    </row>
    <row r="27987" spans="1:2">
      <c r="A27987" s="1">
        <v>2080100148121</v>
      </c>
      <c r="B27987" t="s">
        <v>26760</v>
      </c>
    </row>
    <row r="27988" spans="1:2">
      <c r="A27988" s="1">
        <v>2080100148138</v>
      </c>
      <c r="B27988" t="s">
        <v>26761</v>
      </c>
    </row>
    <row r="27989" spans="1:2">
      <c r="A27989" s="1">
        <v>2080100148145</v>
      </c>
      <c r="B27989" t="s">
        <v>26762</v>
      </c>
    </row>
    <row r="27990" spans="1:2">
      <c r="A27990" s="1">
        <v>2080100148152</v>
      </c>
      <c r="B27990" t="s">
        <v>26763</v>
      </c>
    </row>
    <row r="27991" spans="1:2">
      <c r="A27991" s="1">
        <v>2080100148169</v>
      </c>
      <c r="B27991" t="s">
        <v>26764</v>
      </c>
    </row>
    <row r="27992" spans="1:2">
      <c r="A27992" s="1">
        <v>2080100148176</v>
      </c>
      <c r="B27992" t="s">
        <v>26765</v>
      </c>
    </row>
    <row r="27993" spans="1:2">
      <c r="A27993" s="1">
        <v>2080100148183</v>
      </c>
      <c r="B27993" t="s">
        <v>26766</v>
      </c>
    </row>
    <row r="27994" spans="1:2">
      <c r="A27994" s="1">
        <v>2080100148190</v>
      </c>
      <c r="B27994" t="s">
        <v>26767</v>
      </c>
    </row>
    <row r="27995" spans="1:2">
      <c r="A27995" s="1">
        <v>2080100148206</v>
      </c>
      <c r="B27995" t="s">
        <v>26768</v>
      </c>
    </row>
    <row r="27996" spans="1:2">
      <c r="A27996" s="1">
        <v>2080100148213</v>
      </c>
      <c r="B27996" t="s">
        <v>26769</v>
      </c>
    </row>
    <row r="27997" spans="1:2">
      <c r="A27997" s="1">
        <v>2080100148220</v>
      </c>
      <c r="B27997" t="s">
        <v>26770</v>
      </c>
    </row>
    <row r="27998" spans="1:2">
      <c r="A27998" s="1">
        <v>2080100148237</v>
      </c>
      <c r="B27998" t="s">
        <v>26771</v>
      </c>
    </row>
    <row r="27999" spans="1:2">
      <c r="A27999" s="1">
        <v>2080100148244</v>
      </c>
      <c r="B27999" t="s">
        <v>26772</v>
      </c>
    </row>
    <row r="28000" spans="1:2">
      <c r="A28000" s="1">
        <v>2080100148251</v>
      </c>
      <c r="B28000" t="s">
        <v>26773</v>
      </c>
    </row>
    <row r="28001" spans="1:2">
      <c r="A28001" s="1">
        <v>2080100148268</v>
      </c>
      <c r="B28001" t="s">
        <v>26774</v>
      </c>
    </row>
    <row r="28002" spans="1:2">
      <c r="A28002" s="1">
        <v>2080100148275</v>
      </c>
      <c r="B28002" t="s">
        <v>26775</v>
      </c>
    </row>
    <row r="28003" spans="1:2">
      <c r="A28003" s="1">
        <v>2080100148282</v>
      </c>
      <c r="B28003" t="s">
        <v>26776</v>
      </c>
    </row>
    <row r="28004" spans="1:2">
      <c r="A28004" s="1">
        <v>2080100148299</v>
      </c>
      <c r="B28004" t="s">
        <v>26777</v>
      </c>
    </row>
    <row r="28005" spans="1:2">
      <c r="A28005" s="1">
        <v>2080100148305</v>
      </c>
      <c r="B28005" t="s">
        <v>26778</v>
      </c>
    </row>
    <row r="28006" spans="1:2">
      <c r="A28006" s="1">
        <v>2080100148312</v>
      </c>
      <c r="B28006" t="s">
        <v>26779</v>
      </c>
    </row>
    <row r="28007" spans="1:2">
      <c r="A28007" s="1">
        <v>2080100148329</v>
      </c>
      <c r="B28007" t="s">
        <v>26780</v>
      </c>
    </row>
    <row r="28008" spans="1:2">
      <c r="A28008" s="1">
        <v>2080100148336</v>
      </c>
      <c r="B28008" t="s">
        <v>26781</v>
      </c>
    </row>
    <row r="28009" spans="1:2">
      <c r="A28009" s="1">
        <v>2080100148596</v>
      </c>
      <c r="B28009" t="s">
        <v>26782</v>
      </c>
    </row>
    <row r="28010" spans="1:2">
      <c r="A28010" s="1">
        <v>2080100148602</v>
      </c>
      <c r="B28010" t="s">
        <v>26783</v>
      </c>
    </row>
    <row r="28011" spans="1:2">
      <c r="A28011" s="1">
        <v>2080100148619</v>
      </c>
      <c r="B28011" t="s">
        <v>26784</v>
      </c>
    </row>
    <row r="28012" spans="1:2">
      <c r="A28012" s="1">
        <v>2080100148626</v>
      </c>
      <c r="B28012" t="s">
        <v>26785</v>
      </c>
    </row>
    <row r="28013" spans="1:2">
      <c r="A28013" s="1">
        <v>2080100148633</v>
      </c>
      <c r="B28013" t="s">
        <v>26786</v>
      </c>
    </row>
    <row r="28014" spans="1:2">
      <c r="A28014" s="1">
        <v>2080100148640</v>
      </c>
      <c r="B28014" t="s">
        <v>26787</v>
      </c>
    </row>
    <row r="28015" spans="1:2">
      <c r="A28015" s="1">
        <v>2080100148657</v>
      </c>
      <c r="B28015" t="s">
        <v>26788</v>
      </c>
    </row>
    <row r="28016" spans="1:2">
      <c r="A28016" s="1">
        <v>2080100148664</v>
      </c>
      <c r="B28016" t="s">
        <v>26789</v>
      </c>
    </row>
    <row r="28017" spans="1:2">
      <c r="A28017" s="1">
        <v>2080100148671</v>
      </c>
      <c r="B28017" t="s">
        <v>26790</v>
      </c>
    </row>
    <row r="28018" spans="1:2">
      <c r="A28018" s="1">
        <v>2080100148688</v>
      </c>
      <c r="B28018" t="s">
        <v>26791</v>
      </c>
    </row>
    <row r="28019" spans="1:2">
      <c r="A28019" s="1">
        <v>2080100148695</v>
      </c>
      <c r="B28019" t="s">
        <v>26792</v>
      </c>
    </row>
    <row r="28020" spans="1:2">
      <c r="A28020" s="1">
        <v>2080100148701</v>
      </c>
      <c r="B28020" t="s">
        <v>26793</v>
      </c>
    </row>
    <row r="28021" spans="1:2">
      <c r="A28021" s="1">
        <v>2080100148718</v>
      </c>
      <c r="B28021" t="s">
        <v>26794</v>
      </c>
    </row>
    <row r="28022" spans="1:2">
      <c r="A28022" s="1">
        <v>2080100148725</v>
      </c>
      <c r="B28022" t="s">
        <v>26795</v>
      </c>
    </row>
    <row r="28023" spans="1:2">
      <c r="A28023" s="1">
        <v>2080100148732</v>
      </c>
      <c r="B28023" t="s">
        <v>26796</v>
      </c>
    </row>
    <row r="28024" spans="1:2">
      <c r="A28024" s="1">
        <v>2080100148749</v>
      </c>
      <c r="B28024" t="s">
        <v>26797</v>
      </c>
    </row>
    <row r="28025" spans="1:2">
      <c r="A28025" s="1">
        <v>2080100148756</v>
      </c>
      <c r="B28025" t="s">
        <v>26798</v>
      </c>
    </row>
    <row r="28026" spans="1:2">
      <c r="A28026" s="1">
        <v>2080100148763</v>
      </c>
      <c r="B28026" t="s">
        <v>26799</v>
      </c>
    </row>
    <row r="28027" spans="1:2">
      <c r="A28027" s="1">
        <v>2080100148770</v>
      </c>
      <c r="B28027" t="s">
        <v>26800</v>
      </c>
    </row>
    <row r="28028" spans="1:2">
      <c r="A28028" s="1">
        <v>2080100148787</v>
      </c>
      <c r="B28028" t="s">
        <v>26801</v>
      </c>
    </row>
    <row r="28029" spans="1:2">
      <c r="A28029" s="1">
        <v>2080100148794</v>
      </c>
      <c r="B28029" t="s">
        <v>26802</v>
      </c>
    </row>
    <row r="28030" spans="1:2">
      <c r="A28030" s="1">
        <v>2080100148800</v>
      </c>
      <c r="B28030" t="s">
        <v>26803</v>
      </c>
    </row>
    <row r="28031" spans="1:2">
      <c r="A28031" s="1">
        <v>2080100148817</v>
      </c>
      <c r="B28031" t="s">
        <v>26804</v>
      </c>
    </row>
    <row r="28032" spans="1:2">
      <c r="A28032" s="1">
        <v>2080100148824</v>
      </c>
      <c r="B28032" t="s">
        <v>26805</v>
      </c>
    </row>
    <row r="28033" spans="1:2">
      <c r="A28033" s="1">
        <v>2080100148831</v>
      </c>
      <c r="B28033" t="s">
        <v>26806</v>
      </c>
    </row>
    <row r="28034" spans="1:2">
      <c r="A28034" s="1">
        <v>2080100148848</v>
      </c>
      <c r="B28034" t="s">
        <v>26807</v>
      </c>
    </row>
    <row r="28035" spans="1:2">
      <c r="A28035" s="1">
        <v>2080100148855</v>
      </c>
      <c r="B28035" t="s">
        <v>26808</v>
      </c>
    </row>
    <row r="28036" spans="1:2">
      <c r="A28036" s="1">
        <v>2080100148862</v>
      </c>
      <c r="B28036" t="s">
        <v>26809</v>
      </c>
    </row>
    <row r="28037" spans="1:2">
      <c r="A28037" s="1">
        <v>2080100148879</v>
      </c>
      <c r="B28037" t="s">
        <v>26810</v>
      </c>
    </row>
    <row r="28038" spans="1:2">
      <c r="A28038" s="1">
        <v>2080100148886</v>
      </c>
      <c r="B28038" t="s">
        <v>26811</v>
      </c>
    </row>
    <row r="28039" spans="1:2">
      <c r="A28039" s="1">
        <v>2080100148893</v>
      </c>
      <c r="B28039" t="s">
        <v>26812</v>
      </c>
    </row>
    <row r="28040" spans="1:2">
      <c r="A28040" s="1">
        <v>2080100148909</v>
      </c>
      <c r="B28040" t="s">
        <v>26813</v>
      </c>
    </row>
    <row r="28041" spans="1:2">
      <c r="A28041" s="1">
        <v>2080100148916</v>
      </c>
      <c r="B28041" t="s">
        <v>26814</v>
      </c>
    </row>
    <row r="28042" spans="1:2">
      <c r="A28042" s="1">
        <v>2080100148923</v>
      </c>
      <c r="B28042" t="s">
        <v>26815</v>
      </c>
    </row>
    <row r="28043" spans="1:2">
      <c r="A28043" s="1">
        <v>2080100148930</v>
      </c>
      <c r="B28043" t="s">
        <v>26816</v>
      </c>
    </row>
    <row r="28044" spans="1:2">
      <c r="A28044" s="1">
        <v>2080100148947</v>
      </c>
      <c r="B28044" t="s">
        <v>26817</v>
      </c>
    </row>
    <row r="28045" spans="1:2">
      <c r="A28045" s="1">
        <v>2080100148954</v>
      </c>
      <c r="B28045" t="s">
        <v>26818</v>
      </c>
    </row>
    <row r="28046" spans="1:2">
      <c r="A28046" s="1">
        <v>2080100148961</v>
      </c>
      <c r="B28046" t="s">
        <v>26819</v>
      </c>
    </row>
    <row r="28047" spans="1:2">
      <c r="A28047" s="1">
        <v>2080100148978</v>
      </c>
      <c r="B28047" t="s">
        <v>26820</v>
      </c>
    </row>
    <row r="28048" spans="1:2">
      <c r="A28048" s="1">
        <v>2080100148985</v>
      </c>
      <c r="B28048" t="s">
        <v>26821</v>
      </c>
    </row>
    <row r="28049" spans="1:2">
      <c r="A28049" s="1">
        <v>2080100148992</v>
      </c>
      <c r="B28049" t="s">
        <v>26822</v>
      </c>
    </row>
    <row r="28050" spans="1:2">
      <c r="A28050" s="1">
        <v>2080100149005</v>
      </c>
      <c r="B28050" t="s">
        <v>26823</v>
      </c>
    </row>
    <row r="28051" spans="1:2">
      <c r="A28051" s="1">
        <v>2080100149012</v>
      </c>
      <c r="B28051" t="s">
        <v>26824</v>
      </c>
    </row>
    <row r="28052" spans="1:2">
      <c r="A28052" s="1">
        <v>2080100149029</v>
      </c>
      <c r="B28052" t="s">
        <v>26825</v>
      </c>
    </row>
    <row r="28053" spans="1:2">
      <c r="A28053" s="1">
        <v>2080100149036</v>
      </c>
      <c r="B28053" t="s">
        <v>26826</v>
      </c>
    </row>
    <row r="28054" spans="1:2">
      <c r="A28054" s="1">
        <v>2080100149043</v>
      </c>
      <c r="B28054" t="s">
        <v>26827</v>
      </c>
    </row>
    <row r="28055" spans="1:2">
      <c r="A28055" s="1">
        <v>2080100149050</v>
      </c>
      <c r="B28055" t="s">
        <v>26828</v>
      </c>
    </row>
    <row r="28056" spans="1:2">
      <c r="A28056" s="1">
        <v>2080100149067</v>
      </c>
      <c r="B28056" t="s">
        <v>26829</v>
      </c>
    </row>
    <row r="28057" spans="1:2">
      <c r="A28057" s="1">
        <v>2080100149074</v>
      </c>
      <c r="B28057" t="s">
        <v>26830</v>
      </c>
    </row>
    <row r="28058" spans="1:2">
      <c r="A28058" s="1">
        <v>2080100149081</v>
      </c>
      <c r="B28058" t="s">
        <v>26831</v>
      </c>
    </row>
    <row r="28059" spans="1:2">
      <c r="A28059" s="1">
        <v>2080100149098</v>
      </c>
      <c r="B28059" t="s">
        <v>26832</v>
      </c>
    </row>
    <row r="28060" spans="1:2">
      <c r="A28060" s="1">
        <v>2080100149104</v>
      </c>
      <c r="B28060" t="s">
        <v>26833</v>
      </c>
    </row>
    <row r="28061" spans="1:2">
      <c r="A28061" s="1">
        <v>2080100149111</v>
      </c>
      <c r="B28061" t="s">
        <v>26834</v>
      </c>
    </row>
    <row r="28062" spans="1:2">
      <c r="A28062" s="1">
        <v>2080100149128</v>
      </c>
      <c r="B28062" t="s">
        <v>26835</v>
      </c>
    </row>
    <row r="28063" spans="1:2">
      <c r="A28063" s="1">
        <v>2080100149135</v>
      </c>
      <c r="B28063" t="s">
        <v>26836</v>
      </c>
    </row>
    <row r="28064" spans="1:2">
      <c r="A28064" s="1">
        <v>2080100149142</v>
      </c>
      <c r="B28064" t="s">
        <v>26837</v>
      </c>
    </row>
    <row r="28065" spans="1:2">
      <c r="A28065" s="1">
        <v>2080100149159</v>
      </c>
      <c r="B28065" t="s">
        <v>26838</v>
      </c>
    </row>
    <row r="28066" spans="1:2">
      <c r="A28066" s="1">
        <v>2080100149166</v>
      </c>
      <c r="B28066" t="s">
        <v>26839</v>
      </c>
    </row>
    <row r="28067" spans="1:2">
      <c r="A28067" s="1">
        <v>2080100149173</v>
      </c>
      <c r="B28067" t="s">
        <v>26840</v>
      </c>
    </row>
    <row r="28068" spans="1:2">
      <c r="A28068" s="1">
        <v>2080100149180</v>
      </c>
      <c r="B28068" t="s">
        <v>26841</v>
      </c>
    </row>
    <row r="28069" spans="1:2">
      <c r="A28069" s="1">
        <v>2080100149197</v>
      </c>
      <c r="B28069" t="s">
        <v>26842</v>
      </c>
    </row>
    <row r="28070" spans="1:2">
      <c r="A28070" s="1">
        <v>2080100149203</v>
      </c>
      <c r="B28070" t="s">
        <v>26843</v>
      </c>
    </row>
    <row r="28071" spans="1:2">
      <c r="A28071" s="1">
        <v>2080100149210</v>
      </c>
      <c r="B28071" t="s">
        <v>26844</v>
      </c>
    </row>
    <row r="28072" spans="1:2">
      <c r="A28072" s="1">
        <v>2080100149227</v>
      </c>
      <c r="B28072" t="s">
        <v>26845</v>
      </c>
    </row>
    <row r="28073" spans="1:2">
      <c r="A28073" s="1">
        <v>2080100149234</v>
      </c>
      <c r="B28073" t="s">
        <v>26846</v>
      </c>
    </row>
    <row r="28074" spans="1:2">
      <c r="A28074" s="1">
        <v>2080100149241</v>
      </c>
      <c r="B28074" t="s">
        <v>26847</v>
      </c>
    </row>
    <row r="28075" spans="1:2">
      <c r="A28075" s="1">
        <v>2080100149258</v>
      </c>
      <c r="B28075" t="s">
        <v>26848</v>
      </c>
    </row>
    <row r="28076" spans="1:2">
      <c r="A28076" s="1">
        <v>2080100149265</v>
      </c>
      <c r="B28076" t="s">
        <v>26849</v>
      </c>
    </row>
    <row r="28077" spans="1:2">
      <c r="A28077" s="1">
        <v>2080100149272</v>
      </c>
      <c r="B28077" t="s">
        <v>26850</v>
      </c>
    </row>
    <row r="28078" spans="1:2">
      <c r="A28078" s="1">
        <v>2080100149289</v>
      </c>
      <c r="B28078" t="s">
        <v>26851</v>
      </c>
    </row>
    <row r="28079" spans="1:2">
      <c r="A28079" s="1">
        <v>2080100149296</v>
      </c>
      <c r="B28079" t="s">
        <v>26852</v>
      </c>
    </row>
    <row r="28080" spans="1:2">
      <c r="A28080" s="1">
        <v>2080100149302</v>
      </c>
      <c r="B28080" t="s">
        <v>26853</v>
      </c>
    </row>
    <row r="28081" spans="1:2">
      <c r="A28081" s="1">
        <v>2080100149319</v>
      </c>
      <c r="B28081" t="s">
        <v>26854</v>
      </c>
    </row>
    <row r="28082" spans="1:2">
      <c r="A28082" s="1">
        <v>2080100149326</v>
      </c>
      <c r="B28082" t="s">
        <v>26855</v>
      </c>
    </row>
    <row r="28083" spans="1:2">
      <c r="A28083" s="1">
        <v>2080100149333</v>
      </c>
      <c r="B28083" t="s">
        <v>26856</v>
      </c>
    </row>
    <row r="28084" spans="1:2">
      <c r="A28084" s="1">
        <v>2080100149340</v>
      </c>
      <c r="B28084" t="s">
        <v>26857</v>
      </c>
    </row>
    <row r="28085" spans="1:2">
      <c r="A28085" s="1">
        <v>2080100149357</v>
      </c>
      <c r="B28085" t="s">
        <v>26858</v>
      </c>
    </row>
    <row r="28086" spans="1:2">
      <c r="A28086" s="1">
        <v>2080100149364</v>
      </c>
      <c r="B28086" t="s">
        <v>26859</v>
      </c>
    </row>
    <row r="28087" spans="1:2">
      <c r="A28087" s="1">
        <v>2080100149371</v>
      </c>
      <c r="B28087" t="s">
        <v>26860</v>
      </c>
    </row>
    <row r="28088" spans="1:2">
      <c r="A28088" s="1">
        <v>2080100149388</v>
      </c>
      <c r="B28088" t="s">
        <v>26861</v>
      </c>
    </row>
    <row r="28089" spans="1:2">
      <c r="A28089" s="1">
        <v>2080100149395</v>
      </c>
      <c r="B28089" t="s">
        <v>26862</v>
      </c>
    </row>
    <row r="28090" spans="1:2">
      <c r="A28090" s="1">
        <v>2080100149401</v>
      </c>
      <c r="B28090" t="s">
        <v>26863</v>
      </c>
    </row>
    <row r="28091" spans="1:2">
      <c r="A28091" s="1">
        <v>2080100149418</v>
      </c>
      <c r="B28091" t="s">
        <v>26864</v>
      </c>
    </row>
    <row r="28092" spans="1:2">
      <c r="A28092" s="1">
        <v>2080100149425</v>
      </c>
      <c r="B28092" t="s">
        <v>26865</v>
      </c>
    </row>
    <row r="28093" spans="1:2">
      <c r="A28093" s="1">
        <v>2080100149432</v>
      </c>
      <c r="B28093" t="s">
        <v>26866</v>
      </c>
    </row>
    <row r="28094" spans="1:2">
      <c r="A28094" s="1">
        <v>2080100149449</v>
      </c>
      <c r="B28094" t="s">
        <v>26867</v>
      </c>
    </row>
    <row r="28095" spans="1:2">
      <c r="A28095" s="1">
        <v>2080100149456</v>
      </c>
      <c r="B28095" t="s">
        <v>26868</v>
      </c>
    </row>
    <row r="28096" spans="1:2">
      <c r="A28096" s="1">
        <v>2080100149463</v>
      </c>
      <c r="B28096" t="s">
        <v>26869</v>
      </c>
    </row>
    <row r="28097" spans="1:2">
      <c r="A28097" s="1">
        <v>2080100149470</v>
      </c>
      <c r="B28097" t="s">
        <v>26870</v>
      </c>
    </row>
    <row r="28098" spans="1:2">
      <c r="A28098" s="1">
        <v>2080100149487</v>
      </c>
      <c r="B28098" t="s">
        <v>26871</v>
      </c>
    </row>
    <row r="28099" spans="1:2">
      <c r="A28099" s="1">
        <v>2080100149494</v>
      </c>
      <c r="B28099" t="s">
        <v>26872</v>
      </c>
    </row>
    <row r="28100" spans="1:2">
      <c r="A28100" s="1">
        <v>2080100149500</v>
      </c>
      <c r="B28100" t="s">
        <v>26873</v>
      </c>
    </row>
    <row r="28101" spans="1:2">
      <c r="A28101" s="1">
        <v>2080100149517</v>
      </c>
      <c r="B28101" t="s">
        <v>26874</v>
      </c>
    </row>
    <row r="28102" spans="1:2">
      <c r="A28102" s="1">
        <v>2080100149524</v>
      </c>
      <c r="B28102" t="s">
        <v>26875</v>
      </c>
    </row>
    <row r="28103" spans="1:2">
      <c r="A28103" s="1">
        <v>2080100149531</v>
      </c>
      <c r="B28103" t="s">
        <v>26876</v>
      </c>
    </row>
    <row r="28104" spans="1:2">
      <c r="A28104" s="1">
        <v>2080100149548</v>
      </c>
      <c r="B28104" t="s">
        <v>26877</v>
      </c>
    </row>
    <row r="28105" spans="1:2">
      <c r="A28105" s="1">
        <v>2080100149555</v>
      </c>
      <c r="B28105" t="s">
        <v>26878</v>
      </c>
    </row>
    <row r="28106" spans="1:2">
      <c r="A28106" s="1">
        <v>2080100149562</v>
      </c>
      <c r="B28106" t="s">
        <v>26879</v>
      </c>
    </row>
    <row r="28107" spans="1:2">
      <c r="A28107" s="1">
        <v>2080100149579</v>
      </c>
      <c r="B28107" t="s">
        <v>26880</v>
      </c>
    </row>
    <row r="28108" spans="1:2">
      <c r="A28108" s="1">
        <v>2080100149586</v>
      </c>
      <c r="B28108" t="s">
        <v>26881</v>
      </c>
    </row>
    <row r="28109" spans="1:2">
      <c r="A28109" s="1">
        <v>2080100149593</v>
      </c>
      <c r="B28109" t="s">
        <v>26882</v>
      </c>
    </row>
    <row r="28110" spans="1:2">
      <c r="A28110" s="1">
        <v>2080100149609</v>
      </c>
      <c r="B28110" t="s">
        <v>26883</v>
      </c>
    </row>
    <row r="28111" spans="1:2">
      <c r="A28111" s="1">
        <v>2080100149616</v>
      </c>
      <c r="B28111" t="s">
        <v>26884</v>
      </c>
    </row>
    <row r="28112" spans="1:2">
      <c r="A28112" s="1">
        <v>2080100149623</v>
      </c>
      <c r="B28112" t="s">
        <v>26885</v>
      </c>
    </row>
    <row r="28113" spans="1:2">
      <c r="A28113" s="1">
        <v>2080100149630</v>
      </c>
      <c r="B28113" t="s">
        <v>26886</v>
      </c>
    </row>
    <row r="28114" spans="1:2">
      <c r="A28114" s="1">
        <v>2080100149647</v>
      </c>
      <c r="B28114" t="s">
        <v>26887</v>
      </c>
    </row>
    <row r="28115" spans="1:2">
      <c r="A28115" s="1">
        <v>2080100149654</v>
      </c>
      <c r="B28115" t="s">
        <v>26888</v>
      </c>
    </row>
    <row r="28116" spans="1:2">
      <c r="A28116" s="1">
        <v>2080100149661</v>
      </c>
      <c r="B28116" t="s">
        <v>26889</v>
      </c>
    </row>
    <row r="28117" spans="1:2">
      <c r="A28117" s="1">
        <v>2080100149678</v>
      </c>
      <c r="B28117" t="s">
        <v>26890</v>
      </c>
    </row>
    <row r="28118" spans="1:2">
      <c r="A28118" s="1">
        <v>2080100149685</v>
      </c>
      <c r="B28118" t="s">
        <v>26891</v>
      </c>
    </row>
    <row r="28119" spans="1:2">
      <c r="A28119" s="1">
        <v>2080100149692</v>
      </c>
      <c r="B28119" t="s">
        <v>26892</v>
      </c>
    </row>
    <row r="28120" spans="1:2">
      <c r="A28120" s="1">
        <v>2080100149708</v>
      </c>
      <c r="B28120" t="s">
        <v>26893</v>
      </c>
    </row>
    <row r="28121" spans="1:2">
      <c r="A28121" s="1">
        <v>2080100149715</v>
      </c>
      <c r="B28121" t="s">
        <v>26894</v>
      </c>
    </row>
    <row r="28122" spans="1:2">
      <c r="A28122" s="1">
        <v>2080100149722</v>
      </c>
      <c r="B28122" t="s">
        <v>26895</v>
      </c>
    </row>
    <row r="28123" spans="1:2">
      <c r="A28123" s="1">
        <v>2080100149739</v>
      </c>
      <c r="B28123" t="s">
        <v>26896</v>
      </c>
    </row>
    <row r="28124" spans="1:2">
      <c r="A28124" s="1">
        <v>2080100149746</v>
      </c>
      <c r="B28124" t="s">
        <v>26897</v>
      </c>
    </row>
    <row r="28125" spans="1:2">
      <c r="A28125" s="1">
        <v>2080100149753</v>
      </c>
      <c r="B28125" t="s">
        <v>26898</v>
      </c>
    </row>
    <row r="28126" spans="1:2">
      <c r="A28126" s="1">
        <v>2080100149760</v>
      </c>
      <c r="B28126" t="s">
        <v>26899</v>
      </c>
    </row>
    <row r="28127" spans="1:2">
      <c r="A28127" s="1">
        <v>2080100149777</v>
      </c>
      <c r="B28127" t="s">
        <v>26900</v>
      </c>
    </row>
    <row r="28128" spans="1:2">
      <c r="A28128" s="1">
        <v>2080100149784</v>
      </c>
      <c r="B28128" t="s">
        <v>26901</v>
      </c>
    </row>
    <row r="28129" spans="1:2">
      <c r="A28129" s="1">
        <v>2080100149791</v>
      </c>
      <c r="B28129" t="s">
        <v>26902</v>
      </c>
    </row>
    <row r="28130" spans="1:2">
      <c r="A28130" s="1">
        <v>2080100149807</v>
      </c>
      <c r="B28130" t="s">
        <v>26903</v>
      </c>
    </row>
    <row r="28131" spans="1:2">
      <c r="A28131" s="1">
        <v>2080100149814</v>
      </c>
      <c r="B28131" t="s">
        <v>26904</v>
      </c>
    </row>
    <row r="28132" spans="1:2">
      <c r="A28132" s="1">
        <v>2080100149821</v>
      </c>
      <c r="B28132" t="e">
        <f>+OEC-WATER FILTER OSMOSIS FTUV-1</f>
        <v>#NAME?</v>
      </c>
    </row>
    <row r="28133" spans="1:2">
      <c r="A28133" s="1">
        <v>2080100149838</v>
      </c>
      <c r="B28133" t="e">
        <f>+OEC-WATER FILTER OSMOSIS FTUV-2</f>
        <v>#NAME?</v>
      </c>
    </row>
    <row r="28134" spans="1:2">
      <c r="A28134" s="1">
        <v>2080100149845</v>
      </c>
      <c r="B28134" t="e">
        <f>+OEC-WATER FILTER OSMOSIS FTUV-3</f>
        <v>#NAME?</v>
      </c>
    </row>
    <row r="28135" spans="1:2">
      <c r="A28135" s="1">
        <v>2080100149852</v>
      </c>
      <c r="B28135" t="s">
        <v>26905</v>
      </c>
    </row>
    <row r="28136" spans="1:2">
      <c r="A28136" s="1">
        <v>2080100149869</v>
      </c>
      <c r="B28136" t="s">
        <v>26906</v>
      </c>
    </row>
    <row r="28137" spans="1:2">
      <c r="A28137" s="1">
        <v>2080100149876</v>
      </c>
      <c r="B28137" t="s">
        <v>26907</v>
      </c>
    </row>
    <row r="28138" spans="1:2">
      <c r="A28138" s="1">
        <v>2080100149883</v>
      </c>
      <c r="B28138" t="s">
        <v>26908</v>
      </c>
    </row>
    <row r="28139" spans="1:2">
      <c r="A28139" s="1">
        <v>2080100149890</v>
      </c>
      <c r="B28139" t="s">
        <v>26909</v>
      </c>
    </row>
    <row r="28140" spans="1:2">
      <c r="A28140" s="1">
        <v>2080100149906</v>
      </c>
      <c r="B28140" t="s">
        <v>26910</v>
      </c>
    </row>
    <row r="28141" spans="1:2">
      <c r="A28141" s="1">
        <v>2080100149913</v>
      </c>
      <c r="B28141" t="e">
        <f>+T-SHOWER CHAIR MOEN DK7030</f>
        <v>#NAME?</v>
      </c>
    </row>
    <row r="28142" spans="1:2">
      <c r="A28142" s="1">
        <v>2080100149920</v>
      </c>
      <c r="B28142" t="s">
        <v>26911</v>
      </c>
    </row>
    <row r="28143" spans="1:2">
      <c r="A28143" s="1">
        <v>2080100149937</v>
      </c>
      <c r="B28143" t="s">
        <v>26912</v>
      </c>
    </row>
    <row r="28144" spans="1:2">
      <c r="A28144" s="1">
        <v>2080100149944</v>
      </c>
      <c r="B28144" t="s">
        <v>26913</v>
      </c>
    </row>
    <row r="28145" spans="1:2">
      <c r="A28145" s="1">
        <v>2080100149951</v>
      </c>
      <c r="B28145" t="s">
        <v>26914</v>
      </c>
    </row>
    <row r="28146" spans="1:2">
      <c r="A28146" s="1">
        <v>2080100149968</v>
      </c>
      <c r="B28146" t="s">
        <v>26915</v>
      </c>
    </row>
    <row r="28147" spans="1:2">
      <c r="A28147" s="1">
        <v>2080100149975</v>
      </c>
      <c r="B28147" t="e">
        <f>+T-SHOWER SET MOEN IN2899CP CALIXTON</f>
        <v>#NAME?</v>
      </c>
    </row>
    <row r="28148" spans="1:2">
      <c r="A28148" s="1">
        <v>2080100149982</v>
      </c>
      <c r="B28148" t="s">
        <v>26916</v>
      </c>
    </row>
    <row r="28149" spans="1:2">
      <c r="A28149" s="1">
        <v>2080100149999</v>
      </c>
      <c r="B28149" t="s">
        <v>26917</v>
      </c>
    </row>
    <row r="28150" spans="1:2">
      <c r="A28150" s="1">
        <v>2080100150001</v>
      </c>
      <c r="B28150" t="s">
        <v>26918</v>
      </c>
    </row>
    <row r="28151" spans="1:2">
      <c r="A28151" s="1">
        <v>2080100150018</v>
      </c>
      <c r="B28151" t="s">
        <v>26919</v>
      </c>
    </row>
    <row r="28152" spans="1:2">
      <c r="A28152" s="1">
        <v>2080100150025</v>
      </c>
      <c r="B28152" t="s">
        <v>26920</v>
      </c>
    </row>
    <row r="28153" spans="1:2">
      <c r="A28153" s="1">
        <v>2080100150032</v>
      </c>
      <c r="B28153" t="s">
        <v>26921</v>
      </c>
    </row>
    <row r="28154" spans="1:2">
      <c r="A28154" s="1">
        <v>2080100150049</v>
      </c>
      <c r="B28154" t="s">
        <v>26922</v>
      </c>
    </row>
    <row r="28155" spans="1:2">
      <c r="A28155" s="1">
        <v>2080100150056</v>
      </c>
      <c r="B28155" t="s">
        <v>26923</v>
      </c>
    </row>
    <row r="28156" spans="1:2">
      <c r="A28156" s="1">
        <v>2080100150063</v>
      </c>
      <c r="B28156" t="s">
        <v>26924</v>
      </c>
    </row>
    <row r="28157" spans="1:2">
      <c r="A28157" s="1">
        <v>2080100150070</v>
      </c>
      <c r="B28157" t="s">
        <v>26925</v>
      </c>
    </row>
    <row r="28158" spans="1:2">
      <c r="A28158" s="1">
        <v>2080100150087</v>
      </c>
      <c r="B28158" t="s">
        <v>26926</v>
      </c>
    </row>
    <row r="28159" spans="1:2">
      <c r="A28159" s="1">
        <v>2080100150094</v>
      </c>
      <c r="B28159" t="s">
        <v>26927</v>
      </c>
    </row>
    <row r="28160" spans="1:2">
      <c r="A28160" s="1">
        <v>2080100150100</v>
      </c>
      <c r="B28160" t="s">
        <v>26928</v>
      </c>
    </row>
    <row r="28161" spans="1:2">
      <c r="A28161" s="1">
        <v>2080100150117</v>
      </c>
      <c r="B28161" t="e">
        <f>+T-U-TRAP ANKUK</f>
        <v>#NAME?</v>
      </c>
    </row>
    <row r="28162" spans="1:2">
      <c r="A28162" s="1">
        <v>2080100150124</v>
      </c>
      <c r="B28162" t="s">
        <v>26929</v>
      </c>
    </row>
    <row r="28163" spans="1:2">
      <c r="A28163" s="1">
        <v>2080100150131</v>
      </c>
      <c r="B28163" t="s">
        <v>26930</v>
      </c>
    </row>
    <row r="28164" spans="1:2">
      <c r="A28164" s="1">
        <v>2080100150148</v>
      </c>
      <c r="B28164" t="s">
        <v>26931</v>
      </c>
    </row>
    <row r="28165" spans="1:2">
      <c r="A28165" s="1">
        <v>2080100150155</v>
      </c>
      <c r="B28165" t="s">
        <v>26932</v>
      </c>
    </row>
    <row r="28166" spans="1:2">
      <c r="A28166" s="1">
        <v>2080100150162</v>
      </c>
      <c r="B28166" t="s">
        <v>26933</v>
      </c>
    </row>
    <row r="28167" spans="1:2">
      <c r="A28167" s="1">
        <v>2080100150179</v>
      </c>
      <c r="B28167" t="s">
        <v>26934</v>
      </c>
    </row>
    <row r="28168" spans="1:2">
      <c r="A28168" s="1">
        <v>2080100150186</v>
      </c>
      <c r="B28168" t="s">
        <v>26935</v>
      </c>
    </row>
    <row r="28169" spans="1:2">
      <c r="A28169" s="1">
        <v>2080100150193</v>
      </c>
      <c r="B28169" t="s">
        <v>26936</v>
      </c>
    </row>
    <row r="28170" spans="1:2">
      <c r="A28170" s="1">
        <v>2080100150209</v>
      </c>
      <c r="B28170" t="s">
        <v>26937</v>
      </c>
    </row>
    <row r="28171" spans="1:2">
      <c r="A28171" s="1">
        <v>2080100150216</v>
      </c>
      <c r="B28171" t="s">
        <v>26938</v>
      </c>
    </row>
    <row r="28172" spans="1:2">
      <c r="A28172" s="1">
        <v>2080100150223</v>
      </c>
      <c r="B28172" t="s">
        <v>26939</v>
      </c>
    </row>
    <row r="28173" spans="1:2">
      <c r="A28173" s="1">
        <v>2080100150230</v>
      </c>
      <c r="B28173" t="s">
        <v>26940</v>
      </c>
    </row>
    <row r="28174" spans="1:2">
      <c r="A28174" s="1">
        <v>2080100150247</v>
      </c>
      <c r="B28174" t="s">
        <v>26941</v>
      </c>
    </row>
    <row r="28175" spans="1:2">
      <c r="A28175" s="1">
        <v>2080100150254</v>
      </c>
      <c r="B28175" t="s">
        <v>26942</v>
      </c>
    </row>
    <row r="28176" spans="1:2">
      <c r="A28176" s="1">
        <v>2080100150261</v>
      </c>
      <c r="B28176" t="e">
        <f>+T-SHOWER HEAD MOEN IK2730/PE2730 AQUASTREAM</f>
        <v>#NAME?</v>
      </c>
    </row>
    <row r="28177" spans="1:2">
      <c r="A28177" s="1">
        <v>2080100150278</v>
      </c>
      <c r="B28177" t="s">
        <v>26943</v>
      </c>
    </row>
    <row r="28178" spans="1:2">
      <c r="A28178" s="1">
        <v>2080100150285</v>
      </c>
      <c r="B28178" t="s">
        <v>26944</v>
      </c>
    </row>
    <row r="28179" spans="1:2">
      <c r="A28179" s="1">
        <v>2080100150292</v>
      </c>
      <c r="B28179" t="s">
        <v>26945</v>
      </c>
    </row>
    <row r="28180" spans="1:2">
      <c r="A28180" s="1">
        <v>2080100150308</v>
      </c>
      <c r="B28180" t="s">
        <v>26946</v>
      </c>
    </row>
    <row r="28181" spans="1:2">
      <c r="A28181" s="1">
        <v>2080100150315</v>
      </c>
      <c r="B28181" t="s">
        <v>26947</v>
      </c>
    </row>
    <row r="28182" spans="1:2">
      <c r="A28182" s="1">
        <v>2080100150322</v>
      </c>
      <c r="B28182" t="s">
        <v>26948</v>
      </c>
    </row>
    <row r="28183" spans="1:2">
      <c r="A28183" s="1">
        <v>2080100150339</v>
      </c>
      <c r="B28183" t="s">
        <v>26949</v>
      </c>
    </row>
    <row r="28184" spans="1:2">
      <c r="A28184" s="1">
        <v>2080100150346</v>
      </c>
      <c r="B28184" t="s">
        <v>26950</v>
      </c>
    </row>
    <row r="28185" spans="1:2">
      <c r="A28185" s="1">
        <v>2080100150353</v>
      </c>
      <c r="B28185" t="s">
        <v>26951</v>
      </c>
    </row>
    <row r="28186" spans="1:2">
      <c r="A28186" s="1">
        <v>2080100150360</v>
      </c>
      <c r="B28186" t="s">
        <v>26952</v>
      </c>
    </row>
    <row r="28187" spans="1:2">
      <c r="A28187" s="1">
        <v>2080100150377</v>
      </c>
      <c r="B28187" t="s">
        <v>26953</v>
      </c>
    </row>
    <row r="28188" spans="1:2">
      <c r="A28188" s="1">
        <v>2080100150384</v>
      </c>
      <c r="B28188" t="s">
        <v>26954</v>
      </c>
    </row>
    <row r="28189" spans="1:2">
      <c r="A28189" s="1">
        <v>2080100150391</v>
      </c>
      <c r="B28189" t="s">
        <v>26955</v>
      </c>
    </row>
    <row r="28190" spans="1:2">
      <c r="A28190" s="1">
        <v>2080100150407</v>
      </c>
      <c r="B28190" t="s">
        <v>26956</v>
      </c>
    </row>
    <row r="28191" spans="1:2">
      <c r="A28191" s="1">
        <v>2080100150414</v>
      </c>
      <c r="B28191" t="s">
        <v>26957</v>
      </c>
    </row>
    <row r="28192" spans="1:2">
      <c r="A28192" s="1">
        <v>2080100150421</v>
      </c>
      <c r="B28192" t="s">
        <v>26958</v>
      </c>
    </row>
    <row r="28193" spans="1:2">
      <c r="A28193" s="1">
        <v>2080100150438</v>
      </c>
      <c r="B28193" t="s">
        <v>26959</v>
      </c>
    </row>
    <row r="28194" spans="1:2">
      <c r="A28194" s="1">
        <v>2080100150445</v>
      </c>
      <c r="B28194" t="s">
        <v>26960</v>
      </c>
    </row>
    <row r="28195" spans="1:2">
      <c r="A28195" s="1">
        <v>2080100150452</v>
      </c>
      <c r="B28195" t="s">
        <v>26961</v>
      </c>
    </row>
    <row r="28196" spans="1:2">
      <c r="A28196" s="1">
        <v>2080100150469</v>
      </c>
      <c r="B28196" t="s">
        <v>26962</v>
      </c>
    </row>
    <row r="28197" spans="1:2">
      <c r="A28197" s="1">
        <v>2080100150476</v>
      </c>
      <c r="B28197" t="s">
        <v>26963</v>
      </c>
    </row>
    <row r="28198" spans="1:2">
      <c r="A28198" s="1">
        <v>2080100150483</v>
      </c>
      <c r="B28198" t="s">
        <v>26964</v>
      </c>
    </row>
    <row r="28199" spans="1:2">
      <c r="A28199" s="1">
        <v>2080100150490</v>
      </c>
      <c r="B28199" t="s">
        <v>26965</v>
      </c>
    </row>
    <row r="28200" spans="1:2">
      <c r="A28200" s="1">
        <v>2080100150506</v>
      </c>
      <c r="B28200" t="s">
        <v>26966</v>
      </c>
    </row>
    <row r="28201" spans="1:2">
      <c r="A28201" s="1">
        <v>2080100150513</v>
      </c>
      <c r="B28201" t="s">
        <v>26967</v>
      </c>
    </row>
    <row r="28202" spans="1:2">
      <c r="A28202" s="1">
        <v>2080100150520</v>
      </c>
      <c r="B28202" t="s">
        <v>26968</v>
      </c>
    </row>
    <row r="28203" spans="1:2">
      <c r="A28203" s="1">
        <v>2080100150537</v>
      </c>
      <c r="B28203" t="s">
        <v>26969</v>
      </c>
    </row>
    <row r="28204" spans="1:2">
      <c r="A28204" s="1">
        <v>2080100150544</v>
      </c>
      <c r="B28204" t="s">
        <v>26970</v>
      </c>
    </row>
    <row r="28205" spans="1:2">
      <c r="A28205" s="1">
        <v>2080100150551</v>
      </c>
      <c r="B28205" t="s">
        <v>26971</v>
      </c>
    </row>
    <row r="28206" spans="1:2">
      <c r="A28206" s="1">
        <v>2080100150568</v>
      </c>
      <c r="B28206" t="s">
        <v>26972</v>
      </c>
    </row>
    <row r="28207" spans="1:2">
      <c r="A28207" s="1">
        <v>2080100150575</v>
      </c>
      <c r="B28207" t="s">
        <v>26973</v>
      </c>
    </row>
    <row r="28208" spans="1:2">
      <c r="A28208" s="1">
        <v>2080100150582</v>
      </c>
      <c r="B28208" t="s">
        <v>26974</v>
      </c>
    </row>
    <row r="28209" spans="1:2">
      <c r="A28209" s="1">
        <v>2080100150599</v>
      </c>
      <c r="B28209" t="s">
        <v>26975</v>
      </c>
    </row>
    <row r="28210" spans="1:2">
      <c r="A28210" s="1">
        <v>2080100150605</v>
      </c>
      <c r="B28210" t="s">
        <v>26976</v>
      </c>
    </row>
    <row r="28211" spans="1:2">
      <c r="A28211" s="1">
        <v>2080100150612</v>
      </c>
      <c r="B28211" t="s">
        <v>26977</v>
      </c>
    </row>
    <row r="28212" spans="1:2">
      <c r="A28212" s="1">
        <v>2080100150629</v>
      </c>
      <c r="B28212" t="s">
        <v>26978</v>
      </c>
    </row>
    <row r="28213" spans="1:2">
      <c r="A28213" s="1">
        <v>2080100150636</v>
      </c>
      <c r="B28213" t="s">
        <v>26979</v>
      </c>
    </row>
    <row r="28214" spans="1:2">
      <c r="A28214" s="1">
        <v>2080100150643</v>
      </c>
      <c r="B28214" t="s">
        <v>26980</v>
      </c>
    </row>
    <row r="28215" spans="1:2">
      <c r="A28215" s="1">
        <v>2080100150650</v>
      </c>
      <c r="B28215" t="s">
        <v>26981</v>
      </c>
    </row>
    <row r="28216" spans="1:2">
      <c r="A28216" s="1">
        <v>2080100150667</v>
      </c>
      <c r="B28216" t="s">
        <v>26982</v>
      </c>
    </row>
    <row r="28217" spans="1:2">
      <c r="A28217" s="1">
        <v>2080100150674</v>
      </c>
      <c r="B28217" t="s">
        <v>26983</v>
      </c>
    </row>
    <row r="28218" spans="1:2">
      <c r="A28218" s="1">
        <v>2080100150681</v>
      </c>
      <c r="B28218" t="s">
        <v>26984</v>
      </c>
    </row>
    <row r="28219" spans="1:2">
      <c r="A28219" s="1">
        <v>2080100150698</v>
      </c>
      <c r="B28219" t="s">
        <v>26985</v>
      </c>
    </row>
    <row r="28220" spans="1:2">
      <c r="A28220" s="1">
        <v>2080100150704</v>
      </c>
      <c r="B28220" t="s">
        <v>26986</v>
      </c>
    </row>
    <row r="28221" spans="1:2">
      <c r="A28221" s="1">
        <v>2080100150711</v>
      </c>
      <c r="B28221" t="s">
        <v>26987</v>
      </c>
    </row>
    <row r="28222" spans="1:2">
      <c r="A28222" s="1">
        <v>2080100150728</v>
      </c>
      <c r="B28222" t="s">
        <v>26988</v>
      </c>
    </row>
    <row r="28223" spans="1:2">
      <c r="A28223" s="1">
        <v>2080100150735</v>
      </c>
      <c r="B28223" t="s">
        <v>26989</v>
      </c>
    </row>
    <row r="28224" spans="1:2">
      <c r="A28224" s="1">
        <v>2080100150742</v>
      </c>
      <c r="B28224" t="s">
        <v>26990</v>
      </c>
    </row>
    <row r="28225" spans="1:2">
      <c r="A28225" s="1">
        <v>2080100150759</v>
      </c>
      <c r="B28225" t="s">
        <v>26991</v>
      </c>
    </row>
    <row r="28226" spans="1:2">
      <c r="A28226" s="1">
        <v>2080100150766</v>
      </c>
      <c r="B28226" t="s">
        <v>26992</v>
      </c>
    </row>
    <row r="28227" spans="1:2">
      <c r="A28227" s="1">
        <v>2080100150773</v>
      </c>
      <c r="B28227" t="s">
        <v>26993</v>
      </c>
    </row>
    <row r="28228" spans="1:2">
      <c r="A28228" s="1">
        <v>2080100150780</v>
      </c>
      <c r="B28228" t="s">
        <v>26994</v>
      </c>
    </row>
    <row r="28229" spans="1:2">
      <c r="A28229" s="1">
        <v>2080100150797</v>
      </c>
      <c r="B28229" t="s">
        <v>26995</v>
      </c>
    </row>
    <row r="28230" spans="1:2">
      <c r="A28230" s="1">
        <v>2080100150803</v>
      </c>
      <c r="B28230" t="s">
        <v>26996</v>
      </c>
    </row>
    <row r="28231" spans="1:2">
      <c r="A28231" s="1">
        <v>2080100150810</v>
      </c>
      <c r="B28231" t="s">
        <v>26997</v>
      </c>
    </row>
    <row r="28232" spans="1:2">
      <c r="A28232" s="1">
        <v>2080100150827</v>
      </c>
      <c r="B28232" t="s">
        <v>26998</v>
      </c>
    </row>
    <row r="28233" spans="1:2">
      <c r="A28233" s="1">
        <v>2080100150834</v>
      </c>
      <c r="B28233" t="s">
        <v>26999</v>
      </c>
    </row>
    <row r="28234" spans="1:2">
      <c r="A28234" s="1">
        <v>2080100150841</v>
      </c>
      <c r="B28234" t="s">
        <v>27000</v>
      </c>
    </row>
    <row r="28235" spans="1:2">
      <c r="A28235" s="1">
        <v>2080100150858</v>
      </c>
      <c r="B28235" t="s">
        <v>27001</v>
      </c>
    </row>
    <row r="28236" spans="1:2">
      <c r="A28236" s="1">
        <v>2080100150865</v>
      </c>
      <c r="B28236" t="s">
        <v>27002</v>
      </c>
    </row>
    <row r="28237" spans="1:2">
      <c r="A28237" s="1">
        <v>2080100150872</v>
      </c>
      <c r="B28237" t="s">
        <v>27003</v>
      </c>
    </row>
    <row r="28238" spans="1:2">
      <c r="A28238" s="1">
        <v>2080100150889</v>
      </c>
      <c r="B28238" t="s">
        <v>27004</v>
      </c>
    </row>
    <row r="28239" spans="1:2">
      <c r="A28239" s="1">
        <v>2080100150896</v>
      </c>
      <c r="B28239" t="s">
        <v>27005</v>
      </c>
    </row>
    <row r="28240" spans="1:2">
      <c r="A28240" s="1">
        <v>2080100150902</v>
      </c>
      <c r="B28240" t="s">
        <v>27006</v>
      </c>
    </row>
    <row r="28241" spans="1:2">
      <c r="A28241" s="1">
        <v>2080100150919</v>
      </c>
      <c r="B28241" t="s">
        <v>27007</v>
      </c>
    </row>
    <row r="28242" spans="1:2">
      <c r="A28242" s="1">
        <v>2080100150926</v>
      </c>
      <c r="B28242" t="s">
        <v>27008</v>
      </c>
    </row>
    <row r="28243" spans="1:2">
      <c r="A28243" s="1">
        <v>2080100150933</v>
      </c>
      <c r="B28243" t="s">
        <v>27009</v>
      </c>
    </row>
    <row r="28244" spans="1:2">
      <c r="A28244" s="1">
        <v>2080100150940</v>
      </c>
      <c r="B28244" t="s">
        <v>27010</v>
      </c>
    </row>
    <row r="28245" spans="1:2">
      <c r="A28245" s="1">
        <v>2080100150957</v>
      </c>
      <c r="B28245" t="s">
        <v>27011</v>
      </c>
    </row>
    <row r="28246" spans="1:2">
      <c r="A28246" s="1">
        <v>2080100150964</v>
      </c>
      <c r="B28246" t="s">
        <v>27012</v>
      </c>
    </row>
    <row r="28247" spans="1:2">
      <c r="A28247" s="1">
        <v>2080100150971</v>
      </c>
      <c r="B28247" t="s">
        <v>27013</v>
      </c>
    </row>
    <row r="28248" spans="1:2">
      <c r="A28248" s="1">
        <v>2080100150988</v>
      </c>
      <c r="B28248" t="s">
        <v>27014</v>
      </c>
    </row>
    <row r="28249" spans="1:2">
      <c r="A28249" s="1">
        <v>2080100150995</v>
      </c>
      <c r="B28249" t="s">
        <v>27015</v>
      </c>
    </row>
    <row r="28250" spans="1:2">
      <c r="A28250" s="1">
        <v>2080100151008</v>
      </c>
      <c r="B28250" t="s">
        <v>27016</v>
      </c>
    </row>
    <row r="28251" spans="1:2">
      <c r="A28251" s="1">
        <v>2080100151015</v>
      </c>
      <c r="B28251" t="s">
        <v>27017</v>
      </c>
    </row>
    <row r="28252" spans="1:2">
      <c r="A28252" s="1">
        <v>2080100151022</v>
      </c>
      <c r="B28252" t="s">
        <v>27018</v>
      </c>
    </row>
    <row r="28253" spans="1:2">
      <c r="A28253" s="1">
        <v>2080100151039</v>
      </c>
      <c r="B28253" t="s">
        <v>27019</v>
      </c>
    </row>
    <row r="28254" spans="1:2">
      <c r="A28254" s="1">
        <v>2080100151046</v>
      </c>
      <c r="B28254" t="s">
        <v>27020</v>
      </c>
    </row>
    <row r="28255" spans="1:2">
      <c r="A28255" s="1">
        <v>2080100151053</v>
      </c>
      <c r="B28255" t="s">
        <v>27021</v>
      </c>
    </row>
    <row r="28256" spans="1:2">
      <c r="A28256" s="1">
        <v>2080100151060</v>
      </c>
      <c r="B28256" t="s">
        <v>27022</v>
      </c>
    </row>
    <row r="28257" spans="1:2">
      <c r="A28257" s="1">
        <v>2080100151077</v>
      </c>
      <c r="B28257" t="s">
        <v>27023</v>
      </c>
    </row>
    <row r="28258" spans="1:2">
      <c r="A28258" s="1">
        <v>2080100151084</v>
      </c>
      <c r="B28258" t="s">
        <v>27024</v>
      </c>
    </row>
    <row r="28259" spans="1:2">
      <c r="A28259" s="1">
        <v>2080100151091</v>
      </c>
      <c r="B28259" t="s">
        <v>27025</v>
      </c>
    </row>
    <row r="28260" spans="1:2">
      <c r="A28260" s="1">
        <v>2080100151107</v>
      </c>
      <c r="B28260" t="s">
        <v>27026</v>
      </c>
    </row>
    <row r="28261" spans="1:2">
      <c r="A28261" s="1">
        <v>2080100151114</v>
      </c>
      <c r="B28261" t="s">
        <v>27027</v>
      </c>
    </row>
    <row r="28262" spans="1:2">
      <c r="A28262" s="1">
        <v>2080100151121</v>
      </c>
      <c r="B28262" t="s">
        <v>27028</v>
      </c>
    </row>
    <row r="28263" spans="1:2">
      <c r="A28263" s="1">
        <v>2080100151138</v>
      </c>
      <c r="B28263" t="s">
        <v>27029</v>
      </c>
    </row>
    <row r="28264" spans="1:2">
      <c r="A28264" s="1">
        <v>2080100151145</v>
      </c>
      <c r="B28264" t="s">
        <v>27030</v>
      </c>
    </row>
    <row r="28265" spans="1:2">
      <c r="A28265" s="1">
        <v>2080100151152</v>
      </c>
      <c r="B28265" t="s">
        <v>27031</v>
      </c>
    </row>
    <row r="28266" spans="1:2">
      <c r="A28266" s="1">
        <v>2080100151169</v>
      </c>
      <c r="B28266" t="s">
        <v>27032</v>
      </c>
    </row>
    <row r="28267" spans="1:2">
      <c r="A28267" s="1">
        <v>2080100151176</v>
      </c>
      <c r="B28267" t="s">
        <v>27033</v>
      </c>
    </row>
    <row r="28268" spans="1:2">
      <c r="A28268" s="1">
        <v>2080100151183</v>
      </c>
      <c r="B28268" t="s">
        <v>27034</v>
      </c>
    </row>
    <row r="28269" spans="1:2">
      <c r="A28269" s="1">
        <v>2080100151190</v>
      </c>
      <c r="B28269" t="s">
        <v>27035</v>
      </c>
    </row>
    <row r="28270" spans="1:2">
      <c r="A28270" s="1">
        <v>2080100151206</v>
      </c>
      <c r="B28270" t="s">
        <v>27036</v>
      </c>
    </row>
    <row r="28271" spans="1:2">
      <c r="A28271" s="1">
        <v>2080100151220</v>
      </c>
      <c r="B28271" t="s">
        <v>27037</v>
      </c>
    </row>
    <row r="28272" spans="1:2">
      <c r="A28272" s="1">
        <v>2080100151237</v>
      </c>
      <c r="B28272" t="s">
        <v>27038</v>
      </c>
    </row>
    <row r="28273" spans="1:2">
      <c r="A28273" s="1">
        <v>2080100151244</v>
      </c>
      <c r="B28273" t="s">
        <v>27039</v>
      </c>
    </row>
    <row r="28274" spans="1:2">
      <c r="A28274" s="1">
        <v>2080100151251</v>
      </c>
      <c r="B28274" t="s">
        <v>27040</v>
      </c>
    </row>
    <row r="28275" spans="1:2">
      <c r="A28275" s="1">
        <v>2080100151268</v>
      </c>
      <c r="B28275" t="s">
        <v>27041</v>
      </c>
    </row>
    <row r="28276" spans="1:2">
      <c r="A28276" s="1">
        <v>2080100151275</v>
      </c>
      <c r="B28276" t="s">
        <v>27042</v>
      </c>
    </row>
    <row r="28277" spans="1:2">
      <c r="A28277" s="1">
        <v>2080100217926</v>
      </c>
      <c r="B28277" t="s">
        <v>27043</v>
      </c>
    </row>
    <row r="28278" spans="1:2">
      <c r="A28278" s="1">
        <v>2080100218251</v>
      </c>
      <c r="B28278" t="s">
        <v>27044</v>
      </c>
    </row>
    <row r="28279" spans="1:2">
      <c r="A28279" s="1">
        <v>2080100218466</v>
      </c>
      <c r="B28279" t="s">
        <v>27045</v>
      </c>
    </row>
    <row r="28280" spans="1:2">
      <c r="A28280" s="1">
        <v>2080100218480</v>
      </c>
      <c r="B28280" t="s">
        <v>27046</v>
      </c>
    </row>
    <row r="28281" spans="1:2">
      <c r="A28281" s="1">
        <v>2080100218497</v>
      </c>
      <c r="B28281" t="s">
        <v>27047</v>
      </c>
    </row>
    <row r="28282" spans="1:2">
      <c r="A28282" s="1">
        <v>2080100218503</v>
      </c>
      <c r="B28282" t="s">
        <v>27048</v>
      </c>
    </row>
    <row r="28283" spans="1:2">
      <c r="A28283" s="1">
        <v>2080100218510</v>
      </c>
      <c r="B28283" t="s">
        <v>27049</v>
      </c>
    </row>
    <row r="28284" spans="1:2">
      <c r="A28284" s="1">
        <v>2080100218558</v>
      </c>
      <c r="B28284" t="s">
        <v>27050</v>
      </c>
    </row>
    <row r="28285" spans="1:2">
      <c r="A28285" s="1">
        <v>2080100218565</v>
      </c>
      <c r="B28285" t="s">
        <v>27051</v>
      </c>
    </row>
    <row r="28286" spans="1:2">
      <c r="A28286" s="1">
        <v>2080100218572</v>
      </c>
      <c r="B28286" t="s">
        <v>27052</v>
      </c>
    </row>
    <row r="28287" spans="1:2">
      <c r="A28287" s="1">
        <v>2080100218602</v>
      </c>
      <c r="B28287" t="s">
        <v>27053</v>
      </c>
    </row>
    <row r="28288" spans="1:2">
      <c r="A28288" s="1">
        <v>2080100218626</v>
      </c>
      <c r="B28288" t="s">
        <v>27054</v>
      </c>
    </row>
    <row r="28289" spans="1:2">
      <c r="A28289" s="1">
        <v>2080100218633</v>
      </c>
      <c r="B28289" t="s">
        <v>27055</v>
      </c>
    </row>
    <row r="28290" spans="1:2">
      <c r="A28290" s="1">
        <v>2080100218664</v>
      </c>
      <c r="B28290" t="s">
        <v>27056</v>
      </c>
    </row>
    <row r="28291" spans="1:2">
      <c r="A28291" s="1">
        <v>2080100218688</v>
      </c>
      <c r="B28291" t="s">
        <v>27057</v>
      </c>
    </row>
    <row r="28292" spans="1:2">
      <c r="A28292" s="1">
        <v>2080100218701</v>
      </c>
      <c r="B28292" t="s">
        <v>27058</v>
      </c>
    </row>
    <row r="28293" spans="1:2">
      <c r="A28293" s="1">
        <v>2080100218725</v>
      </c>
      <c r="B28293" t="s">
        <v>27059</v>
      </c>
    </row>
    <row r="28294" spans="1:2">
      <c r="A28294" s="1">
        <v>2080100218732</v>
      </c>
      <c r="B28294" t="s">
        <v>27060</v>
      </c>
    </row>
    <row r="28295" spans="1:2">
      <c r="A28295" s="1">
        <v>2080100218749</v>
      </c>
      <c r="B28295" t="s">
        <v>27061</v>
      </c>
    </row>
    <row r="28296" spans="1:2">
      <c r="A28296" s="1">
        <v>2080100218756</v>
      </c>
      <c r="B28296" t="s">
        <v>27062</v>
      </c>
    </row>
    <row r="28297" spans="1:2">
      <c r="A28297" s="1">
        <v>2080100218763</v>
      </c>
      <c r="B28297" t="s">
        <v>27063</v>
      </c>
    </row>
    <row r="28298" spans="1:2">
      <c r="A28298" s="1">
        <v>2080100218787</v>
      </c>
      <c r="B28298" t="s">
        <v>27064</v>
      </c>
    </row>
    <row r="28299" spans="1:2">
      <c r="A28299" s="1">
        <v>2080100218794</v>
      </c>
      <c r="B28299" t="s">
        <v>27065</v>
      </c>
    </row>
    <row r="28300" spans="1:2">
      <c r="A28300" s="1">
        <v>2080100218824</v>
      </c>
      <c r="B28300" t="s">
        <v>27066</v>
      </c>
    </row>
    <row r="28301" spans="1:2">
      <c r="A28301" s="1">
        <v>2080100218831</v>
      </c>
      <c r="B28301" t="s">
        <v>27067</v>
      </c>
    </row>
    <row r="28302" spans="1:2">
      <c r="A28302" s="1">
        <v>2080100218848</v>
      </c>
      <c r="B28302" t="s">
        <v>27068</v>
      </c>
    </row>
    <row r="28303" spans="1:2">
      <c r="A28303" s="1">
        <v>2080100218855</v>
      </c>
      <c r="B28303" t="s">
        <v>27069</v>
      </c>
    </row>
    <row r="28304" spans="1:2">
      <c r="A28304" s="1">
        <v>2080100218862</v>
      </c>
      <c r="B28304" t="s">
        <v>27070</v>
      </c>
    </row>
    <row r="28305" spans="1:2">
      <c r="A28305" s="1">
        <v>2080100218879</v>
      </c>
      <c r="B28305" t="s">
        <v>27071</v>
      </c>
    </row>
    <row r="28306" spans="1:2">
      <c r="A28306" s="1">
        <v>2080100218886</v>
      </c>
      <c r="B28306" t="s">
        <v>27072</v>
      </c>
    </row>
    <row r="28307" spans="1:2">
      <c r="A28307" s="1">
        <v>2080100218893</v>
      </c>
      <c r="B28307" t="s">
        <v>27073</v>
      </c>
    </row>
    <row r="28308" spans="1:2">
      <c r="A28308" s="1">
        <v>2080100218909</v>
      </c>
      <c r="B28308" t="s">
        <v>27074</v>
      </c>
    </row>
    <row r="28309" spans="1:2">
      <c r="A28309" s="1">
        <v>2080100218916</v>
      </c>
      <c r="B28309" t="s">
        <v>27075</v>
      </c>
    </row>
    <row r="28310" spans="1:2">
      <c r="A28310" s="1">
        <v>2080100218923</v>
      </c>
      <c r="B28310" t="s">
        <v>27076</v>
      </c>
    </row>
    <row r="28311" spans="1:2">
      <c r="A28311" s="1">
        <v>2080100218947</v>
      </c>
      <c r="B28311" t="s">
        <v>27077</v>
      </c>
    </row>
    <row r="28312" spans="1:2">
      <c r="A28312" s="1">
        <v>2080100218954</v>
      </c>
      <c r="B28312" t="s">
        <v>27078</v>
      </c>
    </row>
    <row r="28313" spans="1:2">
      <c r="A28313" s="1">
        <v>2080100218985</v>
      </c>
      <c r="B28313" t="s">
        <v>27079</v>
      </c>
    </row>
    <row r="28314" spans="1:2">
      <c r="A28314" s="1">
        <v>2080100218992</v>
      </c>
      <c r="B28314" t="s">
        <v>27080</v>
      </c>
    </row>
    <row r="28315" spans="1:2">
      <c r="A28315" s="1">
        <v>2080100219005</v>
      </c>
      <c r="B28315" t="s">
        <v>27081</v>
      </c>
    </row>
    <row r="28316" spans="1:2">
      <c r="A28316" s="1">
        <v>2080100219012</v>
      </c>
      <c r="B28316" t="s">
        <v>27082</v>
      </c>
    </row>
    <row r="28317" spans="1:2">
      <c r="A28317" s="1">
        <v>2080100219029</v>
      </c>
      <c r="B28317" t="s">
        <v>27083</v>
      </c>
    </row>
    <row r="28318" spans="1:2">
      <c r="A28318" s="1">
        <v>2080100219036</v>
      </c>
      <c r="B28318" t="s">
        <v>27084</v>
      </c>
    </row>
    <row r="28319" spans="1:2">
      <c r="A28319" s="1">
        <v>2080100219043</v>
      </c>
      <c r="B28319" t="s">
        <v>27085</v>
      </c>
    </row>
    <row r="28320" spans="1:2">
      <c r="A28320" s="1">
        <v>2080100219067</v>
      </c>
      <c r="B28320" t="s">
        <v>27086</v>
      </c>
    </row>
    <row r="28321" spans="1:2">
      <c r="A28321" s="1">
        <v>2080100219074</v>
      </c>
      <c r="B28321" t="s">
        <v>27087</v>
      </c>
    </row>
    <row r="28322" spans="1:2">
      <c r="A28322" s="1">
        <v>2080100219081</v>
      </c>
      <c r="B28322" t="s">
        <v>27088</v>
      </c>
    </row>
    <row r="28323" spans="1:2">
      <c r="A28323" s="1">
        <v>2080100219128</v>
      </c>
      <c r="B28323" t="s">
        <v>27089</v>
      </c>
    </row>
    <row r="28324" spans="1:2">
      <c r="A28324" s="1">
        <v>2080100219135</v>
      </c>
      <c r="B28324" t="s">
        <v>27090</v>
      </c>
    </row>
    <row r="28325" spans="1:2">
      <c r="A28325" s="1">
        <v>2080100219142</v>
      </c>
      <c r="B28325" t="s">
        <v>27091</v>
      </c>
    </row>
    <row r="28326" spans="1:2">
      <c r="A28326" s="1">
        <v>2080100219159</v>
      </c>
      <c r="B28326" t="s">
        <v>27092</v>
      </c>
    </row>
    <row r="28327" spans="1:2">
      <c r="A28327" s="1">
        <v>2080100219166</v>
      </c>
      <c r="B28327" t="s">
        <v>27093</v>
      </c>
    </row>
    <row r="28328" spans="1:2">
      <c r="A28328" s="1">
        <v>2080100219173</v>
      </c>
      <c r="B28328" t="s">
        <v>27094</v>
      </c>
    </row>
    <row r="28329" spans="1:2">
      <c r="A28329" s="1">
        <v>2080100219180</v>
      </c>
      <c r="B28329" t="s">
        <v>27095</v>
      </c>
    </row>
    <row r="28330" spans="1:2">
      <c r="A28330" s="1">
        <v>2080100219197</v>
      </c>
      <c r="B28330" t="s">
        <v>27096</v>
      </c>
    </row>
    <row r="28331" spans="1:2">
      <c r="A28331" s="1">
        <v>2080100219210</v>
      </c>
      <c r="B28331" t="s">
        <v>27045</v>
      </c>
    </row>
    <row r="28332" spans="1:2">
      <c r="A28332" s="1">
        <v>2080100219227</v>
      </c>
      <c r="B28332" t="s">
        <v>27097</v>
      </c>
    </row>
    <row r="28333" spans="1:2">
      <c r="A28333" s="1">
        <v>2080100219234</v>
      </c>
      <c r="B28333" t="s">
        <v>27046</v>
      </c>
    </row>
    <row r="28334" spans="1:2">
      <c r="A28334" s="1">
        <v>2080100219326</v>
      </c>
      <c r="B28334" t="s">
        <v>27048</v>
      </c>
    </row>
    <row r="28335" spans="1:2">
      <c r="A28335" s="1">
        <v>2080100219593</v>
      </c>
      <c r="B28335" t="s">
        <v>27098</v>
      </c>
    </row>
    <row r="28336" spans="1:2">
      <c r="A28336" s="1">
        <v>2080100219609</v>
      </c>
      <c r="B28336" t="s">
        <v>27099</v>
      </c>
    </row>
    <row r="28337" spans="1:2">
      <c r="A28337" s="1">
        <v>2080100219616</v>
      </c>
      <c r="B28337" t="s">
        <v>27100</v>
      </c>
    </row>
    <row r="28338" spans="1:2">
      <c r="A28338" s="1">
        <v>2080100219623</v>
      </c>
      <c r="B28338" t="s">
        <v>27101</v>
      </c>
    </row>
    <row r="28339" spans="1:2">
      <c r="A28339" s="1">
        <v>2080100219630</v>
      </c>
      <c r="B28339" t="s">
        <v>27102</v>
      </c>
    </row>
    <row r="28340" spans="1:2">
      <c r="A28340" s="1">
        <v>2080100219647</v>
      </c>
      <c r="B28340" t="s">
        <v>27103</v>
      </c>
    </row>
    <row r="28341" spans="1:2">
      <c r="A28341" s="1">
        <v>2080100219753</v>
      </c>
      <c r="B28341" t="s">
        <v>27104</v>
      </c>
    </row>
    <row r="28342" spans="1:2">
      <c r="A28342" s="1">
        <v>2080100219760</v>
      </c>
      <c r="B28342" t="s">
        <v>27105</v>
      </c>
    </row>
    <row r="28343" spans="1:2">
      <c r="A28343" s="1">
        <v>2080100219777</v>
      </c>
      <c r="B28343" t="s">
        <v>27106</v>
      </c>
    </row>
    <row r="28344" spans="1:2">
      <c r="A28344" s="1">
        <v>2080100219784</v>
      </c>
      <c r="B28344" t="s">
        <v>27107</v>
      </c>
    </row>
    <row r="28345" spans="1:2">
      <c r="A28345" s="1">
        <v>2080100219791</v>
      </c>
      <c r="B28345" t="s">
        <v>27108</v>
      </c>
    </row>
    <row r="28346" spans="1:2">
      <c r="A28346" s="1">
        <v>2080100221640</v>
      </c>
      <c r="B28346" t="s">
        <v>27109</v>
      </c>
    </row>
    <row r="28347" spans="1:2">
      <c r="A28347" s="1">
        <v>2080100221657</v>
      </c>
      <c r="B28347" t="s">
        <v>27110</v>
      </c>
    </row>
    <row r="28348" spans="1:2">
      <c r="A28348" s="1">
        <v>2080100221671</v>
      </c>
      <c r="B28348" t="s">
        <v>27111</v>
      </c>
    </row>
    <row r="28349" spans="1:2">
      <c r="A28349" s="1">
        <v>2080100221688</v>
      </c>
      <c r="B28349" t="s">
        <v>27112</v>
      </c>
    </row>
    <row r="28350" spans="1:2">
      <c r="A28350" s="1">
        <v>2080100223644</v>
      </c>
      <c r="B28350" t="s">
        <v>27113</v>
      </c>
    </row>
    <row r="28351" spans="1:2">
      <c r="A28351" s="1">
        <v>2080100223651</v>
      </c>
      <c r="B28351" t="s">
        <v>27114</v>
      </c>
    </row>
    <row r="28352" spans="1:2">
      <c r="A28352" s="1">
        <v>2080100223736</v>
      </c>
      <c r="B28352" t="s">
        <v>27115</v>
      </c>
    </row>
    <row r="28353" spans="1:2">
      <c r="A28353" s="1">
        <v>2080100223750</v>
      </c>
      <c r="B28353" t="s">
        <v>27116</v>
      </c>
    </row>
    <row r="28354" spans="1:2">
      <c r="A28354" s="1">
        <v>2080100223798</v>
      </c>
      <c r="B28354" t="s">
        <v>27117</v>
      </c>
    </row>
    <row r="28355" spans="1:2">
      <c r="A28355" s="1">
        <v>2080100223804</v>
      </c>
      <c r="B28355" t="s">
        <v>27118</v>
      </c>
    </row>
    <row r="28356" spans="1:2">
      <c r="A28356" s="1">
        <v>2080100223811</v>
      </c>
      <c r="B28356" t="s">
        <v>27119</v>
      </c>
    </row>
    <row r="28357" spans="1:2">
      <c r="A28357" s="1">
        <v>2080100223828</v>
      </c>
      <c r="B28357" t="s">
        <v>27120</v>
      </c>
    </row>
    <row r="28358" spans="1:2">
      <c r="A28358" s="1">
        <v>2080100223835</v>
      </c>
      <c r="B28358" t="s">
        <v>27121</v>
      </c>
    </row>
    <row r="28359" spans="1:2">
      <c r="A28359" s="1">
        <v>2080100224290</v>
      </c>
      <c r="B28359" t="s">
        <v>27122</v>
      </c>
    </row>
    <row r="28360" spans="1:2">
      <c r="A28360" s="1">
        <v>2080100224306</v>
      </c>
      <c r="B28360" t="s">
        <v>27123</v>
      </c>
    </row>
    <row r="28361" spans="1:2">
      <c r="A28361" s="1">
        <v>2080100224443</v>
      </c>
      <c r="B28361" t="s">
        <v>27124</v>
      </c>
    </row>
    <row r="28362" spans="1:2">
      <c r="A28362" s="1">
        <v>2080100224467</v>
      </c>
      <c r="B28362" t="s">
        <v>27125</v>
      </c>
    </row>
    <row r="28363" spans="1:2">
      <c r="A28363" s="1">
        <v>2080100224481</v>
      </c>
      <c r="B28363" t="s">
        <v>27126</v>
      </c>
    </row>
    <row r="28364" spans="1:2">
      <c r="A28364" s="1">
        <v>2080100224498</v>
      </c>
      <c r="B28364" t="s">
        <v>27127</v>
      </c>
    </row>
    <row r="28365" spans="1:2">
      <c r="A28365" s="1">
        <v>2080100224504</v>
      </c>
      <c r="B28365" t="s">
        <v>27128</v>
      </c>
    </row>
    <row r="28366" spans="1:2">
      <c r="A28366" s="1">
        <v>2080100224511</v>
      </c>
      <c r="B28366" t="s">
        <v>27129</v>
      </c>
    </row>
    <row r="28367" spans="1:2">
      <c r="A28367" s="1">
        <v>2080100224597</v>
      </c>
      <c r="B28367" t="s">
        <v>22469</v>
      </c>
    </row>
    <row r="28368" spans="1:2">
      <c r="A28368" s="1">
        <v>2080100224603</v>
      </c>
      <c r="B28368" t="s">
        <v>22470</v>
      </c>
    </row>
    <row r="28369" spans="1:2">
      <c r="A28369" s="1">
        <v>2080100224610</v>
      </c>
      <c r="B28369" t="s">
        <v>27130</v>
      </c>
    </row>
    <row r="28370" spans="1:2">
      <c r="A28370" s="1">
        <v>2080100224627</v>
      </c>
      <c r="B28370" t="s">
        <v>27131</v>
      </c>
    </row>
    <row r="28371" spans="1:2">
      <c r="A28371" s="1">
        <v>2080100224634</v>
      </c>
      <c r="B28371" t="s">
        <v>27132</v>
      </c>
    </row>
    <row r="28372" spans="1:2">
      <c r="A28372" s="1">
        <v>2080100224641</v>
      </c>
      <c r="B28372" t="s">
        <v>27133</v>
      </c>
    </row>
    <row r="28373" spans="1:2">
      <c r="A28373" s="1">
        <v>2080100224658</v>
      </c>
      <c r="B28373" t="s">
        <v>27134</v>
      </c>
    </row>
    <row r="28374" spans="1:2">
      <c r="A28374" s="1">
        <v>2080100224665</v>
      </c>
      <c r="B28374" t="s">
        <v>27135</v>
      </c>
    </row>
    <row r="28375" spans="1:2">
      <c r="A28375" s="1">
        <v>2080100224672</v>
      </c>
      <c r="B28375" t="s">
        <v>27136</v>
      </c>
    </row>
    <row r="28376" spans="1:2">
      <c r="A28376" s="1">
        <v>2080100224689</v>
      </c>
      <c r="B28376" t="e">
        <f>+T-TANK TO BOWL FLUIDMASTER CLEANING</f>
        <v>#NAME?</v>
      </c>
    </row>
    <row r="28377" spans="1:2">
      <c r="A28377" s="1">
        <v>2080100224696</v>
      </c>
      <c r="B28377" t="s">
        <v>22471</v>
      </c>
    </row>
    <row r="28378" spans="1:2">
      <c r="A28378" s="1">
        <v>2080100224702</v>
      </c>
      <c r="B28378" t="s">
        <v>22472</v>
      </c>
    </row>
    <row r="28379" spans="1:2">
      <c r="A28379" s="1">
        <v>2080100224719</v>
      </c>
      <c r="B28379" t="s">
        <v>27137</v>
      </c>
    </row>
    <row r="28380" spans="1:2">
      <c r="A28380" s="1">
        <v>2080100224726</v>
      </c>
      <c r="B28380" t="s">
        <v>27138</v>
      </c>
    </row>
    <row r="28381" spans="1:2">
      <c r="A28381" s="1">
        <v>2080100224733</v>
      </c>
      <c r="B28381" t="s">
        <v>27139</v>
      </c>
    </row>
    <row r="28382" spans="1:2">
      <c r="A28382" s="1">
        <v>2080100224740</v>
      </c>
      <c r="B28382" t="s">
        <v>27140</v>
      </c>
    </row>
    <row r="28383" spans="1:2">
      <c r="A28383" s="1">
        <v>2080100224757</v>
      </c>
      <c r="B28383" t="s">
        <v>27141</v>
      </c>
    </row>
    <row r="28384" spans="1:2">
      <c r="A28384" s="1">
        <v>2080100224764</v>
      </c>
      <c r="B28384" t="s">
        <v>22473</v>
      </c>
    </row>
    <row r="28385" spans="1:2">
      <c r="A28385" s="1">
        <v>2080100224771</v>
      </c>
      <c r="B28385" t="s">
        <v>27142</v>
      </c>
    </row>
    <row r="28386" spans="1:2">
      <c r="A28386" s="1">
        <v>2080100224788</v>
      </c>
      <c r="B28386" t="s">
        <v>22474</v>
      </c>
    </row>
    <row r="28387" spans="1:2">
      <c r="A28387" s="1">
        <v>2080100224795</v>
      </c>
      <c r="B28387" t="s">
        <v>22475</v>
      </c>
    </row>
    <row r="28388" spans="1:2">
      <c r="A28388" s="1">
        <v>2080100224801</v>
      </c>
      <c r="B28388" t="s">
        <v>22477</v>
      </c>
    </row>
    <row r="28389" spans="1:2">
      <c r="A28389" s="1">
        <v>2080100224818</v>
      </c>
      <c r="B28389" t="s">
        <v>22478</v>
      </c>
    </row>
    <row r="28390" spans="1:2">
      <c r="A28390" s="1">
        <v>2080100224825</v>
      </c>
      <c r="B28390" t="s">
        <v>22479</v>
      </c>
    </row>
    <row r="28391" spans="1:2">
      <c r="A28391" s="1">
        <v>2080100224832</v>
      </c>
      <c r="B28391" t="s">
        <v>22480</v>
      </c>
    </row>
    <row r="28392" spans="1:2">
      <c r="A28392" s="1">
        <v>2080100224849</v>
      </c>
      <c r="B28392" t="s">
        <v>22481</v>
      </c>
    </row>
    <row r="28393" spans="1:2">
      <c r="A28393" s="1">
        <v>2080100224856</v>
      </c>
      <c r="B28393" t="s">
        <v>22482</v>
      </c>
    </row>
    <row r="28394" spans="1:2">
      <c r="A28394" s="1">
        <v>2080100224863</v>
      </c>
      <c r="B28394" t="s">
        <v>22483</v>
      </c>
    </row>
    <row r="28395" spans="1:2">
      <c r="A28395" s="1">
        <v>2080100224870</v>
      </c>
      <c r="B28395" t="s">
        <v>27143</v>
      </c>
    </row>
    <row r="28396" spans="1:2">
      <c r="A28396" s="1">
        <v>2080100224887</v>
      </c>
      <c r="B28396" t="s">
        <v>27144</v>
      </c>
    </row>
    <row r="28397" spans="1:2">
      <c r="A28397" s="1">
        <v>2080100224894</v>
      </c>
      <c r="B28397" t="s">
        <v>27145</v>
      </c>
    </row>
    <row r="28398" spans="1:2">
      <c r="A28398" s="1">
        <v>2080100224900</v>
      </c>
      <c r="B28398" t="s">
        <v>22484</v>
      </c>
    </row>
    <row r="28399" spans="1:2">
      <c r="A28399" s="1">
        <v>2080100224917</v>
      </c>
      <c r="B28399" t="s">
        <v>22485</v>
      </c>
    </row>
    <row r="28400" spans="1:2">
      <c r="A28400" s="1">
        <v>2080100224924</v>
      </c>
      <c r="B28400" t="s">
        <v>22486</v>
      </c>
    </row>
    <row r="28401" spans="1:2">
      <c r="A28401" s="1">
        <v>2080100224931</v>
      </c>
      <c r="B28401" t="s">
        <v>27146</v>
      </c>
    </row>
    <row r="28402" spans="1:2">
      <c r="A28402" s="1">
        <v>2080100224948</v>
      </c>
      <c r="B28402" t="s">
        <v>27147</v>
      </c>
    </row>
    <row r="28403" spans="1:2">
      <c r="A28403" s="1">
        <v>2080100224955</v>
      </c>
      <c r="B28403" t="s">
        <v>27148</v>
      </c>
    </row>
    <row r="28404" spans="1:2">
      <c r="A28404" s="1">
        <v>2080100224962</v>
      </c>
      <c r="B28404" t="s">
        <v>27149</v>
      </c>
    </row>
    <row r="28405" spans="1:2">
      <c r="A28405" s="1">
        <v>2080100224979</v>
      </c>
      <c r="B28405" t="s">
        <v>22487</v>
      </c>
    </row>
    <row r="28406" spans="1:2">
      <c r="A28406" s="1">
        <v>2080100224986</v>
      </c>
      <c r="B28406" t="s">
        <v>22488</v>
      </c>
    </row>
    <row r="28407" spans="1:2">
      <c r="A28407" s="1">
        <v>2080100224993</v>
      </c>
      <c r="B28407" t="s">
        <v>22489</v>
      </c>
    </row>
    <row r="28408" spans="1:2">
      <c r="A28408" s="1">
        <v>2080100225006</v>
      </c>
      <c r="B28408" t="s">
        <v>22490</v>
      </c>
    </row>
    <row r="28409" spans="1:2">
      <c r="A28409" s="1">
        <v>2080100225013</v>
      </c>
      <c r="B28409" t="s">
        <v>22491</v>
      </c>
    </row>
    <row r="28410" spans="1:2">
      <c r="A28410" s="1">
        <v>2080100225020</v>
      </c>
      <c r="B28410" t="s">
        <v>22492</v>
      </c>
    </row>
    <row r="28411" spans="1:2">
      <c r="A28411" s="1">
        <v>2080100225037</v>
      </c>
      <c r="B28411" t="s">
        <v>22493</v>
      </c>
    </row>
    <row r="28412" spans="1:2">
      <c r="A28412" s="1">
        <v>2080100225044</v>
      </c>
      <c r="B28412" t="s">
        <v>27150</v>
      </c>
    </row>
    <row r="28413" spans="1:2">
      <c r="A28413" s="1">
        <v>2080100225051</v>
      </c>
      <c r="B28413" t="s">
        <v>27151</v>
      </c>
    </row>
    <row r="28414" spans="1:2">
      <c r="A28414" s="1">
        <v>2080100225068</v>
      </c>
      <c r="B28414" t="s">
        <v>27152</v>
      </c>
    </row>
    <row r="28415" spans="1:2">
      <c r="A28415" s="1">
        <v>2080100225075</v>
      </c>
      <c r="B28415" t="s">
        <v>27153</v>
      </c>
    </row>
    <row r="28416" spans="1:2">
      <c r="A28416" s="1">
        <v>2080100225082</v>
      </c>
      <c r="B28416" t="s">
        <v>27154</v>
      </c>
    </row>
    <row r="28417" spans="1:2">
      <c r="A28417" s="1">
        <v>2080100225099</v>
      </c>
      <c r="B28417" t="s">
        <v>27155</v>
      </c>
    </row>
    <row r="28418" spans="1:2">
      <c r="A28418" s="1">
        <v>2080100225105</v>
      </c>
      <c r="B28418" t="s">
        <v>27156</v>
      </c>
    </row>
    <row r="28419" spans="1:2">
      <c r="A28419" s="1">
        <v>2080100225112</v>
      </c>
      <c r="B28419" t="s">
        <v>27157</v>
      </c>
    </row>
    <row r="28420" spans="1:2">
      <c r="A28420" s="1">
        <v>2080100225129</v>
      </c>
      <c r="B28420" t="s">
        <v>27158</v>
      </c>
    </row>
    <row r="28421" spans="1:2">
      <c r="A28421" s="1">
        <v>2080100225136</v>
      </c>
      <c r="B28421" t="s">
        <v>27159</v>
      </c>
    </row>
    <row r="28422" spans="1:2">
      <c r="A28422" s="1">
        <v>2080100225143</v>
      </c>
      <c r="B28422" t="s">
        <v>27160</v>
      </c>
    </row>
    <row r="28423" spans="1:2">
      <c r="A28423" s="1">
        <v>2080100225150</v>
      </c>
      <c r="B28423" t="s">
        <v>27161</v>
      </c>
    </row>
    <row r="28424" spans="1:2">
      <c r="A28424" s="1">
        <v>2080100225167</v>
      </c>
      <c r="B28424" t="s">
        <v>27162</v>
      </c>
    </row>
    <row r="28425" spans="1:2">
      <c r="A28425" s="1">
        <v>2080100225174</v>
      </c>
      <c r="B28425" t="s">
        <v>27163</v>
      </c>
    </row>
    <row r="28426" spans="1:2">
      <c r="A28426" s="1">
        <v>2080100225181</v>
      </c>
      <c r="B28426" t="s">
        <v>27164</v>
      </c>
    </row>
    <row r="28427" spans="1:2">
      <c r="A28427" s="1">
        <v>2080100225198</v>
      </c>
      <c r="B28427" t="s">
        <v>27165</v>
      </c>
    </row>
    <row r="28428" spans="1:2">
      <c r="A28428" s="1">
        <v>2080100225204</v>
      </c>
      <c r="B28428" t="s">
        <v>27166</v>
      </c>
    </row>
    <row r="28429" spans="1:2">
      <c r="A28429" s="1">
        <v>2080100225211</v>
      </c>
      <c r="B28429" t="s">
        <v>27167</v>
      </c>
    </row>
    <row r="28430" spans="1:2">
      <c r="A28430" s="1">
        <v>2080100225228</v>
      </c>
      <c r="B28430" t="s">
        <v>27168</v>
      </c>
    </row>
    <row r="28431" spans="1:2">
      <c r="A28431" s="1">
        <v>2080100225235</v>
      </c>
      <c r="B28431" t="s">
        <v>27169</v>
      </c>
    </row>
    <row r="28432" spans="1:2">
      <c r="A28432" s="1">
        <v>2080100225242</v>
      </c>
      <c r="B28432" t="s">
        <v>27170</v>
      </c>
    </row>
    <row r="28433" spans="1:2">
      <c r="A28433" s="1">
        <v>2080100225259</v>
      </c>
      <c r="B28433" t="s">
        <v>27171</v>
      </c>
    </row>
    <row r="28434" spans="1:2">
      <c r="A28434" s="1">
        <v>2080100225266</v>
      </c>
      <c r="B28434" t="s">
        <v>27172</v>
      </c>
    </row>
    <row r="28435" spans="1:2">
      <c r="A28435" s="1">
        <v>2080100225273</v>
      </c>
      <c r="B28435" t="s">
        <v>27173</v>
      </c>
    </row>
    <row r="28436" spans="1:2">
      <c r="A28436" s="1">
        <v>2080100225280</v>
      </c>
      <c r="B28436" t="s">
        <v>27174</v>
      </c>
    </row>
    <row r="28437" spans="1:2">
      <c r="A28437" s="1">
        <v>2080100225297</v>
      </c>
      <c r="B28437" t="s">
        <v>27175</v>
      </c>
    </row>
    <row r="28438" spans="1:2">
      <c r="A28438" s="1">
        <v>2080100225303</v>
      </c>
      <c r="B28438" t="s">
        <v>27176</v>
      </c>
    </row>
    <row r="28439" spans="1:2">
      <c r="A28439" s="1">
        <v>2080100225310</v>
      </c>
      <c r="B28439" t="s">
        <v>27177</v>
      </c>
    </row>
    <row r="28440" spans="1:2">
      <c r="A28440" s="1">
        <v>2080100225327</v>
      </c>
      <c r="B28440" t="s">
        <v>27178</v>
      </c>
    </row>
    <row r="28441" spans="1:2">
      <c r="A28441" s="1">
        <v>2080100225334</v>
      </c>
      <c r="B28441" t="s">
        <v>27179</v>
      </c>
    </row>
    <row r="28442" spans="1:2">
      <c r="A28442" s="1">
        <v>2080100225341</v>
      </c>
      <c r="B28442" t="s">
        <v>27180</v>
      </c>
    </row>
    <row r="28443" spans="1:2">
      <c r="A28443" s="1">
        <v>2080100225358</v>
      </c>
      <c r="B28443" t="s">
        <v>27181</v>
      </c>
    </row>
    <row r="28444" spans="1:2">
      <c r="A28444" s="1">
        <v>2080100225365</v>
      </c>
      <c r="B28444" t="s">
        <v>27182</v>
      </c>
    </row>
    <row r="28445" spans="1:2">
      <c r="A28445" s="1">
        <v>2080100225372</v>
      </c>
      <c r="B28445" t="s">
        <v>27183</v>
      </c>
    </row>
    <row r="28446" spans="1:2">
      <c r="A28446" s="1">
        <v>2080100225389</v>
      </c>
      <c r="B28446" t="s">
        <v>27184</v>
      </c>
    </row>
    <row r="28447" spans="1:2">
      <c r="A28447" s="1">
        <v>2080100225396</v>
      </c>
      <c r="B28447" t="s">
        <v>27185</v>
      </c>
    </row>
    <row r="28448" spans="1:2">
      <c r="A28448" s="1">
        <v>2080100225402</v>
      </c>
      <c r="B28448" t="s">
        <v>27186</v>
      </c>
    </row>
    <row r="28449" spans="1:2">
      <c r="A28449" s="1">
        <v>2080100225419</v>
      </c>
      <c r="B28449" t="s">
        <v>27187</v>
      </c>
    </row>
    <row r="28450" spans="1:2">
      <c r="A28450" s="1">
        <v>2080100225426</v>
      </c>
      <c r="B28450" t="s">
        <v>27188</v>
      </c>
    </row>
    <row r="28451" spans="1:2">
      <c r="A28451" s="1">
        <v>2080100225433</v>
      </c>
      <c r="B28451" t="s">
        <v>27189</v>
      </c>
    </row>
    <row r="28452" spans="1:2">
      <c r="A28452" s="1">
        <v>2080100225440</v>
      </c>
      <c r="B28452" t="s">
        <v>27190</v>
      </c>
    </row>
    <row r="28453" spans="1:2">
      <c r="A28453" s="1">
        <v>2080100225457</v>
      </c>
      <c r="B28453" t="s">
        <v>27191</v>
      </c>
    </row>
    <row r="28454" spans="1:2">
      <c r="A28454" s="1">
        <v>2080100225464</v>
      </c>
      <c r="B28454" t="s">
        <v>27192</v>
      </c>
    </row>
    <row r="28455" spans="1:2">
      <c r="A28455" s="1">
        <v>2080100225471</v>
      </c>
      <c r="B28455" t="s">
        <v>27193</v>
      </c>
    </row>
    <row r="28456" spans="1:2">
      <c r="A28456" s="1">
        <v>2080100225488</v>
      </c>
      <c r="B28456" t="s">
        <v>27194</v>
      </c>
    </row>
    <row r="28457" spans="1:2">
      <c r="A28457" s="1">
        <v>2080100225495</v>
      </c>
      <c r="B28457" t="s">
        <v>27195</v>
      </c>
    </row>
    <row r="28458" spans="1:2">
      <c r="A28458" s="1">
        <v>2080100225501</v>
      </c>
      <c r="B28458" t="s">
        <v>27196</v>
      </c>
    </row>
    <row r="28459" spans="1:2">
      <c r="A28459" s="1">
        <v>2080100225518</v>
      </c>
      <c r="B28459" t="s">
        <v>27197</v>
      </c>
    </row>
    <row r="28460" spans="1:2">
      <c r="A28460" s="1">
        <v>2080100225525</v>
      </c>
      <c r="B28460" t="s">
        <v>27198</v>
      </c>
    </row>
    <row r="28461" spans="1:2">
      <c r="A28461" s="1">
        <v>2080100225532</v>
      </c>
      <c r="B28461" t="s">
        <v>27199</v>
      </c>
    </row>
    <row r="28462" spans="1:2">
      <c r="A28462" s="1">
        <v>2080100225549</v>
      </c>
      <c r="B28462" t="s">
        <v>27200</v>
      </c>
    </row>
    <row r="28463" spans="1:2">
      <c r="A28463" s="1">
        <v>2080100225556</v>
      </c>
      <c r="B28463" t="s">
        <v>27201</v>
      </c>
    </row>
    <row r="28464" spans="1:2">
      <c r="A28464" s="1">
        <v>2080100225563</v>
      </c>
      <c r="B28464" t="s">
        <v>27202</v>
      </c>
    </row>
    <row r="28465" spans="1:2">
      <c r="A28465" s="1">
        <v>2080100225570</v>
      </c>
      <c r="B28465" t="s">
        <v>27203</v>
      </c>
    </row>
    <row r="28466" spans="1:2">
      <c r="A28466" s="1">
        <v>2080100225587</v>
      </c>
      <c r="B28466" t="s">
        <v>27204</v>
      </c>
    </row>
    <row r="28467" spans="1:2">
      <c r="A28467" s="1">
        <v>2080100225594</v>
      </c>
      <c r="B28467" t="s">
        <v>27205</v>
      </c>
    </row>
    <row r="28468" spans="1:2">
      <c r="A28468" s="1">
        <v>2080100225600</v>
      </c>
      <c r="B28468" t="s">
        <v>27206</v>
      </c>
    </row>
    <row r="28469" spans="1:2">
      <c r="A28469" s="1">
        <v>2080100225617</v>
      </c>
      <c r="B28469" t="s">
        <v>27207</v>
      </c>
    </row>
    <row r="28470" spans="1:2">
      <c r="A28470" s="1">
        <v>2080100225624</v>
      </c>
      <c r="B28470" t="s">
        <v>27208</v>
      </c>
    </row>
    <row r="28471" spans="1:2">
      <c r="A28471" s="1">
        <v>2080100225631</v>
      </c>
      <c r="B28471" t="s">
        <v>27209</v>
      </c>
    </row>
    <row r="28472" spans="1:2">
      <c r="A28472" s="1">
        <v>2080100225648</v>
      </c>
      <c r="B28472" t="s">
        <v>27210</v>
      </c>
    </row>
    <row r="28473" spans="1:2">
      <c r="A28473" s="1">
        <v>2080100225655</v>
      </c>
      <c r="B28473" t="s">
        <v>27211</v>
      </c>
    </row>
    <row r="28474" spans="1:2">
      <c r="A28474" s="1">
        <v>2080100225662</v>
      </c>
      <c r="B28474" t="s">
        <v>27212</v>
      </c>
    </row>
    <row r="28475" spans="1:2">
      <c r="A28475" s="1">
        <v>2080100225679</v>
      </c>
      <c r="B28475" t="s">
        <v>27213</v>
      </c>
    </row>
    <row r="28476" spans="1:2">
      <c r="A28476" s="1">
        <v>2080100225686</v>
      </c>
      <c r="B28476" t="s">
        <v>27214</v>
      </c>
    </row>
    <row r="28477" spans="1:2">
      <c r="A28477" s="1">
        <v>2080100225693</v>
      </c>
      <c r="B28477" t="s">
        <v>27215</v>
      </c>
    </row>
    <row r="28478" spans="1:2">
      <c r="A28478" s="1">
        <v>2080100225709</v>
      </c>
      <c r="B28478" t="s">
        <v>27216</v>
      </c>
    </row>
    <row r="28479" spans="1:2">
      <c r="A28479" s="1">
        <v>2080100225716</v>
      </c>
      <c r="B28479" t="s">
        <v>27217</v>
      </c>
    </row>
    <row r="28480" spans="1:2">
      <c r="A28480" s="1">
        <v>2080100225723</v>
      </c>
      <c r="B28480" t="s">
        <v>27218</v>
      </c>
    </row>
    <row r="28481" spans="1:2">
      <c r="A28481" s="1">
        <v>2080100225730</v>
      </c>
      <c r="B28481" t="s">
        <v>27219</v>
      </c>
    </row>
    <row r="28482" spans="1:2">
      <c r="A28482" s="1">
        <v>2080100225747</v>
      </c>
      <c r="B28482" t="s">
        <v>27220</v>
      </c>
    </row>
    <row r="28483" spans="1:2">
      <c r="A28483" s="1">
        <v>2080100225754</v>
      </c>
      <c r="B28483" t="s">
        <v>27221</v>
      </c>
    </row>
    <row r="28484" spans="1:2">
      <c r="A28484" s="1">
        <v>2080100225761</v>
      </c>
      <c r="B28484" t="s">
        <v>27222</v>
      </c>
    </row>
    <row r="28485" spans="1:2">
      <c r="A28485" s="1">
        <v>2080100225778</v>
      </c>
      <c r="B28485" t="s">
        <v>27223</v>
      </c>
    </row>
    <row r="28486" spans="1:2">
      <c r="A28486" s="1">
        <v>2080100225785</v>
      </c>
      <c r="B28486" t="s">
        <v>27224</v>
      </c>
    </row>
    <row r="28487" spans="1:2">
      <c r="A28487" s="1">
        <v>2080100225792</v>
      </c>
      <c r="B28487" t="s">
        <v>27225</v>
      </c>
    </row>
    <row r="28488" spans="1:2">
      <c r="A28488" s="1">
        <v>2080100225808</v>
      </c>
      <c r="B28488" t="s">
        <v>27226</v>
      </c>
    </row>
    <row r="28489" spans="1:2">
      <c r="A28489" s="1">
        <v>2080100225815</v>
      </c>
      <c r="B28489" t="s">
        <v>27227</v>
      </c>
    </row>
    <row r="28490" spans="1:2">
      <c r="A28490" s="1">
        <v>2080100225822</v>
      </c>
      <c r="B28490" t="s">
        <v>27228</v>
      </c>
    </row>
    <row r="28491" spans="1:2">
      <c r="A28491" s="1">
        <v>2080100225839</v>
      </c>
      <c r="B28491" t="s">
        <v>27229</v>
      </c>
    </row>
    <row r="28492" spans="1:2">
      <c r="A28492" s="1">
        <v>2080100225846</v>
      </c>
      <c r="B28492" t="s">
        <v>27230</v>
      </c>
    </row>
    <row r="28493" spans="1:2">
      <c r="A28493" s="1">
        <v>2080100225853</v>
      </c>
      <c r="B28493" t="s">
        <v>27231</v>
      </c>
    </row>
    <row r="28494" spans="1:2">
      <c r="A28494" s="1">
        <v>2080100225860</v>
      </c>
      <c r="B28494" t="s">
        <v>27232</v>
      </c>
    </row>
    <row r="28495" spans="1:2">
      <c r="A28495" s="1">
        <v>2080100225877</v>
      </c>
      <c r="B28495" t="s">
        <v>27233</v>
      </c>
    </row>
    <row r="28496" spans="1:2">
      <c r="A28496" s="1">
        <v>2080100225884</v>
      </c>
      <c r="B28496" t="s">
        <v>27234</v>
      </c>
    </row>
    <row r="28497" spans="1:2">
      <c r="A28497" s="1">
        <v>2080100225891</v>
      </c>
      <c r="B28497" t="s">
        <v>27235</v>
      </c>
    </row>
    <row r="28498" spans="1:2">
      <c r="A28498" s="1">
        <v>2080100225907</v>
      </c>
      <c r="B28498" t="s">
        <v>27236</v>
      </c>
    </row>
    <row r="28499" spans="1:2">
      <c r="A28499" s="1">
        <v>2080100225914</v>
      </c>
      <c r="B28499" t="s">
        <v>27237</v>
      </c>
    </row>
    <row r="28500" spans="1:2">
      <c r="A28500" s="1">
        <v>2080100225921</v>
      </c>
      <c r="B28500" t="s">
        <v>27238</v>
      </c>
    </row>
    <row r="28501" spans="1:2">
      <c r="A28501" s="1">
        <v>2080100225938</v>
      </c>
      <c r="B28501" t="s">
        <v>27239</v>
      </c>
    </row>
    <row r="28502" spans="1:2">
      <c r="A28502" s="1">
        <v>2080100225945</v>
      </c>
      <c r="B28502" t="s">
        <v>27240</v>
      </c>
    </row>
    <row r="28503" spans="1:2">
      <c r="A28503" s="1">
        <v>2080100225952</v>
      </c>
      <c r="B28503" t="s">
        <v>27241</v>
      </c>
    </row>
    <row r="28504" spans="1:2">
      <c r="A28504" s="1">
        <v>2080100225969</v>
      </c>
      <c r="B28504" t="s">
        <v>27242</v>
      </c>
    </row>
    <row r="28505" spans="1:2">
      <c r="A28505" s="1">
        <v>2080100225976</v>
      </c>
      <c r="B28505" t="s">
        <v>27243</v>
      </c>
    </row>
    <row r="28506" spans="1:2">
      <c r="A28506" s="1">
        <v>2080100225983</v>
      </c>
      <c r="B28506" t="s">
        <v>27244</v>
      </c>
    </row>
    <row r="28507" spans="1:2">
      <c r="A28507" s="1">
        <v>2080100225990</v>
      </c>
      <c r="B28507" t="s">
        <v>27245</v>
      </c>
    </row>
    <row r="28508" spans="1:2">
      <c r="A28508" s="1">
        <v>2080100226003</v>
      </c>
      <c r="B28508" t="s">
        <v>27246</v>
      </c>
    </row>
    <row r="28509" spans="1:2">
      <c r="A28509" s="1">
        <v>2080100226010</v>
      </c>
      <c r="B28509" t="s">
        <v>27247</v>
      </c>
    </row>
    <row r="28510" spans="1:2">
      <c r="A28510" s="1">
        <v>2080100226027</v>
      </c>
      <c r="B28510" t="s">
        <v>27248</v>
      </c>
    </row>
    <row r="28511" spans="1:2">
      <c r="A28511" s="1">
        <v>2080100226034</v>
      </c>
      <c r="B28511" t="s">
        <v>27249</v>
      </c>
    </row>
    <row r="28512" spans="1:2">
      <c r="A28512" s="1">
        <v>2080100226041</v>
      </c>
      <c r="B28512" t="s">
        <v>27250</v>
      </c>
    </row>
    <row r="28513" spans="1:2">
      <c r="A28513" s="1">
        <v>2080100226058</v>
      </c>
      <c r="B28513" t="s">
        <v>27251</v>
      </c>
    </row>
    <row r="28514" spans="1:2">
      <c r="A28514" s="1">
        <v>2080100226065</v>
      </c>
      <c r="B28514" t="s">
        <v>27252</v>
      </c>
    </row>
    <row r="28515" spans="1:2">
      <c r="A28515" s="1">
        <v>2080100226072</v>
      </c>
      <c r="B28515" t="s">
        <v>27253</v>
      </c>
    </row>
    <row r="28516" spans="1:2">
      <c r="A28516" s="1">
        <v>2080100226089</v>
      </c>
      <c r="B28516" t="s">
        <v>27254</v>
      </c>
    </row>
    <row r="28517" spans="1:2">
      <c r="A28517" s="1">
        <v>2080100226096</v>
      </c>
      <c r="B28517" t="s">
        <v>27255</v>
      </c>
    </row>
    <row r="28518" spans="1:2">
      <c r="A28518" s="1">
        <v>2080100226102</v>
      </c>
      <c r="B28518" t="s">
        <v>27256</v>
      </c>
    </row>
    <row r="28519" spans="1:2">
      <c r="A28519" s="1">
        <v>2080100226119</v>
      </c>
      <c r="B28519" t="s">
        <v>27257</v>
      </c>
    </row>
    <row r="28520" spans="1:2">
      <c r="A28520" s="1">
        <v>2080100226126</v>
      </c>
      <c r="B28520" t="s">
        <v>27258</v>
      </c>
    </row>
    <row r="28521" spans="1:2">
      <c r="A28521" s="1">
        <v>2080100226133</v>
      </c>
      <c r="B28521" t="s">
        <v>27259</v>
      </c>
    </row>
    <row r="28522" spans="1:2">
      <c r="A28522" s="1">
        <v>2080100226140</v>
      </c>
      <c r="B28522" t="s">
        <v>27260</v>
      </c>
    </row>
    <row r="28523" spans="1:2">
      <c r="A28523" s="1">
        <v>2080100226157</v>
      </c>
      <c r="B28523" t="s">
        <v>27261</v>
      </c>
    </row>
    <row r="28524" spans="1:2">
      <c r="A28524" s="1">
        <v>2080100226164</v>
      </c>
      <c r="B28524" t="s">
        <v>27262</v>
      </c>
    </row>
    <row r="28525" spans="1:2">
      <c r="A28525" s="1">
        <v>2080100226171</v>
      </c>
      <c r="B28525" t="s">
        <v>27263</v>
      </c>
    </row>
    <row r="28526" spans="1:2">
      <c r="A28526" s="1">
        <v>2080100226188</v>
      </c>
      <c r="B28526" t="s">
        <v>27264</v>
      </c>
    </row>
    <row r="28527" spans="1:2">
      <c r="A28527" s="1">
        <v>2080100226195</v>
      </c>
      <c r="B28527" t="s">
        <v>27265</v>
      </c>
    </row>
    <row r="28528" spans="1:2">
      <c r="A28528" s="1">
        <v>2080100226201</v>
      </c>
      <c r="B28528" t="s">
        <v>27266</v>
      </c>
    </row>
    <row r="28529" spans="1:2">
      <c r="A28529" s="1">
        <v>2080100226218</v>
      </c>
      <c r="B28529" t="s">
        <v>27267</v>
      </c>
    </row>
    <row r="28530" spans="1:2">
      <c r="A28530" s="1">
        <v>2080100226225</v>
      </c>
      <c r="B28530" t="s">
        <v>27268</v>
      </c>
    </row>
    <row r="28531" spans="1:2">
      <c r="A28531" s="1">
        <v>2080100226232</v>
      </c>
      <c r="B28531" t="s">
        <v>27269</v>
      </c>
    </row>
    <row r="28532" spans="1:2">
      <c r="A28532" s="1">
        <v>2080100226249</v>
      </c>
      <c r="B28532" t="s">
        <v>27270</v>
      </c>
    </row>
    <row r="28533" spans="1:2">
      <c r="A28533" s="1">
        <v>2080100226256</v>
      </c>
      <c r="B28533" t="s">
        <v>27271</v>
      </c>
    </row>
    <row r="28534" spans="1:2">
      <c r="A28534" s="1">
        <v>2080100226263</v>
      </c>
      <c r="B28534" t="s">
        <v>27272</v>
      </c>
    </row>
    <row r="28535" spans="1:2">
      <c r="A28535" s="1">
        <v>2080100226270</v>
      </c>
      <c r="B28535" t="s">
        <v>27273</v>
      </c>
    </row>
    <row r="28536" spans="1:2">
      <c r="A28536" s="1">
        <v>2080100226287</v>
      </c>
      <c r="B28536" t="s">
        <v>27274</v>
      </c>
    </row>
    <row r="28537" spans="1:2">
      <c r="A28537" s="1">
        <v>2080100226294</v>
      </c>
      <c r="B28537" t="s">
        <v>27275</v>
      </c>
    </row>
    <row r="28538" spans="1:2">
      <c r="A28538" s="1">
        <v>2080100226300</v>
      </c>
      <c r="B28538" t="s">
        <v>27276</v>
      </c>
    </row>
    <row r="28539" spans="1:2">
      <c r="A28539" s="1">
        <v>2080100226317</v>
      </c>
      <c r="B28539" t="s">
        <v>27277</v>
      </c>
    </row>
    <row r="28540" spans="1:2">
      <c r="A28540" s="1">
        <v>2080100226324</v>
      </c>
      <c r="B28540" t="s">
        <v>27278</v>
      </c>
    </row>
    <row r="28541" spans="1:2">
      <c r="A28541" s="1">
        <v>2080100226331</v>
      </c>
      <c r="B28541" t="s">
        <v>27279</v>
      </c>
    </row>
    <row r="28542" spans="1:2">
      <c r="A28542" s="1">
        <v>2080100226348</v>
      </c>
      <c r="B28542" t="s">
        <v>27280</v>
      </c>
    </row>
    <row r="28543" spans="1:2">
      <c r="A28543" s="1">
        <v>2080100226355</v>
      </c>
      <c r="B28543" t="s">
        <v>27281</v>
      </c>
    </row>
    <row r="28544" spans="1:2">
      <c r="A28544" s="1">
        <v>2080100226362</v>
      </c>
      <c r="B28544" t="s">
        <v>27282</v>
      </c>
    </row>
    <row r="28545" spans="1:2">
      <c r="A28545" s="1">
        <v>2080100226379</v>
      </c>
      <c r="B28545" t="s">
        <v>27283</v>
      </c>
    </row>
    <row r="28546" spans="1:2">
      <c r="A28546" s="1">
        <v>2080100226386</v>
      </c>
      <c r="B28546" t="s">
        <v>27284</v>
      </c>
    </row>
    <row r="28547" spans="1:2">
      <c r="A28547" s="1">
        <v>2080100226393</v>
      </c>
      <c r="B28547" t="s">
        <v>27285</v>
      </c>
    </row>
    <row r="28548" spans="1:2">
      <c r="A28548" s="1">
        <v>2080100226409</v>
      </c>
      <c r="B28548" t="s">
        <v>27286</v>
      </c>
    </row>
    <row r="28549" spans="1:2">
      <c r="A28549" s="1">
        <v>2080100226416</v>
      </c>
      <c r="B28549" t="s">
        <v>27287</v>
      </c>
    </row>
    <row r="28550" spans="1:2">
      <c r="A28550" s="1">
        <v>2080100226423</v>
      </c>
      <c r="B28550" t="s">
        <v>27288</v>
      </c>
    </row>
    <row r="28551" spans="1:2">
      <c r="A28551" s="1">
        <v>2080100226430</v>
      </c>
      <c r="B28551" t="s">
        <v>27289</v>
      </c>
    </row>
    <row r="28552" spans="1:2">
      <c r="A28552" s="1">
        <v>2080100226447</v>
      </c>
      <c r="B28552" t="s">
        <v>27290</v>
      </c>
    </row>
    <row r="28553" spans="1:2">
      <c r="A28553" s="1">
        <v>2080100226454</v>
      </c>
      <c r="B28553" t="s">
        <v>27291</v>
      </c>
    </row>
    <row r="28554" spans="1:2">
      <c r="A28554" s="1">
        <v>2080100226461</v>
      </c>
      <c r="B28554" t="s">
        <v>27292</v>
      </c>
    </row>
    <row r="28555" spans="1:2">
      <c r="A28555" s="1">
        <v>2080100226478</v>
      </c>
      <c r="B28555" t="s">
        <v>27293</v>
      </c>
    </row>
    <row r="28556" spans="1:2">
      <c r="A28556" s="1">
        <v>2080100226485</v>
      </c>
      <c r="B28556" t="s">
        <v>27294</v>
      </c>
    </row>
    <row r="28557" spans="1:2">
      <c r="A28557" s="1">
        <v>2080100226492</v>
      </c>
      <c r="B28557" t="s">
        <v>27295</v>
      </c>
    </row>
    <row r="28558" spans="1:2">
      <c r="A28558" s="1">
        <v>2080100226508</v>
      </c>
      <c r="B28558" t="s">
        <v>27296</v>
      </c>
    </row>
    <row r="28559" spans="1:2">
      <c r="A28559" s="1">
        <v>2080100226515</v>
      </c>
      <c r="B28559" t="s">
        <v>27297</v>
      </c>
    </row>
    <row r="28560" spans="1:2">
      <c r="A28560" s="1">
        <v>2080100226522</v>
      </c>
      <c r="B28560" t="s">
        <v>27298</v>
      </c>
    </row>
    <row r="28561" spans="1:2">
      <c r="A28561" s="1">
        <v>2080100226539</v>
      </c>
      <c r="B28561" t="s">
        <v>27299</v>
      </c>
    </row>
    <row r="28562" spans="1:2">
      <c r="A28562" s="1">
        <v>2080100226546</v>
      </c>
      <c r="B28562" t="s">
        <v>27300</v>
      </c>
    </row>
    <row r="28563" spans="1:2">
      <c r="A28563" s="1">
        <v>2080100226553</v>
      </c>
      <c r="B28563" t="s">
        <v>27301</v>
      </c>
    </row>
    <row r="28564" spans="1:2">
      <c r="A28564" s="1">
        <v>2080100226560</v>
      </c>
      <c r="B28564" t="s">
        <v>27302</v>
      </c>
    </row>
    <row r="28565" spans="1:2">
      <c r="A28565" s="1">
        <v>2080100226577</v>
      </c>
      <c r="B28565" t="s">
        <v>27303</v>
      </c>
    </row>
    <row r="28566" spans="1:2">
      <c r="A28566" s="1">
        <v>2080100226584</v>
      </c>
      <c r="B28566" t="s">
        <v>27304</v>
      </c>
    </row>
    <row r="28567" spans="1:2">
      <c r="A28567" s="1">
        <v>2080100226591</v>
      </c>
      <c r="B28567" t="s">
        <v>27305</v>
      </c>
    </row>
    <row r="28568" spans="1:2">
      <c r="A28568" s="1">
        <v>2080100226607</v>
      </c>
      <c r="B28568" t="s">
        <v>27306</v>
      </c>
    </row>
    <row r="28569" spans="1:2">
      <c r="A28569" s="1">
        <v>2080100226614</v>
      </c>
      <c r="B28569" t="s">
        <v>27307</v>
      </c>
    </row>
    <row r="28570" spans="1:2">
      <c r="A28570" s="1">
        <v>2080100226621</v>
      </c>
      <c r="B28570" t="s">
        <v>27308</v>
      </c>
    </row>
    <row r="28571" spans="1:2">
      <c r="A28571" s="1">
        <v>2080100226638</v>
      </c>
      <c r="B28571" t="s">
        <v>27309</v>
      </c>
    </row>
    <row r="28572" spans="1:2">
      <c r="A28572" s="1">
        <v>2080100226645</v>
      </c>
      <c r="B28572" t="s">
        <v>27310</v>
      </c>
    </row>
    <row r="28573" spans="1:2">
      <c r="A28573" s="1">
        <v>2080100226652</v>
      </c>
      <c r="B28573" t="s">
        <v>27311</v>
      </c>
    </row>
    <row r="28574" spans="1:2">
      <c r="A28574" s="1">
        <v>2080100226669</v>
      </c>
      <c r="B28574" t="s">
        <v>27312</v>
      </c>
    </row>
    <row r="28575" spans="1:2">
      <c r="A28575" s="1">
        <v>2080100226676</v>
      </c>
      <c r="B28575" t="s">
        <v>27313</v>
      </c>
    </row>
    <row r="28576" spans="1:2">
      <c r="A28576" s="1">
        <v>2080100226683</v>
      </c>
      <c r="B28576" t="s">
        <v>27314</v>
      </c>
    </row>
    <row r="28577" spans="1:2">
      <c r="A28577" s="1">
        <v>2080100226690</v>
      </c>
      <c r="B28577" t="s">
        <v>27315</v>
      </c>
    </row>
    <row r="28578" spans="1:2">
      <c r="A28578" s="1">
        <v>2080100226706</v>
      </c>
      <c r="B28578" t="s">
        <v>27316</v>
      </c>
    </row>
    <row r="28579" spans="1:2">
      <c r="A28579" s="1">
        <v>2080100226713</v>
      </c>
      <c r="B28579" t="s">
        <v>27317</v>
      </c>
    </row>
    <row r="28580" spans="1:2">
      <c r="A28580" s="1">
        <v>2080100226720</v>
      </c>
      <c r="B28580" t="s">
        <v>27318</v>
      </c>
    </row>
    <row r="28581" spans="1:2">
      <c r="A28581" s="1">
        <v>2080100226737</v>
      </c>
      <c r="B28581" t="s">
        <v>27319</v>
      </c>
    </row>
    <row r="28582" spans="1:2">
      <c r="A28582" s="1">
        <v>2080100226744</v>
      </c>
      <c r="B28582" t="s">
        <v>27320</v>
      </c>
    </row>
    <row r="28583" spans="1:2">
      <c r="A28583" s="1">
        <v>2080100226751</v>
      </c>
      <c r="B28583" t="s">
        <v>27321</v>
      </c>
    </row>
    <row r="28584" spans="1:2">
      <c r="A28584" s="1">
        <v>2080100226768</v>
      </c>
      <c r="B28584" t="s">
        <v>27322</v>
      </c>
    </row>
    <row r="28585" spans="1:2">
      <c r="A28585" s="1">
        <v>2080100226775</v>
      </c>
      <c r="B28585" t="s">
        <v>27323</v>
      </c>
    </row>
    <row r="28586" spans="1:2">
      <c r="A28586" s="1">
        <v>2080100226782</v>
      </c>
      <c r="B28586" t="s">
        <v>27324</v>
      </c>
    </row>
    <row r="28587" spans="1:2">
      <c r="A28587" s="1">
        <v>2080100226799</v>
      </c>
      <c r="B28587" t="s">
        <v>27325</v>
      </c>
    </row>
    <row r="28588" spans="1:2">
      <c r="A28588" s="1">
        <v>2080100226805</v>
      </c>
      <c r="B28588" t="s">
        <v>27326</v>
      </c>
    </row>
    <row r="28589" spans="1:2">
      <c r="A28589" s="1">
        <v>2080100226812</v>
      </c>
      <c r="B28589" t="s">
        <v>27327</v>
      </c>
    </row>
    <row r="28590" spans="1:2">
      <c r="A28590" s="1">
        <v>2080100226829</v>
      </c>
      <c r="B28590" t="s">
        <v>27328</v>
      </c>
    </row>
    <row r="28591" spans="1:2">
      <c r="A28591" s="1">
        <v>2080100226836</v>
      </c>
      <c r="B28591" t="s">
        <v>27329</v>
      </c>
    </row>
    <row r="28592" spans="1:2">
      <c r="A28592" s="1">
        <v>2080100226843</v>
      </c>
      <c r="B28592" t="s">
        <v>27330</v>
      </c>
    </row>
    <row r="28593" spans="1:2">
      <c r="A28593" s="1">
        <v>2080100226850</v>
      </c>
      <c r="B28593" t="s">
        <v>27331</v>
      </c>
    </row>
    <row r="28594" spans="1:2">
      <c r="A28594" s="1">
        <v>2080100226867</v>
      </c>
      <c r="B28594" t="s">
        <v>27332</v>
      </c>
    </row>
    <row r="28595" spans="1:2">
      <c r="A28595" s="1">
        <v>2080100226874</v>
      </c>
      <c r="B28595" t="s">
        <v>27333</v>
      </c>
    </row>
    <row r="28596" spans="1:2">
      <c r="A28596" s="1">
        <v>2080100226881</v>
      </c>
      <c r="B28596" t="s">
        <v>27334</v>
      </c>
    </row>
    <row r="28597" spans="1:2">
      <c r="A28597" s="1">
        <v>2080100226898</v>
      </c>
      <c r="B28597" t="s">
        <v>27335</v>
      </c>
    </row>
    <row r="28598" spans="1:2">
      <c r="A28598" s="1">
        <v>2080100226904</v>
      </c>
      <c r="B28598" t="s">
        <v>27336</v>
      </c>
    </row>
    <row r="28599" spans="1:2">
      <c r="A28599" s="1">
        <v>2080100226911</v>
      </c>
      <c r="B28599" t="s">
        <v>27337</v>
      </c>
    </row>
    <row r="28600" spans="1:2">
      <c r="A28600" s="1">
        <v>2080100226928</v>
      </c>
      <c r="B28600" t="s">
        <v>27338</v>
      </c>
    </row>
    <row r="28601" spans="1:2">
      <c r="A28601" s="1">
        <v>2080100226935</v>
      </c>
      <c r="B28601" t="s">
        <v>27339</v>
      </c>
    </row>
    <row r="28602" spans="1:2">
      <c r="A28602" s="1">
        <v>2080100226942</v>
      </c>
      <c r="B28602" t="s">
        <v>27340</v>
      </c>
    </row>
    <row r="28603" spans="1:2">
      <c r="A28603" s="1">
        <v>2080100226959</v>
      </c>
      <c r="B28603" t="s">
        <v>27341</v>
      </c>
    </row>
    <row r="28604" spans="1:2">
      <c r="A28604" s="1">
        <v>2080100226966</v>
      </c>
      <c r="B28604" t="s">
        <v>27342</v>
      </c>
    </row>
    <row r="28605" spans="1:2">
      <c r="A28605" s="1">
        <v>2080100226973</v>
      </c>
      <c r="B28605" t="s">
        <v>27343</v>
      </c>
    </row>
    <row r="28606" spans="1:2">
      <c r="A28606" s="1">
        <v>2080100226980</v>
      </c>
      <c r="B28606" t="s">
        <v>27344</v>
      </c>
    </row>
    <row r="28607" spans="1:2">
      <c r="A28607" s="1">
        <v>2080100226997</v>
      </c>
      <c r="B28607" t="s">
        <v>27345</v>
      </c>
    </row>
    <row r="28608" spans="1:2">
      <c r="A28608" s="1">
        <v>2080100227000</v>
      </c>
      <c r="B28608" t="s">
        <v>27346</v>
      </c>
    </row>
    <row r="28609" spans="1:2">
      <c r="A28609" s="1">
        <v>2080100227017</v>
      </c>
      <c r="B28609" t="s">
        <v>27347</v>
      </c>
    </row>
    <row r="28610" spans="1:2">
      <c r="A28610" s="1">
        <v>2080100227024</v>
      </c>
      <c r="B28610" t="s">
        <v>27348</v>
      </c>
    </row>
    <row r="28611" spans="1:2">
      <c r="A28611" s="1">
        <v>2080100227031</v>
      </c>
      <c r="B28611" t="s">
        <v>27349</v>
      </c>
    </row>
    <row r="28612" spans="1:2">
      <c r="A28612" s="1">
        <v>2080100227048</v>
      </c>
      <c r="B28612" t="s">
        <v>27350</v>
      </c>
    </row>
    <row r="28613" spans="1:2">
      <c r="A28613" s="1">
        <v>2080100227055</v>
      </c>
      <c r="B28613" t="s">
        <v>27351</v>
      </c>
    </row>
    <row r="28614" spans="1:2">
      <c r="A28614" s="1">
        <v>2080100227062</v>
      </c>
      <c r="B28614" t="s">
        <v>27352</v>
      </c>
    </row>
    <row r="28615" spans="1:2">
      <c r="A28615" s="1">
        <v>2080100227079</v>
      </c>
      <c r="B28615" t="s">
        <v>27353</v>
      </c>
    </row>
    <row r="28616" spans="1:2">
      <c r="A28616" s="1">
        <v>2080100227086</v>
      </c>
      <c r="B28616" t="s">
        <v>27354</v>
      </c>
    </row>
    <row r="28617" spans="1:2">
      <c r="A28617" s="1">
        <v>2080100227093</v>
      </c>
      <c r="B28617" t="s">
        <v>27355</v>
      </c>
    </row>
    <row r="28618" spans="1:2">
      <c r="A28618" s="1">
        <v>2080100227109</v>
      </c>
      <c r="B28618" t="s">
        <v>27356</v>
      </c>
    </row>
    <row r="28619" spans="1:2">
      <c r="A28619" s="1">
        <v>2080100227116</v>
      </c>
      <c r="B28619" t="s">
        <v>27357</v>
      </c>
    </row>
    <row r="28620" spans="1:2">
      <c r="A28620" s="1">
        <v>2080100227123</v>
      </c>
      <c r="B28620" t="s">
        <v>27358</v>
      </c>
    </row>
    <row r="28621" spans="1:2">
      <c r="A28621" s="1">
        <v>2080100227130</v>
      </c>
      <c r="B28621" t="s">
        <v>27359</v>
      </c>
    </row>
    <row r="28622" spans="1:2">
      <c r="A28622" s="1">
        <v>2080100227147</v>
      </c>
      <c r="B28622" t="s">
        <v>27360</v>
      </c>
    </row>
    <row r="28623" spans="1:2">
      <c r="A28623" s="1">
        <v>2080100227154</v>
      </c>
      <c r="B28623" t="s">
        <v>27361</v>
      </c>
    </row>
    <row r="28624" spans="1:2">
      <c r="A28624" s="1">
        <v>2080100227161</v>
      </c>
      <c r="B28624" t="s">
        <v>27362</v>
      </c>
    </row>
    <row r="28625" spans="1:2">
      <c r="A28625" s="1">
        <v>2080100227178</v>
      </c>
      <c r="B28625" t="s">
        <v>27363</v>
      </c>
    </row>
    <row r="28626" spans="1:2">
      <c r="A28626" s="1">
        <v>2080100227185</v>
      </c>
      <c r="B28626" t="s">
        <v>27364</v>
      </c>
    </row>
    <row r="28627" spans="1:2">
      <c r="A28627" s="1">
        <v>2080100227192</v>
      </c>
      <c r="B28627" t="s">
        <v>27365</v>
      </c>
    </row>
    <row r="28628" spans="1:2">
      <c r="A28628" s="1">
        <v>2080100227208</v>
      </c>
      <c r="B28628" t="s">
        <v>27366</v>
      </c>
    </row>
    <row r="28629" spans="1:2">
      <c r="A28629" s="1">
        <v>2080100227215</v>
      </c>
      <c r="B28629" t="s">
        <v>27367</v>
      </c>
    </row>
    <row r="28630" spans="1:2">
      <c r="A28630" s="1">
        <v>2080100227222</v>
      </c>
      <c r="B28630" t="s">
        <v>27368</v>
      </c>
    </row>
    <row r="28631" spans="1:2">
      <c r="A28631" s="1">
        <v>2080100227239</v>
      </c>
      <c r="B28631" t="s">
        <v>27369</v>
      </c>
    </row>
    <row r="28632" spans="1:2">
      <c r="A28632" s="1">
        <v>2080100227246</v>
      </c>
      <c r="B28632" t="s">
        <v>27370</v>
      </c>
    </row>
    <row r="28633" spans="1:2">
      <c r="A28633" s="1">
        <v>2080100227253</v>
      </c>
      <c r="B28633" t="s">
        <v>27371</v>
      </c>
    </row>
    <row r="28634" spans="1:2">
      <c r="A28634" s="1">
        <v>2080100227260</v>
      </c>
      <c r="B28634" t="s">
        <v>27372</v>
      </c>
    </row>
    <row r="28635" spans="1:2">
      <c r="A28635" s="1">
        <v>2080100227277</v>
      </c>
      <c r="B28635" t="s">
        <v>27373</v>
      </c>
    </row>
    <row r="28636" spans="1:2">
      <c r="A28636" s="1">
        <v>2080100227284</v>
      </c>
      <c r="B28636" t="s">
        <v>27374</v>
      </c>
    </row>
    <row r="28637" spans="1:2">
      <c r="A28637" s="1">
        <v>2080100227291</v>
      </c>
      <c r="B28637" t="s">
        <v>27375</v>
      </c>
    </row>
    <row r="28638" spans="1:2">
      <c r="A28638" s="1">
        <v>2080100227307</v>
      </c>
      <c r="B28638" t="s">
        <v>27376</v>
      </c>
    </row>
    <row r="28639" spans="1:2">
      <c r="A28639" s="1">
        <v>2080100227314</v>
      </c>
      <c r="B28639" t="s">
        <v>27377</v>
      </c>
    </row>
    <row r="28640" spans="1:2">
      <c r="A28640" s="1">
        <v>2080100227321</v>
      </c>
      <c r="B28640" t="s">
        <v>27378</v>
      </c>
    </row>
    <row r="28641" spans="1:2">
      <c r="A28641" s="1">
        <v>2080100227338</v>
      </c>
      <c r="B28641" t="s">
        <v>27379</v>
      </c>
    </row>
    <row r="28642" spans="1:2">
      <c r="A28642" s="1">
        <v>2080100227345</v>
      </c>
      <c r="B28642" t="s">
        <v>27380</v>
      </c>
    </row>
    <row r="28643" spans="1:2">
      <c r="A28643" s="1">
        <v>2080100227352</v>
      </c>
      <c r="B28643" t="s">
        <v>27381</v>
      </c>
    </row>
    <row r="28644" spans="1:2">
      <c r="A28644" s="1">
        <v>2080100227369</v>
      </c>
      <c r="B28644" t="s">
        <v>27382</v>
      </c>
    </row>
    <row r="28645" spans="1:2">
      <c r="A28645" s="1">
        <v>2080100227376</v>
      </c>
      <c r="B28645" t="s">
        <v>27383</v>
      </c>
    </row>
    <row r="28646" spans="1:2">
      <c r="A28646" s="1">
        <v>2080100227383</v>
      </c>
      <c r="B28646" t="s">
        <v>27384</v>
      </c>
    </row>
    <row r="28647" spans="1:2">
      <c r="A28647" s="1">
        <v>2080100227390</v>
      </c>
      <c r="B28647" t="s">
        <v>27385</v>
      </c>
    </row>
    <row r="28648" spans="1:2">
      <c r="A28648" s="1">
        <v>2080100227406</v>
      </c>
      <c r="B28648" t="s">
        <v>27386</v>
      </c>
    </row>
    <row r="28649" spans="1:2">
      <c r="A28649" s="1">
        <v>2080100227413</v>
      </c>
      <c r="B28649" t="s">
        <v>27387</v>
      </c>
    </row>
    <row r="28650" spans="1:2">
      <c r="A28650" s="1">
        <v>2080100227420</v>
      </c>
      <c r="B28650" t="s">
        <v>27388</v>
      </c>
    </row>
    <row r="28651" spans="1:2">
      <c r="A28651" s="1">
        <v>2080100227437</v>
      </c>
      <c r="B28651" t="s">
        <v>27389</v>
      </c>
    </row>
    <row r="28652" spans="1:2">
      <c r="A28652" s="1">
        <v>2080100227444</v>
      </c>
      <c r="B28652" t="s">
        <v>27390</v>
      </c>
    </row>
    <row r="28653" spans="1:2">
      <c r="A28653" s="1">
        <v>2080100227451</v>
      </c>
      <c r="B28653" t="s">
        <v>27391</v>
      </c>
    </row>
    <row r="28654" spans="1:2">
      <c r="A28654" s="1">
        <v>2080100227468</v>
      </c>
      <c r="B28654" t="s">
        <v>27392</v>
      </c>
    </row>
    <row r="28655" spans="1:2">
      <c r="A28655" s="1">
        <v>2080100227475</v>
      </c>
      <c r="B28655" t="s">
        <v>27393</v>
      </c>
    </row>
    <row r="28656" spans="1:2">
      <c r="A28656" s="1">
        <v>2080100227482</v>
      </c>
      <c r="B28656" t="s">
        <v>27394</v>
      </c>
    </row>
    <row r="28657" spans="1:2">
      <c r="A28657" s="1">
        <v>2080100227499</v>
      </c>
      <c r="B28657" t="s">
        <v>27395</v>
      </c>
    </row>
    <row r="28658" spans="1:2">
      <c r="A28658" s="1">
        <v>2080100227505</v>
      </c>
      <c r="B28658" t="s">
        <v>27396</v>
      </c>
    </row>
    <row r="28659" spans="1:2">
      <c r="A28659" s="1">
        <v>2080100227512</v>
      </c>
      <c r="B28659" t="s">
        <v>27397</v>
      </c>
    </row>
    <row r="28660" spans="1:2">
      <c r="A28660" s="1">
        <v>2080100227529</v>
      </c>
      <c r="B28660" t="s">
        <v>27398</v>
      </c>
    </row>
    <row r="28661" spans="1:2">
      <c r="A28661" s="1">
        <v>2080100227536</v>
      </c>
      <c r="B28661" t="s">
        <v>27399</v>
      </c>
    </row>
    <row r="28662" spans="1:2">
      <c r="A28662" s="1">
        <v>2080100227543</v>
      </c>
      <c r="B28662" t="s">
        <v>27400</v>
      </c>
    </row>
    <row r="28663" spans="1:2">
      <c r="A28663" s="1">
        <v>2080100227550</v>
      </c>
      <c r="B28663" t="s">
        <v>27401</v>
      </c>
    </row>
    <row r="28664" spans="1:2">
      <c r="A28664" s="1">
        <v>2080100227567</v>
      </c>
      <c r="B28664" t="s">
        <v>27402</v>
      </c>
    </row>
    <row r="28665" spans="1:2">
      <c r="A28665" s="1">
        <v>2080100227574</v>
      </c>
      <c r="B28665" t="s">
        <v>27403</v>
      </c>
    </row>
    <row r="28666" spans="1:2">
      <c r="A28666" s="1">
        <v>2080100227581</v>
      </c>
      <c r="B28666" t="s">
        <v>27404</v>
      </c>
    </row>
    <row r="28667" spans="1:2">
      <c r="A28667" s="1">
        <v>2080100227598</v>
      </c>
      <c r="B28667" t="s">
        <v>27405</v>
      </c>
    </row>
    <row r="28668" spans="1:2">
      <c r="A28668" s="1">
        <v>2080100227604</v>
      </c>
      <c r="B28668" t="s">
        <v>27406</v>
      </c>
    </row>
    <row r="28669" spans="1:2">
      <c r="A28669" s="1">
        <v>2080100227611</v>
      </c>
      <c r="B28669" t="s">
        <v>27407</v>
      </c>
    </row>
    <row r="28670" spans="1:2">
      <c r="A28670" s="1">
        <v>2080100227628</v>
      </c>
      <c r="B28670" t="s">
        <v>27408</v>
      </c>
    </row>
    <row r="28671" spans="1:2">
      <c r="A28671" s="1">
        <v>2080100227635</v>
      </c>
      <c r="B28671" t="s">
        <v>27409</v>
      </c>
    </row>
    <row r="28672" spans="1:2">
      <c r="A28672" s="1">
        <v>2080100227642</v>
      </c>
      <c r="B28672" t="s">
        <v>27410</v>
      </c>
    </row>
    <row r="28673" spans="1:2">
      <c r="A28673" s="1">
        <v>2080100227659</v>
      </c>
      <c r="B28673" t="s">
        <v>27411</v>
      </c>
    </row>
    <row r="28674" spans="1:2">
      <c r="A28674" s="1">
        <v>2080100227666</v>
      </c>
      <c r="B28674" t="s">
        <v>27412</v>
      </c>
    </row>
    <row r="28675" spans="1:2">
      <c r="A28675" s="1">
        <v>2080100227673</v>
      </c>
      <c r="B28675" t="s">
        <v>27413</v>
      </c>
    </row>
    <row r="28676" spans="1:2">
      <c r="A28676" s="1">
        <v>2080100227680</v>
      </c>
      <c r="B28676" t="s">
        <v>27414</v>
      </c>
    </row>
    <row r="28677" spans="1:2">
      <c r="A28677" s="1">
        <v>2080100227697</v>
      </c>
      <c r="B28677" t="s">
        <v>27415</v>
      </c>
    </row>
    <row r="28678" spans="1:2">
      <c r="A28678" s="1">
        <v>2080100227703</v>
      </c>
      <c r="B28678" t="s">
        <v>27416</v>
      </c>
    </row>
    <row r="28679" spans="1:2">
      <c r="A28679" s="1">
        <v>2080100227710</v>
      </c>
      <c r="B28679" t="s">
        <v>27417</v>
      </c>
    </row>
    <row r="28680" spans="1:2">
      <c r="A28680" s="1">
        <v>2080100227727</v>
      </c>
      <c r="B28680" t="s">
        <v>27418</v>
      </c>
    </row>
    <row r="28681" spans="1:2">
      <c r="A28681" s="1">
        <v>2080100227734</v>
      </c>
      <c r="B28681" t="s">
        <v>27419</v>
      </c>
    </row>
    <row r="28682" spans="1:2">
      <c r="A28682" s="1">
        <v>2080100227741</v>
      </c>
      <c r="B28682" t="s">
        <v>27420</v>
      </c>
    </row>
    <row r="28683" spans="1:2">
      <c r="A28683" s="1">
        <v>2080100227758</v>
      </c>
      <c r="B28683" t="s">
        <v>27421</v>
      </c>
    </row>
    <row r="28684" spans="1:2">
      <c r="A28684" s="1">
        <v>2080100227765</v>
      </c>
      <c r="B28684" t="s">
        <v>27422</v>
      </c>
    </row>
    <row r="28685" spans="1:2">
      <c r="A28685" s="1">
        <v>2080100227772</v>
      </c>
      <c r="B28685" t="s">
        <v>27423</v>
      </c>
    </row>
    <row r="28686" spans="1:2">
      <c r="A28686" s="1">
        <v>2080100227789</v>
      </c>
      <c r="B28686" t="s">
        <v>27424</v>
      </c>
    </row>
    <row r="28687" spans="1:2">
      <c r="A28687" s="1">
        <v>2080100227796</v>
      </c>
      <c r="B28687" t="s">
        <v>27425</v>
      </c>
    </row>
    <row r="28688" spans="1:2">
      <c r="A28688" s="1">
        <v>2080100227802</v>
      </c>
      <c r="B28688" t="s">
        <v>27426</v>
      </c>
    </row>
    <row r="28689" spans="1:2">
      <c r="A28689" s="1">
        <v>2080100227819</v>
      </c>
      <c r="B28689" t="s">
        <v>27427</v>
      </c>
    </row>
    <row r="28690" spans="1:2">
      <c r="A28690" s="1">
        <v>2080100227826</v>
      </c>
      <c r="B28690" t="s">
        <v>27428</v>
      </c>
    </row>
    <row r="28691" spans="1:2">
      <c r="A28691" s="1">
        <v>2080100227833</v>
      </c>
      <c r="B28691" t="s">
        <v>27429</v>
      </c>
    </row>
    <row r="28692" spans="1:2">
      <c r="A28692" s="1">
        <v>2080100227840</v>
      </c>
      <c r="B28692" t="s">
        <v>27430</v>
      </c>
    </row>
    <row r="28693" spans="1:2">
      <c r="A28693" s="1">
        <v>2080100227857</v>
      </c>
      <c r="B28693" t="s">
        <v>27431</v>
      </c>
    </row>
    <row r="28694" spans="1:2">
      <c r="A28694" s="1">
        <v>2080100227864</v>
      </c>
      <c r="B28694" t="s">
        <v>27432</v>
      </c>
    </row>
    <row r="28695" spans="1:2">
      <c r="A28695" s="1">
        <v>2080100227871</v>
      </c>
      <c r="B28695" t="s">
        <v>27433</v>
      </c>
    </row>
    <row r="28696" spans="1:2">
      <c r="A28696" s="1">
        <v>2080100227888</v>
      </c>
      <c r="B28696" t="s">
        <v>27434</v>
      </c>
    </row>
    <row r="28697" spans="1:2">
      <c r="A28697" s="1">
        <v>2080100227895</v>
      </c>
      <c r="B28697" t="s">
        <v>27435</v>
      </c>
    </row>
    <row r="28698" spans="1:2">
      <c r="A28698" s="1">
        <v>2080100227901</v>
      </c>
      <c r="B28698" t="s">
        <v>27436</v>
      </c>
    </row>
    <row r="28699" spans="1:2">
      <c r="A28699" s="1">
        <v>2080100227918</v>
      </c>
      <c r="B28699" t="s">
        <v>27437</v>
      </c>
    </row>
    <row r="28700" spans="1:2">
      <c r="A28700" s="1">
        <v>2080100227925</v>
      </c>
      <c r="B28700" t="s">
        <v>27438</v>
      </c>
    </row>
    <row r="28701" spans="1:2">
      <c r="A28701" s="1">
        <v>2080100227932</v>
      </c>
      <c r="B28701" t="s">
        <v>27439</v>
      </c>
    </row>
    <row r="28702" spans="1:2">
      <c r="A28702" s="1">
        <v>2080100227949</v>
      </c>
      <c r="B28702" t="s">
        <v>27440</v>
      </c>
    </row>
    <row r="28703" spans="1:2">
      <c r="A28703" s="1">
        <v>2080100227956</v>
      </c>
      <c r="B28703" t="s">
        <v>27441</v>
      </c>
    </row>
    <row r="28704" spans="1:2">
      <c r="A28704" s="1">
        <v>2080100227963</v>
      </c>
      <c r="B28704" t="s">
        <v>27442</v>
      </c>
    </row>
    <row r="28705" spans="1:2">
      <c r="A28705" s="1">
        <v>2080100227970</v>
      </c>
      <c r="B28705" t="s">
        <v>27443</v>
      </c>
    </row>
    <row r="28706" spans="1:2">
      <c r="A28706" s="1">
        <v>2080100227987</v>
      </c>
      <c r="B28706" t="s">
        <v>27444</v>
      </c>
    </row>
    <row r="28707" spans="1:2">
      <c r="A28707" s="1">
        <v>2080100227994</v>
      </c>
      <c r="B28707" t="s">
        <v>27445</v>
      </c>
    </row>
    <row r="28708" spans="1:2">
      <c r="A28708" s="1">
        <v>2080100228007</v>
      </c>
      <c r="B28708" t="s">
        <v>27446</v>
      </c>
    </row>
    <row r="28709" spans="1:2">
      <c r="A28709" s="1">
        <v>2080100228014</v>
      </c>
      <c r="B28709" t="s">
        <v>27447</v>
      </c>
    </row>
    <row r="28710" spans="1:2">
      <c r="A28710" s="1">
        <v>2080100228021</v>
      </c>
      <c r="B28710" t="s">
        <v>27448</v>
      </c>
    </row>
    <row r="28711" spans="1:2">
      <c r="A28711" s="1">
        <v>2080100228038</v>
      </c>
      <c r="B28711" t="s">
        <v>27449</v>
      </c>
    </row>
    <row r="28712" spans="1:2">
      <c r="A28712" s="1">
        <v>2080100228045</v>
      </c>
      <c r="B28712" t="s">
        <v>27450</v>
      </c>
    </row>
    <row r="28713" spans="1:2">
      <c r="A28713" s="1">
        <v>2080100228052</v>
      </c>
      <c r="B28713" t="s">
        <v>27451</v>
      </c>
    </row>
    <row r="28714" spans="1:2">
      <c r="A28714" s="1">
        <v>2080100228069</v>
      </c>
      <c r="B28714" t="s">
        <v>27452</v>
      </c>
    </row>
    <row r="28715" spans="1:2">
      <c r="A28715" s="1">
        <v>2080100228076</v>
      </c>
      <c r="B28715" t="s">
        <v>27453</v>
      </c>
    </row>
    <row r="28716" spans="1:2">
      <c r="A28716" s="1">
        <v>2080100228083</v>
      </c>
      <c r="B28716" t="s">
        <v>27454</v>
      </c>
    </row>
    <row r="28717" spans="1:2">
      <c r="A28717" s="1">
        <v>2080100228090</v>
      </c>
      <c r="B28717" t="s">
        <v>27455</v>
      </c>
    </row>
    <row r="28718" spans="1:2">
      <c r="A28718" s="1">
        <v>2080100228106</v>
      </c>
      <c r="B28718" t="s">
        <v>27456</v>
      </c>
    </row>
    <row r="28719" spans="1:2">
      <c r="A28719" s="1">
        <v>2080100228113</v>
      </c>
      <c r="B28719" t="s">
        <v>27457</v>
      </c>
    </row>
    <row r="28720" spans="1:2">
      <c r="A28720" s="1">
        <v>2080100228120</v>
      </c>
      <c r="B28720" t="s">
        <v>27458</v>
      </c>
    </row>
    <row r="28721" spans="1:2">
      <c r="A28721" s="1">
        <v>2080100228137</v>
      </c>
      <c r="B28721" t="s">
        <v>27459</v>
      </c>
    </row>
    <row r="28722" spans="1:2">
      <c r="A28722" s="1">
        <v>2080100228144</v>
      </c>
      <c r="B28722" t="s">
        <v>27460</v>
      </c>
    </row>
    <row r="28723" spans="1:2">
      <c r="A28723" s="1">
        <v>2080100228151</v>
      </c>
      <c r="B28723" t="s">
        <v>27461</v>
      </c>
    </row>
    <row r="28724" spans="1:2">
      <c r="A28724" s="1">
        <v>2080100228168</v>
      </c>
      <c r="B28724" t="s">
        <v>27462</v>
      </c>
    </row>
    <row r="28725" spans="1:2">
      <c r="A28725" s="1">
        <v>2080100228175</v>
      </c>
      <c r="B28725" t="s">
        <v>27463</v>
      </c>
    </row>
    <row r="28726" spans="1:2">
      <c r="A28726" s="1">
        <v>2080100228182</v>
      </c>
      <c r="B28726" t="s">
        <v>27464</v>
      </c>
    </row>
    <row r="28727" spans="1:2">
      <c r="A28727" s="1">
        <v>2080100228199</v>
      </c>
      <c r="B28727" t="s">
        <v>27465</v>
      </c>
    </row>
    <row r="28728" spans="1:2">
      <c r="A28728" s="1">
        <v>2080100228205</v>
      </c>
      <c r="B28728" t="s">
        <v>27466</v>
      </c>
    </row>
    <row r="28729" spans="1:2">
      <c r="A28729" s="1">
        <v>2080100228212</v>
      </c>
      <c r="B28729" t="s">
        <v>27467</v>
      </c>
    </row>
    <row r="28730" spans="1:2">
      <c r="A28730" s="1">
        <v>2080100228229</v>
      </c>
      <c r="B28730" t="s">
        <v>27468</v>
      </c>
    </row>
    <row r="28731" spans="1:2">
      <c r="A28731" s="1">
        <v>2080100228236</v>
      </c>
      <c r="B28731" t="s">
        <v>27469</v>
      </c>
    </row>
    <row r="28732" spans="1:2">
      <c r="A28732" s="1">
        <v>2080100228243</v>
      </c>
      <c r="B28732" t="s">
        <v>27470</v>
      </c>
    </row>
    <row r="28733" spans="1:2">
      <c r="A28733" s="1">
        <v>2080100228250</v>
      </c>
      <c r="B28733" t="s">
        <v>27471</v>
      </c>
    </row>
    <row r="28734" spans="1:2">
      <c r="A28734" s="1">
        <v>2080100228267</v>
      </c>
      <c r="B28734" t="s">
        <v>27472</v>
      </c>
    </row>
    <row r="28735" spans="1:2">
      <c r="A28735" s="1">
        <v>2080100228274</v>
      </c>
      <c r="B28735" t="s">
        <v>27473</v>
      </c>
    </row>
    <row r="28736" spans="1:2">
      <c r="A28736" s="1">
        <v>2080100228281</v>
      </c>
      <c r="B28736" t="s">
        <v>27474</v>
      </c>
    </row>
    <row r="28737" spans="1:2">
      <c r="A28737" s="1">
        <v>2080100228298</v>
      </c>
      <c r="B28737" t="s">
        <v>27475</v>
      </c>
    </row>
    <row r="28738" spans="1:2">
      <c r="A28738" s="1">
        <v>2080100228304</v>
      </c>
      <c r="B28738" t="s">
        <v>27476</v>
      </c>
    </row>
    <row r="28739" spans="1:2">
      <c r="A28739" s="1">
        <v>2080100228311</v>
      </c>
      <c r="B28739" t="s">
        <v>27477</v>
      </c>
    </row>
    <row r="28740" spans="1:2">
      <c r="A28740" s="1">
        <v>2080100228328</v>
      </c>
      <c r="B28740" t="s">
        <v>27478</v>
      </c>
    </row>
    <row r="28741" spans="1:2">
      <c r="A28741" s="1">
        <v>2080100228335</v>
      </c>
      <c r="B28741" t="s">
        <v>27479</v>
      </c>
    </row>
    <row r="28742" spans="1:2">
      <c r="A28742" s="1">
        <v>2080100228342</v>
      </c>
      <c r="B28742" t="s">
        <v>27480</v>
      </c>
    </row>
    <row r="28743" spans="1:2">
      <c r="A28743" s="1">
        <v>2080100228359</v>
      </c>
      <c r="B28743" t="s">
        <v>27481</v>
      </c>
    </row>
    <row r="28744" spans="1:2">
      <c r="A28744" s="1">
        <v>2080100228366</v>
      </c>
      <c r="B28744" t="s">
        <v>27482</v>
      </c>
    </row>
    <row r="28745" spans="1:2">
      <c r="A28745" s="1">
        <v>2080100228373</v>
      </c>
      <c r="B28745" t="s">
        <v>27483</v>
      </c>
    </row>
    <row r="28746" spans="1:2">
      <c r="A28746" s="1">
        <v>2080100228380</v>
      </c>
      <c r="B28746" t="s">
        <v>27484</v>
      </c>
    </row>
    <row r="28747" spans="1:2">
      <c r="A28747" s="1">
        <v>2080100228397</v>
      </c>
      <c r="B28747" t="s">
        <v>27485</v>
      </c>
    </row>
    <row r="28748" spans="1:2">
      <c r="A28748" s="1">
        <v>2080100228403</v>
      </c>
      <c r="B28748" t="s">
        <v>27486</v>
      </c>
    </row>
    <row r="28749" spans="1:2">
      <c r="A28749" s="1">
        <v>2080100228410</v>
      </c>
      <c r="B28749" t="s">
        <v>27487</v>
      </c>
    </row>
    <row r="28750" spans="1:2">
      <c r="A28750" s="1">
        <v>2080100228427</v>
      </c>
      <c r="B28750" t="s">
        <v>27488</v>
      </c>
    </row>
    <row r="28751" spans="1:2">
      <c r="A28751" s="1">
        <v>2080100228434</v>
      </c>
      <c r="B28751" t="s">
        <v>27489</v>
      </c>
    </row>
    <row r="28752" spans="1:2">
      <c r="A28752" s="1">
        <v>2080100228441</v>
      </c>
      <c r="B28752" t="s">
        <v>27490</v>
      </c>
    </row>
    <row r="28753" spans="1:2">
      <c r="A28753" s="1">
        <v>2080100228458</v>
      </c>
      <c r="B28753" t="s">
        <v>27491</v>
      </c>
    </row>
    <row r="28754" spans="1:2">
      <c r="A28754" s="1">
        <v>2080100228465</v>
      </c>
      <c r="B28754" t="s">
        <v>27492</v>
      </c>
    </row>
    <row r="28755" spans="1:2">
      <c r="A28755" s="1">
        <v>2080100228472</v>
      </c>
      <c r="B28755" t="s">
        <v>27493</v>
      </c>
    </row>
    <row r="28756" spans="1:2">
      <c r="A28756" s="1">
        <v>2080100228489</v>
      </c>
      <c r="B28756" t="s">
        <v>27494</v>
      </c>
    </row>
    <row r="28757" spans="1:2">
      <c r="A28757" s="1">
        <v>2080100228496</v>
      </c>
      <c r="B28757" t="s">
        <v>27495</v>
      </c>
    </row>
    <row r="28758" spans="1:2">
      <c r="A28758" s="1">
        <v>2080100228502</v>
      </c>
      <c r="B28758" t="s">
        <v>27496</v>
      </c>
    </row>
    <row r="28759" spans="1:2">
      <c r="A28759" s="1">
        <v>2080100228519</v>
      </c>
      <c r="B28759" t="s">
        <v>27497</v>
      </c>
    </row>
    <row r="28760" spans="1:2">
      <c r="A28760" s="1">
        <v>2080100228526</v>
      </c>
      <c r="B28760" t="s">
        <v>27498</v>
      </c>
    </row>
    <row r="28761" spans="1:2">
      <c r="A28761" s="1">
        <v>2080100228533</v>
      </c>
      <c r="B28761" t="s">
        <v>27499</v>
      </c>
    </row>
    <row r="28762" spans="1:2">
      <c r="A28762" s="1">
        <v>2080100228540</v>
      </c>
      <c r="B28762" t="s">
        <v>27500</v>
      </c>
    </row>
    <row r="28763" spans="1:2">
      <c r="A28763" s="1">
        <v>2080100228557</v>
      </c>
      <c r="B28763" t="s">
        <v>27501</v>
      </c>
    </row>
    <row r="28764" spans="1:2">
      <c r="A28764" s="1">
        <v>2080100228564</v>
      </c>
      <c r="B28764" t="s">
        <v>27502</v>
      </c>
    </row>
    <row r="28765" spans="1:2">
      <c r="A28765" s="1">
        <v>2080100228571</v>
      </c>
      <c r="B28765" t="s">
        <v>27503</v>
      </c>
    </row>
    <row r="28766" spans="1:2">
      <c r="A28766" s="1">
        <v>2080100228588</v>
      </c>
      <c r="B28766" t="s">
        <v>27504</v>
      </c>
    </row>
    <row r="28767" spans="1:2">
      <c r="A28767" s="1">
        <v>2080100228595</v>
      </c>
      <c r="B28767" t="s">
        <v>27505</v>
      </c>
    </row>
    <row r="28768" spans="1:2">
      <c r="A28768" s="1">
        <v>2080100228601</v>
      </c>
      <c r="B28768" t="s">
        <v>27506</v>
      </c>
    </row>
    <row r="28769" spans="1:2">
      <c r="A28769" s="1">
        <v>2080100228618</v>
      </c>
      <c r="B28769" t="s">
        <v>27507</v>
      </c>
    </row>
    <row r="28770" spans="1:2">
      <c r="A28770" s="1">
        <v>2080100228625</v>
      </c>
      <c r="B28770" t="s">
        <v>27508</v>
      </c>
    </row>
    <row r="28771" spans="1:2">
      <c r="A28771" s="1">
        <v>2080100228632</v>
      </c>
      <c r="B28771" t="s">
        <v>27509</v>
      </c>
    </row>
    <row r="28772" spans="1:2">
      <c r="A28772" s="1">
        <v>2080100228649</v>
      </c>
      <c r="B28772" t="s">
        <v>27510</v>
      </c>
    </row>
    <row r="28773" spans="1:2">
      <c r="A28773" s="1">
        <v>2080100228656</v>
      </c>
      <c r="B28773" t="s">
        <v>27511</v>
      </c>
    </row>
    <row r="28774" spans="1:2">
      <c r="A28774" s="1">
        <v>2080100228663</v>
      </c>
      <c r="B28774" t="s">
        <v>27512</v>
      </c>
    </row>
    <row r="28775" spans="1:2">
      <c r="A28775" s="1">
        <v>2080100228670</v>
      </c>
      <c r="B28775" t="s">
        <v>27513</v>
      </c>
    </row>
    <row r="28776" spans="1:2">
      <c r="A28776" s="1">
        <v>2080100228687</v>
      </c>
      <c r="B28776" t="s">
        <v>27514</v>
      </c>
    </row>
    <row r="28777" spans="1:2">
      <c r="A28777" s="1">
        <v>2080100228694</v>
      </c>
      <c r="B28777" t="s">
        <v>27515</v>
      </c>
    </row>
    <row r="28778" spans="1:2">
      <c r="A28778" s="1">
        <v>2080100228700</v>
      </c>
      <c r="B28778" t="s">
        <v>27516</v>
      </c>
    </row>
    <row r="28779" spans="1:2">
      <c r="A28779" s="1">
        <v>2080100228717</v>
      </c>
      <c r="B28779" t="s">
        <v>27517</v>
      </c>
    </row>
    <row r="28780" spans="1:2">
      <c r="A28780" s="1">
        <v>2080100228724</v>
      </c>
      <c r="B28780" t="s">
        <v>27518</v>
      </c>
    </row>
    <row r="28781" spans="1:2">
      <c r="A28781" s="1">
        <v>2080100228731</v>
      </c>
      <c r="B28781" t="s">
        <v>27519</v>
      </c>
    </row>
    <row r="28782" spans="1:2">
      <c r="A28782" s="1">
        <v>2080100228748</v>
      </c>
      <c r="B28782" t="s">
        <v>27520</v>
      </c>
    </row>
    <row r="28783" spans="1:2">
      <c r="A28783" s="1">
        <v>2080100228755</v>
      </c>
      <c r="B28783" t="s">
        <v>27521</v>
      </c>
    </row>
    <row r="28784" spans="1:2">
      <c r="A28784" s="1">
        <v>2080100228762</v>
      </c>
      <c r="B28784" t="s">
        <v>27522</v>
      </c>
    </row>
    <row r="28785" spans="1:2">
      <c r="A28785" s="1">
        <v>2080100228779</v>
      </c>
      <c r="B28785" t="s">
        <v>27523</v>
      </c>
    </row>
    <row r="28786" spans="1:2">
      <c r="A28786" s="1">
        <v>2080100228786</v>
      </c>
      <c r="B28786" t="s">
        <v>27524</v>
      </c>
    </row>
    <row r="28787" spans="1:2">
      <c r="A28787" s="1">
        <v>2080100228793</v>
      </c>
      <c r="B28787" t="s">
        <v>27525</v>
      </c>
    </row>
    <row r="28788" spans="1:2">
      <c r="A28788" s="1">
        <v>2080100228809</v>
      </c>
      <c r="B28788" t="s">
        <v>27526</v>
      </c>
    </row>
    <row r="28789" spans="1:2">
      <c r="A28789" s="1">
        <v>2080100228816</v>
      </c>
      <c r="B28789" t="s">
        <v>27527</v>
      </c>
    </row>
    <row r="28790" spans="1:2">
      <c r="A28790" s="1">
        <v>2080100228823</v>
      </c>
      <c r="B28790" t="s">
        <v>27528</v>
      </c>
    </row>
    <row r="28791" spans="1:2">
      <c r="A28791" s="1">
        <v>2080100228830</v>
      </c>
      <c r="B28791" t="s">
        <v>27529</v>
      </c>
    </row>
    <row r="28792" spans="1:2">
      <c r="A28792" s="1">
        <v>2080100228847</v>
      </c>
      <c r="B28792" t="s">
        <v>27530</v>
      </c>
    </row>
    <row r="28793" spans="1:2">
      <c r="A28793" s="1">
        <v>2080100228854</v>
      </c>
      <c r="B28793" t="s">
        <v>27531</v>
      </c>
    </row>
    <row r="28794" spans="1:2">
      <c r="A28794" s="1">
        <v>2080100228861</v>
      </c>
      <c r="B28794" t="s">
        <v>27532</v>
      </c>
    </row>
    <row r="28795" spans="1:2">
      <c r="A28795" s="1">
        <v>2080100228878</v>
      </c>
      <c r="B28795" t="s">
        <v>27533</v>
      </c>
    </row>
    <row r="28796" spans="1:2">
      <c r="A28796" s="1">
        <v>2080100228885</v>
      </c>
      <c r="B28796" t="s">
        <v>27534</v>
      </c>
    </row>
    <row r="28797" spans="1:2">
      <c r="A28797" s="1">
        <v>2080100228892</v>
      </c>
      <c r="B28797" t="s">
        <v>27535</v>
      </c>
    </row>
    <row r="28798" spans="1:2">
      <c r="A28798" s="1">
        <v>2080100228908</v>
      </c>
      <c r="B28798" t="s">
        <v>27536</v>
      </c>
    </row>
    <row r="28799" spans="1:2">
      <c r="A28799" s="1">
        <v>2080100228915</v>
      </c>
      <c r="B28799" t="s">
        <v>27537</v>
      </c>
    </row>
    <row r="28800" spans="1:2">
      <c r="A28800" s="1">
        <v>2080100228922</v>
      </c>
      <c r="B28800" t="s">
        <v>27538</v>
      </c>
    </row>
    <row r="28801" spans="1:2">
      <c r="A28801" s="1">
        <v>2080100228939</v>
      </c>
      <c r="B28801" t="s">
        <v>27539</v>
      </c>
    </row>
    <row r="28802" spans="1:2">
      <c r="A28802" s="1">
        <v>2080100228946</v>
      </c>
      <c r="B28802" t="s">
        <v>27540</v>
      </c>
    </row>
    <row r="28803" spans="1:2">
      <c r="A28803" s="1">
        <v>2080100228953</v>
      </c>
      <c r="B28803" t="s">
        <v>27541</v>
      </c>
    </row>
    <row r="28804" spans="1:2">
      <c r="A28804" s="1">
        <v>2080100228960</v>
      </c>
      <c r="B28804" t="s">
        <v>27542</v>
      </c>
    </row>
    <row r="28805" spans="1:2">
      <c r="A28805" s="1">
        <v>2080100228977</v>
      </c>
      <c r="B28805" t="s">
        <v>27543</v>
      </c>
    </row>
    <row r="28806" spans="1:2">
      <c r="A28806" s="1">
        <v>2080100228984</v>
      </c>
      <c r="B28806" t="s">
        <v>27544</v>
      </c>
    </row>
    <row r="28807" spans="1:2">
      <c r="A28807" s="1">
        <v>2080100228991</v>
      </c>
      <c r="B28807" t="s">
        <v>27545</v>
      </c>
    </row>
    <row r="28808" spans="1:2">
      <c r="A28808" s="1">
        <v>2080100229004</v>
      </c>
      <c r="B28808" t="s">
        <v>27546</v>
      </c>
    </row>
    <row r="28809" spans="1:2">
      <c r="A28809" s="1">
        <v>2080100229011</v>
      </c>
      <c r="B28809" t="s">
        <v>27547</v>
      </c>
    </row>
    <row r="28810" spans="1:2">
      <c r="A28810" s="1">
        <v>2080100229028</v>
      </c>
      <c r="B28810" t="s">
        <v>27548</v>
      </c>
    </row>
    <row r="28811" spans="1:2">
      <c r="A28811" s="1">
        <v>2080100229035</v>
      </c>
      <c r="B28811" t="s">
        <v>27549</v>
      </c>
    </row>
    <row r="28812" spans="1:2">
      <c r="A28812" s="1">
        <v>2080100229042</v>
      </c>
      <c r="B28812" t="s">
        <v>27550</v>
      </c>
    </row>
    <row r="28813" spans="1:2">
      <c r="A28813" s="1">
        <v>2080100229059</v>
      </c>
      <c r="B28813" t="s">
        <v>27551</v>
      </c>
    </row>
    <row r="28814" spans="1:2">
      <c r="A28814" s="1">
        <v>2080100229066</v>
      </c>
      <c r="B28814" t="s">
        <v>27552</v>
      </c>
    </row>
    <row r="28815" spans="1:2">
      <c r="A28815" s="1">
        <v>2080100229073</v>
      </c>
      <c r="B28815" t="s">
        <v>27553</v>
      </c>
    </row>
    <row r="28816" spans="1:2">
      <c r="A28816" s="1">
        <v>2080100229080</v>
      </c>
      <c r="B28816" t="s">
        <v>27554</v>
      </c>
    </row>
    <row r="28817" spans="1:2">
      <c r="A28817" s="1">
        <v>2080100229097</v>
      </c>
      <c r="B28817" t="s">
        <v>27555</v>
      </c>
    </row>
    <row r="28818" spans="1:2">
      <c r="A28818" s="1">
        <v>2080100229103</v>
      </c>
      <c r="B28818" t="s">
        <v>27556</v>
      </c>
    </row>
    <row r="28819" spans="1:2">
      <c r="A28819" s="1">
        <v>2080100229110</v>
      </c>
      <c r="B28819" t="s">
        <v>27557</v>
      </c>
    </row>
    <row r="28820" spans="1:2">
      <c r="A28820" s="1">
        <v>2080100229127</v>
      </c>
      <c r="B28820" t="s">
        <v>27558</v>
      </c>
    </row>
    <row r="28821" spans="1:2">
      <c r="A28821" s="1">
        <v>2080100229134</v>
      </c>
      <c r="B28821" t="s">
        <v>27559</v>
      </c>
    </row>
    <row r="28822" spans="1:2">
      <c r="A28822" s="1">
        <v>2080100229141</v>
      </c>
      <c r="B28822" t="s">
        <v>27560</v>
      </c>
    </row>
    <row r="28823" spans="1:2">
      <c r="A28823" s="1">
        <v>2080100229158</v>
      </c>
      <c r="B28823" t="s">
        <v>27561</v>
      </c>
    </row>
    <row r="28824" spans="1:2">
      <c r="A28824" s="1">
        <v>2080100229165</v>
      </c>
      <c r="B28824" t="s">
        <v>27562</v>
      </c>
    </row>
    <row r="28825" spans="1:2">
      <c r="A28825" s="1">
        <v>2080100229172</v>
      </c>
      <c r="B28825" t="s">
        <v>27563</v>
      </c>
    </row>
    <row r="28826" spans="1:2">
      <c r="A28826" s="1">
        <v>2080100229189</v>
      </c>
      <c r="B28826" t="s">
        <v>27564</v>
      </c>
    </row>
    <row r="28827" spans="1:2">
      <c r="A28827" s="1">
        <v>2080100229196</v>
      </c>
      <c r="B28827" t="s">
        <v>27565</v>
      </c>
    </row>
    <row r="28828" spans="1:2">
      <c r="A28828" s="1">
        <v>2080100229202</v>
      </c>
      <c r="B28828" t="s">
        <v>27566</v>
      </c>
    </row>
    <row r="28829" spans="1:2">
      <c r="A28829" s="1">
        <v>2080100229219</v>
      </c>
      <c r="B28829" t="s">
        <v>27567</v>
      </c>
    </row>
    <row r="28830" spans="1:2">
      <c r="A28830" s="1">
        <v>2080100229226</v>
      </c>
      <c r="B28830" t="s">
        <v>27568</v>
      </c>
    </row>
    <row r="28831" spans="1:2">
      <c r="A28831" s="1">
        <v>2080100229233</v>
      </c>
      <c r="B28831" t="s">
        <v>27569</v>
      </c>
    </row>
    <row r="28832" spans="1:2">
      <c r="A28832" s="1">
        <v>2080100229240</v>
      </c>
      <c r="B28832" t="s">
        <v>27570</v>
      </c>
    </row>
    <row r="28833" spans="1:2">
      <c r="A28833" s="1">
        <v>2080100229257</v>
      </c>
      <c r="B28833" t="s">
        <v>27571</v>
      </c>
    </row>
    <row r="28834" spans="1:2">
      <c r="A28834" s="1">
        <v>2080100229264</v>
      </c>
      <c r="B28834" t="s">
        <v>27572</v>
      </c>
    </row>
    <row r="28835" spans="1:2">
      <c r="A28835" s="1">
        <v>2080100229271</v>
      </c>
      <c r="B28835" t="s">
        <v>27573</v>
      </c>
    </row>
    <row r="28836" spans="1:2">
      <c r="A28836" s="1">
        <v>2080100229288</v>
      </c>
      <c r="B28836" t="s">
        <v>27574</v>
      </c>
    </row>
    <row r="28837" spans="1:2">
      <c r="A28837" s="1">
        <v>2080100229295</v>
      </c>
      <c r="B28837" t="s">
        <v>27575</v>
      </c>
    </row>
    <row r="28838" spans="1:2">
      <c r="A28838" s="1">
        <v>2080100229301</v>
      </c>
      <c r="B28838" t="s">
        <v>27576</v>
      </c>
    </row>
    <row r="28839" spans="1:2">
      <c r="A28839" s="1">
        <v>2080100229318</v>
      </c>
      <c r="B28839" t="s">
        <v>27577</v>
      </c>
    </row>
    <row r="28840" spans="1:2">
      <c r="A28840" s="1">
        <v>2080100229325</v>
      </c>
      <c r="B28840" t="s">
        <v>27578</v>
      </c>
    </row>
    <row r="28841" spans="1:2">
      <c r="A28841" s="1">
        <v>2080100229332</v>
      </c>
      <c r="B28841" t="s">
        <v>27579</v>
      </c>
    </row>
    <row r="28842" spans="1:2">
      <c r="A28842" s="1">
        <v>2080100229349</v>
      </c>
      <c r="B28842" t="s">
        <v>27580</v>
      </c>
    </row>
    <row r="28843" spans="1:2">
      <c r="A28843" s="1">
        <v>2080100229356</v>
      </c>
      <c r="B28843" t="s">
        <v>27581</v>
      </c>
    </row>
    <row r="28844" spans="1:2">
      <c r="A28844" s="1">
        <v>2080100229363</v>
      </c>
      <c r="B28844" t="s">
        <v>27582</v>
      </c>
    </row>
    <row r="28845" spans="1:2">
      <c r="A28845" s="1">
        <v>2080100229370</v>
      </c>
      <c r="B28845" t="s">
        <v>27583</v>
      </c>
    </row>
    <row r="28846" spans="1:2">
      <c r="A28846" s="1">
        <v>2080100229387</v>
      </c>
      <c r="B28846" t="s">
        <v>27584</v>
      </c>
    </row>
    <row r="28847" spans="1:2">
      <c r="A28847" s="1">
        <v>2080100229394</v>
      </c>
      <c r="B28847" t="s">
        <v>27585</v>
      </c>
    </row>
    <row r="28848" spans="1:2">
      <c r="A28848" s="1">
        <v>2080100229400</v>
      </c>
      <c r="B28848" t="s">
        <v>27586</v>
      </c>
    </row>
    <row r="28849" spans="1:2">
      <c r="A28849" s="1">
        <v>2080100229417</v>
      </c>
      <c r="B28849" t="s">
        <v>27587</v>
      </c>
    </row>
    <row r="28850" spans="1:2">
      <c r="A28850" s="1">
        <v>2080100229424</v>
      </c>
      <c r="B28850" t="s">
        <v>27588</v>
      </c>
    </row>
    <row r="28851" spans="1:2">
      <c r="A28851" s="1">
        <v>2080100229431</v>
      </c>
      <c r="B28851" t="s">
        <v>27589</v>
      </c>
    </row>
    <row r="28852" spans="1:2">
      <c r="A28852" s="1">
        <v>2080100229448</v>
      </c>
      <c r="B28852" t="s">
        <v>27590</v>
      </c>
    </row>
    <row r="28853" spans="1:2">
      <c r="A28853" s="1">
        <v>2080100229455</v>
      </c>
      <c r="B28853" t="s">
        <v>27591</v>
      </c>
    </row>
    <row r="28854" spans="1:2">
      <c r="A28854" s="1">
        <v>2080100229462</v>
      </c>
      <c r="B28854" t="s">
        <v>27592</v>
      </c>
    </row>
    <row r="28855" spans="1:2">
      <c r="A28855" s="1">
        <v>2080100229479</v>
      </c>
      <c r="B28855" t="s">
        <v>27593</v>
      </c>
    </row>
    <row r="28856" spans="1:2">
      <c r="A28856" s="1">
        <v>2080100229486</v>
      </c>
      <c r="B28856" t="s">
        <v>27594</v>
      </c>
    </row>
    <row r="28857" spans="1:2">
      <c r="A28857" s="1">
        <v>2080100229493</v>
      </c>
      <c r="B28857" t="s">
        <v>27595</v>
      </c>
    </row>
    <row r="28858" spans="1:2">
      <c r="A28858" s="1">
        <v>2080100229509</v>
      </c>
      <c r="B28858" t="s">
        <v>27596</v>
      </c>
    </row>
    <row r="28859" spans="1:2">
      <c r="A28859" s="1">
        <v>2080100229516</v>
      </c>
      <c r="B28859" t="s">
        <v>27597</v>
      </c>
    </row>
    <row r="28860" spans="1:2">
      <c r="A28860" s="1">
        <v>2080100229523</v>
      </c>
      <c r="B28860" t="s">
        <v>27598</v>
      </c>
    </row>
    <row r="28861" spans="1:2">
      <c r="A28861" s="1">
        <v>2080100229530</v>
      </c>
      <c r="B28861" t="s">
        <v>27599</v>
      </c>
    </row>
    <row r="28862" spans="1:2">
      <c r="A28862" s="1">
        <v>2080100229547</v>
      </c>
      <c r="B28862" t="s">
        <v>27600</v>
      </c>
    </row>
    <row r="28863" spans="1:2">
      <c r="A28863" s="1">
        <v>2080100229554</v>
      </c>
      <c r="B28863" t="s">
        <v>27601</v>
      </c>
    </row>
    <row r="28864" spans="1:2">
      <c r="A28864" s="1">
        <v>2080100229561</v>
      </c>
      <c r="B28864" t="s">
        <v>27602</v>
      </c>
    </row>
    <row r="28865" spans="1:2">
      <c r="A28865" s="1">
        <v>2080100229578</v>
      </c>
      <c r="B28865" t="s">
        <v>27603</v>
      </c>
    </row>
    <row r="28866" spans="1:2">
      <c r="A28866" s="1">
        <v>2080100229585</v>
      </c>
      <c r="B28866" t="s">
        <v>27604</v>
      </c>
    </row>
    <row r="28867" spans="1:2">
      <c r="A28867" s="1">
        <v>2080100229592</v>
      </c>
      <c r="B28867" t="s">
        <v>27605</v>
      </c>
    </row>
    <row r="28868" spans="1:2">
      <c r="A28868" s="1">
        <v>2080100229608</v>
      </c>
      <c r="B28868" t="s">
        <v>27606</v>
      </c>
    </row>
    <row r="28869" spans="1:2">
      <c r="A28869" s="1">
        <v>2080100229615</v>
      </c>
      <c r="B28869" t="s">
        <v>27607</v>
      </c>
    </row>
    <row r="28870" spans="1:2">
      <c r="A28870" s="1">
        <v>2080100229622</v>
      </c>
      <c r="B28870" t="s">
        <v>27608</v>
      </c>
    </row>
    <row r="28871" spans="1:2">
      <c r="A28871" s="1">
        <v>2080100229639</v>
      </c>
      <c r="B28871" t="s">
        <v>27609</v>
      </c>
    </row>
    <row r="28872" spans="1:2">
      <c r="A28872" s="1">
        <v>2080100229646</v>
      </c>
      <c r="B28872" t="s">
        <v>27610</v>
      </c>
    </row>
    <row r="28873" spans="1:2">
      <c r="A28873" s="1">
        <v>2080100229653</v>
      </c>
      <c r="B28873" t="s">
        <v>27611</v>
      </c>
    </row>
    <row r="28874" spans="1:2">
      <c r="A28874" s="1">
        <v>2080100229660</v>
      </c>
      <c r="B28874" t="s">
        <v>27612</v>
      </c>
    </row>
    <row r="28875" spans="1:2">
      <c r="A28875" s="1">
        <v>2080100229677</v>
      </c>
      <c r="B28875" t="s">
        <v>27613</v>
      </c>
    </row>
    <row r="28876" spans="1:2">
      <c r="A28876" s="1">
        <v>2080100229684</v>
      </c>
      <c r="B28876" t="s">
        <v>27614</v>
      </c>
    </row>
    <row r="28877" spans="1:2">
      <c r="A28877" s="1">
        <v>2080100229691</v>
      </c>
      <c r="B28877" t="s">
        <v>27615</v>
      </c>
    </row>
    <row r="28878" spans="1:2">
      <c r="A28878" s="1">
        <v>2080100229707</v>
      </c>
      <c r="B28878" t="s">
        <v>27616</v>
      </c>
    </row>
    <row r="28879" spans="1:2">
      <c r="A28879" s="1">
        <v>2080100229714</v>
      </c>
      <c r="B28879" t="e">
        <f>+T-BATHROOM SET WATERTEC PKZ10 APRICOT</f>
        <v>#NAME?</v>
      </c>
    </row>
    <row r="28880" spans="1:2">
      <c r="A28880" s="1">
        <v>2080100229721</v>
      </c>
      <c r="B28880" t="s">
        <v>27617</v>
      </c>
    </row>
    <row r="28881" spans="1:2">
      <c r="A28881" s="1">
        <v>2080100229738</v>
      </c>
      <c r="B28881" t="e">
        <f>+T-BATHROOM SET WATERTEC PKZ10 BURGANDY</f>
        <v>#NAME?</v>
      </c>
    </row>
    <row r="28882" spans="1:2">
      <c r="A28882" s="1">
        <v>2080100229745</v>
      </c>
      <c r="B28882" t="e">
        <f ca="1">+T-STOP VALVE WATERTEC MVF(3) ALMOND</f>
        <v>#NAME?</v>
      </c>
    </row>
    <row r="28883" spans="1:2">
      <c r="A28883" s="1">
        <v>2080100229752</v>
      </c>
      <c r="B28883" t="e">
        <f ca="1">+T-STOP VALVE WATERTEC MVF(3) APRICOT</f>
        <v>#NAME?</v>
      </c>
    </row>
    <row r="28884" spans="1:2">
      <c r="A28884" s="1">
        <v>2080100229769</v>
      </c>
      <c r="B28884" t="e">
        <f>+T-TOILET ROLL HOLDER WATERTEC BA1028P BURGUNDY</f>
        <v>#NAME?</v>
      </c>
    </row>
    <row r="28885" spans="1:2">
      <c r="A28885" s="1">
        <v>2080100229776</v>
      </c>
      <c r="B28885" t="s">
        <v>27618</v>
      </c>
    </row>
    <row r="28886" spans="1:2">
      <c r="A28886" s="1">
        <v>2080100229783</v>
      </c>
      <c r="B28886" t="s">
        <v>27619</v>
      </c>
    </row>
    <row r="28887" spans="1:2">
      <c r="A28887" s="1">
        <v>2080100229790</v>
      </c>
      <c r="B28887" t="s">
        <v>27620</v>
      </c>
    </row>
    <row r="28888" spans="1:2">
      <c r="A28888" s="1">
        <v>2080100229806</v>
      </c>
      <c r="B28888" t="s">
        <v>27621</v>
      </c>
    </row>
    <row r="28889" spans="1:2">
      <c r="A28889" s="1">
        <v>2080100229813</v>
      </c>
      <c r="B28889" t="s">
        <v>27622</v>
      </c>
    </row>
    <row r="28890" spans="1:2">
      <c r="A28890" s="1">
        <v>2080100229820</v>
      </c>
      <c r="B28890" t="s">
        <v>27623</v>
      </c>
    </row>
    <row r="28891" spans="1:2">
      <c r="A28891" s="1">
        <v>2080100229837</v>
      </c>
      <c r="B28891" t="s">
        <v>27624</v>
      </c>
    </row>
    <row r="28892" spans="1:2">
      <c r="A28892" s="1">
        <v>2080100229844</v>
      </c>
      <c r="B28892" t="s">
        <v>27625</v>
      </c>
    </row>
    <row r="28893" spans="1:2">
      <c r="A28893" s="1">
        <v>2080100229851</v>
      </c>
      <c r="B28893" t="s">
        <v>27626</v>
      </c>
    </row>
    <row r="28894" spans="1:2">
      <c r="A28894" s="1">
        <v>2080100229868</v>
      </c>
      <c r="B28894" t="s">
        <v>27627</v>
      </c>
    </row>
    <row r="28895" spans="1:2">
      <c r="A28895" s="1">
        <v>2080100229875</v>
      </c>
      <c r="B28895" t="s">
        <v>27628</v>
      </c>
    </row>
    <row r="28896" spans="1:2">
      <c r="A28896" s="1">
        <v>2080100229882</v>
      </c>
      <c r="B28896" t="s">
        <v>27629</v>
      </c>
    </row>
    <row r="28897" spans="1:2">
      <c r="A28897" s="1">
        <v>2080100229899</v>
      </c>
      <c r="B28897" t="s">
        <v>27630</v>
      </c>
    </row>
    <row r="28898" spans="1:2">
      <c r="A28898" s="1">
        <v>2080100229905</v>
      </c>
      <c r="B28898" t="s">
        <v>27631</v>
      </c>
    </row>
    <row r="28899" spans="1:2">
      <c r="A28899" s="1">
        <v>2080100229912</v>
      </c>
      <c r="B28899" t="s">
        <v>27632</v>
      </c>
    </row>
    <row r="28900" spans="1:2">
      <c r="A28900" s="1">
        <v>2080100229929</v>
      </c>
      <c r="B28900" t="s">
        <v>27633</v>
      </c>
    </row>
    <row r="28901" spans="1:2">
      <c r="A28901" s="1">
        <v>2080100229936</v>
      </c>
      <c r="B28901" t="s">
        <v>27634</v>
      </c>
    </row>
    <row r="28902" spans="1:2">
      <c r="A28902" s="1">
        <v>2080100229943</v>
      </c>
      <c r="B28902" t="s">
        <v>27635</v>
      </c>
    </row>
    <row r="28903" spans="1:2">
      <c r="A28903" s="1">
        <v>2080100229950</v>
      </c>
      <c r="B28903" t="s">
        <v>27636</v>
      </c>
    </row>
    <row r="28904" spans="1:2">
      <c r="A28904" s="1">
        <v>2080100229967</v>
      </c>
      <c r="B28904" t="s">
        <v>27637</v>
      </c>
    </row>
    <row r="28905" spans="1:2">
      <c r="A28905" s="1">
        <v>2080100229974</v>
      </c>
      <c r="B28905" t="s">
        <v>27638</v>
      </c>
    </row>
    <row r="28906" spans="1:2">
      <c r="A28906" s="1">
        <v>2080100229981</v>
      </c>
      <c r="B28906" t="s">
        <v>27639</v>
      </c>
    </row>
    <row r="28907" spans="1:2">
      <c r="A28907" s="1">
        <v>2080100229998</v>
      </c>
      <c r="B28907" t="s">
        <v>27640</v>
      </c>
    </row>
    <row r="28908" spans="1:2">
      <c r="A28908" s="1">
        <v>2080100230000</v>
      </c>
      <c r="B28908" t="s">
        <v>27641</v>
      </c>
    </row>
    <row r="28909" spans="1:2">
      <c r="A28909" s="1">
        <v>2080100230017</v>
      </c>
      <c r="B28909" t="s">
        <v>27642</v>
      </c>
    </row>
    <row r="28910" spans="1:2">
      <c r="A28910" s="1">
        <v>2080100230024</v>
      </c>
      <c r="B28910" t="s">
        <v>27643</v>
      </c>
    </row>
    <row r="28911" spans="1:2">
      <c r="A28911" s="1">
        <v>2080100230031</v>
      </c>
      <c r="B28911" t="s">
        <v>27644</v>
      </c>
    </row>
    <row r="28912" spans="1:2">
      <c r="A28912" s="1">
        <v>2080100230048</v>
      </c>
      <c r="B28912" t="s">
        <v>27645</v>
      </c>
    </row>
    <row r="28913" spans="1:2">
      <c r="A28913" s="1">
        <v>2080100230055</v>
      </c>
      <c r="B28913" t="s">
        <v>27646</v>
      </c>
    </row>
    <row r="28914" spans="1:2">
      <c r="A28914" s="1">
        <v>2080100230062</v>
      </c>
      <c r="B28914" t="s">
        <v>27647</v>
      </c>
    </row>
    <row r="28915" spans="1:2">
      <c r="A28915" s="1">
        <v>2080100230079</v>
      </c>
      <c r="B28915" t="s">
        <v>27648</v>
      </c>
    </row>
    <row r="28916" spans="1:2">
      <c r="A28916" s="1">
        <v>2080100230086</v>
      </c>
      <c r="B28916" t="s">
        <v>27649</v>
      </c>
    </row>
    <row r="28917" spans="1:2">
      <c r="A28917" s="1">
        <v>2080100230093</v>
      </c>
      <c r="B28917" t="s">
        <v>27650</v>
      </c>
    </row>
    <row r="28918" spans="1:2">
      <c r="A28918" s="1">
        <v>2080100230109</v>
      </c>
      <c r="B28918" t="s">
        <v>27651</v>
      </c>
    </row>
    <row r="28919" spans="1:2">
      <c r="A28919" s="1">
        <v>2080100230116</v>
      </c>
      <c r="B28919" t="s">
        <v>27652</v>
      </c>
    </row>
    <row r="28920" spans="1:2">
      <c r="A28920" s="1">
        <v>2080100230123</v>
      </c>
      <c r="B28920" t="s">
        <v>27653</v>
      </c>
    </row>
    <row r="28921" spans="1:2">
      <c r="A28921" s="1">
        <v>2080100230130</v>
      </c>
      <c r="B28921" t="s">
        <v>27654</v>
      </c>
    </row>
    <row r="28922" spans="1:2">
      <c r="A28922" s="1">
        <v>2080100230147</v>
      </c>
      <c r="B28922" t="s">
        <v>27655</v>
      </c>
    </row>
    <row r="28923" spans="1:2">
      <c r="A28923" s="1">
        <v>2080100230154</v>
      </c>
      <c r="B28923" t="s">
        <v>27656</v>
      </c>
    </row>
    <row r="28924" spans="1:2">
      <c r="A28924" s="1">
        <v>2080100230161</v>
      </c>
      <c r="B28924" t="s">
        <v>27657</v>
      </c>
    </row>
    <row r="28925" spans="1:2">
      <c r="A28925" s="1">
        <v>2080100230178</v>
      </c>
      <c r="B28925" t="s">
        <v>27658</v>
      </c>
    </row>
    <row r="28926" spans="1:2">
      <c r="A28926" s="1">
        <v>2080100230185</v>
      </c>
      <c r="B28926" t="s">
        <v>27659</v>
      </c>
    </row>
    <row r="28927" spans="1:2">
      <c r="A28927" s="1">
        <v>2080100230192</v>
      </c>
      <c r="B28927" t="s">
        <v>27660</v>
      </c>
    </row>
    <row r="28928" spans="1:2">
      <c r="A28928" s="1">
        <v>2080100230208</v>
      </c>
      <c r="B28928" t="s">
        <v>27661</v>
      </c>
    </row>
    <row r="28929" spans="1:2">
      <c r="A28929" s="1">
        <v>2080100230215</v>
      </c>
      <c r="B28929" t="s">
        <v>27662</v>
      </c>
    </row>
    <row r="28930" spans="1:2">
      <c r="A28930" s="1">
        <v>2080100230222</v>
      </c>
      <c r="B28930" t="s">
        <v>27663</v>
      </c>
    </row>
    <row r="28931" spans="1:2">
      <c r="A28931" s="1">
        <v>2080100230239</v>
      </c>
      <c r="B28931" t="s">
        <v>27664</v>
      </c>
    </row>
    <row r="28932" spans="1:2">
      <c r="A28932" s="1">
        <v>2080100230246</v>
      </c>
      <c r="B28932" t="s">
        <v>27665</v>
      </c>
    </row>
    <row r="28933" spans="1:2">
      <c r="A28933" s="1">
        <v>2080100230253</v>
      </c>
      <c r="B28933" t="s">
        <v>27666</v>
      </c>
    </row>
    <row r="28934" spans="1:2">
      <c r="A28934" s="1">
        <v>2080100230260</v>
      </c>
      <c r="B28934" t="s">
        <v>27667</v>
      </c>
    </row>
    <row r="28935" spans="1:2">
      <c r="A28935" s="1">
        <v>2080100230277</v>
      </c>
      <c r="B28935" t="s">
        <v>27668</v>
      </c>
    </row>
    <row r="28936" spans="1:2">
      <c r="A28936" s="1">
        <v>2080100230284</v>
      </c>
      <c r="B28936" t="s">
        <v>27669</v>
      </c>
    </row>
    <row r="28937" spans="1:2">
      <c r="A28937" s="1">
        <v>2080100230291</v>
      </c>
      <c r="B28937" t="s">
        <v>27670</v>
      </c>
    </row>
    <row r="28938" spans="1:2">
      <c r="A28938" s="1">
        <v>2080100230307</v>
      </c>
      <c r="B28938" t="s">
        <v>27671</v>
      </c>
    </row>
    <row r="28939" spans="1:2">
      <c r="A28939" s="1">
        <v>2080100230314</v>
      </c>
      <c r="B28939" t="s">
        <v>27672</v>
      </c>
    </row>
    <row r="28940" spans="1:2">
      <c r="A28940" s="1">
        <v>2080100230321</v>
      </c>
      <c r="B28940" t="s">
        <v>27673</v>
      </c>
    </row>
    <row r="28941" spans="1:2">
      <c r="A28941" s="1">
        <v>2080100230338</v>
      </c>
      <c r="B28941" t="s">
        <v>27674</v>
      </c>
    </row>
    <row r="28942" spans="1:2">
      <c r="A28942" s="1">
        <v>2080100230345</v>
      </c>
      <c r="B28942" t="s">
        <v>27675</v>
      </c>
    </row>
    <row r="28943" spans="1:2">
      <c r="A28943" s="1">
        <v>2080100230352</v>
      </c>
      <c r="B28943" t="s">
        <v>27676</v>
      </c>
    </row>
    <row r="28944" spans="1:2">
      <c r="A28944" s="1">
        <v>2080100230369</v>
      </c>
      <c r="B28944" t="s">
        <v>27677</v>
      </c>
    </row>
    <row r="28945" spans="1:2">
      <c r="A28945" s="1">
        <v>2080100230376</v>
      </c>
      <c r="B28945" t="s">
        <v>27678</v>
      </c>
    </row>
    <row r="28946" spans="1:2">
      <c r="A28946" s="1">
        <v>2080100230383</v>
      </c>
      <c r="B28946" t="s">
        <v>27679</v>
      </c>
    </row>
    <row r="28947" spans="1:2">
      <c r="A28947" s="1">
        <v>2080100230390</v>
      </c>
      <c r="B28947" t="s">
        <v>27680</v>
      </c>
    </row>
    <row r="28948" spans="1:2">
      <c r="A28948" s="1">
        <v>2080100230406</v>
      </c>
      <c r="B28948" t="s">
        <v>27681</v>
      </c>
    </row>
    <row r="28949" spans="1:2">
      <c r="A28949" s="1">
        <v>2080100230413</v>
      </c>
      <c r="B28949" t="s">
        <v>27682</v>
      </c>
    </row>
    <row r="28950" spans="1:2">
      <c r="A28950" s="1">
        <v>2080100230420</v>
      </c>
      <c r="B28950" t="s">
        <v>27683</v>
      </c>
    </row>
    <row r="28951" spans="1:2">
      <c r="A28951" s="1">
        <v>2080100230437</v>
      </c>
      <c r="B28951" t="s">
        <v>27684</v>
      </c>
    </row>
    <row r="28952" spans="1:2">
      <c r="A28952" s="1">
        <v>2080100230444</v>
      </c>
      <c r="B28952" t="s">
        <v>27685</v>
      </c>
    </row>
    <row r="28953" spans="1:2">
      <c r="A28953" s="1">
        <v>2080100230451</v>
      </c>
      <c r="B28953" t="s">
        <v>27686</v>
      </c>
    </row>
    <row r="28954" spans="1:2">
      <c r="A28954" s="1">
        <v>2080100230468</v>
      </c>
      <c r="B28954" t="s">
        <v>27687</v>
      </c>
    </row>
    <row r="28955" spans="1:2">
      <c r="A28955" s="1">
        <v>2080100230475</v>
      </c>
      <c r="B28955" t="s">
        <v>27688</v>
      </c>
    </row>
    <row r="28956" spans="1:2">
      <c r="A28956" s="1">
        <v>2080100230482</v>
      </c>
      <c r="B28956" t="s">
        <v>27689</v>
      </c>
    </row>
    <row r="28957" spans="1:2">
      <c r="A28957" s="1">
        <v>2080100230499</v>
      </c>
      <c r="B28957" t="s">
        <v>27690</v>
      </c>
    </row>
    <row r="28958" spans="1:2">
      <c r="A28958" s="1">
        <v>2080100230505</v>
      </c>
      <c r="B28958" t="s">
        <v>27691</v>
      </c>
    </row>
    <row r="28959" spans="1:2">
      <c r="A28959" s="1">
        <v>2080100230512</v>
      </c>
      <c r="B28959" t="s">
        <v>27692</v>
      </c>
    </row>
    <row r="28960" spans="1:2">
      <c r="A28960" s="1">
        <v>2080100230529</v>
      </c>
      <c r="B28960" t="s">
        <v>27693</v>
      </c>
    </row>
    <row r="28961" spans="1:2">
      <c r="A28961" s="1">
        <v>2080100230536</v>
      </c>
      <c r="B28961" t="s">
        <v>27694</v>
      </c>
    </row>
    <row r="28962" spans="1:2">
      <c r="A28962" s="1">
        <v>2080100230543</v>
      </c>
      <c r="B28962" t="s">
        <v>27695</v>
      </c>
    </row>
    <row r="28963" spans="1:2">
      <c r="A28963" s="1">
        <v>2080100230550</v>
      </c>
      <c r="B28963" t="s">
        <v>27696</v>
      </c>
    </row>
    <row r="28964" spans="1:2">
      <c r="A28964" s="1">
        <v>2080100230567</v>
      </c>
      <c r="B28964" t="s">
        <v>27697</v>
      </c>
    </row>
    <row r="28965" spans="1:2">
      <c r="A28965" s="1">
        <v>2080100230574</v>
      </c>
      <c r="B28965" t="s">
        <v>27698</v>
      </c>
    </row>
    <row r="28966" spans="1:2">
      <c r="A28966" s="1">
        <v>2080100230581</v>
      </c>
      <c r="B28966" t="s">
        <v>27699</v>
      </c>
    </row>
    <row r="28967" spans="1:2">
      <c r="A28967" s="1">
        <v>2080100230598</v>
      </c>
      <c r="B28967" t="s">
        <v>27700</v>
      </c>
    </row>
    <row r="28968" spans="1:2">
      <c r="A28968" s="1">
        <v>2080100230604</v>
      </c>
      <c r="B28968" t="s">
        <v>27701</v>
      </c>
    </row>
    <row r="28969" spans="1:2">
      <c r="A28969" s="1">
        <v>2080100230611</v>
      </c>
      <c r="B28969" t="s">
        <v>27702</v>
      </c>
    </row>
    <row r="28970" spans="1:2">
      <c r="A28970" s="1">
        <v>2080100230628</v>
      </c>
      <c r="B28970" t="s">
        <v>27703</v>
      </c>
    </row>
    <row r="28971" spans="1:2">
      <c r="A28971" s="1">
        <v>2080100230635</v>
      </c>
      <c r="B28971" t="s">
        <v>27704</v>
      </c>
    </row>
    <row r="28972" spans="1:2">
      <c r="A28972" s="1">
        <v>2080100230642</v>
      </c>
      <c r="B28972" t="s">
        <v>27705</v>
      </c>
    </row>
    <row r="28973" spans="1:2">
      <c r="A28973" s="1">
        <v>2080100230659</v>
      </c>
      <c r="B28973" t="s">
        <v>27706</v>
      </c>
    </row>
    <row r="28974" spans="1:2">
      <c r="A28974" s="1">
        <v>2080100230666</v>
      </c>
      <c r="B28974" t="s">
        <v>27707</v>
      </c>
    </row>
    <row r="28975" spans="1:2">
      <c r="A28975" s="1">
        <v>2080100230673</v>
      </c>
      <c r="B28975" t="s">
        <v>27708</v>
      </c>
    </row>
    <row r="28976" spans="1:2">
      <c r="A28976" s="1">
        <v>2080100230680</v>
      </c>
      <c r="B28976" t="s">
        <v>27709</v>
      </c>
    </row>
    <row r="28977" spans="1:2">
      <c r="A28977" s="1">
        <v>2080100230697</v>
      </c>
      <c r="B28977" t="s">
        <v>27710</v>
      </c>
    </row>
    <row r="28978" spans="1:2">
      <c r="A28978" s="1">
        <v>2080100230703</v>
      </c>
      <c r="B28978" t="s">
        <v>27711</v>
      </c>
    </row>
    <row r="28979" spans="1:2">
      <c r="A28979" s="1">
        <v>2080100230710</v>
      </c>
      <c r="B28979" t="s">
        <v>27712</v>
      </c>
    </row>
    <row r="28980" spans="1:2">
      <c r="A28980" s="1">
        <v>2080100230727</v>
      </c>
      <c r="B28980" t="s">
        <v>27713</v>
      </c>
    </row>
    <row r="28981" spans="1:2">
      <c r="A28981" s="1">
        <v>2080100230734</v>
      </c>
      <c r="B28981" t="s">
        <v>27714</v>
      </c>
    </row>
    <row r="28982" spans="1:2">
      <c r="A28982" s="1">
        <v>2080100230741</v>
      </c>
      <c r="B28982" t="s">
        <v>27715</v>
      </c>
    </row>
    <row r="28983" spans="1:2">
      <c r="A28983" s="1">
        <v>2080100230758</v>
      </c>
      <c r="B28983" t="s">
        <v>27716</v>
      </c>
    </row>
    <row r="28984" spans="1:2">
      <c r="A28984" s="1">
        <v>2080100230765</v>
      </c>
      <c r="B28984" t="s">
        <v>27717</v>
      </c>
    </row>
    <row r="28985" spans="1:2">
      <c r="A28985" s="1">
        <v>2080100230772</v>
      </c>
      <c r="B28985" t="s">
        <v>27718</v>
      </c>
    </row>
    <row r="28986" spans="1:2">
      <c r="A28986" s="1">
        <v>2080100230789</v>
      </c>
      <c r="B28986" t="s">
        <v>27719</v>
      </c>
    </row>
    <row r="28987" spans="1:2">
      <c r="A28987" s="1">
        <v>2080100230796</v>
      </c>
      <c r="B28987" t="s">
        <v>27720</v>
      </c>
    </row>
    <row r="28988" spans="1:2">
      <c r="A28988" s="1">
        <v>2080100230802</v>
      </c>
      <c r="B28988" t="s">
        <v>27721</v>
      </c>
    </row>
    <row r="28989" spans="1:2">
      <c r="A28989" s="1">
        <v>2080100230819</v>
      </c>
      <c r="B28989" t="s">
        <v>27722</v>
      </c>
    </row>
    <row r="28990" spans="1:2">
      <c r="A28990" s="1">
        <v>2080100230826</v>
      </c>
      <c r="B28990" t="s">
        <v>27723</v>
      </c>
    </row>
    <row r="28991" spans="1:2">
      <c r="A28991" s="1">
        <v>2080100230833</v>
      </c>
      <c r="B28991" t="s">
        <v>27724</v>
      </c>
    </row>
    <row r="28992" spans="1:2">
      <c r="A28992" s="1">
        <v>2080100230840</v>
      </c>
      <c r="B28992" t="s">
        <v>27725</v>
      </c>
    </row>
    <row r="28993" spans="1:2">
      <c r="A28993" s="1">
        <v>2080100230857</v>
      </c>
      <c r="B28993" t="s">
        <v>27726</v>
      </c>
    </row>
    <row r="28994" spans="1:2">
      <c r="A28994" s="1">
        <v>2080100230864</v>
      </c>
      <c r="B28994" t="s">
        <v>27727</v>
      </c>
    </row>
    <row r="28995" spans="1:2">
      <c r="A28995" s="1">
        <v>2080100230871</v>
      </c>
      <c r="B28995" t="s">
        <v>27728</v>
      </c>
    </row>
    <row r="28996" spans="1:2">
      <c r="A28996" s="1">
        <v>2080100230888</v>
      </c>
      <c r="B28996" t="s">
        <v>27729</v>
      </c>
    </row>
    <row r="28997" spans="1:2">
      <c r="A28997" s="1">
        <v>2080100230895</v>
      </c>
      <c r="B28997" t="s">
        <v>27730</v>
      </c>
    </row>
    <row r="28998" spans="1:2">
      <c r="A28998" s="1">
        <v>2080100230901</v>
      </c>
      <c r="B28998" t="s">
        <v>27731</v>
      </c>
    </row>
    <row r="28999" spans="1:2">
      <c r="A28999" s="1">
        <v>2080100230918</v>
      </c>
      <c r="B28999" t="s">
        <v>27732</v>
      </c>
    </row>
    <row r="29000" spans="1:2">
      <c r="A29000" s="1">
        <v>2080100230925</v>
      </c>
      <c r="B29000" t="s">
        <v>27733</v>
      </c>
    </row>
    <row r="29001" spans="1:2">
      <c r="A29001" s="1">
        <v>2080100230932</v>
      </c>
      <c r="B29001" t="s">
        <v>27734</v>
      </c>
    </row>
    <row r="29002" spans="1:2">
      <c r="A29002" s="1">
        <v>2080100230949</v>
      </c>
      <c r="B29002" t="s">
        <v>27735</v>
      </c>
    </row>
    <row r="29003" spans="1:2">
      <c r="A29003" s="1">
        <v>2080100230956</v>
      </c>
      <c r="B29003" t="s">
        <v>27736</v>
      </c>
    </row>
    <row r="29004" spans="1:2">
      <c r="A29004" s="1">
        <v>2080100230963</v>
      </c>
      <c r="B29004" t="s">
        <v>27737</v>
      </c>
    </row>
    <row r="29005" spans="1:2">
      <c r="A29005" s="1">
        <v>2080100230970</v>
      </c>
      <c r="B29005" t="s">
        <v>27738</v>
      </c>
    </row>
    <row r="29006" spans="1:2">
      <c r="A29006" s="1">
        <v>2080100230987</v>
      </c>
      <c r="B29006" t="s">
        <v>27739</v>
      </c>
    </row>
    <row r="29007" spans="1:2">
      <c r="A29007" s="1">
        <v>2080100230994</v>
      </c>
      <c r="B29007" t="s">
        <v>27740</v>
      </c>
    </row>
    <row r="29008" spans="1:2">
      <c r="A29008" s="1">
        <v>2080100231007</v>
      </c>
      <c r="B29008" t="s">
        <v>27741</v>
      </c>
    </row>
    <row r="29009" spans="1:2">
      <c r="A29009" s="1">
        <v>2080100231014</v>
      </c>
      <c r="B29009" t="s">
        <v>27742</v>
      </c>
    </row>
    <row r="29010" spans="1:2">
      <c r="A29010" s="1">
        <v>2080100231021</v>
      </c>
      <c r="B29010" t="s">
        <v>27743</v>
      </c>
    </row>
    <row r="29011" spans="1:2">
      <c r="A29011" s="1">
        <v>2080100231038</v>
      </c>
      <c r="B29011" t="s">
        <v>27744</v>
      </c>
    </row>
    <row r="29012" spans="1:2">
      <c r="A29012" s="1">
        <v>2080100231045</v>
      </c>
      <c r="B29012" t="s">
        <v>27745</v>
      </c>
    </row>
    <row r="29013" spans="1:2">
      <c r="A29013" s="1">
        <v>2080100231052</v>
      </c>
      <c r="B29013" t="s">
        <v>27746</v>
      </c>
    </row>
    <row r="29014" spans="1:2">
      <c r="A29014" s="1">
        <v>2080100231069</v>
      </c>
      <c r="B29014" t="s">
        <v>27747</v>
      </c>
    </row>
    <row r="29015" spans="1:2">
      <c r="A29015" s="1">
        <v>2080100231076</v>
      </c>
      <c r="B29015" t="s">
        <v>27748</v>
      </c>
    </row>
    <row r="29016" spans="1:2">
      <c r="A29016" s="1">
        <v>2080100231083</v>
      </c>
      <c r="B29016" t="s">
        <v>27749</v>
      </c>
    </row>
    <row r="29017" spans="1:2">
      <c r="A29017" s="1">
        <v>2080100231090</v>
      </c>
      <c r="B29017" t="s">
        <v>27750</v>
      </c>
    </row>
    <row r="29018" spans="1:2">
      <c r="A29018" s="1">
        <v>2080100231106</v>
      </c>
      <c r="B29018" t="s">
        <v>27751</v>
      </c>
    </row>
    <row r="29019" spans="1:2">
      <c r="A29019" s="1">
        <v>2080100231113</v>
      </c>
      <c r="B29019" t="s">
        <v>27752</v>
      </c>
    </row>
    <row r="29020" spans="1:2">
      <c r="A29020" s="1">
        <v>2080100231120</v>
      </c>
      <c r="B29020" t="s">
        <v>27753</v>
      </c>
    </row>
    <row r="29021" spans="1:2">
      <c r="A29021" s="1">
        <v>2080100231137</v>
      </c>
      <c r="B29021" t="s">
        <v>27754</v>
      </c>
    </row>
    <row r="29022" spans="1:2">
      <c r="A29022" s="1">
        <v>2080100231144</v>
      </c>
      <c r="B29022" t="s">
        <v>27755</v>
      </c>
    </row>
    <row r="29023" spans="1:2">
      <c r="A29023" s="1">
        <v>2080100231151</v>
      </c>
      <c r="B29023" t="s">
        <v>27756</v>
      </c>
    </row>
    <row r="29024" spans="1:2">
      <c r="A29024" s="1">
        <v>2080100231168</v>
      </c>
      <c r="B29024" t="s">
        <v>27757</v>
      </c>
    </row>
    <row r="29025" spans="1:2">
      <c r="A29025" s="1">
        <v>2080100231175</v>
      </c>
      <c r="B29025" t="s">
        <v>27758</v>
      </c>
    </row>
    <row r="29026" spans="1:2">
      <c r="A29026" s="1">
        <v>2080100231182</v>
      </c>
      <c r="B29026" t="s">
        <v>27759</v>
      </c>
    </row>
    <row r="29027" spans="1:2">
      <c r="A29027" s="1">
        <v>2080100231199</v>
      </c>
      <c r="B29027" t="s">
        <v>27760</v>
      </c>
    </row>
    <row r="29028" spans="1:2">
      <c r="A29028" s="1">
        <v>2080100231205</v>
      </c>
      <c r="B29028" t="s">
        <v>27761</v>
      </c>
    </row>
    <row r="29029" spans="1:2">
      <c r="A29029" s="1">
        <v>2080100231212</v>
      </c>
      <c r="B29029" t="s">
        <v>27762</v>
      </c>
    </row>
    <row r="29030" spans="1:2">
      <c r="A29030" s="1">
        <v>2080100231229</v>
      </c>
      <c r="B29030" t="s">
        <v>27763</v>
      </c>
    </row>
    <row r="29031" spans="1:2">
      <c r="A29031" s="1">
        <v>2080100231236</v>
      </c>
      <c r="B29031" t="s">
        <v>27764</v>
      </c>
    </row>
    <row r="29032" spans="1:2">
      <c r="A29032" s="1">
        <v>2080100231243</v>
      </c>
      <c r="B29032" t="s">
        <v>27765</v>
      </c>
    </row>
    <row r="29033" spans="1:2">
      <c r="A29033" s="1">
        <v>2080100231250</v>
      </c>
      <c r="B29033" t="s">
        <v>27766</v>
      </c>
    </row>
    <row r="29034" spans="1:2">
      <c r="A29034" s="1">
        <v>2080100231267</v>
      </c>
      <c r="B29034" t="s">
        <v>27767</v>
      </c>
    </row>
    <row r="29035" spans="1:2">
      <c r="A29035" s="1">
        <v>2080100231274</v>
      </c>
      <c r="B29035" t="s">
        <v>27768</v>
      </c>
    </row>
    <row r="29036" spans="1:2">
      <c r="A29036" s="1">
        <v>2080100231281</v>
      </c>
      <c r="B29036" t="s">
        <v>27769</v>
      </c>
    </row>
    <row r="29037" spans="1:2">
      <c r="A29037" s="1">
        <v>2080100231298</v>
      </c>
      <c r="B29037" t="s">
        <v>27770</v>
      </c>
    </row>
    <row r="29038" spans="1:2">
      <c r="A29038" s="1">
        <v>2080100231304</v>
      </c>
      <c r="B29038" t="s">
        <v>27771</v>
      </c>
    </row>
    <row r="29039" spans="1:2">
      <c r="A29039" s="1">
        <v>2080100231311</v>
      </c>
      <c r="B29039" t="s">
        <v>27772</v>
      </c>
    </row>
    <row r="29040" spans="1:2">
      <c r="A29040" s="1">
        <v>2080100231328</v>
      </c>
      <c r="B29040" t="s">
        <v>27773</v>
      </c>
    </row>
    <row r="29041" spans="1:2">
      <c r="A29041" s="1">
        <v>2080100231335</v>
      </c>
      <c r="B29041" t="s">
        <v>27774</v>
      </c>
    </row>
    <row r="29042" spans="1:2">
      <c r="A29042" s="1">
        <v>2080100231342</v>
      </c>
      <c r="B29042" t="s">
        <v>27775</v>
      </c>
    </row>
    <row r="29043" spans="1:2">
      <c r="A29043" s="1">
        <v>2080100231359</v>
      </c>
      <c r="B29043" t="s">
        <v>27776</v>
      </c>
    </row>
    <row r="29044" spans="1:2">
      <c r="A29044" s="1">
        <v>2080100231366</v>
      </c>
      <c r="B29044" t="s">
        <v>27777</v>
      </c>
    </row>
    <row r="29045" spans="1:2">
      <c r="A29045" s="1">
        <v>2080100231373</v>
      </c>
      <c r="B29045" t="s">
        <v>27778</v>
      </c>
    </row>
    <row r="29046" spans="1:2">
      <c r="A29046" s="1">
        <v>2080100231380</v>
      </c>
      <c r="B29046" t="s">
        <v>27779</v>
      </c>
    </row>
    <row r="29047" spans="1:2">
      <c r="A29047" s="1">
        <v>2080100231397</v>
      </c>
      <c r="B29047" t="s">
        <v>27780</v>
      </c>
    </row>
    <row r="29048" spans="1:2">
      <c r="A29048" s="1">
        <v>2080100231403</v>
      </c>
      <c r="B29048" t="s">
        <v>27781</v>
      </c>
    </row>
    <row r="29049" spans="1:2">
      <c r="A29049" s="1">
        <v>2080100231410</v>
      </c>
      <c r="B29049" t="s">
        <v>27782</v>
      </c>
    </row>
    <row r="29050" spans="1:2">
      <c r="A29050" s="1">
        <v>2080100231427</v>
      </c>
      <c r="B29050" t="s">
        <v>27783</v>
      </c>
    </row>
    <row r="29051" spans="1:2">
      <c r="A29051" s="1">
        <v>2080100231434</v>
      </c>
      <c r="B29051" t="s">
        <v>27784</v>
      </c>
    </row>
    <row r="29052" spans="1:2">
      <c r="A29052" s="1">
        <v>2080100231441</v>
      </c>
      <c r="B29052" t="s">
        <v>27785</v>
      </c>
    </row>
    <row r="29053" spans="1:2">
      <c r="A29053" s="1">
        <v>2080100231458</v>
      </c>
      <c r="B29053" t="s">
        <v>27786</v>
      </c>
    </row>
    <row r="29054" spans="1:2">
      <c r="A29054" s="1">
        <v>2080100231465</v>
      </c>
      <c r="B29054" t="s">
        <v>27787</v>
      </c>
    </row>
    <row r="29055" spans="1:2">
      <c r="A29055" s="1">
        <v>2080100231472</v>
      </c>
      <c r="B29055" t="s">
        <v>27788</v>
      </c>
    </row>
    <row r="29056" spans="1:2">
      <c r="A29056" s="1">
        <v>2080100231489</v>
      </c>
      <c r="B29056" t="s">
        <v>27789</v>
      </c>
    </row>
    <row r="29057" spans="1:2">
      <c r="A29057" s="1">
        <v>2080100231496</v>
      </c>
      <c r="B29057" t="s">
        <v>27790</v>
      </c>
    </row>
    <row r="29058" spans="1:2">
      <c r="A29058" s="1">
        <v>2080100231502</v>
      </c>
      <c r="B29058" t="s">
        <v>27791</v>
      </c>
    </row>
    <row r="29059" spans="1:2">
      <c r="A29059" s="1">
        <v>2080100231519</v>
      </c>
      <c r="B29059" t="s">
        <v>27792</v>
      </c>
    </row>
    <row r="29060" spans="1:2">
      <c r="A29060" s="1">
        <v>2080100231526</v>
      </c>
      <c r="B29060" t="s">
        <v>27793</v>
      </c>
    </row>
    <row r="29061" spans="1:2">
      <c r="A29061" s="1">
        <v>2080100231533</v>
      </c>
      <c r="B29061" t="s">
        <v>27794</v>
      </c>
    </row>
    <row r="29062" spans="1:2">
      <c r="A29062" s="1">
        <v>2080100231540</v>
      </c>
      <c r="B29062" t="s">
        <v>27795</v>
      </c>
    </row>
    <row r="29063" spans="1:2">
      <c r="A29063" s="1">
        <v>2080100231557</v>
      </c>
      <c r="B29063" t="s">
        <v>27796</v>
      </c>
    </row>
    <row r="29064" spans="1:2">
      <c r="A29064" s="1">
        <v>2080100231564</v>
      </c>
      <c r="B29064" t="s">
        <v>27797</v>
      </c>
    </row>
    <row r="29065" spans="1:2">
      <c r="A29065" s="1">
        <v>2080100231571</v>
      </c>
      <c r="B29065" t="s">
        <v>27798</v>
      </c>
    </row>
    <row r="29066" spans="1:2">
      <c r="A29066" s="1">
        <v>2080100231588</v>
      </c>
      <c r="B29066" t="s">
        <v>27799</v>
      </c>
    </row>
    <row r="29067" spans="1:2">
      <c r="A29067" s="1">
        <v>2080100231595</v>
      </c>
      <c r="B29067" t="s">
        <v>27800</v>
      </c>
    </row>
    <row r="29068" spans="1:2">
      <c r="A29068" s="1">
        <v>2080100231601</v>
      </c>
      <c r="B29068" t="s">
        <v>27801</v>
      </c>
    </row>
    <row r="29069" spans="1:2">
      <c r="A29069" s="1">
        <v>2080100231618</v>
      </c>
      <c r="B29069" t="s">
        <v>27802</v>
      </c>
    </row>
    <row r="29070" spans="1:2">
      <c r="A29070" s="1">
        <v>2080100231625</v>
      </c>
      <c r="B29070" t="s">
        <v>27803</v>
      </c>
    </row>
    <row r="29071" spans="1:2">
      <c r="A29071" s="1">
        <v>2080100231632</v>
      </c>
      <c r="B29071" t="s">
        <v>27804</v>
      </c>
    </row>
    <row r="29072" spans="1:2">
      <c r="A29072" s="1">
        <v>2080100231649</v>
      </c>
      <c r="B29072" t="s">
        <v>27805</v>
      </c>
    </row>
    <row r="29073" spans="1:2">
      <c r="A29073" s="1">
        <v>2080100231656</v>
      </c>
      <c r="B29073" t="s">
        <v>27806</v>
      </c>
    </row>
    <row r="29074" spans="1:2">
      <c r="A29074" s="1">
        <v>2080100231663</v>
      </c>
      <c r="B29074" t="s">
        <v>27807</v>
      </c>
    </row>
    <row r="29075" spans="1:2">
      <c r="A29075" s="1">
        <v>2080100231670</v>
      </c>
      <c r="B29075" t="s">
        <v>27808</v>
      </c>
    </row>
    <row r="29076" spans="1:2">
      <c r="A29076" s="1">
        <v>2080100231687</v>
      </c>
      <c r="B29076" t="s">
        <v>27809</v>
      </c>
    </row>
    <row r="29077" spans="1:2">
      <c r="A29077" s="1">
        <v>2080100231694</v>
      </c>
      <c r="B29077" t="s">
        <v>27810</v>
      </c>
    </row>
    <row r="29078" spans="1:2">
      <c r="A29078" s="1">
        <v>2080100231700</v>
      </c>
      <c r="B29078" t="s">
        <v>27811</v>
      </c>
    </row>
    <row r="29079" spans="1:2">
      <c r="A29079" s="1">
        <v>2080100231717</v>
      </c>
      <c r="B29079" t="s">
        <v>27812</v>
      </c>
    </row>
    <row r="29080" spans="1:2">
      <c r="A29080" s="1">
        <v>2080100231724</v>
      </c>
      <c r="B29080" t="s">
        <v>27813</v>
      </c>
    </row>
    <row r="29081" spans="1:2">
      <c r="A29081" s="1">
        <v>2080100231731</v>
      </c>
      <c r="B29081" t="s">
        <v>27814</v>
      </c>
    </row>
    <row r="29082" spans="1:2">
      <c r="A29082" s="1">
        <v>2080100231748</v>
      </c>
      <c r="B29082" t="s">
        <v>27815</v>
      </c>
    </row>
    <row r="29083" spans="1:2">
      <c r="A29083" s="1">
        <v>2080100231755</v>
      </c>
      <c r="B29083" t="s">
        <v>27816</v>
      </c>
    </row>
    <row r="29084" spans="1:2">
      <c r="A29084" s="1">
        <v>2080100231762</v>
      </c>
      <c r="B29084" t="s">
        <v>27817</v>
      </c>
    </row>
    <row r="29085" spans="1:2">
      <c r="A29085" s="1">
        <v>2080100231779</v>
      </c>
      <c r="B29085" t="s">
        <v>27818</v>
      </c>
    </row>
    <row r="29086" spans="1:2">
      <c r="A29086" s="1">
        <v>2080100231786</v>
      </c>
      <c r="B29086" t="s">
        <v>27819</v>
      </c>
    </row>
    <row r="29087" spans="1:2">
      <c r="A29087" s="1">
        <v>2080100231793</v>
      </c>
      <c r="B29087" t="s">
        <v>27820</v>
      </c>
    </row>
    <row r="29088" spans="1:2">
      <c r="A29088" s="1">
        <v>2080100231809</v>
      </c>
      <c r="B29088" t="s">
        <v>27821</v>
      </c>
    </row>
    <row r="29089" spans="1:2">
      <c r="A29089" s="1">
        <v>2080100231816</v>
      </c>
      <c r="B29089" t="s">
        <v>27822</v>
      </c>
    </row>
    <row r="29090" spans="1:2">
      <c r="A29090" s="1">
        <v>2080100231823</v>
      </c>
      <c r="B29090" t="s">
        <v>27823</v>
      </c>
    </row>
    <row r="29091" spans="1:2">
      <c r="A29091" s="1">
        <v>2080100231830</v>
      </c>
      <c r="B29091" t="s">
        <v>27824</v>
      </c>
    </row>
    <row r="29092" spans="1:2">
      <c r="A29092" s="1">
        <v>2080100231847</v>
      </c>
      <c r="B29092" t="s">
        <v>27825</v>
      </c>
    </row>
    <row r="29093" spans="1:2">
      <c r="A29093" s="1">
        <v>2080100231854</v>
      </c>
      <c r="B29093" t="s">
        <v>27826</v>
      </c>
    </row>
    <row r="29094" spans="1:2">
      <c r="A29094" s="1">
        <v>2080100231861</v>
      </c>
      <c r="B29094" t="s">
        <v>27827</v>
      </c>
    </row>
    <row r="29095" spans="1:2">
      <c r="A29095" s="1">
        <v>2080100231878</v>
      </c>
      <c r="B29095" t="s">
        <v>27828</v>
      </c>
    </row>
    <row r="29096" spans="1:2">
      <c r="A29096" s="1">
        <v>2080100231885</v>
      </c>
      <c r="B29096" t="s">
        <v>27829</v>
      </c>
    </row>
    <row r="29097" spans="1:2">
      <c r="A29097" s="1">
        <v>2080100231892</v>
      </c>
      <c r="B29097" t="s">
        <v>27830</v>
      </c>
    </row>
    <row r="29098" spans="1:2">
      <c r="A29098" s="1">
        <v>2080100231908</v>
      </c>
      <c r="B29098" t="s">
        <v>27831</v>
      </c>
    </row>
    <row r="29099" spans="1:2">
      <c r="A29099" s="1">
        <v>2080100231915</v>
      </c>
      <c r="B29099" t="s">
        <v>27832</v>
      </c>
    </row>
    <row r="29100" spans="1:2">
      <c r="A29100" s="1">
        <v>2080100231922</v>
      </c>
      <c r="B29100" t="s">
        <v>27833</v>
      </c>
    </row>
    <row r="29101" spans="1:2">
      <c r="A29101" s="1">
        <v>2080100231939</v>
      </c>
      <c r="B29101" t="s">
        <v>27834</v>
      </c>
    </row>
    <row r="29102" spans="1:2">
      <c r="A29102" s="1">
        <v>2080100231946</v>
      </c>
      <c r="B29102" t="s">
        <v>27835</v>
      </c>
    </row>
    <row r="29103" spans="1:2">
      <c r="A29103" s="1">
        <v>2080100231953</v>
      </c>
      <c r="B29103" t="s">
        <v>27836</v>
      </c>
    </row>
    <row r="29104" spans="1:2">
      <c r="A29104" s="1">
        <v>2080100231960</v>
      </c>
      <c r="B29104" t="s">
        <v>27837</v>
      </c>
    </row>
    <row r="29105" spans="1:2">
      <c r="A29105" s="1">
        <v>2080100231977</v>
      </c>
      <c r="B29105" t="s">
        <v>27838</v>
      </c>
    </row>
    <row r="29106" spans="1:2">
      <c r="A29106" s="1">
        <v>2080100231984</v>
      </c>
      <c r="B29106" t="s">
        <v>27839</v>
      </c>
    </row>
    <row r="29107" spans="1:2">
      <c r="A29107" s="1">
        <v>2080100231991</v>
      </c>
      <c r="B29107" t="s">
        <v>27840</v>
      </c>
    </row>
    <row r="29108" spans="1:2">
      <c r="A29108" s="1">
        <v>2080100232004</v>
      </c>
      <c r="B29108" t="s">
        <v>27841</v>
      </c>
    </row>
    <row r="29109" spans="1:2">
      <c r="A29109" s="1">
        <v>2080100232011</v>
      </c>
      <c r="B29109" t="s">
        <v>27842</v>
      </c>
    </row>
    <row r="29110" spans="1:2">
      <c r="A29110" s="1">
        <v>2080100232028</v>
      </c>
      <c r="B29110" t="s">
        <v>27843</v>
      </c>
    </row>
    <row r="29111" spans="1:2">
      <c r="A29111" s="1">
        <v>2080100232035</v>
      </c>
      <c r="B29111" t="s">
        <v>27844</v>
      </c>
    </row>
    <row r="29112" spans="1:2">
      <c r="A29112" s="1">
        <v>2080100232042</v>
      </c>
      <c r="B29112" t="s">
        <v>27845</v>
      </c>
    </row>
    <row r="29113" spans="1:2">
      <c r="A29113" s="1">
        <v>2080100232059</v>
      </c>
      <c r="B29113" t="s">
        <v>27846</v>
      </c>
    </row>
    <row r="29114" spans="1:2">
      <c r="A29114" s="1">
        <v>2080100232066</v>
      </c>
      <c r="B29114" t="s">
        <v>27847</v>
      </c>
    </row>
    <row r="29115" spans="1:2">
      <c r="A29115" s="1">
        <v>2080100232073</v>
      </c>
      <c r="B29115" t="s">
        <v>27848</v>
      </c>
    </row>
    <row r="29116" spans="1:2">
      <c r="A29116" s="1">
        <v>2080100232080</v>
      </c>
      <c r="B29116" t="s">
        <v>27849</v>
      </c>
    </row>
    <row r="29117" spans="1:2">
      <c r="A29117" s="1">
        <v>2080100232097</v>
      </c>
      <c r="B29117" t="s">
        <v>27850</v>
      </c>
    </row>
    <row r="29118" spans="1:2">
      <c r="A29118" s="1">
        <v>2080100232103</v>
      </c>
      <c r="B29118" t="s">
        <v>27851</v>
      </c>
    </row>
    <row r="29119" spans="1:2">
      <c r="A29119" s="1">
        <v>2080100232110</v>
      </c>
      <c r="B29119" t="s">
        <v>27852</v>
      </c>
    </row>
    <row r="29120" spans="1:2">
      <c r="A29120" s="1">
        <v>2080100232127</v>
      </c>
      <c r="B29120" t="s">
        <v>27853</v>
      </c>
    </row>
    <row r="29121" spans="1:2">
      <c r="A29121" s="1">
        <v>2080100232134</v>
      </c>
      <c r="B29121" t="s">
        <v>27854</v>
      </c>
    </row>
    <row r="29122" spans="1:2">
      <c r="A29122" s="1">
        <v>2080100232141</v>
      </c>
      <c r="B29122" t="s">
        <v>27855</v>
      </c>
    </row>
    <row r="29123" spans="1:2">
      <c r="A29123" s="1">
        <v>2080100232158</v>
      </c>
      <c r="B29123" t="s">
        <v>27856</v>
      </c>
    </row>
    <row r="29124" spans="1:2">
      <c r="A29124" s="1">
        <v>2080100232165</v>
      </c>
      <c r="B29124" t="s">
        <v>27857</v>
      </c>
    </row>
    <row r="29125" spans="1:2">
      <c r="A29125" s="1">
        <v>2080100232172</v>
      </c>
      <c r="B29125" t="s">
        <v>27858</v>
      </c>
    </row>
    <row r="29126" spans="1:2">
      <c r="A29126" s="1">
        <v>2080100232189</v>
      </c>
      <c r="B29126" t="s">
        <v>27859</v>
      </c>
    </row>
    <row r="29127" spans="1:2">
      <c r="A29127" s="1">
        <v>2080100232196</v>
      </c>
      <c r="B29127" t="s">
        <v>27860</v>
      </c>
    </row>
    <row r="29128" spans="1:2">
      <c r="A29128" s="1">
        <v>2080100232202</v>
      </c>
      <c r="B29128" t="s">
        <v>27861</v>
      </c>
    </row>
    <row r="29129" spans="1:2">
      <c r="A29129" s="1">
        <v>2080100232219</v>
      </c>
      <c r="B29129" t="s">
        <v>27862</v>
      </c>
    </row>
    <row r="29130" spans="1:2">
      <c r="A29130" s="1">
        <v>2080100232226</v>
      </c>
      <c r="B29130" t="s">
        <v>27863</v>
      </c>
    </row>
    <row r="29131" spans="1:2">
      <c r="A29131" s="1">
        <v>2080100232233</v>
      </c>
      <c r="B29131" t="s">
        <v>27864</v>
      </c>
    </row>
    <row r="29132" spans="1:2">
      <c r="A29132" s="1">
        <v>2080100232240</v>
      </c>
      <c r="B29132" t="s">
        <v>27865</v>
      </c>
    </row>
    <row r="29133" spans="1:2">
      <c r="A29133" s="1">
        <v>2080100232257</v>
      </c>
      <c r="B29133" t="s">
        <v>27866</v>
      </c>
    </row>
    <row r="29134" spans="1:2">
      <c r="A29134" s="1">
        <v>2080100232264</v>
      </c>
      <c r="B29134" t="s">
        <v>27867</v>
      </c>
    </row>
    <row r="29135" spans="1:2">
      <c r="A29135" s="1">
        <v>2080100232271</v>
      </c>
      <c r="B29135" t="s">
        <v>27868</v>
      </c>
    </row>
    <row r="29136" spans="1:2">
      <c r="A29136" s="1">
        <v>2080100232288</v>
      </c>
      <c r="B29136" t="s">
        <v>27869</v>
      </c>
    </row>
    <row r="29137" spans="1:2">
      <c r="A29137" s="1">
        <v>2080100232295</v>
      </c>
      <c r="B29137" t="s">
        <v>27870</v>
      </c>
    </row>
    <row r="29138" spans="1:2">
      <c r="A29138" s="1">
        <v>2080100232301</v>
      </c>
      <c r="B29138" t="s">
        <v>27871</v>
      </c>
    </row>
    <row r="29139" spans="1:2">
      <c r="A29139" s="1">
        <v>2080100232318</v>
      </c>
      <c r="B29139" t="s">
        <v>27872</v>
      </c>
    </row>
    <row r="29140" spans="1:2">
      <c r="A29140" s="1">
        <v>2080100232325</v>
      </c>
      <c r="B29140" t="s">
        <v>27873</v>
      </c>
    </row>
    <row r="29141" spans="1:2">
      <c r="A29141" s="1">
        <v>2080100232332</v>
      </c>
      <c r="B29141" t="s">
        <v>27874</v>
      </c>
    </row>
    <row r="29142" spans="1:2">
      <c r="A29142" s="1">
        <v>2080100232349</v>
      </c>
      <c r="B29142" t="s">
        <v>27875</v>
      </c>
    </row>
    <row r="29143" spans="1:2">
      <c r="A29143" s="1">
        <v>2080100232356</v>
      </c>
      <c r="B29143" t="s">
        <v>27876</v>
      </c>
    </row>
    <row r="29144" spans="1:2">
      <c r="A29144" s="1">
        <v>2080100232363</v>
      </c>
      <c r="B29144" t="s">
        <v>27877</v>
      </c>
    </row>
    <row r="29145" spans="1:2">
      <c r="A29145" s="1">
        <v>2080100232370</v>
      </c>
      <c r="B29145" t="s">
        <v>27878</v>
      </c>
    </row>
    <row r="29146" spans="1:2">
      <c r="A29146" s="1">
        <v>2080100232387</v>
      </c>
      <c r="B29146" t="s">
        <v>27879</v>
      </c>
    </row>
    <row r="29147" spans="1:2">
      <c r="A29147" s="1">
        <v>2080100232394</v>
      </c>
      <c r="B29147" t="s">
        <v>27880</v>
      </c>
    </row>
    <row r="29148" spans="1:2">
      <c r="A29148" s="1">
        <v>2080100232400</v>
      </c>
      <c r="B29148" t="s">
        <v>27881</v>
      </c>
    </row>
    <row r="29149" spans="1:2">
      <c r="A29149" s="1">
        <v>2080100232417</v>
      </c>
      <c r="B29149" t="s">
        <v>27882</v>
      </c>
    </row>
    <row r="29150" spans="1:2">
      <c r="A29150" s="1">
        <v>2080100232424</v>
      </c>
      <c r="B29150" t="s">
        <v>27883</v>
      </c>
    </row>
    <row r="29151" spans="1:2">
      <c r="A29151" s="1">
        <v>2080100232431</v>
      </c>
      <c r="B29151" t="s">
        <v>27884</v>
      </c>
    </row>
    <row r="29152" spans="1:2">
      <c r="A29152" s="1">
        <v>2080100232448</v>
      </c>
      <c r="B29152" t="s">
        <v>27885</v>
      </c>
    </row>
    <row r="29153" spans="1:2">
      <c r="A29153" s="1">
        <v>2080100232455</v>
      </c>
      <c r="B29153" t="s">
        <v>27886</v>
      </c>
    </row>
    <row r="29154" spans="1:2">
      <c r="A29154" s="1">
        <v>2080100232462</v>
      </c>
      <c r="B29154" t="s">
        <v>27887</v>
      </c>
    </row>
    <row r="29155" spans="1:2">
      <c r="A29155" s="1">
        <v>2080100232479</v>
      </c>
      <c r="B29155" t="s">
        <v>27888</v>
      </c>
    </row>
    <row r="29156" spans="1:2">
      <c r="A29156" s="1">
        <v>2080100232486</v>
      </c>
      <c r="B29156" t="s">
        <v>27889</v>
      </c>
    </row>
    <row r="29157" spans="1:2">
      <c r="A29157" s="1">
        <v>2080100232493</v>
      </c>
      <c r="B29157" t="s">
        <v>27890</v>
      </c>
    </row>
    <row r="29158" spans="1:2">
      <c r="A29158" s="1">
        <v>2080100232509</v>
      </c>
      <c r="B29158" t="s">
        <v>27891</v>
      </c>
    </row>
    <row r="29159" spans="1:2">
      <c r="A29159" s="1">
        <v>2080100232516</v>
      </c>
      <c r="B29159" t="s">
        <v>27892</v>
      </c>
    </row>
    <row r="29160" spans="1:2">
      <c r="A29160" s="1">
        <v>2080100232523</v>
      </c>
      <c r="B29160" t="s">
        <v>27893</v>
      </c>
    </row>
    <row r="29161" spans="1:2">
      <c r="A29161" s="1">
        <v>2080100232530</v>
      </c>
      <c r="B29161" t="s">
        <v>27894</v>
      </c>
    </row>
    <row r="29162" spans="1:2">
      <c r="A29162" s="1">
        <v>2080100232547</v>
      </c>
      <c r="B29162" t="s">
        <v>27895</v>
      </c>
    </row>
    <row r="29163" spans="1:2">
      <c r="A29163" s="1">
        <v>2080100232554</v>
      </c>
      <c r="B29163" t="s">
        <v>27896</v>
      </c>
    </row>
    <row r="29164" spans="1:2">
      <c r="A29164" s="1">
        <v>2080100232561</v>
      </c>
      <c r="B29164" t="s">
        <v>27897</v>
      </c>
    </row>
    <row r="29165" spans="1:2">
      <c r="A29165" s="1">
        <v>2080100232578</v>
      </c>
      <c r="B29165" t="s">
        <v>27898</v>
      </c>
    </row>
    <row r="29166" spans="1:2">
      <c r="A29166" s="1">
        <v>2080100232585</v>
      </c>
      <c r="B29166" t="s">
        <v>27899</v>
      </c>
    </row>
    <row r="29167" spans="1:2">
      <c r="A29167" s="1">
        <v>2080100232592</v>
      </c>
      <c r="B29167" t="s">
        <v>27900</v>
      </c>
    </row>
    <row r="29168" spans="1:2">
      <c r="A29168" s="1">
        <v>2080100232608</v>
      </c>
      <c r="B29168" t="s">
        <v>27901</v>
      </c>
    </row>
    <row r="29169" spans="1:2">
      <c r="A29169" s="1">
        <v>2080100232615</v>
      </c>
      <c r="B29169" t="s">
        <v>27902</v>
      </c>
    </row>
    <row r="29170" spans="1:2">
      <c r="A29170" s="1">
        <v>2080100232622</v>
      </c>
      <c r="B29170" t="s">
        <v>27903</v>
      </c>
    </row>
    <row r="29171" spans="1:2">
      <c r="A29171" s="1">
        <v>2080100232639</v>
      </c>
      <c r="B29171" t="s">
        <v>27904</v>
      </c>
    </row>
    <row r="29172" spans="1:2">
      <c r="A29172" s="1">
        <v>2080100232646</v>
      </c>
      <c r="B29172" t="s">
        <v>27905</v>
      </c>
    </row>
    <row r="29173" spans="1:2">
      <c r="A29173" s="1">
        <v>2080100232653</v>
      </c>
      <c r="B29173" t="s">
        <v>27906</v>
      </c>
    </row>
    <row r="29174" spans="1:2">
      <c r="A29174" s="1">
        <v>2080100232660</v>
      </c>
      <c r="B29174" t="s">
        <v>27907</v>
      </c>
    </row>
    <row r="29175" spans="1:2">
      <c r="A29175" s="1">
        <v>2080100232677</v>
      </c>
      <c r="B29175" t="s">
        <v>27908</v>
      </c>
    </row>
    <row r="29176" spans="1:2">
      <c r="A29176" s="1">
        <v>2080100232684</v>
      </c>
      <c r="B29176" t="s">
        <v>27909</v>
      </c>
    </row>
    <row r="29177" spans="1:2">
      <c r="A29177" s="1">
        <v>2080100232691</v>
      </c>
      <c r="B29177" t="s">
        <v>27910</v>
      </c>
    </row>
    <row r="29178" spans="1:2">
      <c r="A29178" s="1">
        <v>2080100232707</v>
      </c>
      <c r="B29178" t="s">
        <v>27911</v>
      </c>
    </row>
    <row r="29179" spans="1:2">
      <c r="A29179" s="1">
        <v>2080100232714</v>
      </c>
      <c r="B29179" t="s">
        <v>27912</v>
      </c>
    </row>
    <row r="29180" spans="1:2">
      <c r="A29180" s="1">
        <v>2080100232721</v>
      </c>
      <c r="B29180" t="s">
        <v>27913</v>
      </c>
    </row>
    <row r="29181" spans="1:2">
      <c r="A29181" s="1">
        <v>2080100232738</v>
      </c>
      <c r="B29181" t="s">
        <v>27914</v>
      </c>
    </row>
    <row r="29182" spans="1:2">
      <c r="A29182" s="1">
        <v>2080100232745</v>
      </c>
      <c r="B29182" t="s">
        <v>27915</v>
      </c>
    </row>
    <row r="29183" spans="1:2">
      <c r="A29183" s="1">
        <v>2080100232752</v>
      </c>
      <c r="B29183" t="s">
        <v>27916</v>
      </c>
    </row>
    <row r="29184" spans="1:2">
      <c r="A29184" s="1">
        <v>2080100232769</v>
      </c>
      <c r="B29184" t="s">
        <v>27917</v>
      </c>
    </row>
    <row r="29185" spans="1:2">
      <c r="A29185" s="1">
        <v>2080100232776</v>
      </c>
      <c r="B29185" t="s">
        <v>27918</v>
      </c>
    </row>
    <row r="29186" spans="1:2">
      <c r="A29186" s="1">
        <v>2080100232783</v>
      </c>
      <c r="B29186" t="s">
        <v>27919</v>
      </c>
    </row>
    <row r="29187" spans="1:2">
      <c r="A29187" s="1">
        <v>2080100232790</v>
      </c>
      <c r="B29187" t="s">
        <v>27920</v>
      </c>
    </row>
    <row r="29188" spans="1:2">
      <c r="A29188" s="1">
        <v>2080100232806</v>
      </c>
      <c r="B29188" t="s">
        <v>27921</v>
      </c>
    </row>
    <row r="29189" spans="1:2">
      <c r="A29189" s="1">
        <v>2080100232813</v>
      </c>
      <c r="B29189" t="s">
        <v>27922</v>
      </c>
    </row>
    <row r="29190" spans="1:2">
      <c r="A29190" s="1">
        <v>2080100232820</v>
      </c>
      <c r="B29190" t="s">
        <v>27923</v>
      </c>
    </row>
    <row r="29191" spans="1:2">
      <c r="A29191" s="1">
        <v>2080100232837</v>
      </c>
      <c r="B29191" t="s">
        <v>27924</v>
      </c>
    </row>
    <row r="29192" spans="1:2">
      <c r="A29192" s="1">
        <v>2080100232844</v>
      </c>
      <c r="B29192" t="s">
        <v>27925</v>
      </c>
    </row>
    <row r="29193" spans="1:2">
      <c r="A29193" s="1">
        <v>2080100232851</v>
      </c>
      <c r="B29193" t="s">
        <v>27926</v>
      </c>
    </row>
    <row r="29194" spans="1:2">
      <c r="A29194" s="1">
        <v>2080100232868</v>
      </c>
      <c r="B29194" t="s">
        <v>27927</v>
      </c>
    </row>
    <row r="29195" spans="1:2">
      <c r="A29195" s="1">
        <v>2080100232875</v>
      </c>
      <c r="B29195" t="s">
        <v>27928</v>
      </c>
    </row>
    <row r="29196" spans="1:2">
      <c r="A29196" s="1">
        <v>2080100232882</v>
      </c>
      <c r="B29196" t="s">
        <v>27929</v>
      </c>
    </row>
    <row r="29197" spans="1:2">
      <c r="A29197" s="1">
        <v>2080100232899</v>
      </c>
      <c r="B29197" t="s">
        <v>27930</v>
      </c>
    </row>
    <row r="29198" spans="1:2">
      <c r="A29198" s="1">
        <v>2080100232905</v>
      </c>
      <c r="B29198" t="s">
        <v>27931</v>
      </c>
    </row>
    <row r="29199" spans="1:2">
      <c r="A29199" s="1">
        <v>2080100232912</v>
      </c>
      <c r="B29199" t="s">
        <v>27932</v>
      </c>
    </row>
    <row r="29200" spans="1:2">
      <c r="A29200" s="1">
        <v>2080100232929</v>
      </c>
      <c r="B29200" t="s">
        <v>27933</v>
      </c>
    </row>
    <row r="29201" spans="1:2">
      <c r="A29201" s="1">
        <v>2080100232936</v>
      </c>
      <c r="B29201" t="s">
        <v>27934</v>
      </c>
    </row>
    <row r="29202" spans="1:2">
      <c r="A29202" s="1">
        <v>2080100232943</v>
      </c>
      <c r="B29202" t="s">
        <v>27935</v>
      </c>
    </row>
    <row r="29203" spans="1:2">
      <c r="A29203" s="1">
        <v>2080100232950</v>
      </c>
      <c r="B29203" t="s">
        <v>27936</v>
      </c>
    </row>
    <row r="29204" spans="1:2">
      <c r="A29204" s="1">
        <v>2080100232967</v>
      </c>
      <c r="B29204" t="s">
        <v>27937</v>
      </c>
    </row>
    <row r="29205" spans="1:2">
      <c r="A29205" s="1">
        <v>2080100232974</v>
      </c>
      <c r="B29205" t="s">
        <v>27938</v>
      </c>
    </row>
    <row r="29206" spans="1:2">
      <c r="A29206" s="1">
        <v>2080100232981</v>
      </c>
      <c r="B29206" t="s">
        <v>27939</v>
      </c>
    </row>
    <row r="29207" spans="1:2">
      <c r="A29207" s="1">
        <v>2080100232998</v>
      </c>
      <c r="B29207" t="s">
        <v>27940</v>
      </c>
    </row>
    <row r="29208" spans="1:2">
      <c r="A29208" s="1">
        <v>2080100233001</v>
      </c>
      <c r="B29208" t="s">
        <v>27941</v>
      </c>
    </row>
    <row r="29209" spans="1:2">
      <c r="A29209" s="1">
        <v>2080100233018</v>
      </c>
      <c r="B29209" t="s">
        <v>27942</v>
      </c>
    </row>
    <row r="29210" spans="1:2">
      <c r="A29210" s="1">
        <v>2080100233025</v>
      </c>
      <c r="B29210" t="s">
        <v>27943</v>
      </c>
    </row>
    <row r="29211" spans="1:2">
      <c r="A29211" s="1">
        <v>2080100233032</v>
      </c>
      <c r="B29211" t="s">
        <v>27944</v>
      </c>
    </row>
    <row r="29212" spans="1:2">
      <c r="A29212" s="1">
        <v>2080100233049</v>
      </c>
      <c r="B29212" t="s">
        <v>27945</v>
      </c>
    </row>
    <row r="29213" spans="1:2">
      <c r="A29213" s="1">
        <v>2080100233056</v>
      </c>
      <c r="B29213" t="s">
        <v>27946</v>
      </c>
    </row>
    <row r="29214" spans="1:2">
      <c r="A29214" s="1">
        <v>2080100233063</v>
      </c>
      <c r="B29214" t="s">
        <v>27947</v>
      </c>
    </row>
    <row r="29215" spans="1:2">
      <c r="A29215" s="1">
        <v>2080100233070</v>
      </c>
      <c r="B29215" t="s">
        <v>27948</v>
      </c>
    </row>
    <row r="29216" spans="1:2">
      <c r="A29216" s="1">
        <v>2080100233087</v>
      </c>
      <c r="B29216" t="s">
        <v>27949</v>
      </c>
    </row>
    <row r="29217" spans="1:2">
      <c r="A29217" s="1">
        <v>2080100233094</v>
      </c>
      <c r="B29217" t="s">
        <v>27950</v>
      </c>
    </row>
    <row r="29218" spans="1:2">
      <c r="A29218" s="1">
        <v>2080100233100</v>
      </c>
      <c r="B29218" t="s">
        <v>27951</v>
      </c>
    </row>
    <row r="29219" spans="1:2">
      <c r="A29219" s="1">
        <v>2080100233117</v>
      </c>
      <c r="B29219" t="s">
        <v>27952</v>
      </c>
    </row>
    <row r="29220" spans="1:2">
      <c r="A29220" s="1">
        <v>2080100233124</v>
      </c>
      <c r="B29220" t="s">
        <v>27953</v>
      </c>
    </row>
    <row r="29221" spans="1:2">
      <c r="A29221" s="1">
        <v>2080100233131</v>
      </c>
      <c r="B29221" t="s">
        <v>27954</v>
      </c>
    </row>
    <row r="29222" spans="1:2">
      <c r="A29222" s="1">
        <v>2080100233148</v>
      </c>
      <c r="B29222" t="s">
        <v>27955</v>
      </c>
    </row>
    <row r="29223" spans="1:2">
      <c r="A29223" s="1">
        <v>2080100233155</v>
      </c>
      <c r="B29223" t="s">
        <v>27956</v>
      </c>
    </row>
    <row r="29224" spans="1:2">
      <c r="A29224" s="1">
        <v>2080100233162</v>
      </c>
      <c r="B29224" t="s">
        <v>27957</v>
      </c>
    </row>
    <row r="29225" spans="1:2">
      <c r="A29225" s="1">
        <v>2080100233179</v>
      </c>
      <c r="B29225" t="s">
        <v>27958</v>
      </c>
    </row>
    <row r="29226" spans="1:2">
      <c r="A29226" s="1">
        <v>2080100233186</v>
      </c>
      <c r="B29226" t="s">
        <v>27959</v>
      </c>
    </row>
    <row r="29227" spans="1:2">
      <c r="A29227" s="1">
        <v>2080100233193</v>
      </c>
      <c r="B29227" t="s">
        <v>27960</v>
      </c>
    </row>
    <row r="29228" spans="1:2">
      <c r="A29228" s="1">
        <v>2080100233209</v>
      </c>
      <c r="B29228" t="s">
        <v>27961</v>
      </c>
    </row>
    <row r="29229" spans="1:2">
      <c r="A29229" s="1">
        <v>2080100233216</v>
      </c>
      <c r="B29229" t="s">
        <v>27962</v>
      </c>
    </row>
    <row r="29230" spans="1:2">
      <c r="A29230" s="1">
        <v>2080100233223</v>
      </c>
      <c r="B29230" t="s">
        <v>27963</v>
      </c>
    </row>
    <row r="29231" spans="1:2">
      <c r="A29231" s="1">
        <v>2080100233230</v>
      </c>
      <c r="B29231" t="s">
        <v>27964</v>
      </c>
    </row>
    <row r="29232" spans="1:2">
      <c r="A29232" s="1">
        <v>2080100233247</v>
      </c>
      <c r="B29232" t="s">
        <v>27965</v>
      </c>
    </row>
    <row r="29233" spans="1:2">
      <c r="A29233" s="1">
        <v>2080100233254</v>
      </c>
      <c r="B29233" t="s">
        <v>27966</v>
      </c>
    </row>
    <row r="29234" spans="1:2">
      <c r="A29234" s="1">
        <v>2080100233261</v>
      </c>
      <c r="B29234" t="s">
        <v>27967</v>
      </c>
    </row>
    <row r="29235" spans="1:2">
      <c r="A29235" s="1">
        <v>2080100233278</v>
      </c>
      <c r="B29235" t="s">
        <v>27968</v>
      </c>
    </row>
    <row r="29236" spans="1:2">
      <c r="A29236" s="1">
        <v>2080100233285</v>
      </c>
      <c r="B29236" t="s">
        <v>27969</v>
      </c>
    </row>
    <row r="29237" spans="1:2">
      <c r="A29237" s="1">
        <v>2080100233292</v>
      </c>
      <c r="B29237" t="s">
        <v>27970</v>
      </c>
    </row>
    <row r="29238" spans="1:2">
      <c r="A29238" s="1">
        <v>2080100233308</v>
      </c>
      <c r="B29238" t="s">
        <v>27971</v>
      </c>
    </row>
    <row r="29239" spans="1:2">
      <c r="A29239" s="1">
        <v>2080100233315</v>
      </c>
      <c r="B29239" t="s">
        <v>27972</v>
      </c>
    </row>
    <row r="29240" spans="1:2">
      <c r="A29240" s="1">
        <v>2080100233322</v>
      </c>
      <c r="B29240" t="s">
        <v>27973</v>
      </c>
    </row>
    <row r="29241" spans="1:2">
      <c r="A29241" s="1">
        <v>2080100233339</v>
      </c>
      <c r="B29241" t="s">
        <v>27974</v>
      </c>
    </row>
    <row r="29242" spans="1:2">
      <c r="A29242" s="1">
        <v>2080100233346</v>
      </c>
      <c r="B29242" t="s">
        <v>27975</v>
      </c>
    </row>
    <row r="29243" spans="1:2">
      <c r="A29243" s="1">
        <v>2080100233353</v>
      </c>
      <c r="B29243" t="s">
        <v>27976</v>
      </c>
    </row>
    <row r="29244" spans="1:2">
      <c r="A29244" s="1">
        <v>2080100233360</v>
      </c>
      <c r="B29244" t="s">
        <v>27977</v>
      </c>
    </row>
    <row r="29245" spans="1:2">
      <c r="A29245" s="1">
        <v>2080100233377</v>
      </c>
      <c r="B29245" t="s">
        <v>27978</v>
      </c>
    </row>
    <row r="29246" spans="1:2">
      <c r="A29246" s="1">
        <v>2080100233384</v>
      </c>
      <c r="B29246" t="s">
        <v>27979</v>
      </c>
    </row>
    <row r="29247" spans="1:2">
      <c r="A29247" s="1">
        <v>2080100233391</v>
      </c>
      <c r="B29247" t="s">
        <v>27980</v>
      </c>
    </row>
    <row r="29248" spans="1:2">
      <c r="A29248" s="1">
        <v>2080100233407</v>
      </c>
      <c r="B29248" t="s">
        <v>27981</v>
      </c>
    </row>
    <row r="29249" spans="1:2">
      <c r="A29249" s="1">
        <v>2080100233414</v>
      </c>
      <c r="B29249" t="s">
        <v>27982</v>
      </c>
    </row>
    <row r="29250" spans="1:2">
      <c r="A29250" s="1">
        <v>2080100233421</v>
      </c>
      <c r="B29250" t="s">
        <v>27983</v>
      </c>
    </row>
    <row r="29251" spans="1:2">
      <c r="A29251" s="1">
        <v>2080100233438</v>
      </c>
      <c r="B29251" t="s">
        <v>27984</v>
      </c>
    </row>
    <row r="29252" spans="1:2">
      <c r="A29252" s="1">
        <v>2080100233445</v>
      </c>
      <c r="B29252" t="s">
        <v>27985</v>
      </c>
    </row>
    <row r="29253" spans="1:2">
      <c r="A29253" s="1">
        <v>2080100233452</v>
      </c>
      <c r="B29253" t="s">
        <v>27986</v>
      </c>
    </row>
    <row r="29254" spans="1:2">
      <c r="A29254" s="1">
        <v>2080100233469</v>
      </c>
      <c r="B29254" t="s">
        <v>27987</v>
      </c>
    </row>
    <row r="29255" spans="1:2">
      <c r="A29255" s="1">
        <v>2080100233476</v>
      </c>
      <c r="B29255" t="s">
        <v>27988</v>
      </c>
    </row>
    <row r="29256" spans="1:2">
      <c r="A29256" s="1">
        <v>2080100233483</v>
      </c>
      <c r="B29256" t="s">
        <v>27989</v>
      </c>
    </row>
    <row r="29257" spans="1:2">
      <c r="A29257" s="1">
        <v>2080100233490</v>
      </c>
      <c r="B29257" t="s">
        <v>27990</v>
      </c>
    </row>
    <row r="29258" spans="1:2">
      <c r="A29258" s="1">
        <v>2080100233506</v>
      </c>
      <c r="B29258" t="s">
        <v>27991</v>
      </c>
    </row>
    <row r="29259" spans="1:2">
      <c r="A29259" s="1">
        <v>2080100233513</v>
      </c>
      <c r="B29259" t="s">
        <v>27992</v>
      </c>
    </row>
    <row r="29260" spans="1:2">
      <c r="A29260" s="1">
        <v>2080100233520</v>
      </c>
      <c r="B29260" t="s">
        <v>27993</v>
      </c>
    </row>
    <row r="29261" spans="1:2">
      <c r="A29261" s="1">
        <v>2080100233537</v>
      </c>
      <c r="B29261" t="s">
        <v>27994</v>
      </c>
    </row>
    <row r="29262" spans="1:2">
      <c r="A29262" s="1">
        <v>2080100233544</v>
      </c>
      <c r="B29262" t="s">
        <v>27995</v>
      </c>
    </row>
    <row r="29263" spans="1:2">
      <c r="A29263" s="1">
        <v>2080100233551</v>
      </c>
      <c r="B29263" t="s">
        <v>27996</v>
      </c>
    </row>
    <row r="29264" spans="1:2">
      <c r="A29264" s="1">
        <v>2080100233568</v>
      </c>
      <c r="B29264" t="s">
        <v>27997</v>
      </c>
    </row>
    <row r="29265" spans="1:2">
      <c r="A29265" s="1">
        <v>2080100233575</v>
      </c>
      <c r="B29265" t="s">
        <v>27998</v>
      </c>
    </row>
    <row r="29266" spans="1:2">
      <c r="A29266" s="1">
        <v>2080100233582</v>
      </c>
      <c r="B29266" t="s">
        <v>27999</v>
      </c>
    </row>
    <row r="29267" spans="1:2">
      <c r="A29267" s="1">
        <v>2080100233599</v>
      </c>
      <c r="B29267" t="s">
        <v>28000</v>
      </c>
    </row>
    <row r="29268" spans="1:2">
      <c r="A29268" s="1">
        <v>2080100233605</v>
      </c>
      <c r="B29268" t="s">
        <v>28001</v>
      </c>
    </row>
    <row r="29269" spans="1:2">
      <c r="A29269" s="1">
        <v>2080100233612</v>
      </c>
      <c r="B29269" t="s">
        <v>28002</v>
      </c>
    </row>
    <row r="29270" spans="1:2">
      <c r="A29270" s="1">
        <v>2080100233629</v>
      </c>
      <c r="B29270" t="s">
        <v>28003</v>
      </c>
    </row>
    <row r="29271" spans="1:2">
      <c r="A29271" s="1">
        <v>2080100233636</v>
      </c>
      <c r="B29271" t="s">
        <v>28004</v>
      </c>
    </row>
    <row r="29272" spans="1:2">
      <c r="A29272" s="1">
        <v>2080100233643</v>
      </c>
      <c r="B29272" t="s">
        <v>28005</v>
      </c>
    </row>
    <row r="29273" spans="1:2">
      <c r="A29273" s="1">
        <v>2080100233650</v>
      </c>
      <c r="B29273" t="s">
        <v>28006</v>
      </c>
    </row>
    <row r="29274" spans="1:2">
      <c r="A29274" s="1">
        <v>2080100233667</v>
      </c>
      <c r="B29274" t="s">
        <v>28007</v>
      </c>
    </row>
    <row r="29275" spans="1:2">
      <c r="A29275" s="1">
        <v>2080100233674</v>
      </c>
      <c r="B29275" t="s">
        <v>28008</v>
      </c>
    </row>
    <row r="29276" spans="1:2">
      <c r="A29276" s="1">
        <v>2080100233681</v>
      </c>
      <c r="B29276" t="s">
        <v>28009</v>
      </c>
    </row>
    <row r="29277" spans="1:2">
      <c r="A29277" s="1">
        <v>2080100233698</v>
      </c>
      <c r="B29277" t="s">
        <v>28010</v>
      </c>
    </row>
    <row r="29278" spans="1:2">
      <c r="A29278" s="1">
        <v>2080100233704</v>
      </c>
      <c r="B29278" t="s">
        <v>28011</v>
      </c>
    </row>
    <row r="29279" spans="1:2">
      <c r="A29279" s="1">
        <v>2080100233711</v>
      </c>
      <c r="B29279" t="s">
        <v>28012</v>
      </c>
    </row>
    <row r="29280" spans="1:2">
      <c r="A29280" s="1">
        <v>2080100233728</v>
      </c>
      <c r="B29280" t="s">
        <v>28013</v>
      </c>
    </row>
    <row r="29281" spans="1:2">
      <c r="A29281" s="1">
        <v>2080100233735</v>
      </c>
      <c r="B29281" t="s">
        <v>28014</v>
      </c>
    </row>
    <row r="29282" spans="1:2">
      <c r="A29282" s="1">
        <v>2080100233742</v>
      </c>
      <c r="B29282" t="s">
        <v>28015</v>
      </c>
    </row>
    <row r="29283" spans="1:2">
      <c r="A29283" s="1">
        <v>2080100233759</v>
      </c>
      <c r="B29283" t="s">
        <v>28016</v>
      </c>
    </row>
    <row r="29284" spans="1:2">
      <c r="A29284" s="1">
        <v>2080100233766</v>
      </c>
      <c r="B29284" t="s">
        <v>28017</v>
      </c>
    </row>
    <row r="29285" spans="1:2">
      <c r="A29285" s="1">
        <v>2080100233773</v>
      </c>
      <c r="B29285" t="s">
        <v>28018</v>
      </c>
    </row>
    <row r="29286" spans="1:2">
      <c r="A29286" s="1">
        <v>2080100233780</v>
      </c>
      <c r="B29286" t="s">
        <v>28019</v>
      </c>
    </row>
    <row r="29287" spans="1:2">
      <c r="A29287" s="1">
        <v>2080100233797</v>
      </c>
      <c r="B29287" t="s">
        <v>28020</v>
      </c>
    </row>
    <row r="29288" spans="1:2">
      <c r="A29288" s="1">
        <v>2080100233803</v>
      </c>
      <c r="B29288" t="s">
        <v>28021</v>
      </c>
    </row>
    <row r="29289" spans="1:2">
      <c r="A29289" s="1">
        <v>2080100233810</v>
      </c>
      <c r="B29289" t="s">
        <v>28022</v>
      </c>
    </row>
    <row r="29290" spans="1:2">
      <c r="A29290" s="1">
        <v>2080100233827</v>
      </c>
      <c r="B29290" t="s">
        <v>28023</v>
      </c>
    </row>
    <row r="29291" spans="1:2">
      <c r="A29291" s="1">
        <v>2080100233834</v>
      </c>
      <c r="B29291" t="s">
        <v>28024</v>
      </c>
    </row>
    <row r="29292" spans="1:2">
      <c r="A29292" s="1">
        <v>2080100233841</v>
      </c>
      <c r="B29292" t="s">
        <v>28025</v>
      </c>
    </row>
    <row r="29293" spans="1:2">
      <c r="A29293" s="1">
        <v>2080100233858</v>
      </c>
      <c r="B29293" t="s">
        <v>28026</v>
      </c>
    </row>
    <row r="29294" spans="1:2">
      <c r="A29294" s="1">
        <v>2080100233865</v>
      </c>
      <c r="B29294" t="s">
        <v>28027</v>
      </c>
    </row>
    <row r="29295" spans="1:2">
      <c r="A29295" s="1">
        <v>2080100233872</v>
      </c>
      <c r="B29295" t="s">
        <v>28028</v>
      </c>
    </row>
    <row r="29296" spans="1:2">
      <c r="A29296" s="1">
        <v>2080100233889</v>
      </c>
      <c r="B29296" t="s">
        <v>28029</v>
      </c>
    </row>
    <row r="29297" spans="1:2">
      <c r="A29297" s="1">
        <v>2080100233896</v>
      </c>
      <c r="B29297" t="s">
        <v>28030</v>
      </c>
    </row>
    <row r="29298" spans="1:2">
      <c r="A29298" s="1">
        <v>2080100233902</v>
      </c>
      <c r="B29298" t="s">
        <v>28031</v>
      </c>
    </row>
    <row r="29299" spans="1:2">
      <c r="A29299" s="1">
        <v>2080100233919</v>
      </c>
      <c r="B29299" t="s">
        <v>28032</v>
      </c>
    </row>
    <row r="29300" spans="1:2">
      <c r="A29300" s="1">
        <v>2080100233926</v>
      </c>
      <c r="B29300" t="s">
        <v>28033</v>
      </c>
    </row>
    <row r="29301" spans="1:2">
      <c r="A29301" s="1">
        <v>2080100233933</v>
      </c>
      <c r="B29301" t="s">
        <v>28034</v>
      </c>
    </row>
    <row r="29302" spans="1:2">
      <c r="A29302" s="1">
        <v>2080100233940</v>
      </c>
      <c r="B29302" t="s">
        <v>28035</v>
      </c>
    </row>
    <row r="29303" spans="1:2">
      <c r="A29303" s="1">
        <v>2080100233957</v>
      </c>
      <c r="B29303" t="s">
        <v>28036</v>
      </c>
    </row>
    <row r="29304" spans="1:2">
      <c r="A29304" s="1">
        <v>2080100233964</v>
      </c>
      <c r="B29304" t="s">
        <v>28037</v>
      </c>
    </row>
    <row r="29305" spans="1:2">
      <c r="A29305" s="1">
        <v>2080100233971</v>
      </c>
      <c r="B29305" t="s">
        <v>28038</v>
      </c>
    </row>
    <row r="29306" spans="1:2">
      <c r="A29306" s="1">
        <v>2080100233988</v>
      </c>
      <c r="B29306" t="s">
        <v>28039</v>
      </c>
    </row>
    <row r="29307" spans="1:2">
      <c r="A29307" s="1">
        <v>2080100233995</v>
      </c>
      <c r="B29307" t="s">
        <v>28040</v>
      </c>
    </row>
    <row r="29308" spans="1:2">
      <c r="A29308" s="1">
        <v>2080100234008</v>
      </c>
      <c r="B29308" t="s">
        <v>28041</v>
      </c>
    </row>
    <row r="29309" spans="1:2">
      <c r="A29309" s="1">
        <v>2080100234015</v>
      </c>
      <c r="B29309" t="s">
        <v>28042</v>
      </c>
    </row>
    <row r="29310" spans="1:2">
      <c r="A29310" s="1">
        <v>2080100234022</v>
      </c>
      <c r="B29310" t="s">
        <v>28043</v>
      </c>
    </row>
    <row r="29311" spans="1:2">
      <c r="A29311" s="1">
        <v>2080100234039</v>
      </c>
      <c r="B29311" t="s">
        <v>28044</v>
      </c>
    </row>
    <row r="29312" spans="1:2">
      <c r="A29312" s="1">
        <v>2080100234046</v>
      </c>
      <c r="B29312" t="s">
        <v>28045</v>
      </c>
    </row>
    <row r="29313" spans="1:2">
      <c r="A29313" s="1">
        <v>2080100234053</v>
      </c>
      <c r="B29313" t="s">
        <v>28046</v>
      </c>
    </row>
    <row r="29314" spans="1:2">
      <c r="A29314" s="1">
        <v>2080100234060</v>
      </c>
      <c r="B29314" t="s">
        <v>28047</v>
      </c>
    </row>
    <row r="29315" spans="1:2">
      <c r="A29315" s="1">
        <v>2080100234077</v>
      </c>
      <c r="B29315" t="s">
        <v>28048</v>
      </c>
    </row>
    <row r="29316" spans="1:2">
      <c r="A29316" s="1">
        <v>2080100234084</v>
      </c>
      <c r="B29316" t="s">
        <v>28049</v>
      </c>
    </row>
    <row r="29317" spans="1:2">
      <c r="A29317" s="1">
        <v>2080100234091</v>
      </c>
      <c r="B29317" t="s">
        <v>28050</v>
      </c>
    </row>
    <row r="29318" spans="1:2">
      <c r="A29318" s="1">
        <v>2080100234107</v>
      </c>
      <c r="B29318" t="s">
        <v>28051</v>
      </c>
    </row>
    <row r="29319" spans="1:2">
      <c r="A29319" s="1">
        <v>2080100234114</v>
      </c>
      <c r="B29319" t="s">
        <v>28052</v>
      </c>
    </row>
    <row r="29320" spans="1:2">
      <c r="A29320" s="1">
        <v>2080100234121</v>
      </c>
      <c r="B29320" t="s">
        <v>28053</v>
      </c>
    </row>
    <row r="29321" spans="1:2">
      <c r="A29321" s="1">
        <v>2080100234138</v>
      </c>
      <c r="B29321" t="s">
        <v>28054</v>
      </c>
    </row>
    <row r="29322" spans="1:2">
      <c r="A29322" s="1">
        <v>2080100234145</v>
      </c>
      <c r="B29322" t="s">
        <v>28055</v>
      </c>
    </row>
    <row r="29323" spans="1:2">
      <c r="A29323" s="1">
        <v>2080100234152</v>
      </c>
      <c r="B29323" t="s">
        <v>28056</v>
      </c>
    </row>
    <row r="29324" spans="1:2">
      <c r="A29324" s="1">
        <v>2080100234169</v>
      </c>
      <c r="B29324" t="s">
        <v>28057</v>
      </c>
    </row>
    <row r="29325" spans="1:2">
      <c r="A29325" s="1">
        <v>2080100234176</v>
      </c>
      <c r="B29325" t="s">
        <v>28058</v>
      </c>
    </row>
    <row r="29326" spans="1:2">
      <c r="A29326" s="1">
        <v>2080100234183</v>
      </c>
      <c r="B29326" t="s">
        <v>28059</v>
      </c>
    </row>
    <row r="29327" spans="1:2">
      <c r="A29327" s="1">
        <v>2080100234190</v>
      </c>
      <c r="B29327" t="s">
        <v>28060</v>
      </c>
    </row>
    <row r="29328" spans="1:2">
      <c r="A29328" s="1">
        <v>2080100234206</v>
      </c>
      <c r="B29328" t="s">
        <v>28061</v>
      </c>
    </row>
    <row r="29329" spans="1:2">
      <c r="A29329" s="1">
        <v>2080100234213</v>
      </c>
      <c r="B29329" t="s">
        <v>28062</v>
      </c>
    </row>
    <row r="29330" spans="1:2">
      <c r="A29330" s="1">
        <v>2080100234220</v>
      </c>
      <c r="B29330" t="s">
        <v>28063</v>
      </c>
    </row>
    <row r="29331" spans="1:2">
      <c r="A29331" s="1">
        <v>2080100234237</v>
      </c>
      <c r="B29331" t="s">
        <v>28064</v>
      </c>
    </row>
    <row r="29332" spans="1:2">
      <c r="A29332" s="1">
        <v>2080100234244</v>
      </c>
      <c r="B29332" t="s">
        <v>28065</v>
      </c>
    </row>
    <row r="29333" spans="1:2">
      <c r="A29333" s="1">
        <v>2080100234251</v>
      </c>
      <c r="B29333" t="s">
        <v>28066</v>
      </c>
    </row>
    <row r="29334" spans="1:2">
      <c r="A29334" s="1">
        <v>2080100234268</v>
      </c>
      <c r="B29334" t="s">
        <v>28067</v>
      </c>
    </row>
    <row r="29335" spans="1:2">
      <c r="A29335" s="1">
        <v>2080100234275</v>
      </c>
      <c r="B29335" t="s">
        <v>28068</v>
      </c>
    </row>
    <row r="29336" spans="1:2">
      <c r="A29336" s="1">
        <v>2080100234282</v>
      </c>
      <c r="B29336" t="s">
        <v>28069</v>
      </c>
    </row>
    <row r="29337" spans="1:2">
      <c r="A29337" s="1">
        <v>2080100234299</v>
      </c>
      <c r="B29337" t="s">
        <v>28070</v>
      </c>
    </row>
    <row r="29338" spans="1:2">
      <c r="A29338" s="1">
        <v>2080100234305</v>
      </c>
      <c r="B29338" t="s">
        <v>28071</v>
      </c>
    </row>
    <row r="29339" spans="1:2">
      <c r="A29339" s="1">
        <v>2080100234312</v>
      </c>
      <c r="B29339" t="s">
        <v>28072</v>
      </c>
    </row>
    <row r="29340" spans="1:2">
      <c r="A29340" s="1">
        <v>2080100234329</v>
      </c>
      <c r="B29340" t="s">
        <v>28073</v>
      </c>
    </row>
    <row r="29341" spans="1:2">
      <c r="A29341" s="1">
        <v>2080100234336</v>
      </c>
      <c r="B29341" t="s">
        <v>28074</v>
      </c>
    </row>
    <row r="29342" spans="1:2">
      <c r="A29342" s="1">
        <v>2080100234343</v>
      </c>
      <c r="B29342" t="s">
        <v>28075</v>
      </c>
    </row>
    <row r="29343" spans="1:2">
      <c r="A29343" s="1">
        <v>2080100234350</v>
      </c>
      <c r="B29343" t="s">
        <v>28076</v>
      </c>
    </row>
    <row r="29344" spans="1:2">
      <c r="A29344" s="1">
        <v>2080100234367</v>
      </c>
      <c r="B29344" t="s">
        <v>28077</v>
      </c>
    </row>
    <row r="29345" spans="1:2">
      <c r="A29345" s="1">
        <v>2080100234374</v>
      </c>
      <c r="B29345" t="s">
        <v>28078</v>
      </c>
    </row>
    <row r="29346" spans="1:2">
      <c r="A29346" s="1">
        <v>2080100234381</v>
      </c>
      <c r="B29346" t="s">
        <v>28079</v>
      </c>
    </row>
    <row r="29347" spans="1:2">
      <c r="A29347" s="1">
        <v>2080100234398</v>
      </c>
      <c r="B29347" t="s">
        <v>28080</v>
      </c>
    </row>
    <row r="29348" spans="1:2">
      <c r="A29348" s="1">
        <v>2080100234404</v>
      </c>
      <c r="B29348" t="s">
        <v>28081</v>
      </c>
    </row>
    <row r="29349" spans="1:2">
      <c r="A29349" s="1">
        <v>2080100234411</v>
      </c>
      <c r="B29349" t="s">
        <v>28082</v>
      </c>
    </row>
    <row r="29350" spans="1:2">
      <c r="A29350" s="1">
        <v>2080100234428</v>
      </c>
      <c r="B29350" t="s">
        <v>28083</v>
      </c>
    </row>
    <row r="29351" spans="1:2">
      <c r="A29351" s="1">
        <v>2080100234435</v>
      </c>
      <c r="B29351" t="s">
        <v>28084</v>
      </c>
    </row>
    <row r="29352" spans="1:2">
      <c r="A29352" s="1">
        <v>2080100234442</v>
      </c>
      <c r="B29352" t="s">
        <v>28085</v>
      </c>
    </row>
    <row r="29353" spans="1:2">
      <c r="A29353" s="1">
        <v>2080100234459</v>
      </c>
      <c r="B29353" t="s">
        <v>28086</v>
      </c>
    </row>
    <row r="29354" spans="1:2">
      <c r="A29354" s="1">
        <v>2080100234466</v>
      </c>
      <c r="B29354" t="s">
        <v>28087</v>
      </c>
    </row>
    <row r="29355" spans="1:2">
      <c r="A29355" s="1">
        <v>2080100234473</v>
      </c>
      <c r="B29355" t="s">
        <v>28088</v>
      </c>
    </row>
    <row r="29356" spans="1:2">
      <c r="A29356" s="1">
        <v>2080100234480</v>
      </c>
      <c r="B29356" t="s">
        <v>28089</v>
      </c>
    </row>
    <row r="29357" spans="1:2">
      <c r="A29357" s="1">
        <v>2080100234497</v>
      </c>
      <c r="B29357" t="s">
        <v>28090</v>
      </c>
    </row>
    <row r="29358" spans="1:2">
      <c r="A29358" s="1">
        <v>2080100234503</v>
      </c>
      <c r="B29358" t="s">
        <v>28091</v>
      </c>
    </row>
    <row r="29359" spans="1:2">
      <c r="A29359" s="1">
        <v>2080100234510</v>
      </c>
      <c r="B29359" t="s">
        <v>28092</v>
      </c>
    </row>
    <row r="29360" spans="1:2">
      <c r="A29360" s="1">
        <v>2080100234527</v>
      </c>
      <c r="B29360" t="s">
        <v>28093</v>
      </c>
    </row>
    <row r="29361" spans="1:2">
      <c r="A29361" s="1">
        <v>2080100234534</v>
      </c>
      <c r="B29361" t="s">
        <v>28094</v>
      </c>
    </row>
    <row r="29362" spans="1:2">
      <c r="A29362" s="1">
        <v>2080100234541</v>
      </c>
      <c r="B29362" t="s">
        <v>28095</v>
      </c>
    </row>
    <row r="29363" spans="1:2">
      <c r="A29363" s="1">
        <v>2080100234558</v>
      </c>
      <c r="B29363" t="s">
        <v>28096</v>
      </c>
    </row>
    <row r="29364" spans="1:2">
      <c r="A29364" s="1">
        <v>2080100234565</v>
      </c>
      <c r="B29364" t="s">
        <v>28097</v>
      </c>
    </row>
    <row r="29365" spans="1:2">
      <c r="A29365" s="1">
        <v>2080100234572</v>
      </c>
      <c r="B29365" t="s">
        <v>28098</v>
      </c>
    </row>
    <row r="29366" spans="1:2">
      <c r="A29366" s="1">
        <v>2080100234589</v>
      </c>
      <c r="B29366" t="s">
        <v>28099</v>
      </c>
    </row>
    <row r="29367" spans="1:2">
      <c r="A29367" s="1">
        <v>2080100234596</v>
      </c>
      <c r="B29367" t="s">
        <v>28100</v>
      </c>
    </row>
    <row r="29368" spans="1:2">
      <c r="A29368" s="1">
        <v>2080100234602</v>
      </c>
      <c r="B29368" t="s">
        <v>28101</v>
      </c>
    </row>
    <row r="29369" spans="1:2">
      <c r="A29369" s="1">
        <v>2080100234619</v>
      </c>
      <c r="B29369" t="s">
        <v>28102</v>
      </c>
    </row>
    <row r="29370" spans="1:2">
      <c r="A29370" s="1">
        <v>2080100234626</v>
      </c>
      <c r="B29370" t="s">
        <v>28103</v>
      </c>
    </row>
    <row r="29371" spans="1:2">
      <c r="A29371" s="1">
        <v>2080100234633</v>
      </c>
      <c r="B29371" t="s">
        <v>28104</v>
      </c>
    </row>
    <row r="29372" spans="1:2">
      <c r="A29372" s="1">
        <v>2080100234640</v>
      </c>
      <c r="B29372" t="s">
        <v>28105</v>
      </c>
    </row>
    <row r="29373" spans="1:2">
      <c r="A29373" s="1">
        <v>2080100234657</v>
      </c>
      <c r="B29373" t="s">
        <v>28106</v>
      </c>
    </row>
    <row r="29374" spans="1:2">
      <c r="A29374" s="1">
        <v>2080100234664</v>
      </c>
      <c r="B29374" t="s">
        <v>28107</v>
      </c>
    </row>
    <row r="29375" spans="1:2">
      <c r="A29375" s="1">
        <v>2080100234671</v>
      </c>
      <c r="B29375" t="s">
        <v>28108</v>
      </c>
    </row>
    <row r="29376" spans="1:2">
      <c r="A29376" s="1">
        <v>2080100234688</v>
      </c>
      <c r="B29376" t="s">
        <v>28109</v>
      </c>
    </row>
    <row r="29377" spans="1:2">
      <c r="A29377" s="1">
        <v>2080100234695</v>
      </c>
      <c r="B29377" t="s">
        <v>28110</v>
      </c>
    </row>
    <row r="29378" spans="1:2">
      <c r="A29378" s="1">
        <v>2080100234701</v>
      </c>
      <c r="B29378" t="s">
        <v>28111</v>
      </c>
    </row>
    <row r="29379" spans="1:2">
      <c r="A29379" s="1">
        <v>2080100234718</v>
      </c>
      <c r="B29379" t="s">
        <v>28112</v>
      </c>
    </row>
    <row r="29380" spans="1:2">
      <c r="A29380" s="1">
        <v>2080100234725</v>
      </c>
      <c r="B29380" t="s">
        <v>28113</v>
      </c>
    </row>
    <row r="29381" spans="1:2">
      <c r="A29381" s="1">
        <v>2080100234732</v>
      </c>
      <c r="B29381" t="s">
        <v>28114</v>
      </c>
    </row>
    <row r="29382" spans="1:2">
      <c r="A29382" s="1">
        <v>2080100234749</v>
      </c>
      <c r="B29382" t="s">
        <v>28115</v>
      </c>
    </row>
    <row r="29383" spans="1:2">
      <c r="A29383" s="1">
        <v>2080100234756</v>
      </c>
      <c r="B29383" t="s">
        <v>28116</v>
      </c>
    </row>
    <row r="29384" spans="1:2">
      <c r="A29384" s="1">
        <v>2080100234763</v>
      </c>
      <c r="B29384" t="s">
        <v>28117</v>
      </c>
    </row>
    <row r="29385" spans="1:2">
      <c r="A29385" s="1">
        <v>2080100234770</v>
      </c>
      <c r="B29385" t="s">
        <v>28118</v>
      </c>
    </row>
    <row r="29386" spans="1:2">
      <c r="A29386" s="1">
        <v>2080100234787</v>
      </c>
      <c r="B29386" t="s">
        <v>28119</v>
      </c>
    </row>
    <row r="29387" spans="1:2">
      <c r="A29387" s="1">
        <v>2080100234794</v>
      </c>
      <c r="B29387" t="s">
        <v>28120</v>
      </c>
    </row>
    <row r="29388" spans="1:2">
      <c r="A29388" s="1">
        <v>2080100234800</v>
      </c>
      <c r="B29388" t="s">
        <v>28121</v>
      </c>
    </row>
    <row r="29389" spans="1:2">
      <c r="A29389" s="1">
        <v>2080100234817</v>
      </c>
      <c r="B29389" t="s">
        <v>28122</v>
      </c>
    </row>
    <row r="29390" spans="1:2">
      <c r="A29390" s="1">
        <v>2080100234824</v>
      </c>
      <c r="B29390" t="s">
        <v>28123</v>
      </c>
    </row>
    <row r="29391" spans="1:2">
      <c r="A29391" s="1">
        <v>2080100234831</v>
      </c>
      <c r="B29391" t="s">
        <v>28124</v>
      </c>
    </row>
    <row r="29392" spans="1:2">
      <c r="A29392" s="1">
        <v>2080100234848</v>
      </c>
      <c r="B29392" t="s">
        <v>28125</v>
      </c>
    </row>
    <row r="29393" spans="1:2">
      <c r="A29393" s="1">
        <v>2080100234855</v>
      </c>
      <c r="B29393" t="s">
        <v>28126</v>
      </c>
    </row>
    <row r="29394" spans="1:2">
      <c r="A29394" s="1">
        <v>2080100234862</v>
      </c>
      <c r="B29394" t="s">
        <v>28127</v>
      </c>
    </row>
    <row r="29395" spans="1:2">
      <c r="A29395" s="1">
        <v>2080100234879</v>
      </c>
      <c r="B29395" t="s">
        <v>28128</v>
      </c>
    </row>
    <row r="29396" spans="1:2">
      <c r="A29396" s="1">
        <v>2080100234886</v>
      </c>
      <c r="B29396" t="s">
        <v>28129</v>
      </c>
    </row>
    <row r="29397" spans="1:2">
      <c r="A29397" s="1">
        <v>2080100234893</v>
      </c>
      <c r="B29397" t="s">
        <v>28130</v>
      </c>
    </row>
    <row r="29398" spans="1:2">
      <c r="A29398" s="1">
        <v>2080100234909</v>
      </c>
      <c r="B29398" t="s">
        <v>28131</v>
      </c>
    </row>
    <row r="29399" spans="1:2">
      <c r="A29399" s="1">
        <v>2080100234916</v>
      </c>
      <c r="B29399" t="s">
        <v>28132</v>
      </c>
    </row>
    <row r="29400" spans="1:2">
      <c r="A29400" s="1">
        <v>2080100234923</v>
      </c>
      <c r="B29400" t="s">
        <v>28133</v>
      </c>
    </row>
    <row r="29401" spans="1:2">
      <c r="A29401" s="1">
        <v>2080100234930</v>
      </c>
      <c r="B29401" t="s">
        <v>28134</v>
      </c>
    </row>
    <row r="29402" spans="1:2">
      <c r="A29402" s="1">
        <v>2080100234947</v>
      </c>
      <c r="B29402" t="s">
        <v>28135</v>
      </c>
    </row>
    <row r="29403" spans="1:2">
      <c r="A29403" s="1">
        <v>2080100234954</v>
      </c>
      <c r="B29403" t="s">
        <v>28136</v>
      </c>
    </row>
    <row r="29404" spans="1:2">
      <c r="A29404" s="1">
        <v>2080100234961</v>
      </c>
      <c r="B29404" t="s">
        <v>28137</v>
      </c>
    </row>
    <row r="29405" spans="1:2">
      <c r="A29405" s="1">
        <v>2080100234978</v>
      </c>
      <c r="B29405" t="s">
        <v>28138</v>
      </c>
    </row>
    <row r="29406" spans="1:2">
      <c r="A29406" s="1">
        <v>2080100234985</v>
      </c>
      <c r="B29406" t="s">
        <v>28139</v>
      </c>
    </row>
    <row r="29407" spans="1:2">
      <c r="A29407" s="1">
        <v>2080100234992</v>
      </c>
      <c r="B29407" t="s">
        <v>28140</v>
      </c>
    </row>
    <row r="29408" spans="1:2">
      <c r="A29408" s="1">
        <v>2080100235005</v>
      </c>
      <c r="B29408" t="s">
        <v>28141</v>
      </c>
    </row>
    <row r="29409" spans="1:2">
      <c r="A29409" s="1">
        <v>2080100235012</v>
      </c>
      <c r="B29409" t="s">
        <v>28142</v>
      </c>
    </row>
    <row r="29410" spans="1:2">
      <c r="A29410" s="1">
        <v>2080100235029</v>
      </c>
      <c r="B29410" t="s">
        <v>28143</v>
      </c>
    </row>
    <row r="29411" spans="1:2">
      <c r="A29411" s="1">
        <v>2080100235036</v>
      </c>
      <c r="B29411" t="s">
        <v>28144</v>
      </c>
    </row>
    <row r="29412" spans="1:2">
      <c r="A29412" s="1">
        <v>2080100235043</v>
      </c>
      <c r="B29412" t="s">
        <v>28145</v>
      </c>
    </row>
    <row r="29413" spans="1:2">
      <c r="A29413" s="1">
        <v>2080100235050</v>
      </c>
      <c r="B29413" t="s">
        <v>28146</v>
      </c>
    </row>
    <row r="29414" spans="1:2">
      <c r="A29414" s="1">
        <v>2080100235067</v>
      </c>
      <c r="B29414" t="s">
        <v>28147</v>
      </c>
    </row>
    <row r="29415" spans="1:2">
      <c r="A29415" s="1">
        <v>2080100235074</v>
      </c>
      <c r="B29415" t="s">
        <v>28148</v>
      </c>
    </row>
    <row r="29416" spans="1:2">
      <c r="A29416" s="1">
        <v>2080100235081</v>
      </c>
      <c r="B29416" t="s">
        <v>28149</v>
      </c>
    </row>
    <row r="29417" spans="1:2">
      <c r="A29417" s="1">
        <v>2080100235098</v>
      </c>
      <c r="B29417" t="s">
        <v>28150</v>
      </c>
    </row>
    <row r="29418" spans="1:2">
      <c r="A29418" s="1">
        <v>2080100235104</v>
      </c>
      <c r="B29418" t="s">
        <v>28151</v>
      </c>
    </row>
    <row r="29419" spans="1:2">
      <c r="A29419" s="1">
        <v>2080100235111</v>
      </c>
      <c r="B29419" t="s">
        <v>28152</v>
      </c>
    </row>
    <row r="29420" spans="1:2">
      <c r="A29420" s="1">
        <v>2080100235128</v>
      </c>
      <c r="B29420" t="s">
        <v>28153</v>
      </c>
    </row>
    <row r="29421" spans="1:2">
      <c r="A29421" s="1">
        <v>2080100235135</v>
      </c>
      <c r="B29421" t="s">
        <v>28154</v>
      </c>
    </row>
    <row r="29422" spans="1:2">
      <c r="A29422" s="1">
        <v>2080100235142</v>
      </c>
      <c r="B29422" t="s">
        <v>28155</v>
      </c>
    </row>
    <row r="29423" spans="1:2">
      <c r="A29423" s="1">
        <v>2080100235159</v>
      </c>
      <c r="B29423" t="s">
        <v>28156</v>
      </c>
    </row>
    <row r="29424" spans="1:2">
      <c r="A29424" s="1">
        <v>2080100235166</v>
      </c>
      <c r="B29424" t="s">
        <v>28157</v>
      </c>
    </row>
    <row r="29425" spans="1:2">
      <c r="A29425" s="1">
        <v>2080100235173</v>
      </c>
      <c r="B29425" t="s">
        <v>28158</v>
      </c>
    </row>
    <row r="29426" spans="1:2">
      <c r="A29426" s="1">
        <v>2080100235180</v>
      </c>
      <c r="B29426" t="s">
        <v>28159</v>
      </c>
    </row>
    <row r="29427" spans="1:2">
      <c r="A29427" s="1">
        <v>2080100235197</v>
      </c>
      <c r="B29427" t="s">
        <v>28160</v>
      </c>
    </row>
    <row r="29428" spans="1:2">
      <c r="A29428" s="1">
        <v>2080100235203</v>
      </c>
      <c r="B29428" t="s">
        <v>28161</v>
      </c>
    </row>
    <row r="29429" spans="1:2">
      <c r="A29429" s="1">
        <v>2080100235210</v>
      </c>
      <c r="B29429" t="s">
        <v>28162</v>
      </c>
    </row>
    <row r="29430" spans="1:2">
      <c r="A29430" s="1">
        <v>2080100235227</v>
      </c>
      <c r="B29430" t="s">
        <v>28163</v>
      </c>
    </row>
    <row r="29431" spans="1:2">
      <c r="A29431" s="1">
        <v>2080100235234</v>
      </c>
      <c r="B29431" t="s">
        <v>28164</v>
      </c>
    </row>
    <row r="29432" spans="1:2">
      <c r="A29432" s="1">
        <v>2080100235241</v>
      </c>
      <c r="B29432" t="s">
        <v>28165</v>
      </c>
    </row>
    <row r="29433" spans="1:2">
      <c r="A29433" s="1">
        <v>2080100235258</v>
      </c>
      <c r="B29433" t="s">
        <v>28166</v>
      </c>
    </row>
    <row r="29434" spans="1:2">
      <c r="A29434" s="1">
        <v>2080100235265</v>
      </c>
      <c r="B29434" t="s">
        <v>28167</v>
      </c>
    </row>
    <row r="29435" spans="1:2">
      <c r="A29435" s="1">
        <v>2080100235272</v>
      </c>
      <c r="B29435" t="s">
        <v>28168</v>
      </c>
    </row>
    <row r="29436" spans="1:2">
      <c r="A29436" s="1">
        <v>2080100235289</v>
      </c>
      <c r="B29436" t="s">
        <v>28169</v>
      </c>
    </row>
    <row r="29437" spans="1:2">
      <c r="A29437" s="1">
        <v>2080100235296</v>
      </c>
      <c r="B29437" t="s">
        <v>28170</v>
      </c>
    </row>
    <row r="29438" spans="1:2">
      <c r="A29438" s="1">
        <v>2080100235302</v>
      </c>
      <c r="B29438" t="s">
        <v>28171</v>
      </c>
    </row>
    <row r="29439" spans="1:2">
      <c r="A29439" s="1">
        <v>2080100235319</v>
      </c>
      <c r="B29439" t="s">
        <v>28172</v>
      </c>
    </row>
    <row r="29440" spans="1:2">
      <c r="A29440" s="1">
        <v>2080100235326</v>
      </c>
      <c r="B29440" t="s">
        <v>28173</v>
      </c>
    </row>
    <row r="29441" spans="1:2">
      <c r="A29441" s="1">
        <v>2080100235333</v>
      </c>
      <c r="B29441" t="s">
        <v>28174</v>
      </c>
    </row>
    <row r="29442" spans="1:2">
      <c r="A29442" s="1">
        <v>2080100235340</v>
      </c>
      <c r="B29442" t="s">
        <v>28175</v>
      </c>
    </row>
    <row r="29443" spans="1:2">
      <c r="A29443" s="1">
        <v>2080100235357</v>
      </c>
      <c r="B29443" t="s">
        <v>28176</v>
      </c>
    </row>
    <row r="29444" spans="1:2">
      <c r="A29444" s="1">
        <v>2080100235364</v>
      </c>
      <c r="B29444" t="s">
        <v>28177</v>
      </c>
    </row>
    <row r="29445" spans="1:2">
      <c r="A29445" s="1">
        <v>2080100235371</v>
      </c>
      <c r="B29445" t="s">
        <v>28178</v>
      </c>
    </row>
    <row r="29446" spans="1:2">
      <c r="A29446" s="1">
        <v>2080100235388</v>
      </c>
      <c r="B29446" t="s">
        <v>28179</v>
      </c>
    </row>
    <row r="29447" spans="1:2">
      <c r="A29447" s="1">
        <v>2080100235395</v>
      </c>
      <c r="B29447" t="s">
        <v>28180</v>
      </c>
    </row>
    <row r="29448" spans="1:2">
      <c r="A29448" s="1">
        <v>2080100235401</v>
      </c>
      <c r="B29448" t="s">
        <v>28181</v>
      </c>
    </row>
    <row r="29449" spans="1:2">
      <c r="A29449" s="1">
        <v>2080100235418</v>
      </c>
      <c r="B29449" t="s">
        <v>28182</v>
      </c>
    </row>
    <row r="29450" spans="1:2">
      <c r="A29450" s="1">
        <v>2080100235425</v>
      </c>
      <c r="B29450" t="s">
        <v>28183</v>
      </c>
    </row>
    <row r="29451" spans="1:2">
      <c r="A29451" s="1">
        <v>2080100235432</v>
      </c>
      <c r="B29451" t="s">
        <v>28184</v>
      </c>
    </row>
    <row r="29452" spans="1:2">
      <c r="A29452" s="1">
        <v>2080100235449</v>
      </c>
      <c r="B29452" t="s">
        <v>28185</v>
      </c>
    </row>
    <row r="29453" spans="1:2">
      <c r="A29453" s="1">
        <v>2080100235456</v>
      </c>
      <c r="B29453" t="s">
        <v>28186</v>
      </c>
    </row>
    <row r="29454" spans="1:2">
      <c r="A29454" s="1">
        <v>2080100235463</v>
      </c>
      <c r="B29454" t="s">
        <v>28187</v>
      </c>
    </row>
    <row r="29455" spans="1:2">
      <c r="A29455" s="1">
        <v>2080100235470</v>
      </c>
      <c r="B29455" t="s">
        <v>28188</v>
      </c>
    </row>
    <row r="29456" spans="1:2">
      <c r="A29456" s="1">
        <v>2080100235487</v>
      </c>
      <c r="B29456" t="s">
        <v>28189</v>
      </c>
    </row>
    <row r="29457" spans="1:2">
      <c r="A29457" s="1">
        <v>2080100235494</v>
      </c>
      <c r="B29457" t="s">
        <v>28190</v>
      </c>
    </row>
    <row r="29458" spans="1:2">
      <c r="A29458" s="1">
        <v>2080100235500</v>
      </c>
      <c r="B29458" t="s">
        <v>28191</v>
      </c>
    </row>
    <row r="29459" spans="1:2">
      <c r="A29459" s="1">
        <v>2080100235517</v>
      </c>
      <c r="B29459" t="s">
        <v>28192</v>
      </c>
    </row>
    <row r="29460" spans="1:2">
      <c r="A29460" s="1">
        <v>2080100235524</v>
      </c>
      <c r="B29460" t="s">
        <v>28193</v>
      </c>
    </row>
    <row r="29461" spans="1:2">
      <c r="A29461" s="1">
        <v>2080100235531</v>
      </c>
      <c r="B29461" t="s">
        <v>28194</v>
      </c>
    </row>
    <row r="29462" spans="1:2">
      <c r="A29462" s="1">
        <v>2080100235548</v>
      </c>
      <c r="B29462" t="s">
        <v>28195</v>
      </c>
    </row>
    <row r="29463" spans="1:2">
      <c r="A29463" s="1">
        <v>2080100235555</v>
      </c>
      <c r="B29463" t="s">
        <v>28196</v>
      </c>
    </row>
    <row r="29464" spans="1:2">
      <c r="A29464" s="1">
        <v>2080100235562</v>
      </c>
      <c r="B29464" t="s">
        <v>28197</v>
      </c>
    </row>
    <row r="29465" spans="1:2">
      <c r="A29465" s="1">
        <v>2080100235579</v>
      </c>
      <c r="B29465" t="s">
        <v>28198</v>
      </c>
    </row>
    <row r="29466" spans="1:2">
      <c r="A29466" s="1">
        <v>2080100235586</v>
      </c>
      <c r="B29466" t="s">
        <v>28199</v>
      </c>
    </row>
    <row r="29467" spans="1:2">
      <c r="A29467" s="1">
        <v>2080100235593</v>
      </c>
      <c r="B29467" t="s">
        <v>28200</v>
      </c>
    </row>
    <row r="29468" spans="1:2">
      <c r="A29468" s="1">
        <v>2080100235609</v>
      </c>
      <c r="B29468" t="s">
        <v>28201</v>
      </c>
    </row>
    <row r="29469" spans="1:2">
      <c r="A29469" s="1">
        <v>2080100235616</v>
      </c>
      <c r="B29469" t="s">
        <v>28202</v>
      </c>
    </row>
    <row r="29470" spans="1:2">
      <c r="A29470" s="1">
        <v>2080100235623</v>
      </c>
      <c r="B29470" t="s">
        <v>28203</v>
      </c>
    </row>
    <row r="29471" spans="1:2">
      <c r="A29471" s="1">
        <v>2080100235630</v>
      </c>
      <c r="B29471" t="s">
        <v>28204</v>
      </c>
    </row>
    <row r="29472" spans="1:2">
      <c r="A29472" s="1">
        <v>2080100235647</v>
      </c>
      <c r="B29472" t="s">
        <v>28205</v>
      </c>
    </row>
    <row r="29473" spans="1:2">
      <c r="A29473" s="1">
        <v>2080100235654</v>
      </c>
      <c r="B29473" t="s">
        <v>28206</v>
      </c>
    </row>
    <row r="29474" spans="1:2">
      <c r="A29474" s="1">
        <v>2080100235661</v>
      </c>
      <c r="B29474" t="s">
        <v>28207</v>
      </c>
    </row>
    <row r="29475" spans="1:2">
      <c r="A29475" s="1">
        <v>2080100235678</v>
      </c>
      <c r="B29475" t="s">
        <v>28208</v>
      </c>
    </row>
    <row r="29476" spans="1:2">
      <c r="A29476" s="1">
        <v>2080100235685</v>
      </c>
      <c r="B29476" t="s">
        <v>28209</v>
      </c>
    </row>
    <row r="29477" spans="1:2">
      <c r="A29477" s="1">
        <v>2080100235692</v>
      </c>
      <c r="B29477" t="s">
        <v>28210</v>
      </c>
    </row>
    <row r="29478" spans="1:2">
      <c r="A29478" s="1">
        <v>2080100235708</v>
      </c>
      <c r="B29478" t="s">
        <v>28211</v>
      </c>
    </row>
    <row r="29479" spans="1:2">
      <c r="A29479" s="1">
        <v>2080100235715</v>
      </c>
      <c r="B29479" t="s">
        <v>28212</v>
      </c>
    </row>
    <row r="29480" spans="1:2">
      <c r="A29480" s="1">
        <v>2080100235722</v>
      </c>
      <c r="B29480" t="s">
        <v>28213</v>
      </c>
    </row>
    <row r="29481" spans="1:2">
      <c r="A29481" s="1">
        <v>2080100235739</v>
      </c>
      <c r="B29481" t="s">
        <v>28214</v>
      </c>
    </row>
    <row r="29482" spans="1:2">
      <c r="A29482" s="1">
        <v>2080100235746</v>
      </c>
      <c r="B29482" t="s">
        <v>28215</v>
      </c>
    </row>
    <row r="29483" spans="1:2">
      <c r="A29483" s="1">
        <v>2080100235753</v>
      </c>
      <c r="B29483" t="s">
        <v>28216</v>
      </c>
    </row>
    <row r="29484" spans="1:2">
      <c r="A29484" s="1">
        <v>2080100235760</v>
      </c>
      <c r="B29484" t="s">
        <v>28217</v>
      </c>
    </row>
    <row r="29485" spans="1:2">
      <c r="A29485" s="1">
        <v>2080100235777</v>
      </c>
      <c r="B29485" t="s">
        <v>28218</v>
      </c>
    </row>
    <row r="29486" spans="1:2">
      <c r="A29486" s="1">
        <v>2080100235784</v>
      </c>
      <c r="B29486" t="s">
        <v>28219</v>
      </c>
    </row>
    <row r="29487" spans="1:2">
      <c r="A29487" s="1">
        <v>2080100235791</v>
      </c>
      <c r="B29487" t="s">
        <v>28220</v>
      </c>
    </row>
    <row r="29488" spans="1:2">
      <c r="A29488" s="1">
        <v>2080100235807</v>
      </c>
      <c r="B29488" t="s">
        <v>28221</v>
      </c>
    </row>
    <row r="29489" spans="1:2">
      <c r="A29489" s="1">
        <v>2080100235814</v>
      </c>
      <c r="B29489" t="s">
        <v>28222</v>
      </c>
    </row>
    <row r="29490" spans="1:2">
      <c r="A29490" s="1">
        <v>2080100235821</v>
      </c>
      <c r="B29490" t="s">
        <v>28223</v>
      </c>
    </row>
    <row r="29491" spans="1:2">
      <c r="A29491" s="1">
        <v>2080100235838</v>
      </c>
      <c r="B29491" t="s">
        <v>28224</v>
      </c>
    </row>
    <row r="29492" spans="1:2">
      <c r="A29492" s="1">
        <v>2080100235845</v>
      </c>
      <c r="B29492" t="s">
        <v>28225</v>
      </c>
    </row>
    <row r="29493" spans="1:2">
      <c r="A29493" s="1">
        <v>2080100235852</v>
      </c>
      <c r="B29493" t="s">
        <v>28226</v>
      </c>
    </row>
    <row r="29494" spans="1:2">
      <c r="A29494" s="1">
        <v>2080100235869</v>
      </c>
      <c r="B29494" t="s">
        <v>28227</v>
      </c>
    </row>
    <row r="29495" spans="1:2">
      <c r="A29495" s="1">
        <v>2080100235876</v>
      </c>
      <c r="B29495" t="s">
        <v>28228</v>
      </c>
    </row>
    <row r="29496" spans="1:2">
      <c r="A29496" s="1">
        <v>2080100235883</v>
      </c>
      <c r="B29496" t="s">
        <v>28229</v>
      </c>
    </row>
    <row r="29497" spans="1:2">
      <c r="A29497" s="1">
        <v>2080100235890</v>
      </c>
      <c r="B29497" t="s">
        <v>28230</v>
      </c>
    </row>
    <row r="29498" spans="1:2">
      <c r="A29498" s="1">
        <v>2080100235906</v>
      </c>
      <c r="B29498" t="s">
        <v>28231</v>
      </c>
    </row>
    <row r="29499" spans="1:2">
      <c r="A29499" s="1">
        <v>2080100235913</v>
      </c>
      <c r="B29499" t="s">
        <v>28232</v>
      </c>
    </row>
    <row r="29500" spans="1:2">
      <c r="A29500" s="1">
        <v>2080100235920</v>
      </c>
      <c r="B29500" t="s">
        <v>28233</v>
      </c>
    </row>
    <row r="29501" spans="1:2">
      <c r="A29501" s="1">
        <v>2080100235937</v>
      </c>
      <c r="B29501" t="s">
        <v>28234</v>
      </c>
    </row>
    <row r="29502" spans="1:2">
      <c r="A29502" s="1">
        <v>2080100235944</v>
      </c>
      <c r="B29502" t="s">
        <v>28235</v>
      </c>
    </row>
    <row r="29503" spans="1:2">
      <c r="A29503" s="1">
        <v>2080100235951</v>
      </c>
      <c r="B29503" t="s">
        <v>28236</v>
      </c>
    </row>
    <row r="29504" spans="1:2">
      <c r="A29504" s="1">
        <v>2080100235968</v>
      </c>
      <c r="B29504" t="s">
        <v>28237</v>
      </c>
    </row>
    <row r="29505" spans="1:2">
      <c r="A29505" s="1">
        <v>2080100235975</v>
      </c>
      <c r="B29505" t="s">
        <v>28238</v>
      </c>
    </row>
    <row r="29506" spans="1:2">
      <c r="A29506" s="1">
        <v>2080100235982</v>
      </c>
      <c r="B29506" t="s">
        <v>28239</v>
      </c>
    </row>
    <row r="29507" spans="1:2">
      <c r="A29507" s="1">
        <v>2080100235999</v>
      </c>
      <c r="B29507" t="s">
        <v>28240</v>
      </c>
    </row>
    <row r="29508" spans="1:2">
      <c r="A29508" s="1">
        <v>2080100236002</v>
      </c>
      <c r="B29508" t="s">
        <v>28241</v>
      </c>
    </row>
    <row r="29509" spans="1:2">
      <c r="A29509" s="1">
        <v>2080100236019</v>
      </c>
      <c r="B29509" t="s">
        <v>28242</v>
      </c>
    </row>
    <row r="29510" spans="1:2">
      <c r="A29510" s="1">
        <v>2080100236026</v>
      </c>
      <c r="B29510" t="s">
        <v>28243</v>
      </c>
    </row>
    <row r="29511" spans="1:2">
      <c r="A29511" s="1">
        <v>2080100236033</v>
      </c>
      <c r="B29511" t="s">
        <v>28244</v>
      </c>
    </row>
    <row r="29512" spans="1:2">
      <c r="A29512" s="1">
        <v>2080100236040</v>
      </c>
      <c r="B29512" t="s">
        <v>28245</v>
      </c>
    </row>
    <row r="29513" spans="1:2">
      <c r="A29513" s="1">
        <v>2080100236057</v>
      </c>
      <c r="B29513" t="s">
        <v>28246</v>
      </c>
    </row>
    <row r="29514" spans="1:2">
      <c r="A29514" s="1">
        <v>2080100236064</v>
      </c>
      <c r="B29514" t="s">
        <v>28247</v>
      </c>
    </row>
    <row r="29515" spans="1:2">
      <c r="A29515" s="1">
        <v>2080100236071</v>
      </c>
      <c r="B29515" t="s">
        <v>28248</v>
      </c>
    </row>
    <row r="29516" spans="1:2">
      <c r="A29516" s="1">
        <v>2080100236088</v>
      </c>
      <c r="B29516" t="s">
        <v>28249</v>
      </c>
    </row>
    <row r="29517" spans="1:2">
      <c r="A29517" s="1">
        <v>2080100236095</v>
      </c>
      <c r="B29517" t="s">
        <v>28250</v>
      </c>
    </row>
    <row r="29518" spans="1:2">
      <c r="A29518" s="1">
        <v>2080100236101</v>
      </c>
      <c r="B29518" t="s">
        <v>28251</v>
      </c>
    </row>
    <row r="29519" spans="1:2">
      <c r="A29519" s="1">
        <v>2080100236118</v>
      </c>
      <c r="B29519" t="s">
        <v>28252</v>
      </c>
    </row>
    <row r="29520" spans="1:2">
      <c r="A29520" s="1">
        <v>2080100236125</v>
      </c>
      <c r="B29520" t="s">
        <v>28253</v>
      </c>
    </row>
    <row r="29521" spans="1:2">
      <c r="A29521" s="1">
        <v>2080100236132</v>
      </c>
      <c r="B29521" t="s">
        <v>28254</v>
      </c>
    </row>
    <row r="29522" spans="1:2">
      <c r="A29522" s="1">
        <v>2080100236149</v>
      </c>
      <c r="B29522" t="s">
        <v>28255</v>
      </c>
    </row>
    <row r="29523" spans="1:2">
      <c r="A29523" s="1">
        <v>2080100236156</v>
      </c>
      <c r="B29523" t="s">
        <v>28256</v>
      </c>
    </row>
    <row r="29524" spans="1:2">
      <c r="A29524" s="1">
        <v>2080100236163</v>
      </c>
      <c r="B29524" t="e">
        <f>+HA-INDICATOR HOT/COLD HOMEAID</f>
        <v>#NAME?</v>
      </c>
    </row>
    <row r="29525" spans="1:2">
      <c r="A29525" s="1">
        <v>2080100236170</v>
      </c>
      <c r="B29525" t="s">
        <v>28257</v>
      </c>
    </row>
    <row r="29526" spans="1:2">
      <c r="A29526" s="1">
        <v>2080100236187</v>
      </c>
      <c r="B29526" t="s">
        <v>28258</v>
      </c>
    </row>
    <row r="29527" spans="1:2">
      <c r="A29527" s="1">
        <v>2080100236194</v>
      </c>
      <c r="B29527" t="s">
        <v>28259</v>
      </c>
    </row>
    <row r="29528" spans="1:2">
      <c r="A29528" s="1">
        <v>2080100236200</v>
      </c>
      <c r="B29528" t="s">
        <v>28260</v>
      </c>
    </row>
    <row r="29529" spans="1:2">
      <c r="A29529" s="1">
        <v>2080100236217</v>
      </c>
      <c r="B29529" t="s">
        <v>28261</v>
      </c>
    </row>
    <row r="29530" spans="1:2">
      <c r="A29530" s="1">
        <v>2080100236224</v>
      </c>
      <c r="B29530" t="s">
        <v>28262</v>
      </c>
    </row>
    <row r="29531" spans="1:2">
      <c r="A29531" s="1">
        <v>2080100236231</v>
      </c>
      <c r="B29531" t="s">
        <v>28263</v>
      </c>
    </row>
    <row r="29532" spans="1:2">
      <c r="A29532" s="1">
        <v>2080100236248</v>
      </c>
      <c r="B29532" t="s">
        <v>28264</v>
      </c>
    </row>
    <row r="29533" spans="1:2">
      <c r="A29533" s="1">
        <v>2080100236255</v>
      </c>
      <c r="B29533" t="s">
        <v>28265</v>
      </c>
    </row>
    <row r="29534" spans="1:2">
      <c r="A29534" s="1">
        <v>2080100236262</v>
      </c>
      <c r="B29534" t="s">
        <v>28266</v>
      </c>
    </row>
    <row r="29535" spans="1:2">
      <c r="A29535" s="1">
        <v>2080100236279</v>
      </c>
      <c r="B29535" t="s">
        <v>28267</v>
      </c>
    </row>
    <row r="29536" spans="1:2">
      <c r="A29536" s="1">
        <v>2080100236286</v>
      </c>
      <c r="B29536" t="s">
        <v>28268</v>
      </c>
    </row>
    <row r="29537" spans="1:2">
      <c r="A29537" s="1">
        <v>2080100236293</v>
      </c>
      <c r="B29537" t="s">
        <v>28269</v>
      </c>
    </row>
    <row r="29538" spans="1:2">
      <c r="A29538" s="1">
        <v>2080100236309</v>
      </c>
      <c r="B29538" t="s">
        <v>28270</v>
      </c>
    </row>
    <row r="29539" spans="1:2">
      <c r="A29539" s="1">
        <v>2080100236316</v>
      </c>
      <c r="B29539" t="s">
        <v>28271</v>
      </c>
    </row>
    <row r="29540" spans="1:2">
      <c r="A29540" s="1">
        <v>2080100236323</v>
      </c>
      <c r="B29540" t="s">
        <v>28272</v>
      </c>
    </row>
    <row r="29541" spans="1:2">
      <c r="A29541" s="1">
        <v>2080100236330</v>
      </c>
      <c r="B29541" t="s">
        <v>28273</v>
      </c>
    </row>
    <row r="29542" spans="1:2">
      <c r="A29542" s="1">
        <v>2080100236347</v>
      </c>
      <c r="B29542" t="s">
        <v>28274</v>
      </c>
    </row>
    <row r="29543" spans="1:2">
      <c r="A29543" s="1">
        <v>2080100236354</v>
      </c>
      <c r="B29543" t="s">
        <v>28275</v>
      </c>
    </row>
    <row r="29544" spans="1:2">
      <c r="A29544" s="1">
        <v>2080100236361</v>
      </c>
      <c r="B29544" t="s">
        <v>28276</v>
      </c>
    </row>
    <row r="29545" spans="1:2">
      <c r="A29545" s="1">
        <v>2080100236378</v>
      </c>
      <c r="B29545" t="s">
        <v>28277</v>
      </c>
    </row>
    <row r="29546" spans="1:2">
      <c r="A29546" s="1">
        <v>2080100236385</v>
      </c>
      <c r="B29546" t="s">
        <v>28278</v>
      </c>
    </row>
    <row r="29547" spans="1:2">
      <c r="A29547" s="1">
        <v>2080100236392</v>
      </c>
      <c r="B29547" t="s">
        <v>28279</v>
      </c>
    </row>
    <row r="29548" spans="1:2">
      <c r="A29548" s="1">
        <v>2080100236408</v>
      </c>
      <c r="B29548" t="s">
        <v>28280</v>
      </c>
    </row>
    <row r="29549" spans="1:2">
      <c r="A29549" s="1">
        <v>2080100236415</v>
      </c>
      <c r="B29549" t="s">
        <v>28281</v>
      </c>
    </row>
    <row r="29550" spans="1:2">
      <c r="A29550" s="1">
        <v>2080100236422</v>
      </c>
      <c r="B29550" t="s">
        <v>28282</v>
      </c>
    </row>
    <row r="29551" spans="1:2">
      <c r="A29551" s="1">
        <v>2080100236439</v>
      </c>
      <c r="B29551" t="s">
        <v>28283</v>
      </c>
    </row>
    <row r="29552" spans="1:2">
      <c r="A29552" s="1">
        <v>2080100236446</v>
      </c>
      <c r="B29552" t="s">
        <v>28284</v>
      </c>
    </row>
    <row r="29553" spans="1:2">
      <c r="A29553" s="1">
        <v>2080100236453</v>
      </c>
      <c r="B29553" t="s">
        <v>28285</v>
      </c>
    </row>
    <row r="29554" spans="1:2">
      <c r="A29554" s="1">
        <v>2080100236460</v>
      </c>
      <c r="B29554" t="s">
        <v>28286</v>
      </c>
    </row>
    <row r="29555" spans="1:2">
      <c r="A29555" s="1">
        <v>2080100236477</v>
      </c>
      <c r="B29555" t="s">
        <v>28287</v>
      </c>
    </row>
    <row r="29556" spans="1:2">
      <c r="A29556" s="1">
        <v>2080100236484</v>
      </c>
      <c r="B29556" t="s">
        <v>28288</v>
      </c>
    </row>
    <row r="29557" spans="1:2">
      <c r="A29557" s="1">
        <v>2080100236491</v>
      </c>
      <c r="B29557" t="s">
        <v>28289</v>
      </c>
    </row>
    <row r="29558" spans="1:2">
      <c r="A29558" s="1">
        <v>2080100236507</v>
      </c>
      <c r="B29558" t="s">
        <v>28290</v>
      </c>
    </row>
    <row r="29559" spans="1:2">
      <c r="A29559" s="1">
        <v>2080100236514</v>
      </c>
      <c r="B29559" t="s">
        <v>28291</v>
      </c>
    </row>
    <row r="29560" spans="1:2">
      <c r="A29560" s="1">
        <v>2080100236521</v>
      </c>
      <c r="B29560" t="s">
        <v>28292</v>
      </c>
    </row>
    <row r="29561" spans="1:2">
      <c r="A29561" s="1">
        <v>2080100236538</v>
      </c>
      <c r="B29561" t="s">
        <v>28293</v>
      </c>
    </row>
    <row r="29562" spans="1:2">
      <c r="A29562" s="1">
        <v>2080100236545</v>
      </c>
      <c r="B29562" t="s">
        <v>28294</v>
      </c>
    </row>
    <row r="29563" spans="1:2">
      <c r="A29563" s="1">
        <v>2080100236552</v>
      </c>
      <c r="B29563" t="s">
        <v>28295</v>
      </c>
    </row>
    <row r="29564" spans="1:2">
      <c r="A29564" s="1">
        <v>2080100236569</v>
      </c>
      <c r="B29564" t="s">
        <v>28296</v>
      </c>
    </row>
    <row r="29565" spans="1:2">
      <c r="A29565" s="1">
        <v>2080100236576</v>
      </c>
      <c r="B29565" t="s">
        <v>28297</v>
      </c>
    </row>
    <row r="29566" spans="1:2">
      <c r="A29566" s="1">
        <v>2080100236583</v>
      </c>
      <c r="B29566" t="s">
        <v>28298</v>
      </c>
    </row>
    <row r="29567" spans="1:2">
      <c r="A29567" s="1">
        <v>2080100236590</v>
      </c>
      <c r="B29567" t="s">
        <v>28299</v>
      </c>
    </row>
    <row r="29568" spans="1:2">
      <c r="A29568" s="1">
        <v>2080100236606</v>
      </c>
      <c r="B29568" t="s">
        <v>28300</v>
      </c>
    </row>
    <row r="29569" spans="1:2">
      <c r="A29569" s="1">
        <v>2080100236613</v>
      </c>
      <c r="B29569" t="s">
        <v>28301</v>
      </c>
    </row>
    <row r="29570" spans="1:2">
      <c r="A29570" s="1">
        <v>2080100236620</v>
      </c>
      <c r="B29570" t="s">
        <v>28302</v>
      </c>
    </row>
    <row r="29571" spans="1:2">
      <c r="A29571" s="1">
        <v>2080100236637</v>
      </c>
      <c r="B29571" t="s">
        <v>28303</v>
      </c>
    </row>
    <row r="29572" spans="1:2">
      <c r="A29572" s="1">
        <v>2080100236644</v>
      </c>
      <c r="B29572" t="s">
        <v>28304</v>
      </c>
    </row>
    <row r="29573" spans="1:2">
      <c r="A29573" s="1">
        <v>2080100236651</v>
      </c>
      <c r="B29573" t="s">
        <v>28305</v>
      </c>
    </row>
    <row r="29574" spans="1:2">
      <c r="A29574" s="1">
        <v>2080100236668</v>
      </c>
      <c r="B29574" t="s">
        <v>28306</v>
      </c>
    </row>
    <row r="29575" spans="1:2">
      <c r="A29575" s="1">
        <v>2080100236675</v>
      </c>
      <c r="B29575" t="s">
        <v>28307</v>
      </c>
    </row>
    <row r="29576" spans="1:2">
      <c r="A29576" s="1">
        <v>2080100236682</v>
      </c>
      <c r="B29576" t="s">
        <v>28308</v>
      </c>
    </row>
    <row r="29577" spans="1:2">
      <c r="A29577" s="1">
        <v>2080100236699</v>
      </c>
      <c r="B29577" t="s">
        <v>28309</v>
      </c>
    </row>
    <row r="29578" spans="1:2">
      <c r="A29578" s="1">
        <v>2080100236705</v>
      </c>
      <c r="B29578" t="s">
        <v>28310</v>
      </c>
    </row>
    <row r="29579" spans="1:2">
      <c r="A29579" s="1">
        <v>2080100236712</v>
      </c>
      <c r="B29579" t="s">
        <v>28311</v>
      </c>
    </row>
    <row r="29580" spans="1:2">
      <c r="A29580" s="1">
        <v>2080100236729</v>
      </c>
      <c r="B29580" t="s">
        <v>28312</v>
      </c>
    </row>
    <row r="29581" spans="1:2">
      <c r="A29581" s="1">
        <v>2080100236736</v>
      </c>
      <c r="B29581" t="s">
        <v>28313</v>
      </c>
    </row>
    <row r="29582" spans="1:2">
      <c r="A29582" s="1">
        <v>2080100236743</v>
      </c>
      <c r="B29582" t="s">
        <v>28314</v>
      </c>
    </row>
    <row r="29583" spans="1:2">
      <c r="A29583" s="1">
        <v>2080100236750</v>
      </c>
      <c r="B29583" t="s">
        <v>28315</v>
      </c>
    </row>
    <row r="29584" spans="1:2">
      <c r="A29584" s="1">
        <v>2080100236767</v>
      </c>
      <c r="B29584" t="s">
        <v>28316</v>
      </c>
    </row>
    <row r="29585" spans="1:2">
      <c r="A29585" s="1">
        <v>2080100236774</v>
      </c>
      <c r="B29585" t="s">
        <v>28317</v>
      </c>
    </row>
    <row r="29586" spans="1:2">
      <c r="A29586" s="1">
        <v>2080100236781</v>
      </c>
      <c r="B29586" t="s">
        <v>28318</v>
      </c>
    </row>
    <row r="29587" spans="1:2">
      <c r="A29587" s="1">
        <v>2080100236798</v>
      </c>
      <c r="B29587" t="s">
        <v>28319</v>
      </c>
    </row>
    <row r="29588" spans="1:2">
      <c r="A29588" s="1">
        <v>2080100236804</v>
      </c>
      <c r="B29588" t="s">
        <v>28320</v>
      </c>
    </row>
    <row r="29589" spans="1:2">
      <c r="A29589" s="1">
        <v>2080100236811</v>
      </c>
      <c r="B29589" t="s">
        <v>28321</v>
      </c>
    </row>
    <row r="29590" spans="1:2">
      <c r="A29590" s="1">
        <v>2080100236828</v>
      </c>
      <c r="B29590" t="s">
        <v>28322</v>
      </c>
    </row>
    <row r="29591" spans="1:2">
      <c r="A29591" s="1">
        <v>2080100236835</v>
      </c>
      <c r="B29591" t="s">
        <v>28323</v>
      </c>
    </row>
    <row r="29592" spans="1:2">
      <c r="A29592" s="1">
        <v>2080100236842</v>
      </c>
      <c r="B29592" t="s">
        <v>23310</v>
      </c>
    </row>
    <row r="29593" spans="1:2">
      <c r="A29593" s="1">
        <v>2080100236859</v>
      </c>
      <c r="B29593" t="s">
        <v>23311</v>
      </c>
    </row>
    <row r="29594" spans="1:2">
      <c r="A29594" s="1">
        <v>2080100236866</v>
      </c>
      <c r="B29594" t="s">
        <v>23312</v>
      </c>
    </row>
    <row r="29595" spans="1:2">
      <c r="A29595" s="1">
        <v>2080100236873</v>
      </c>
      <c r="B29595" t="s">
        <v>23313</v>
      </c>
    </row>
    <row r="29596" spans="1:2">
      <c r="A29596" s="1">
        <v>2080100236880</v>
      </c>
      <c r="B29596" t="e">
        <f>+CBK-FAUCET DANZE DZ-N24232CP</f>
        <v>#NAME?</v>
      </c>
    </row>
    <row r="29597" spans="1:2">
      <c r="A29597" s="1">
        <v>2080100236897</v>
      </c>
      <c r="B29597" t="e">
        <f>+CBK-FAUCET DANZE DZ-N27260CP</f>
        <v>#NAME?</v>
      </c>
    </row>
    <row r="29598" spans="1:2">
      <c r="A29598" s="1">
        <v>2080100236903</v>
      </c>
      <c r="B29598" t="e">
        <f>+CBK-FAUCET DANZE DZ-N27262CP</f>
        <v>#NAME?</v>
      </c>
    </row>
    <row r="29599" spans="1:2">
      <c r="A29599" s="1">
        <v>2080100236910</v>
      </c>
      <c r="B29599" t="e">
        <f>+CBK-FAUCET DANZE DZ-N28260CP</f>
        <v>#NAME?</v>
      </c>
    </row>
    <row r="29600" spans="1:2">
      <c r="A29600" s="1">
        <v>2080100236927</v>
      </c>
      <c r="B29600" t="s">
        <v>23314</v>
      </c>
    </row>
    <row r="29601" spans="1:2">
      <c r="A29601" s="1">
        <v>2080100236934</v>
      </c>
      <c r="B29601" t="s">
        <v>23315</v>
      </c>
    </row>
    <row r="29602" spans="1:2">
      <c r="A29602" s="1">
        <v>2080100236941</v>
      </c>
      <c r="B29602" t="s">
        <v>28324</v>
      </c>
    </row>
    <row r="29603" spans="1:2">
      <c r="A29603" s="1">
        <v>2080100236958</v>
      </c>
      <c r="B29603" t="s">
        <v>28325</v>
      </c>
    </row>
    <row r="29604" spans="1:2">
      <c r="A29604" s="1">
        <v>2080100236965</v>
      </c>
      <c r="B29604" t="s">
        <v>28326</v>
      </c>
    </row>
    <row r="29605" spans="1:2">
      <c r="A29605" s="1">
        <v>2080100236972</v>
      </c>
      <c r="B29605" t="s">
        <v>28327</v>
      </c>
    </row>
    <row r="29606" spans="1:2">
      <c r="A29606" s="1">
        <v>2080100236989</v>
      </c>
      <c r="B29606" t="s">
        <v>28328</v>
      </c>
    </row>
    <row r="29607" spans="1:2">
      <c r="A29607" s="1">
        <v>2080100236996</v>
      </c>
      <c r="B29607" t="s">
        <v>28329</v>
      </c>
    </row>
    <row r="29608" spans="1:2">
      <c r="A29608" s="1">
        <v>2080100237009</v>
      </c>
      <c r="B29608" t="s">
        <v>28330</v>
      </c>
    </row>
    <row r="29609" spans="1:2">
      <c r="A29609" s="1">
        <v>2080100237016</v>
      </c>
      <c r="B29609" t="s">
        <v>28331</v>
      </c>
    </row>
    <row r="29610" spans="1:2">
      <c r="A29610" s="1">
        <v>2080100237023</v>
      </c>
      <c r="B29610" t="s">
        <v>28332</v>
      </c>
    </row>
    <row r="29611" spans="1:2">
      <c r="A29611" s="1">
        <v>2080100237030</v>
      </c>
      <c r="B29611" t="s">
        <v>28333</v>
      </c>
    </row>
    <row r="29612" spans="1:2">
      <c r="A29612" s="1">
        <v>2080100237047</v>
      </c>
      <c r="B29612" t="s">
        <v>28334</v>
      </c>
    </row>
    <row r="29613" spans="1:2">
      <c r="A29613" s="1">
        <v>2080100237054</v>
      </c>
      <c r="B29613" t="s">
        <v>28335</v>
      </c>
    </row>
    <row r="29614" spans="1:2">
      <c r="A29614" s="1">
        <v>2080100237061</v>
      </c>
      <c r="B29614" t="s">
        <v>28336</v>
      </c>
    </row>
    <row r="29615" spans="1:2">
      <c r="A29615" s="1">
        <v>2080100237078</v>
      </c>
      <c r="B29615" t="s">
        <v>28337</v>
      </c>
    </row>
    <row r="29616" spans="1:2">
      <c r="A29616" s="1">
        <v>2080100237085</v>
      </c>
      <c r="B29616" t="s">
        <v>28338</v>
      </c>
    </row>
    <row r="29617" spans="1:2">
      <c r="A29617" s="1">
        <v>2080100237092</v>
      </c>
      <c r="B29617" t="s">
        <v>28339</v>
      </c>
    </row>
    <row r="29618" spans="1:2">
      <c r="A29618" s="1">
        <v>2080100237108</v>
      </c>
      <c r="B29618" t="s">
        <v>28340</v>
      </c>
    </row>
    <row r="29619" spans="1:2">
      <c r="A29619" s="1">
        <v>2080100237115</v>
      </c>
      <c r="B29619" t="s">
        <v>28341</v>
      </c>
    </row>
    <row r="29620" spans="1:2">
      <c r="A29620" s="1">
        <v>2080100237122</v>
      </c>
      <c r="B29620" t="s">
        <v>28342</v>
      </c>
    </row>
    <row r="29621" spans="1:2">
      <c r="A29621" s="1">
        <v>2080100237139</v>
      </c>
      <c r="B29621" t="s">
        <v>28343</v>
      </c>
    </row>
    <row r="29622" spans="1:2">
      <c r="A29622" s="1">
        <v>2080100237146</v>
      </c>
      <c r="B29622" t="s">
        <v>28344</v>
      </c>
    </row>
    <row r="29623" spans="1:2">
      <c r="A29623" s="1">
        <v>2080100237153</v>
      </c>
      <c r="B29623" t="s">
        <v>28345</v>
      </c>
    </row>
    <row r="29624" spans="1:2">
      <c r="A29624" s="1">
        <v>2080100237160</v>
      </c>
      <c r="B29624" t="s">
        <v>28346</v>
      </c>
    </row>
    <row r="29625" spans="1:2">
      <c r="A29625" s="1">
        <v>2080100237177</v>
      </c>
      <c r="B29625" t="s">
        <v>28347</v>
      </c>
    </row>
    <row r="29626" spans="1:2">
      <c r="A29626" s="1">
        <v>2080100237184</v>
      </c>
      <c r="B29626" t="s">
        <v>28348</v>
      </c>
    </row>
    <row r="29627" spans="1:2">
      <c r="A29627" s="1">
        <v>2080100237191</v>
      </c>
      <c r="B29627" t="s">
        <v>28349</v>
      </c>
    </row>
    <row r="29628" spans="1:2">
      <c r="A29628" s="1">
        <v>2080100237207</v>
      </c>
      <c r="B29628" t="s">
        <v>28350</v>
      </c>
    </row>
    <row r="29629" spans="1:2">
      <c r="A29629" s="1">
        <v>2080100237214</v>
      </c>
      <c r="B29629" t="s">
        <v>28351</v>
      </c>
    </row>
    <row r="29630" spans="1:2">
      <c r="A29630" s="1">
        <v>2080100237221</v>
      </c>
      <c r="B29630" t="s">
        <v>28352</v>
      </c>
    </row>
    <row r="29631" spans="1:2">
      <c r="A29631" s="1">
        <v>2080100237238</v>
      </c>
      <c r="B29631" t="s">
        <v>28353</v>
      </c>
    </row>
    <row r="29632" spans="1:2">
      <c r="A29632" s="1">
        <v>2080100237245</v>
      </c>
      <c r="B29632" t="s">
        <v>28354</v>
      </c>
    </row>
    <row r="29633" spans="1:2">
      <c r="A29633" s="1">
        <v>2080100237252</v>
      </c>
      <c r="B29633" t="s">
        <v>28355</v>
      </c>
    </row>
    <row r="29634" spans="1:2">
      <c r="A29634" s="1">
        <v>2080100237269</v>
      </c>
      <c r="B29634" t="s">
        <v>28356</v>
      </c>
    </row>
    <row r="29635" spans="1:2">
      <c r="A29635" s="1">
        <v>2080100237276</v>
      </c>
      <c r="B29635" t="s">
        <v>28357</v>
      </c>
    </row>
    <row r="29636" spans="1:2">
      <c r="A29636" s="1">
        <v>2080100237283</v>
      </c>
      <c r="B29636" t="s">
        <v>28358</v>
      </c>
    </row>
    <row r="29637" spans="1:2">
      <c r="A29637" s="1">
        <v>2080100237290</v>
      </c>
      <c r="B29637" t="s">
        <v>28359</v>
      </c>
    </row>
    <row r="29638" spans="1:2">
      <c r="A29638" s="1">
        <v>2080100237306</v>
      </c>
      <c r="B29638" t="s">
        <v>28360</v>
      </c>
    </row>
    <row r="29639" spans="1:2">
      <c r="A29639" s="1">
        <v>2080100237313</v>
      </c>
      <c r="B29639" t="s">
        <v>28361</v>
      </c>
    </row>
    <row r="29640" spans="1:2">
      <c r="A29640" s="1">
        <v>2080100237320</v>
      </c>
      <c r="B29640" t="e">
        <f>+CBK-FAUCET DANZE DZ-N14112CP</f>
        <v>#NAME?</v>
      </c>
    </row>
    <row r="29641" spans="1:2">
      <c r="A29641" s="1">
        <v>2080100237337</v>
      </c>
      <c r="B29641" t="e">
        <f>+CBK-FAUCET DANZE DZ-N18122CP</f>
        <v>#NAME?</v>
      </c>
    </row>
    <row r="29642" spans="1:2">
      <c r="A29642" s="1">
        <v>2080100237344</v>
      </c>
      <c r="B29642" t="e">
        <f>+CBK-FAUCET DANZE DZ-N18120CP</f>
        <v>#NAME?</v>
      </c>
    </row>
    <row r="29643" spans="1:2">
      <c r="A29643" s="1">
        <v>2080100237351</v>
      </c>
      <c r="B29643" t="e">
        <f>+CBK-FAUCET DANZE DZ-N18130CP</f>
        <v>#NAME?</v>
      </c>
    </row>
    <row r="29644" spans="1:2">
      <c r="A29644" s="1">
        <v>2080100237368</v>
      </c>
      <c r="B29644" t="s">
        <v>23316</v>
      </c>
    </row>
    <row r="29645" spans="1:2">
      <c r="A29645" s="1">
        <v>2080100237375</v>
      </c>
      <c r="B29645" t="s">
        <v>28362</v>
      </c>
    </row>
    <row r="29646" spans="1:2">
      <c r="A29646" s="1">
        <v>2080100237382</v>
      </c>
      <c r="B29646" t="s">
        <v>28363</v>
      </c>
    </row>
    <row r="29647" spans="1:2">
      <c r="A29647" s="1">
        <v>2080100237399</v>
      </c>
      <c r="B29647" t="s">
        <v>28364</v>
      </c>
    </row>
    <row r="29648" spans="1:2">
      <c r="A29648" s="1">
        <v>2080100237405</v>
      </c>
      <c r="B29648" t="s">
        <v>28365</v>
      </c>
    </row>
    <row r="29649" spans="1:2">
      <c r="A29649" s="1">
        <v>2080100237412</v>
      </c>
      <c r="B29649" t="s">
        <v>28366</v>
      </c>
    </row>
    <row r="29650" spans="1:2">
      <c r="A29650" s="1">
        <v>2080100237429</v>
      </c>
      <c r="B29650" t="s">
        <v>28367</v>
      </c>
    </row>
    <row r="29651" spans="1:2">
      <c r="A29651" s="1">
        <v>2080100237436</v>
      </c>
      <c r="B29651" t="s">
        <v>28368</v>
      </c>
    </row>
    <row r="29652" spans="1:2">
      <c r="A29652" s="1">
        <v>2080100237443</v>
      </c>
      <c r="B29652" t="s">
        <v>28369</v>
      </c>
    </row>
    <row r="29653" spans="1:2">
      <c r="A29653" s="1">
        <v>2080100237450</v>
      </c>
      <c r="B29653" t="s">
        <v>28370</v>
      </c>
    </row>
    <row r="29654" spans="1:2">
      <c r="A29654" s="1">
        <v>2080100237467</v>
      </c>
      <c r="B29654" t="s">
        <v>28371</v>
      </c>
    </row>
    <row r="29655" spans="1:2">
      <c r="A29655" s="1">
        <v>2080100237474</v>
      </c>
      <c r="B29655" t="s">
        <v>28372</v>
      </c>
    </row>
    <row r="29656" spans="1:2">
      <c r="A29656" s="1">
        <v>2080100237481</v>
      </c>
      <c r="B29656" t="s">
        <v>28373</v>
      </c>
    </row>
    <row r="29657" spans="1:2">
      <c r="A29657" s="1">
        <v>2080100237498</v>
      </c>
      <c r="B29657" t="s">
        <v>28374</v>
      </c>
    </row>
    <row r="29658" spans="1:2">
      <c r="A29658" s="1">
        <v>2080100237504</v>
      </c>
      <c r="B29658" t="s">
        <v>28375</v>
      </c>
    </row>
    <row r="29659" spans="1:2">
      <c r="A29659" s="1">
        <v>2080100237511</v>
      </c>
      <c r="B29659" t="s">
        <v>28376</v>
      </c>
    </row>
    <row r="29660" spans="1:2">
      <c r="A29660" s="1">
        <v>2080100237528</v>
      </c>
      <c r="B29660" t="s">
        <v>28377</v>
      </c>
    </row>
    <row r="29661" spans="1:2">
      <c r="A29661" s="1">
        <v>2080100237535</v>
      </c>
      <c r="B29661" t="s">
        <v>28378</v>
      </c>
    </row>
    <row r="29662" spans="1:2">
      <c r="A29662" s="1">
        <v>2080100237542</v>
      </c>
      <c r="B29662" t="s">
        <v>28379</v>
      </c>
    </row>
    <row r="29663" spans="1:2">
      <c r="A29663" s="1">
        <v>2080100237559</v>
      </c>
      <c r="B29663" t="s">
        <v>28380</v>
      </c>
    </row>
    <row r="29664" spans="1:2">
      <c r="A29664" s="1">
        <v>2080100237566</v>
      </c>
      <c r="B29664" t="s">
        <v>28381</v>
      </c>
    </row>
    <row r="29665" spans="1:2">
      <c r="A29665" s="1">
        <v>2080100237573</v>
      </c>
      <c r="B29665" t="s">
        <v>28382</v>
      </c>
    </row>
    <row r="29666" spans="1:2">
      <c r="A29666" s="1">
        <v>2080100237580</v>
      </c>
      <c r="B29666" t="s">
        <v>28383</v>
      </c>
    </row>
    <row r="29667" spans="1:2">
      <c r="A29667" s="1">
        <v>2080100237597</v>
      </c>
      <c r="B29667" t="s">
        <v>22494</v>
      </c>
    </row>
    <row r="29668" spans="1:2">
      <c r="A29668" s="1">
        <v>2080100237603</v>
      </c>
      <c r="B29668" t="s">
        <v>28384</v>
      </c>
    </row>
    <row r="29669" spans="1:2">
      <c r="A29669" s="1">
        <v>2080100237610</v>
      </c>
      <c r="B29669" t="s">
        <v>28385</v>
      </c>
    </row>
    <row r="29670" spans="1:2">
      <c r="A29670" s="1">
        <v>2080100237627</v>
      </c>
      <c r="B29670" t="s">
        <v>28386</v>
      </c>
    </row>
    <row r="29671" spans="1:2">
      <c r="A29671" s="1">
        <v>2080100237634</v>
      </c>
      <c r="B29671" t="s">
        <v>28387</v>
      </c>
    </row>
    <row r="29672" spans="1:2">
      <c r="A29672" s="1">
        <v>2080100237641</v>
      </c>
      <c r="B29672" t="s">
        <v>28388</v>
      </c>
    </row>
    <row r="29673" spans="1:2">
      <c r="A29673" s="1">
        <v>2080100237658</v>
      </c>
      <c r="B29673" t="s">
        <v>28389</v>
      </c>
    </row>
    <row r="29674" spans="1:2">
      <c r="A29674" s="1">
        <v>2080100237665</v>
      </c>
      <c r="B29674" t="s">
        <v>28390</v>
      </c>
    </row>
    <row r="29675" spans="1:2">
      <c r="A29675" s="1">
        <v>2080100237672</v>
      </c>
      <c r="B29675" t="s">
        <v>28391</v>
      </c>
    </row>
    <row r="29676" spans="1:2">
      <c r="A29676" s="1">
        <v>2080100237689</v>
      </c>
      <c r="B29676" t="s">
        <v>28392</v>
      </c>
    </row>
    <row r="29677" spans="1:2">
      <c r="A29677" s="1">
        <v>2080100237696</v>
      </c>
      <c r="B29677" t="s">
        <v>28393</v>
      </c>
    </row>
    <row r="29678" spans="1:2">
      <c r="A29678" s="1">
        <v>2080100237702</v>
      </c>
      <c r="B29678" t="s">
        <v>28394</v>
      </c>
    </row>
    <row r="29679" spans="1:2">
      <c r="A29679" s="1">
        <v>2080100237719</v>
      </c>
      <c r="B29679" t="s">
        <v>28395</v>
      </c>
    </row>
    <row r="29680" spans="1:2">
      <c r="A29680" s="1">
        <v>2080100237726</v>
      </c>
      <c r="B29680" t="s">
        <v>28396</v>
      </c>
    </row>
    <row r="29681" spans="1:2">
      <c r="A29681" s="1">
        <v>2080100237733</v>
      </c>
      <c r="B29681" t="s">
        <v>28397</v>
      </c>
    </row>
    <row r="29682" spans="1:2">
      <c r="A29682" s="1">
        <v>2080100237740</v>
      </c>
      <c r="B29682" t="s">
        <v>28398</v>
      </c>
    </row>
    <row r="29683" spans="1:2">
      <c r="A29683" s="1">
        <v>2080100237757</v>
      </c>
      <c r="B29683" t="s">
        <v>28399</v>
      </c>
    </row>
    <row r="29684" spans="1:2">
      <c r="A29684" s="1">
        <v>2080100237764</v>
      </c>
      <c r="B29684" t="s">
        <v>28400</v>
      </c>
    </row>
    <row r="29685" spans="1:2">
      <c r="A29685" s="1">
        <v>2080100237771</v>
      </c>
      <c r="B29685" t="s">
        <v>28401</v>
      </c>
    </row>
    <row r="29686" spans="1:2">
      <c r="A29686" s="1">
        <v>2080100237788</v>
      </c>
      <c r="B29686" t="s">
        <v>28402</v>
      </c>
    </row>
    <row r="29687" spans="1:2">
      <c r="A29687" s="1">
        <v>2080100237795</v>
      </c>
      <c r="B29687" t="s">
        <v>28403</v>
      </c>
    </row>
    <row r="29688" spans="1:2">
      <c r="A29688" s="1">
        <v>2080100237801</v>
      </c>
      <c r="B29688" t="s">
        <v>28404</v>
      </c>
    </row>
    <row r="29689" spans="1:2">
      <c r="A29689" s="1">
        <v>2080100237818</v>
      </c>
      <c r="B29689" t="s">
        <v>28405</v>
      </c>
    </row>
    <row r="29690" spans="1:2">
      <c r="A29690" s="1">
        <v>2080100237825</v>
      </c>
      <c r="B29690" t="s">
        <v>28406</v>
      </c>
    </row>
    <row r="29691" spans="1:2">
      <c r="A29691" s="1">
        <v>2080100237832</v>
      </c>
      <c r="B29691" t="s">
        <v>28407</v>
      </c>
    </row>
    <row r="29692" spans="1:2">
      <c r="A29692" s="1">
        <v>2080100237849</v>
      </c>
      <c r="B29692" t="s">
        <v>28408</v>
      </c>
    </row>
    <row r="29693" spans="1:2">
      <c r="A29693" s="1">
        <v>2080100237856</v>
      </c>
      <c r="B29693" t="s">
        <v>28409</v>
      </c>
    </row>
    <row r="29694" spans="1:2">
      <c r="A29694" s="1">
        <v>2080100237863</v>
      </c>
      <c r="B29694" t="s">
        <v>28410</v>
      </c>
    </row>
    <row r="29695" spans="1:2">
      <c r="A29695" s="1">
        <v>2080100237870</v>
      </c>
      <c r="B29695" t="s">
        <v>28411</v>
      </c>
    </row>
    <row r="29696" spans="1:2">
      <c r="A29696" s="1">
        <v>2080100237887</v>
      </c>
      <c r="B29696" t="s">
        <v>28412</v>
      </c>
    </row>
    <row r="29697" spans="1:2">
      <c r="A29697" s="1">
        <v>2080100237894</v>
      </c>
      <c r="B29697" t="s">
        <v>28413</v>
      </c>
    </row>
    <row r="29698" spans="1:2">
      <c r="A29698" s="1">
        <v>2080100237900</v>
      </c>
      <c r="B29698" t="s">
        <v>28414</v>
      </c>
    </row>
    <row r="29699" spans="1:2">
      <c r="A29699" s="1">
        <v>2080100237917</v>
      </c>
      <c r="B29699" t="s">
        <v>28415</v>
      </c>
    </row>
    <row r="29700" spans="1:2">
      <c r="A29700" s="1">
        <v>2080100237924</v>
      </c>
      <c r="B29700" t="s">
        <v>28416</v>
      </c>
    </row>
    <row r="29701" spans="1:2">
      <c r="A29701" s="1">
        <v>2080100237931</v>
      </c>
      <c r="B29701" t="s">
        <v>28417</v>
      </c>
    </row>
    <row r="29702" spans="1:2">
      <c r="A29702" s="1">
        <v>2080100237948</v>
      </c>
      <c r="B29702" t="s">
        <v>28418</v>
      </c>
    </row>
    <row r="29703" spans="1:2">
      <c r="A29703" s="1">
        <v>2080100237955</v>
      </c>
      <c r="B29703" t="s">
        <v>28419</v>
      </c>
    </row>
    <row r="29704" spans="1:2">
      <c r="A29704" s="1">
        <v>2080100237962</v>
      </c>
      <c r="B29704" t="s">
        <v>28420</v>
      </c>
    </row>
    <row r="29705" spans="1:2">
      <c r="A29705" s="1">
        <v>2080100237979</v>
      </c>
      <c r="B29705" t="s">
        <v>28421</v>
      </c>
    </row>
    <row r="29706" spans="1:2">
      <c r="A29706" s="1">
        <v>2080100237986</v>
      </c>
      <c r="B29706" t="s">
        <v>28422</v>
      </c>
    </row>
    <row r="29707" spans="1:2">
      <c r="A29707" s="1">
        <v>2080100237993</v>
      </c>
      <c r="B29707" t="s">
        <v>28423</v>
      </c>
    </row>
    <row r="29708" spans="1:2">
      <c r="A29708" s="1">
        <v>2080100238006</v>
      </c>
      <c r="B29708" t="s">
        <v>28424</v>
      </c>
    </row>
    <row r="29709" spans="1:2">
      <c r="A29709" s="1">
        <v>2080100238013</v>
      </c>
      <c r="B29709" t="s">
        <v>28425</v>
      </c>
    </row>
    <row r="29710" spans="1:2">
      <c r="A29710" s="1">
        <v>2080100238020</v>
      </c>
      <c r="B29710" t="s">
        <v>28426</v>
      </c>
    </row>
    <row r="29711" spans="1:2">
      <c r="A29711" s="1">
        <v>2080100238037</v>
      </c>
      <c r="B29711" t="s">
        <v>28427</v>
      </c>
    </row>
    <row r="29712" spans="1:2">
      <c r="A29712" s="1">
        <v>2080100238044</v>
      </c>
      <c r="B29712" t="s">
        <v>28428</v>
      </c>
    </row>
    <row r="29713" spans="1:2">
      <c r="A29713" s="1">
        <v>2080100238051</v>
      </c>
      <c r="B29713" t="s">
        <v>28429</v>
      </c>
    </row>
    <row r="29714" spans="1:2">
      <c r="A29714" s="1">
        <v>2080100238068</v>
      </c>
      <c r="B29714" t="s">
        <v>28430</v>
      </c>
    </row>
    <row r="29715" spans="1:2">
      <c r="A29715" s="1">
        <v>2080100238075</v>
      </c>
      <c r="B29715" t="s">
        <v>28431</v>
      </c>
    </row>
    <row r="29716" spans="1:2">
      <c r="A29716" s="1">
        <v>2080100238082</v>
      </c>
      <c r="B29716" t="s">
        <v>28432</v>
      </c>
    </row>
    <row r="29717" spans="1:2">
      <c r="A29717" s="1">
        <v>2080100238099</v>
      </c>
      <c r="B29717" t="s">
        <v>28433</v>
      </c>
    </row>
    <row r="29718" spans="1:2">
      <c r="A29718" s="1">
        <v>2080100238105</v>
      </c>
      <c r="B29718" t="s">
        <v>28434</v>
      </c>
    </row>
    <row r="29719" spans="1:2">
      <c r="A29719" s="1">
        <v>2080100238112</v>
      </c>
      <c r="B29719" t="s">
        <v>28435</v>
      </c>
    </row>
    <row r="29720" spans="1:2">
      <c r="A29720" s="1">
        <v>2080100238129</v>
      </c>
      <c r="B29720" t="s">
        <v>28436</v>
      </c>
    </row>
    <row r="29721" spans="1:2">
      <c r="A29721" s="1">
        <v>2080100238136</v>
      </c>
      <c r="B29721" t="s">
        <v>28437</v>
      </c>
    </row>
    <row r="29722" spans="1:2">
      <c r="A29722" s="1">
        <v>2080100238143</v>
      </c>
      <c r="B29722" t="s">
        <v>28438</v>
      </c>
    </row>
    <row r="29723" spans="1:2">
      <c r="A29723" s="1">
        <v>2080100238150</v>
      </c>
      <c r="B29723" t="s">
        <v>28439</v>
      </c>
    </row>
    <row r="29724" spans="1:2">
      <c r="A29724" s="1">
        <v>2080100238167</v>
      </c>
      <c r="B29724" t="s">
        <v>28440</v>
      </c>
    </row>
    <row r="29725" spans="1:2">
      <c r="A29725" s="1">
        <v>2080100238174</v>
      </c>
      <c r="B29725" t="s">
        <v>28441</v>
      </c>
    </row>
    <row r="29726" spans="1:2">
      <c r="A29726" s="1">
        <v>2080100238181</v>
      </c>
      <c r="B29726" t="s">
        <v>28442</v>
      </c>
    </row>
    <row r="29727" spans="1:2">
      <c r="A29727" s="1">
        <v>2080100238198</v>
      </c>
      <c r="B29727" t="s">
        <v>28443</v>
      </c>
    </row>
    <row r="29728" spans="1:2">
      <c r="A29728" s="1">
        <v>2080100238204</v>
      </c>
      <c r="B29728" t="s">
        <v>28444</v>
      </c>
    </row>
    <row r="29729" spans="1:2">
      <c r="A29729" s="1">
        <v>2080100238211</v>
      </c>
      <c r="B29729" t="s">
        <v>28445</v>
      </c>
    </row>
    <row r="29730" spans="1:2">
      <c r="A29730" s="1">
        <v>2080100238228</v>
      </c>
      <c r="B29730" t="s">
        <v>28446</v>
      </c>
    </row>
    <row r="29731" spans="1:2">
      <c r="A29731" s="1">
        <v>2080100238235</v>
      </c>
      <c r="B29731" t="s">
        <v>28447</v>
      </c>
    </row>
    <row r="29732" spans="1:2">
      <c r="A29732" s="1">
        <v>2080100238242</v>
      </c>
      <c r="B29732" t="s">
        <v>28448</v>
      </c>
    </row>
    <row r="29733" spans="1:2">
      <c r="A29733" s="1">
        <v>2080100238259</v>
      </c>
      <c r="B29733" t="s">
        <v>28449</v>
      </c>
    </row>
    <row r="29734" spans="1:2">
      <c r="A29734" s="1">
        <v>2080100238266</v>
      </c>
      <c r="B29734" t="s">
        <v>28450</v>
      </c>
    </row>
    <row r="29735" spans="1:2">
      <c r="A29735" s="1">
        <v>2080100238273</v>
      </c>
      <c r="B29735" t="s">
        <v>28451</v>
      </c>
    </row>
    <row r="29736" spans="1:2">
      <c r="A29736" s="1">
        <v>2080100238280</v>
      </c>
      <c r="B29736" t="s">
        <v>28452</v>
      </c>
    </row>
    <row r="29737" spans="1:2">
      <c r="A29737" s="1">
        <v>2080100238297</v>
      </c>
      <c r="B29737" t="s">
        <v>28453</v>
      </c>
    </row>
    <row r="29738" spans="1:2">
      <c r="A29738" s="1">
        <v>2080100238303</v>
      </c>
      <c r="B29738" t="s">
        <v>28454</v>
      </c>
    </row>
    <row r="29739" spans="1:2">
      <c r="A29739" s="1">
        <v>2080100238310</v>
      </c>
      <c r="B29739" t="s">
        <v>28455</v>
      </c>
    </row>
    <row r="29740" spans="1:2">
      <c r="A29740" s="1">
        <v>2080100238327</v>
      </c>
      <c r="B29740" t="s">
        <v>28456</v>
      </c>
    </row>
    <row r="29741" spans="1:2">
      <c r="A29741" s="1">
        <v>2080100238334</v>
      </c>
      <c r="B29741" t="s">
        <v>28457</v>
      </c>
    </row>
    <row r="29742" spans="1:2">
      <c r="A29742" s="1">
        <v>2080100238341</v>
      </c>
      <c r="B29742" t="s">
        <v>28458</v>
      </c>
    </row>
    <row r="29743" spans="1:2">
      <c r="A29743" s="1">
        <v>2080100238358</v>
      </c>
      <c r="B29743" t="s">
        <v>28459</v>
      </c>
    </row>
    <row r="29744" spans="1:2">
      <c r="A29744" s="1">
        <v>2080100238365</v>
      </c>
      <c r="B29744" t="s">
        <v>28460</v>
      </c>
    </row>
    <row r="29745" spans="1:2">
      <c r="A29745" s="1">
        <v>2080100238372</v>
      </c>
      <c r="B29745" t="s">
        <v>28461</v>
      </c>
    </row>
    <row r="29746" spans="1:2">
      <c r="A29746" s="1">
        <v>2080100238389</v>
      </c>
      <c r="B29746" t="s">
        <v>28462</v>
      </c>
    </row>
    <row r="29747" spans="1:2">
      <c r="A29747" s="1">
        <v>2080100238396</v>
      </c>
      <c r="B29747" t="s">
        <v>28463</v>
      </c>
    </row>
    <row r="29748" spans="1:2">
      <c r="A29748" s="1">
        <v>2080100238402</v>
      </c>
      <c r="B29748" t="s">
        <v>28464</v>
      </c>
    </row>
    <row r="29749" spans="1:2">
      <c r="A29749" s="1">
        <v>2080100238419</v>
      </c>
      <c r="B29749" t="s">
        <v>28465</v>
      </c>
    </row>
    <row r="29750" spans="1:2">
      <c r="A29750" s="1">
        <v>2080100238426</v>
      </c>
      <c r="B29750" t="s">
        <v>28466</v>
      </c>
    </row>
    <row r="29751" spans="1:2">
      <c r="A29751" s="1">
        <v>2080100238433</v>
      </c>
      <c r="B29751" t="s">
        <v>28467</v>
      </c>
    </row>
    <row r="29752" spans="1:2">
      <c r="A29752" s="1">
        <v>2080100238440</v>
      </c>
      <c r="B29752" t="s">
        <v>28468</v>
      </c>
    </row>
    <row r="29753" spans="1:2">
      <c r="A29753" s="1">
        <v>2080100238457</v>
      </c>
      <c r="B29753" t="s">
        <v>28469</v>
      </c>
    </row>
    <row r="29754" spans="1:2">
      <c r="A29754" s="1">
        <v>2080100238464</v>
      </c>
      <c r="B29754" t="s">
        <v>28470</v>
      </c>
    </row>
    <row r="29755" spans="1:2">
      <c r="A29755" s="1">
        <v>2080100238471</v>
      </c>
      <c r="B29755" t="s">
        <v>28471</v>
      </c>
    </row>
    <row r="29756" spans="1:2">
      <c r="A29756" s="1">
        <v>2080100238488</v>
      </c>
      <c r="B29756" t="s">
        <v>28472</v>
      </c>
    </row>
    <row r="29757" spans="1:2">
      <c r="A29757" s="1">
        <v>2080100238495</v>
      </c>
      <c r="B29757" t="s">
        <v>28473</v>
      </c>
    </row>
    <row r="29758" spans="1:2">
      <c r="A29758" s="1">
        <v>2080100238501</v>
      </c>
      <c r="B29758" t="s">
        <v>28474</v>
      </c>
    </row>
    <row r="29759" spans="1:2">
      <c r="A29759" s="1">
        <v>2080100238518</v>
      </c>
      <c r="B29759" t="s">
        <v>28475</v>
      </c>
    </row>
    <row r="29760" spans="1:2">
      <c r="A29760" s="1">
        <v>2080100238525</v>
      </c>
      <c r="B29760" t="s">
        <v>28476</v>
      </c>
    </row>
    <row r="29761" spans="1:2">
      <c r="A29761" s="1">
        <v>2080100238532</v>
      </c>
      <c r="B29761" t="s">
        <v>28477</v>
      </c>
    </row>
    <row r="29762" spans="1:2">
      <c r="A29762" s="1">
        <v>2080100238549</v>
      </c>
      <c r="B29762" t="s">
        <v>28478</v>
      </c>
    </row>
    <row r="29763" spans="1:2">
      <c r="A29763" s="1">
        <v>2080100238556</v>
      </c>
      <c r="B29763" t="s">
        <v>28479</v>
      </c>
    </row>
    <row r="29764" spans="1:2">
      <c r="A29764" s="1">
        <v>2080100238563</v>
      </c>
      <c r="B29764" t="s">
        <v>28480</v>
      </c>
    </row>
    <row r="29765" spans="1:2">
      <c r="A29765" s="1">
        <v>2080100238570</v>
      </c>
      <c r="B29765" t="s">
        <v>28481</v>
      </c>
    </row>
    <row r="29766" spans="1:2">
      <c r="A29766" s="1">
        <v>2080100238587</v>
      </c>
      <c r="B29766" t="s">
        <v>28482</v>
      </c>
    </row>
    <row r="29767" spans="1:2">
      <c r="A29767" s="1">
        <v>2080100238594</v>
      </c>
      <c r="B29767" t="s">
        <v>28483</v>
      </c>
    </row>
    <row r="29768" spans="1:2">
      <c r="A29768" s="1">
        <v>2080100238600</v>
      </c>
      <c r="B29768" t="s">
        <v>28484</v>
      </c>
    </row>
    <row r="29769" spans="1:2">
      <c r="A29769" s="1">
        <v>2080100238617</v>
      </c>
      <c r="B29769" t="s">
        <v>28485</v>
      </c>
    </row>
    <row r="29770" spans="1:2">
      <c r="A29770" s="1">
        <v>2080100238624</v>
      </c>
      <c r="B29770" t="s">
        <v>28486</v>
      </c>
    </row>
    <row r="29771" spans="1:2">
      <c r="A29771" s="1">
        <v>2080100238631</v>
      </c>
      <c r="B29771" t="s">
        <v>28487</v>
      </c>
    </row>
    <row r="29772" spans="1:2">
      <c r="A29772" s="1">
        <v>2080100238648</v>
      </c>
      <c r="B29772" t="s">
        <v>28488</v>
      </c>
    </row>
    <row r="29773" spans="1:2">
      <c r="A29773" s="1">
        <v>2080100238655</v>
      </c>
      <c r="B29773" t="s">
        <v>28489</v>
      </c>
    </row>
    <row r="29774" spans="1:2">
      <c r="A29774" s="1">
        <v>2080100238662</v>
      </c>
      <c r="B29774" t="s">
        <v>28490</v>
      </c>
    </row>
    <row r="29775" spans="1:2">
      <c r="A29775" s="1">
        <v>2080100238679</v>
      </c>
      <c r="B29775" t="s">
        <v>28491</v>
      </c>
    </row>
    <row r="29776" spans="1:2">
      <c r="A29776" s="1">
        <v>2080100238686</v>
      </c>
      <c r="B29776" t="s">
        <v>28492</v>
      </c>
    </row>
    <row r="29777" spans="1:2">
      <c r="A29777" s="1">
        <v>2080100238693</v>
      </c>
      <c r="B29777" t="s">
        <v>28493</v>
      </c>
    </row>
    <row r="29778" spans="1:2">
      <c r="A29778" s="1">
        <v>2080100238709</v>
      </c>
      <c r="B29778" t="s">
        <v>28494</v>
      </c>
    </row>
    <row r="29779" spans="1:2">
      <c r="A29779" s="1">
        <v>2080100238716</v>
      </c>
      <c r="B29779" t="s">
        <v>28495</v>
      </c>
    </row>
    <row r="29780" spans="1:2">
      <c r="A29780" s="1">
        <v>2080100238723</v>
      </c>
      <c r="B29780" t="s">
        <v>28496</v>
      </c>
    </row>
    <row r="29781" spans="1:2">
      <c r="A29781" s="1">
        <v>2080100238730</v>
      </c>
      <c r="B29781" t="s">
        <v>28497</v>
      </c>
    </row>
    <row r="29782" spans="1:2">
      <c r="A29782" s="1">
        <v>2080100238747</v>
      </c>
      <c r="B29782" t="s">
        <v>28498</v>
      </c>
    </row>
    <row r="29783" spans="1:2">
      <c r="A29783" s="1">
        <v>2080100238754</v>
      </c>
      <c r="B29783" t="s">
        <v>28499</v>
      </c>
    </row>
    <row r="29784" spans="1:2">
      <c r="A29784" s="1">
        <v>2080100238761</v>
      </c>
      <c r="B29784" t="s">
        <v>28500</v>
      </c>
    </row>
    <row r="29785" spans="1:2">
      <c r="A29785" s="1">
        <v>2080100238778</v>
      </c>
      <c r="B29785" t="s">
        <v>28501</v>
      </c>
    </row>
    <row r="29786" spans="1:2">
      <c r="A29786" s="1">
        <v>2080100238785</v>
      </c>
      <c r="B29786" t="s">
        <v>28502</v>
      </c>
    </row>
    <row r="29787" spans="1:2">
      <c r="A29787" s="1">
        <v>2080100238792</v>
      </c>
      <c r="B29787" t="s">
        <v>28503</v>
      </c>
    </row>
    <row r="29788" spans="1:2">
      <c r="A29788" s="1">
        <v>2080100238808</v>
      </c>
      <c r="B29788" t="s">
        <v>28504</v>
      </c>
    </row>
    <row r="29789" spans="1:2">
      <c r="A29789" s="1">
        <v>2080100238815</v>
      </c>
      <c r="B29789" t="s">
        <v>28505</v>
      </c>
    </row>
    <row r="29790" spans="1:2">
      <c r="A29790" s="1">
        <v>2080100238822</v>
      </c>
      <c r="B29790" t="s">
        <v>28506</v>
      </c>
    </row>
    <row r="29791" spans="1:2">
      <c r="A29791" s="1">
        <v>2080100238839</v>
      </c>
      <c r="B29791" t="s">
        <v>28507</v>
      </c>
    </row>
    <row r="29792" spans="1:2">
      <c r="A29792" s="1">
        <v>2080100238846</v>
      </c>
      <c r="B29792" t="s">
        <v>28508</v>
      </c>
    </row>
    <row r="29793" spans="1:2">
      <c r="A29793" s="1">
        <v>2080100238853</v>
      </c>
      <c r="B29793" t="s">
        <v>28509</v>
      </c>
    </row>
    <row r="29794" spans="1:2">
      <c r="A29794" s="1">
        <v>2080100238860</v>
      </c>
      <c r="B29794" t="s">
        <v>28510</v>
      </c>
    </row>
    <row r="29795" spans="1:2">
      <c r="A29795" s="1">
        <v>2080100238877</v>
      </c>
      <c r="B29795" t="s">
        <v>28511</v>
      </c>
    </row>
    <row r="29796" spans="1:2">
      <c r="A29796" s="1">
        <v>2080100238884</v>
      </c>
      <c r="B29796" t="s">
        <v>28512</v>
      </c>
    </row>
    <row r="29797" spans="1:2">
      <c r="A29797" s="1">
        <v>2080100238891</v>
      </c>
      <c r="B29797" t="s">
        <v>28513</v>
      </c>
    </row>
    <row r="29798" spans="1:2">
      <c r="A29798" s="1">
        <v>2080100238907</v>
      </c>
      <c r="B29798" t="s">
        <v>28514</v>
      </c>
    </row>
    <row r="29799" spans="1:2">
      <c r="A29799" s="1">
        <v>2080100238914</v>
      </c>
      <c r="B29799" t="s">
        <v>28515</v>
      </c>
    </row>
    <row r="29800" spans="1:2">
      <c r="A29800" s="1">
        <v>2080100238921</v>
      </c>
      <c r="B29800" t="s">
        <v>28516</v>
      </c>
    </row>
    <row r="29801" spans="1:2">
      <c r="A29801" s="1">
        <v>2080100238938</v>
      </c>
      <c r="B29801" t="s">
        <v>28517</v>
      </c>
    </row>
    <row r="29802" spans="1:2">
      <c r="A29802" s="1">
        <v>2080100238945</v>
      </c>
      <c r="B29802" t="s">
        <v>28518</v>
      </c>
    </row>
    <row r="29803" spans="1:2">
      <c r="A29803" s="1">
        <v>2080100238952</v>
      </c>
      <c r="B29803" t="s">
        <v>28519</v>
      </c>
    </row>
    <row r="29804" spans="1:2">
      <c r="A29804" s="1">
        <v>2080100238969</v>
      </c>
      <c r="B29804" t="s">
        <v>28520</v>
      </c>
    </row>
    <row r="29805" spans="1:2">
      <c r="A29805" s="1">
        <v>2080100238976</v>
      </c>
      <c r="B29805" t="s">
        <v>28521</v>
      </c>
    </row>
    <row r="29806" spans="1:2">
      <c r="A29806" s="1">
        <v>2080100238983</v>
      </c>
      <c r="B29806" t="s">
        <v>28522</v>
      </c>
    </row>
    <row r="29807" spans="1:2">
      <c r="A29807" s="1">
        <v>2080100238990</v>
      </c>
      <c r="B29807" t="s">
        <v>28523</v>
      </c>
    </row>
    <row r="29808" spans="1:2">
      <c r="A29808" s="1">
        <v>2080100239003</v>
      </c>
      <c r="B29808" t="s">
        <v>28524</v>
      </c>
    </row>
    <row r="29809" spans="1:2">
      <c r="A29809" s="1">
        <v>2080100239010</v>
      </c>
      <c r="B29809" t="s">
        <v>28525</v>
      </c>
    </row>
    <row r="29810" spans="1:2">
      <c r="A29810" s="1">
        <v>2080100239027</v>
      </c>
      <c r="B29810" t="s">
        <v>28526</v>
      </c>
    </row>
    <row r="29811" spans="1:2">
      <c r="A29811" s="1">
        <v>2080100239034</v>
      </c>
      <c r="B29811" t="s">
        <v>28527</v>
      </c>
    </row>
    <row r="29812" spans="1:2">
      <c r="A29812" s="1">
        <v>2080100239041</v>
      </c>
      <c r="B29812" t="s">
        <v>28528</v>
      </c>
    </row>
    <row r="29813" spans="1:2">
      <c r="A29813" s="1">
        <v>2080100239058</v>
      </c>
      <c r="B29813" t="s">
        <v>28529</v>
      </c>
    </row>
    <row r="29814" spans="1:2">
      <c r="A29814" s="1">
        <v>2080100239065</v>
      </c>
      <c r="B29814" t="s">
        <v>28530</v>
      </c>
    </row>
    <row r="29815" spans="1:2">
      <c r="A29815" s="1">
        <v>2080100239072</v>
      </c>
      <c r="B29815" t="s">
        <v>28531</v>
      </c>
    </row>
    <row r="29816" spans="1:2">
      <c r="A29816" s="1">
        <v>2080100239089</v>
      </c>
      <c r="B29816" t="s">
        <v>28532</v>
      </c>
    </row>
    <row r="29817" spans="1:2">
      <c r="A29817" s="1">
        <v>2080100239096</v>
      </c>
      <c r="B29817" t="s">
        <v>28533</v>
      </c>
    </row>
    <row r="29818" spans="1:2">
      <c r="A29818" s="1">
        <v>2080100239102</v>
      </c>
      <c r="B29818" t="s">
        <v>28534</v>
      </c>
    </row>
    <row r="29819" spans="1:2">
      <c r="A29819" s="1">
        <v>2080100239119</v>
      </c>
      <c r="B29819" t="s">
        <v>28535</v>
      </c>
    </row>
    <row r="29820" spans="1:2">
      <c r="A29820" s="1">
        <v>2080100239126</v>
      </c>
      <c r="B29820" t="s">
        <v>28536</v>
      </c>
    </row>
    <row r="29821" spans="1:2">
      <c r="A29821" s="1">
        <v>2080100239133</v>
      </c>
      <c r="B29821" t="s">
        <v>28537</v>
      </c>
    </row>
    <row r="29822" spans="1:2">
      <c r="A29822" s="1">
        <v>2080100239140</v>
      </c>
      <c r="B29822" t="s">
        <v>28538</v>
      </c>
    </row>
    <row r="29823" spans="1:2">
      <c r="A29823" s="1">
        <v>2080100239157</v>
      </c>
      <c r="B29823" t="s">
        <v>28539</v>
      </c>
    </row>
    <row r="29824" spans="1:2">
      <c r="A29824" s="1">
        <v>2080100239164</v>
      </c>
      <c r="B29824" t="s">
        <v>28540</v>
      </c>
    </row>
    <row r="29825" spans="1:2">
      <c r="A29825" s="1">
        <v>2080100239171</v>
      </c>
      <c r="B29825" t="s">
        <v>28541</v>
      </c>
    </row>
    <row r="29826" spans="1:2">
      <c r="A29826" s="1">
        <v>2080100239188</v>
      </c>
      <c r="B29826" t="s">
        <v>28542</v>
      </c>
    </row>
    <row r="29827" spans="1:2">
      <c r="A29827" s="1">
        <v>2080100239195</v>
      </c>
      <c r="B29827" t="s">
        <v>28543</v>
      </c>
    </row>
    <row r="29828" spans="1:2">
      <c r="A29828" s="1">
        <v>2080100239201</v>
      </c>
      <c r="B29828" t="s">
        <v>28544</v>
      </c>
    </row>
    <row r="29829" spans="1:2">
      <c r="A29829" s="1">
        <v>2080100239218</v>
      </c>
      <c r="B29829" t="s">
        <v>28545</v>
      </c>
    </row>
    <row r="29830" spans="1:2">
      <c r="A29830" s="1">
        <v>2080100239225</v>
      </c>
      <c r="B29830" t="s">
        <v>28546</v>
      </c>
    </row>
    <row r="29831" spans="1:2">
      <c r="A29831" s="1">
        <v>2080100239232</v>
      </c>
      <c r="B29831" t="s">
        <v>28547</v>
      </c>
    </row>
    <row r="29832" spans="1:2">
      <c r="A29832" s="1">
        <v>2080100239249</v>
      </c>
      <c r="B29832" t="s">
        <v>28548</v>
      </c>
    </row>
    <row r="29833" spans="1:2">
      <c r="A29833" s="1">
        <v>2080100239256</v>
      </c>
      <c r="B29833" t="s">
        <v>28549</v>
      </c>
    </row>
    <row r="29834" spans="1:2">
      <c r="A29834" s="1">
        <v>2080100239263</v>
      </c>
      <c r="B29834" t="s">
        <v>28550</v>
      </c>
    </row>
    <row r="29835" spans="1:2">
      <c r="A29835" s="1">
        <v>2080100239270</v>
      </c>
      <c r="B29835" t="s">
        <v>28551</v>
      </c>
    </row>
    <row r="29836" spans="1:2">
      <c r="A29836" s="1">
        <v>2080100239287</v>
      </c>
      <c r="B29836" t="s">
        <v>28552</v>
      </c>
    </row>
    <row r="29837" spans="1:2">
      <c r="A29837" s="1">
        <v>2080100239294</v>
      </c>
      <c r="B29837" t="s">
        <v>28553</v>
      </c>
    </row>
    <row r="29838" spans="1:2">
      <c r="A29838" s="1">
        <v>2080100239300</v>
      </c>
      <c r="B29838" t="s">
        <v>28554</v>
      </c>
    </row>
    <row r="29839" spans="1:2">
      <c r="A29839" s="1">
        <v>2080100239317</v>
      </c>
      <c r="B29839" t="s">
        <v>28555</v>
      </c>
    </row>
    <row r="29840" spans="1:2">
      <c r="A29840" s="1">
        <v>2080100239324</v>
      </c>
      <c r="B29840" t="s">
        <v>28556</v>
      </c>
    </row>
    <row r="29841" spans="1:2">
      <c r="A29841" s="1">
        <v>2080100239331</v>
      </c>
      <c r="B29841" t="s">
        <v>28557</v>
      </c>
    </row>
    <row r="29842" spans="1:2">
      <c r="A29842" s="1">
        <v>2080100239348</v>
      </c>
      <c r="B29842" t="s">
        <v>28558</v>
      </c>
    </row>
    <row r="29843" spans="1:2">
      <c r="A29843" s="1">
        <v>2080100239355</v>
      </c>
      <c r="B29843" t="s">
        <v>28559</v>
      </c>
    </row>
    <row r="29844" spans="1:2">
      <c r="A29844" s="1">
        <v>2080100239362</v>
      </c>
      <c r="B29844" t="s">
        <v>28560</v>
      </c>
    </row>
    <row r="29845" spans="1:2">
      <c r="A29845" s="1">
        <v>2080100239379</v>
      </c>
      <c r="B29845" t="s">
        <v>28561</v>
      </c>
    </row>
    <row r="29846" spans="1:2">
      <c r="A29846" s="1">
        <v>2080100239386</v>
      </c>
      <c r="B29846" t="s">
        <v>28562</v>
      </c>
    </row>
    <row r="29847" spans="1:2">
      <c r="A29847" s="1">
        <v>2080100239393</v>
      </c>
      <c r="B29847" t="s">
        <v>28563</v>
      </c>
    </row>
    <row r="29848" spans="1:2">
      <c r="A29848" s="1">
        <v>2080100239409</v>
      </c>
      <c r="B29848" t="s">
        <v>28564</v>
      </c>
    </row>
    <row r="29849" spans="1:2">
      <c r="A29849" s="1">
        <v>2080100239416</v>
      </c>
      <c r="B29849" t="s">
        <v>28565</v>
      </c>
    </row>
    <row r="29850" spans="1:2">
      <c r="A29850" s="1">
        <v>2080100239423</v>
      </c>
      <c r="B29850" t="s">
        <v>28566</v>
      </c>
    </row>
    <row r="29851" spans="1:2">
      <c r="A29851" s="1">
        <v>2080100239430</v>
      </c>
      <c r="B29851" t="s">
        <v>28567</v>
      </c>
    </row>
    <row r="29852" spans="1:2">
      <c r="A29852" s="1">
        <v>2080100239447</v>
      </c>
      <c r="B29852" t="s">
        <v>28568</v>
      </c>
    </row>
    <row r="29853" spans="1:2">
      <c r="A29853" s="1">
        <v>2080100239454</v>
      </c>
      <c r="B29853" t="s">
        <v>28569</v>
      </c>
    </row>
    <row r="29854" spans="1:2">
      <c r="A29854" s="1">
        <v>2080100239461</v>
      </c>
      <c r="B29854" t="s">
        <v>28570</v>
      </c>
    </row>
    <row r="29855" spans="1:2">
      <c r="A29855" s="1">
        <v>2080100239478</v>
      </c>
      <c r="B29855" t="s">
        <v>28571</v>
      </c>
    </row>
    <row r="29856" spans="1:2">
      <c r="A29856" s="1">
        <v>2080100239485</v>
      </c>
      <c r="B29856" t="s">
        <v>28572</v>
      </c>
    </row>
    <row r="29857" spans="1:2">
      <c r="A29857" s="1">
        <v>2080100239492</v>
      </c>
      <c r="B29857" t="s">
        <v>28573</v>
      </c>
    </row>
    <row r="29858" spans="1:2">
      <c r="A29858" s="1">
        <v>2080100239508</v>
      </c>
      <c r="B29858" t="s">
        <v>28574</v>
      </c>
    </row>
    <row r="29859" spans="1:2">
      <c r="A29859" s="1">
        <v>2080100239515</v>
      </c>
      <c r="B29859" t="s">
        <v>28575</v>
      </c>
    </row>
    <row r="29860" spans="1:2">
      <c r="A29860" s="1">
        <v>2080100239522</v>
      </c>
      <c r="B29860" t="s">
        <v>28576</v>
      </c>
    </row>
    <row r="29861" spans="1:2">
      <c r="A29861" s="1">
        <v>2080100239539</v>
      </c>
      <c r="B29861" t="s">
        <v>28577</v>
      </c>
    </row>
    <row r="29862" spans="1:2">
      <c r="A29862" s="1">
        <v>2080100239546</v>
      </c>
      <c r="B29862" t="s">
        <v>28578</v>
      </c>
    </row>
    <row r="29863" spans="1:2">
      <c r="A29863" s="1">
        <v>2080100239553</v>
      </c>
      <c r="B29863" t="s">
        <v>28579</v>
      </c>
    </row>
    <row r="29864" spans="1:2">
      <c r="A29864" s="1">
        <v>2080100239560</v>
      </c>
      <c r="B29864" t="s">
        <v>28580</v>
      </c>
    </row>
    <row r="29865" spans="1:2">
      <c r="A29865" s="1">
        <v>2080100239577</v>
      </c>
      <c r="B29865" t="s">
        <v>28581</v>
      </c>
    </row>
    <row r="29866" spans="1:2">
      <c r="A29866" s="1">
        <v>2080100239584</v>
      </c>
      <c r="B29866" t="s">
        <v>28582</v>
      </c>
    </row>
    <row r="29867" spans="1:2">
      <c r="A29867" s="1">
        <v>2080100239591</v>
      </c>
      <c r="B29867" t="s">
        <v>28583</v>
      </c>
    </row>
    <row r="29868" spans="1:2">
      <c r="A29868" s="1">
        <v>2080100239607</v>
      </c>
      <c r="B29868" t="s">
        <v>28584</v>
      </c>
    </row>
    <row r="29869" spans="1:2">
      <c r="A29869" s="1">
        <v>2080100239614</v>
      </c>
      <c r="B29869" t="s">
        <v>28585</v>
      </c>
    </row>
    <row r="29870" spans="1:2">
      <c r="A29870" s="1">
        <v>2080100239621</v>
      </c>
      <c r="B29870" t="s">
        <v>28586</v>
      </c>
    </row>
    <row r="29871" spans="1:2">
      <c r="A29871" s="1">
        <v>2080100239638</v>
      </c>
      <c r="B29871" t="s">
        <v>28587</v>
      </c>
    </row>
    <row r="29872" spans="1:2">
      <c r="A29872" s="1">
        <v>2080100239645</v>
      </c>
      <c r="B29872" t="s">
        <v>28588</v>
      </c>
    </row>
    <row r="29873" spans="1:2">
      <c r="A29873" s="1">
        <v>2080100239652</v>
      </c>
      <c r="B29873" t="s">
        <v>28589</v>
      </c>
    </row>
    <row r="29874" spans="1:2">
      <c r="A29874" s="1">
        <v>2080100239669</v>
      </c>
      <c r="B29874" t="s">
        <v>28590</v>
      </c>
    </row>
    <row r="29875" spans="1:2">
      <c r="A29875" s="1">
        <v>2080100239676</v>
      </c>
      <c r="B29875" t="s">
        <v>28591</v>
      </c>
    </row>
    <row r="29876" spans="1:2">
      <c r="A29876" s="1">
        <v>2080100239683</v>
      </c>
      <c r="B29876" t="s">
        <v>28592</v>
      </c>
    </row>
    <row r="29877" spans="1:2">
      <c r="A29877" s="1">
        <v>2080100239690</v>
      </c>
      <c r="B29877" t="s">
        <v>28593</v>
      </c>
    </row>
    <row r="29878" spans="1:2">
      <c r="A29878" s="1">
        <v>2080100239706</v>
      </c>
      <c r="B29878" t="s">
        <v>28594</v>
      </c>
    </row>
    <row r="29879" spans="1:2">
      <c r="A29879" s="1">
        <v>2080100239713</v>
      </c>
      <c r="B29879" t="s">
        <v>28595</v>
      </c>
    </row>
    <row r="29880" spans="1:2">
      <c r="A29880" s="1">
        <v>2080100239720</v>
      </c>
      <c r="B29880" t="s">
        <v>28596</v>
      </c>
    </row>
    <row r="29881" spans="1:2">
      <c r="A29881" s="1">
        <v>2080100239737</v>
      </c>
      <c r="B29881" t="s">
        <v>28597</v>
      </c>
    </row>
    <row r="29882" spans="1:2">
      <c r="A29882" s="1">
        <v>2080100239744</v>
      </c>
      <c r="B29882" t="s">
        <v>28598</v>
      </c>
    </row>
    <row r="29883" spans="1:2">
      <c r="A29883" s="1">
        <v>2080100239751</v>
      </c>
      <c r="B29883" t="s">
        <v>28599</v>
      </c>
    </row>
    <row r="29884" spans="1:2">
      <c r="A29884" s="1">
        <v>2080100239768</v>
      </c>
      <c r="B29884" t="s">
        <v>28600</v>
      </c>
    </row>
    <row r="29885" spans="1:2">
      <c r="A29885" s="1">
        <v>2080100239775</v>
      </c>
      <c r="B29885" t="s">
        <v>28601</v>
      </c>
    </row>
    <row r="29886" spans="1:2">
      <c r="A29886" s="1">
        <v>2080100239782</v>
      </c>
      <c r="B29886" t="s">
        <v>28602</v>
      </c>
    </row>
    <row r="29887" spans="1:2">
      <c r="A29887" s="1">
        <v>2080100239799</v>
      </c>
      <c r="B29887" t="s">
        <v>28603</v>
      </c>
    </row>
    <row r="29888" spans="1:2">
      <c r="A29888" s="1">
        <v>2080100239805</v>
      </c>
      <c r="B29888" t="s">
        <v>28604</v>
      </c>
    </row>
    <row r="29889" spans="1:2">
      <c r="A29889" s="1">
        <v>2080100239812</v>
      </c>
      <c r="B29889" t="s">
        <v>28605</v>
      </c>
    </row>
    <row r="29890" spans="1:2">
      <c r="A29890" s="1">
        <v>2080100239829</v>
      </c>
      <c r="B29890" t="s">
        <v>28606</v>
      </c>
    </row>
    <row r="29891" spans="1:2">
      <c r="A29891" s="1">
        <v>2080100239836</v>
      </c>
      <c r="B29891" t="s">
        <v>28607</v>
      </c>
    </row>
    <row r="29892" spans="1:2">
      <c r="A29892" s="1">
        <v>2080100239843</v>
      </c>
      <c r="B29892" t="s">
        <v>22496</v>
      </c>
    </row>
    <row r="29893" spans="1:2">
      <c r="A29893" s="1">
        <v>2080100239850</v>
      </c>
      <c r="B29893" t="s">
        <v>22497</v>
      </c>
    </row>
    <row r="29894" spans="1:2">
      <c r="A29894" s="1">
        <v>2080100239867</v>
      </c>
      <c r="B29894" t="s">
        <v>22498</v>
      </c>
    </row>
    <row r="29895" spans="1:2">
      <c r="A29895" s="1">
        <v>2080100239874</v>
      </c>
      <c r="B29895" t="s">
        <v>22499</v>
      </c>
    </row>
    <row r="29896" spans="1:2">
      <c r="A29896" s="1">
        <v>2080100239881</v>
      </c>
      <c r="B29896" t="s">
        <v>28608</v>
      </c>
    </row>
    <row r="29897" spans="1:2">
      <c r="A29897" s="1">
        <v>2080100239898</v>
      </c>
      <c r="B29897" t="s">
        <v>22500</v>
      </c>
    </row>
    <row r="29898" spans="1:2">
      <c r="A29898" s="1">
        <v>2080100239904</v>
      </c>
      <c r="B29898" t="s">
        <v>28609</v>
      </c>
    </row>
    <row r="29899" spans="1:2">
      <c r="A29899" s="1">
        <v>2080100239911</v>
      </c>
      <c r="B29899" t="s">
        <v>28610</v>
      </c>
    </row>
    <row r="29900" spans="1:2">
      <c r="A29900" s="1">
        <v>2080100239928</v>
      </c>
      <c r="B29900" t="s">
        <v>28611</v>
      </c>
    </row>
    <row r="29901" spans="1:2">
      <c r="A29901" s="1">
        <v>2080100239935</v>
      </c>
      <c r="B29901" t="s">
        <v>28612</v>
      </c>
    </row>
    <row r="29902" spans="1:2">
      <c r="A29902" s="1">
        <v>2080100239942</v>
      </c>
      <c r="B29902" t="s">
        <v>28613</v>
      </c>
    </row>
    <row r="29903" spans="1:2">
      <c r="A29903" s="1">
        <v>2080100239959</v>
      </c>
      <c r="B29903" t="s">
        <v>22501</v>
      </c>
    </row>
    <row r="29904" spans="1:2">
      <c r="A29904" s="1">
        <v>2080100239966</v>
      </c>
      <c r="B29904" t="s">
        <v>22502</v>
      </c>
    </row>
    <row r="29905" spans="1:2">
      <c r="A29905" s="1">
        <v>2080100239973</v>
      </c>
      <c r="B29905" t="s">
        <v>22503</v>
      </c>
    </row>
    <row r="29906" spans="1:2">
      <c r="A29906" s="1">
        <v>2080100239980</v>
      </c>
      <c r="B29906" t="s">
        <v>22504</v>
      </c>
    </row>
    <row r="29907" spans="1:2">
      <c r="A29907" s="1">
        <v>2080100239997</v>
      </c>
      <c r="B29907" t="s">
        <v>22505</v>
      </c>
    </row>
    <row r="29908" spans="1:2">
      <c r="A29908" s="1">
        <v>2080100240009</v>
      </c>
      <c r="B29908" t="s">
        <v>28614</v>
      </c>
    </row>
    <row r="29909" spans="1:2">
      <c r="A29909" s="1">
        <v>2080100240016</v>
      </c>
      <c r="B29909" t="s">
        <v>28615</v>
      </c>
    </row>
    <row r="29910" spans="1:2">
      <c r="A29910" s="1">
        <v>2080100240023</v>
      </c>
      <c r="B29910" t="s">
        <v>28616</v>
      </c>
    </row>
    <row r="29911" spans="1:2">
      <c r="A29911" s="1">
        <v>2080100240030</v>
      </c>
      <c r="B29911" t="s">
        <v>28617</v>
      </c>
    </row>
    <row r="29912" spans="1:2">
      <c r="A29912" s="1">
        <v>2080100240047</v>
      </c>
      <c r="B29912" t="s">
        <v>28618</v>
      </c>
    </row>
    <row r="29913" spans="1:2">
      <c r="A29913" s="1">
        <v>2080100240054</v>
      </c>
      <c r="B29913" t="s">
        <v>28619</v>
      </c>
    </row>
    <row r="29914" spans="1:2">
      <c r="A29914" s="1">
        <v>2080100240061</v>
      </c>
      <c r="B29914" t="s">
        <v>28620</v>
      </c>
    </row>
    <row r="29915" spans="1:2">
      <c r="A29915" s="1">
        <v>2080100240078</v>
      </c>
      <c r="B29915" t="s">
        <v>28621</v>
      </c>
    </row>
    <row r="29916" spans="1:2">
      <c r="A29916" s="1">
        <v>2080100240085</v>
      </c>
      <c r="B29916" t="s">
        <v>28622</v>
      </c>
    </row>
    <row r="29917" spans="1:2">
      <c r="A29917" s="1">
        <v>2080100240092</v>
      </c>
      <c r="B29917" t="s">
        <v>28623</v>
      </c>
    </row>
    <row r="29918" spans="1:2">
      <c r="A29918" s="1">
        <v>2080100240108</v>
      </c>
      <c r="B29918" t="s">
        <v>28624</v>
      </c>
    </row>
    <row r="29919" spans="1:2">
      <c r="A29919" s="1">
        <v>2080100240115</v>
      </c>
      <c r="B29919" t="s">
        <v>28625</v>
      </c>
    </row>
    <row r="29920" spans="1:2">
      <c r="A29920" s="1">
        <v>2080100240122</v>
      </c>
      <c r="B29920" t="s">
        <v>28626</v>
      </c>
    </row>
    <row r="29921" spans="1:2">
      <c r="A29921" s="1">
        <v>2080100240139</v>
      </c>
      <c r="B29921" t="s">
        <v>28627</v>
      </c>
    </row>
    <row r="29922" spans="1:2">
      <c r="A29922" s="1">
        <v>2080100240146</v>
      </c>
      <c r="B29922" t="s">
        <v>28628</v>
      </c>
    </row>
    <row r="29923" spans="1:2">
      <c r="A29923" s="1">
        <v>2080100240153</v>
      </c>
      <c r="B29923" t="s">
        <v>28629</v>
      </c>
    </row>
    <row r="29924" spans="1:2">
      <c r="A29924" s="1">
        <v>2080100240160</v>
      </c>
      <c r="B29924" t="s">
        <v>28630</v>
      </c>
    </row>
    <row r="29925" spans="1:2">
      <c r="A29925" s="1">
        <v>2080100240177</v>
      </c>
      <c r="B29925" t="s">
        <v>28631</v>
      </c>
    </row>
    <row r="29926" spans="1:2">
      <c r="A29926" s="1">
        <v>2080100240184</v>
      </c>
      <c r="B29926" t="s">
        <v>22506</v>
      </c>
    </row>
    <row r="29927" spans="1:2">
      <c r="A29927" s="1">
        <v>2080100240191</v>
      </c>
      <c r="B29927" t="s">
        <v>22507</v>
      </c>
    </row>
    <row r="29928" spans="1:2">
      <c r="A29928" s="1">
        <v>2080100240207</v>
      </c>
      <c r="B29928" t="s">
        <v>22508</v>
      </c>
    </row>
    <row r="29929" spans="1:2">
      <c r="A29929" s="1">
        <v>2080100240214</v>
      </c>
      <c r="B29929" t="s">
        <v>22509</v>
      </c>
    </row>
    <row r="29930" spans="1:2">
      <c r="A29930" s="1">
        <v>2080100240221</v>
      </c>
      <c r="B29930" t="s">
        <v>22510</v>
      </c>
    </row>
    <row r="29931" spans="1:2">
      <c r="A29931" s="1">
        <v>2080100240238</v>
      </c>
      <c r="B29931" t="s">
        <v>28632</v>
      </c>
    </row>
    <row r="29932" spans="1:2">
      <c r="A29932" s="1">
        <v>2080100240245</v>
      </c>
      <c r="B29932" t="s">
        <v>28633</v>
      </c>
    </row>
    <row r="29933" spans="1:2">
      <c r="A29933" s="1">
        <v>2080100240252</v>
      </c>
      <c r="B29933" t="s">
        <v>28634</v>
      </c>
    </row>
    <row r="29934" spans="1:2">
      <c r="A29934" s="1">
        <v>2080100240269</v>
      </c>
      <c r="B29934" t="s">
        <v>28635</v>
      </c>
    </row>
    <row r="29935" spans="1:2">
      <c r="A29935" s="1">
        <v>2080100240276</v>
      </c>
      <c r="B29935" t="s">
        <v>28636</v>
      </c>
    </row>
    <row r="29936" spans="1:2">
      <c r="A29936" s="1">
        <v>2080100240283</v>
      </c>
      <c r="B29936" t="s">
        <v>28637</v>
      </c>
    </row>
    <row r="29937" spans="1:2">
      <c r="A29937" s="1">
        <v>2080100240290</v>
      </c>
      <c r="B29937" t="s">
        <v>28638</v>
      </c>
    </row>
    <row r="29938" spans="1:2">
      <c r="A29938" s="1">
        <v>2080100240306</v>
      </c>
      <c r="B29938" t="s">
        <v>28639</v>
      </c>
    </row>
    <row r="29939" spans="1:2">
      <c r="A29939" s="1">
        <v>2080100240313</v>
      </c>
      <c r="B29939" t="s">
        <v>22511</v>
      </c>
    </row>
    <row r="29940" spans="1:2">
      <c r="A29940" s="1">
        <v>2080100240320</v>
      </c>
      <c r="B29940" t="s">
        <v>28640</v>
      </c>
    </row>
    <row r="29941" spans="1:2">
      <c r="A29941" s="1">
        <v>2080100240337</v>
      </c>
      <c r="B29941" t="s">
        <v>28641</v>
      </c>
    </row>
    <row r="29942" spans="1:2">
      <c r="A29942" s="1">
        <v>2080100240344</v>
      </c>
      <c r="B29942" t="s">
        <v>28642</v>
      </c>
    </row>
    <row r="29943" spans="1:2">
      <c r="A29943" s="1">
        <v>2080100240351</v>
      </c>
      <c r="B29943" t="s">
        <v>22513</v>
      </c>
    </row>
    <row r="29944" spans="1:2">
      <c r="A29944" s="1">
        <v>2080100240368</v>
      </c>
      <c r="B29944" t="s">
        <v>22514</v>
      </c>
    </row>
    <row r="29945" spans="1:2">
      <c r="A29945" s="1">
        <v>2080100240375</v>
      </c>
      <c r="B29945" t="s">
        <v>28643</v>
      </c>
    </row>
    <row r="29946" spans="1:2">
      <c r="A29946" s="1">
        <v>2080100240382</v>
      </c>
      <c r="B29946" t="s">
        <v>22515</v>
      </c>
    </row>
    <row r="29947" spans="1:2">
      <c r="A29947" s="1">
        <v>2080100240399</v>
      </c>
      <c r="B29947" t="s">
        <v>22516</v>
      </c>
    </row>
    <row r="29948" spans="1:2">
      <c r="A29948" s="1">
        <v>2080100240405</v>
      </c>
      <c r="B29948" t="s">
        <v>28644</v>
      </c>
    </row>
    <row r="29949" spans="1:2">
      <c r="A29949" s="1">
        <v>2080100240412</v>
      </c>
      <c r="B29949" t="s">
        <v>28645</v>
      </c>
    </row>
    <row r="29950" spans="1:2">
      <c r="A29950" s="1">
        <v>2080100240429</v>
      </c>
      <c r="B29950" t="s">
        <v>28646</v>
      </c>
    </row>
    <row r="29951" spans="1:2">
      <c r="A29951" s="1">
        <v>2080100240436</v>
      </c>
      <c r="B29951" t="s">
        <v>28647</v>
      </c>
    </row>
    <row r="29952" spans="1:2">
      <c r="A29952" s="1">
        <v>2080100240443</v>
      </c>
      <c r="B29952" t="s">
        <v>22517</v>
      </c>
    </row>
    <row r="29953" spans="1:2">
      <c r="A29953" s="1">
        <v>2080100240450</v>
      </c>
      <c r="B29953" t="s">
        <v>22518</v>
      </c>
    </row>
    <row r="29954" spans="1:2">
      <c r="A29954" s="1">
        <v>2080100240467</v>
      </c>
      <c r="B29954" t="s">
        <v>22519</v>
      </c>
    </row>
    <row r="29955" spans="1:2">
      <c r="A29955" s="1">
        <v>2080100240474</v>
      </c>
      <c r="B29955" t="s">
        <v>22520</v>
      </c>
    </row>
    <row r="29956" spans="1:2">
      <c r="A29956" s="1">
        <v>2080100240481</v>
      </c>
      <c r="B29956" t="s">
        <v>22521</v>
      </c>
    </row>
    <row r="29957" spans="1:2">
      <c r="A29957" s="1">
        <v>2080100240498</v>
      </c>
      <c r="B29957" t="s">
        <v>22522</v>
      </c>
    </row>
    <row r="29958" spans="1:2">
      <c r="A29958" s="1">
        <v>2080100240504</v>
      </c>
      <c r="B29958" t="s">
        <v>22523</v>
      </c>
    </row>
    <row r="29959" spans="1:2">
      <c r="A29959" s="1">
        <v>2080100240511</v>
      </c>
      <c r="B29959" t="s">
        <v>22524</v>
      </c>
    </row>
    <row r="29960" spans="1:2">
      <c r="A29960" s="1">
        <v>2080100240528</v>
      </c>
      <c r="B29960" t="s">
        <v>22525</v>
      </c>
    </row>
    <row r="29961" spans="1:2">
      <c r="A29961" s="1">
        <v>2080100240535</v>
      </c>
      <c r="B29961" t="s">
        <v>22526</v>
      </c>
    </row>
    <row r="29962" spans="1:2">
      <c r="A29962" s="1">
        <v>2080100240542</v>
      </c>
      <c r="B29962" t="s">
        <v>28648</v>
      </c>
    </row>
    <row r="29963" spans="1:2">
      <c r="A29963" s="1">
        <v>2080100240559</v>
      </c>
      <c r="B29963" t="s">
        <v>22527</v>
      </c>
    </row>
    <row r="29964" spans="1:2">
      <c r="A29964" s="1">
        <v>2080100240566</v>
      </c>
      <c r="B29964" t="s">
        <v>22528</v>
      </c>
    </row>
    <row r="29965" spans="1:2">
      <c r="A29965" s="1">
        <v>2080100240573</v>
      </c>
      <c r="B29965" t="s">
        <v>28649</v>
      </c>
    </row>
    <row r="29966" spans="1:2">
      <c r="A29966" s="1">
        <v>2080100240580</v>
      </c>
      <c r="B29966" t="s">
        <v>28650</v>
      </c>
    </row>
    <row r="29967" spans="1:2">
      <c r="A29967" s="1">
        <v>2080100240597</v>
      </c>
      <c r="B29967" t="s">
        <v>28651</v>
      </c>
    </row>
    <row r="29968" spans="1:2">
      <c r="A29968" s="1">
        <v>2080100240603</v>
      </c>
      <c r="B29968" t="s">
        <v>28652</v>
      </c>
    </row>
    <row r="29969" spans="1:2">
      <c r="A29969" s="1">
        <v>2080100240610</v>
      </c>
      <c r="B29969" t="s">
        <v>28653</v>
      </c>
    </row>
    <row r="29970" spans="1:2">
      <c r="A29970" s="1">
        <v>2080100240627</v>
      </c>
      <c r="B29970" t="s">
        <v>23325</v>
      </c>
    </row>
    <row r="29971" spans="1:2">
      <c r="A29971" s="1">
        <v>2080100240634</v>
      </c>
      <c r="B29971" t="s">
        <v>22529</v>
      </c>
    </row>
    <row r="29972" spans="1:2">
      <c r="A29972" s="1">
        <v>2080100240641</v>
      </c>
      <c r="B29972" t="s">
        <v>28654</v>
      </c>
    </row>
    <row r="29973" spans="1:2">
      <c r="A29973" s="1">
        <v>2080100240658</v>
      </c>
      <c r="B29973" t="s">
        <v>28655</v>
      </c>
    </row>
    <row r="29974" spans="1:2">
      <c r="A29974" s="1">
        <v>2080100240665</v>
      </c>
      <c r="B29974" t="s">
        <v>28656</v>
      </c>
    </row>
    <row r="29975" spans="1:2">
      <c r="A29975" s="1">
        <v>2080100240672</v>
      </c>
      <c r="B29975" t="s">
        <v>28657</v>
      </c>
    </row>
    <row r="29976" spans="1:2">
      <c r="A29976" s="1">
        <v>2080100240689</v>
      </c>
      <c r="B29976" t="s">
        <v>28658</v>
      </c>
    </row>
    <row r="29977" spans="1:2">
      <c r="A29977" s="1">
        <v>2080100240696</v>
      </c>
      <c r="B29977" t="s">
        <v>28659</v>
      </c>
    </row>
    <row r="29978" spans="1:2">
      <c r="A29978" s="1">
        <v>2080100240702</v>
      </c>
      <c r="B29978" t="s">
        <v>28660</v>
      </c>
    </row>
    <row r="29979" spans="1:2">
      <c r="A29979" s="1">
        <v>2080100240719</v>
      </c>
      <c r="B29979" t="s">
        <v>28661</v>
      </c>
    </row>
    <row r="29980" spans="1:2">
      <c r="A29980" s="1">
        <v>2080100240726</v>
      </c>
      <c r="B29980" t="s">
        <v>28662</v>
      </c>
    </row>
    <row r="29981" spans="1:2">
      <c r="A29981" s="1">
        <v>2080100240733</v>
      </c>
      <c r="B29981" t="s">
        <v>28663</v>
      </c>
    </row>
    <row r="29982" spans="1:2">
      <c r="A29982" s="1">
        <v>2080100240740</v>
      </c>
      <c r="B29982" t="s">
        <v>28664</v>
      </c>
    </row>
    <row r="29983" spans="1:2">
      <c r="A29983" s="1">
        <v>2080100240757</v>
      </c>
      <c r="B29983" t="s">
        <v>28665</v>
      </c>
    </row>
    <row r="29984" spans="1:2">
      <c r="A29984" s="1">
        <v>2080100240764</v>
      </c>
      <c r="B29984" t="s">
        <v>28666</v>
      </c>
    </row>
    <row r="29985" spans="1:2">
      <c r="A29985" s="1">
        <v>2080100240771</v>
      </c>
      <c r="B29985" t="s">
        <v>28667</v>
      </c>
    </row>
    <row r="29986" spans="1:2">
      <c r="A29986" s="1">
        <v>2080100240788</v>
      </c>
      <c r="B29986" t="s">
        <v>28668</v>
      </c>
    </row>
    <row r="29987" spans="1:2">
      <c r="A29987" s="1">
        <v>2080100240795</v>
      </c>
      <c r="B29987" t="s">
        <v>28669</v>
      </c>
    </row>
    <row r="29988" spans="1:2">
      <c r="A29988" s="1">
        <v>2080100240801</v>
      </c>
      <c r="B29988" t="s">
        <v>28670</v>
      </c>
    </row>
    <row r="29989" spans="1:2">
      <c r="A29989" s="1">
        <v>2080100240818</v>
      </c>
      <c r="B29989" t="s">
        <v>28671</v>
      </c>
    </row>
    <row r="29990" spans="1:2">
      <c r="A29990" s="1">
        <v>2080100240825</v>
      </c>
      <c r="B29990" t="s">
        <v>28672</v>
      </c>
    </row>
    <row r="29991" spans="1:2">
      <c r="A29991" s="1">
        <v>2080100240832</v>
      </c>
      <c r="B29991" t="s">
        <v>28673</v>
      </c>
    </row>
    <row r="29992" spans="1:2">
      <c r="A29992" s="1">
        <v>2080100240849</v>
      </c>
      <c r="B29992" t="s">
        <v>28674</v>
      </c>
    </row>
    <row r="29993" spans="1:2">
      <c r="A29993" s="1">
        <v>2080100240856</v>
      </c>
      <c r="B29993" t="s">
        <v>28675</v>
      </c>
    </row>
    <row r="29994" spans="1:2">
      <c r="A29994" s="1">
        <v>2080100240863</v>
      </c>
      <c r="B29994" t="s">
        <v>28676</v>
      </c>
    </row>
    <row r="29995" spans="1:2">
      <c r="A29995" s="1">
        <v>2080100240870</v>
      </c>
      <c r="B29995" t="s">
        <v>28677</v>
      </c>
    </row>
    <row r="29996" spans="1:2">
      <c r="A29996" s="1">
        <v>2080100240887</v>
      </c>
      <c r="B29996" t="s">
        <v>28678</v>
      </c>
    </row>
    <row r="29997" spans="1:2">
      <c r="A29997" s="1">
        <v>2080100240894</v>
      </c>
      <c r="B29997" t="s">
        <v>28679</v>
      </c>
    </row>
    <row r="29998" spans="1:2">
      <c r="A29998" s="1">
        <v>2080100240900</v>
      </c>
      <c r="B29998" t="s">
        <v>28680</v>
      </c>
    </row>
    <row r="29999" spans="1:2">
      <c r="A29999" s="1">
        <v>2080100240917</v>
      </c>
      <c r="B29999" t="s">
        <v>28681</v>
      </c>
    </row>
    <row r="30000" spans="1:2">
      <c r="A30000" s="1">
        <v>2080100240924</v>
      </c>
      <c r="B30000" t="s">
        <v>28682</v>
      </c>
    </row>
    <row r="30001" spans="1:2">
      <c r="A30001" s="1">
        <v>2080100240931</v>
      </c>
      <c r="B30001" t="s">
        <v>28683</v>
      </c>
    </row>
    <row r="30002" spans="1:2">
      <c r="A30002" s="1">
        <v>2080100240948</v>
      </c>
      <c r="B30002" t="s">
        <v>28684</v>
      </c>
    </row>
    <row r="30003" spans="1:2">
      <c r="A30003" s="1">
        <v>2080100240955</v>
      </c>
      <c r="B30003" t="s">
        <v>28685</v>
      </c>
    </row>
    <row r="30004" spans="1:2">
      <c r="A30004" s="1">
        <v>2080100240962</v>
      </c>
      <c r="B30004" t="s">
        <v>28686</v>
      </c>
    </row>
    <row r="30005" spans="1:2">
      <c r="A30005" s="1">
        <v>2080100240979</v>
      </c>
      <c r="B30005" t="s">
        <v>28687</v>
      </c>
    </row>
    <row r="30006" spans="1:2">
      <c r="A30006" s="1">
        <v>2080100240986</v>
      </c>
      <c r="B30006" t="s">
        <v>28688</v>
      </c>
    </row>
    <row r="30007" spans="1:2">
      <c r="A30007" s="1">
        <v>2080100240993</v>
      </c>
      <c r="B30007" t="s">
        <v>28689</v>
      </c>
    </row>
    <row r="30008" spans="1:2">
      <c r="A30008" s="1">
        <v>2080100241006</v>
      </c>
      <c r="B30008" t="s">
        <v>28690</v>
      </c>
    </row>
    <row r="30009" spans="1:2">
      <c r="A30009" s="1">
        <v>2080100241013</v>
      </c>
      <c r="B30009" t="s">
        <v>28691</v>
      </c>
    </row>
    <row r="30010" spans="1:2">
      <c r="A30010" s="1">
        <v>2080100241020</v>
      </c>
      <c r="B30010" t="s">
        <v>28692</v>
      </c>
    </row>
    <row r="30011" spans="1:2">
      <c r="A30011" s="1">
        <v>2080100241037</v>
      </c>
      <c r="B30011" t="s">
        <v>28693</v>
      </c>
    </row>
    <row r="30012" spans="1:2">
      <c r="A30012" s="1">
        <v>2080100241044</v>
      </c>
      <c r="B30012" t="s">
        <v>28694</v>
      </c>
    </row>
    <row r="30013" spans="1:2">
      <c r="A30013" s="1">
        <v>2080100241051</v>
      </c>
      <c r="B30013" t="s">
        <v>23326</v>
      </c>
    </row>
    <row r="30014" spans="1:2">
      <c r="A30014" s="1">
        <v>2080100241068</v>
      </c>
      <c r="B30014" t="s">
        <v>23327</v>
      </c>
    </row>
    <row r="30015" spans="1:2">
      <c r="A30015" s="1">
        <v>2080100241075</v>
      </c>
      <c r="B30015" t="s">
        <v>28695</v>
      </c>
    </row>
    <row r="30016" spans="1:2">
      <c r="A30016" s="1">
        <v>2080100241082</v>
      </c>
      <c r="B30016" t="s">
        <v>28696</v>
      </c>
    </row>
    <row r="30017" spans="1:2">
      <c r="A30017" s="1">
        <v>2080100241099</v>
      </c>
      <c r="B30017" t="s">
        <v>28697</v>
      </c>
    </row>
    <row r="30018" spans="1:2">
      <c r="A30018" s="1">
        <v>2080100241105</v>
      </c>
      <c r="B30018" t="s">
        <v>28698</v>
      </c>
    </row>
    <row r="30019" spans="1:2">
      <c r="A30019" s="1">
        <v>2080100241112</v>
      </c>
      <c r="B30019" t="s">
        <v>28699</v>
      </c>
    </row>
    <row r="30020" spans="1:2">
      <c r="A30020" s="1">
        <v>2080100241129</v>
      </c>
      <c r="B30020" t="s">
        <v>28700</v>
      </c>
    </row>
    <row r="30021" spans="1:2">
      <c r="A30021" s="1">
        <v>2080100241136</v>
      </c>
      <c r="B30021" t="s">
        <v>28701</v>
      </c>
    </row>
    <row r="30022" spans="1:2">
      <c r="A30022" s="1">
        <v>2080100241143</v>
      </c>
      <c r="B30022" t="s">
        <v>28702</v>
      </c>
    </row>
    <row r="30023" spans="1:2">
      <c r="A30023" s="1">
        <v>2080100241150</v>
      </c>
      <c r="B30023" t="s">
        <v>28703</v>
      </c>
    </row>
    <row r="30024" spans="1:2">
      <c r="A30024" s="1">
        <v>2080100241167</v>
      </c>
      <c r="B30024" t="s">
        <v>28704</v>
      </c>
    </row>
    <row r="30025" spans="1:2">
      <c r="A30025" s="1">
        <v>2080100241174</v>
      </c>
      <c r="B30025" t="s">
        <v>28705</v>
      </c>
    </row>
    <row r="30026" spans="1:2">
      <c r="A30026" s="1">
        <v>2080100241181</v>
      </c>
      <c r="B30026" t="s">
        <v>28706</v>
      </c>
    </row>
    <row r="30027" spans="1:2">
      <c r="A30027" s="1">
        <v>2080100241198</v>
      </c>
      <c r="B30027" t="s">
        <v>28707</v>
      </c>
    </row>
    <row r="30028" spans="1:2">
      <c r="A30028" s="1">
        <v>2080100241204</v>
      </c>
      <c r="B30028" t="s">
        <v>28708</v>
      </c>
    </row>
    <row r="30029" spans="1:2">
      <c r="A30029" s="1">
        <v>2080100241211</v>
      </c>
      <c r="B30029" t="s">
        <v>28709</v>
      </c>
    </row>
    <row r="30030" spans="1:2">
      <c r="A30030" s="1">
        <v>2080100241228</v>
      </c>
      <c r="B30030" t="s">
        <v>28710</v>
      </c>
    </row>
    <row r="30031" spans="1:2">
      <c r="A30031" s="1">
        <v>2080100241235</v>
      </c>
      <c r="B30031" t="s">
        <v>28711</v>
      </c>
    </row>
    <row r="30032" spans="1:2">
      <c r="A30032" s="1">
        <v>2080100241242</v>
      </c>
      <c r="B30032" t="s">
        <v>28712</v>
      </c>
    </row>
    <row r="30033" spans="1:2">
      <c r="A30033" s="1">
        <v>2080100241259</v>
      </c>
      <c r="B30033" t="s">
        <v>28713</v>
      </c>
    </row>
    <row r="30034" spans="1:2">
      <c r="A30034" s="1">
        <v>2080100241266</v>
      </c>
      <c r="B30034" t="s">
        <v>28714</v>
      </c>
    </row>
    <row r="30035" spans="1:2">
      <c r="A30035" s="1">
        <v>2080100241273</v>
      </c>
      <c r="B30035" t="s">
        <v>28715</v>
      </c>
    </row>
    <row r="30036" spans="1:2">
      <c r="A30036" s="1">
        <v>2080100241280</v>
      </c>
      <c r="B30036" t="s">
        <v>28716</v>
      </c>
    </row>
    <row r="30037" spans="1:2">
      <c r="A30037" s="1">
        <v>2080100241297</v>
      </c>
      <c r="B30037" t="s">
        <v>28717</v>
      </c>
    </row>
    <row r="30038" spans="1:2">
      <c r="A30038" s="1">
        <v>2080100241303</v>
      </c>
      <c r="B30038" t="s">
        <v>28718</v>
      </c>
    </row>
    <row r="30039" spans="1:2">
      <c r="A30039" s="1">
        <v>2080100241310</v>
      </c>
      <c r="B30039" t="s">
        <v>28719</v>
      </c>
    </row>
    <row r="30040" spans="1:2">
      <c r="A30040" s="1">
        <v>2080100241327</v>
      </c>
      <c r="B30040" t="s">
        <v>28720</v>
      </c>
    </row>
    <row r="30041" spans="1:2">
      <c r="A30041" s="1">
        <v>2080100241334</v>
      </c>
      <c r="B30041" t="s">
        <v>28721</v>
      </c>
    </row>
    <row r="30042" spans="1:2">
      <c r="A30042" s="1">
        <v>2080100241341</v>
      </c>
      <c r="B30042" t="s">
        <v>28722</v>
      </c>
    </row>
    <row r="30043" spans="1:2">
      <c r="A30043" s="1">
        <v>2080100241358</v>
      </c>
      <c r="B30043" t="s">
        <v>28723</v>
      </c>
    </row>
    <row r="30044" spans="1:2">
      <c r="A30044" s="1">
        <v>2080100241365</v>
      </c>
      <c r="B30044" t="s">
        <v>28724</v>
      </c>
    </row>
    <row r="30045" spans="1:2">
      <c r="A30045" s="1">
        <v>2080100241372</v>
      </c>
      <c r="B30045" t="s">
        <v>28725</v>
      </c>
    </row>
    <row r="30046" spans="1:2">
      <c r="A30046" s="1">
        <v>2080100241389</v>
      </c>
      <c r="B30046" t="s">
        <v>28726</v>
      </c>
    </row>
    <row r="30047" spans="1:2">
      <c r="A30047" s="1">
        <v>2080100241396</v>
      </c>
      <c r="B30047" t="s">
        <v>28727</v>
      </c>
    </row>
    <row r="30048" spans="1:2">
      <c r="A30048" s="1">
        <v>2080100241402</v>
      </c>
      <c r="B30048" t="s">
        <v>28728</v>
      </c>
    </row>
    <row r="30049" spans="1:2">
      <c r="A30049" s="1">
        <v>2080100241419</v>
      </c>
      <c r="B30049" t="s">
        <v>28729</v>
      </c>
    </row>
    <row r="30050" spans="1:2">
      <c r="A30050" s="1">
        <v>2080100241426</v>
      </c>
      <c r="B30050" t="s">
        <v>28730</v>
      </c>
    </row>
    <row r="30051" spans="1:2">
      <c r="A30051" s="1">
        <v>2080100241433</v>
      </c>
      <c r="B30051" t="s">
        <v>28731</v>
      </c>
    </row>
    <row r="30052" spans="1:2">
      <c r="A30052" s="1">
        <v>2080100241440</v>
      </c>
      <c r="B30052" t="s">
        <v>28732</v>
      </c>
    </row>
    <row r="30053" spans="1:2">
      <c r="A30053" s="1">
        <v>2080100241457</v>
      </c>
      <c r="B30053" t="s">
        <v>28733</v>
      </c>
    </row>
    <row r="30054" spans="1:2">
      <c r="A30054" s="1">
        <v>2080100241464</v>
      </c>
      <c r="B30054" t="s">
        <v>28734</v>
      </c>
    </row>
    <row r="30055" spans="1:2">
      <c r="A30055" s="1">
        <v>2080100241471</v>
      </c>
      <c r="B30055" t="s">
        <v>28735</v>
      </c>
    </row>
    <row r="30056" spans="1:2">
      <c r="A30056" s="1">
        <v>2080100241488</v>
      </c>
      <c r="B30056" t="s">
        <v>28736</v>
      </c>
    </row>
    <row r="30057" spans="1:2">
      <c r="A30057" s="1">
        <v>2080100241495</v>
      </c>
      <c r="B30057" t="s">
        <v>28737</v>
      </c>
    </row>
    <row r="30058" spans="1:2">
      <c r="A30058" s="1">
        <v>2080100241501</v>
      </c>
      <c r="B30058" t="s">
        <v>28738</v>
      </c>
    </row>
    <row r="30059" spans="1:2">
      <c r="A30059" s="1">
        <v>2080100241518</v>
      </c>
      <c r="B30059" t="s">
        <v>28739</v>
      </c>
    </row>
    <row r="30060" spans="1:2">
      <c r="A30060" s="1">
        <v>2080100241525</v>
      </c>
      <c r="B30060" t="s">
        <v>28740</v>
      </c>
    </row>
    <row r="30061" spans="1:2">
      <c r="A30061" s="1">
        <v>2080100241532</v>
      </c>
      <c r="B30061" t="s">
        <v>28741</v>
      </c>
    </row>
    <row r="30062" spans="1:2">
      <c r="A30062" s="1">
        <v>2080100241549</v>
      </c>
      <c r="B30062" t="s">
        <v>28742</v>
      </c>
    </row>
    <row r="30063" spans="1:2">
      <c r="A30063" s="1">
        <v>2080100241556</v>
      </c>
      <c r="B30063" t="s">
        <v>28743</v>
      </c>
    </row>
    <row r="30064" spans="1:2">
      <c r="A30064" s="1">
        <v>2080100241563</v>
      </c>
      <c r="B30064" t="s">
        <v>28744</v>
      </c>
    </row>
    <row r="30065" spans="1:2">
      <c r="A30065" s="1">
        <v>2080100241570</v>
      </c>
      <c r="B30065" t="s">
        <v>28745</v>
      </c>
    </row>
    <row r="30066" spans="1:2">
      <c r="A30066" s="1">
        <v>2080100241587</v>
      </c>
      <c r="B30066" t="s">
        <v>28746</v>
      </c>
    </row>
    <row r="30067" spans="1:2">
      <c r="A30067" s="1">
        <v>2080100241594</v>
      </c>
      <c r="B30067" t="s">
        <v>28747</v>
      </c>
    </row>
    <row r="30068" spans="1:2">
      <c r="A30068" s="1">
        <v>2080100241600</v>
      </c>
      <c r="B30068" t="s">
        <v>28748</v>
      </c>
    </row>
    <row r="30069" spans="1:2">
      <c r="A30069" s="1">
        <v>2080100241617</v>
      </c>
      <c r="B30069" t="s">
        <v>28749</v>
      </c>
    </row>
    <row r="30070" spans="1:2">
      <c r="A30070" s="1">
        <v>2080100241624</v>
      </c>
      <c r="B30070" t="s">
        <v>28750</v>
      </c>
    </row>
    <row r="30071" spans="1:2">
      <c r="A30071" s="1">
        <v>2080100241631</v>
      </c>
      <c r="B30071" t="s">
        <v>28751</v>
      </c>
    </row>
    <row r="30072" spans="1:2">
      <c r="A30072" s="1">
        <v>2080100241648</v>
      </c>
      <c r="B30072" t="s">
        <v>28752</v>
      </c>
    </row>
    <row r="30073" spans="1:2">
      <c r="A30073" s="1">
        <v>2080100241655</v>
      </c>
      <c r="B30073" t="s">
        <v>28753</v>
      </c>
    </row>
    <row r="30074" spans="1:2">
      <c r="A30074" s="1">
        <v>2080100241662</v>
      </c>
      <c r="B30074" t="s">
        <v>28754</v>
      </c>
    </row>
    <row r="30075" spans="1:2">
      <c r="A30075" s="1">
        <v>2080100241679</v>
      </c>
      <c r="B30075" t="s">
        <v>28755</v>
      </c>
    </row>
    <row r="30076" spans="1:2">
      <c r="A30076" s="1">
        <v>2080100241686</v>
      </c>
      <c r="B30076" t="s">
        <v>28756</v>
      </c>
    </row>
    <row r="30077" spans="1:2">
      <c r="A30077" s="1">
        <v>2080100241693</v>
      </c>
      <c r="B30077" t="s">
        <v>28757</v>
      </c>
    </row>
    <row r="30078" spans="1:2">
      <c r="A30078" s="1">
        <v>2080100241709</v>
      </c>
      <c r="B30078" t="s">
        <v>28758</v>
      </c>
    </row>
    <row r="30079" spans="1:2">
      <c r="A30079" s="1">
        <v>2080100241716</v>
      </c>
      <c r="B30079" t="s">
        <v>28759</v>
      </c>
    </row>
    <row r="30080" spans="1:2">
      <c r="A30080" s="1">
        <v>2080100241723</v>
      </c>
      <c r="B30080" t="s">
        <v>28760</v>
      </c>
    </row>
    <row r="30081" spans="1:2">
      <c r="A30081" s="1">
        <v>2080100241730</v>
      </c>
      <c r="B30081" t="s">
        <v>28761</v>
      </c>
    </row>
    <row r="30082" spans="1:2">
      <c r="A30082" s="1">
        <v>2080100241747</v>
      </c>
      <c r="B30082" t="s">
        <v>28762</v>
      </c>
    </row>
    <row r="30083" spans="1:2">
      <c r="A30083" s="1">
        <v>2080100241754</v>
      </c>
      <c r="B30083" t="s">
        <v>28763</v>
      </c>
    </row>
    <row r="30084" spans="1:2">
      <c r="A30084" s="1">
        <v>2080100241761</v>
      </c>
      <c r="B30084" t="s">
        <v>28764</v>
      </c>
    </row>
    <row r="30085" spans="1:2">
      <c r="A30085" s="1">
        <v>2080100241778</v>
      </c>
      <c r="B30085" t="s">
        <v>28765</v>
      </c>
    </row>
    <row r="30086" spans="1:2">
      <c r="A30086" s="1">
        <v>2080100241785</v>
      </c>
      <c r="B30086" t="s">
        <v>28766</v>
      </c>
    </row>
    <row r="30087" spans="1:2">
      <c r="A30087" s="1">
        <v>2080100241792</v>
      </c>
      <c r="B30087" t="s">
        <v>28767</v>
      </c>
    </row>
    <row r="30088" spans="1:2">
      <c r="A30088" s="1">
        <v>2080100241808</v>
      </c>
      <c r="B30088" t="s">
        <v>28768</v>
      </c>
    </row>
    <row r="30089" spans="1:2">
      <c r="A30089" s="1">
        <v>2080100241815</v>
      </c>
      <c r="B30089" t="s">
        <v>28769</v>
      </c>
    </row>
    <row r="30090" spans="1:2">
      <c r="A30090" s="1">
        <v>2080100241822</v>
      </c>
      <c r="B30090" t="s">
        <v>28770</v>
      </c>
    </row>
    <row r="30091" spans="1:2">
      <c r="A30091" s="1">
        <v>2080100241839</v>
      </c>
      <c r="B30091" t="s">
        <v>28771</v>
      </c>
    </row>
    <row r="30092" spans="1:2">
      <c r="A30092" s="1">
        <v>2080100241846</v>
      </c>
      <c r="B30092" t="s">
        <v>28772</v>
      </c>
    </row>
    <row r="30093" spans="1:2">
      <c r="A30093" s="1">
        <v>2080100241853</v>
      </c>
      <c r="B30093" t="s">
        <v>28773</v>
      </c>
    </row>
    <row r="30094" spans="1:2">
      <c r="A30094" s="1">
        <v>2080100241860</v>
      </c>
      <c r="B30094" t="s">
        <v>28774</v>
      </c>
    </row>
    <row r="30095" spans="1:2">
      <c r="A30095" s="1">
        <v>2080100241877</v>
      </c>
      <c r="B30095" t="s">
        <v>22530</v>
      </c>
    </row>
    <row r="30096" spans="1:2">
      <c r="A30096" s="1">
        <v>2080100241884</v>
      </c>
      <c r="B30096" t="s">
        <v>28775</v>
      </c>
    </row>
    <row r="30097" spans="1:2">
      <c r="A30097" s="1">
        <v>2080100241891</v>
      </c>
      <c r="B30097" t="s">
        <v>22531</v>
      </c>
    </row>
    <row r="30098" spans="1:2">
      <c r="A30098" s="1">
        <v>2080100241907</v>
      </c>
      <c r="B30098" t="s">
        <v>23328</v>
      </c>
    </row>
    <row r="30099" spans="1:2">
      <c r="A30099" s="1">
        <v>2080100241914</v>
      </c>
      <c r="B30099" t="s">
        <v>26964</v>
      </c>
    </row>
    <row r="30100" spans="1:2">
      <c r="A30100" s="1">
        <v>2080100241921</v>
      </c>
      <c r="B30100" t="s">
        <v>28776</v>
      </c>
    </row>
    <row r="30101" spans="1:2">
      <c r="A30101" s="1">
        <v>2080100241938</v>
      </c>
      <c r="B30101" t="s">
        <v>28777</v>
      </c>
    </row>
    <row r="30102" spans="1:2">
      <c r="A30102" s="1">
        <v>2080100241945</v>
      </c>
      <c r="B30102" t="s">
        <v>22532</v>
      </c>
    </row>
    <row r="30103" spans="1:2">
      <c r="A30103" s="1">
        <v>2080100241952</v>
      </c>
      <c r="B30103" t="s">
        <v>22533</v>
      </c>
    </row>
    <row r="30104" spans="1:2">
      <c r="A30104" s="1">
        <v>2080100241969</v>
      </c>
      <c r="B30104" t="s">
        <v>22534</v>
      </c>
    </row>
    <row r="30105" spans="1:2">
      <c r="A30105" s="1">
        <v>2080100241976</v>
      </c>
      <c r="B30105" t="s">
        <v>22535</v>
      </c>
    </row>
    <row r="30106" spans="1:2">
      <c r="A30106" s="1">
        <v>2080100241983</v>
      </c>
      <c r="B30106" t="s">
        <v>22536</v>
      </c>
    </row>
    <row r="30107" spans="1:2">
      <c r="A30107" s="1">
        <v>2080100241990</v>
      </c>
      <c r="B30107" t="s">
        <v>28778</v>
      </c>
    </row>
    <row r="30108" spans="1:2">
      <c r="A30108" s="1">
        <v>2080100242003</v>
      </c>
      <c r="B30108" t="s">
        <v>28779</v>
      </c>
    </row>
    <row r="30109" spans="1:2">
      <c r="A30109" s="1">
        <v>2080100242010</v>
      </c>
      <c r="B30109" t="s">
        <v>28780</v>
      </c>
    </row>
    <row r="30110" spans="1:2">
      <c r="A30110" s="1">
        <v>2080100242027</v>
      </c>
      <c r="B30110" t="s">
        <v>28781</v>
      </c>
    </row>
    <row r="30111" spans="1:2">
      <c r="A30111" s="1">
        <v>2080100242034</v>
      </c>
      <c r="B30111" t="s">
        <v>28782</v>
      </c>
    </row>
    <row r="30112" spans="1:2">
      <c r="A30112" s="1">
        <v>2080100242041</v>
      </c>
      <c r="B30112" t="s">
        <v>28783</v>
      </c>
    </row>
    <row r="30113" spans="1:2">
      <c r="A30113" s="1">
        <v>2080100242058</v>
      </c>
      <c r="B30113" t="s">
        <v>28784</v>
      </c>
    </row>
    <row r="30114" spans="1:2">
      <c r="A30114" s="1">
        <v>2080100242065</v>
      </c>
      <c r="B30114" t="s">
        <v>23330</v>
      </c>
    </row>
    <row r="30115" spans="1:2">
      <c r="A30115" s="1">
        <v>2080100242072</v>
      </c>
      <c r="B30115" t="s">
        <v>28785</v>
      </c>
    </row>
    <row r="30116" spans="1:2">
      <c r="A30116" s="1">
        <v>2080100242089</v>
      </c>
      <c r="B30116" t="s">
        <v>28786</v>
      </c>
    </row>
    <row r="30117" spans="1:2">
      <c r="A30117" s="1">
        <v>2080100242096</v>
      </c>
      <c r="B30117" t="s">
        <v>28787</v>
      </c>
    </row>
    <row r="30118" spans="1:2">
      <c r="A30118" s="1">
        <v>2080100242102</v>
      </c>
      <c r="B30118" t="s">
        <v>28788</v>
      </c>
    </row>
    <row r="30119" spans="1:2">
      <c r="A30119" s="1">
        <v>2080100242119</v>
      </c>
      <c r="B30119" t="s">
        <v>28789</v>
      </c>
    </row>
    <row r="30120" spans="1:2">
      <c r="A30120" s="1">
        <v>2080100242126</v>
      </c>
      <c r="B30120" t="s">
        <v>28790</v>
      </c>
    </row>
    <row r="30121" spans="1:2">
      <c r="A30121" s="1">
        <v>2080100242133</v>
      </c>
      <c r="B30121" t="s">
        <v>28791</v>
      </c>
    </row>
    <row r="30122" spans="1:2">
      <c r="A30122" s="1">
        <v>2080100242140</v>
      </c>
      <c r="B30122" t="s">
        <v>28792</v>
      </c>
    </row>
    <row r="30123" spans="1:2">
      <c r="A30123" s="1">
        <v>2080100242157</v>
      </c>
      <c r="B30123" t="s">
        <v>28793</v>
      </c>
    </row>
    <row r="30124" spans="1:2">
      <c r="A30124" s="1">
        <v>2080100242164</v>
      </c>
      <c r="B30124" t="s">
        <v>28794</v>
      </c>
    </row>
    <row r="30125" spans="1:2">
      <c r="A30125" s="1">
        <v>2080100242171</v>
      </c>
      <c r="B30125" t="s">
        <v>28795</v>
      </c>
    </row>
    <row r="30126" spans="1:2">
      <c r="A30126" s="1">
        <v>2080100242188</v>
      </c>
      <c r="B30126" t="s">
        <v>28796</v>
      </c>
    </row>
    <row r="30127" spans="1:2">
      <c r="A30127" s="1">
        <v>2080100242195</v>
      </c>
      <c r="B30127" t="s">
        <v>28797</v>
      </c>
    </row>
    <row r="30128" spans="1:2">
      <c r="A30128" s="1">
        <v>2080100242201</v>
      </c>
      <c r="B30128" t="s">
        <v>28798</v>
      </c>
    </row>
    <row r="30129" spans="1:2">
      <c r="A30129" s="1">
        <v>2080100242218</v>
      </c>
      <c r="B30129" t="s">
        <v>28799</v>
      </c>
    </row>
    <row r="30130" spans="1:2">
      <c r="A30130" s="1">
        <v>2080100242225</v>
      </c>
      <c r="B30130" t="s">
        <v>28800</v>
      </c>
    </row>
    <row r="30131" spans="1:2">
      <c r="A30131" s="1">
        <v>2080100242232</v>
      </c>
      <c r="B30131" t="s">
        <v>28801</v>
      </c>
    </row>
    <row r="30132" spans="1:2">
      <c r="A30132" s="1">
        <v>2080100242249</v>
      </c>
      <c r="B30132" t="s">
        <v>28802</v>
      </c>
    </row>
    <row r="30133" spans="1:2">
      <c r="A30133" s="1">
        <v>2080100242256</v>
      </c>
      <c r="B30133" t="s">
        <v>28803</v>
      </c>
    </row>
    <row r="30134" spans="1:2">
      <c r="A30134" s="1">
        <v>2080100242263</v>
      </c>
      <c r="B30134" t="s">
        <v>28804</v>
      </c>
    </row>
    <row r="30135" spans="1:2">
      <c r="A30135" s="1">
        <v>2080100242270</v>
      </c>
      <c r="B30135" t="s">
        <v>28805</v>
      </c>
    </row>
    <row r="30136" spans="1:2">
      <c r="A30136" s="1">
        <v>2080100242287</v>
      </c>
      <c r="B30136" t="s">
        <v>28806</v>
      </c>
    </row>
    <row r="30137" spans="1:2">
      <c r="A30137" s="1">
        <v>2080100242294</v>
      </c>
      <c r="B30137" t="s">
        <v>28807</v>
      </c>
    </row>
    <row r="30138" spans="1:2">
      <c r="A30138" s="1">
        <v>2080100242300</v>
      </c>
      <c r="B30138" t="s">
        <v>22537</v>
      </c>
    </row>
    <row r="30139" spans="1:2">
      <c r="A30139" s="1">
        <v>2080100242317</v>
      </c>
      <c r="B30139" t="s">
        <v>22538</v>
      </c>
    </row>
    <row r="30140" spans="1:2">
      <c r="A30140" s="1">
        <v>2080100242324</v>
      </c>
      <c r="B30140" t="s">
        <v>22539</v>
      </c>
    </row>
    <row r="30141" spans="1:2">
      <c r="A30141" s="1">
        <v>2080100242331</v>
      </c>
      <c r="B30141" t="s">
        <v>22541</v>
      </c>
    </row>
    <row r="30142" spans="1:2">
      <c r="A30142" s="1">
        <v>2080100242348</v>
      </c>
      <c r="B30142" t="s">
        <v>22542</v>
      </c>
    </row>
    <row r="30143" spans="1:2">
      <c r="A30143" s="1">
        <v>2080100242355</v>
      </c>
      <c r="B30143" t="s">
        <v>22543</v>
      </c>
    </row>
    <row r="30144" spans="1:2">
      <c r="A30144" s="1">
        <v>2080100242362</v>
      </c>
      <c r="B30144" t="s">
        <v>22544</v>
      </c>
    </row>
    <row r="30145" spans="1:2">
      <c r="A30145" s="1">
        <v>2080100242379</v>
      </c>
      <c r="B30145" t="s">
        <v>22545</v>
      </c>
    </row>
    <row r="30146" spans="1:2">
      <c r="A30146" s="1">
        <v>2080100242386</v>
      </c>
      <c r="B30146" t="s">
        <v>22546</v>
      </c>
    </row>
    <row r="30147" spans="1:2">
      <c r="A30147" s="1">
        <v>2080100242393</v>
      </c>
      <c r="B30147" t="s">
        <v>22547</v>
      </c>
    </row>
    <row r="30148" spans="1:2">
      <c r="A30148" s="1">
        <v>2080100242409</v>
      </c>
      <c r="B30148" t="s">
        <v>22548</v>
      </c>
    </row>
    <row r="30149" spans="1:2">
      <c r="A30149" s="1">
        <v>2080100242416</v>
      </c>
      <c r="B30149" t="s">
        <v>22549</v>
      </c>
    </row>
    <row r="30150" spans="1:2">
      <c r="A30150" s="1">
        <v>2080100242423</v>
      </c>
      <c r="B30150" t="s">
        <v>22550</v>
      </c>
    </row>
    <row r="30151" spans="1:2">
      <c r="A30151" s="1">
        <v>2080100242430</v>
      </c>
      <c r="B30151" t="s">
        <v>28808</v>
      </c>
    </row>
    <row r="30152" spans="1:2">
      <c r="A30152" s="1">
        <v>2080100242447</v>
      </c>
      <c r="B30152" t="s">
        <v>28809</v>
      </c>
    </row>
    <row r="30153" spans="1:2">
      <c r="A30153" s="1">
        <v>2080100242454</v>
      </c>
      <c r="B30153" t="s">
        <v>22551</v>
      </c>
    </row>
    <row r="30154" spans="1:2">
      <c r="A30154" s="1">
        <v>2080100242461</v>
      </c>
      <c r="B30154" t="s">
        <v>28810</v>
      </c>
    </row>
    <row r="30155" spans="1:2">
      <c r="A30155" s="1">
        <v>2080100242478</v>
      </c>
      <c r="B30155" t="s">
        <v>28811</v>
      </c>
    </row>
    <row r="30156" spans="1:2">
      <c r="A30156" s="1">
        <v>2080100242485</v>
      </c>
      <c r="B30156" t="s">
        <v>22552</v>
      </c>
    </row>
    <row r="30157" spans="1:2">
      <c r="A30157" s="1">
        <v>2080100242492</v>
      </c>
      <c r="B30157" t="s">
        <v>28812</v>
      </c>
    </row>
    <row r="30158" spans="1:2">
      <c r="A30158" s="1">
        <v>2080100242508</v>
      </c>
      <c r="B30158" t="s">
        <v>22553</v>
      </c>
    </row>
    <row r="30159" spans="1:2">
      <c r="A30159" s="1">
        <v>2080100242515</v>
      </c>
      <c r="B30159" t="s">
        <v>22554</v>
      </c>
    </row>
    <row r="30160" spans="1:2">
      <c r="A30160" s="1">
        <v>2080100242522</v>
      </c>
      <c r="B30160" t="s">
        <v>22555</v>
      </c>
    </row>
    <row r="30161" spans="1:2">
      <c r="A30161" s="1">
        <v>2080100242539</v>
      </c>
      <c r="B30161" t="s">
        <v>22556</v>
      </c>
    </row>
    <row r="30162" spans="1:2">
      <c r="A30162" s="1">
        <v>2080100242546</v>
      </c>
      <c r="B30162" t="s">
        <v>22557</v>
      </c>
    </row>
    <row r="30163" spans="1:2">
      <c r="A30163" s="1">
        <v>2080100242553</v>
      </c>
      <c r="B30163" t="s">
        <v>22558</v>
      </c>
    </row>
    <row r="30164" spans="1:2">
      <c r="A30164" s="1">
        <v>2080100242560</v>
      </c>
      <c r="B30164" t="s">
        <v>22559</v>
      </c>
    </row>
    <row r="30165" spans="1:2">
      <c r="A30165" s="1">
        <v>2080100242577</v>
      </c>
      <c r="B30165" t="s">
        <v>22560</v>
      </c>
    </row>
    <row r="30166" spans="1:2">
      <c r="A30166" s="1">
        <v>2080100242584</v>
      </c>
      <c r="B30166" t="s">
        <v>22561</v>
      </c>
    </row>
    <row r="30167" spans="1:2">
      <c r="A30167" s="1">
        <v>2080100242591</v>
      </c>
      <c r="B30167" t="s">
        <v>22562</v>
      </c>
    </row>
    <row r="30168" spans="1:2">
      <c r="A30168" s="1">
        <v>2080100242607</v>
      </c>
      <c r="B30168" t="s">
        <v>22563</v>
      </c>
    </row>
    <row r="30169" spans="1:2">
      <c r="A30169" s="1">
        <v>2080100242614</v>
      </c>
      <c r="B30169" t="s">
        <v>22564</v>
      </c>
    </row>
    <row r="30170" spans="1:2">
      <c r="A30170" s="1">
        <v>2080100242621</v>
      </c>
      <c r="B30170" t="s">
        <v>22565</v>
      </c>
    </row>
    <row r="30171" spans="1:2">
      <c r="A30171" s="1">
        <v>2080100242638</v>
      </c>
      <c r="B30171" t="s">
        <v>22566</v>
      </c>
    </row>
    <row r="30172" spans="1:2">
      <c r="A30172" s="1">
        <v>2080100242645</v>
      </c>
      <c r="B30172" t="s">
        <v>22567</v>
      </c>
    </row>
    <row r="30173" spans="1:2">
      <c r="A30173" s="1">
        <v>2080100242652</v>
      </c>
      <c r="B30173" t="s">
        <v>22568</v>
      </c>
    </row>
    <row r="30174" spans="1:2">
      <c r="A30174" s="1">
        <v>2080100242669</v>
      </c>
      <c r="B30174" t="s">
        <v>22569</v>
      </c>
    </row>
    <row r="30175" spans="1:2">
      <c r="A30175" s="1">
        <v>2080100242676</v>
      </c>
      <c r="B30175" t="s">
        <v>22570</v>
      </c>
    </row>
    <row r="30176" spans="1:2">
      <c r="A30176" s="1">
        <v>2080100242683</v>
      </c>
      <c r="B30176" t="s">
        <v>22571</v>
      </c>
    </row>
    <row r="30177" spans="1:2">
      <c r="A30177" s="1">
        <v>2080100242690</v>
      </c>
      <c r="B30177" t="s">
        <v>22572</v>
      </c>
    </row>
    <row r="30178" spans="1:2">
      <c r="A30178" s="1">
        <v>2080100242706</v>
      </c>
      <c r="B30178" t="s">
        <v>22573</v>
      </c>
    </row>
    <row r="30179" spans="1:2">
      <c r="A30179" s="1">
        <v>2080100242713</v>
      </c>
      <c r="B30179" t="s">
        <v>22574</v>
      </c>
    </row>
    <row r="30180" spans="1:2">
      <c r="A30180" s="1">
        <v>2080100242720</v>
      </c>
      <c r="B30180" t="s">
        <v>23339</v>
      </c>
    </row>
    <row r="30181" spans="1:2">
      <c r="A30181" s="1">
        <v>2080100242737</v>
      </c>
      <c r="B30181" t="s">
        <v>28813</v>
      </c>
    </row>
    <row r="30182" spans="1:2">
      <c r="A30182" s="1">
        <v>2080100242744</v>
      </c>
      <c r="B30182" t="s">
        <v>23341</v>
      </c>
    </row>
    <row r="30183" spans="1:2">
      <c r="A30183" s="1">
        <v>2080100242751</v>
      </c>
      <c r="B30183" t="s">
        <v>23342</v>
      </c>
    </row>
    <row r="30184" spans="1:2">
      <c r="A30184" s="1">
        <v>2080100242768</v>
      </c>
      <c r="B30184" t="s">
        <v>23343</v>
      </c>
    </row>
    <row r="30185" spans="1:2">
      <c r="A30185" s="1">
        <v>2080100242775</v>
      </c>
      <c r="B30185" t="s">
        <v>28814</v>
      </c>
    </row>
    <row r="30186" spans="1:2">
      <c r="A30186" s="1">
        <v>2080100242782</v>
      </c>
      <c r="B30186" t="s">
        <v>28815</v>
      </c>
    </row>
    <row r="30187" spans="1:2">
      <c r="A30187" s="1">
        <v>2080100242799</v>
      </c>
      <c r="B30187" t="s">
        <v>28816</v>
      </c>
    </row>
    <row r="30188" spans="1:2">
      <c r="A30188" s="1">
        <v>2080100242805</v>
      </c>
      <c r="B30188" t="s">
        <v>28817</v>
      </c>
    </row>
    <row r="30189" spans="1:2">
      <c r="A30189" s="1">
        <v>2080100242812</v>
      </c>
      <c r="B30189" t="s">
        <v>28818</v>
      </c>
    </row>
    <row r="30190" spans="1:2">
      <c r="A30190" s="1">
        <v>2080100242829</v>
      </c>
      <c r="B30190" t="s">
        <v>23344</v>
      </c>
    </row>
    <row r="30191" spans="1:2">
      <c r="A30191" s="1">
        <v>2080100242836</v>
      </c>
      <c r="B30191" t="s">
        <v>28819</v>
      </c>
    </row>
    <row r="30192" spans="1:2">
      <c r="A30192" s="1">
        <v>2080100242843</v>
      </c>
      <c r="B30192" t="s">
        <v>28820</v>
      </c>
    </row>
    <row r="30193" spans="1:2">
      <c r="A30193" s="1">
        <v>2080100242850</v>
      </c>
      <c r="B30193" t="s">
        <v>28821</v>
      </c>
    </row>
    <row r="30194" spans="1:2">
      <c r="A30194" s="1">
        <v>2080100242867</v>
      </c>
      <c r="B30194" t="s">
        <v>28822</v>
      </c>
    </row>
    <row r="30195" spans="1:2">
      <c r="A30195" s="1">
        <v>2080100242874</v>
      </c>
      <c r="B30195" t="s">
        <v>28823</v>
      </c>
    </row>
    <row r="30196" spans="1:2">
      <c r="A30196" s="1">
        <v>2080100242881</v>
      </c>
      <c r="B30196" t="s">
        <v>28824</v>
      </c>
    </row>
    <row r="30197" spans="1:2">
      <c r="A30197" s="1">
        <v>2080100242898</v>
      </c>
      <c r="B30197" t="s">
        <v>28825</v>
      </c>
    </row>
    <row r="30198" spans="1:2">
      <c r="A30198" s="1">
        <v>2080100242904</v>
      </c>
      <c r="B30198" t="s">
        <v>28826</v>
      </c>
    </row>
    <row r="30199" spans="1:2">
      <c r="A30199" s="1">
        <v>2080100242911</v>
      </c>
      <c r="B30199" t="s">
        <v>28827</v>
      </c>
    </row>
    <row r="30200" spans="1:2">
      <c r="A30200" s="1">
        <v>2080100242928</v>
      </c>
      <c r="B30200" t="s">
        <v>28828</v>
      </c>
    </row>
    <row r="30201" spans="1:2">
      <c r="A30201" s="1">
        <v>2080100242935</v>
      </c>
      <c r="B30201" t="s">
        <v>28829</v>
      </c>
    </row>
    <row r="30202" spans="1:2">
      <c r="A30202" s="1">
        <v>2080100242942</v>
      </c>
      <c r="B30202" t="s">
        <v>28830</v>
      </c>
    </row>
    <row r="30203" spans="1:2">
      <c r="A30203" s="1">
        <v>2080100242959</v>
      </c>
      <c r="B30203" t="s">
        <v>28831</v>
      </c>
    </row>
    <row r="30204" spans="1:2">
      <c r="A30204" s="1">
        <v>2080100242966</v>
      </c>
      <c r="B30204" t="s">
        <v>28832</v>
      </c>
    </row>
    <row r="30205" spans="1:2">
      <c r="A30205" s="1">
        <v>2080100242973</v>
      </c>
      <c r="B30205" t="s">
        <v>28833</v>
      </c>
    </row>
    <row r="30206" spans="1:2">
      <c r="A30206" s="1">
        <v>2080100242980</v>
      </c>
      <c r="B30206" t="s">
        <v>28834</v>
      </c>
    </row>
    <row r="30207" spans="1:2">
      <c r="A30207" s="1">
        <v>2080100242997</v>
      </c>
      <c r="B30207" t="s">
        <v>28835</v>
      </c>
    </row>
    <row r="30208" spans="1:2">
      <c r="A30208" s="1">
        <v>2080100243000</v>
      </c>
      <c r="B30208" t="s">
        <v>28836</v>
      </c>
    </row>
    <row r="30209" spans="1:2">
      <c r="A30209" s="1">
        <v>2080100243017</v>
      </c>
      <c r="B30209" t="s">
        <v>28837</v>
      </c>
    </row>
    <row r="30210" spans="1:2">
      <c r="A30210" s="1">
        <v>2080100243024</v>
      </c>
      <c r="B30210" t="s">
        <v>28838</v>
      </c>
    </row>
    <row r="30211" spans="1:2">
      <c r="A30211" s="1">
        <v>2080100243031</v>
      </c>
      <c r="B30211" t="s">
        <v>28839</v>
      </c>
    </row>
    <row r="30212" spans="1:2">
      <c r="A30212" s="1">
        <v>2080100243048</v>
      </c>
      <c r="B30212" t="s">
        <v>23345</v>
      </c>
    </row>
    <row r="30213" spans="1:2">
      <c r="A30213" s="1">
        <v>2080100243055</v>
      </c>
      <c r="B30213" t="s">
        <v>23346</v>
      </c>
    </row>
    <row r="30214" spans="1:2">
      <c r="A30214" s="1">
        <v>2080100243062</v>
      </c>
      <c r="B30214" t="s">
        <v>23347</v>
      </c>
    </row>
    <row r="30215" spans="1:2">
      <c r="A30215" s="1">
        <v>2080100243079</v>
      </c>
      <c r="B30215" t="s">
        <v>23348</v>
      </c>
    </row>
    <row r="30216" spans="1:2">
      <c r="A30216" s="1">
        <v>2080100243086</v>
      </c>
      <c r="B30216" t="s">
        <v>28840</v>
      </c>
    </row>
    <row r="30217" spans="1:2">
      <c r="A30217" s="1">
        <v>2080100243093</v>
      </c>
      <c r="B30217" t="s">
        <v>23349</v>
      </c>
    </row>
    <row r="30218" spans="1:2">
      <c r="A30218" s="1">
        <v>2080100243109</v>
      </c>
      <c r="B30218" t="s">
        <v>23350</v>
      </c>
    </row>
    <row r="30219" spans="1:2">
      <c r="A30219" s="1">
        <v>2080100243116</v>
      </c>
      <c r="B30219" t="s">
        <v>23351</v>
      </c>
    </row>
    <row r="30220" spans="1:2">
      <c r="A30220" s="1">
        <v>2080100243123</v>
      </c>
      <c r="B30220" t="s">
        <v>23352</v>
      </c>
    </row>
    <row r="30221" spans="1:2">
      <c r="A30221" s="1">
        <v>2080100243130</v>
      </c>
      <c r="B30221" t="s">
        <v>23353</v>
      </c>
    </row>
    <row r="30222" spans="1:2">
      <c r="A30222" s="1">
        <v>2080100243147</v>
      </c>
      <c r="B30222" t="s">
        <v>23354</v>
      </c>
    </row>
    <row r="30223" spans="1:2">
      <c r="A30223" s="1">
        <v>2080100243154</v>
      </c>
      <c r="B30223" t="s">
        <v>23355</v>
      </c>
    </row>
    <row r="30224" spans="1:2">
      <c r="A30224" s="1">
        <v>2080100243161</v>
      </c>
      <c r="B30224" t="s">
        <v>23356</v>
      </c>
    </row>
    <row r="30225" spans="1:2">
      <c r="A30225" s="1">
        <v>2080100243178</v>
      </c>
      <c r="B30225" t="s">
        <v>28841</v>
      </c>
    </row>
    <row r="30226" spans="1:2">
      <c r="A30226" s="1">
        <v>2080100243185</v>
      </c>
      <c r="B30226" t="s">
        <v>28842</v>
      </c>
    </row>
    <row r="30227" spans="1:2">
      <c r="A30227" s="1">
        <v>2080100243192</v>
      </c>
      <c r="B30227" t="s">
        <v>28843</v>
      </c>
    </row>
    <row r="30228" spans="1:2">
      <c r="A30228" s="1">
        <v>2080100243208</v>
      </c>
      <c r="B30228" t="s">
        <v>28844</v>
      </c>
    </row>
    <row r="30229" spans="1:2">
      <c r="A30229" s="1">
        <v>2080100243215</v>
      </c>
      <c r="B30229" t="s">
        <v>23357</v>
      </c>
    </row>
    <row r="30230" spans="1:2">
      <c r="A30230" s="1">
        <v>2080100243222</v>
      </c>
      <c r="B30230" t="s">
        <v>28845</v>
      </c>
    </row>
    <row r="30231" spans="1:2">
      <c r="A30231" s="1">
        <v>2080100243239</v>
      </c>
      <c r="B30231" t="s">
        <v>28846</v>
      </c>
    </row>
    <row r="30232" spans="1:2">
      <c r="A30232" s="1">
        <v>2080100243246</v>
      </c>
      <c r="B30232" t="s">
        <v>28847</v>
      </c>
    </row>
    <row r="30233" spans="1:2">
      <c r="A30233" s="1">
        <v>2080100243253</v>
      </c>
      <c r="B30233" t="s">
        <v>28848</v>
      </c>
    </row>
    <row r="30234" spans="1:2">
      <c r="A30234" s="1">
        <v>2080100243260</v>
      </c>
      <c r="B30234" t="s">
        <v>28849</v>
      </c>
    </row>
    <row r="30235" spans="1:2">
      <c r="A30235" s="1">
        <v>2080100243277</v>
      </c>
      <c r="B30235" t="s">
        <v>28850</v>
      </c>
    </row>
    <row r="30236" spans="1:2">
      <c r="A30236" s="1">
        <v>2080100243284</v>
      </c>
      <c r="B30236" t="s">
        <v>28851</v>
      </c>
    </row>
    <row r="30237" spans="1:2">
      <c r="A30237" s="1">
        <v>2080100243291</v>
      </c>
      <c r="B30237" t="s">
        <v>28851</v>
      </c>
    </row>
    <row r="30238" spans="1:2">
      <c r="A30238" s="1">
        <v>2080100243307</v>
      </c>
      <c r="B30238" t="s">
        <v>28852</v>
      </c>
    </row>
    <row r="30239" spans="1:2">
      <c r="A30239" s="1">
        <v>2080100243314</v>
      </c>
      <c r="B30239" t="s">
        <v>28853</v>
      </c>
    </row>
    <row r="30240" spans="1:2">
      <c r="A30240" s="1">
        <v>2080100243321</v>
      </c>
      <c r="B30240" t="s">
        <v>28854</v>
      </c>
    </row>
    <row r="30241" spans="1:2">
      <c r="A30241" s="1">
        <v>2080100243338</v>
      </c>
      <c r="B30241" t="s">
        <v>28855</v>
      </c>
    </row>
    <row r="30242" spans="1:2">
      <c r="A30242" s="1">
        <v>2080100243345</v>
      </c>
      <c r="B30242" t="s">
        <v>28856</v>
      </c>
    </row>
    <row r="30243" spans="1:2">
      <c r="A30243" s="1">
        <v>2080100243352</v>
      </c>
      <c r="B30243" t="s">
        <v>28857</v>
      </c>
    </row>
    <row r="30244" spans="1:2">
      <c r="A30244" s="1">
        <v>2080100243369</v>
      </c>
      <c r="B30244" t="s">
        <v>28858</v>
      </c>
    </row>
    <row r="30245" spans="1:2">
      <c r="A30245" s="1">
        <v>2080100243376</v>
      </c>
      <c r="B30245" t="s">
        <v>28859</v>
      </c>
    </row>
    <row r="30246" spans="1:2">
      <c r="A30246" s="1">
        <v>2080100243383</v>
      </c>
      <c r="B30246" t="s">
        <v>23364</v>
      </c>
    </row>
    <row r="30247" spans="1:2">
      <c r="A30247" s="1">
        <v>2080100243390</v>
      </c>
      <c r="B30247" t="s">
        <v>23365</v>
      </c>
    </row>
    <row r="30248" spans="1:2">
      <c r="A30248" s="1">
        <v>2080100243406</v>
      </c>
      <c r="B30248" t="s">
        <v>23366</v>
      </c>
    </row>
    <row r="30249" spans="1:2">
      <c r="A30249" s="1">
        <v>2080100243413</v>
      </c>
      <c r="B30249" t="s">
        <v>28860</v>
      </c>
    </row>
    <row r="30250" spans="1:2">
      <c r="A30250" s="1">
        <v>2080100243420</v>
      </c>
      <c r="B30250" t="s">
        <v>28861</v>
      </c>
    </row>
    <row r="30251" spans="1:2">
      <c r="A30251" s="1">
        <v>2080100243437</v>
      </c>
      <c r="B30251" t="s">
        <v>23367</v>
      </c>
    </row>
    <row r="30252" spans="1:2">
      <c r="A30252" s="1">
        <v>2080100243444</v>
      </c>
      <c r="B30252" t="s">
        <v>23368</v>
      </c>
    </row>
    <row r="30253" spans="1:2">
      <c r="A30253" s="1">
        <v>2080100243451</v>
      </c>
      <c r="B30253" t="s">
        <v>23369</v>
      </c>
    </row>
    <row r="30254" spans="1:2">
      <c r="A30254" s="1">
        <v>2080100243468</v>
      </c>
      <c r="B30254" t="s">
        <v>23370</v>
      </c>
    </row>
    <row r="30255" spans="1:2">
      <c r="A30255" s="1">
        <v>2080100243475</v>
      </c>
      <c r="B30255" t="s">
        <v>28862</v>
      </c>
    </row>
    <row r="30256" spans="1:2">
      <c r="A30256" s="1">
        <v>2080100243482</v>
      </c>
      <c r="B30256" t="s">
        <v>28863</v>
      </c>
    </row>
    <row r="30257" spans="1:2">
      <c r="A30257" s="1">
        <v>2080100243499</v>
      </c>
      <c r="B30257" t="s">
        <v>23371</v>
      </c>
    </row>
    <row r="30258" spans="1:2">
      <c r="A30258" s="1">
        <v>2080100243505</v>
      </c>
      <c r="B30258" t="s">
        <v>28864</v>
      </c>
    </row>
    <row r="30259" spans="1:2">
      <c r="A30259" s="1">
        <v>2080100243512</v>
      </c>
      <c r="B30259" t="s">
        <v>28865</v>
      </c>
    </row>
    <row r="30260" spans="1:2">
      <c r="A30260" s="1">
        <v>2080100243529</v>
      </c>
      <c r="B30260" t="s">
        <v>28866</v>
      </c>
    </row>
    <row r="30261" spans="1:2">
      <c r="A30261" s="1">
        <v>2080100243536</v>
      </c>
      <c r="B30261" t="s">
        <v>28867</v>
      </c>
    </row>
    <row r="30262" spans="1:2">
      <c r="A30262" s="1">
        <v>2080100243543</v>
      </c>
      <c r="B30262" t="s">
        <v>28868</v>
      </c>
    </row>
    <row r="30263" spans="1:2">
      <c r="A30263" s="1">
        <v>2080100243550</v>
      </c>
      <c r="B30263" t="s">
        <v>22575</v>
      </c>
    </row>
    <row r="30264" spans="1:2">
      <c r="A30264" s="1">
        <v>2080100243567</v>
      </c>
      <c r="B30264" t="s">
        <v>22576</v>
      </c>
    </row>
    <row r="30265" spans="1:2">
      <c r="A30265" s="1">
        <v>2080100243574</v>
      </c>
      <c r="B30265" t="s">
        <v>22577</v>
      </c>
    </row>
    <row r="30266" spans="1:2">
      <c r="A30266" s="1">
        <v>2080100243581</v>
      </c>
      <c r="B30266" t="s">
        <v>22578</v>
      </c>
    </row>
    <row r="30267" spans="1:2">
      <c r="A30267" s="1">
        <v>2080100243598</v>
      </c>
      <c r="B30267" t="s">
        <v>22579</v>
      </c>
    </row>
    <row r="30268" spans="1:2">
      <c r="A30268" s="1">
        <v>2080100243604</v>
      </c>
      <c r="B30268" t="s">
        <v>28869</v>
      </c>
    </row>
    <row r="30269" spans="1:2">
      <c r="A30269" s="1">
        <v>2080100243611</v>
      </c>
      <c r="B30269" t="s">
        <v>22580</v>
      </c>
    </row>
    <row r="30270" spans="1:2">
      <c r="A30270" s="1">
        <v>2080100243628</v>
      </c>
      <c r="B30270" t="s">
        <v>22581</v>
      </c>
    </row>
    <row r="30271" spans="1:2">
      <c r="A30271" s="1">
        <v>2080100243635</v>
      </c>
      <c r="B30271" t="s">
        <v>22582</v>
      </c>
    </row>
    <row r="30272" spans="1:2">
      <c r="A30272" s="1">
        <v>2080100243642</v>
      </c>
      <c r="B30272" t="s">
        <v>22583</v>
      </c>
    </row>
    <row r="30273" spans="1:2">
      <c r="A30273" s="1">
        <v>2080100243659</v>
      </c>
      <c r="B30273" t="s">
        <v>22584</v>
      </c>
    </row>
    <row r="30274" spans="1:2">
      <c r="A30274" s="1">
        <v>2080100243666</v>
      </c>
      <c r="B30274" t="s">
        <v>22585</v>
      </c>
    </row>
    <row r="30275" spans="1:2">
      <c r="A30275" s="1">
        <v>2080100243673</v>
      </c>
      <c r="B30275" t="s">
        <v>22586</v>
      </c>
    </row>
    <row r="30276" spans="1:2">
      <c r="A30276" s="1">
        <v>2080100243680</v>
      </c>
      <c r="B30276" t="s">
        <v>22587</v>
      </c>
    </row>
    <row r="30277" spans="1:2">
      <c r="A30277" s="1">
        <v>2080100243697</v>
      </c>
      <c r="B30277" t="s">
        <v>22588</v>
      </c>
    </row>
    <row r="30278" spans="1:2">
      <c r="A30278" s="1">
        <v>2080100243703</v>
      </c>
      <c r="B30278" t="s">
        <v>22589</v>
      </c>
    </row>
    <row r="30279" spans="1:2">
      <c r="A30279" s="1">
        <v>2080100243710</v>
      </c>
      <c r="B30279" t="s">
        <v>28870</v>
      </c>
    </row>
    <row r="30280" spans="1:2">
      <c r="A30280" s="1">
        <v>2080100243727</v>
      </c>
      <c r="B30280" t="s">
        <v>28871</v>
      </c>
    </row>
    <row r="30281" spans="1:2">
      <c r="A30281" s="1">
        <v>2080100243734</v>
      </c>
      <c r="B30281" t="s">
        <v>28872</v>
      </c>
    </row>
    <row r="30282" spans="1:2">
      <c r="A30282" s="1">
        <v>2080100243741</v>
      </c>
      <c r="B30282" t="s">
        <v>28873</v>
      </c>
    </row>
    <row r="30283" spans="1:2">
      <c r="A30283" s="1">
        <v>2080100243758</v>
      </c>
      <c r="B30283" t="s">
        <v>28874</v>
      </c>
    </row>
    <row r="30284" spans="1:2">
      <c r="A30284" s="1">
        <v>2080100243765</v>
      </c>
      <c r="B30284" t="s">
        <v>28875</v>
      </c>
    </row>
    <row r="30285" spans="1:2">
      <c r="A30285" s="1">
        <v>2080100243772</v>
      </c>
      <c r="B30285" t="s">
        <v>28876</v>
      </c>
    </row>
    <row r="30286" spans="1:2">
      <c r="A30286" s="1">
        <v>2080100243789</v>
      </c>
      <c r="B30286" t="s">
        <v>28877</v>
      </c>
    </row>
    <row r="30287" spans="1:2">
      <c r="A30287" s="1">
        <v>2080100243796</v>
      </c>
      <c r="B30287" t="s">
        <v>22590</v>
      </c>
    </row>
    <row r="30288" spans="1:2">
      <c r="A30288" s="1">
        <v>2080100243802</v>
      </c>
      <c r="B30288" t="s">
        <v>22591</v>
      </c>
    </row>
    <row r="30289" spans="1:2">
      <c r="A30289" s="1">
        <v>2080100243819</v>
      </c>
      <c r="B30289" t="s">
        <v>22592</v>
      </c>
    </row>
    <row r="30290" spans="1:2">
      <c r="A30290" s="1">
        <v>2080100243826</v>
      </c>
      <c r="B30290" t="s">
        <v>22593</v>
      </c>
    </row>
    <row r="30291" spans="1:2">
      <c r="A30291" s="1">
        <v>2080100243833</v>
      </c>
      <c r="B30291" t="s">
        <v>22594</v>
      </c>
    </row>
    <row r="30292" spans="1:2">
      <c r="A30292" s="1">
        <v>2080100243840</v>
      </c>
      <c r="B30292" t="s">
        <v>22595</v>
      </c>
    </row>
    <row r="30293" spans="1:2">
      <c r="A30293" s="1">
        <v>2080100243857</v>
      </c>
      <c r="B30293" t="s">
        <v>22596</v>
      </c>
    </row>
    <row r="30294" spans="1:2">
      <c r="A30294" s="1">
        <v>2080100243864</v>
      </c>
      <c r="B30294" t="s">
        <v>22597</v>
      </c>
    </row>
    <row r="30295" spans="1:2">
      <c r="A30295" s="1">
        <v>2080100243871</v>
      </c>
      <c r="B30295" t="s">
        <v>22598</v>
      </c>
    </row>
    <row r="30296" spans="1:2">
      <c r="A30296" s="1">
        <v>2080100243888</v>
      </c>
      <c r="B30296" t="s">
        <v>22599</v>
      </c>
    </row>
    <row r="30297" spans="1:2">
      <c r="A30297" s="1">
        <v>2080100243895</v>
      </c>
      <c r="B30297" t="s">
        <v>22600</v>
      </c>
    </row>
    <row r="30298" spans="1:2">
      <c r="A30298" s="1">
        <v>2080100243901</v>
      </c>
      <c r="B30298" t="s">
        <v>22601</v>
      </c>
    </row>
    <row r="30299" spans="1:2">
      <c r="A30299" s="1">
        <v>2080100243918</v>
      </c>
      <c r="B30299" t="s">
        <v>22602</v>
      </c>
    </row>
    <row r="30300" spans="1:2">
      <c r="A30300" s="1">
        <v>2080100243925</v>
      </c>
      <c r="B30300" t="s">
        <v>22603</v>
      </c>
    </row>
    <row r="30301" spans="1:2">
      <c r="A30301" s="1">
        <v>2080100243932</v>
      </c>
      <c r="B30301" t="s">
        <v>22604</v>
      </c>
    </row>
    <row r="30302" spans="1:2">
      <c r="A30302" s="1">
        <v>2080100243949</v>
      </c>
      <c r="B30302" t="s">
        <v>22605</v>
      </c>
    </row>
    <row r="30303" spans="1:2">
      <c r="A30303" s="1">
        <v>2080100243956</v>
      </c>
      <c r="B30303" t="s">
        <v>22606</v>
      </c>
    </row>
    <row r="30304" spans="1:2">
      <c r="A30304" s="1">
        <v>2080100243963</v>
      </c>
      <c r="B30304" t="s">
        <v>22607</v>
      </c>
    </row>
    <row r="30305" spans="1:2">
      <c r="A30305" s="1">
        <v>2080100243970</v>
      </c>
      <c r="B30305" t="s">
        <v>22608</v>
      </c>
    </row>
    <row r="30306" spans="1:2">
      <c r="A30306" s="1">
        <v>2080100243987</v>
      </c>
      <c r="B30306" t="s">
        <v>22609</v>
      </c>
    </row>
    <row r="30307" spans="1:2">
      <c r="A30307" s="1">
        <v>2080100243994</v>
      </c>
      <c r="B30307" t="s">
        <v>22610</v>
      </c>
    </row>
    <row r="30308" spans="1:2">
      <c r="A30308" s="1">
        <v>2080100244007</v>
      </c>
      <c r="B30308" t="s">
        <v>22611</v>
      </c>
    </row>
    <row r="30309" spans="1:2">
      <c r="A30309" s="1">
        <v>2080100244014</v>
      </c>
      <c r="B30309" t="s">
        <v>22612</v>
      </c>
    </row>
    <row r="30310" spans="1:2">
      <c r="A30310" s="1">
        <v>2080100244021</v>
      </c>
      <c r="B30310" t="s">
        <v>22613</v>
      </c>
    </row>
    <row r="30311" spans="1:2">
      <c r="A30311" s="1">
        <v>2080100244038</v>
      </c>
      <c r="B30311" t="s">
        <v>22614</v>
      </c>
    </row>
    <row r="30312" spans="1:2">
      <c r="A30312" s="1">
        <v>2080100244045</v>
      </c>
      <c r="B30312" t="s">
        <v>22615</v>
      </c>
    </row>
    <row r="30313" spans="1:2">
      <c r="A30313" s="1">
        <v>2080100244052</v>
      </c>
      <c r="B30313" t="s">
        <v>22616</v>
      </c>
    </row>
    <row r="30314" spans="1:2">
      <c r="A30314" s="1">
        <v>2080100244069</v>
      </c>
      <c r="B30314" t="s">
        <v>22617</v>
      </c>
    </row>
    <row r="30315" spans="1:2">
      <c r="A30315" s="1">
        <v>2080100244076</v>
      </c>
      <c r="B30315" t="s">
        <v>22618</v>
      </c>
    </row>
    <row r="30316" spans="1:2">
      <c r="A30316" s="1">
        <v>2080100244083</v>
      </c>
      <c r="B30316" t="s">
        <v>22619</v>
      </c>
    </row>
    <row r="30317" spans="1:2">
      <c r="A30317" s="1">
        <v>2080100244090</v>
      </c>
      <c r="B30317" t="s">
        <v>22620</v>
      </c>
    </row>
    <row r="30318" spans="1:2">
      <c r="A30318" s="1">
        <v>2080100244106</v>
      </c>
      <c r="B30318" t="s">
        <v>22621</v>
      </c>
    </row>
    <row r="30319" spans="1:2">
      <c r="A30319" s="1">
        <v>2080100244113</v>
      </c>
      <c r="B30319" t="s">
        <v>22622</v>
      </c>
    </row>
    <row r="30320" spans="1:2">
      <c r="A30320" s="1">
        <v>2080100244120</v>
      </c>
      <c r="B30320" t="s">
        <v>22623</v>
      </c>
    </row>
    <row r="30321" spans="1:2">
      <c r="A30321" s="1">
        <v>2080100244137</v>
      </c>
      <c r="B30321" t="s">
        <v>22624</v>
      </c>
    </row>
    <row r="30322" spans="1:2">
      <c r="A30322" s="1">
        <v>2080100244144</v>
      </c>
      <c r="B30322" t="s">
        <v>22625</v>
      </c>
    </row>
    <row r="30323" spans="1:2">
      <c r="A30323" s="1">
        <v>2080100244151</v>
      </c>
      <c r="B30323" t="s">
        <v>22626</v>
      </c>
    </row>
    <row r="30324" spans="1:2">
      <c r="A30324" s="1">
        <v>2080100244168</v>
      </c>
      <c r="B30324" t="s">
        <v>22627</v>
      </c>
    </row>
    <row r="30325" spans="1:2">
      <c r="A30325" s="1">
        <v>2080100244175</v>
      </c>
      <c r="B30325" t="s">
        <v>22628</v>
      </c>
    </row>
    <row r="30326" spans="1:2">
      <c r="A30326" s="1">
        <v>2080100244182</v>
      </c>
      <c r="B30326" t="s">
        <v>22629</v>
      </c>
    </row>
    <row r="30327" spans="1:2">
      <c r="A30327" s="1">
        <v>2080100244199</v>
      </c>
      <c r="B30327" t="s">
        <v>22630</v>
      </c>
    </row>
    <row r="30328" spans="1:2">
      <c r="A30328" s="1">
        <v>2080100244205</v>
      </c>
      <c r="B30328" t="s">
        <v>22631</v>
      </c>
    </row>
    <row r="30329" spans="1:2">
      <c r="A30329" s="1">
        <v>2080100244212</v>
      </c>
      <c r="B30329" t="s">
        <v>23387</v>
      </c>
    </row>
    <row r="30330" spans="1:2">
      <c r="A30330" s="1">
        <v>2080100244229</v>
      </c>
      <c r="B30330" t="s">
        <v>28878</v>
      </c>
    </row>
    <row r="30331" spans="1:2">
      <c r="A30331" s="1">
        <v>2080100244236</v>
      </c>
      <c r="B30331" t="s">
        <v>22632</v>
      </c>
    </row>
    <row r="30332" spans="1:2">
      <c r="A30332" s="1">
        <v>2080100244243</v>
      </c>
      <c r="B30332" t="s">
        <v>28879</v>
      </c>
    </row>
    <row r="30333" spans="1:2">
      <c r="A30333" s="1">
        <v>2080100244250</v>
      </c>
      <c r="B30333" t="s">
        <v>28880</v>
      </c>
    </row>
    <row r="30334" spans="1:2">
      <c r="A30334" s="1">
        <v>2080100244267</v>
      </c>
      <c r="B30334" t="s">
        <v>28881</v>
      </c>
    </row>
    <row r="30335" spans="1:2">
      <c r="A30335" s="1">
        <v>2080100244274</v>
      </c>
      <c r="B30335" t="s">
        <v>22633</v>
      </c>
    </row>
    <row r="30336" spans="1:2">
      <c r="A30336" s="1">
        <v>2080100244281</v>
      </c>
      <c r="B30336" t="s">
        <v>23603</v>
      </c>
    </row>
    <row r="30337" spans="1:2">
      <c r="A30337" s="1">
        <v>2080100244298</v>
      </c>
      <c r="B30337" t="s">
        <v>23408</v>
      </c>
    </row>
    <row r="30338" spans="1:2">
      <c r="A30338" s="1">
        <v>2080100244304</v>
      </c>
      <c r="B30338" t="s">
        <v>28882</v>
      </c>
    </row>
    <row r="30339" spans="1:2">
      <c r="A30339" s="1">
        <v>2080100244311</v>
      </c>
      <c r="B30339" t="s">
        <v>28883</v>
      </c>
    </row>
    <row r="30340" spans="1:2">
      <c r="A30340" s="1">
        <v>2080100244328</v>
      </c>
      <c r="B30340" t="s">
        <v>28884</v>
      </c>
    </row>
    <row r="30341" spans="1:2">
      <c r="A30341" s="1">
        <v>2080100244335</v>
      </c>
      <c r="B30341" t="s">
        <v>22634</v>
      </c>
    </row>
    <row r="30342" spans="1:2">
      <c r="A30342" s="1">
        <v>2080100244342</v>
      </c>
      <c r="B30342" t="s">
        <v>28885</v>
      </c>
    </row>
    <row r="30343" spans="1:2">
      <c r="A30343" s="1">
        <v>2080100244359</v>
      </c>
      <c r="B30343" t="s">
        <v>28886</v>
      </c>
    </row>
    <row r="30344" spans="1:2">
      <c r="A30344" s="1">
        <v>2080100244366</v>
      </c>
      <c r="B30344" t="s">
        <v>23382</v>
      </c>
    </row>
    <row r="30345" spans="1:2">
      <c r="A30345" s="1">
        <v>2080100244373</v>
      </c>
      <c r="B30345" t="s">
        <v>28887</v>
      </c>
    </row>
    <row r="30346" spans="1:2">
      <c r="A30346" s="1">
        <v>2080100244380</v>
      </c>
      <c r="B30346" t="s">
        <v>22635</v>
      </c>
    </row>
    <row r="30347" spans="1:2">
      <c r="A30347" s="1">
        <v>2080100244397</v>
      </c>
      <c r="B30347" t="s">
        <v>22636</v>
      </c>
    </row>
    <row r="30348" spans="1:2">
      <c r="A30348" s="1">
        <v>2080100244403</v>
      </c>
      <c r="B30348" t="s">
        <v>22637</v>
      </c>
    </row>
    <row r="30349" spans="1:2">
      <c r="A30349" s="1">
        <v>2080100244410</v>
      </c>
      <c r="B30349" t="s">
        <v>22638</v>
      </c>
    </row>
    <row r="30350" spans="1:2">
      <c r="A30350" s="1">
        <v>2080100244427</v>
      </c>
      <c r="B30350" t="s">
        <v>22639</v>
      </c>
    </row>
    <row r="30351" spans="1:2">
      <c r="A30351" s="1">
        <v>2080100244434</v>
      </c>
      <c r="B30351" t="s">
        <v>22640</v>
      </c>
    </row>
    <row r="30352" spans="1:2">
      <c r="A30352" s="1">
        <v>2080100244441</v>
      </c>
      <c r="B30352" t="s">
        <v>22641</v>
      </c>
    </row>
    <row r="30353" spans="1:2">
      <c r="A30353" s="1">
        <v>2080100244458</v>
      </c>
      <c r="B30353" t="s">
        <v>22642</v>
      </c>
    </row>
    <row r="30354" spans="1:2">
      <c r="A30354" s="1">
        <v>2080100244465</v>
      </c>
      <c r="B30354" t="s">
        <v>22643</v>
      </c>
    </row>
    <row r="30355" spans="1:2">
      <c r="A30355" s="1">
        <v>2080100244472</v>
      </c>
      <c r="B30355" t="s">
        <v>22644</v>
      </c>
    </row>
    <row r="30356" spans="1:2">
      <c r="A30356" s="1">
        <v>2080100244489</v>
      </c>
      <c r="B30356" t="s">
        <v>22645</v>
      </c>
    </row>
    <row r="30357" spans="1:2">
      <c r="A30357" s="1">
        <v>2080100244496</v>
      </c>
      <c r="B30357" t="s">
        <v>22646</v>
      </c>
    </row>
    <row r="30358" spans="1:2">
      <c r="A30358" s="1">
        <v>2080100244502</v>
      </c>
      <c r="B30358" t="s">
        <v>22647</v>
      </c>
    </row>
    <row r="30359" spans="1:2">
      <c r="A30359" s="1">
        <v>2080100244519</v>
      </c>
      <c r="B30359" t="s">
        <v>22648</v>
      </c>
    </row>
    <row r="30360" spans="1:2">
      <c r="A30360" s="1">
        <v>2080100244526</v>
      </c>
      <c r="B30360" t="s">
        <v>22649</v>
      </c>
    </row>
    <row r="30361" spans="1:2">
      <c r="A30361" s="1">
        <v>2080100244533</v>
      </c>
      <c r="B30361" t="s">
        <v>22650</v>
      </c>
    </row>
    <row r="30362" spans="1:2">
      <c r="A30362" s="1">
        <v>2080100244540</v>
      </c>
      <c r="B30362" t="s">
        <v>22651</v>
      </c>
    </row>
    <row r="30363" spans="1:2">
      <c r="A30363" s="1">
        <v>2080100244557</v>
      </c>
      <c r="B30363" t="s">
        <v>22652</v>
      </c>
    </row>
    <row r="30364" spans="1:2">
      <c r="A30364" s="1">
        <v>2080100244564</v>
      </c>
      <c r="B30364" t="s">
        <v>28888</v>
      </c>
    </row>
    <row r="30365" spans="1:2">
      <c r="A30365" s="1">
        <v>2080100244571</v>
      </c>
      <c r="B30365" t="s">
        <v>28889</v>
      </c>
    </row>
    <row r="30366" spans="1:2">
      <c r="A30366" s="1">
        <v>2080100244588</v>
      </c>
      <c r="B30366" t="s">
        <v>28890</v>
      </c>
    </row>
    <row r="30367" spans="1:2">
      <c r="A30367" s="1">
        <v>2080100244595</v>
      </c>
      <c r="B30367" t="s">
        <v>28891</v>
      </c>
    </row>
    <row r="30368" spans="1:2">
      <c r="A30368" s="1">
        <v>2080100244601</v>
      </c>
      <c r="B30368" t="s">
        <v>28892</v>
      </c>
    </row>
    <row r="30369" spans="1:2">
      <c r="A30369" s="1">
        <v>2080100244618</v>
      </c>
      <c r="B30369" t="s">
        <v>28893</v>
      </c>
    </row>
    <row r="30370" spans="1:2">
      <c r="A30370" s="1">
        <v>2080100244625</v>
      </c>
      <c r="B30370" t="s">
        <v>28894</v>
      </c>
    </row>
    <row r="30371" spans="1:2">
      <c r="A30371" s="1">
        <v>2080100244632</v>
      </c>
      <c r="B30371" t="s">
        <v>28895</v>
      </c>
    </row>
    <row r="30372" spans="1:2">
      <c r="A30372" s="1">
        <v>2080100244649</v>
      </c>
      <c r="B30372" t="s">
        <v>28896</v>
      </c>
    </row>
    <row r="30373" spans="1:2">
      <c r="A30373" s="1">
        <v>2080100244656</v>
      </c>
      <c r="B30373" t="s">
        <v>28897</v>
      </c>
    </row>
    <row r="30374" spans="1:2">
      <c r="A30374" s="1">
        <v>2080100244663</v>
      </c>
      <c r="B30374" t="s">
        <v>28898</v>
      </c>
    </row>
    <row r="30375" spans="1:2">
      <c r="A30375" s="1">
        <v>2080100244670</v>
      </c>
      <c r="B30375" t="s">
        <v>22653</v>
      </c>
    </row>
    <row r="30376" spans="1:2">
      <c r="A30376" s="1">
        <v>2080100244687</v>
      </c>
      <c r="B30376" t="s">
        <v>28899</v>
      </c>
    </row>
    <row r="30377" spans="1:2">
      <c r="A30377" s="1">
        <v>2080100244694</v>
      </c>
      <c r="B30377" t="s">
        <v>28900</v>
      </c>
    </row>
    <row r="30378" spans="1:2">
      <c r="A30378" s="1">
        <v>2080100244700</v>
      </c>
      <c r="B30378" t="s">
        <v>28901</v>
      </c>
    </row>
    <row r="30379" spans="1:2">
      <c r="A30379" s="1">
        <v>2080100244717</v>
      </c>
      <c r="B30379" t="s">
        <v>28902</v>
      </c>
    </row>
    <row r="30380" spans="1:2">
      <c r="A30380" s="1">
        <v>2080100244724</v>
      </c>
      <c r="B30380" t="s">
        <v>28903</v>
      </c>
    </row>
    <row r="30381" spans="1:2">
      <c r="A30381" s="1">
        <v>2080100244731</v>
      </c>
      <c r="B30381" t="s">
        <v>28904</v>
      </c>
    </row>
    <row r="30382" spans="1:2">
      <c r="A30382" s="1">
        <v>2080100244748</v>
      </c>
      <c r="B30382" t="s">
        <v>28905</v>
      </c>
    </row>
    <row r="30383" spans="1:2">
      <c r="A30383" s="1">
        <v>2080100244755</v>
      </c>
      <c r="B30383" t="s">
        <v>28906</v>
      </c>
    </row>
    <row r="30384" spans="1:2">
      <c r="A30384" s="1">
        <v>2080100244762</v>
      </c>
      <c r="B30384" t="s">
        <v>28907</v>
      </c>
    </row>
    <row r="30385" spans="1:2">
      <c r="A30385" s="1">
        <v>2080100244779</v>
      </c>
      <c r="B30385" t="s">
        <v>28908</v>
      </c>
    </row>
    <row r="30386" spans="1:2">
      <c r="A30386" s="1">
        <v>2080100244786</v>
      </c>
      <c r="B30386" t="s">
        <v>28909</v>
      </c>
    </row>
    <row r="30387" spans="1:2">
      <c r="A30387" s="1">
        <v>2080100244793</v>
      </c>
      <c r="B30387" t="s">
        <v>28910</v>
      </c>
    </row>
    <row r="30388" spans="1:2">
      <c r="A30388" s="1">
        <v>2080100244809</v>
      </c>
      <c r="B30388" t="s">
        <v>28911</v>
      </c>
    </row>
    <row r="30389" spans="1:2">
      <c r="A30389" s="1">
        <v>2080100244816</v>
      </c>
      <c r="B30389" t="s">
        <v>28912</v>
      </c>
    </row>
    <row r="30390" spans="1:2">
      <c r="A30390" s="1">
        <v>2080100244823</v>
      </c>
      <c r="B30390" t="s">
        <v>28913</v>
      </c>
    </row>
    <row r="30391" spans="1:2">
      <c r="A30391" s="1">
        <v>2080100244830</v>
      </c>
      <c r="B30391" t="s">
        <v>22654</v>
      </c>
    </row>
    <row r="30392" spans="1:2">
      <c r="A30392" s="1">
        <v>2080100244847</v>
      </c>
      <c r="B30392" t="s">
        <v>28914</v>
      </c>
    </row>
    <row r="30393" spans="1:2">
      <c r="A30393" s="1">
        <v>2080100244854</v>
      </c>
      <c r="B30393" t="s">
        <v>28915</v>
      </c>
    </row>
    <row r="30394" spans="1:2">
      <c r="A30394" s="1">
        <v>2080100244861</v>
      </c>
      <c r="B30394" t="s">
        <v>28916</v>
      </c>
    </row>
    <row r="30395" spans="1:2">
      <c r="A30395" s="1">
        <v>2080100244878</v>
      </c>
      <c r="B30395" t="s">
        <v>28917</v>
      </c>
    </row>
    <row r="30396" spans="1:2">
      <c r="A30396" s="1">
        <v>2080100244885</v>
      </c>
      <c r="B30396" t="s">
        <v>28918</v>
      </c>
    </row>
    <row r="30397" spans="1:2">
      <c r="A30397" s="1">
        <v>2080100244892</v>
      </c>
      <c r="B30397" t="s">
        <v>28919</v>
      </c>
    </row>
    <row r="30398" spans="1:2">
      <c r="A30398" s="1">
        <v>2080100244908</v>
      </c>
      <c r="B30398" t="s">
        <v>28920</v>
      </c>
    </row>
    <row r="30399" spans="1:2">
      <c r="A30399" s="1">
        <v>2080100244915</v>
      </c>
      <c r="B30399" t="s">
        <v>28921</v>
      </c>
    </row>
    <row r="30400" spans="1:2">
      <c r="A30400" s="1">
        <v>2080100244922</v>
      </c>
      <c r="B30400" t="s">
        <v>28922</v>
      </c>
    </row>
    <row r="30401" spans="1:2">
      <c r="A30401" s="1">
        <v>2080100244939</v>
      </c>
      <c r="B30401" t="s">
        <v>28923</v>
      </c>
    </row>
    <row r="30402" spans="1:2">
      <c r="A30402" s="1">
        <v>2080100244946</v>
      </c>
      <c r="B30402" t="s">
        <v>28924</v>
      </c>
    </row>
    <row r="30403" spans="1:2">
      <c r="A30403" s="1">
        <v>2080100244953</v>
      </c>
      <c r="B30403" t="s">
        <v>28925</v>
      </c>
    </row>
    <row r="30404" spans="1:2">
      <c r="A30404" s="1">
        <v>2080100244960</v>
      </c>
      <c r="B30404" t="s">
        <v>28926</v>
      </c>
    </row>
    <row r="30405" spans="1:2">
      <c r="A30405" s="1">
        <v>2080100244977</v>
      </c>
      <c r="B30405" t="s">
        <v>28927</v>
      </c>
    </row>
    <row r="30406" spans="1:2">
      <c r="A30406" s="1">
        <v>2080100244984</v>
      </c>
      <c r="B30406" t="s">
        <v>22655</v>
      </c>
    </row>
    <row r="30407" spans="1:2">
      <c r="A30407" s="1">
        <v>2080100244991</v>
      </c>
      <c r="B30407" t="s">
        <v>28928</v>
      </c>
    </row>
    <row r="30408" spans="1:2">
      <c r="A30408" s="1">
        <v>2080100245004</v>
      </c>
      <c r="B30408" t="s">
        <v>28929</v>
      </c>
    </row>
    <row r="30409" spans="1:2">
      <c r="A30409" s="1">
        <v>2080100245011</v>
      </c>
      <c r="B30409" t="s">
        <v>28930</v>
      </c>
    </row>
    <row r="30410" spans="1:2">
      <c r="A30410" s="1">
        <v>2080100245028</v>
      </c>
      <c r="B30410" t="s">
        <v>22656</v>
      </c>
    </row>
    <row r="30411" spans="1:2">
      <c r="A30411" s="1">
        <v>2080100245035</v>
      </c>
      <c r="B30411" t="s">
        <v>22657</v>
      </c>
    </row>
    <row r="30412" spans="1:2">
      <c r="A30412" s="1">
        <v>2080100245042</v>
      </c>
      <c r="B30412" t="s">
        <v>22658</v>
      </c>
    </row>
    <row r="30413" spans="1:2">
      <c r="A30413" s="1">
        <v>2080100245059</v>
      </c>
      <c r="B30413" t="s">
        <v>28931</v>
      </c>
    </row>
    <row r="30414" spans="1:2">
      <c r="A30414" s="1">
        <v>2080100245066</v>
      </c>
      <c r="B30414" t="s">
        <v>28932</v>
      </c>
    </row>
    <row r="30415" spans="1:2">
      <c r="A30415" s="1">
        <v>2080100245073</v>
      </c>
      <c r="B30415" t="s">
        <v>23322</v>
      </c>
    </row>
    <row r="30416" spans="1:2">
      <c r="A30416" s="1">
        <v>2080100245080</v>
      </c>
      <c r="B30416" t="s">
        <v>28933</v>
      </c>
    </row>
    <row r="30417" spans="1:2">
      <c r="A30417" s="1">
        <v>2080100245097</v>
      </c>
      <c r="B30417" t="s">
        <v>28934</v>
      </c>
    </row>
    <row r="30418" spans="1:2">
      <c r="A30418" s="1">
        <v>2080100245103</v>
      </c>
      <c r="B30418" t="s">
        <v>28935</v>
      </c>
    </row>
    <row r="30419" spans="1:2">
      <c r="A30419" s="1">
        <v>2080100245110</v>
      </c>
      <c r="B30419" t="s">
        <v>28936</v>
      </c>
    </row>
    <row r="30420" spans="1:2">
      <c r="A30420" s="1">
        <v>2080100245127</v>
      </c>
      <c r="B30420" t="s">
        <v>28937</v>
      </c>
    </row>
    <row r="30421" spans="1:2">
      <c r="A30421" s="1">
        <v>2080100245134</v>
      </c>
      <c r="B30421" t="s">
        <v>28938</v>
      </c>
    </row>
    <row r="30422" spans="1:2">
      <c r="A30422" s="1">
        <v>2080100245141</v>
      </c>
      <c r="B30422" t="s">
        <v>28939</v>
      </c>
    </row>
    <row r="30423" spans="1:2">
      <c r="A30423" s="1">
        <v>2080100245158</v>
      </c>
      <c r="B30423" t="s">
        <v>28940</v>
      </c>
    </row>
    <row r="30424" spans="1:2">
      <c r="A30424" s="1">
        <v>2080100245165</v>
      </c>
      <c r="B30424" t="s">
        <v>28941</v>
      </c>
    </row>
    <row r="30425" spans="1:2">
      <c r="A30425" s="1">
        <v>2080100245172</v>
      </c>
      <c r="B30425" t="s">
        <v>28942</v>
      </c>
    </row>
    <row r="30426" spans="1:2">
      <c r="A30426" s="1">
        <v>2080100245189</v>
      </c>
      <c r="B30426" t="s">
        <v>27020</v>
      </c>
    </row>
    <row r="30427" spans="1:2">
      <c r="A30427" s="1">
        <v>2080100245196</v>
      </c>
      <c r="B30427" t="s">
        <v>28943</v>
      </c>
    </row>
    <row r="30428" spans="1:2">
      <c r="A30428" s="1">
        <v>2080100245202</v>
      </c>
      <c r="B30428" t="s">
        <v>28944</v>
      </c>
    </row>
    <row r="30429" spans="1:2">
      <c r="A30429" s="1">
        <v>2080100245219</v>
      </c>
      <c r="B30429" t="s">
        <v>28945</v>
      </c>
    </row>
    <row r="30430" spans="1:2">
      <c r="A30430" s="1">
        <v>2080100245226</v>
      </c>
      <c r="B30430" t="s">
        <v>28946</v>
      </c>
    </row>
    <row r="30431" spans="1:2">
      <c r="A30431" s="1">
        <v>2080100245233</v>
      </c>
      <c r="B30431" t="s">
        <v>28947</v>
      </c>
    </row>
    <row r="30432" spans="1:2">
      <c r="A30432" s="1">
        <v>2080100245240</v>
      </c>
      <c r="B30432" t="s">
        <v>22659</v>
      </c>
    </row>
    <row r="30433" spans="1:2">
      <c r="A30433" s="1">
        <v>2080100245257</v>
      </c>
      <c r="B30433" t="s">
        <v>22660</v>
      </c>
    </row>
    <row r="30434" spans="1:2">
      <c r="A30434" s="1">
        <v>2080100245264</v>
      </c>
      <c r="B30434" t="s">
        <v>22661</v>
      </c>
    </row>
    <row r="30435" spans="1:2">
      <c r="A30435" s="1">
        <v>2080100245271</v>
      </c>
      <c r="B30435" t="s">
        <v>22662</v>
      </c>
    </row>
    <row r="30436" spans="1:2">
      <c r="A30436" s="1">
        <v>2080100245288</v>
      </c>
      <c r="B30436" t="s">
        <v>28948</v>
      </c>
    </row>
    <row r="30437" spans="1:2">
      <c r="A30437" s="1">
        <v>2080100245295</v>
      </c>
      <c r="B30437" t="s">
        <v>28949</v>
      </c>
    </row>
    <row r="30438" spans="1:2">
      <c r="A30438" s="1">
        <v>2080100245301</v>
      </c>
      <c r="B30438" t="s">
        <v>28950</v>
      </c>
    </row>
    <row r="30439" spans="1:2">
      <c r="A30439" s="1">
        <v>2080100245318</v>
      </c>
      <c r="B30439" t="s">
        <v>28951</v>
      </c>
    </row>
    <row r="30440" spans="1:2">
      <c r="A30440" s="1">
        <v>2080100245325</v>
      </c>
      <c r="B30440" t="s">
        <v>28952</v>
      </c>
    </row>
    <row r="30441" spans="1:2">
      <c r="A30441" s="1">
        <v>2080100245332</v>
      </c>
      <c r="B30441" t="s">
        <v>28953</v>
      </c>
    </row>
    <row r="30442" spans="1:2">
      <c r="A30442" s="1">
        <v>2080100245349</v>
      </c>
      <c r="B30442" t="s">
        <v>28954</v>
      </c>
    </row>
    <row r="30443" spans="1:2">
      <c r="A30443" s="1">
        <v>2080100245356</v>
      </c>
      <c r="B30443" t="s">
        <v>28955</v>
      </c>
    </row>
    <row r="30444" spans="1:2">
      <c r="A30444" s="1">
        <v>2080100245363</v>
      </c>
      <c r="B30444" t="s">
        <v>28956</v>
      </c>
    </row>
    <row r="30445" spans="1:2">
      <c r="A30445" s="1">
        <v>2080100245370</v>
      </c>
      <c r="B30445" t="s">
        <v>28957</v>
      </c>
    </row>
    <row r="30446" spans="1:2">
      <c r="A30446" s="1">
        <v>2080100245387</v>
      </c>
      <c r="B30446" t="s">
        <v>28958</v>
      </c>
    </row>
    <row r="30447" spans="1:2">
      <c r="A30447" s="1">
        <v>2080100245394</v>
      </c>
      <c r="B30447" t="s">
        <v>28959</v>
      </c>
    </row>
    <row r="30448" spans="1:2">
      <c r="A30448" s="1">
        <v>2080100245400</v>
      </c>
      <c r="B30448" t="s">
        <v>28960</v>
      </c>
    </row>
    <row r="30449" spans="1:2">
      <c r="A30449" s="1">
        <v>2080100245417</v>
      </c>
      <c r="B30449" t="s">
        <v>28961</v>
      </c>
    </row>
    <row r="30450" spans="1:2">
      <c r="A30450" s="1">
        <v>2080100245424</v>
      </c>
      <c r="B30450" t="s">
        <v>28962</v>
      </c>
    </row>
    <row r="30451" spans="1:2">
      <c r="A30451" s="1">
        <v>2080100245431</v>
      </c>
      <c r="B30451" t="s">
        <v>28963</v>
      </c>
    </row>
    <row r="30452" spans="1:2">
      <c r="A30452" s="1">
        <v>2080100245448</v>
      </c>
      <c r="B30452" t="s">
        <v>28964</v>
      </c>
    </row>
    <row r="30453" spans="1:2">
      <c r="A30453" s="1">
        <v>2080100245455</v>
      </c>
      <c r="B30453" t="s">
        <v>28965</v>
      </c>
    </row>
    <row r="30454" spans="1:2">
      <c r="A30454" s="1">
        <v>2080100245462</v>
      </c>
      <c r="B30454" t="s">
        <v>28966</v>
      </c>
    </row>
    <row r="30455" spans="1:2">
      <c r="A30455" s="1">
        <v>2080100245479</v>
      </c>
      <c r="B30455" t="s">
        <v>28967</v>
      </c>
    </row>
    <row r="30456" spans="1:2">
      <c r="A30456" s="1">
        <v>2080100245486</v>
      </c>
      <c r="B30456" t="s">
        <v>28968</v>
      </c>
    </row>
    <row r="30457" spans="1:2">
      <c r="A30457" s="1">
        <v>2080100245493</v>
      </c>
      <c r="B30457" t="s">
        <v>28969</v>
      </c>
    </row>
    <row r="30458" spans="1:2">
      <c r="A30458" s="1">
        <v>2080100245509</v>
      </c>
      <c r="B30458" t="s">
        <v>28970</v>
      </c>
    </row>
    <row r="30459" spans="1:2">
      <c r="A30459" s="1">
        <v>2080100245516</v>
      </c>
      <c r="B30459" t="s">
        <v>28971</v>
      </c>
    </row>
    <row r="30460" spans="1:2">
      <c r="A30460" s="1">
        <v>2080100245523</v>
      </c>
      <c r="B30460" t="s">
        <v>28972</v>
      </c>
    </row>
    <row r="30461" spans="1:2">
      <c r="A30461" s="1">
        <v>2080100245530</v>
      </c>
      <c r="B30461" t="s">
        <v>28973</v>
      </c>
    </row>
    <row r="30462" spans="1:2">
      <c r="A30462" s="1">
        <v>2080100245547</v>
      </c>
      <c r="B30462" t="s">
        <v>28974</v>
      </c>
    </row>
    <row r="30463" spans="1:2">
      <c r="A30463" s="1">
        <v>2080100245554</v>
      </c>
      <c r="B30463" t="s">
        <v>28975</v>
      </c>
    </row>
    <row r="30464" spans="1:2">
      <c r="A30464" s="1">
        <v>2080100245561</v>
      </c>
      <c r="B30464" t="s">
        <v>28976</v>
      </c>
    </row>
    <row r="30465" spans="1:2">
      <c r="A30465" s="1">
        <v>2080100245578</v>
      </c>
      <c r="B30465" t="s">
        <v>28977</v>
      </c>
    </row>
    <row r="30466" spans="1:2">
      <c r="A30466" s="1">
        <v>2080100245585</v>
      </c>
      <c r="B30466" t="s">
        <v>28978</v>
      </c>
    </row>
    <row r="30467" spans="1:2">
      <c r="A30467" s="1">
        <v>2080100245592</v>
      </c>
      <c r="B30467" t="s">
        <v>28979</v>
      </c>
    </row>
    <row r="30468" spans="1:2">
      <c r="A30468" s="1">
        <v>2080100245608</v>
      </c>
      <c r="B30468" t="s">
        <v>28980</v>
      </c>
    </row>
    <row r="30469" spans="1:2">
      <c r="A30469" s="1">
        <v>2080100245615</v>
      </c>
      <c r="B30469" t="s">
        <v>28981</v>
      </c>
    </row>
    <row r="30470" spans="1:2">
      <c r="A30470" s="1">
        <v>2080100245622</v>
      </c>
      <c r="B30470" t="s">
        <v>28982</v>
      </c>
    </row>
    <row r="30471" spans="1:2">
      <c r="A30471" s="1">
        <v>2080100245639</v>
      </c>
      <c r="B30471" t="s">
        <v>28983</v>
      </c>
    </row>
    <row r="30472" spans="1:2">
      <c r="A30472" s="1">
        <v>2080100245646</v>
      </c>
      <c r="B30472" t="s">
        <v>28984</v>
      </c>
    </row>
    <row r="30473" spans="1:2">
      <c r="A30473" s="1">
        <v>2080100245653</v>
      </c>
      <c r="B30473" t="s">
        <v>22663</v>
      </c>
    </row>
    <row r="30474" spans="1:2">
      <c r="A30474" s="1">
        <v>2080100245660</v>
      </c>
      <c r="B30474" t="s">
        <v>22664</v>
      </c>
    </row>
    <row r="30475" spans="1:2">
      <c r="A30475" s="1">
        <v>2080100245677</v>
      </c>
      <c r="B30475" t="s">
        <v>28985</v>
      </c>
    </row>
    <row r="30476" spans="1:2">
      <c r="A30476" s="1">
        <v>2080100245684</v>
      </c>
      <c r="B30476" t="s">
        <v>28986</v>
      </c>
    </row>
    <row r="30477" spans="1:2">
      <c r="A30477" s="1">
        <v>2080100245691</v>
      </c>
      <c r="B30477" t="s">
        <v>28987</v>
      </c>
    </row>
    <row r="30478" spans="1:2">
      <c r="A30478" s="1">
        <v>2080100245707</v>
      </c>
      <c r="B30478" t="e">
        <f ca="1">+T-STOP VALVE WATERTEC MVF(3) BURGUNDY</f>
        <v>#NAME?</v>
      </c>
    </row>
    <row r="30479" spans="1:2">
      <c r="A30479" s="1">
        <v>2080100245714</v>
      </c>
      <c r="B30479" t="e">
        <f ca="1">+T-STOP VALVE WATERTEC MVF(3) WHITE</f>
        <v>#NAME?</v>
      </c>
    </row>
    <row r="30480" spans="1:2">
      <c r="A30480" s="1">
        <v>2080100245721</v>
      </c>
      <c r="B30480" t="e">
        <f ca="1">+T-STOP VALVE WATERTEC MVF(3) GRAY</f>
        <v>#NAME?</v>
      </c>
    </row>
    <row r="30481" spans="1:2">
      <c r="A30481" s="1">
        <v>2080100245738</v>
      </c>
      <c r="B30481" t="s">
        <v>22665</v>
      </c>
    </row>
    <row r="30482" spans="1:2">
      <c r="A30482" s="1">
        <v>2080100245745</v>
      </c>
      <c r="B30482" t="s">
        <v>28988</v>
      </c>
    </row>
    <row r="30483" spans="1:2">
      <c r="A30483" s="1">
        <v>2080100245752</v>
      </c>
      <c r="B30483" t="s">
        <v>22666</v>
      </c>
    </row>
    <row r="30484" spans="1:2">
      <c r="A30484" s="1">
        <v>2080100245769</v>
      </c>
      <c r="B30484" t="s">
        <v>28989</v>
      </c>
    </row>
    <row r="30485" spans="1:2">
      <c r="A30485" s="1">
        <v>2080100245776</v>
      </c>
      <c r="B30485" t="s">
        <v>28990</v>
      </c>
    </row>
    <row r="30486" spans="1:2">
      <c r="A30486" s="1">
        <v>2080100245783</v>
      </c>
      <c r="B30486" t="s">
        <v>28991</v>
      </c>
    </row>
    <row r="30487" spans="1:2">
      <c r="A30487" s="1">
        <v>2080100245790</v>
      </c>
      <c r="B30487" t="s">
        <v>28992</v>
      </c>
    </row>
    <row r="30488" spans="1:2">
      <c r="A30488" s="1">
        <v>2080100245806</v>
      </c>
      <c r="B30488" t="s">
        <v>28993</v>
      </c>
    </row>
    <row r="30489" spans="1:2">
      <c r="A30489" s="1">
        <v>2080100245813</v>
      </c>
      <c r="B30489" t="s">
        <v>28994</v>
      </c>
    </row>
    <row r="30490" spans="1:2">
      <c r="A30490" s="1">
        <v>2080100245820</v>
      </c>
      <c r="B30490" t="s">
        <v>28995</v>
      </c>
    </row>
    <row r="30491" spans="1:2">
      <c r="A30491" s="1">
        <v>2080100245837</v>
      </c>
      <c r="B30491" t="s">
        <v>28996</v>
      </c>
    </row>
    <row r="30492" spans="1:2">
      <c r="A30492" s="1">
        <v>2080100245844</v>
      </c>
      <c r="B30492" t="s">
        <v>28997</v>
      </c>
    </row>
    <row r="30493" spans="1:2">
      <c r="A30493" s="1">
        <v>2080100245851</v>
      </c>
      <c r="B30493" t="s">
        <v>28998</v>
      </c>
    </row>
    <row r="30494" spans="1:2">
      <c r="A30494" s="1">
        <v>2080100245868</v>
      </c>
      <c r="B30494" t="s">
        <v>28999</v>
      </c>
    </row>
    <row r="30495" spans="1:2">
      <c r="A30495" s="1">
        <v>2080100245875</v>
      </c>
      <c r="B30495" t="s">
        <v>29000</v>
      </c>
    </row>
    <row r="30496" spans="1:2">
      <c r="A30496" s="1">
        <v>2080100245882</v>
      </c>
      <c r="B30496" t="s">
        <v>29001</v>
      </c>
    </row>
    <row r="30497" spans="1:2">
      <c r="A30497" s="1">
        <v>2080100245899</v>
      </c>
      <c r="B30497" t="s">
        <v>29002</v>
      </c>
    </row>
    <row r="30498" spans="1:2">
      <c r="A30498" s="1">
        <v>2080100245905</v>
      </c>
      <c r="B30498" t="s">
        <v>29003</v>
      </c>
    </row>
    <row r="30499" spans="1:2">
      <c r="A30499" s="1">
        <v>2080100245912</v>
      </c>
      <c r="B30499" t="s">
        <v>29004</v>
      </c>
    </row>
    <row r="30500" spans="1:2">
      <c r="A30500" s="1">
        <v>2080100245929</v>
      </c>
      <c r="B30500" t="s">
        <v>29005</v>
      </c>
    </row>
    <row r="30501" spans="1:2">
      <c r="A30501" s="1">
        <v>2080100245936</v>
      </c>
      <c r="B30501" t="s">
        <v>29006</v>
      </c>
    </row>
    <row r="30502" spans="1:2">
      <c r="A30502" s="1">
        <v>2080100245943</v>
      </c>
      <c r="B30502" t="s">
        <v>29007</v>
      </c>
    </row>
    <row r="30503" spans="1:2">
      <c r="A30503" s="1">
        <v>2080100245950</v>
      </c>
      <c r="B30503" t="s">
        <v>29008</v>
      </c>
    </row>
    <row r="30504" spans="1:2">
      <c r="A30504" s="1">
        <v>2080100245967</v>
      </c>
      <c r="B30504" t="s">
        <v>29009</v>
      </c>
    </row>
    <row r="30505" spans="1:2">
      <c r="A30505" s="1">
        <v>2080100245974</v>
      </c>
      <c r="B30505" t="s">
        <v>29010</v>
      </c>
    </row>
    <row r="30506" spans="1:2">
      <c r="A30506" s="1">
        <v>2080100245981</v>
      </c>
      <c r="B30506" t="s">
        <v>29011</v>
      </c>
    </row>
    <row r="30507" spans="1:2">
      <c r="A30507" s="1">
        <v>2080100245998</v>
      </c>
      <c r="B30507" t="s">
        <v>29012</v>
      </c>
    </row>
    <row r="30508" spans="1:2">
      <c r="A30508" s="1">
        <v>2080100246001</v>
      </c>
      <c r="B30508" t="s">
        <v>29013</v>
      </c>
    </row>
    <row r="30509" spans="1:2">
      <c r="A30509" s="1">
        <v>2080100246018</v>
      </c>
      <c r="B30509" t="s">
        <v>29014</v>
      </c>
    </row>
    <row r="30510" spans="1:2">
      <c r="A30510" s="1">
        <v>2080100246025</v>
      </c>
      <c r="B30510" t="s">
        <v>29015</v>
      </c>
    </row>
    <row r="30511" spans="1:2">
      <c r="A30511" s="1">
        <v>2080100246032</v>
      </c>
      <c r="B30511" t="s">
        <v>29016</v>
      </c>
    </row>
    <row r="30512" spans="1:2">
      <c r="A30512" s="1">
        <v>2080100246049</v>
      </c>
      <c r="B30512" t="s">
        <v>29017</v>
      </c>
    </row>
    <row r="30513" spans="1:2">
      <c r="A30513" s="1">
        <v>2080100246056</v>
      </c>
      <c r="B30513" t="s">
        <v>29018</v>
      </c>
    </row>
    <row r="30514" spans="1:2">
      <c r="A30514" s="1">
        <v>2080100246063</v>
      </c>
      <c r="B30514" t="s">
        <v>29019</v>
      </c>
    </row>
    <row r="30515" spans="1:2">
      <c r="A30515" s="1">
        <v>2080100246070</v>
      </c>
      <c r="B30515" t="s">
        <v>29020</v>
      </c>
    </row>
    <row r="30516" spans="1:2">
      <c r="A30516" s="1">
        <v>2080100246087</v>
      </c>
      <c r="B30516" t="s">
        <v>29021</v>
      </c>
    </row>
    <row r="30517" spans="1:2">
      <c r="A30517" s="1">
        <v>2080100246094</v>
      </c>
      <c r="B30517" t="s">
        <v>29022</v>
      </c>
    </row>
    <row r="30518" spans="1:2">
      <c r="A30518" s="1">
        <v>2080100246100</v>
      </c>
      <c r="B30518" t="s">
        <v>29023</v>
      </c>
    </row>
    <row r="30519" spans="1:2">
      <c r="A30519" s="1">
        <v>2080100246117</v>
      </c>
      <c r="B30519" t="s">
        <v>29024</v>
      </c>
    </row>
    <row r="30520" spans="1:2">
      <c r="A30520" s="1">
        <v>2080100246124</v>
      </c>
      <c r="B30520" t="s">
        <v>29025</v>
      </c>
    </row>
    <row r="30521" spans="1:2">
      <c r="A30521" s="1">
        <v>2080100246131</v>
      </c>
      <c r="B30521" t="s">
        <v>29026</v>
      </c>
    </row>
    <row r="30522" spans="1:2">
      <c r="A30522" s="1">
        <v>2080100246148</v>
      </c>
      <c r="B30522" t="s">
        <v>29027</v>
      </c>
    </row>
    <row r="30523" spans="1:2">
      <c r="A30523" s="1">
        <v>2080100246155</v>
      </c>
      <c r="B30523" t="s">
        <v>29028</v>
      </c>
    </row>
    <row r="30524" spans="1:2">
      <c r="A30524" s="1">
        <v>2080100246162</v>
      </c>
      <c r="B30524" t="s">
        <v>29029</v>
      </c>
    </row>
    <row r="30525" spans="1:2">
      <c r="A30525" s="1">
        <v>2080100246179</v>
      </c>
      <c r="B30525" t="s">
        <v>29030</v>
      </c>
    </row>
    <row r="30526" spans="1:2">
      <c r="A30526" s="1">
        <v>2080100246186</v>
      </c>
      <c r="B30526" t="s">
        <v>29031</v>
      </c>
    </row>
    <row r="30527" spans="1:2">
      <c r="A30527" s="1">
        <v>2080100246193</v>
      </c>
      <c r="B30527" t="s">
        <v>29032</v>
      </c>
    </row>
    <row r="30528" spans="1:2">
      <c r="A30528" s="1">
        <v>2080100246209</v>
      </c>
      <c r="B30528" t="s">
        <v>29033</v>
      </c>
    </row>
    <row r="30529" spans="1:2">
      <c r="A30529" s="1">
        <v>2080100246216</v>
      </c>
      <c r="B30529" t="s">
        <v>29034</v>
      </c>
    </row>
    <row r="30530" spans="1:2">
      <c r="A30530" s="1">
        <v>2080100246223</v>
      </c>
      <c r="B30530" t="s">
        <v>29035</v>
      </c>
    </row>
    <row r="30531" spans="1:2">
      <c r="A30531" s="1">
        <v>2080100246230</v>
      </c>
      <c r="B30531" t="s">
        <v>29036</v>
      </c>
    </row>
    <row r="30532" spans="1:2">
      <c r="A30532" s="1">
        <v>2080100246247</v>
      </c>
      <c r="B30532" t="s">
        <v>29037</v>
      </c>
    </row>
    <row r="30533" spans="1:2">
      <c r="A30533" s="1">
        <v>2080100246254</v>
      </c>
      <c r="B30533" t="s">
        <v>29038</v>
      </c>
    </row>
    <row r="30534" spans="1:2">
      <c r="A30534" s="1">
        <v>2080100246261</v>
      </c>
      <c r="B30534" t="s">
        <v>29039</v>
      </c>
    </row>
    <row r="30535" spans="1:2">
      <c r="A30535" s="1">
        <v>2080100246278</v>
      </c>
      <c r="B30535" t="s">
        <v>29040</v>
      </c>
    </row>
    <row r="30536" spans="1:2">
      <c r="A30536" s="1">
        <v>2080100246285</v>
      </c>
      <c r="B30536" t="s">
        <v>29041</v>
      </c>
    </row>
    <row r="30537" spans="1:2">
      <c r="A30537" s="1">
        <v>2080100246292</v>
      </c>
      <c r="B30537" t="s">
        <v>29042</v>
      </c>
    </row>
    <row r="30538" spans="1:2">
      <c r="A30538" s="1">
        <v>2080100246308</v>
      </c>
      <c r="B30538" t="s">
        <v>29043</v>
      </c>
    </row>
    <row r="30539" spans="1:2">
      <c r="A30539" s="1">
        <v>2080100246315</v>
      </c>
      <c r="B30539" t="s">
        <v>29044</v>
      </c>
    </row>
    <row r="30540" spans="1:2">
      <c r="A30540" s="1">
        <v>2080100246322</v>
      </c>
      <c r="B30540" t="s">
        <v>29045</v>
      </c>
    </row>
    <row r="30541" spans="1:2">
      <c r="A30541" s="1">
        <v>2080100246339</v>
      </c>
      <c r="B30541" t="s">
        <v>29046</v>
      </c>
    </row>
    <row r="30542" spans="1:2">
      <c r="A30542" s="1">
        <v>2080100246346</v>
      </c>
      <c r="B30542" t="s">
        <v>23392</v>
      </c>
    </row>
    <row r="30543" spans="1:2">
      <c r="A30543" s="1">
        <v>2080100246353</v>
      </c>
      <c r="B30543" t="s">
        <v>29047</v>
      </c>
    </row>
    <row r="30544" spans="1:2">
      <c r="A30544" s="1">
        <v>2080100246360</v>
      </c>
      <c r="B30544" t="s">
        <v>29048</v>
      </c>
    </row>
    <row r="30545" spans="1:2">
      <c r="A30545" s="1">
        <v>2080100246377</v>
      </c>
      <c r="B30545" t="s">
        <v>29049</v>
      </c>
    </row>
    <row r="30546" spans="1:2">
      <c r="A30546" s="1">
        <v>2080100246384</v>
      </c>
      <c r="B30546" t="s">
        <v>29050</v>
      </c>
    </row>
    <row r="30547" spans="1:2">
      <c r="A30547" s="1">
        <v>2080100246391</v>
      </c>
      <c r="B30547" t="s">
        <v>29051</v>
      </c>
    </row>
    <row r="30548" spans="1:2">
      <c r="A30548" s="1">
        <v>2080100246407</v>
      </c>
      <c r="B30548" t="s">
        <v>29052</v>
      </c>
    </row>
    <row r="30549" spans="1:2">
      <c r="A30549" s="1">
        <v>2080100246414</v>
      </c>
      <c r="B30549" t="s">
        <v>29053</v>
      </c>
    </row>
    <row r="30550" spans="1:2">
      <c r="A30550" s="1">
        <v>2080100246421</v>
      </c>
      <c r="B30550" t="s">
        <v>29054</v>
      </c>
    </row>
    <row r="30551" spans="1:2">
      <c r="A30551" s="1">
        <v>2080100246438</v>
      </c>
      <c r="B30551" t="s">
        <v>29055</v>
      </c>
    </row>
    <row r="30552" spans="1:2">
      <c r="A30552" s="1">
        <v>2080100246445</v>
      </c>
      <c r="B30552" t="s">
        <v>29056</v>
      </c>
    </row>
    <row r="30553" spans="1:2">
      <c r="A30553" s="1">
        <v>2080100246452</v>
      </c>
      <c r="B30553" t="s">
        <v>29057</v>
      </c>
    </row>
    <row r="30554" spans="1:2">
      <c r="A30554" s="1">
        <v>2080100246469</v>
      </c>
      <c r="B30554" t="s">
        <v>22667</v>
      </c>
    </row>
    <row r="30555" spans="1:2">
      <c r="A30555" s="1">
        <v>2080100246476</v>
      </c>
      <c r="B30555" t="s">
        <v>22668</v>
      </c>
    </row>
    <row r="30556" spans="1:2">
      <c r="A30556" s="1">
        <v>2080100246483</v>
      </c>
      <c r="B30556" t="s">
        <v>29058</v>
      </c>
    </row>
    <row r="30557" spans="1:2">
      <c r="A30557" s="1">
        <v>2080100246490</v>
      </c>
      <c r="B30557" t="s">
        <v>29059</v>
      </c>
    </row>
    <row r="30558" spans="1:2">
      <c r="A30558" s="1">
        <v>2080100246506</v>
      </c>
      <c r="B30558" t="s">
        <v>29060</v>
      </c>
    </row>
    <row r="30559" spans="1:2">
      <c r="A30559" s="1">
        <v>2080100246513</v>
      </c>
      <c r="B30559" t="s">
        <v>29061</v>
      </c>
    </row>
    <row r="30560" spans="1:2">
      <c r="A30560" s="1">
        <v>2080100246520</v>
      </c>
      <c r="B30560" t="s">
        <v>29062</v>
      </c>
    </row>
    <row r="30561" spans="1:2">
      <c r="A30561" s="1">
        <v>2080100246537</v>
      </c>
      <c r="B30561" t="s">
        <v>22669</v>
      </c>
    </row>
    <row r="30562" spans="1:2">
      <c r="A30562" s="1">
        <v>2080100246544</v>
      </c>
      <c r="B30562" t="s">
        <v>29063</v>
      </c>
    </row>
    <row r="30563" spans="1:2">
      <c r="A30563" s="1">
        <v>2080100246551</v>
      </c>
      <c r="B30563" t="s">
        <v>22670</v>
      </c>
    </row>
    <row r="30564" spans="1:2">
      <c r="A30564" s="1">
        <v>2080100246568</v>
      </c>
      <c r="B30564" t="s">
        <v>29064</v>
      </c>
    </row>
    <row r="30565" spans="1:2">
      <c r="A30565" s="1">
        <v>2080100246575</v>
      </c>
      <c r="B30565" t="s">
        <v>29065</v>
      </c>
    </row>
    <row r="30566" spans="1:2">
      <c r="A30566" s="1">
        <v>2080100246582</v>
      </c>
      <c r="B30566" t="s">
        <v>29066</v>
      </c>
    </row>
    <row r="30567" spans="1:2">
      <c r="A30567" s="1">
        <v>2080100246599</v>
      </c>
      <c r="B30567" t="s">
        <v>29067</v>
      </c>
    </row>
    <row r="30568" spans="1:2">
      <c r="A30568" s="1">
        <v>2080100246605</v>
      </c>
      <c r="B30568" t="s">
        <v>29068</v>
      </c>
    </row>
    <row r="30569" spans="1:2">
      <c r="A30569" s="1">
        <v>2080100246612</v>
      </c>
      <c r="B30569" t="s">
        <v>29069</v>
      </c>
    </row>
    <row r="30570" spans="1:2">
      <c r="A30570" s="1">
        <v>2080100246629</v>
      </c>
      <c r="B30570" t="s">
        <v>29070</v>
      </c>
    </row>
    <row r="30571" spans="1:2">
      <c r="A30571" s="1">
        <v>2080100246636</v>
      </c>
      <c r="B30571" t="s">
        <v>29071</v>
      </c>
    </row>
    <row r="30572" spans="1:2">
      <c r="A30572" s="1">
        <v>2080100246643</v>
      </c>
      <c r="B30572" t="s">
        <v>29072</v>
      </c>
    </row>
    <row r="30573" spans="1:2">
      <c r="A30573" s="1">
        <v>2080100246650</v>
      </c>
      <c r="B30573" t="s">
        <v>29073</v>
      </c>
    </row>
    <row r="30574" spans="1:2">
      <c r="A30574" s="1">
        <v>2080100246667</v>
      </c>
      <c r="B30574" t="s">
        <v>29074</v>
      </c>
    </row>
    <row r="30575" spans="1:2">
      <c r="A30575" s="1">
        <v>2080100246674</v>
      </c>
      <c r="B30575" t="s">
        <v>29075</v>
      </c>
    </row>
    <row r="30576" spans="1:2">
      <c r="A30576" s="1">
        <v>2080100246681</v>
      </c>
      <c r="B30576" t="s">
        <v>29076</v>
      </c>
    </row>
    <row r="30577" spans="1:2">
      <c r="A30577" s="1">
        <v>2080100246698</v>
      </c>
      <c r="B30577" t="s">
        <v>29077</v>
      </c>
    </row>
    <row r="30578" spans="1:2">
      <c r="A30578" s="1">
        <v>2080100246704</v>
      </c>
      <c r="B30578" t="s">
        <v>29078</v>
      </c>
    </row>
    <row r="30579" spans="1:2">
      <c r="A30579" s="1">
        <v>2080100246711</v>
      </c>
      <c r="B30579" t="s">
        <v>29079</v>
      </c>
    </row>
    <row r="30580" spans="1:2">
      <c r="A30580" s="1">
        <v>2080100246728</v>
      </c>
      <c r="B30580" t="s">
        <v>29080</v>
      </c>
    </row>
    <row r="30581" spans="1:2">
      <c r="A30581" s="1">
        <v>2080100246735</v>
      </c>
      <c r="B30581" t="s">
        <v>29081</v>
      </c>
    </row>
    <row r="30582" spans="1:2">
      <c r="A30582" s="1">
        <v>2080100246742</v>
      </c>
      <c r="B30582" t="s">
        <v>29082</v>
      </c>
    </row>
    <row r="30583" spans="1:2">
      <c r="A30583" s="1">
        <v>2080100246759</v>
      </c>
      <c r="B30583" t="s">
        <v>29083</v>
      </c>
    </row>
    <row r="30584" spans="1:2">
      <c r="A30584" s="1">
        <v>2080100246766</v>
      </c>
      <c r="B30584" t="s">
        <v>29084</v>
      </c>
    </row>
    <row r="30585" spans="1:2">
      <c r="A30585" s="1">
        <v>2080100246773</v>
      </c>
      <c r="B30585" t="s">
        <v>29085</v>
      </c>
    </row>
    <row r="30586" spans="1:2">
      <c r="A30586" s="1">
        <v>2080100246780</v>
      </c>
      <c r="B30586" t="s">
        <v>22671</v>
      </c>
    </row>
    <row r="30587" spans="1:2">
      <c r="A30587" s="1">
        <v>2080100246797</v>
      </c>
      <c r="B30587" t="s">
        <v>22672</v>
      </c>
    </row>
    <row r="30588" spans="1:2">
      <c r="A30588" s="1">
        <v>2080100246803</v>
      </c>
      <c r="B30588" t="s">
        <v>29086</v>
      </c>
    </row>
    <row r="30589" spans="1:2">
      <c r="A30589" s="1">
        <v>2080100246810</v>
      </c>
      <c r="B30589" t="s">
        <v>29087</v>
      </c>
    </row>
    <row r="30590" spans="1:2">
      <c r="A30590" s="1">
        <v>2080100246827</v>
      </c>
      <c r="B30590" t="s">
        <v>22673</v>
      </c>
    </row>
    <row r="30591" spans="1:2">
      <c r="A30591" s="1">
        <v>2080100246834</v>
      </c>
      <c r="B30591" t="s">
        <v>29088</v>
      </c>
    </row>
    <row r="30592" spans="1:2">
      <c r="A30592" s="1">
        <v>2080100246841</v>
      </c>
      <c r="B30592" t="s">
        <v>29089</v>
      </c>
    </row>
    <row r="30593" spans="1:2">
      <c r="A30593" s="1">
        <v>2080100246858</v>
      </c>
      <c r="B30593" t="s">
        <v>29090</v>
      </c>
    </row>
    <row r="30594" spans="1:2">
      <c r="A30594" s="1">
        <v>2080100246865</v>
      </c>
      <c r="B30594" t="s">
        <v>29091</v>
      </c>
    </row>
    <row r="30595" spans="1:2">
      <c r="A30595" s="1">
        <v>2080100246872</v>
      </c>
      <c r="B30595" t="s">
        <v>29092</v>
      </c>
    </row>
    <row r="30596" spans="1:2">
      <c r="A30596" s="1">
        <v>2080100246889</v>
      </c>
      <c r="B30596" t="s">
        <v>29093</v>
      </c>
    </row>
    <row r="30597" spans="1:2">
      <c r="A30597" s="1">
        <v>2080100246896</v>
      </c>
      <c r="B30597" t="s">
        <v>22674</v>
      </c>
    </row>
    <row r="30598" spans="1:2">
      <c r="A30598" s="1">
        <v>2080100246902</v>
      </c>
      <c r="B30598" t="s">
        <v>22675</v>
      </c>
    </row>
    <row r="30599" spans="1:2">
      <c r="A30599" s="1">
        <v>2080100246919</v>
      </c>
      <c r="B30599" t="s">
        <v>22676</v>
      </c>
    </row>
    <row r="30600" spans="1:2">
      <c r="A30600" s="1">
        <v>2080100246926</v>
      </c>
      <c r="B30600" t="s">
        <v>22677</v>
      </c>
    </row>
    <row r="30601" spans="1:2">
      <c r="A30601" s="1">
        <v>2080100246933</v>
      </c>
      <c r="B30601" t="s">
        <v>22678</v>
      </c>
    </row>
    <row r="30602" spans="1:2">
      <c r="A30602" s="1">
        <v>2080100246940</v>
      </c>
      <c r="B30602" t="s">
        <v>22679</v>
      </c>
    </row>
    <row r="30603" spans="1:2">
      <c r="A30603" s="1">
        <v>2080100246957</v>
      </c>
      <c r="B30603" t="s">
        <v>22680</v>
      </c>
    </row>
    <row r="30604" spans="1:2">
      <c r="A30604" s="1">
        <v>2080100246964</v>
      </c>
      <c r="B30604" t="s">
        <v>22681</v>
      </c>
    </row>
    <row r="30605" spans="1:2">
      <c r="A30605" s="1">
        <v>2080100246971</v>
      </c>
      <c r="B30605" t="s">
        <v>22682</v>
      </c>
    </row>
    <row r="30606" spans="1:2">
      <c r="A30606" s="1">
        <v>2080100246988</v>
      </c>
      <c r="B30606" t="s">
        <v>22683</v>
      </c>
    </row>
    <row r="30607" spans="1:2">
      <c r="A30607" s="1">
        <v>2080100246995</v>
      </c>
      <c r="B30607" t="s">
        <v>22684</v>
      </c>
    </row>
    <row r="30608" spans="1:2">
      <c r="A30608" s="1">
        <v>2080100247008</v>
      </c>
      <c r="B30608" t="s">
        <v>22685</v>
      </c>
    </row>
    <row r="30609" spans="1:2">
      <c r="A30609" s="1">
        <v>2080100247015</v>
      </c>
      <c r="B30609" t="s">
        <v>22686</v>
      </c>
    </row>
    <row r="30610" spans="1:2">
      <c r="A30610" s="1">
        <v>2080100247022</v>
      </c>
      <c r="B30610" t="s">
        <v>29094</v>
      </c>
    </row>
    <row r="30611" spans="1:2">
      <c r="A30611" s="1">
        <v>2080100247039</v>
      </c>
      <c r="B30611" t="s">
        <v>29095</v>
      </c>
    </row>
    <row r="30612" spans="1:2">
      <c r="A30612" s="1">
        <v>2080100247046</v>
      </c>
      <c r="B30612" t="s">
        <v>29096</v>
      </c>
    </row>
    <row r="30613" spans="1:2">
      <c r="A30613" s="1">
        <v>2080100247053</v>
      </c>
      <c r="B30613" t="s">
        <v>29097</v>
      </c>
    </row>
    <row r="30614" spans="1:2">
      <c r="A30614" s="1">
        <v>2080100247060</v>
      </c>
      <c r="B30614" t="s">
        <v>29098</v>
      </c>
    </row>
    <row r="30615" spans="1:2">
      <c r="A30615" s="1">
        <v>2080100247077</v>
      </c>
      <c r="B30615" t="s">
        <v>29099</v>
      </c>
    </row>
    <row r="30616" spans="1:2">
      <c r="A30616" s="1">
        <v>2080100247084</v>
      </c>
      <c r="B30616" t="s">
        <v>29100</v>
      </c>
    </row>
    <row r="30617" spans="1:2">
      <c r="A30617" s="1">
        <v>2080100247091</v>
      </c>
      <c r="B30617" t="s">
        <v>29101</v>
      </c>
    </row>
    <row r="30618" spans="1:2">
      <c r="A30618" s="1">
        <v>2080100247107</v>
      </c>
      <c r="B30618" t="s">
        <v>29102</v>
      </c>
    </row>
    <row r="30619" spans="1:2">
      <c r="A30619" s="1">
        <v>2080100247114</v>
      </c>
      <c r="B30619" t="s">
        <v>29103</v>
      </c>
    </row>
    <row r="30620" spans="1:2">
      <c r="A30620" s="1">
        <v>2080100247121</v>
      </c>
      <c r="B30620" t="s">
        <v>29104</v>
      </c>
    </row>
    <row r="30621" spans="1:2">
      <c r="A30621" s="1">
        <v>2080100247138</v>
      </c>
      <c r="B30621" t="s">
        <v>29105</v>
      </c>
    </row>
    <row r="30622" spans="1:2">
      <c r="A30622" s="1">
        <v>2080100247145</v>
      </c>
      <c r="B30622" t="s">
        <v>29106</v>
      </c>
    </row>
    <row r="30623" spans="1:2">
      <c r="A30623" s="1">
        <v>2080100247152</v>
      </c>
      <c r="B30623" t="s">
        <v>29107</v>
      </c>
    </row>
    <row r="30624" spans="1:2">
      <c r="A30624" s="1">
        <v>2080100247169</v>
      </c>
      <c r="B30624" t="s">
        <v>29108</v>
      </c>
    </row>
    <row r="30625" spans="1:2">
      <c r="A30625" s="1">
        <v>2080100247176</v>
      </c>
      <c r="B30625" t="s">
        <v>29109</v>
      </c>
    </row>
    <row r="30626" spans="1:2">
      <c r="A30626" s="1">
        <v>2080100247183</v>
      </c>
      <c r="B30626" t="s">
        <v>29110</v>
      </c>
    </row>
    <row r="30627" spans="1:2">
      <c r="A30627" s="1">
        <v>2080100247190</v>
      </c>
      <c r="B30627" t="s">
        <v>29111</v>
      </c>
    </row>
    <row r="30628" spans="1:2">
      <c r="A30628" s="1">
        <v>2080100247206</v>
      </c>
      <c r="B30628" t="s">
        <v>29112</v>
      </c>
    </row>
    <row r="30629" spans="1:2">
      <c r="A30629" s="1">
        <v>2080100247213</v>
      </c>
      <c r="B30629" t="s">
        <v>29113</v>
      </c>
    </row>
    <row r="30630" spans="1:2">
      <c r="A30630" s="1">
        <v>2080100247220</v>
      </c>
      <c r="B30630" t="s">
        <v>29114</v>
      </c>
    </row>
    <row r="30631" spans="1:2">
      <c r="A30631" s="1">
        <v>2080100247237</v>
      </c>
      <c r="B30631" t="s">
        <v>29115</v>
      </c>
    </row>
    <row r="30632" spans="1:2">
      <c r="A30632" s="1">
        <v>2080100247244</v>
      </c>
      <c r="B30632" t="s">
        <v>29116</v>
      </c>
    </row>
    <row r="30633" spans="1:2">
      <c r="A30633" s="1">
        <v>2080100247251</v>
      </c>
      <c r="B30633" t="s">
        <v>29117</v>
      </c>
    </row>
    <row r="30634" spans="1:2">
      <c r="A30634" s="1">
        <v>2080100247268</v>
      </c>
      <c r="B30634" t="s">
        <v>29118</v>
      </c>
    </row>
    <row r="30635" spans="1:2">
      <c r="A30635" s="1">
        <v>2080100247275</v>
      </c>
      <c r="B30635" t="s">
        <v>29119</v>
      </c>
    </row>
    <row r="30636" spans="1:2">
      <c r="A30636" s="1">
        <v>2080100247282</v>
      </c>
      <c r="B30636" t="s">
        <v>29120</v>
      </c>
    </row>
    <row r="30637" spans="1:2">
      <c r="A30637" s="1">
        <v>2080100247299</v>
      </c>
      <c r="B30637" t="s">
        <v>29121</v>
      </c>
    </row>
    <row r="30638" spans="1:2">
      <c r="A30638" s="1">
        <v>2080100247305</v>
      </c>
      <c r="B30638" t="s">
        <v>29122</v>
      </c>
    </row>
    <row r="30639" spans="1:2">
      <c r="A30639" s="1">
        <v>2080100247312</v>
      </c>
      <c r="B30639" t="s">
        <v>29123</v>
      </c>
    </row>
    <row r="30640" spans="1:2">
      <c r="A30640" s="1">
        <v>2080100247329</v>
      </c>
      <c r="B30640" t="s">
        <v>29124</v>
      </c>
    </row>
    <row r="30641" spans="1:2">
      <c r="A30641" s="1">
        <v>2080100247336</v>
      </c>
      <c r="B30641" t="s">
        <v>29125</v>
      </c>
    </row>
    <row r="30642" spans="1:2">
      <c r="A30642" s="1">
        <v>2080100247343</v>
      </c>
      <c r="B30642" t="s">
        <v>29126</v>
      </c>
    </row>
    <row r="30643" spans="1:2">
      <c r="A30643" s="1">
        <v>2080100247350</v>
      </c>
      <c r="B30643" t="s">
        <v>29127</v>
      </c>
    </row>
    <row r="30644" spans="1:2">
      <c r="A30644" s="1">
        <v>2080100247367</v>
      </c>
      <c r="B30644" t="s">
        <v>29128</v>
      </c>
    </row>
    <row r="30645" spans="1:2">
      <c r="A30645" s="1">
        <v>2080100247374</v>
      </c>
      <c r="B30645" t="s">
        <v>29129</v>
      </c>
    </row>
    <row r="30646" spans="1:2">
      <c r="A30646" s="1">
        <v>2080100247381</v>
      </c>
      <c r="B30646" t="s">
        <v>29130</v>
      </c>
    </row>
    <row r="30647" spans="1:2">
      <c r="A30647" s="1">
        <v>2080100247398</v>
      </c>
      <c r="B30647" t="s">
        <v>29131</v>
      </c>
    </row>
    <row r="30648" spans="1:2">
      <c r="A30648" s="1">
        <v>2080100247404</v>
      </c>
      <c r="B30648" t="s">
        <v>29132</v>
      </c>
    </row>
    <row r="30649" spans="1:2">
      <c r="A30649" s="1">
        <v>2080100247411</v>
      </c>
      <c r="B30649" t="s">
        <v>29133</v>
      </c>
    </row>
    <row r="30650" spans="1:2">
      <c r="A30650" s="1">
        <v>2080100247428</v>
      </c>
      <c r="B30650" t="s">
        <v>29134</v>
      </c>
    </row>
    <row r="30651" spans="1:2">
      <c r="A30651" s="1">
        <v>2080100247435</v>
      </c>
      <c r="B30651" t="s">
        <v>29135</v>
      </c>
    </row>
    <row r="30652" spans="1:2">
      <c r="A30652" s="1">
        <v>2080100247442</v>
      </c>
      <c r="B30652" t="s">
        <v>29136</v>
      </c>
    </row>
    <row r="30653" spans="1:2">
      <c r="A30653" s="1">
        <v>2080100247459</v>
      </c>
      <c r="B30653" t="s">
        <v>29137</v>
      </c>
    </row>
    <row r="30654" spans="1:2">
      <c r="A30654" s="1">
        <v>2080100247466</v>
      </c>
      <c r="B30654" t="s">
        <v>29138</v>
      </c>
    </row>
    <row r="30655" spans="1:2">
      <c r="A30655" s="1">
        <v>2080100247473</v>
      </c>
      <c r="B30655" t="s">
        <v>29139</v>
      </c>
    </row>
    <row r="30656" spans="1:2">
      <c r="A30656" s="1">
        <v>2080100247480</v>
      </c>
      <c r="B30656" t="s">
        <v>29140</v>
      </c>
    </row>
    <row r="30657" spans="1:2">
      <c r="A30657" s="1">
        <v>2080100247497</v>
      </c>
      <c r="B30657" t="s">
        <v>29141</v>
      </c>
    </row>
    <row r="30658" spans="1:2">
      <c r="A30658" s="1">
        <v>2080100247503</v>
      </c>
      <c r="B30658" t="s">
        <v>29142</v>
      </c>
    </row>
    <row r="30659" spans="1:2">
      <c r="A30659" s="1">
        <v>2080100247510</v>
      </c>
      <c r="B30659" t="s">
        <v>29143</v>
      </c>
    </row>
    <row r="30660" spans="1:2">
      <c r="A30660" s="1">
        <v>2080100247527</v>
      </c>
      <c r="B30660" t="s">
        <v>29144</v>
      </c>
    </row>
    <row r="30661" spans="1:2">
      <c r="A30661" s="1">
        <v>2080100247534</v>
      </c>
      <c r="B30661" t="s">
        <v>29145</v>
      </c>
    </row>
    <row r="30662" spans="1:2">
      <c r="A30662" s="1">
        <v>2080100247541</v>
      </c>
      <c r="B30662" t="s">
        <v>29146</v>
      </c>
    </row>
    <row r="30663" spans="1:2">
      <c r="A30663" s="1">
        <v>2080100247558</v>
      </c>
      <c r="B30663" t="s">
        <v>29147</v>
      </c>
    </row>
    <row r="30664" spans="1:2">
      <c r="A30664" s="1">
        <v>2080100247565</v>
      </c>
      <c r="B30664" t="s">
        <v>29148</v>
      </c>
    </row>
    <row r="30665" spans="1:2">
      <c r="A30665" s="1">
        <v>2080100247572</v>
      </c>
      <c r="B30665" t="s">
        <v>29149</v>
      </c>
    </row>
    <row r="30666" spans="1:2">
      <c r="A30666" s="1">
        <v>2080100247589</v>
      </c>
      <c r="B30666" t="s">
        <v>29150</v>
      </c>
    </row>
    <row r="30667" spans="1:2">
      <c r="A30667" s="1">
        <v>2080100247596</v>
      </c>
      <c r="B30667" t="s">
        <v>29151</v>
      </c>
    </row>
    <row r="30668" spans="1:2">
      <c r="A30668" s="1">
        <v>2080100247602</v>
      </c>
      <c r="B30668" t="s">
        <v>29152</v>
      </c>
    </row>
    <row r="30669" spans="1:2">
      <c r="A30669" s="1">
        <v>2080100247619</v>
      </c>
      <c r="B30669" t="s">
        <v>29153</v>
      </c>
    </row>
    <row r="30670" spans="1:2">
      <c r="A30670" s="1">
        <v>2080100247626</v>
      </c>
      <c r="B30670" t="s">
        <v>29154</v>
      </c>
    </row>
    <row r="30671" spans="1:2">
      <c r="A30671" s="1">
        <v>2080100247633</v>
      </c>
      <c r="B30671" t="s">
        <v>29155</v>
      </c>
    </row>
    <row r="30672" spans="1:2">
      <c r="A30672" s="1">
        <v>2080100247640</v>
      </c>
      <c r="B30672" t="s">
        <v>29156</v>
      </c>
    </row>
    <row r="30673" spans="1:2">
      <c r="A30673" s="1">
        <v>2080100247657</v>
      </c>
      <c r="B30673" t="s">
        <v>29157</v>
      </c>
    </row>
    <row r="30674" spans="1:2">
      <c r="A30674" s="1">
        <v>2080100247664</v>
      </c>
      <c r="B30674" t="s">
        <v>29158</v>
      </c>
    </row>
    <row r="30675" spans="1:2">
      <c r="A30675" s="1">
        <v>2080100247671</v>
      </c>
      <c r="B30675" t="s">
        <v>29159</v>
      </c>
    </row>
    <row r="30676" spans="1:2">
      <c r="A30676" s="1">
        <v>2080100247688</v>
      </c>
      <c r="B30676" t="s">
        <v>29160</v>
      </c>
    </row>
    <row r="30677" spans="1:2">
      <c r="A30677" s="1">
        <v>2080100247695</v>
      </c>
      <c r="B30677" t="s">
        <v>29161</v>
      </c>
    </row>
    <row r="30678" spans="1:2">
      <c r="A30678" s="1">
        <v>2080100247701</v>
      </c>
      <c r="B30678" t="s">
        <v>29162</v>
      </c>
    </row>
    <row r="30679" spans="1:2">
      <c r="A30679" s="1">
        <v>2080100247718</v>
      </c>
      <c r="B30679" t="s">
        <v>29163</v>
      </c>
    </row>
    <row r="30680" spans="1:2">
      <c r="A30680" s="1">
        <v>2080100247725</v>
      </c>
      <c r="B30680" t="s">
        <v>29164</v>
      </c>
    </row>
    <row r="30681" spans="1:2">
      <c r="A30681" s="1">
        <v>2080100247732</v>
      </c>
      <c r="B30681" t="s">
        <v>29165</v>
      </c>
    </row>
    <row r="30682" spans="1:2">
      <c r="A30682" s="1">
        <v>2080100247749</v>
      </c>
      <c r="B30682" t="s">
        <v>29166</v>
      </c>
    </row>
    <row r="30683" spans="1:2">
      <c r="A30683" s="1">
        <v>2080100247756</v>
      </c>
      <c r="B30683" t="s">
        <v>29167</v>
      </c>
    </row>
    <row r="30684" spans="1:2">
      <c r="A30684" s="1">
        <v>2080100247763</v>
      </c>
      <c r="B30684" t="s">
        <v>29168</v>
      </c>
    </row>
    <row r="30685" spans="1:2">
      <c r="A30685" s="1">
        <v>2080100247770</v>
      </c>
      <c r="B30685" t="s">
        <v>29169</v>
      </c>
    </row>
    <row r="30686" spans="1:2">
      <c r="A30686" s="1">
        <v>2080100247787</v>
      </c>
      <c r="B30686" t="s">
        <v>29170</v>
      </c>
    </row>
    <row r="30687" spans="1:2">
      <c r="A30687" s="1">
        <v>2080100247794</v>
      </c>
      <c r="B30687" t="s">
        <v>29171</v>
      </c>
    </row>
    <row r="30688" spans="1:2">
      <c r="A30688" s="1">
        <v>2080100247800</v>
      </c>
      <c r="B30688" t="s">
        <v>29172</v>
      </c>
    </row>
    <row r="30689" spans="1:2">
      <c r="A30689" s="1">
        <v>2080100247817</v>
      </c>
      <c r="B30689" t="s">
        <v>29173</v>
      </c>
    </row>
    <row r="30690" spans="1:2">
      <c r="A30690" s="1">
        <v>2080100247824</v>
      </c>
      <c r="B30690" t="s">
        <v>29174</v>
      </c>
    </row>
    <row r="30691" spans="1:2">
      <c r="A30691" s="1">
        <v>2080100247831</v>
      </c>
      <c r="B30691" t="s">
        <v>29175</v>
      </c>
    </row>
    <row r="30692" spans="1:2">
      <c r="A30692" s="1">
        <v>2080100247848</v>
      </c>
      <c r="B30692" t="s">
        <v>29176</v>
      </c>
    </row>
    <row r="30693" spans="1:2">
      <c r="A30693" s="1">
        <v>2080100247855</v>
      </c>
      <c r="B30693" t="s">
        <v>29177</v>
      </c>
    </row>
    <row r="30694" spans="1:2">
      <c r="A30694" s="1">
        <v>2080100247862</v>
      </c>
      <c r="B30694" t="s">
        <v>29178</v>
      </c>
    </row>
    <row r="30695" spans="1:2">
      <c r="A30695" s="1">
        <v>2080100247879</v>
      </c>
      <c r="B30695" t="s">
        <v>29179</v>
      </c>
    </row>
    <row r="30696" spans="1:2">
      <c r="A30696" s="1">
        <v>2080100247886</v>
      </c>
      <c r="B30696" t="s">
        <v>29180</v>
      </c>
    </row>
    <row r="30697" spans="1:2">
      <c r="A30697" s="1">
        <v>2080100247893</v>
      </c>
      <c r="B30697" t="s">
        <v>29181</v>
      </c>
    </row>
    <row r="30698" spans="1:2">
      <c r="A30698" s="1">
        <v>2080100247909</v>
      </c>
      <c r="B30698" t="s">
        <v>29182</v>
      </c>
    </row>
    <row r="30699" spans="1:2">
      <c r="A30699" s="1">
        <v>2080100247916</v>
      </c>
      <c r="B30699" t="s">
        <v>29183</v>
      </c>
    </row>
    <row r="30700" spans="1:2">
      <c r="A30700" s="1">
        <v>2080100247923</v>
      </c>
      <c r="B30700" t="s">
        <v>29184</v>
      </c>
    </row>
    <row r="30701" spans="1:2">
      <c r="A30701" s="1">
        <v>2080100247930</v>
      </c>
      <c r="B30701" t="s">
        <v>29185</v>
      </c>
    </row>
    <row r="30702" spans="1:2">
      <c r="A30702" s="1">
        <v>2080100247947</v>
      </c>
      <c r="B30702" t="s">
        <v>29186</v>
      </c>
    </row>
    <row r="30703" spans="1:2">
      <c r="A30703" s="1">
        <v>2080100247954</v>
      </c>
      <c r="B30703" t="s">
        <v>29187</v>
      </c>
    </row>
    <row r="30704" spans="1:2">
      <c r="A30704" s="1">
        <v>2080100247961</v>
      </c>
      <c r="B30704" t="s">
        <v>29188</v>
      </c>
    </row>
    <row r="30705" spans="1:2">
      <c r="A30705" s="1">
        <v>2080100247978</v>
      </c>
      <c r="B30705" t="s">
        <v>29189</v>
      </c>
    </row>
    <row r="30706" spans="1:2">
      <c r="A30706" s="1">
        <v>2080100247985</v>
      </c>
      <c r="B30706" t="s">
        <v>29190</v>
      </c>
    </row>
    <row r="30707" spans="1:2">
      <c r="A30707" s="1">
        <v>2080100247992</v>
      </c>
      <c r="B30707" t="s">
        <v>29191</v>
      </c>
    </row>
    <row r="30708" spans="1:2">
      <c r="A30708" s="1">
        <v>2080100248005</v>
      </c>
      <c r="B30708" t="s">
        <v>29192</v>
      </c>
    </row>
    <row r="30709" spans="1:2">
      <c r="A30709" s="1">
        <v>2080100248012</v>
      </c>
      <c r="B30709" t="s">
        <v>29193</v>
      </c>
    </row>
    <row r="30710" spans="1:2">
      <c r="A30710" s="1">
        <v>2080100248029</v>
      </c>
      <c r="B30710" t="s">
        <v>29194</v>
      </c>
    </row>
    <row r="30711" spans="1:2">
      <c r="A30711" s="1">
        <v>2080100248036</v>
      </c>
      <c r="B30711" t="s">
        <v>29195</v>
      </c>
    </row>
    <row r="30712" spans="1:2">
      <c r="A30712" s="1">
        <v>2080100248043</v>
      </c>
      <c r="B30712" t="s">
        <v>29196</v>
      </c>
    </row>
    <row r="30713" spans="1:2">
      <c r="A30713" s="1">
        <v>2080100248050</v>
      </c>
      <c r="B30713" t="s">
        <v>29197</v>
      </c>
    </row>
    <row r="30714" spans="1:2">
      <c r="A30714" s="1">
        <v>2080100248067</v>
      </c>
      <c r="B30714" t="s">
        <v>29198</v>
      </c>
    </row>
    <row r="30715" spans="1:2">
      <c r="A30715" s="1">
        <v>2080100248074</v>
      </c>
      <c r="B30715" t="s">
        <v>29199</v>
      </c>
    </row>
    <row r="30716" spans="1:2">
      <c r="A30716" s="1">
        <v>2080100248081</v>
      </c>
      <c r="B30716" t="s">
        <v>29200</v>
      </c>
    </row>
    <row r="30717" spans="1:2">
      <c r="A30717" s="1">
        <v>2080100248098</v>
      </c>
      <c r="B30717" t="s">
        <v>29201</v>
      </c>
    </row>
    <row r="30718" spans="1:2">
      <c r="A30718" s="1">
        <v>2080100248104</v>
      </c>
      <c r="B30718" t="s">
        <v>29202</v>
      </c>
    </row>
    <row r="30719" spans="1:2">
      <c r="A30719" s="1">
        <v>2080100248111</v>
      </c>
      <c r="B30719" t="s">
        <v>29203</v>
      </c>
    </row>
    <row r="30720" spans="1:2">
      <c r="A30720" s="1">
        <v>2080100248128</v>
      </c>
      <c r="B30720" t="s">
        <v>29204</v>
      </c>
    </row>
    <row r="30721" spans="1:2">
      <c r="A30721" s="1">
        <v>2080100248135</v>
      </c>
      <c r="B30721" t="s">
        <v>29205</v>
      </c>
    </row>
    <row r="30722" spans="1:2">
      <c r="A30722" s="1">
        <v>2080100248142</v>
      </c>
      <c r="B30722" t="s">
        <v>29206</v>
      </c>
    </row>
    <row r="30723" spans="1:2">
      <c r="A30723" s="1">
        <v>2080100248159</v>
      </c>
      <c r="B30723" t="s">
        <v>29207</v>
      </c>
    </row>
    <row r="30724" spans="1:2">
      <c r="A30724" s="1">
        <v>2080100248166</v>
      </c>
      <c r="B30724" t="s">
        <v>29208</v>
      </c>
    </row>
    <row r="30725" spans="1:2">
      <c r="A30725" s="1">
        <v>2080100248173</v>
      </c>
      <c r="B30725" t="s">
        <v>29209</v>
      </c>
    </row>
    <row r="30726" spans="1:2">
      <c r="A30726" s="1">
        <v>2080100248180</v>
      </c>
      <c r="B30726" t="s">
        <v>29210</v>
      </c>
    </row>
    <row r="30727" spans="1:2">
      <c r="A30727" s="1">
        <v>2080100248197</v>
      </c>
      <c r="B30727" t="s">
        <v>29211</v>
      </c>
    </row>
    <row r="30728" spans="1:2">
      <c r="A30728" s="1">
        <v>2080100248203</v>
      </c>
      <c r="B30728" t="s">
        <v>29212</v>
      </c>
    </row>
    <row r="30729" spans="1:2">
      <c r="A30729" s="1">
        <v>2080100248210</v>
      </c>
      <c r="B30729" t="s">
        <v>29213</v>
      </c>
    </row>
    <row r="30730" spans="1:2">
      <c r="A30730" s="1">
        <v>2080100248227</v>
      </c>
      <c r="B30730" t="s">
        <v>29214</v>
      </c>
    </row>
    <row r="30731" spans="1:2">
      <c r="A30731" s="1">
        <v>2080100248234</v>
      </c>
      <c r="B30731" t="s">
        <v>29215</v>
      </c>
    </row>
    <row r="30732" spans="1:2">
      <c r="A30732" s="1">
        <v>2080100248241</v>
      </c>
      <c r="B30732" t="s">
        <v>29216</v>
      </c>
    </row>
    <row r="30733" spans="1:2">
      <c r="A30733" s="1">
        <v>2080100248258</v>
      </c>
      <c r="B30733" t="s">
        <v>29217</v>
      </c>
    </row>
    <row r="30734" spans="1:2">
      <c r="A30734" s="1">
        <v>2080100248265</v>
      </c>
      <c r="B30734" t="s">
        <v>29218</v>
      </c>
    </row>
    <row r="30735" spans="1:2">
      <c r="A30735" s="1">
        <v>2080100248272</v>
      </c>
      <c r="B30735" t="s">
        <v>29219</v>
      </c>
    </row>
    <row r="30736" spans="1:2">
      <c r="A30736" s="1">
        <v>2080100248289</v>
      </c>
      <c r="B30736" t="s">
        <v>29220</v>
      </c>
    </row>
    <row r="30737" spans="1:2">
      <c r="A30737" s="1">
        <v>2080100248296</v>
      </c>
      <c r="B30737" t="s">
        <v>29221</v>
      </c>
    </row>
    <row r="30738" spans="1:2">
      <c r="A30738" s="1">
        <v>2080100248302</v>
      </c>
      <c r="B30738" t="s">
        <v>29222</v>
      </c>
    </row>
    <row r="30739" spans="1:2">
      <c r="A30739" s="1">
        <v>2080100248319</v>
      </c>
      <c r="B30739" t="s">
        <v>29223</v>
      </c>
    </row>
    <row r="30740" spans="1:2">
      <c r="A30740" s="1">
        <v>2080100248326</v>
      </c>
      <c r="B30740" t="s">
        <v>29224</v>
      </c>
    </row>
    <row r="30741" spans="1:2">
      <c r="A30741" s="1">
        <v>2080100248333</v>
      </c>
      <c r="B30741" t="s">
        <v>29225</v>
      </c>
    </row>
    <row r="30742" spans="1:2">
      <c r="A30742" s="1">
        <v>2080100248340</v>
      </c>
      <c r="B30742" t="s">
        <v>29226</v>
      </c>
    </row>
    <row r="30743" spans="1:2">
      <c r="A30743" s="1">
        <v>2080100248357</v>
      </c>
      <c r="B30743" t="s">
        <v>29227</v>
      </c>
    </row>
    <row r="30744" spans="1:2">
      <c r="A30744" s="1">
        <v>2080100248364</v>
      </c>
      <c r="B30744" t="s">
        <v>29228</v>
      </c>
    </row>
    <row r="30745" spans="1:2">
      <c r="A30745" s="1">
        <v>2080100248371</v>
      </c>
      <c r="B30745" t="s">
        <v>29229</v>
      </c>
    </row>
    <row r="30746" spans="1:2">
      <c r="A30746" s="1">
        <v>2080100248388</v>
      </c>
      <c r="B30746" t="s">
        <v>29230</v>
      </c>
    </row>
    <row r="30747" spans="1:2">
      <c r="A30747" s="1">
        <v>2080100248395</v>
      </c>
      <c r="B30747" t="s">
        <v>29231</v>
      </c>
    </row>
    <row r="30748" spans="1:2">
      <c r="A30748" s="1">
        <v>2080100248401</v>
      </c>
      <c r="B30748" t="s">
        <v>29232</v>
      </c>
    </row>
    <row r="30749" spans="1:2">
      <c r="A30749" s="1">
        <v>2080100248418</v>
      </c>
      <c r="B30749" t="s">
        <v>29233</v>
      </c>
    </row>
    <row r="30750" spans="1:2">
      <c r="A30750" s="1">
        <v>2080100248425</v>
      </c>
      <c r="B30750" t="s">
        <v>29234</v>
      </c>
    </row>
    <row r="30751" spans="1:2">
      <c r="A30751" s="1">
        <v>2080100248432</v>
      </c>
      <c r="B30751" t="s">
        <v>29235</v>
      </c>
    </row>
    <row r="30752" spans="1:2">
      <c r="A30752" s="1">
        <v>2080100248449</v>
      </c>
      <c r="B30752" t="s">
        <v>29236</v>
      </c>
    </row>
    <row r="30753" spans="1:2">
      <c r="A30753" s="1">
        <v>2080100248456</v>
      </c>
      <c r="B30753" t="s">
        <v>29237</v>
      </c>
    </row>
    <row r="30754" spans="1:2">
      <c r="A30754" s="1">
        <v>2080100248463</v>
      </c>
      <c r="B30754" t="s">
        <v>22687</v>
      </c>
    </row>
    <row r="30755" spans="1:2">
      <c r="A30755" s="1">
        <v>2080100248470</v>
      </c>
      <c r="B30755" t="s">
        <v>29238</v>
      </c>
    </row>
    <row r="30756" spans="1:2">
      <c r="A30756" s="1">
        <v>2080100248487</v>
      </c>
      <c r="B30756" t="s">
        <v>29239</v>
      </c>
    </row>
    <row r="30757" spans="1:2">
      <c r="A30757" s="1">
        <v>2080100248494</v>
      </c>
      <c r="B30757" t="s">
        <v>29240</v>
      </c>
    </row>
    <row r="30758" spans="1:2">
      <c r="A30758" s="1">
        <v>2080100248500</v>
      </c>
      <c r="B30758" t="s">
        <v>29241</v>
      </c>
    </row>
    <row r="30759" spans="1:2">
      <c r="A30759" s="1">
        <v>2080100248517</v>
      </c>
      <c r="B30759" t="s">
        <v>29242</v>
      </c>
    </row>
    <row r="30760" spans="1:2">
      <c r="A30760" s="1">
        <v>2080100248524</v>
      </c>
      <c r="B30760" t="s">
        <v>29243</v>
      </c>
    </row>
    <row r="30761" spans="1:2">
      <c r="A30761" s="1">
        <v>2080100248531</v>
      </c>
      <c r="B30761" t="s">
        <v>29244</v>
      </c>
    </row>
    <row r="30762" spans="1:2">
      <c r="A30762" s="1">
        <v>2080100248548</v>
      </c>
      <c r="B30762" t="s">
        <v>29245</v>
      </c>
    </row>
    <row r="30763" spans="1:2">
      <c r="A30763" s="1">
        <v>2080100248555</v>
      </c>
      <c r="B30763" t="s">
        <v>29246</v>
      </c>
    </row>
    <row r="30764" spans="1:2">
      <c r="A30764" s="1">
        <v>2080100248562</v>
      </c>
      <c r="B30764" t="s">
        <v>29247</v>
      </c>
    </row>
    <row r="30765" spans="1:2">
      <c r="A30765" s="1">
        <v>2080100248579</v>
      </c>
      <c r="B30765" t="s">
        <v>29248</v>
      </c>
    </row>
    <row r="30766" spans="1:2">
      <c r="A30766" s="1">
        <v>2080100248586</v>
      </c>
      <c r="B30766" t="s">
        <v>29249</v>
      </c>
    </row>
    <row r="30767" spans="1:2">
      <c r="A30767" s="1">
        <v>2080100248593</v>
      </c>
      <c r="B30767" t="s">
        <v>29250</v>
      </c>
    </row>
    <row r="30768" spans="1:2">
      <c r="A30768" s="1">
        <v>2080100248609</v>
      </c>
      <c r="B30768" t="s">
        <v>29251</v>
      </c>
    </row>
    <row r="30769" spans="1:2">
      <c r="A30769" s="1">
        <v>2080100248616</v>
      </c>
      <c r="B30769" t="s">
        <v>29252</v>
      </c>
    </row>
    <row r="30770" spans="1:2">
      <c r="A30770" s="1">
        <v>2080100248623</v>
      </c>
      <c r="B30770" t="s">
        <v>29253</v>
      </c>
    </row>
    <row r="30771" spans="1:2">
      <c r="A30771" s="1">
        <v>2080100248630</v>
      </c>
      <c r="B30771" t="s">
        <v>29254</v>
      </c>
    </row>
    <row r="30772" spans="1:2">
      <c r="A30772" s="1">
        <v>2080100248647</v>
      </c>
      <c r="B30772" t="s">
        <v>29255</v>
      </c>
    </row>
    <row r="30773" spans="1:2">
      <c r="A30773" s="1">
        <v>2080100248654</v>
      </c>
      <c r="B30773" t="s">
        <v>29256</v>
      </c>
    </row>
    <row r="30774" spans="1:2">
      <c r="A30774" s="1">
        <v>2080100248661</v>
      </c>
      <c r="B30774" t="s">
        <v>23435</v>
      </c>
    </row>
    <row r="30775" spans="1:2">
      <c r="A30775" s="1">
        <v>2080100248678</v>
      </c>
      <c r="B30775" t="s">
        <v>29257</v>
      </c>
    </row>
    <row r="30776" spans="1:2">
      <c r="A30776" s="1">
        <v>2080100248685</v>
      </c>
      <c r="B30776" t="s">
        <v>29258</v>
      </c>
    </row>
    <row r="30777" spans="1:2">
      <c r="A30777" s="1">
        <v>2080100248692</v>
      </c>
      <c r="B30777" t="s">
        <v>29259</v>
      </c>
    </row>
    <row r="30778" spans="1:2">
      <c r="A30778" s="1">
        <v>2080100248708</v>
      </c>
      <c r="B30778" t="s">
        <v>23439</v>
      </c>
    </row>
    <row r="30779" spans="1:2">
      <c r="A30779" s="1">
        <v>2080100248715</v>
      </c>
      <c r="B30779" t="s">
        <v>29260</v>
      </c>
    </row>
    <row r="30780" spans="1:2">
      <c r="A30780" s="1">
        <v>2080100248722</v>
      </c>
      <c r="B30780" t="s">
        <v>23441</v>
      </c>
    </row>
    <row r="30781" spans="1:2">
      <c r="A30781" s="1">
        <v>2080100248739</v>
      </c>
      <c r="B30781" t="s">
        <v>23442</v>
      </c>
    </row>
    <row r="30782" spans="1:2">
      <c r="A30782" s="1">
        <v>2080100248746</v>
      </c>
      <c r="B30782" t="s">
        <v>23443</v>
      </c>
    </row>
    <row r="30783" spans="1:2">
      <c r="A30783" s="1">
        <v>2080100248753</v>
      </c>
      <c r="B30783" t="s">
        <v>23444</v>
      </c>
    </row>
    <row r="30784" spans="1:2">
      <c r="A30784" s="1">
        <v>2080100248760</v>
      </c>
      <c r="B30784" t="s">
        <v>29261</v>
      </c>
    </row>
    <row r="30785" spans="1:2">
      <c r="A30785" s="1">
        <v>2080100248777</v>
      </c>
      <c r="B30785" t="s">
        <v>29262</v>
      </c>
    </row>
    <row r="30786" spans="1:2">
      <c r="A30786" s="1">
        <v>2080100248784</v>
      </c>
      <c r="B30786" t="s">
        <v>29263</v>
      </c>
    </row>
    <row r="30787" spans="1:2">
      <c r="A30787" s="1">
        <v>2080100248791</v>
      </c>
      <c r="B30787" t="s">
        <v>29264</v>
      </c>
    </row>
    <row r="30788" spans="1:2">
      <c r="A30788" s="1">
        <v>2080100248807</v>
      </c>
      <c r="B30788" t="s">
        <v>23446</v>
      </c>
    </row>
    <row r="30789" spans="1:2">
      <c r="A30789" s="1">
        <v>2080100248814</v>
      </c>
      <c r="B30789" t="s">
        <v>29265</v>
      </c>
    </row>
    <row r="30790" spans="1:2">
      <c r="A30790" s="1">
        <v>2080100248821</v>
      </c>
      <c r="B30790" t="s">
        <v>22688</v>
      </c>
    </row>
    <row r="30791" spans="1:2">
      <c r="A30791" s="1">
        <v>2080100248838</v>
      </c>
      <c r="B30791" t="s">
        <v>29266</v>
      </c>
    </row>
    <row r="30792" spans="1:2">
      <c r="A30792" s="1">
        <v>2080100248845</v>
      </c>
      <c r="B30792" t="s">
        <v>29267</v>
      </c>
    </row>
    <row r="30793" spans="1:2">
      <c r="A30793" s="1">
        <v>2080100248852</v>
      </c>
      <c r="B30793" t="s">
        <v>29268</v>
      </c>
    </row>
    <row r="30794" spans="1:2">
      <c r="A30794" s="1">
        <v>2080100248869</v>
      </c>
      <c r="B30794" t="s">
        <v>29269</v>
      </c>
    </row>
    <row r="30795" spans="1:2">
      <c r="A30795" s="1">
        <v>2080100248876</v>
      </c>
      <c r="B30795" t="s">
        <v>29270</v>
      </c>
    </row>
    <row r="30796" spans="1:2">
      <c r="A30796" s="1">
        <v>2080100248883</v>
      </c>
      <c r="B30796" t="s">
        <v>22690</v>
      </c>
    </row>
    <row r="30797" spans="1:2">
      <c r="A30797" s="1">
        <v>2080100248890</v>
      </c>
      <c r="B30797" t="s">
        <v>22691</v>
      </c>
    </row>
    <row r="30798" spans="1:2">
      <c r="A30798" s="1">
        <v>2080100248906</v>
      </c>
      <c r="B30798" t="s">
        <v>22692</v>
      </c>
    </row>
    <row r="30799" spans="1:2">
      <c r="A30799" s="1">
        <v>2080100248913</v>
      </c>
      <c r="B30799" t="s">
        <v>22693</v>
      </c>
    </row>
    <row r="30800" spans="1:2">
      <c r="A30800" s="1">
        <v>2080100248920</v>
      </c>
      <c r="B30800" t="s">
        <v>22694</v>
      </c>
    </row>
    <row r="30801" spans="1:2">
      <c r="A30801" s="1">
        <v>2080100248937</v>
      </c>
      <c r="B30801" t="s">
        <v>29271</v>
      </c>
    </row>
    <row r="30802" spans="1:2">
      <c r="A30802" s="1">
        <v>2080100248944</v>
      </c>
      <c r="B30802" t="s">
        <v>29272</v>
      </c>
    </row>
    <row r="30803" spans="1:2">
      <c r="A30803" s="1">
        <v>2080100248951</v>
      </c>
      <c r="B30803" t="s">
        <v>29273</v>
      </c>
    </row>
    <row r="30804" spans="1:2">
      <c r="A30804" s="1">
        <v>2080100248968</v>
      </c>
      <c r="B30804" t="s">
        <v>29274</v>
      </c>
    </row>
    <row r="30805" spans="1:2">
      <c r="A30805" s="1">
        <v>2080100248975</v>
      </c>
      <c r="B30805" t="s">
        <v>29275</v>
      </c>
    </row>
    <row r="30806" spans="1:2">
      <c r="A30806" s="1">
        <v>2080100248982</v>
      </c>
      <c r="B30806" t="s">
        <v>29276</v>
      </c>
    </row>
    <row r="30807" spans="1:2">
      <c r="A30807" s="1">
        <v>2080100248999</v>
      </c>
      <c r="B30807" t="s">
        <v>29277</v>
      </c>
    </row>
    <row r="30808" spans="1:2">
      <c r="A30808" s="1">
        <v>2080100249002</v>
      </c>
      <c r="B30808" t="s">
        <v>29278</v>
      </c>
    </row>
    <row r="30809" spans="1:2">
      <c r="A30809" s="1">
        <v>2080100249019</v>
      </c>
      <c r="B30809" t="s">
        <v>29279</v>
      </c>
    </row>
    <row r="30810" spans="1:2">
      <c r="A30810" s="1">
        <v>2080100249026</v>
      </c>
      <c r="B30810" t="s">
        <v>29280</v>
      </c>
    </row>
    <row r="30811" spans="1:2">
      <c r="A30811" s="1">
        <v>2080100249033</v>
      </c>
      <c r="B30811" t="s">
        <v>29281</v>
      </c>
    </row>
    <row r="30812" spans="1:2">
      <c r="A30812" s="1">
        <v>2080100249040</v>
      </c>
      <c r="B30812" t="s">
        <v>29282</v>
      </c>
    </row>
    <row r="30813" spans="1:2">
      <c r="A30813" s="1">
        <v>2080100249057</v>
      </c>
      <c r="B30813" t="s">
        <v>29283</v>
      </c>
    </row>
    <row r="30814" spans="1:2">
      <c r="A30814" s="1">
        <v>2080100249064</v>
      </c>
      <c r="B30814" t="s">
        <v>29284</v>
      </c>
    </row>
    <row r="30815" spans="1:2">
      <c r="A30815" s="1">
        <v>2080100249071</v>
      </c>
      <c r="B30815" t="s">
        <v>29285</v>
      </c>
    </row>
    <row r="30816" spans="1:2">
      <c r="A30816" s="1">
        <v>2080100249088</v>
      </c>
      <c r="B30816" t="s">
        <v>29286</v>
      </c>
    </row>
    <row r="30817" spans="1:2">
      <c r="A30817" s="1">
        <v>2080100249095</v>
      </c>
      <c r="B30817" t="s">
        <v>29287</v>
      </c>
    </row>
    <row r="30818" spans="1:2">
      <c r="A30818" s="1">
        <v>2080100249101</v>
      </c>
      <c r="B30818" t="s">
        <v>29288</v>
      </c>
    </row>
    <row r="30819" spans="1:2">
      <c r="A30819" s="1">
        <v>2080100249118</v>
      </c>
      <c r="B30819" t="s">
        <v>29289</v>
      </c>
    </row>
    <row r="30820" spans="1:2">
      <c r="A30820" s="1">
        <v>2080100249125</v>
      </c>
      <c r="B30820" t="s">
        <v>29290</v>
      </c>
    </row>
    <row r="30821" spans="1:2">
      <c r="A30821" s="1">
        <v>2080100249132</v>
      </c>
      <c r="B30821" t="s">
        <v>29291</v>
      </c>
    </row>
    <row r="30822" spans="1:2">
      <c r="A30822" s="1">
        <v>2080100249149</v>
      </c>
      <c r="B30822" t="s">
        <v>29292</v>
      </c>
    </row>
    <row r="30823" spans="1:2">
      <c r="A30823" s="1">
        <v>2080100249156</v>
      </c>
      <c r="B30823" t="s">
        <v>29293</v>
      </c>
    </row>
    <row r="30824" spans="1:2">
      <c r="A30824" s="1">
        <v>2080100249163</v>
      </c>
      <c r="B30824" t="s">
        <v>29294</v>
      </c>
    </row>
    <row r="30825" spans="1:2">
      <c r="A30825" s="1">
        <v>2080100249170</v>
      </c>
      <c r="B30825" t="s">
        <v>29295</v>
      </c>
    </row>
    <row r="30826" spans="1:2">
      <c r="A30826" s="1">
        <v>2080100249187</v>
      </c>
      <c r="B30826" t="s">
        <v>29296</v>
      </c>
    </row>
    <row r="30827" spans="1:2">
      <c r="A30827" s="1">
        <v>2080100249194</v>
      </c>
      <c r="B30827" t="s">
        <v>29297</v>
      </c>
    </row>
    <row r="30828" spans="1:2">
      <c r="A30828" s="1">
        <v>2080100249200</v>
      </c>
      <c r="B30828" t="s">
        <v>29298</v>
      </c>
    </row>
    <row r="30829" spans="1:2">
      <c r="A30829" s="1">
        <v>2080100249217</v>
      </c>
      <c r="B30829" t="s">
        <v>29299</v>
      </c>
    </row>
    <row r="30830" spans="1:2">
      <c r="A30830" s="1">
        <v>2080100249224</v>
      </c>
      <c r="B30830" t="s">
        <v>29300</v>
      </c>
    </row>
    <row r="30831" spans="1:2">
      <c r="A30831" s="1">
        <v>2080100249231</v>
      </c>
      <c r="B30831" t="s">
        <v>29301</v>
      </c>
    </row>
    <row r="30832" spans="1:2">
      <c r="A30832" s="1">
        <v>2080100249248</v>
      </c>
      <c r="B30832" t="s">
        <v>29302</v>
      </c>
    </row>
    <row r="30833" spans="1:2">
      <c r="A30833" s="1">
        <v>2080100249255</v>
      </c>
      <c r="B30833" t="s">
        <v>29303</v>
      </c>
    </row>
    <row r="30834" spans="1:2">
      <c r="A30834" s="1">
        <v>2080100249262</v>
      </c>
      <c r="B30834" t="s">
        <v>29304</v>
      </c>
    </row>
    <row r="30835" spans="1:2">
      <c r="A30835" s="1">
        <v>2080100249279</v>
      </c>
      <c r="B30835" t="s">
        <v>29305</v>
      </c>
    </row>
    <row r="30836" spans="1:2">
      <c r="A30836" s="1">
        <v>2080100249286</v>
      </c>
      <c r="B30836" t="s">
        <v>29306</v>
      </c>
    </row>
    <row r="30837" spans="1:2">
      <c r="A30837" s="1">
        <v>2080100249293</v>
      </c>
      <c r="B30837" t="s">
        <v>29307</v>
      </c>
    </row>
    <row r="30838" spans="1:2">
      <c r="A30838" s="1">
        <v>2080100249309</v>
      </c>
      <c r="B30838" t="s">
        <v>29308</v>
      </c>
    </row>
    <row r="30839" spans="1:2">
      <c r="A30839" s="1">
        <v>2080100249316</v>
      </c>
      <c r="B30839" t="s">
        <v>29309</v>
      </c>
    </row>
    <row r="30840" spans="1:2">
      <c r="A30840" s="1">
        <v>2080100249323</v>
      </c>
      <c r="B30840" t="s">
        <v>29310</v>
      </c>
    </row>
    <row r="30841" spans="1:2">
      <c r="A30841" s="1">
        <v>2080100249330</v>
      </c>
      <c r="B30841" t="s">
        <v>29311</v>
      </c>
    </row>
    <row r="30842" spans="1:2">
      <c r="A30842" s="1">
        <v>2080100249347</v>
      </c>
      <c r="B30842" t="s">
        <v>29312</v>
      </c>
    </row>
    <row r="30843" spans="1:2">
      <c r="A30843" s="1">
        <v>2080100249354</v>
      </c>
      <c r="B30843" t="s">
        <v>29313</v>
      </c>
    </row>
    <row r="30844" spans="1:2">
      <c r="A30844" s="1">
        <v>2080100249361</v>
      </c>
      <c r="B30844" t="s">
        <v>29314</v>
      </c>
    </row>
    <row r="30845" spans="1:2">
      <c r="A30845" s="1">
        <v>2080100249378</v>
      </c>
      <c r="B30845" t="s">
        <v>29315</v>
      </c>
    </row>
    <row r="30846" spans="1:2">
      <c r="A30846" s="1">
        <v>2080100249385</v>
      </c>
      <c r="B30846" t="s">
        <v>29316</v>
      </c>
    </row>
    <row r="30847" spans="1:2">
      <c r="A30847" s="1">
        <v>2080100249392</v>
      </c>
      <c r="B30847" t="s">
        <v>29317</v>
      </c>
    </row>
    <row r="30848" spans="1:2">
      <c r="A30848" s="1">
        <v>2080100249408</v>
      </c>
      <c r="B30848" t="s">
        <v>29318</v>
      </c>
    </row>
    <row r="30849" spans="1:2">
      <c r="A30849" s="1">
        <v>2080100249415</v>
      </c>
      <c r="B30849" t="s">
        <v>29319</v>
      </c>
    </row>
    <row r="30850" spans="1:2">
      <c r="A30850" s="1">
        <v>2080100249422</v>
      </c>
      <c r="B30850" t="s">
        <v>29320</v>
      </c>
    </row>
    <row r="30851" spans="1:2">
      <c r="A30851" s="1">
        <v>2080100249439</v>
      </c>
      <c r="B30851" t="s">
        <v>29321</v>
      </c>
    </row>
    <row r="30852" spans="1:2">
      <c r="A30852" s="1">
        <v>2080100249446</v>
      </c>
      <c r="B30852" t="s">
        <v>29322</v>
      </c>
    </row>
    <row r="30853" spans="1:2">
      <c r="A30853" s="1">
        <v>2080100249453</v>
      </c>
      <c r="B30853" t="s">
        <v>29323</v>
      </c>
    </row>
    <row r="30854" spans="1:2">
      <c r="A30854" s="1">
        <v>2080100249460</v>
      </c>
      <c r="B30854" t="s">
        <v>29324</v>
      </c>
    </row>
    <row r="30855" spans="1:2">
      <c r="A30855" s="1">
        <v>2080100249477</v>
      </c>
      <c r="B30855" t="s">
        <v>29325</v>
      </c>
    </row>
    <row r="30856" spans="1:2">
      <c r="A30856" s="1">
        <v>2080100249484</v>
      </c>
      <c r="B30856" t="s">
        <v>29326</v>
      </c>
    </row>
    <row r="30857" spans="1:2">
      <c r="A30857" s="1">
        <v>2080100249491</v>
      </c>
      <c r="B30857" t="s">
        <v>29327</v>
      </c>
    </row>
    <row r="30858" spans="1:2">
      <c r="A30858" s="1">
        <v>2080100249507</v>
      </c>
      <c r="B30858" t="s">
        <v>29328</v>
      </c>
    </row>
    <row r="30859" spans="1:2">
      <c r="A30859" s="1">
        <v>2080100249514</v>
      </c>
      <c r="B30859" t="s">
        <v>29329</v>
      </c>
    </row>
    <row r="30860" spans="1:2">
      <c r="A30860" s="1">
        <v>2080100249521</v>
      </c>
      <c r="B30860" t="s">
        <v>29330</v>
      </c>
    </row>
    <row r="30861" spans="1:2">
      <c r="A30861" s="1">
        <v>2080100249538</v>
      </c>
      <c r="B30861" t="s">
        <v>29331</v>
      </c>
    </row>
    <row r="30862" spans="1:2">
      <c r="A30862" s="1">
        <v>2080100249545</v>
      </c>
      <c r="B30862" t="s">
        <v>29332</v>
      </c>
    </row>
    <row r="30863" spans="1:2">
      <c r="A30863" s="1">
        <v>2080100249552</v>
      </c>
      <c r="B30863" t="s">
        <v>22695</v>
      </c>
    </row>
    <row r="30864" spans="1:2">
      <c r="A30864" s="1">
        <v>2080100249569</v>
      </c>
      <c r="B30864" t="s">
        <v>29333</v>
      </c>
    </row>
    <row r="30865" spans="1:2">
      <c r="A30865" s="1">
        <v>2080100249576</v>
      </c>
      <c r="B30865" t="s">
        <v>29334</v>
      </c>
    </row>
    <row r="30866" spans="1:2">
      <c r="A30866" s="1">
        <v>2080100249583</v>
      </c>
      <c r="B30866" t="s">
        <v>29335</v>
      </c>
    </row>
    <row r="30867" spans="1:2">
      <c r="A30867" s="1">
        <v>2080100249590</v>
      </c>
      <c r="B30867" t="s">
        <v>29336</v>
      </c>
    </row>
    <row r="30868" spans="1:2">
      <c r="A30868" s="1">
        <v>2080100249606</v>
      </c>
      <c r="B30868" t="s">
        <v>29337</v>
      </c>
    </row>
    <row r="30869" spans="1:2">
      <c r="A30869" s="1">
        <v>2080100249613</v>
      </c>
      <c r="B30869" t="s">
        <v>29338</v>
      </c>
    </row>
    <row r="30870" spans="1:2">
      <c r="A30870" s="1">
        <v>2080100249620</v>
      </c>
      <c r="B30870" t="s">
        <v>29339</v>
      </c>
    </row>
    <row r="30871" spans="1:2">
      <c r="A30871" s="1">
        <v>2080100249637</v>
      </c>
      <c r="B30871" t="s">
        <v>29340</v>
      </c>
    </row>
    <row r="30872" spans="1:2">
      <c r="A30872" s="1">
        <v>2080100249644</v>
      </c>
      <c r="B30872" t="s">
        <v>29341</v>
      </c>
    </row>
    <row r="30873" spans="1:2">
      <c r="A30873" s="1">
        <v>2080100249651</v>
      </c>
      <c r="B30873" t="s">
        <v>29342</v>
      </c>
    </row>
    <row r="30874" spans="1:2">
      <c r="A30874" s="1">
        <v>2080100249668</v>
      </c>
      <c r="B30874" t="s">
        <v>29343</v>
      </c>
    </row>
    <row r="30875" spans="1:2">
      <c r="A30875" s="1">
        <v>2080100249675</v>
      </c>
      <c r="B30875" t="s">
        <v>29344</v>
      </c>
    </row>
    <row r="30876" spans="1:2">
      <c r="A30876" s="1">
        <v>2080100249682</v>
      </c>
      <c r="B30876" t="s">
        <v>29345</v>
      </c>
    </row>
    <row r="30877" spans="1:2">
      <c r="A30877" s="1">
        <v>2080100249699</v>
      </c>
      <c r="B30877" t="s">
        <v>29346</v>
      </c>
    </row>
    <row r="30878" spans="1:2">
      <c r="A30878" s="1">
        <v>2080100249705</v>
      </c>
      <c r="B30878" t="s">
        <v>29347</v>
      </c>
    </row>
    <row r="30879" spans="1:2">
      <c r="A30879" s="1">
        <v>2080100249712</v>
      </c>
      <c r="B30879" t="s">
        <v>29348</v>
      </c>
    </row>
    <row r="30880" spans="1:2">
      <c r="A30880" s="1">
        <v>2080100249729</v>
      </c>
      <c r="B30880" t="s">
        <v>26992</v>
      </c>
    </row>
    <row r="30881" spans="1:2">
      <c r="A30881" s="1">
        <v>2080100249736</v>
      </c>
      <c r="B30881" t="s">
        <v>23454</v>
      </c>
    </row>
    <row r="30882" spans="1:2">
      <c r="A30882" s="1">
        <v>2080100249743</v>
      </c>
      <c r="B30882" t="s">
        <v>29349</v>
      </c>
    </row>
    <row r="30883" spans="1:2">
      <c r="A30883" s="1">
        <v>2080100249750</v>
      </c>
      <c r="B30883" t="s">
        <v>29350</v>
      </c>
    </row>
    <row r="30884" spans="1:2">
      <c r="A30884" s="1">
        <v>2080100249767</v>
      </c>
      <c r="B30884" t="s">
        <v>29351</v>
      </c>
    </row>
    <row r="30885" spans="1:2">
      <c r="A30885" s="1">
        <v>2080100249774</v>
      </c>
      <c r="B30885" t="s">
        <v>29352</v>
      </c>
    </row>
    <row r="30886" spans="1:2">
      <c r="A30886" s="1">
        <v>2080100249781</v>
      </c>
      <c r="B30886" t="s">
        <v>29353</v>
      </c>
    </row>
    <row r="30887" spans="1:2">
      <c r="A30887" s="1">
        <v>2080100249798</v>
      </c>
      <c r="B30887" t="s">
        <v>29354</v>
      </c>
    </row>
    <row r="30888" spans="1:2">
      <c r="A30888" s="1">
        <v>2080100249804</v>
      </c>
      <c r="B30888" t="s">
        <v>29355</v>
      </c>
    </row>
    <row r="30889" spans="1:2">
      <c r="A30889" s="1">
        <v>2080100249811</v>
      </c>
      <c r="B30889" t="s">
        <v>29356</v>
      </c>
    </row>
    <row r="30890" spans="1:2">
      <c r="A30890" s="1">
        <v>2080100249828</v>
      </c>
      <c r="B30890" t="s">
        <v>29357</v>
      </c>
    </row>
    <row r="30891" spans="1:2">
      <c r="A30891" s="1">
        <v>2080100249835</v>
      </c>
      <c r="B30891" t="s">
        <v>29358</v>
      </c>
    </row>
    <row r="30892" spans="1:2">
      <c r="A30892" s="1">
        <v>2080100249842</v>
      </c>
      <c r="B30892" t="s">
        <v>29359</v>
      </c>
    </row>
    <row r="30893" spans="1:2">
      <c r="A30893" s="1">
        <v>2080100249859</v>
      </c>
      <c r="B30893" t="s">
        <v>29360</v>
      </c>
    </row>
    <row r="30894" spans="1:2">
      <c r="A30894" s="1">
        <v>2080100249866</v>
      </c>
      <c r="B30894" t="s">
        <v>29361</v>
      </c>
    </row>
    <row r="30895" spans="1:2">
      <c r="A30895" s="1">
        <v>2080100249873</v>
      </c>
      <c r="B30895" t="s">
        <v>29362</v>
      </c>
    </row>
    <row r="30896" spans="1:2">
      <c r="A30896" s="1">
        <v>2080100249880</v>
      </c>
      <c r="B30896" t="s">
        <v>29363</v>
      </c>
    </row>
    <row r="30897" spans="1:2">
      <c r="A30897" s="1">
        <v>2080100249897</v>
      </c>
      <c r="B30897" t="s">
        <v>29364</v>
      </c>
    </row>
    <row r="30898" spans="1:2">
      <c r="A30898" s="1">
        <v>2080100249903</v>
      </c>
      <c r="B30898" t="s">
        <v>29365</v>
      </c>
    </row>
    <row r="30899" spans="1:2">
      <c r="A30899" s="1">
        <v>2080100249910</v>
      </c>
      <c r="B30899" t="s">
        <v>29366</v>
      </c>
    </row>
    <row r="30900" spans="1:2">
      <c r="A30900" s="1">
        <v>2080100249927</v>
      </c>
      <c r="B30900" t="s">
        <v>29367</v>
      </c>
    </row>
    <row r="30901" spans="1:2">
      <c r="A30901" s="1">
        <v>2080100249934</v>
      </c>
      <c r="B30901" t="s">
        <v>29368</v>
      </c>
    </row>
    <row r="30902" spans="1:2">
      <c r="A30902" s="1">
        <v>2080100249941</v>
      </c>
      <c r="B30902" t="s">
        <v>29369</v>
      </c>
    </row>
    <row r="30903" spans="1:2">
      <c r="A30903" s="1">
        <v>2080100249958</v>
      </c>
      <c r="B30903" t="s">
        <v>29370</v>
      </c>
    </row>
    <row r="30904" spans="1:2">
      <c r="A30904" s="1">
        <v>2080100249965</v>
      </c>
      <c r="B30904" t="s">
        <v>29371</v>
      </c>
    </row>
    <row r="30905" spans="1:2">
      <c r="A30905" s="1">
        <v>2080100249972</v>
      </c>
      <c r="B30905" t="s">
        <v>29372</v>
      </c>
    </row>
    <row r="30906" spans="1:2">
      <c r="A30906" s="1">
        <v>2080100249989</v>
      </c>
      <c r="B30906" t="s">
        <v>29373</v>
      </c>
    </row>
    <row r="30907" spans="1:2">
      <c r="A30907" s="1">
        <v>2080100249996</v>
      </c>
      <c r="B30907" t="s">
        <v>29374</v>
      </c>
    </row>
    <row r="30908" spans="1:2">
      <c r="A30908" s="1">
        <v>2080100250008</v>
      </c>
      <c r="B30908" t="s">
        <v>29375</v>
      </c>
    </row>
    <row r="30909" spans="1:2">
      <c r="A30909" s="1">
        <v>2080100250015</v>
      </c>
      <c r="B30909" t="s">
        <v>29376</v>
      </c>
    </row>
    <row r="30910" spans="1:2">
      <c r="A30910" s="1">
        <v>2080100250022</v>
      </c>
      <c r="B30910" t="s">
        <v>29377</v>
      </c>
    </row>
    <row r="30911" spans="1:2">
      <c r="A30911" s="1">
        <v>2080100250039</v>
      </c>
      <c r="B30911" t="s">
        <v>29378</v>
      </c>
    </row>
    <row r="30912" spans="1:2">
      <c r="A30912" s="1">
        <v>2080100250046</v>
      </c>
      <c r="B30912" t="s">
        <v>29379</v>
      </c>
    </row>
    <row r="30913" spans="1:2">
      <c r="A30913" s="1">
        <v>2080100250053</v>
      </c>
      <c r="B30913" t="s">
        <v>29380</v>
      </c>
    </row>
    <row r="30914" spans="1:2">
      <c r="A30914" s="1">
        <v>2080100250060</v>
      </c>
      <c r="B30914" t="s">
        <v>29381</v>
      </c>
    </row>
    <row r="30915" spans="1:2">
      <c r="A30915" s="1">
        <v>2080100250077</v>
      </c>
      <c r="B30915" t="s">
        <v>29382</v>
      </c>
    </row>
    <row r="30916" spans="1:2">
      <c r="A30916" s="1">
        <v>2080100250084</v>
      </c>
      <c r="B30916" t="s">
        <v>29383</v>
      </c>
    </row>
    <row r="30917" spans="1:2">
      <c r="A30917" s="1">
        <v>2080100250091</v>
      </c>
      <c r="B30917" t="s">
        <v>29384</v>
      </c>
    </row>
    <row r="30918" spans="1:2">
      <c r="A30918" s="1">
        <v>2080100250107</v>
      </c>
      <c r="B30918" t="s">
        <v>29385</v>
      </c>
    </row>
    <row r="30919" spans="1:2">
      <c r="A30919" s="1">
        <v>2080100250114</v>
      </c>
      <c r="B30919" t="s">
        <v>29386</v>
      </c>
    </row>
    <row r="30920" spans="1:2">
      <c r="A30920" s="1">
        <v>2080100250121</v>
      </c>
      <c r="B30920" t="s">
        <v>29387</v>
      </c>
    </row>
    <row r="30921" spans="1:2">
      <c r="A30921" s="1">
        <v>2080100250138</v>
      </c>
      <c r="B30921" t="s">
        <v>22696</v>
      </c>
    </row>
    <row r="30922" spans="1:2">
      <c r="A30922" s="1">
        <v>2080100250145</v>
      </c>
      <c r="B30922" t="s">
        <v>22697</v>
      </c>
    </row>
    <row r="30923" spans="1:2">
      <c r="A30923" s="1">
        <v>2080100250152</v>
      </c>
      <c r="B30923" t="s">
        <v>22698</v>
      </c>
    </row>
    <row r="30924" spans="1:2">
      <c r="A30924" s="1">
        <v>2080100250169</v>
      </c>
      <c r="B30924" t="s">
        <v>29388</v>
      </c>
    </row>
    <row r="30925" spans="1:2">
      <c r="A30925" s="1">
        <v>2080100250176</v>
      </c>
      <c r="B30925" t="s">
        <v>29389</v>
      </c>
    </row>
    <row r="30926" spans="1:2">
      <c r="A30926" s="1">
        <v>2080100250183</v>
      </c>
      <c r="B30926" t="s">
        <v>29390</v>
      </c>
    </row>
    <row r="30927" spans="1:2">
      <c r="A30927" s="1">
        <v>2080100250190</v>
      </c>
      <c r="B30927" t="s">
        <v>22699</v>
      </c>
    </row>
    <row r="30928" spans="1:2">
      <c r="A30928" s="1">
        <v>2080100250206</v>
      </c>
      <c r="B30928" t="s">
        <v>22700</v>
      </c>
    </row>
    <row r="30929" spans="1:2">
      <c r="A30929" s="1">
        <v>2080100250213</v>
      </c>
      <c r="B30929" t="s">
        <v>22701</v>
      </c>
    </row>
    <row r="30930" spans="1:2">
      <c r="A30930" s="1">
        <v>2080100250220</v>
      </c>
      <c r="B30930" t="s">
        <v>22702</v>
      </c>
    </row>
    <row r="30931" spans="1:2">
      <c r="A30931" s="1">
        <v>2080100250237</v>
      </c>
      <c r="B30931" t="s">
        <v>22703</v>
      </c>
    </row>
    <row r="30932" spans="1:2">
      <c r="A30932" s="1">
        <v>2080100250244</v>
      </c>
      <c r="B30932" t="s">
        <v>22704</v>
      </c>
    </row>
    <row r="30933" spans="1:2">
      <c r="A30933" s="1">
        <v>2080100250251</v>
      </c>
      <c r="B30933" t="s">
        <v>22705</v>
      </c>
    </row>
    <row r="30934" spans="1:2">
      <c r="A30934" s="1">
        <v>2080100250268</v>
      </c>
      <c r="B30934" t="s">
        <v>22706</v>
      </c>
    </row>
    <row r="30935" spans="1:2">
      <c r="A30935" s="1">
        <v>2080100250275</v>
      </c>
      <c r="B30935" t="s">
        <v>22707</v>
      </c>
    </row>
    <row r="30936" spans="1:2">
      <c r="A30936" s="1">
        <v>2080100250282</v>
      </c>
      <c r="B30936" t="s">
        <v>22708</v>
      </c>
    </row>
    <row r="30937" spans="1:2">
      <c r="A30937" s="1">
        <v>2080100250299</v>
      </c>
      <c r="B30937" t="s">
        <v>22709</v>
      </c>
    </row>
    <row r="30938" spans="1:2">
      <c r="A30938" s="1">
        <v>2080100250305</v>
      </c>
      <c r="B30938" t="s">
        <v>22710</v>
      </c>
    </row>
    <row r="30939" spans="1:2">
      <c r="A30939" s="1">
        <v>2080100250312</v>
      </c>
      <c r="B30939" t="s">
        <v>22711</v>
      </c>
    </row>
    <row r="30940" spans="1:2">
      <c r="A30940" s="1">
        <v>2080100250329</v>
      </c>
      <c r="B30940" t="s">
        <v>22712</v>
      </c>
    </row>
    <row r="30941" spans="1:2">
      <c r="A30941" s="1">
        <v>2080100250336</v>
      </c>
      <c r="B30941" t="s">
        <v>22713</v>
      </c>
    </row>
    <row r="30942" spans="1:2">
      <c r="A30942" s="1">
        <v>2080100250343</v>
      </c>
      <c r="B30942" t="s">
        <v>22714</v>
      </c>
    </row>
    <row r="30943" spans="1:2">
      <c r="A30943" s="1">
        <v>2080100250350</v>
      </c>
      <c r="B30943" t="s">
        <v>22715</v>
      </c>
    </row>
    <row r="30944" spans="1:2">
      <c r="A30944" s="1">
        <v>2080100250367</v>
      </c>
      <c r="B30944" t="s">
        <v>22717</v>
      </c>
    </row>
    <row r="30945" spans="1:2">
      <c r="A30945" s="1">
        <v>2080100250374</v>
      </c>
      <c r="B30945" t="s">
        <v>22718</v>
      </c>
    </row>
    <row r="30946" spans="1:2">
      <c r="A30946" s="1">
        <v>2080100250381</v>
      </c>
      <c r="B30946" t="s">
        <v>22719</v>
      </c>
    </row>
    <row r="30947" spans="1:2">
      <c r="A30947" s="1">
        <v>2080100250398</v>
      </c>
      <c r="B30947" t="s">
        <v>29391</v>
      </c>
    </row>
    <row r="30948" spans="1:2">
      <c r="A30948" s="1">
        <v>2080100250404</v>
      </c>
      <c r="B30948" t="s">
        <v>29392</v>
      </c>
    </row>
    <row r="30949" spans="1:2">
      <c r="A30949" s="1">
        <v>2080100250411</v>
      </c>
      <c r="B30949" t="s">
        <v>29393</v>
      </c>
    </row>
    <row r="30950" spans="1:2">
      <c r="A30950" s="1">
        <v>2080100250428</v>
      </c>
      <c r="B30950" t="s">
        <v>29394</v>
      </c>
    </row>
    <row r="30951" spans="1:2">
      <c r="A30951" s="1">
        <v>2080100250435</v>
      </c>
      <c r="B30951" t="s">
        <v>29395</v>
      </c>
    </row>
    <row r="30952" spans="1:2">
      <c r="A30952" s="1">
        <v>2080100250442</v>
      </c>
      <c r="B30952" t="s">
        <v>29396</v>
      </c>
    </row>
    <row r="30953" spans="1:2">
      <c r="A30953" s="1">
        <v>2080100250459</v>
      </c>
      <c r="B30953" t="s">
        <v>23455</v>
      </c>
    </row>
    <row r="30954" spans="1:2">
      <c r="A30954" s="1">
        <v>2080100250466</v>
      </c>
      <c r="B30954" t="s">
        <v>23456</v>
      </c>
    </row>
    <row r="30955" spans="1:2">
      <c r="A30955" s="1">
        <v>2080100250473</v>
      </c>
      <c r="B30955" t="s">
        <v>29397</v>
      </c>
    </row>
    <row r="30956" spans="1:2">
      <c r="A30956" s="1">
        <v>2080100250480</v>
      </c>
      <c r="B30956" t="s">
        <v>23576</v>
      </c>
    </row>
    <row r="30957" spans="1:2">
      <c r="A30957" s="1">
        <v>2080100250497</v>
      </c>
      <c r="B30957" t="s">
        <v>22720</v>
      </c>
    </row>
    <row r="30958" spans="1:2">
      <c r="A30958" s="1">
        <v>2080100250503</v>
      </c>
      <c r="B30958" t="s">
        <v>29398</v>
      </c>
    </row>
    <row r="30959" spans="1:2">
      <c r="A30959" s="1">
        <v>2080100250510</v>
      </c>
      <c r="B30959" t="s">
        <v>29399</v>
      </c>
    </row>
    <row r="30960" spans="1:2">
      <c r="A30960" s="1">
        <v>2080100250527</v>
      </c>
      <c r="B30960" t="s">
        <v>22721</v>
      </c>
    </row>
    <row r="30961" spans="1:2">
      <c r="A30961" s="1">
        <v>2080100250534</v>
      </c>
      <c r="B30961" t="s">
        <v>22722</v>
      </c>
    </row>
    <row r="30962" spans="1:2">
      <c r="A30962" s="1">
        <v>2080100250541</v>
      </c>
      <c r="B30962" t="s">
        <v>22723</v>
      </c>
    </row>
    <row r="30963" spans="1:2">
      <c r="A30963" s="1">
        <v>2080100250558</v>
      </c>
      <c r="B30963" t="s">
        <v>29400</v>
      </c>
    </row>
    <row r="30964" spans="1:2">
      <c r="A30964" s="1">
        <v>2080100250565</v>
      </c>
      <c r="B30964" t="s">
        <v>29401</v>
      </c>
    </row>
    <row r="30965" spans="1:2">
      <c r="A30965" s="1">
        <v>2080100250572</v>
      </c>
      <c r="B30965" t="s">
        <v>29402</v>
      </c>
    </row>
    <row r="30966" spans="1:2">
      <c r="A30966" s="1">
        <v>2080100250589</v>
      </c>
      <c r="B30966" t="s">
        <v>22724</v>
      </c>
    </row>
    <row r="30967" spans="1:2">
      <c r="A30967" s="1">
        <v>2080100250596</v>
      </c>
      <c r="B30967" t="s">
        <v>29403</v>
      </c>
    </row>
    <row r="30968" spans="1:2">
      <c r="A30968" s="1">
        <v>2080100250602</v>
      </c>
      <c r="B30968" t="s">
        <v>29404</v>
      </c>
    </row>
    <row r="30969" spans="1:2">
      <c r="A30969" s="1">
        <v>2080100250619</v>
      </c>
      <c r="B30969" t="s">
        <v>29405</v>
      </c>
    </row>
    <row r="30970" spans="1:2">
      <c r="A30970" s="1">
        <v>2080100250626</v>
      </c>
      <c r="B30970" t="s">
        <v>29406</v>
      </c>
    </row>
    <row r="30971" spans="1:2">
      <c r="A30971" s="1">
        <v>2080100250633</v>
      </c>
      <c r="B30971" t="s">
        <v>29407</v>
      </c>
    </row>
    <row r="30972" spans="1:2">
      <c r="A30972" s="1">
        <v>2080100250640</v>
      </c>
      <c r="B30972" t="s">
        <v>29408</v>
      </c>
    </row>
    <row r="30973" spans="1:2">
      <c r="A30973" s="1">
        <v>2080100250657</v>
      </c>
      <c r="B30973" t="s">
        <v>29409</v>
      </c>
    </row>
    <row r="30974" spans="1:2">
      <c r="A30974" s="1">
        <v>2080100250664</v>
      </c>
      <c r="B30974" t="s">
        <v>29410</v>
      </c>
    </row>
    <row r="30975" spans="1:2">
      <c r="A30975" s="1">
        <v>2080100250671</v>
      </c>
      <c r="B30975" t="s">
        <v>29411</v>
      </c>
    </row>
    <row r="30976" spans="1:2">
      <c r="A30976" s="1">
        <v>2080100250688</v>
      </c>
      <c r="B30976" t="s">
        <v>29412</v>
      </c>
    </row>
    <row r="30977" spans="1:2">
      <c r="A30977" s="1">
        <v>2080100250695</v>
      </c>
      <c r="B30977" t="s">
        <v>29413</v>
      </c>
    </row>
    <row r="30978" spans="1:2">
      <c r="A30978" s="1">
        <v>2080100250701</v>
      </c>
      <c r="B30978" t="s">
        <v>22725</v>
      </c>
    </row>
    <row r="30979" spans="1:2">
      <c r="A30979" s="1">
        <v>2080100250718</v>
      </c>
      <c r="B30979" t="s">
        <v>22726</v>
      </c>
    </row>
    <row r="30980" spans="1:2">
      <c r="A30980" s="1">
        <v>2080100250725</v>
      </c>
      <c r="B30980" t="s">
        <v>22727</v>
      </c>
    </row>
    <row r="30981" spans="1:2">
      <c r="A30981" s="1">
        <v>2080100250732</v>
      </c>
      <c r="B30981" t="s">
        <v>29414</v>
      </c>
    </row>
    <row r="30982" spans="1:2">
      <c r="A30982" s="1">
        <v>2080100250749</v>
      </c>
      <c r="B30982" t="s">
        <v>29415</v>
      </c>
    </row>
    <row r="30983" spans="1:2">
      <c r="A30983" s="1">
        <v>2080100250756</v>
      </c>
      <c r="B30983" t="s">
        <v>29416</v>
      </c>
    </row>
    <row r="30984" spans="1:2">
      <c r="A30984" s="1">
        <v>2080100250763</v>
      </c>
      <c r="B30984" t="s">
        <v>29417</v>
      </c>
    </row>
    <row r="30985" spans="1:2">
      <c r="A30985" s="1">
        <v>2080100250770</v>
      </c>
      <c r="B30985" t="s">
        <v>29418</v>
      </c>
    </row>
    <row r="30986" spans="1:2">
      <c r="A30986" s="1">
        <v>2080100250787</v>
      </c>
      <c r="B30986" t="s">
        <v>29419</v>
      </c>
    </row>
    <row r="30987" spans="1:2">
      <c r="A30987" s="1">
        <v>2080100250794</v>
      </c>
      <c r="B30987" t="s">
        <v>29420</v>
      </c>
    </row>
    <row r="30988" spans="1:2">
      <c r="A30988" s="1">
        <v>2080100250800</v>
      </c>
      <c r="B30988" t="s">
        <v>29421</v>
      </c>
    </row>
    <row r="30989" spans="1:2">
      <c r="A30989" s="1">
        <v>2080100250817</v>
      </c>
      <c r="B30989" t="s">
        <v>29422</v>
      </c>
    </row>
    <row r="30990" spans="1:2">
      <c r="A30990" s="1">
        <v>2080100250824</v>
      </c>
      <c r="B30990" t="s">
        <v>29423</v>
      </c>
    </row>
    <row r="30991" spans="1:2">
      <c r="A30991" s="1">
        <v>2080100250831</v>
      </c>
      <c r="B30991" t="s">
        <v>29424</v>
      </c>
    </row>
    <row r="30992" spans="1:2">
      <c r="A30992" s="1">
        <v>2080100250848</v>
      </c>
      <c r="B30992" t="s">
        <v>29425</v>
      </c>
    </row>
    <row r="30993" spans="1:2">
      <c r="A30993" s="1">
        <v>2080100250855</v>
      </c>
      <c r="B30993" t="s">
        <v>23468</v>
      </c>
    </row>
    <row r="30994" spans="1:2">
      <c r="A30994" s="1">
        <v>2080100250862</v>
      </c>
      <c r="B30994" t="s">
        <v>29426</v>
      </c>
    </row>
    <row r="30995" spans="1:2">
      <c r="A30995" s="1">
        <v>2080100250879</v>
      </c>
      <c r="B30995" t="s">
        <v>23469</v>
      </c>
    </row>
    <row r="30996" spans="1:2">
      <c r="A30996" s="1">
        <v>2080100250886</v>
      </c>
      <c r="B30996" t="s">
        <v>23470</v>
      </c>
    </row>
    <row r="30997" spans="1:2">
      <c r="A30997" s="1">
        <v>2080100250893</v>
      </c>
      <c r="B30997" t="s">
        <v>29427</v>
      </c>
    </row>
    <row r="30998" spans="1:2">
      <c r="A30998" s="1">
        <v>2080100250909</v>
      </c>
      <c r="B30998" t="s">
        <v>23471</v>
      </c>
    </row>
    <row r="30999" spans="1:2">
      <c r="A30999" s="1">
        <v>2080100250916</v>
      </c>
      <c r="B30999" t="s">
        <v>29428</v>
      </c>
    </row>
    <row r="31000" spans="1:2">
      <c r="A31000" s="1">
        <v>2080100250923</v>
      </c>
      <c r="B31000" t="s">
        <v>22728</v>
      </c>
    </row>
    <row r="31001" spans="1:2">
      <c r="A31001" s="1">
        <v>2080100250930</v>
      </c>
      <c r="B31001" t="s">
        <v>22729</v>
      </c>
    </row>
    <row r="31002" spans="1:2">
      <c r="A31002" s="1">
        <v>2080100250947</v>
      </c>
      <c r="B31002" t="s">
        <v>22730</v>
      </c>
    </row>
    <row r="31003" spans="1:2">
      <c r="A31003" s="1">
        <v>2080100250954</v>
      </c>
      <c r="B31003" t="s">
        <v>22731</v>
      </c>
    </row>
    <row r="31004" spans="1:2">
      <c r="A31004" s="1">
        <v>2080100250961</v>
      </c>
      <c r="B31004" t="s">
        <v>22732</v>
      </c>
    </row>
    <row r="31005" spans="1:2">
      <c r="A31005" s="1">
        <v>2080100250978</v>
      </c>
      <c r="B31005" t="s">
        <v>22733</v>
      </c>
    </row>
    <row r="31006" spans="1:2">
      <c r="A31006" s="1">
        <v>2080100250985</v>
      </c>
      <c r="B31006" t="s">
        <v>29429</v>
      </c>
    </row>
    <row r="31007" spans="1:2">
      <c r="A31007" s="1">
        <v>2080100250992</v>
      </c>
      <c r="B31007" t="s">
        <v>29430</v>
      </c>
    </row>
    <row r="31008" spans="1:2">
      <c r="A31008" s="1">
        <v>2080100251005</v>
      </c>
      <c r="B31008" t="s">
        <v>22734</v>
      </c>
    </row>
    <row r="31009" spans="1:2">
      <c r="A31009" s="1">
        <v>2080100251012</v>
      </c>
      <c r="B31009" t="s">
        <v>22735</v>
      </c>
    </row>
    <row r="31010" spans="1:2">
      <c r="A31010" s="1">
        <v>2080100251029</v>
      </c>
      <c r="B31010" t="s">
        <v>22736</v>
      </c>
    </row>
    <row r="31011" spans="1:2">
      <c r="A31011" s="1">
        <v>2080100251036</v>
      </c>
      <c r="B31011" t="s">
        <v>22737</v>
      </c>
    </row>
    <row r="31012" spans="1:2">
      <c r="A31012" s="1">
        <v>2080100251043</v>
      </c>
      <c r="B31012" t="s">
        <v>22738</v>
      </c>
    </row>
    <row r="31013" spans="1:2">
      <c r="A31013" s="1">
        <v>2080100251050</v>
      </c>
      <c r="B31013" t="s">
        <v>22739</v>
      </c>
    </row>
    <row r="31014" spans="1:2">
      <c r="A31014" s="1">
        <v>2080100251067</v>
      </c>
      <c r="B31014" t="s">
        <v>29431</v>
      </c>
    </row>
    <row r="31015" spans="1:2">
      <c r="A31015" s="1">
        <v>2080100251074</v>
      </c>
      <c r="B31015" t="s">
        <v>29432</v>
      </c>
    </row>
    <row r="31016" spans="1:2">
      <c r="A31016" s="1">
        <v>2080100251081</v>
      </c>
      <c r="B31016" t="s">
        <v>29433</v>
      </c>
    </row>
    <row r="31017" spans="1:2">
      <c r="A31017" s="1">
        <v>2080100251098</v>
      </c>
      <c r="B31017" t="s">
        <v>29434</v>
      </c>
    </row>
    <row r="31018" spans="1:2">
      <c r="A31018" s="1">
        <v>2080100251104</v>
      </c>
      <c r="B31018" t="s">
        <v>29435</v>
      </c>
    </row>
    <row r="31019" spans="1:2">
      <c r="A31019" s="1">
        <v>2080100251111</v>
      </c>
      <c r="B31019" t="s">
        <v>29436</v>
      </c>
    </row>
    <row r="31020" spans="1:2">
      <c r="A31020" s="1">
        <v>2080100251128</v>
      </c>
      <c r="B31020" t="s">
        <v>29437</v>
      </c>
    </row>
    <row r="31021" spans="1:2">
      <c r="A31021" s="1">
        <v>2080100251135</v>
      </c>
      <c r="B31021" t="s">
        <v>29438</v>
      </c>
    </row>
    <row r="31022" spans="1:2">
      <c r="A31022" s="1">
        <v>2080100251142</v>
      </c>
      <c r="B31022" t="s">
        <v>29439</v>
      </c>
    </row>
    <row r="31023" spans="1:2">
      <c r="A31023" s="1">
        <v>2080100251159</v>
      </c>
      <c r="B31023" t="s">
        <v>29440</v>
      </c>
    </row>
    <row r="31024" spans="1:2">
      <c r="A31024" s="1">
        <v>2080100251166</v>
      </c>
      <c r="B31024" t="s">
        <v>29441</v>
      </c>
    </row>
    <row r="31025" spans="1:2">
      <c r="A31025" s="1">
        <v>2080100251173</v>
      </c>
      <c r="B31025" t="s">
        <v>29442</v>
      </c>
    </row>
    <row r="31026" spans="1:2">
      <c r="A31026" s="1">
        <v>2080100251180</v>
      </c>
      <c r="B31026" t="s">
        <v>29443</v>
      </c>
    </row>
    <row r="31027" spans="1:2">
      <c r="A31027" s="1">
        <v>2080100251197</v>
      </c>
      <c r="B31027" t="s">
        <v>23473</v>
      </c>
    </row>
    <row r="31028" spans="1:2">
      <c r="A31028" s="1">
        <v>2080100251203</v>
      </c>
      <c r="B31028" t="s">
        <v>23474</v>
      </c>
    </row>
    <row r="31029" spans="1:2">
      <c r="A31029" s="1">
        <v>2080100251210</v>
      </c>
      <c r="B31029" t="s">
        <v>23475</v>
      </c>
    </row>
    <row r="31030" spans="1:2">
      <c r="A31030" s="1">
        <v>2080100251227</v>
      </c>
      <c r="B31030" t="s">
        <v>29444</v>
      </c>
    </row>
    <row r="31031" spans="1:2">
      <c r="A31031" s="1">
        <v>2080100251234</v>
      </c>
      <c r="B31031" t="s">
        <v>29445</v>
      </c>
    </row>
    <row r="31032" spans="1:2">
      <c r="A31032" s="1">
        <v>2080100251241</v>
      </c>
      <c r="B31032" t="s">
        <v>23476</v>
      </c>
    </row>
    <row r="31033" spans="1:2">
      <c r="A31033" s="1">
        <v>2080100251258</v>
      </c>
      <c r="B31033" t="s">
        <v>23477</v>
      </c>
    </row>
    <row r="31034" spans="1:2">
      <c r="A31034" s="1">
        <v>2080100251265</v>
      </c>
      <c r="B31034" t="s">
        <v>23478</v>
      </c>
    </row>
    <row r="31035" spans="1:2">
      <c r="A31035" s="1">
        <v>2080100251272</v>
      </c>
      <c r="B31035" t="s">
        <v>23479</v>
      </c>
    </row>
    <row r="31036" spans="1:2">
      <c r="A31036" s="1">
        <v>2080100251289</v>
      </c>
      <c r="B31036" t="s">
        <v>29446</v>
      </c>
    </row>
    <row r="31037" spans="1:2">
      <c r="A31037" s="1">
        <v>2080100251296</v>
      </c>
      <c r="B31037" t="s">
        <v>29447</v>
      </c>
    </row>
    <row r="31038" spans="1:2">
      <c r="A31038" s="1">
        <v>2080100251302</v>
      </c>
      <c r="B31038" t="s">
        <v>29448</v>
      </c>
    </row>
    <row r="31039" spans="1:2">
      <c r="A31039" s="1">
        <v>2080100251319</v>
      </c>
      <c r="B31039" t="s">
        <v>23480</v>
      </c>
    </row>
    <row r="31040" spans="1:2">
      <c r="A31040" s="1">
        <v>2080100251326</v>
      </c>
      <c r="B31040" t="s">
        <v>23481</v>
      </c>
    </row>
    <row r="31041" spans="1:2">
      <c r="A31041" s="1">
        <v>2080100251333</v>
      </c>
      <c r="B31041" t="s">
        <v>23482</v>
      </c>
    </row>
    <row r="31042" spans="1:2">
      <c r="A31042" s="1">
        <v>2080100251340</v>
      </c>
      <c r="B31042" t="s">
        <v>29449</v>
      </c>
    </row>
    <row r="31043" spans="1:2">
      <c r="A31043" s="1">
        <v>2080100251357</v>
      </c>
      <c r="B31043" t="s">
        <v>29450</v>
      </c>
    </row>
    <row r="31044" spans="1:2">
      <c r="A31044" s="1">
        <v>2080100251364</v>
      </c>
      <c r="B31044" t="s">
        <v>23483</v>
      </c>
    </row>
    <row r="31045" spans="1:2">
      <c r="A31045" s="1">
        <v>2080100251371</v>
      </c>
      <c r="B31045" t="s">
        <v>23484</v>
      </c>
    </row>
    <row r="31046" spans="1:2">
      <c r="A31046" s="1">
        <v>2080100251388</v>
      </c>
      <c r="B31046" t="s">
        <v>23485</v>
      </c>
    </row>
    <row r="31047" spans="1:2">
      <c r="A31047" s="1">
        <v>2080100251395</v>
      </c>
      <c r="B31047" t="s">
        <v>23486</v>
      </c>
    </row>
    <row r="31048" spans="1:2">
      <c r="A31048" s="1">
        <v>2080100251401</v>
      </c>
      <c r="B31048" t="s">
        <v>23487</v>
      </c>
    </row>
    <row r="31049" spans="1:2">
      <c r="A31049" s="1">
        <v>2080100251418</v>
      </c>
      <c r="B31049" t="s">
        <v>23488</v>
      </c>
    </row>
    <row r="31050" spans="1:2">
      <c r="A31050" s="1">
        <v>2080100251425</v>
      </c>
      <c r="B31050" t="s">
        <v>23489</v>
      </c>
    </row>
    <row r="31051" spans="1:2">
      <c r="A31051" s="1">
        <v>2080100251432</v>
      </c>
      <c r="B31051" t="s">
        <v>23490</v>
      </c>
    </row>
    <row r="31052" spans="1:2">
      <c r="A31052" s="1">
        <v>2080100251449</v>
      </c>
      <c r="B31052" t="s">
        <v>23491</v>
      </c>
    </row>
    <row r="31053" spans="1:2">
      <c r="A31053" s="1">
        <v>2080100251456</v>
      </c>
      <c r="B31053" t="s">
        <v>23492</v>
      </c>
    </row>
    <row r="31054" spans="1:2">
      <c r="A31054" s="1">
        <v>2080100251463</v>
      </c>
      <c r="B31054" t="s">
        <v>23493</v>
      </c>
    </row>
    <row r="31055" spans="1:2">
      <c r="A31055" s="1">
        <v>2080100251470</v>
      </c>
      <c r="B31055" t="s">
        <v>23494</v>
      </c>
    </row>
    <row r="31056" spans="1:2">
      <c r="A31056" s="1">
        <v>2080100251487</v>
      </c>
      <c r="B31056" t="s">
        <v>23495</v>
      </c>
    </row>
    <row r="31057" spans="1:2">
      <c r="A31057" s="1">
        <v>2080100251494</v>
      </c>
      <c r="B31057" t="s">
        <v>29451</v>
      </c>
    </row>
    <row r="31058" spans="1:2">
      <c r="A31058" s="1">
        <v>2080100251500</v>
      </c>
      <c r="B31058" t="s">
        <v>29452</v>
      </c>
    </row>
    <row r="31059" spans="1:2">
      <c r="A31059" s="1">
        <v>2080100251517</v>
      </c>
      <c r="B31059" t="s">
        <v>29453</v>
      </c>
    </row>
    <row r="31060" spans="1:2">
      <c r="A31060" s="1">
        <v>2080100251524</v>
      </c>
      <c r="B31060" t="s">
        <v>29454</v>
      </c>
    </row>
    <row r="31061" spans="1:2">
      <c r="A31061" s="1">
        <v>2080100251531</v>
      </c>
      <c r="B31061" t="s">
        <v>29455</v>
      </c>
    </row>
    <row r="31062" spans="1:2">
      <c r="A31062" s="1">
        <v>2080100251548</v>
      </c>
      <c r="B31062" t="s">
        <v>29456</v>
      </c>
    </row>
    <row r="31063" spans="1:2">
      <c r="A31063" s="1">
        <v>2080100251555</v>
      </c>
      <c r="B31063" t="s">
        <v>29457</v>
      </c>
    </row>
    <row r="31064" spans="1:2">
      <c r="A31064" s="1">
        <v>2080100251562</v>
      </c>
      <c r="B31064" t="s">
        <v>29458</v>
      </c>
    </row>
    <row r="31065" spans="1:2">
      <c r="A31065" s="1">
        <v>2080100251579</v>
      </c>
      <c r="B31065" t="s">
        <v>29459</v>
      </c>
    </row>
    <row r="31066" spans="1:2">
      <c r="A31066" s="1">
        <v>2080100251586</v>
      </c>
      <c r="B31066" t="s">
        <v>29460</v>
      </c>
    </row>
    <row r="31067" spans="1:2">
      <c r="A31067" s="1">
        <v>2080100251593</v>
      </c>
      <c r="B31067" t="s">
        <v>29461</v>
      </c>
    </row>
    <row r="31068" spans="1:2">
      <c r="A31068" s="1">
        <v>2080100251609</v>
      </c>
      <c r="B31068" t="s">
        <v>29462</v>
      </c>
    </row>
    <row r="31069" spans="1:2">
      <c r="A31069" s="1">
        <v>2080100251616</v>
      </c>
      <c r="B31069" t="s">
        <v>29463</v>
      </c>
    </row>
    <row r="31070" spans="1:2">
      <c r="A31070" s="1">
        <v>2080100251623</v>
      </c>
      <c r="B31070" t="s">
        <v>29464</v>
      </c>
    </row>
    <row r="31071" spans="1:2">
      <c r="A31071" s="1">
        <v>2080100251630</v>
      </c>
      <c r="B31071" t="s">
        <v>29465</v>
      </c>
    </row>
    <row r="31072" spans="1:2">
      <c r="A31072" s="1">
        <v>2080100251647</v>
      </c>
      <c r="B31072" t="s">
        <v>22740</v>
      </c>
    </row>
    <row r="31073" spans="1:2">
      <c r="A31073" s="1">
        <v>2080100251654</v>
      </c>
      <c r="B31073" t="s">
        <v>22741</v>
      </c>
    </row>
    <row r="31074" spans="1:2">
      <c r="A31074" s="1">
        <v>2080100251661</v>
      </c>
      <c r="B31074" t="s">
        <v>29466</v>
      </c>
    </row>
    <row r="31075" spans="1:2">
      <c r="A31075" s="1">
        <v>2080100251678</v>
      </c>
      <c r="B31075" t="s">
        <v>29467</v>
      </c>
    </row>
    <row r="31076" spans="1:2">
      <c r="A31076" s="1">
        <v>2080100251685</v>
      </c>
      <c r="B31076" t="s">
        <v>22742</v>
      </c>
    </row>
    <row r="31077" spans="1:2">
      <c r="A31077" s="1">
        <v>2080100251692</v>
      </c>
      <c r="B31077" t="s">
        <v>22743</v>
      </c>
    </row>
    <row r="31078" spans="1:2">
      <c r="A31078" s="1">
        <v>2080100251708</v>
      </c>
      <c r="B31078" t="s">
        <v>29468</v>
      </c>
    </row>
    <row r="31079" spans="1:2">
      <c r="A31079" s="1">
        <v>2080100251715</v>
      </c>
      <c r="B31079" t="s">
        <v>22744</v>
      </c>
    </row>
    <row r="31080" spans="1:2">
      <c r="A31080" s="1">
        <v>2080100251722</v>
      </c>
      <c r="B31080" t="s">
        <v>29469</v>
      </c>
    </row>
    <row r="31081" spans="1:2">
      <c r="A31081" s="1">
        <v>2080100251739</v>
      </c>
      <c r="B31081" t="s">
        <v>29470</v>
      </c>
    </row>
    <row r="31082" spans="1:2">
      <c r="A31082" s="1">
        <v>2080100251746</v>
      </c>
      <c r="B31082" t="s">
        <v>29471</v>
      </c>
    </row>
    <row r="31083" spans="1:2">
      <c r="A31083" s="1">
        <v>2080100251753</v>
      </c>
      <c r="B31083" t="s">
        <v>29472</v>
      </c>
    </row>
    <row r="31084" spans="1:2">
      <c r="A31084" s="1">
        <v>2080100251760</v>
      </c>
      <c r="B31084" t="s">
        <v>29473</v>
      </c>
    </row>
    <row r="31085" spans="1:2">
      <c r="A31085" s="1">
        <v>2080100251777</v>
      </c>
      <c r="B31085" t="s">
        <v>29474</v>
      </c>
    </row>
    <row r="31086" spans="1:2">
      <c r="A31086" s="1">
        <v>2080100251784</v>
      </c>
      <c r="B31086" t="s">
        <v>29475</v>
      </c>
    </row>
    <row r="31087" spans="1:2">
      <c r="A31087" s="1">
        <v>2080100251791</v>
      </c>
      <c r="B31087" t="s">
        <v>29476</v>
      </c>
    </row>
    <row r="31088" spans="1:2">
      <c r="A31088" s="1">
        <v>2080100251807</v>
      </c>
      <c r="B31088" t="s">
        <v>23497</v>
      </c>
    </row>
    <row r="31089" spans="1:2">
      <c r="A31089" s="1">
        <v>2080100251814</v>
      </c>
      <c r="B31089" t="e">
        <f>+TI-PAINT ISLAND GAL EPOXY ENAMEL SEALER</f>
        <v>#NAME?</v>
      </c>
    </row>
    <row r="31090" spans="1:2">
      <c r="A31090" s="1">
        <v>2080100251821</v>
      </c>
      <c r="B31090" t="s">
        <v>29477</v>
      </c>
    </row>
    <row r="31091" spans="1:2">
      <c r="A31091" s="1">
        <v>2080100251838</v>
      </c>
      <c r="B31091" t="s">
        <v>29478</v>
      </c>
    </row>
    <row r="31092" spans="1:2">
      <c r="A31092" s="1">
        <v>2080100251845</v>
      </c>
      <c r="B31092" t="s">
        <v>23383</v>
      </c>
    </row>
    <row r="31093" spans="1:2">
      <c r="A31093" s="1">
        <v>2080100251852</v>
      </c>
      <c r="B31093" t="s">
        <v>29479</v>
      </c>
    </row>
    <row r="31094" spans="1:2">
      <c r="A31094" s="1">
        <v>2080100251869</v>
      </c>
      <c r="B31094" t="s">
        <v>29480</v>
      </c>
    </row>
    <row r="31095" spans="1:2">
      <c r="A31095" s="1">
        <v>2080100251876</v>
      </c>
      <c r="B31095" t="s">
        <v>29481</v>
      </c>
    </row>
    <row r="31096" spans="1:2">
      <c r="A31096" s="1">
        <v>2080100251883</v>
      </c>
      <c r="B31096" t="s">
        <v>29482</v>
      </c>
    </row>
    <row r="31097" spans="1:2">
      <c r="A31097" s="1">
        <v>2080100251890</v>
      </c>
      <c r="B31097" t="s">
        <v>29483</v>
      </c>
    </row>
    <row r="31098" spans="1:2">
      <c r="A31098" s="1">
        <v>2080100251906</v>
      </c>
      <c r="B31098" t="s">
        <v>29484</v>
      </c>
    </row>
    <row r="31099" spans="1:2">
      <c r="A31099" s="1">
        <v>2080100251913</v>
      </c>
      <c r="B31099" t="s">
        <v>29485</v>
      </c>
    </row>
    <row r="31100" spans="1:2">
      <c r="A31100" s="1">
        <v>2080100251920</v>
      </c>
      <c r="B31100" t="s">
        <v>29486</v>
      </c>
    </row>
    <row r="31101" spans="1:2">
      <c r="A31101" s="1">
        <v>2080100251937</v>
      </c>
      <c r="B31101" t="s">
        <v>29487</v>
      </c>
    </row>
    <row r="31102" spans="1:2">
      <c r="A31102" s="1">
        <v>2080100251944</v>
      </c>
      <c r="B31102" t="s">
        <v>29488</v>
      </c>
    </row>
    <row r="31103" spans="1:2">
      <c r="A31103" s="1">
        <v>2080100251951</v>
      </c>
      <c r="B31103" t="s">
        <v>29489</v>
      </c>
    </row>
    <row r="31104" spans="1:2">
      <c r="A31104" s="1">
        <v>2080100251968</v>
      </c>
      <c r="B31104" t="s">
        <v>29490</v>
      </c>
    </row>
    <row r="31105" spans="1:2">
      <c r="A31105" s="1">
        <v>2080100251975</v>
      </c>
      <c r="B31105" t="s">
        <v>29491</v>
      </c>
    </row>
    <row r="31106" spans="1:2">
      <c r="A31106" s="1">
        <v>2080100251982</v>
      </c>
      <c r="B31106" t="s">
        <v>29492</v>
      </c>
    </row>
    <row r="31107" spans="1:2">
      <c r="A31107" s="1">
        <v>2080100251999</v>
      </c>
      <c r="B31107" t="s">
        <v>29493</v>
      </c>
    </row>
    <row r="31108" spans="1:2">
      <c r="A31108" s="1">
        <v>2080100252002</v>
      </c>
      <c r="B31108" t="s">
        <v>29494</v>
      </c>
    </row>
    <row r="31109" spans="1:2">
      <c r="A31109" s="1">
        <v>2080100252019</v>
      </c>
      <c r="B31109" t="s">
        <v>29495</v>
      </c>
    </row>
    <row r="31110" spans="1:2">
      <c r="A31110" s="1">
        <v>2080100252026</v>
      </c>
      <c r="B31110" t="s">
        <v>29496</v>
      </c>
    </row>
    <row r="31111" spans="1:2">
      <c r="A31111" s="1">
        <v>2080100252033</v>
      </c>
      <c r="B31111" t="s">
        <v>29497</v>
      </c>
    </row>
    <row r="31112" spans="1:2">
      <c r="A31112" s="1">
        <v>2080100252040</v>
      </c>
      <c r="B31112" t="s">
        <v>29498</v>
      </c>
    </row>
    <row r="31113" spans="1:2">
      <c r="A31113" s="1">
        <v>2080100252057</v>
      </c>
      <c r="B31113" t="s">
        <v>29499</v>
      </c>
    </row>
    <row r="31114" spans="1:2">
      <c r="A31114" s="1">
        <v>2080100252064</v>
      </c>
      <c r="B31114" t="s">
        <v>29500</v>
      </c>
    </row>
    <row r="31115" spans="1:2">
      <c r="A31115" s="1">
        <v>2080100252071</v>
      </c>
      <c r="B31115" t="s">
        <v>29501</v>
      </c>
    </row>
    <row r="31116" spans="1:2">
      <c r="A31116" s="1">
        <v>2080100252088</v>
      </c>
      <c r="B31116" t="s">
        <v>29502</v>
      </c>
    </row>
    <row r="31117" spans="1:2">
      <c r="A31117" s="1">
        <v>2080100252095</v>
      </c>
      <c r="B31117" t="s">
        <v>29503</v>
      </c>
    </row>
    <row r="31118" spans="1:2">
      <c r="A31118" s="1">
        <v>2080100252101</v>
      </c>
      <c r="B31118" t="s">
        <v>29504</v>
      </c>
    </row>
    <row r="31119" spans="1:2">
      <c r="A31119" s="1">
        <v>2080100252118</v>
      </c>
      <c r="B31119" t="s">
        <v>29505</v>
      </c>
    </row>
    <row r="31120" spans="1:2">
      <c r="A31120" s="1">
        <v>2080100252125</v>
      </c>
      <c r="B31120" t="s">
        <v>29506</v>
      </c>
    </row>
    <row r="31121" spans="1:2">
      <c r="A31121" s="1">
        <v>2080100252132</v>
      </c>
      <c r="B31121" t="s">
        <v>29507</v>
      </c>
    </row>
    <row r="31122" spans="1:2">
      <c r="A31122" s="1">
        <v>2080100252149</v>
      </c>
      <c r="B31122" t="e">
        <f>+T-BATHROOM SET WATERTEC PKZ10 ALMOND</f>
        <v>#NAME?</v>
      </c>
    </row>
    <row r="31123" spans="1:2">
      <c r="A31123" s="1">
        <v>2080100252156</v>
      </c>
      <c r="B31123" t="s">
        <v>29508</v>
      </c>
    </row>
    <row r="31124" spans="1:2">
      <c r="A31124" s="1">
        <v>2080100252163</v>
      </c>
      <c r="B31124" t="s">
        <v>29509</v>
      </c>
    </row>
    <row r="31125" spans="1:2">
      <c r="A31125" s="1">
        <v>2080100252170</v>
      </c>
      <c r="B31125" t="s">
        <v>29510</v>
      </c>
    </row>
    <row r="31126" spans="1:2">
      <c r="A31126" s="1">
        <v>2080100252187</v>
      </c>
      <c r="B31126" t="s">
        <v>29511</v>
      </c>
    </row>
    <row r="31127" spans="1:2">
      <c r="A31127" s="1">
        <v>2080100252194</v>
      </c>
      <c r="B31127" t="s">
        <v>29512</v>
      </c>
    </row>
    <row r="31128" spans="1:2">
      <c r="A31128" s="1">
        <v>2080100252200</v>
      </c>
      <c r="B31128" t="s">
        <v>22745</v>
      </c>
    </row>
    <row r="31129" spans="1:2">
      <c r="A31129" s="1">
        <v>2080100252217</v>
      </c>
      <c r="B31129" t="s">
        <v>22746</v>
      </c>
    </row>
    <row r="31130" spans="1:2">
      <c r="A31130" s="1">
        <v>2080100252224</v>
      </c>
      <c r="B31130" t="s">
        <v>29513</v>
      </c>
    </row>
    <row r="31131" spans="1:2">
      <c r="A31131" s="1">
        <v>2080100252231</v>
      </c>
      <c r="B31131" t="s">
        <v>29514</v>
      </c>
    </row>
    <row r="31132" spans="1:2">
      <c r="A31132" s="1">
        <v>2080100252248</v>
      </c>
      <c r="B31132" t="s">
        <v>29515</v>
      </c>
    </row>
    <row r="31133" spans="1:2">
      <c r="A31133" s="1">
        <v>2080100252255</v>
      </c>
      <c r="B31133" t="s">
        <v>29516</v>
      </c>
    </row>
    <row r="31134" spans="1:2">
      <c r="A31134" s="1">
        <v>2080100252262</v>
      </c>
      <c r="B31134" t="s">
        <v>29517</v>
      </c>
    </row>
    <row r="31135" spans="1:2">
      <c r="A31135" s="1">
        <v>2080100252279</v>
      </c>
      <c r="B31135" t="s">
        <v>29518</v>
      </c>
    </row>
    <row r="31136" spans="1:2">
      <c r="A31136" s="1">
        <v>2080100252286</v>
      </c>
      <c r="B31136" t="s">
        <v>29519</v>
      </c>
    </row>
    <row r="31137" spans="1:2">
      <c r="A31137" s="1">
        <v>2080100252293</v>
      </c>
      <c r="B31137" t="s">
        <v>29520</v>
      </c>
    </row>
    <row r="31138" spans="1:2">
      <c r="A31138" s="1">
        <v>2080100252309</v>
      </c>
      <c r="B31138" t="s">
        <v>29521</v>
      </c>
    </row>
    <row r="31139" spans="1:2">
      <c r="A31139" s="1">
        <v>2080100252316</v>
      </c>
      <c r="B31139" t="s">
        <v>29522</v>
      </c>
    </row>
    <row r="31140" spans="1:2">
      <c r="A31140" s="1">
        <v>2080100252323</v>
      </c>
      <c r="B31140" t="s">
        <v>29523</v>
      </c>
    </row>
    <row r="31141" spans="1:2">
      <c r="A31141" s="1">
        <v>2080100252330</v>
      </c>
      <c r="B31141" t="s">
        <v>29524</v>
      </c>
    </row>
    <row r="31142" spans="1:2">
      <c r="A31142" s="1">
        <v>2080100252347</v>
      </c>
      <c r="B31142" t="s">
        <v>26872</v>
      </c>
    </row>
    <row r="31143" spans="1:2">
      <c r="A31143" s="1">
        <v>2080100252354</v>
      </c>
      <c r="B31143" t="s">
        <v>29525</v>
      </c>
    </row>
    <row r="31144" spans="1:2">
      <c r="A31144" s="1">
        <v>2080100252361</v>
      </c>
      <c r="B31144" t="s">
        <v>29526</v>
      </c>
    </row>
    <row r="31145" spans="1:2">
      <c r="A31145" s="1">
        <v>2080100252378</v>
      </c>
      <c r="B31145" t="s">
        <v>23509</v>
      </c>
    </row>
    <row r="31146" spans="1:2">
      <c r="A31146" s="1">
        <v>2080100252385</v>
      </c>
      <c r="B31146" t="s">
        <v>29527</v>
      </c>
    </row>
    <row r="31147" spans="1:2">
      <c r="A31147" s="1">
        <v>2080100252392</v>
      </c>
      <c r="B31147" t="s">
        <v>26963</v>
      </c>
    </row>
    <row r="31148" spans="1:2">
      <c r="A31148" s="1">
        <v>2080100252408</v>
      </c>
      <c r="B31148" t="s">
        <v>29528</v>
      </c>
    </row>
    <row r="31149" spans="1:2">
      <c r="A31149" s="1">
        <v>2080100252415</v>
      </c>
      <c r="B31149" t="s">
        <v>29529</v>
      </c>
    </row>
    <row r="31150" spans="1:2">
      <c r="A31150" s="1">
        <v>2080100252422</v>
      </c>
      <c r="B31150" t="s">
        <v>29530</v>
      </c>
    </row>
    <row r="31151" spans="1:2">
      <c r="A31151" s="1">
        <v>2080100252439</v>
      </c>
      <c r="B31151" t="e">
        <f>+T-TOILET ROLL HOLDER WATERTEC AX7</f>
        <v>#NAME?</v>
      </c>
    </row>
    <row r="31152" spans="1:2">
      <c r="A31152" s="1">
        <v>2080100252446</v>
      </c>
      <c r="B31152" t="s">
        <v>29531</v>
      </c>
    </row>
    <row r="31153" spans="1:2">
      <c r="A31153" s="1">
        <v>2080100252453</v>
      </c>
      <c r="B31153" t="s">
        <v>29532</v>
      </c>
    </row>
    <row r="31154" spans="1:2">
      <c r="A31154" s="1">
        <v>2080100252460</v>
      </c>
      <c r="B31154" t="s">
        <v>26976</v>
      </c>
    </row>
    <row r="31155" spans="1:2">
      <c r="A31155" s="1">
        <v>2080100252477</v>
      </c>
      <c r="B31155" t="s">
        <v>26977</v>
      </c>
    </row>
    <row r="31156" spans="1:2">
      <c r="A31156" s="1">
        <v>2080100252484</v>
      </c>
      <c r="B31156" t="s">
        <v>23517</v>
      </c>
    </row>
    <row r="31157" spans="1:2">
      <c r="A31157" s="1">
        <v>2080100252491</v>
      </c>
      <c r="B31157" t="s">
        <v>23518</v>
      </c>
    </row>
    <row r="31158" spans="1:2">
      <c r="A31158" s="1">
        <v>2080100252507</v>
      </c>
      <c r="B31158" t="s">
        <v>23519</v>
      </c>
    </row>
    <row r="31159" spans="1:2">
      <c r="A31159" s="1">
        <v>2080100252514</v>
      </c>
      <c r="B31159" t="s">
        <v>29533</v>
      </c>
    </row>
    <row r="31160" spans="1:2">
      <c r="A31160" s="1">
        <v>2080100252521</v>
      </c>
      <c r="B31160" t="s">
        <v>29534</v>
      </c>
    </row>
    <row r="31161" spans="1:2">
      <c r="A31161" s="1">
        <v>2080100252538</v>
      </c>
      <c r="B31161" t="s">
        <v>29535</v>
      </c>
    </row>
    <row r="31162" spans="1:2">
      <c r="A31162" s="1">
        <v>2080100252545</v>
      </c>
      <c r="B31162" t="s">
        <v>22747</v>
      </c>
    </row>
    <row r="31163" spans="1:2">
      <c r="A31163" s="1">
        <v>2080100252552</v>
      </c>
      <c r="B31163" t="s">
        <v>29536</v>
      </c>
    </row>
    <row r="31164" spans="1:2">
      <c r="A31164" s="1">
        <v>2080100252569</v>
      </c>
      <c r="B31164" t="s">
        <v>22749</v>
      </c>
    </row>
    <row r="31165" spans="1:2">
      <c r="A31165" s="1">
        <v>2080100252576</v>
      </c>
      <c r="B31165" t="s">
        <v>22750</v>
      </c>
    </row>
    <row r="31166" spans="1:2">
      <c r="A31166" s="1">
        <v>2080100252583</v>
      </c>
      <c r="B31166" t="s">
        <v>22751</v>
      </c>
    </row>
    <row r="31167" spans="1:2">
      <c r="A31167" s="1">
        <v>2080100252590</v>
      </c>
      <c r="B31167" t="s">
        <v>29537</v>
      </c>
    </row>
    <row r="31168" spans="1:2">
      <c r="A31168" s="1">
        <v>2080100252606</v>
      </c>
      <c r="B31168" t="s">
        <v>29538</v>
      </c>
    </row>
    <row r="31169" spans="1:2">
      <c r="A31169" s="1">
        <v>2080100252613</v>
      </c>
      <c r="B31169" t="s">
        <v>29539</v>
      </c>
    </row>
    <row r="31170" spans="1:2">
      <c r="A31170" s="1">
        <v>2080100252620</v>
      </c>
      <c r="B31170" t="s">
        <v>29540</v>
      </c>
    </row>
    <row r="31171" spans="1:2">
      <c r="A31171" s="1">
        <v>2080100252637</v>
      </c>
      <c r="B31171" t="s">
        <v>29541</v>
      </c>
    </row>
    <row r="31172" spans="1:2">
      <c r="A31172" s="1">
        <v>2080100252644</v>
      </c>
      <c r="B31172" t="s">
        <v>29542</v>
      </c>
    </row>
    <row r="31173" spans="1:2">
      <c r="A31173" s="1">
        <v>2080100252651</v>
      </c>
      <c r="B31173" t="s">
        <v>22752</v>
      </c>
    </row>
    <row r="31174" spans="1:2">
      <c r="A31174" s="1">
        <v>2080100252668</v>
      </c>
      <c r="B31174" t="s">
        <v>22753</v>
      </c>
    </row>
    <row r="31175" spans="1:2">
      <c r="A31175" s="1">
        <v>2080100252675</v>
      </c>
      <c r="B31175" t="s">
        <v>22754</v>
      </c>
    </row>
    <row r="31176" spans="1:2">
      <c r="A31176" s="1">
        <v>2080100252682</v>
      </c>
      <c r="B31176" t="s">
        <v>22755</v>
      </c>
    </row>
    <row r="31177" spans="1:2">
      <c r="A31177" s="1">
        <v>2080100252699</v>
      </c>
      <c r="B31177" t="s">
        <v>22756</v>
      </c>
    </row>
    <row r="31178" spans="1:2">
      <c r="A31178" s="1">
        <v>2080100252705</v>
      </c>
      <c r="B31178" t="s">
        <v>22757</v>
      </c>
    </row>
    <row r="31179" spans="1:2">
      <c r="A31179" s="1">
        <v>2080100252712</v>
      </c>
      <c r="B31179" t="s">
        <v>29543</v>
      </c>
    </row>
    <row r="31180" spans="1:2">
      <c r="A31180" s="1">
        <v>2080100252729</v>
      </c>
      <c r="B31180" t="s">
        <v>29544</v>
      </c>
    </row>
    <row r="31181" spans="1:2">
      <c r="A31181" s="1">
        <v>2080100252736</v>
      </c>
      <c r="B31181" t="s">
        <v>23525</v>
      </c>
    </row>
    <row r="31182" spans="1:2">
      <c r="A31182" s="1">
        <v>2080100252743</v>
      </c>
      <c r="B31182" t="s">
        <v>23526</v>
      </c>
    </row>
    <row r="31183" spans="1:2">
      <c r="A31183" s="1">
        <v>2080100252750</v>
      </c>
      <c r="B31183" t="s">
        <v>26868</v>
      </c>
    </row>
    <row r="31184" spans="1:2">
      <c r="A31184" s="1">
        <v>2080100252767</v>
      </c>
      <c r="B31184" t="s">
        <v>29545</v>
      </c>
    </row>
    <row r="31185" spans="1:2">
      <c r="A31185" s="1">
        <v>2080100252774</v>
      </c>
      <c r="B31185" t="s">
        <v>22758</v>
      </c>
    </row>
    <row r="31186" spans="1:2">
      <c r="A31186" s="1">
        <v>2080100252781</v>
      </c>
      <c r="B31186" t="s">
        <v>22759</v>
      </c>
    </row>
    <row r="31187" spans="1:2">
      <c r="A31187" s="1">
        <v>2080100252798</v>
      </c>
      <c r="B31187" t="s">
        <v>22760</v>
      </c>
    </row>
    <row r="31188" spans="1:2">
      <c r="A31188" s="1">
        <v>2080100252804</v>
      </c>
      <c r="B31188" t="s">
        <v>22761</v>
      </c>
    </row>
    <row r="31189" spans="1:2">
      <c r="A31189" s="1">
        <v>2080100252811</v>
      </c>
      <c r="B31189" t="s">
        <v>22762</v>
      </c>
    </row>
    <row r="31190" spans="1:2">
      <c r="A31190" s="1">
        <v>2080100252828</v>
      </c>
      <c r="B31190" t="s">
        <v>22763</v>
      </c>
    </row>
    <row r="31191" spans="1:2">
      <c r="A31191" s="1">
        <v>2080100252835</v>
      </c>
      <c r="B31191" t="s">
        <v>22764</v>
      </c>
    </row>
    <row r="31192" spans="1:2">
      <c r="A31192" s="1">
        <v>2080100252842</v>
      </c>
      <c r="B31192" t="s">
        <v>22765</v>
      </c>
    </row>
    <row r="31193" spans="1:2">
      <c r="A31193" s="1">
        <v>2080100252859</v>
      </c>
      <c r="B31193" t="s">
        <v>22766</v>
      </c>
    </row>
    <row r="31194" spans="1:2">
      <c r="A31194" s="1">
        <v>2080100252866</v>
      </c>
      <c r="B31194" t="s">
        <v>22767</v>
      </c>
    </row>
    <row r="31195" spans="1:2">
      <c r="A31195" s="1">
        <v>2080100252873</v>
      </c>
      <c r="B31195" t="s">
        <v>22768</v>
      </c>
    </row>
    <row r="31196" spans="1:2">
      <c r="A31196" s="1">
        <v>2080100252880</v>
      </c>
      <c r="B31196" t="s">
        <v>22769</v>
      </c>
    </row>
    <row r="31197" spans="1:2">
      <c r="A31197" s="1">
        <v>2080100252897</v>
      </c>
      <c r="B31197" t="s">
        <v>22770</v>
      </c>
    </row>
    <row r="31198" spans="1:2">
      <c r="A31198" s="1">
        <v>2080100252903</v>
      </c>
      <c r="B31198" t="s">
        <v>22771</v>
      </c>
    </row>
    <row r="31199" spans="1:2">
      <c r="A31199" s="1">
        <v>2080100252910</v>
      </c>
      <c r="B31199" t="s">
        <v>22772</v>
      </c>
    </row>
    <row r="31200" spans="1:2">
      <c r="A31200" s="1">
        <v>2080100252927</v>
      </c>
      <c r="B31200" t="s">
        <v>22773</v>
      </c>
    </row>
    <row r="31201" spans="1:2">
      <c r="A31201" s="1">
        <v>2080100252934</v>
      </c>
      <c r="B31201" t="s">
        <v>22774</v>
      </c>
    </row>
    <row r="31202" spans="1:2">
      <c r="A31202" s="1">
        <v>2080100252941</v>
      </c>
      <c r="B31202" t="s">
        <v>22775</v>
      </c>
    </row>
    <row r="31203" spans="1:2">
      <c r="A31203" s="1">
        <v>2080100252958</v>
      </c>
      <c r="B31203" t="s">
        <v>22776</v>
      </c>
    </row>
    <row r="31204" spans="1:2">
      <c r="A31204" s="1">
        <v>2080100252965</v>
      </c>
      <c r="B31204" t="s">
        <v>22777</v>
      </c>
    </row>
    <row r="31205" spans="1:2">
      <c r="A31205" s="1">
        <v>2080100252972</v>
      </c>
      <c r="B31205" t="s">
        <v>22778</v>
      </c>
    </row>
    <row r="31206" spans="1:2">
      <c r="A31206" s="1">
        <v>2080100252989</v>
      </c>
      <c r="B31206" t="s">
        <v>22779</v>
      </c>
    </row>
    <row r="31207" spans="1:2">
      <c r="A31207" s="1">
        <v>2080100252996</v>
      </c>
      <c r="B31207" t="s">
        <v>22780</v>
      </c>
    </row>
    <row r="31208" spans="1:2">
      <c r="A31208" s="1">
        <v>2080100253009</v>
      </c>
      <c r="B31208" t="s">
        <v>22781</v>
      </c>
    </row>
    <row r="31209" spans="1:2">
      <c r="A31209" s="1">
        <v>2080100253016</v>
      </c>
      <c r="B31209" t="s">
        <v>22782</v>
      </c>
    </row>
    <row r="31210" spans="1:2">
      <c r="A31210" s="1">
        <v>2080100253023</v>
      </c>
      <c r="B31210" t="s">
        <v>22784</v>
      </c>
    </row>
    <row r="31211" spans="1:2">
      <c r="A31211" s="1">
        <v>2080100253030</v>
      </c>
      <c r="B31211" t="s">
        <v>22785</v>
      </c>
    </row>
    <row r="31212" spans="1:2">
      <c r="A31212" s="1">
        <v>2080100253047</v>
      </c>
      <c r="B31212" t="s">
        <v>22786</v>
      </c>
    </row>
    <row r="31213" spans="1:2">
      <c r="A31213" s="1">
        <v>2080100253054</v>
      </c>
      <c r="B31213" t="s">
        <v>22787</v>
      </c>
    </row>
    <row r="31214" spans="1:2">
      <c r="A31214" s="1">
        <v>2080100253061</v>
      </c>
      <c r="B31214" t="s">
        <v>22788</v>
      </c>
    </row>
    <row r="31215" spans="1:2">
      <c r="A31215" s="1">
        <v>2080100253078</v>
      </c>
      <c r="B31215" t="s">
        <v>22789</v>
      </c>
    </row>
    <row r="31216" spans="1:2">
      <c r="A31216" s="1">
        <v>2080100253085</v>
      </c>
      <c r="B31216" t="s">
        <v>22790</v>
      </c>
    </row>
    <row r="31217" spans="1:2">
      <c r="A31217" s="1">
        <v>2080100253092</v>
      </c>
      <c r="B31217" t="s">
        <v>22791</v>
      </c>
    </row>
    <row r="31218" spans="1:2">
      <c r="A31218" s="1">
        <v>2080100253108</v>
      </c>
      <c r="B31218" t="s">
        <v>22792</v>
      </c>
    </row>
    <row r="31219" spans="1:2">
      <c r="A31219" s="1">
        <v>2080100253115</v>
      </c>
      <c r="B31219" t="s">
        <v>22793</v>
      </c>
    </row>
    <row r="31220" spans="1:2">
      <c r="A31220" s="1">
        <v>2080100253122</v>
      </c>
      <c r="B31220" t="s">
        <v>22794</v>
      </c>
    </row>
    <row r="31221" spans="1:2">
      <c r="A31221" s="1">
        <v>2080100253139</v>
      </c>
      <c r="B31221" t="s">
        <v>22795</v>
      </c>
    </row>
    <row r="31222" spans="1:2">
      <c r="A31222" s="1">
        <v>2080100253146</v>
      </c>
      <c r="B31222" t="s">
        <v>22796</v>
      </c>
    </row>
    <row r="31223" spans="1:2">
      <c r="A31223" s="1">
        <v>2080100253153</v>
      </c>
      <c r="B31223" t="s">
        <v>22797</v>
      </c>
    </row>
    <row r="31224" spans="1:2">
      <c r="A31224" s="1">
        <v>2080100253160</v>
      </c>
      <c r="B31224" t="s">
        <v>22798</v>
      </c>
    </row>
    <row r="31225" spans="1:2">
      <c r="A31225" s="1">
        <v>2080100253177</v>
      </c>
      <c r="B31225" t="s">
        <v>22799</v>
      </c>
    </row>
    <row r="31226" spans="1:2">
      <c r="A31226" s="1">
        <v>2080100253184</v>
      </c>
      <c r="B31226" t="s">
        <v>22800</v>
      </c>
    </row>
    <row r="31227" spans="1:2">
      <c r="A31227" s="1">
        <v>2080100253191</v>
      </c>
      <c r="B31227" t="s">
        <v>22801</v>
      </c>
    </row>
    <row r="31228" spans="1:2">
      <c r="A31228" s="1">
        <v>2080100253207</v>
      </c>
      <c r="B31228" t="s">
        <v>22802</v>
      </c>
    </row>
    <row r="31229" spans="1:2">
      <c r="A31229" s="1">
        <v>2080100253214</v>
      </c>
      <c r="B31229" t="s">
        <v>22803</v>
      </c>
    </row>
    <row r="31230" spans="1:2">
      <c r="A31230" s="1">
        <v>2080100253221</v>
      </c>
      <c r="B31230" t="s">
        <v>22804</v>
      </c>
    </row>
    <row r="31231" spans="1:2">
      <c r="A31231" s="1">
        <v>2080100253238</v>
      </c>
      <c r="B31231" t="s">
        <v>22805</v>
      </c>
    </row>
    <row r="31232" spans="1:2">
      <c r="A31232" s="1">
        <v>2080100253245</v>
      </c>
      <c r="B31232" t="s">
        <v>22806</v>
      </c>
    </row>
    <row r="31233" spans="1:2">
      <c r="A31233" s="1">
        <v>2080100253252</v>
      </c>
      <c r="B31233" t="s">
        <v>22807</v>
      </c>
    </row>
    <row r="31234" spans="1:2">
      <c r="A31234" s="1">
        <v>2080100253269</v>
      </c>
      <c r="B31234" t="s">
        <v>22808</v>
      </c>
    </row>
    <row r="31235" spans="1:2">
      <c r="A31235" s="1">
        <v>2080100253276</v>
      </c>
      <c r="B31235" t="s">
        <v>29546</v>
      </c>
    </row>
    <row r="31236" spans="1:2">
      <c r="A31236" s="1">
        <v>2080100253283</v>
      </c>
      <c r="B31236" t="s">
        <v>29547</v>
      </c>
    </row>
    <row r="31237" spans="1:2">
      <c r="A31237" s="1">
        <v>2080100253290</v>
      </c>
      <c r="B31237" t="s">
        <v>29548</v>
      </c>
    </row>
    <row r="31238" spans="1:2">
      <c r="A31238" s="1">
        <v>2080100253306</v>
      </c>
      <c r="B31238" t="s">
        <v>29549</v>
      </c>
    </row>
    <row r="31239" spans="1:2">
      <c r="A31239" s="1">
        <v>2080100253313</v>
      </c>
      <c r="B31239" t="s">
        <v>29550</v>
      </c>
    </row>
    <row r="31240" spans="1:2">
      <c r="A31240" s="1">
        <v>2080100253320</v>
      </c>
      <c r="B31240" t="s">
        <v>29551</v>
      </c>
    </row>
    <row r="31241" spans="1:2">
      <c r="A31241" s="1">
        <v>2080100253337</v>
      </c>
      <c r="B31241" t="s">
        <v>29552</v>
      </c>
    </row>
    <row r="31242" spans="1:2">
      <c r="A31242" s="1">
        <v>2080100253344</v>
      </c>
      <c r="B31242" t="s">
        <v>22809</v>
      </c>
    </row>
    <row r="31243" spans="1:2">
      <c r="A31243" s="1">
        <v>2080100253351</v>
      </c>
      <c r="B31243" t="s">
        <v>22810</v>
      </c>
    </row>
    <row r="31244" spans="1:2">
      <c r="A31244" s="1">
        <v>2080100253368</v>
      </c>
      <c r="B31244" t="s">
        <v>22811</v>
      </c>
    </row>
    <row r="31245" spans="1:2">
      <c r="A31245" s="1">
        <v>2080100253375</v>
      </c>
      <c r="B31245" t="s">
        <v>22812</v>
      </c>
    </row>
    <row r="31246" spans="1:2">
      <c r="A31246" s="1">
        <v>2080100253382</v>
      </c>
      <c r="B31246" t="s">
        <v>22813</v>
      </c>
    </row>
    <row r="31247" spans="1:2">
      <c r="A31247" s="1">
        <v>2080100253399</v>
      </c>
      <c r="B31247" t="s">
        <v>22814</v>
      </c>
    </row>
    <row r="31248" spans="1:2">
      <c r="A31248" s="1">
        <v>2080100253405</v>
      </c>
      <c r="B31248" t="s">
        <v>22815</v>
      </c>
    </row>
    <row r="31249" spans="1:2">
      <c r="A31249" s="1">
        <v>2080100253412</v>
      </c>
      <c r="B31249" t="s">
        <v>29553</v>
      </c>
    </row>
    <row r="31250" spans="1:2">
      <c r="A31250" s="1">
        <v>2080100253429</v>
      </c>
      <c r="B31250" t="s">
        <v>29554</v>
      </c>
    </row>
    <row r="31251" spans="1:2">
      <c r="A31251" s="1">
        <v>2080100253436</v>
      </c>
      <c r="B31251" t="s">
        <v>29555</v>
      </c>
    </row>
    <row r="31252" spans="1:2">
      <c r="A31252" s="1">
        <v>2080100253443</v>
      </c>
      <c r="B31252" t="s">
        <v>29556</v>
      </c>
    </row>
    <row r="31253" spans="1:2">
      <c r="A31253" s="1">
        <v>2080100253450</v>
      </c>
      <c r="B31253" t="s">
        <v>29557</v>
      </c>
    </row>
    <row r="31254" spans="1:2">
      <c r="A31254" s="1">
        <v>2080100253467</v>
      </c>
      <c r="B31254" t="s">
        <v>29558</v>
      </c>
    </row>
    <row r="31255" spans="1:2">
      <c r="A31255" s="1">
        <v>2080100253474</v>
      </c>
      <c r="B31255" t="s">
        <v>29559</v>
      </c>
    </row>
    <row r="31256" spans="1:2">
      <c r="A31256" s="1">
        <v>2080100253481</v>
      </c>
      <c r="B31256" t="s">
        <v>29560</v>
      </c>
    </row>
    <row r="31257" spans="1:2">
      <c r="A31257" s="1">
        <v>2080100253498</v>
      </c>
      <c r="B31257" t="s">
        <v>29561</v>
      </c>
    </row>
    <row r="31258" spans="1:2">
      <c r="A31258" s="1">
        <v>2080100253504</v>
      </c>
      <c r="B31258" t="s">
        <v>29562</v>
      </c>
    </row>
    <row r="31259" spans="1:2">
      <c r="A31259" s="1">
        <v>2080100253511</v>
      </c>
      <c r="B31259" t="s">
        <v>29563</v>
      </c>
    </row>
    <row r="31260" spans="1:2">
      <c r="A31260" s="1">
        <v>2080100253528</v>
      </c>
      <c r="B31260" t="s">
        <v>29564</v>
      </c>
    </row>
    <row r="31261" spans="1:2">
      <c r="A31261" s="1">
        <v>2080100253535</v>
      </c>
      <c r="B31261" t="s">
        <v>29565</v>
      </c>
    </row>
    <row r="31262" spans="1:2">
      <c r="A31262" s="1">
        <v>2080100253542</v>
      </c>
      <c r="B31262" t="s">
        <v>29566</v>
      </c>
    </row>
    <row r="31263" spans="1:2">
      <c r="A31263" s="1">
        <v>2080100253559</v>
      </c>
      <c r="B31263" t="s">
        <v>29567</v>
      </c>
    </row>
    <row r="31264" spans="1:2">
      <c r="A31264" s="1">
        <v>2080100253566</v>
      </c>
      <c r="B31264" t="s">
        <v>29568</v>
      </c>
    </row>
    <row r="31265" spans="1:2">
      <c r="A31265" s="1">
        <v>2080100253573</v>
      </c>
      <c r="B31265" t="s">
        <v>29569</v>
      </c>
    </row>
    <row r="31266" spans="1:2">
      <c r="A31266" s="1">
        <v>2080100253580</v>
      </c>
      <c r="B31266" t="s">
        <v>29570</v>
      </c>
    </row>
    <row r="31267" spans="1:2">
      <c r="A31267" s="1">
        <v>2080100253597</v>
      </c>
      <c r="B31267" t="s">
        <v>29571</v>
      </c>
    </row>
    <row r="31268" spans="1:2">
      <c r="A31268" s="1">
        <v>2080100253603</v>
      </c>
      <c r="B31268" t="s">
        <v>29572</v>
      </c>
    </row>
    <row r="31269" spans="1:2">
      <c r="A31269" s="1">
        <v>2080100253610</v>
      </c>
      <c r="B31269" t="s">
        <v>29573</v>
      </c>
    </row>
    <row r="31270" spans="1:2">
      <c r="A31270" s="1">
        <v>2080100253627</v>
      </c>
      <c r="B31270" t="s">
        <v>23532</v>
      </c>
    </row>
    <row r="31271" spans="1:2">
      <c r="A31271" s="1">
        <v>2080100253634</v>
      </c>
      <c r="B31271" t="s">
        <v>23533</v>
      </c>
    </row>
    <row r="31272" spans="1:2">
      <c r="A31272" s="1">
        <v>2080100253641</v>
      </c>
      <c r="B31272" t="s">
        <v>23534</v>
      </c>
    </row>
    <row r="31273" spans="1:2">
      <c r="A31273" s="1">
        <v>2080100253658</v>
      </c>
      <c r="B31273" t="s">
        <v>29574</v>
      </c>
    </row>
    <row r="31274" spans="1:2">
      <c r="A31274" s="1">
        <v>2080100253665</v>
      </c>
      <c r="B31274" t="s">
        <v>29575</v>
      </c>
    </row>
    <row r="31275" spans="1:2">
      <c r="A31275" s="1">
        <v>2080100253672</v>
      </c>
      <c r="B31275" t="s">
        <v>23535</v>
      </c>
    </row>
    <row r="31276" spans="1:2">
      <c r="A31276" s="1">
        <v>2080100253689</v>
      </c>
      <c r="B31276" t="s">
        <v>23536</v>
      </c>
    </row>
    <row r="31277" spans="1:2">
      <c r="A31277" s="1">
        <v>2080100253696</v>
      </c>
      <c r="B31277" t="s">
        <v>23537</v>
      </c>
    </row>
    <row r="31278" spans="1:2">
      <c r="A31278" s="1">
        <v>2080100253702</v>
      </c>
      <c r="B31278" t="s">
        <v>23538</v>
      </c>
    </row>
    <row r="31279" spans="1:2">
      <c r="A31279" s="1">
        <v>2080100253719</v>
      </c>
      <c r="B31279" t="s">
        <v>23539</v>
      </c>
    </row>
    <row r="31280" spans="1:2">
      <c r="A31280" s="1">
        <v>2080100253726</v>
      </c>
      <c r="B31280" t="s">
        <v>23540</v>
      </c>
    </row>
    <row r="31281" spans="1:2">
      <c r="A31281" s="1">
        <v>2080100253733</v>
      </c>
      <c r="B31281" t="s">
        <v>23541</v>
      </c>
    </row>
    <row r="31282" spans="1:2">
      <c r="A31282" s="1">
        <v>2080100253740</v>
      </c>
      <c r="B31282" t="s">
        <v>29576</v>
      </c>
    </row>
    <row r="31283" spans="1:2">
      <c r="A31283" s="1">
        <v>2080100253757</v>
      </c>
      <c r="B31283" t="s">
        <v>29577</v>
      </c>
    </row>
    <row r="31284" spans="1:2">
      <c r="A31284" s="1">
        <v>2080100253764</v>
      </c>
      <c r="B31284" t="s">
        <v>29578</v>
      </c>
    </row>
    <row r="31285" spans="1:2">
      <c r="A31285" s="1">
        <v>2080100253771</v>
      </c>
      <c r="B31285" t="s">
        <v>29579</v>
      </c>
    </row>
    <row r="31286" spans="1:2">
      <c r="A31286" s="1">
        <v>2080100253788</v>
      </c>
      <c r="B31286" t="s">
        <v>29580</v>
      </c>
    </row>
    <row r="31287" spans="1:2">
      <c r="A31287" s="1">
        <v>2080100253795</v>
      </c>
      <c r="B31287" t="s">
        <v>29581</v>
      </c>
    </row>
    <row r="31288" spans="1:2">
      <c r="A31288" s="1">
        <v>2080100253801</v>
      </c>
      <c r="B31288" t="s">
        <v>29582</v>
      </c>
    </row>
    <row r="31289" spans="1:2">
      <c r="A31289" s="1">
        <v>2080100253818</v>
      </c>
      <c r="B31289" t="s">
        <v>29583</v>
      </c>
    </row>
    <row r="31290" spans="1:2">
      <c r="A31290" s="1">
        <v>2080100253825</v>
      </c>
      <c r="B31290" t="s">
        <v>29584</v>
      </c>
    </row>
    <row r="31291" spans="1:2">
      <c r="A31291" s="1">
        <v>2080100253832</v>
      </c>
      <c r="B31291" t="s">
        <v>29585</v>
      </c>
    </row>
    <row r="31292" spans="1:2">
      <c r="A31292" s="1">
        <v>2080100253849</v>
      </c>
      <c r="B31292" t="s">
        <v>29586</v>
      </c>
    </row>
    <row r="31293" spans="1:2">
      <c r="A31293" s="1">
        <v>2080100253856</v>
      </c>
      <c r="B31293" t="s">
        <v>29587</v>
      </c>
    </row>
    <row r="31294" spans="1:2">
      <c r="A31294" s="1">
        <v>2080100253863</v>
      </c>
      <c r="B31294" t="s">
        <v>29588</v>
      </c>
    </row>
    <row r="31295" spans="1:2">
      <c r="A31295" s="1">
        <v>2080100253870</v>
      </c>
      <c r="B31295" t="s">
        <v>22816</v>
      </c>
    </row>
    <row r="31296" spans="1:2">
      <c r="A31296" s="1">
        <v>2080100253887</v>
      </c>
      <c r="B31296" t="s">
        <v>22817</v>
      </c>
    </row>
    <row r="31297" spans="1:2">
      <c r="A31297" s="1">
        <v>2080100253894</v>
      </c>
      <c r="B31297" t="s">
        <v>22818</v>
      </c>
    </row>
    <row r="31298" spans="1:2">
      <c r="A31298" s="1">
        <v>2080100253900</v>
      </c>
      <c r="B31298" t="s">
        <v>29589</v>
      </c>
    </row>
    <row r="31299" spans="1:2">
      <c r="A31299" s="1">
        <v>2080100253917</v>
      </c>
      <c r="B31299" t="s">
        <v>29590</v>
      </c>
    </row>
    <row r="31300" spans="1:2">
      <c r="A31300" s="1">
        <v>2080100253924</v>
      </c>
      <c r="B31300" t="s">
        <v>29591</v>
      </c>
    </row>
    <row r="31301" spans="1:2">
      <c r="A31301" s="1">
        <v>2080100253931</v>
      </c>
      <c r="B31301" t="s">
        <v>29592</v>
      </c>
    </row>
    <row r="31302" spans="1:2">
      <c r="A31302" s="1">
        <v>2080100253948</v>
      </c>
      <c r="B31302" t="s">
        <v>29593</v>
      </c>
    </row>
    <row r="31303" spans="1:2">
      <c r="A31303" s="1">
        <v>2080100253955</v>
      </c>
      <c r="B31303" t="s">
        <v>29594</v>
      </c>
    </row>
    <row r="31304" spans="1:2">
      <c r="A31304" s="1">
        <v>2080100253962</v>
      </c>
      <c r="B31304" t="s">
        <v>23547</v>
      </c>
    </row>
    <row r="31305" spans="1:2">
      <c r="A31305" s="1">
        <v>2080100253979</v>
      </c>
      <c r="B31305" t="s">
        <v>29595</v>
      </c>
    </row>
    <row r="31306" spans="1:2">
      <c r="A31306" s="1">
        <v>2080100253986</v>
      </c>
      <c r="B31306" t="s">
        <v>29596</v>
      </c>
    </row>
    <row r="31307" spans="1:2">
      <c r="A31307" s="1">
        <v>2080100253993</v>
      </c>
      <c r="B31307" t="s">
        <v>29597</v>
      </c>
    </row>
    <row r="31308" spans="1:2">
      <c r="A31308" s="1">
        <v>2080100254006</v>
      </c>
      <c r="B31308" t="e">
        <f>+T-BIDET WATERTEC FWB-BP108-WB WHITE</f>
        <v>#NAME?</v>
      </c>
    </row>
    <row r="31309" spans="1:2">
      <c r="A31309" s="1">
        <v>2080100254013</v>
      </c>
      <c r="B31309" t="s">
        <v>22819</v>
      </c>
    </row>
    <row r="31310" spans="1:2">
      <c r="A31310" s="1">
        <v>2080100254020</v>
      </c>
      <c r="B31310" t="s">
        <v>22820</v>
      </c>
    </row>
    <row r="31311" spans="1:2">
      <c r="A31311" s="1">
        <v>2080100254037</v>
      </c>
      <c r="B31311" t="s">
        <v>22821</v>
      </c>
    </row>
    <row r="31312" spans="1:2">
      <c r="A31312" s="1">
        <v>2080100254044</v>
      </c>
      <c r="B31312" t="s">
        <v>22822</v>
      </c>
    </row>
    <row r="31313" spans="1:2">
      <c r="A31313" s="1">
        <v>2080100254051</v>
      </c>
      <c r="B31313" t="s">
        <v>29598</v>
      </c>
    </row>
    <row r="31314" spans="1:2">
      <c r="A31314" s="1">
        <v>2080100254068</v>
      </c>
      <c r="B31314" t="s">
        <v>29599</v>
      </c>
    </row>
    <row r="31315" spans="1:2">
      <c r="A31315" s="1">
        <v>2080100254075</v>
      </c>
      <c r="B31315" t="s">
        <v>29600</v>
      </c>
    </row>
    <row r="31316" spans="1:2">
      <c r="A31316" s="1">
        <v>2080100254082</v>
      </c>
      <c r="B31316" t="s">
        <v>29601</v>
      </c>
    </row>
    <row r="31317" spans="1:2">
      <c r="A31317" s="1">
        <v>2080100254099</v>
      </c>
      <c r="B31317" t="s">
        <v>29602</v>
      </c>
    </row>
    <row r="31318" spans="1:2">
      <c r="A31318" s="1">
        <v>2080100254105</v>
      </c>
      <c r="B31318" t="s">
        <v>29603</v>
      </c>
    </row>
    <row r="31319" spans="1:2">
      <c r="A31319" s="1">
        <v>2080100254112</v>
      </c>
      <c r="B31319" t="s">
        <v>29604</v>
      </c>
    </row>
    <row r="31320" spans="1:2">
      <c r="A31320" s="1">
        <v>2080100254129</v>
      </c>
      <c r="B31320" t="s">
        <v>29605</v>
      </c>
    </row>
    <row r="31321" spans="1:2">
      <c r="A31321" s="1">
        <v>2080100254136</v>
      </c>
      <c r="B31321" t="s">
        <v>29606</v>
      </c>
    </row>
    <row r="31322" spans="1:2">
      <c r="A31322" s="1">
        <v>2080100254143</v>
      </c>
      <c r="B31322" t="s">
        <v>29607</v>
      </c>
    </row>
    <row r="31323" spans="1:2">
      <c r="A31323" s="1">
        <v>2080100254150</v>
      </c>
      <c r="B31323" t="s">
        <v>29608</v>
      </c>
    </row>
    <row r="31324" spans="1:2">
      <c r="A31324" s="1">
        <v>2080100254167</v>
      </c>
      <c r="B31324" t="s">
        <v>29609</v>
      </c>
    </row>
    <row r="31325" spans="1:2">
      <c r="A31325" s="1">
        <v>2080100254174</v>
      </c>
      <c r="B31325" t="s">
        <v>29610</v>
      </c>
    </row>
    <row r="31326" spans="1:2">
      <c r="A31326" s="1">
        <v>2080100254181</v>
      </c>
      <c r="B31326" t="s">
        <v>29611</v>
      </c>
    </row>
    <row r="31327" spans="1:2">
      <c r="A31327" s="1">
        <v>2080100254198</v>
      </c>
      <c r="B31327" t="s">
        <v>29612</v>
      </c>
    </row>
    <row r="31328" spans="1:2">
      <c r="A31328" s="1">
        <v>2080100254204</v>
      </c>
      <c r="B31328" t="s">
        <v>22823</v>
      </c>
    </row>
    <row r="31329" spans="1:2">
      <c r="A31329" s="1">
        <v>2080100254211</v>
      </c>
      <c r="B31329" t="s">
        <v>22824</v>
      </c>
    </row>
    <row r="31330" spans="1:2">
      <c r="A31330" s="1">
        <v>2080100254228</v>
      </c>
      <c r="B31330" t="s">
        <v>22825</v>
      </c>
    </row>
    <row r="31331" spans="1:2">
      <c r="A31331" s="1">
        <v>2080100254235</v>
      </c>
      <c r="B31331" t="s">
        <v>26962</v>
      </c>
    </row>
    <row r="31332" spans="1:2">
      <c r="A31332" s="1">
        <v>2080100254242</v>
      </c>
      <c r="B31332" t="s">
        <v>29613</v>
      </c>
    </row>
    <row r="31333" spans="1:2">
      <c r="A31333" s="1">
        <v>2080100254259</v>
      </c>
      <c r="B31333" t="s">
        <v>22826</v>
      </c>
    </row>
    <row r="31334" spans="1:2">
      <c r="A31334" s="1">
        <v>2080100254266</v>
      </c>
      <c r="B31334" t="s">
        <v>22827</v>
      </c>
    </row>
    <row r="31335" spans="1:2">
      <c r="A31335" s="1">
        <v>2080100254273</v>
      </c>
      <c r="B31335" t="s">
        <v>29614</v>
      </c>
    </row>
    <row r="31336" spans="1:2">
      <c r="A31336" s="1">
        <v>2080100254280</v>
      </c>
      <c r="B31336" t="s">
        <v>29615</v>
      </c>
    </row>
    <row r="31337" spans="1:2">
      <c r="A31337" s="1">
        <v>2080100254297</v>
      </c>
      <c r="B31337" t="s">
        <v>22828</v>
      </c>
    </row>
    <row r="31338" spans="1:2">
      <c r="A31338" s="1">
        <v>2080100254303</v>
      </c>
      <c r="B31338" t="s">
        <v>22829</v>
      </c>
    </row>
    <row r="31339" spans="1:2">
      <c r="A31339" s="1">
        <v>2080100254310</v>
      </c>
      <c r="B31339" t="s">
        <v>23562</v>
      </c>
    </row>
    <row r="31340" spans="1:2">
      <c r="A31340" s="1">
        <v>2080100254327</v>
      </c>
      <c r="B31340" t="s">
        <v>29616</v>
      </c>
    </row>
    <row r="31341" spans="1:2">
      <c r="A31341" s="1">
        <v>2080100254334</v>
      </c>
      <c r="B31341" t="s">
        <v>29617</v>
      </c>
    </row>
    <row r="31342" spans="1:2">
      <c r="A31342" s="1">
        <v>2080100254341</v>
      </c>
      <c r="B31342" t="s">
        <v>29618</v>
      </c>
    </row>
    <row r="31343" spans="1:2">
      <c r="A31343" s="1">
        <v>2080100254358</v>
      </c>
      <c r="B31343" t="s">
        <v>29619</v>
      </c>
    </row>
    <row r="31344" spans="1:2">
      <c r="A31344" s="1">
        <v>2080100254365</v>
      </c>
      <c r="B31344" t="s">
        <v>29620</v>
      </c>
    </row>
    <row r="31345" spans="1:2">
      <c r="A31345" s="1">
        <v>2080100254372</v>
      </c>
      <c r="B31345" t="s">
        <v>29621</v>
      </c>
    </row>
    <row r="31346" spans="1:2">
      <c r="A31346" s="1">
        <v>2080100254389</v>
      </c>
      <c r="B31346" t="s">
        <v>29622</v>
      </c>
    </row>
    <row r="31347" spans="1:2">
      <c r="A31347" s="1">
        <v>2080100254396</v>
      </c>
      <c r="B31347" t="s">
        <v>29623</v>
      </c>
    </row>
    <row r="31348" spans="1:2">
      <c r="A31348" s="1">
        <v>2080100254402</v>
      </c>
      <c r="B31348" t="s">
        <v>29624</v>
      </c>
    </row>
    <row r="31349" spans="1:2">
      <c r="A31349" s="1">
        <v>2080100254419</v>
      </c>
      <c r="B31349" t="s">
        <v>29625</v>
      </c>
    </row>
    <row r="31350" spans="1:2">
      <c r="A31350" s="1">
        <v>2080100254426</v>
      </c>
      <c r="B31350" t="s">
        <v>29626</v>
      </c>
    </row>
    <row r="31351" spans="1:2">
      <c r="A31351" s="1">
        <v>2080100254433</v>
      </c>
      <c r="B31351" t="s">
        <v>29627</v>
      </c>
    </row>
    <row r="31352" spans="1:2">
      <c r="A31352" s="1">
        <v>2080100254440</v>
      </c>
      <c r="B31352" t="s">
        <v>29628</v>
      </c>
    </row>
    <row r="31353" spans="1:2">
      <c r="A31353" s="1">
        <v>2080100254457</v>
      </c>
      <c r="B31353" t="s">
        <v>29629</v>
      </c>
    </row>
    <row r="31354" spans="1:2">
      <c r="A31354" s="1">
        <v>2080100254464</v>
      </c>
      <c r="B31354" t="s">
        <v>29630</v>
      </c>
    </row>
    <row r="31355" spans="1:2">
      <c r="A31355" s="1">
        <v>2080100254471</v>
      </c>
      <c r="B31355" t="s">
        <v>29631</v>
      </c>
    </row>
    <row r="31356" spans="1:2">
      <c r="A31356" s="1">
        <v>2080100254488</v>
      </c>
      <c r="B31356" t="s">
        <v>29632</v>
      </c>
    </row>
    <row r="31357" spans="1:2">
      <c r="A31357" s="1">
        <v>2080100254495</v>
      </c>
      <c r="B31357" t="s">
        <v>29633</v>
      </c>
    </row>
    <row r="31358" spans="1:2">
      <c r="A31358" s="1">
        <v>2080100254501</v>
      </c>
      <c r="B31358" t="s">
        <v>29634</v>
      </c>
    </row>
    <row r="31359" spans="1:2">
      <c r="A31359" s="1">
        <v>2080100254518</v>
      </c>
      <c r="B31359" t="s">
        <v>29635</v>
      </c>
    </row>
    <row r="31360" spans="1:2">
      <c r="A31360" s="1">
        <v>2080100254525</v>
      </c>
      <c r="B31360" t="s">
        <v>29636</v>
      </c>
    </row>
    <row r="31361" spans="1:2">
      <c r="A31361" s="1">
        <v>2080100254532</v>
      </c>
      <c r="B31361" t="s">
        <v>29637</v>
      </c>
    </row>
    <row r="31362" spans="1:2">
      <c r="A31362" s="1">
        <v>2080100254549</v>
      </c>
      <c r="B31362" t="s">
        <v>29638</v>
      </c>
    </row>
    <row r="31363" spans="1:2">
      <c r="A31363" s="1">
        <v>2080100254556</v>
      </c>
      <c r="B31363" t="s">
        <v>29639</v>
      </c>
    </row>
    <row r="31364" spans="1:2">
      <c r="A31364" s="1">
        <v>2080100254563</v>
      </c>
      <c r="B31364" t="s">
        <v>29640</v>
      </c>
    </row>
    <row r="31365" spans="1:2">
      <c r="A31365" s="1">
        <v>2080100254570</v>
      </c>
      <c r="B31365" t="s">
        <v>29641</v>
      </c>
    </row>
    <row r="31366" spans="1:2">
      <c r="A31366" s="1">
        <v>2080100254587</v>
      </c>
      <c r="B31366" t="s">
        <v>29642</v>
      </c>
    </row>
    <row r="31367" spans="1:2">
      <c r="A31367" s="1">
        <v>2080100254594</v>
      </c>
      <c r="B31367" t="s">
        <v>29643</v>
      </c>
    </row>
    <row r="31368" spans="1:2">
      <c r="A31368" s="1">
        <v>2080100254600</v>
      </c>
      <c r="B31368" t="s">
        <v>29644</v>
      </c>
    </row>
    <row r="31369" spans="1:2">
      <c r="A31369" s="1">
        <v>2080100254617</v>
      </c>
      <c r="B31369" t="s">
        <v>29645</v>
      </c>
    </row>
    <row r="31370" spans="1:2">
      <c r="A31370" s="1">
        <v>2080100254624</v>
      </c>
      <c r="B31370" t="s">
        <v>29646</v>
      </c>
    </row>
    <row r="31371" spans="1:2">
      <c r="A31371" s="1">
        <v>2080100254631</v>
      </c>
      <c r="B31371" t="s">
        <v>29647</v>
      </c>
    </row>
    <row r="31372" spans="1:2">
      <c r="A31372" s="1">
        <v>2080100254648</v>
      </c>
      <c r="B31372" t="s">
        <v>29648</v>
      </c>
    </row>
    <row r="31373" spans="1:2">
      <c r="A31373" s="1">
        <v>2080100254655</v>
      </c>
      <c r="B31373" t="s">
        <v>29649</v>
      </c>
    </row>
    <row r="31374" spans="1:2">
      <c r="A31374" s="1">
        <v>2080100254662</v>
      </c>
      <c r="B31374" t="s">
        <v>29650</v>
      </c>
    </row>
    <row r="31375" spans="1:2">
      <c r="A31375" s="1">
        <v>2080100254679</v>
      </c>
      <c r="B31375" t="s">
        <v>29651</v>
      </c>
    </row>
    <row r="31376" spans="1:2">
      <c r="A31376" s="1">
        <v>2080100254686</v>
      </c>
      <c r="B31376" t="s">
        <v>29652</v>
      </c>
    </row>
    <row r="31377" spans="1:2">
      <c r="A31377" s="1">
        <v>2080100254693</v>
      </c>
      <c r="B31377" t="s">
        <v>29653</v>
      </c>
    </row>
    <row r="31378" spans="1:2">
      <c r="A31378" s="1">
        <v>2080100254709</v>
      </c>
      <c r="B31378" t="s">
        <v>29654</v>
      </c>
    </row>
    <row r="31379" spans="1:2">
      <c r="A31379" s="1">
        <v>2080100254716</v>
      </c>
      <c r="B31379" t="s">
        <v>29655</v>
      </c>
    </row>
    <row r="31380" spans="1:2">
      <c r="A31380" s="1">
        <v>2080100254723</v>
      </c>
      <c r="B31380" t="s">
        <v>29656</v>
      </c>
    </row>
    <row r="31381" spans="1:2">
      <c r="A31381" s="1">
        <v>2080100254730</v>
      </c>
      <c r="B31381" t="s">
        <v>29657</v>
      </c>
    </row>
    <row r="31382" spans="1:2">
      <c r="A31382" s="1">
        <v>2080100254747</v>
      </c>
      <c r="B31382" t="s">
        <v>29658</v>
      </c>
    </row>
    <row r="31383" spans="1:2">
      <c r="A31383" s="1">
        <v>2080100254754</v>
      </c>
      <c r="B31383" t="s">
        <v>29659</v>
      </c>
    </row>
    <row r="31384" spans="1:2">
      <c r="A31384" s="1">
        <v>2080100254761</v>
      </c>
      <c r="B31384" t="s">
        <v>29660</v>
      </c>
    </row>
    <row r="31385" spans="1:2">
      <c r="A31385" s="1">
        <v>2080100254778</v>
      </c>
      <c r="B31385" t="s">
        <v>29661</v>
      </c>
    </row>
    <row r="31386" spans="1:2">
      <c r="A31386" s="1">
        <v>2080100254785</v>
      </c>
      <c r="B31386" t="s">
        <v>29662</v>
      </c>
    </row>
    <row r="31387" spans="1:2">
      <c r="A31387" s="1">
        <v>2080100254792</v>
      </c>
      <c r="B31387" t="s">
        <v>29663</v>
      </c>
    </row>
    <row r="31388" spans="1:2">
      <c r="A31388" s="1">
        <v>2080100254808</v>
      </c>
      <c r="B31388" t="s">
        <v>29664</v>
      </c>
    </row>
    <row r="31389" spans="1:2">
      <c r="A31389" s="1">
        <v>2080100254815</v>
      </c>
      <c r="B31389" t="s">
        <v>29665</v>
      </c>
    </row>
    <row r="31390" spans="1:2">
      <c r="A31390" s="1">
        <v>2080100254822</v>
      </c>
      <c r="B31390" t="s">
        <v>29666</v>
      </c>
    </row>
    <row r="31391" spans="1:2">
      <c r="A31391" s="1">
        <v>2080100254839</v>
      </c>
      <c r="B31391" t="s">
        <v>29667</v>
      </c>
    </row>
    <row r="31392" spans="1:2">
      <c r="A31392" s="1">
        <v>2080100254846</v>
      </c>
      <c r="B31392" t="s">
        <v>29668</v>
      </c>
    </row>
    <row r="31393" spans="1:2">
      <c r="A31393" s="1">
        <v>2080100254853</v>
      </c>
      <c r="B31393" t="s">
        <v>29669</v>
      </c>
    </row>
    <row r="31394" spans="1:2">
      <c r="A31394" s="1">
        <v>2080100254860</v>
      </c>
      <c r="B31394" t="s">
        <v>29670</v>
      </c>
    </row>
    <row r="31395" spans="1:2">
      <c r="A31395" s="1">
        <v>2080100254877</v>
      </c>
      <c r="B31395" t="s">
        <v>29671</v>
      </c>
    </row>
    <row r="31396" spans="1:2">
      <c r="A31396" s="1">
        <v>2080100254884</v>
      </c>
      <c r="B31396" t="s">
        <v>29672</v>
      </c>
    </row>
    <row r="31397" spans="1:2">
      <c r="A31397" s="1">
        <v>2080100254891</v>
      </c>
      <c r="B31397" t="s">
        <v>29673</v>
      </c>
    </row>
    <row r="31398" spans="1:2">
      <c r="A31398" s="1">
        <v>2080100254907</v>
      </c>
      <c r="B31398" t="s">
        <v>29674</v>
      </c>
    </row>
    <row r="31399" spans="1:2">
      <c r="A31399" s="1">
        <v>2080100254914</v>
      </c>
      <c r="B31399" t="s">
        <v>29675</v>
      </c>
    </row>
    <row r="31400" spans="1:2">
      <c r="A31400" s="1">
        <v>2080100254921</v>
      </c>
      <c r="B31400" t="s">
        <v>29676</v>
      </c>
    </row>
    <row r="31401" spans="1:2">
      <c r="A31401" s="1">
        <v>2080100254938</v>
      </c>
      <c r="B31401" t="s">
        <v>29677</v>
      </c>
    </row>
    <row r="31402" spans="1:2">
      <c r="A31402" s="1">
        <v>2080100254945</v>
      </c>
      <c r="B31402" t="s">
        <v>29678</v>
      </c>
    </row>
    <row r="31403" spans="1:2">
      <c r="A31403" s="1">
        <v>2080100254952</v>
      </c>
      <c r="B31403" t="s">
        <v>29679</v>
      </c>
    </row>
    <row r="31404" spans="1:2">
      <c r="A31404" s="1">
        <v>2080100254969</v>
      </c>
      <c r="B31404" t="s">
        <v>29680</v>
      </c>
    </row>
    <row r="31405" spans="1:2">
      <c r="A31405" s="1">
        <v>2080100254976</v>
      </c>
      <c r="B31405" t="s">
        <v>29681</v>
      </c>
    </row>
    <row r="31406" spans="1:2">
      <c r="A31406" s="1">
        <v>2080100254983</v>
      </c>
      <c r="B31406" t="s">
        <v>29682</v>
      </c>
    </row>
    <row r="31407" spans="1:2">
      <c r="A31407" s="1">
        <v>2080100254990</v>
      </c>
      <c r="B31407" t="s">
        <v>29683</v>
      </c>
    </row>
    <row r="31408" spans="1:2">
      <c r="A31408" s="1">
        <v>2080100255003</v>
      </c>
      <c r="B31408" t="s">
        <v>29684</v>
      </c>
    </row>
    <row r="31409" spans="1:2">
      <c r="A31409" s="1">
        <v>2080100255010</v>
      </c>
      <c r="B31409" t="s">
        <v>29685</v>
      </c>
    </row>
    <row r="31410" spans="1:2">
      <c r="A31410" s="1">
        <v>2080100255027</v>
      </c>
      <c r="B31410" t="s">
        <v>29686</v>
      </c>
    </row>
    <row r="31411" spans="1:2">
      <c r="A31411" s="1">
        <v>2080100255034</v>
      </c>
      <c r="B31411" t="s">
        <v>29687</v>
      </c>
    </row>
    <row r="31412" spans="1:2">
      <c r="A31412" s="1">
        <v>2080100255041</v>
      </c>
      <c r="B31412" t="s">
        <v>29688</v>
      </c>
    </row>
    <row r="31413" spans="1:2">
      <c r="A31413" s="1">
        <v>2080100255058</v>
      </c>
      <c r="B31413" t="s">
        <v>29689</v>
      </c>
    </row>
    <row r="31414" spans="1:2">
      <c r="A31414" s="1">
        <v>2080100255065</v>
      </c>
      <c r="B31414" t="s">
        <v>29690</v>
      </c>
    </row>
    <row r="31415" spans="1:2">
      <c r="A31415" s="1">
        <v>2080100255072</v>
      </c>
      <c r="B31415" t="s">
        <v>29691</v>
      </c>
    </row>
    <row r="31416" spans="1:2">
      <c r="A31416" s="1">
        <v>2080100255089</v>
      </c>
      <c r="B31416" t="s">
        <v>29692</v>
      </c>
    </row>
    <row r="31417" spans="1:2">
      <c r="A31417" s="1">
        <v>2080100255096</v>
      </c>
      <c r="B31417" t="s">
        <v>29693</v>
      </c>
    </row>
    <row r="31418" spans="1:2">
      <c r="A31418" s="1">
        <v>2080100255102</v>
      </c>
      <c r="B31418" t="s">
        <v>29694</v>
      </c>
    </row>
    <row r="31419" spans="1:2">
      <c r="A31419" s="1">
        <v>2080100255119</v>
      </c>
      <c r="B31419" t="s">
        <v>29695</v>
      </c>
    </row>
    <row r="31420" spans="1:2">
      <c r="A31420" s="1">
        <v>2080100255126</v>
      </c>
      <c r="B31420" t="s">
        <v>29696</v>
      </c>
    </row>
    <row r="31421" spans="1:2">
      <c r="A31421" s="1">
        <v>2080100255133</v>
      </c>
      <c r="B31421" t="s">
        <v>29697</v>
      </c>
    </row>
    <row r="31422" spans="1:2">
      <c r="A31422" s="1">
        <v>2080100255140</v>
      </c>
      <c r="B31422" t="s">
        <v>29698</v>
      </c>
    </row>
    <row r="31423" spans="1:2">
      <c r="A31423" s="1">
        <v>2080100255157</v>
      </c>
      <c r="B31423" t="s">
        <v>29699</v>
      </c>
    </row>
    <row r="31424" spans="1:2">
      <c r="A31424" s="1">
        <v>2080100255164</v>
      </c>
      <c r="B31424" t="s">
        <v>29700</v>
      </c>
    </row>
    <row r="31425" spans="1:2">
      <c r="A31425" s="1">
        <v>2080100255171</v>
      </c>
      <c r="B31425" t="s">
        <v>29701</v>
      </c>
    </row>
    <row r="31426" spans="1:2">
      <c r="A31426" s="1">
        <v>2080100255188</v>
      </c>
      <c r="B31426" t="s">
        <v>29702</v>
      </c>
    </row>
    <row r="31427" spans="1:2">
      <c r="A31427" s="1">
        <v>2080100255195</v>
      </c>
      <c r="B31427" t="s">
        <v>29703</v>
      </c>
    </row>
    <row r="31428" spans="1:2">
      <c r="A31428" s="1">
        <v>2080100255201</v>
      </c>
      <c r="B31428" t="s">
        <v>29704</v>
      </c>
    </row>
    <row r="31429" spans="1:2">
      <c r="A31429" s="1">
        <v>2080100255218</v>
      </c>
      <c r="B31429" t="s">
        <v>29705</v>
      </c>
    </row>
    <row r="31430" spans="1:2">
      <c r="A31430" s="1">
        <v>2080100255225</v>
      </c>
      <c r="B31430" t="s">
        <v>29706</v>
      </c>
    </row>
    <row r="31431" spans="1:2">
      <c r="A31431" s="1">
        <v>2080100255232</v>
      </c>
      <c r="B31431" t="s">
        <v>29707</v>
      </c>
    </row>
    <row r="31432" spans="1:2">
      <c r="A31432" s="1">
        <v>2080100255249</v>
      </c>
      <c r="B31432" t="s">
        <v>29708</v>
      </c>
    </row>
    <row r="31433" spans="1:2">
      <c r="A31433" s="1">
        <v>2080100255256</v>
      </c>
      <c r="B31433" t="s">
        <v>29709</v>
      </c>
    </row>
    <row r="31434" spans="1:2">
      <c r="A31434" s="1">
        <v>2080100255263</v>
      </c>
      <c r="B31434" t="s">
        <v>29710</v>
      </c>
    </row>
    <row r="31435" spans="1:2">
      <c r="A31435" s="1">
        <v>2080100255270</v>
      </c>
      <c r="B31435" t="s">
        <v>29711</v>
      </c>
    </row>
    <row r="31436" spans="1:2">
      <c r="A31436" s="1">
        <v>2080100255287</v>
      </c>
      <c r="B31436" t="s">
        <v>29712</v>
      </c>
    </row>
    <row r="31437" spans="1:2">
      <c r="A31437" s="1">
        <v>2080100255294</v>
      </c>
      <c r="B31437" t="s">
        <v>29713</v>
      </c>
    </row>
    <row r="31438" spans="1:2">
      <c r="A31438" s="1">
        <v>2080100255300</v>
      </c>
      <c r="B31438" t="s">
        <v>29714</v>
      </c>
    </row>
    <row r="31439" spans="1:2">
      <c r="A31439" s="1">
        <v>2080100255317</v>
      </c>
      <c r="B31439" t="s">
        <v>29715</v>
      </c>
    </row>
    <row r="31440" spans="1:2">
      <c r="A31440" s="1">
        <v>2080100255324</v>
      </c>
      <c r="B31440" t="s">
        <v>29716</v>
      </c>
    </row>
    <row r="31441" spans="1:2">
      <c r="A31441" s="1">
        <v>2080100255331</v>
      </c>
      <c r="B31441" t="s">
        <v>29717</v>
      </c>
    </row>
    <row r="31442" spans="1:2">
      <c r="A31442" s="1">
        <v>2080100255348</v>
      </c>
      <c r="B31442" t="s">
        <v>29718</v>
      </c>
    </row>
    <row r="31443" spans="1:2">
      <c r="A31443" s="1">
        <v>2080100255355</v>
      </c>
      <c r="B31443" t="s">
        <v>29719</v>
      </c>
    </row>
    <row r="31444" spans="1:2">
      <c r="A31444" s="1">
        <v>2080100255362</v>
      </c>
      <c r="B31444" t="s">
        <v>29720</v>
      </c>
    </row>
    <row r="31445" spans="1:2">
      <c r="A31445" s="1">
        <v>2080100255379</v>
      </c>
      <c r="B31445" t="s">
        <v>29721</v>
      </c>
    </row>
    <row r="31446" spans="1:2">
      <c r="A31446" s="1">
        <v>2080100255386</v>
      </c>
      <c r="B31446" t="s">
        <v>29722</v>
      </c>
    </row>
    <row r="31447" spans="1:2">
      <c r="A31447" s="1">
        <v>2080100255393</v>
      </c>
      <c r="B31447" t="s">
        <v>29723</v>
      </c>
    </row>
    <row r="31448" spans="1:2">
      <c r="A31448" s="1">
        <v>2080100255409</v>
      </c>
      <c r="B31448" t="s">
        <v>29724</v>
      </c>
    </row>
    <row r="31449" spans="1:2">
      <c r="A31449" s="1">
        <v>2080100255416</v>
      </c>
      <c r="B31449" t="s">
        <v>29725</v>
      </c>
    </row>
    <row r="31450" spans="1:2">
      <c r="A31450" s="1">
        <v>2080100255423</v>
      </c>
      <c r="B31450" t="s">
        <v>29726</v>
      </c>
    </row>
    <row r="31451" spans="1:2">
      <c r="A31451" s="1">
        <v>2080100255430</v>
      </c>
      <c r="B31451" t="s">
        <v>29727</v>
      </c>
    </row>
    <row r="31452" spans="1:2">
      <c r="A31452" s="1">
        <v>2080100255447</v>
      </c>
      <c r="B31452" t="s">
        <v>29728</v>
      </c>
    </row>
    <row r="31453" spans="1:2">
      <c r="A31453" s="1">
        <v>2080100255454</v>
      </c>
      <c r="B31453" t="s">
        <v>29729</v>
      </c>
    </row>
    <row r="31454" spans="1:2">
      <c r="A31454" s="1">
        <v>2080100255461</v>
      </c>
      <c r="B31454" t="s">
        <v>29730</v>
      </c>
    </row>
    <row r="31455" spans="1:2">
      <c r="A31455" s="1">
        <v>2080100255478</v>
      </c>
      <c r="B31455" t="s">
        <v>29731</v>
      </c>
    </row>
    <row r="31456" spans="1:2">
      <c r="A31456" s="1">
        <v>2080100255485</v>
      </c>
      <c r="B31456" t="s">
        <v>29732</v>
      </c>
    </row>
    <row r="31457" spans="1:2">
      <c r="A31457" s="1">
        <v>2080100255492</v>
      </c>
      <c r="B31457" t="s">
        <v>29733</v>
      </c>
    </row>
    <row r="31458" spans="1:2">
      <c r="A31458" s="1">
        <v>2080100255508</v>
      </c>
      <c r="B31458" t="s">
        <v>29734</v>
      </c>
    </row>
    <row r="31459" spans="1:2">
      <c r="A31459" s="1">
        <v>2080100255515</v>
      </c>
      <c r="B31459" t="s">
        <v>29735</v>
      </c>
    </row>
    <row r="31460" spans="1:2">
      <c r="A31460" s="1">
        <v>2080100255522</v>
      </c>
      <c r="B31460" t="s">
        <v>29736</v>
      </c>
    </row>
    <row r="31461" spans="1:2">
      <c r="A31461" s="1">
        <v>2080100255539</v>
      </c>
      <c r="B31461" t="s">
        <v>29737</v>
      </c>
    </row>
    <row r="31462" spans="1:2">
      <c r="A31462" s="1">
        <v>2080100255546</v>
      </c>
      <c r="B31462" t="s">
        <v>29738</v>
      </c>
    </row>
    <row r="31463" spans="1:2">
      <c r="A31463" s="1">
        <v>2080100255553</v>
      </c>
      <c r="B31463" t="s">
        <v>29739</v>
      </c>
    </row>
    <row r="31464" spans="1:2">
      <c r="A31464" s="1">
        <v>2080100255560</v>
      </c>
      <c r="B31464" t="s">
        <v>29740</v>
      </c>
    </row>
    <row r="31465" spans="1:2">
      <c r="A31465" s="1">
        <v>2080100255577</v>
      </c>
      <c r="B31465" t="s">
        <v>29741</v>
      </c>
    </row>
    <row r="31466" spans="1:2">
      <c r="A31466" s="1">
        <v>2080100255584</v>
      </c>
      <c r="B31466" t="s">
        <v>29742</v>
      </c>
    </row>
    <row r="31467" spans="1:2">
      <c r="A31467" s="1">
        <v>2080100255591</v>
      </c>
      <c r="B31467" t="s">
        <v>29743</v>
      </c>
    </row>
    <row r="31468" spans="1:2">
      <c r="A31468" s="1">
        <v>2080100255607</v>
      </c>
      <c r="B31468" t="s">
        <v>29744</v>
      </c>
    </row>
    <row r="31469" spans="1:2">
      <c r="A31469" s="1">
        <v>2080100255614</v>
      </c>
      <c r="B31469" t="s">
        <v>29745</v>
      </c>
    </row>
    <row r="31470" spans="1:2">
      <c r="A31470" s="1">
        <v>2080100255621</v>
      </c>
      <c r="B31470" t="s">
        <v>29746</v>
      </c>
    </row>
    <row r="31471" spans="1:2">
      <c r="A31471" s="1">
        <v>2080100255638</v>
      </c>
      <c r="B31471" t="s">
        <v>29747</v>
      </c>
    </row>
    <row r="31472" spans="1:2">
      <c r="A31472" s="1">
        <v>2080100255645</v>
      </c>
      <c r="B31472" t="s">
        <v>29748</v>
      </c>
    </row>
    <row r="31473" spans="1:2">
      <c r="A31473" s="1">
        <v>2080100255652</v>
      </c>
      <c r="B31473" t="s">
        <v>29749</v>
      </c>
    </row>
    <row r="31474" spans="1:2">
      <c r="A31474" s="1">
        <v>2080100255669</v>
      </c>
      <c r="B31474" t="s">
        <v>29750</v>
      </c>
    </row>
    <row r="31475" spans="1:2">
      <c r="A31475" s="1">
        <v>2080100255676</v>
      </c>
      <c r="B31475" t="s">
        <v>29751</v>
      </c>
    </row>
    <row r="31476" spans="1:2">
      <c r="A31476" s="1">
        <v>2080100255683</v>
      </c>
      <c r="B31476" t="s">
        <v>29752</v>
      </c>
    </row>
    <row r="31477" spans="1:2">
      <c r="A31477" s="1">
        <v>2080100255690</v>
      </c>
      <c r="B31477" t="s">
        <v>29753</v>
      </c>
    </row>
    <row r="31478" spans="1:2">
      <c r="A31478" s="1">
        <v>2080100255706</v>
      </c>
      <c r="B31478" t="s">
        <v>29754</v>
      </c>
    </row>
    <row r="31479" spans="1:2">
      <c r="A31479" s="1">
        <v>2080100255713</v>
      </c>
      <c r="B31479" t="s">
        <v>29755</v>
      </c>
    </row>
    <row r="31480" spans="1:2">
      <c r="A31480" s="1">
        <v>2080100255720</v>
      </c>
      <c r="B31480" t="s">
        <v>29756</v>
      </c>
    </row>
    <row r="31481" spans="1:2">
      <c r="A31481" s="1">
        <v>2080100255737</v>
      </c>
      <c r="B31481" t="s">
        <v>29757</v>
      </c>
    </row>
    <row r="31482" spans="1:2">
      <c r="A31482" s="1">
        <v>2080100255744</v>
      </c>
      <c r="B31482" t="s">
        <v>29758</v>
      </c>
    </row>
    <row r="31483" spans="1:2">
      <c r="A31483" s="1">
        <v>2080100255751</v>
      </c>
      <c r="B31483" t="s">
        <v>29759</v>
      </c>
    </row>
    <row r="31484" spans="1:2">
      <c r="A31484" s="1">
        <v>2080100255768</v>
      </c>
      <c r="B31484" t="s">
        <v>29760</v>
      </c>
    </row>
    <row r="31485" spans="1:2">
      <c r="A31485" s="1">
        <v>2080100255775</v>
      </c>
      <c r="B31485" t="s">
        <v>29761</v>
      </c>
    </row>
    <row r="31486" spans="1:2">
      <c r="A31486" s="1">
        <v>2080100255782</v>
      </c>
      <c r="B31486" t="s">
        <v>29762</v>
      </c>
    </row>
    <row r="31487" spans="1:2">
      <c r="A31487" s="1">
        <v>2080100255799</v>
      </c>
      <c r="B31487" t="s">
        <v>29763</v>
      </c>
    </row>
    <row r="31488" spans="1:2">
      <c r="A31488" s="1">
        <v>2080100255805</v>
      </c>
      <c r="B31488" t="s">
        <v>29764</v>
      </c>
    </row>
    <row r="31489" spans="1:2">
      <c r="A31489" s="1">
        <v>2080100255812</v>
      </c>
      <c r="B31489" t="s">
        <v>29765</v>
      </c>
    </row>
    <row r="31490" spans="1:2">
      <c r="A31490" s="1">
        <v>2080100255829</v>
      </c>
      <c r="B31490" t="s">
        <v>29766</v>
      </c>
    </row>
    <row r="31491" spans="1:2">
      <c r="A31491" s="1">
        <v>2080100255836</v>
      </c>
      <c r="B31491" t="s">
        <v>29767</v>
      </c>
    </row>
    <row r="31492" spans="1:2">
      <c r="A31492" s="1">
        <v>2080100255843</v>
      </c>
      <c r="B31492" t="s">
        <v>29768</v>
      </c>
    </row>
    <row r="31493" spans="1:2">
      <c r="A31493" s="1">
        <v>2080100255850</v>
      </c>
      <c r="B31493" t="s">
        <v>29769</v>
      </c>
    </row>
    <row r="31494" spans="1:2">
      <c r="A31494" s="1">
        <v>2080100255867</v>
      </c>
      <c r="B31494" t="s">
        <v>29770</v>
      </c>
    </row>
    <row r="31495" spans="1:2">
      <c r="A31495" s="1">
        <v>2080100255874</v>
      </c>
      <c r="B31495" t="s">
        <v>29771</v>
      </c>
    </row>
    <row r="31496" spans="1:2">
      <c r="A31496" s="1">
        <v>2080100255881</v>
      </c>
      <c r="B31496" t="s">
        <v>29772</v>
      </c>
    </row>
    <row r="31497" spans="1:2">
      <c r="A31497" s="1">
        <v>2080100255898</v>
      </c>
      <c r="B31497" t="s">
        <v>29773</v>
      </c>
    </row>
    <row r="31498" spans="1:2">
      <c r="A31498" s="1">
        <v>2080100255904</v>
      </c>
      <c r="B31498" t="s">
        <v>29774</v>
      </c>
    </row>
    <row r="31499" spans="1:2">
      <c r="A31499" s="1">
        <v>2080100255911</v>
      </c>
      <c r="B31499" t="s">
        <v>29775</v>
      </c>
    </row>
    <row r="31500" spans="1:2">
      <c r="A31500" s="1">
        <v>2080100255928</v>
      </c>
      <c r="B31500" t="s">
        <v>29776</v>
      </c>
    </row>
    <row r="31501" spans="1:2">
      <c r="A31501" s="1">
        <v>2080100255935</v>
      </c>
      <c r="B31501" t="s">
        <v>29777</v>
      </c>
    </row>
    <row r="31502" spans="1:2">
      <c r="A31502" s="1">
        <v>2080100255942</v>
      </c>
      <c r="B31502" t="s">
        <v>29778</v>
      </c>
    </row>
    <row r="31503" spans="1:2">
      <c r="A31503" s="1">
        <v>2080100255959</v>
      </c>
      <c r="B31503" t="s">
        <v>29779</v>
      </c>
    </row>
    <row r="31504" spans="1:2">
      <c r="A31504" s="1">
        <v>2080100255966</v>
      </c>
      <c r="B31504" t="s">
        <v>29780</v>
      </c>
    </row>
    <row r="31505" spans="1:2">
      <c r="A31505" s="1">
        <v>2080100255973</v>
      </c>
      <c r="B31505" t="s">
        <v>29781</v>
      </c>
    </row>
    <row r="31506" spans="1:2">
      <c r="A31506" s="1">
        <v>2080100255980</v>
      </c>
      <c r="B31506" t="s">
        <v>29782</v>
      </c>
    </row>
    <row r="31507" spans="1:2">
      <c r="A31507" s="1">
        <v>2080100255997</v>
      </c>
      <c r="B31507" t="s">
        <v>29783</v>
      </c>
    </row>
    <row r="31508" spans="1:2">
      <c r="A31508" s="1">
        <v>2080100256000</v>
      </c>
      <c r="B31508" t="s">
        <v>29784</v>
      </c>
    </row>
    <row r="31509" spans="1:2">
      <c r="A31509" s="1">
        <v>2080100256017</v>
      </c>
      <c r="B31509" t="s">
        <v>29785</v>
      </c>
    </row>
    <row r="31510" spans="1:2">
      <c r="A31510" s="1">
        <v>2080100256024</v>
      </c>
      <c r="B31510" t="s">
        <v>29786</v>
      </c>
    </row>
    <row r="31511" spans="1:2">
      <c r="A31511" s="1">
        <v>2080100256031</v>
      </c>
      <c r="B31511" t="s">
        <v>29787</v>
      </c>
    </row>
    <row r="31512" spans="1:2">
      <c r="A31512" s="1">
        <v>2080100256048</v>
      </c>
      <c r="B31512" t="s">
        <v>29788</v>
      </c>
    </row>
    <row r="31513" spans="1:2">
      <c r="A31513" s="1">
        <v>2080100256055</v>
      </c>
      <c r="B31513" t="s">
        <v>29789</v>
      </c>
    </row>
    <row r="31514" spans="1:2">
      <c r="A31514" s="1">
        <v>2080100256062</v>
      </c>
      <c r="B31514" t="s">
        <v>29790</v>
      </c>
    </row>
    <row r="31515" spans="1:2">
      <c r="A31515" s="1">
        <v>2080100256079</v>
      </c>
      <c r="B31515" t="s">
        <v>29791</v>
      </c>
    </row>
    <row r="31516" spans="1:2">
      <c r="A31516" s="1">
        <v>2080100256086</v>
      </c>
      <c r="B31516" t="s">
        <v>29792</v>
      </c>
    </row>
    <row r="31517" spans="1:2">
      <c r="A31517" s="1">
        <v>2080100256093</v>
      </c>
      <c r="B31517" t="s">
        <v>29793</v>
      </c>
    </row>
    <row r="31518" spans="1:2">
      <c r="A31518" s="1">
        <v>2080100256109</v>
      </c>
      <c r="B31518" t="s">
        <v>29794</v>
      </c>
    </row>
    <row r="31519" spans="1:2">
      <c r="A31519" s="1">
        <v>2080100256116</v>
      </c>
      <c r="B31519" t="s">
        <v>29795</v>
      </c>
    </row>
    <row r="31520" spans="1:2">
      <c r="A31520" s="1">
        <v>2080100256123</v>
      </c>
      <c r="B31520" t="s">
        <v>29796</v>
      </c>
    </row>
    <row r="31521" spans="1:2">
      <c r="A31521" s="1">
        <v>2080100256130</v>
      </c>
      <c r="B31521" t="s">
        <v>29797</v>
      </c>
    </row>
    <row r="31522" spans="1:2">
      <c r="A31522" s="1">
        <v>2080100256147</v>
      </c>
      <c r="B31522" t="s">
        <v>29798</v>
      </c>
    </row>
    <row r="31523" spans="1:2">
      <c r="A31523" s="1">
        <v>2080100256154</v>
      </c>
      <c r="B31523" t="s">
        <v>29799</v>
      </c>
    </row>
    <row r="31524" spans="1:2">
      <c r="A31524" s="1">
        <v>2080100256161</v>
      </c>
      <c r="B31524" t="s">
        <v>29800</v>
      </c>
    </row>
    <row r="31525" spans="1:2">
      <c r="A31525" s="1">
        <v>2080100256178</v>
      </c>
      <c r="B31525" t="s">
        <v>29801</v>
      </c>
    </row>
    <row r="31526" spans="1:2">
      <c r="A31526" s="1">
        <v>2080100256185</v>
      </c>
      <c r="B31526" t="s">
        <v>29802</v>
      </c>
    </row>
    <row r="31527" spans="1:2">
      <c r="A31527" s="1">
        <v>2080100256192</v>
      </c>
      <c r="B31527" t="s">
        <v>29803</v>
      </c>
    </row>
    <row r="31528" spans="1:2">
      <c r="A31528" s="1">
        <v>2080100256208</v>
      </c>
      <c r="B31528" t="s">
        <v>29804</v>
      </c>
    </row>
    <row r="31529" spans="1:2">
      <c r="A31529" s="1">
        <v>2080100256215</v>
      </c>
      <c r="B31529" t="s">
        <v>29805</v>
      </c>
    </row>
    <row r="31530" spans="1:2">
      <c r="A31530" s="1">
        <v>2080100256222</v>
      </c>
      <c r="B31530" t="s">
        <v>29806</v>
      </c>
    </row>
    <row r="31531" spans="1:2">
      <c r="A31531" s="1">
        <v>2080100256239</v>
      </c>
      <c r="B31531" t="s">
        <v>29807</v>
      </c>
    </row>
    <row r="31532" spans="1:2">
      <c r="A31532" s="1">
        <v>2080100256246</v>
      </c>
      <c r="B31532" t="s">
        <v>29808</v>
      </c>
    </row>
    <row r="31533" spans="1:2">
      <c r="A31533" s="1">
        <v>2080100256253</v>
      </c>
      <c r="B31533" t="s">
        <v>29809</v>
      </c>
    </row>
    <row r="31534" spans="1:2">
      <c r="A31534" s="1">
        <v>2080100256260</v>
      </c>
      <c r="B31534" t="s">
        <v>29810</v>
      </c>
    </row>
    <row r="31535" spans="1:2">
      <c r="A31535" s="1">
        <v>2080100256277</v>
      </c>
      <c r="B31535" t="s">
        <v>29811</v>
      </c>
    </row>
    <row r="31536" spans="1:2">
      <c r="A31536" s="1">
        <v>2080100256284</v>
      </c>
      <c r="B31536" t="s">
        <v>29812</v>
      </c>
    </row>
    <row r="31537" spans="1:2">
      <c r="A31537" s="1">
        <v>2080100256291</v>
      </c>
      <c r="B31537" t="s">
        <v>29813</v>
      </c>
    </row>
    <row r="31538" spans="1:2">
      <c r="A31538" s="1">
        <v>2080100256307</v>
      </c>
      <c r="B31538" t="s">
        <v>29814</v>
      </c>
    </row>
    <row r="31539" spans="1:2">
      <c r="A31539" s="1">
        <v>2080100256314</v>
      </c>
      <c r="B31539" t="s">
        <v>29815</v>
      </c>
    </row>
    <row r="31540" spans="1:2">
      <c r="A31540" s="1">
        <v>2080100256321</v>
      </c>
      <c r="B31540" t="s">
        <v>29816</v>
      </c>
    </row>
    <row r="31541" spans="1:2">
      <c r="A31541" s="1">
        <v>2080100256338</v>
      </c>
      <c r="B31541" t="s">
        <v>29817</v>
      </c>
    </row>
    <row r="31542" spans="1:2">
      <c r="A31542" s="1">
        <v>2080100256345</v>
      </c>
      <c r="B31542" t="s">
        <v>29818</v>
      </c>
    </row>
    <row r="31543" spans="1:2">
      <c r="A31543" s="1">
        <v>2080100256352</v>
      </c>
      <c r="B31543" t="s">
        <v>29819</v>
      </c>
    </row>
    <row r="31544" spans="1:2">
      <c r="A31544" s="1">
        <v>2080100256369</v>
      </c>
      <c r="B31544" t="s">
        <v>29820</v>
      </c>
    </row>
    <row r="31545" spans="1:2">
      <c r="A31545" s="1">
        <v>2080100256376</v>
      </c>
      <c r="B31545" t="s">
        <v>29821</v>
      </c>
    </row>
    <row r="31546" spans="1:2">
      <c r="A31546" s="1">
        <v>2080100256383</v>
      </c>
      <c r="B31546" t="s">
        <v>29822</v>
      </c>
    </row>
    <row r="31547" spans="1:2">
      <c r="A31547" s="1">
        <v>2080100256390</v>
      </c>
      <c r="B31547" t="s">
        <v>29823</v>
      </c>
    </row>
    <row r="31548" spans="1:2">
      <c r="A31548" s="1">
        <v>2080100256406</v>
      </c>
      <c r="B31548" t="s">
        <v>29824</v>
      </c>
    </row>
    <row r="31549" spans="1:2">
      <c r="A31549" s="1">
        <v>2080100256413</v>
      </c>
      <c r="B31549" t="s">
        <v>29825</v>
      </c>
    </row>
    <row r="31550" spans="1:2">
      <c r="A31550" s="1">
        <v>2080100256420</v>
      </c>
      <c r="B31550" t="s">
        <v>29826</v>
      </c>
    </row>
    <row r="31551" spans="1:2">
      <c r="A31551" s="1">
        <v>2080100256437</v>
      </c>
      <c r="B31551" t="s">
        <v>29827</v>
      </c>
    </row>
    <row r="31552" spans="1:2">
      <c r="A31552" s="1">
        <v>2080100256444</v>
      </c>
      <c r="B31552" t="s">
        <v>29828</v>
      </c>
    </row>
    <row r="31553" spans="1:2">
      <c r="A31553" s="1">
        <v>2080100256451</v>
      </c>
      <c r="B31553" t="s">
        <v>29829</v>
      </c>
    </row>
    <row r="31554" spans="1:2">
      <c r="A31554" s="1">
        <v>2080100256468</v>
      </c>
      <c r="B31554" t="s">
        <v>29830</v>
      </c>
    </row>
    <row r="31555" spans="1:2">
      <c r="A31555" s="1">
        <v>2080100256475</v>
      </c>
      <c r="B31555" t="s">
        <v>29831</v>
      </c>
    </row>
    <row r="31556" spans="1:2">
      <c r="A31556" s="1">
        <v>2080100256482</v>
      </c>
      <c r="B31556" t="s">
        <v>29832</v>
      </c>
    </row>
    <row r="31557" spans="1:2">
      <c r="A31557" s="1">
        <v>2080100256499</v>
      </c>
      <c r="B31557" t="s">
        <v>29833</v>
      </c>
    </row>
    <row r="31558" spans="1:2">
      <c r="A31558" s="1">
        <v>2080100256505</v>
      </c>
      <c r="B31558" t="s">
        <v>29834</v>
      </c>
    </row>
    <row r="31559" spans="1:2">
      <c r="A31559" s="1">
        <v>2080100256512</v>
      </c>
      <c r="B31559" t="s">
        <v>29835</v>
      </c>
    </row>
    <row r="31560" spans="1:2">
      <c r="A31560" s="1">
        <v>2080100256529</v>
      </c>
      <c r="B31560" t="s">
        <v>29836</v>
      </c>
    </row>
    <row r="31561" spans="1:2">
      <c r="A31561" s="1">
        <v>2080100256536</v>
      </c>
      <c r="B31561" t="s">
        <v>29837</v>
      </c>
    </row>
    <row r="31562" spans="1:2">
      <c r="A31562" s="1">
        <v>2080100256543</v>
      </c>
      <c r="B31562" t="s">
        <v>29838</v>
      </c>
    </row>
    <row r="31563" spans="1:2">
      <c r="A31563" s="1">
        <v>2080100256550</v>
      </c>
      <c r="B31563" t="s">
        <v>29839</v>
      </c>
    </row>
    <row r="31564" spans="1:2">
      <c r="A31564" s="1">
        <v>2080100256567</v>
      </c>
      <c r="B31564" t="s">
        <v>29840</v>
      </c>
    </row>
    <row r="31565" spans="1:2">
      <c r="A31565" s="1">
        <v>2080100256574</v>
      </c>
      <c r="B31565" t="s">
        <v>29841</v>
      </c>
    </row>
    <row r="31566" spans="1:2">
      <c r="A31566" s="1">
        <v>2080100256581</v>
      </c>
      <c r="B31566" t="s">
        <v>29842</v>
      </c>
    </row>
    <row r="31567" spans="1:2">
      <c r="A31567" s="1">
        <v>2080100256598</v>
      </c>
      <c r="B31567" t="s">
        <v>29843</v>
      </c>
    </row>
    <row r="31568" spans="1:2">
      <c r="A31568" s="1">
        <v>2080100256604</v>
      </c>
      <c r="B31568" t="s">
        <v>29844</v>
      </c>
    </row>
    <row r="31569" spans="1:2">
      <c r="A31569" s="1">
        <v>2080100256611</v>
      </c>
      <c r="B31569" t="s">
        <v>29845</v>
      </c>
    </row>
    <row r="31570" spans="1:2">
      <c r="A31570" s="1">
        <v>2080100256628</v>
      </c>
      <c r="B31570" t="s">
        <v>29846</v>
      </c>
    </row>
    <row r="31571" spans="1:2">
      <c r="A31571" s="1">
        <v>2080100256635</v>
      </c>
      <c r="B31571" t="s">
        <v>29847</v>
      </c>
    </row>
    <row r="31572" spans="1:2">
      <c r="A31572" s="1">
        <v>2080100256642</v>
      </c>
      <c r="B31572" t="s">
        <v>29848</v>
      </c>
    </row>
    <row r="31573" spans="1:2">
      <c r="A31573" s="1">
        <v>2080100256659</v>
      </c>
      <c r="B31573" t="s">
        <v>29849</v>
      </c>
    </row>
    <row r="31574" spans="1:2">
      <c r="A31574" s="1">
        <v>2080100256666</v>
      </c>
      <c r="B31574" t="s">
        <v>29850</v>
      </c>
    </row>
    <row r="31575" spans="1:2">
      <c r="A31575" s="1">
        <v>2080100256673</v>
      </c>
      <c r="B31575" t="s">
        <v>29851</v>
      </c>
    </row>
    <row r="31576" spans="1:2">
      <c r="A31576" s="1">
        <v>2080100256680</v>
      </c>
      <c r="B31576" t="s">
        <v>29852</v>
      </c>
    </row>
    <row r="31577" spans="1:2">
      <c r="A31577" s="1">
        <v>2080100256697</v>
      </c>
      <c r="B31577" t="s">
        <v>29853</v>
      </c>
    </row>
    <row r="31578" spans="1:2">
      <c r="A31578" s="1">
        <v>2080100256703</v>
      </c>
      <c r="B31578" t="s">
        <v>29854</v>
      </c>
    </row>
    <row r="31579" spans="1:2">
      <c r="A31579" s="1">
        <v>2080100256710</v>
      </c>
      <c r="B31579" t="s">
        <v>29855</v>
      </c>
    </row>
    <row r="31580" spans="1:2">
      <c r="A31580" s="1">
        <v>2080100256727</v>
      </c>
      <c r="B31580" t="s">
        <v>29856</v>
      </c>
    </row>
    <row r="31581" spans="1:2">
      <c r="A31581" s="1">
        <v>2080100256734</v>
      </c>
      <c r="B31581" t="s">
        <v>29857</v>
      </c>
    </row>
    <row r="31582" spans="1:2">
      <c r="A31582" s="1">
        <v>2080100256741</v>
      </c>
      <c r="B31582" t="s">
        <v>29858</v>
      </c>
    </row>
    <row r="31583" spans="1:2">
      <c r="A31583" s="1">
        <v>2080100256758</v>
      </c>
      <c r="B31583" t="s">
        <v>29859</v>
      </c>
    </row>
    <row r="31584" spans="1:2">
      <c r="A31584" s="1">
        <v>2080100256765</v>
      </c>
      <c r="B31584" t="s">
        <v>29860</v>
      </c>
    </row>
    <row r="31585" spans="1:2">
      <c r="A31585" s="1">
        <v>2080100256772</v>
      </c>
      <c r="B31585" t="s">
        <v>29861</v>
      </c>
    </row>
    <row r="31586" spans="1:2">
      <c r="A31586" s="1">
        <v>2080100256789</v>
      </c>
      <c r="B31586" t="s">
        <v>29862</v>
      </c>
    </row>
    <row r="31587" spans="1:2">
      <c r="A31587" s="1">
        <v>2080100256796</v>
      </c>
      <c r="B31587" t="s">
        <v>29863</v>
      </c>
    </row>
    <row r="31588" spans="1:2">
      <c r="A31588" s="1">
        <v>2080100256802</v>
      </c>
      <c r="B31588" t="s">
        <v>29864</v>
      </c>
    </row>
    <row r="31589" spans="1:2">
      <c r="A31589" s="1">
        <v>2080100256819</v>
      </c>
      <c r="B31589" t="s">
        <v>29865</v>
      </c>
    </row>
    <row r="31590" spans="1:2">
      <c r="A31590" s="1">
        <v>2080100256826</v>
      </c>
      <c r="B31590" t="s">
        <v>29866</v>
      </c>
    </row>
    <row r="31591" spans="1:2">
      <c r="A31591" s="1">
        <v>2080100256833</v>
      </c>
      <c r="B31591" t="s">
        <v>29867</v>
      </c>
    </row>
    <row r="31592" spans="1:2">
      <c r="A31592" s="1">
        <v>2080100256840</v>
      </c>
      <c r="B31592" t="s">
        <v>29868</v>
      </c>
    </row>
    <row r="31593" spans="1:2">
      <c r="A31593" s="1">
        <v>2080100256857</v>
      </c>
      <c r="B31593" t="s">
        <v>29869</v>
      </c>
    </row>
    <row r="31594" spans="1:2">
      <c r="A31594" s="1">
        <v>2080100256864</v>
      </c>
      <c r="B31594" t="s">
        <v>29870</v>
      </c>
    </row>
    <row r="31595" spans="1:2">
      <c r="A31595" s="1">
        <v>2080100256871</v>
      </c>
      <c r="B31595" t="s">
        <v>29871</v>
      </c>
    </row>
    <row r="31596" spans="1:2">
      <c r="A31596" s="1">
        <v>2080100256888</v>
      </c>
      <c r="B31596" t="s">
        <v>29872</v>
      </c>
    </row>
    <row r="31597" spans="1:2">
      <c r="A31597" s="1">
        <v>2080100256895</v>
      </c>
      <c r="B31597" t="s">
        <v>29873</v>
      </c>
    </row>
    <row r="31598" spans="1:2">
      <c r="A31598" s="1">
        <v>2080100256901</v>
      </c>
      <c r="B31598" t="s">
        <v>29874</v>
      </c>
    </row>
    <row r="31599" spans="1:2">
      <c r="A31599" s="1">
        <v>2080100256918</v>
      </c>
      <c r="B31599" t="s">
        <v>29875</v>
      </c>
    </row>
    <row r="31600" spans="1:2">
      <c r="A31600" s="1">
        <v>2080100256925</v>
      </c>
      <c r="B31600" t="s">
        <v>29876</v>
      </c>
    </row>
    <row r="31601" spans="1:2">
      <c r="A31601" s="1">
        <v>2080100256932</v>
      </c>
      <c r="B31601" t="s">
        <v>29877</v>
      </c>
    </row>
    <row r="31602" spans="1:2">
      <c r="A31602" s="1">
        <v>2080100256949</v>
      </c>
      <c r="B31602" t="s">
        <v>29878</v>
      </c>
    </row>
    <row r="31603" spans="1:2">
      <c r="A31603" s="1">
        <v>2080100256956</v>
      </c>
      <c r="B31603" t="s">
        <v>29879</v>
      </c>
    </row>
    <row r="31604" spans="1:2">
      <c r="A31604" s="1">
        <v>2080100256963</v>
      </c>
      <c r="B31604" t="s">
        <v>29880</v>
      </c>
    </row>
    <row r="31605" spans="1:2">
      <c r="A31605" s="1">
        <v>2080100256970</v>
      </c>
      <c r="B31605" t="s">
        <v>29881</v>
      </c>
    </row>
    <row r="31606" spans="1:2">
      <c r="A31606" s="1">
        <v>2080100256987</v>
      </c>
      <c r="B31606" t="s">
        <v>29882</v>
      </c>
    </row>
    <row r="31607" spans="1:2">
      <c r="A31607" s="1">
        <v>2080100256994</v>
      </c>
      <c r="B31607" t="s">
        <v>29883</v>
      </c>
    </row>
    <row r="31608" spans="1:2">
      <c r="A31608" s="1">
        <v>2080100257007</v>
      </c>
      <c r="B31608" t="s">
        <v>29884</v>
      </c>
    </row>
    <row r="31609" spans="1:2">
      <c r="A31609" s="1">
        <v>2080100257014</v>
      </c>
      <c r="B31609" t="s">
        <v>29885</v>
      </c>
    </row>
    <row r="31610" spans="1:2">
      <c r="A31610" s="1">
        <v>2080100257021</v>
      </c>
      <c r="B31610" t="s">
        <v>29886</v>
      </c>
    </row>
    <row r="31611" spans="1:2">
      <c r="A31611" s="1">
        <v>2080100257038</v>
      </c>
      <c r="B31611" t="s">
        <v>29887</v>
      </c>
    </row>
    <row r="31612" spans="1:2">
      <c r="A31612" s="1">
        <v>2080100257045</v>
      </c>
      <c r="B31612" t="s">
        <v>29888</v>
      </c>
    </row>
    <row r="31613" spans="1:2">
      <c r="A31613" s="1">
        <v>2080100257052</v>
      </c>
      <c r="B31613" t="s">
        <v>29889</v>
      </c>
    </row>
    <row r="31614" spans="1:2">
      <c r="A31614" s="1">
        <v>2080100257069</v>
      </c>
      <c r="B31614" t="s">
        <v>29890</v>
      </c>
    </row>
    <row r="31615" spans="1:2">
      <c r="A31615" s="1">
        <v>2080100257076</v>
      </c>
      <c r="B31615" t="s">
        <v>29891</v>
      </c>
    </row>
    <row r="31616" spans="1:2">
      <c r="A31616" s="1">
        <v>2080100257083</v>
      </c>
      <c r="B31616" t="s">
        <v>29892</v>
      </c>
    </row>
    <row r="31617" spans="1:2">
      <c r="A31617" s="1">
        <v>2080100257090</v>
      </c>
      <c r="B31617" t="s">
        <v>29893</v>
      </c>
    </row>
    <row r="31618" spans="1:2">
      <c r="A31618" s="1">
        <v>2080100257106</v>
      </c>
      <c r="B31618" t="s">
        <v>29894</v>
      </c>
    </row>
    <row r="31619" spans="1:2">
      <c r="A31619" s="1">
        <v>2080100257113</v>
      </c>
      <c r="B31619" t="s">
        <v>29895</v>
      </c>
    </row>
    <row r="31620" spans="1:2">
      <c r="A31620" s="1">
        <v>2080100257120</v>
      </c>
      <c r="B31620" t="s">
        <v>29896</v>
      </c>
    </row>
    <row r="31621" spans="1:2">
      <c r="A31621" s="1">
        <v>2080100257137</v>
      </c>
      <c r="B31621" t="s">
        <v>29897</v>
      </c>
    </row>
    <row r="31622" spans="1:2">
      <c r="A31622" s="1">
        <v>2080100257144</v>
      </c>
      <c r="B31622" t="s">
        <v>29898</v>
      </c>
    </row>
    <row r="31623" spans="1:2">
      <c r="A31623" s="1">
        <v>2080100257151</v>
      </c>
      <c r="B31623" t="s">
        <v>29899</v>
      </c>
    </row>
    <row r="31624" spans="1:2">
      <c r="A31624" s="1">
        <v>2080100257168</v>
      </c>
      <c r="B31624" t="s">
        <v>29900</v>
      </c>
    </row>
    <row r="31625" spans="1:2">
      <c r="A31625" s="1">
        <v>2080100257175</v>
      </c>
      <c r="B31625" t="s">
        <v>29901</v>
      </c>
    </row>
    <row r="31626" spans="1:2">
      <c r="A31626" s="1">
        <v>2080100257182</v>
      </c>
      <c r="B31626" t="s">
        <v>29902</v>
      </c>
    </row>
    <row r="31627" spans="1:2">
      <c r="A31627" s="1">
        <v>2080100257199</v>
      </c>
      <c r="B31627" t="s">
        <v>29903</v>
      </c>
    </row>
    <row r="31628" spans="1:2">
      <c r="A31628" s="1">
        <v>2080100257205</v>
      </c>
      <c r="B31628" t="s">
        <v>29904</v>
      </c>
    </row>
    <row r="31629" spans="1:2">
      <c r="A31629" s="1">
        <v>2080100257212</v>
      </c>
      <c r="B31629" t="s">
        <v>29905</v>
      </c>
    </row>
    <row r="31630" spans="1:2">
      <c r="A31630" s="1">
        <v>2080100257229</v>
      </c>
      <c r="B31630" t="s">
        <v>29906</v>
      </c>
    </row>
    <row r="31631" spans="1:2">
      <c r="A31631" s="1">
        <v>2080100257236</v>
      </c>
      <c r="B31631" t="s">
        <v>29907</v>
      </c>
    </row>
    <row r="31632" spans="1:2">
      <c r="A31632" s="1">
        <v>2080100257243</v>
      </c>
      <c r="B31632" t="s">
        <v>29908</v>
      </c>
    </row>
    <row r="31633" spans="1:2">
      <c r="A31633" s="1">
        <v>2080100257250</v>
      </c>
      <c r="B31633" t="s">
        <v>29909</v>
      </c>
    </row>
    <row r="31634" spans="1:2">
      <c r="A31634" s="1">
        <v>2080100257267</v>
      </c>
      <c r="B31634" t="s">
        <v>29910</v>
      </c>
    </row>
    <row r="31635" spans="1:2">
      <c r="A31635" s="1">
        <v>2080100257274</v>
      </c>
      <c r="B31635" t="s">
        <v>29911</v>
      </c>
    </row>
    <row r="31636" spans="1:2">
      <c r="A31636" s="1">
        <v>2080100257281</v>
      </c>
      <c r="B31636" t="s">
        <v>29912</v>
      </c>
    </row>
    <row r="31637" spans="1:2">
      <c r="A31637" s="1">
        <v>2080100257298</v>
      </c>
      <c r="B31637" t="s">
        <v>29913</v>
      </c>
    </row>
    <row r="31638" spans="1:2">
      <c r="A31638" s="1">
        <v>2080100257304</v>
      </c>
      <c r="B31638" t="s">
        <v>29914</v>
      </c>
    </row>
    <row r="31639" spans="1:2">
      <c r="A31639" s="1">
        <v>2080100257311</v>
      </c>
      <c r="B31639" t="s">
        <v>29915</v>
      </c>
    </row>
    <row r="31640" spans="1:2">
      <c r="A31640" s="1">
        <v>2080100257328</v>
      </c>
      <c r="B31640" t="s">
        <v>29916</v>
      </c>
    </row>
    <row r="31641" spans="1:2">
      <c r="A31641" s="1">
        <v>2080100257335</v>
      </c>
      <c r="B31641" t="s">
        <v>29917</v>
      </c>
    </row>
    <row r="31642" spans="1:2">
      <c r="A31642" s="1">
        <v>2080100257342</v>
      </c>
      <c r="B31642" t="s">
        <v>29918</v>
      </c>
    </row>
    <row r="31643" spans="1:2">
      <c r="A31643" s="1">
        <v>2080100257359</v>
      </c>
      <c r="B31643" t="s">
        <v>29919</v>
      </c>
    </row>
    <row r="31644" spans="1:2">
      <c r="A31644" s="1">
        <v>2080100257366</v>
      </c>
      <c r="B31644" t="s">
        <v>29920</v>
      </c>
    </row>
    <row r="31645" spans="1:2">
      <c r="A31645" s="1">
        <v>2080100257373</v>
      </c>
      <c r="B31645" t="s">
        <v>29921</v>
      </c>
    </row>
    <row r="31646" spans="1:2">
      <c r="A31646" s="1">
        <v>2080100257380</v>
      </c>
      <c r="B31646" t="s">
        <v>29922</v>
      </c>
    </row>
    <row r="31647" spans="1:2">
      <c r="A31647" s="1">
        <v>2080100257397</v>
      </c>
      <c r="B31647" t="s">
        <v>29923</v>
      </c>
    </row>
    <row r="31648" spans="1:2">
      <c r="A31648" s="1">
        <v>2080100257403</v>
      </c>
      <c r="B31648" t="s">
        <v>29924</v>
      </c>
    </row>
    <row r="31649" spans="1:2">
      <c r="A31649" s="1">
        <v>2080100257410</v>
      </c>
      <c r="B31649" t="s">
        <v>29925</v>
      </c>
    </row>
    <row r="31650" spans="1:2">
      <c r="A31650" s="1">
        <v>2080100257427</v>
      </c>
      <c r="B31650" t="s">
        <v>29926</v>
      </c>
    </row>
    <row r="31651" spans="1:2">
      <c r="A31651" s="1">
        <v>2080100257434</v>
      </c>
      <c r="B31651" t="s">
        <v>29927</v>
      </c>
    </row>
    <row r="31652" spans="1:2">
      <c r="A31652" s="1">
        <v>2080100257441</v>
      </c>
      <c r="B31652" t="s">
        <v>29928</v>
      </c>
    </row>
    <row r="31653" spans="1:2">
      <c r="A31653" s="1">
        <v>2080100257458</v>
      </c>
      <c r="B31653" t="s">
        <v>29929</v>
      </c>
    </row>
    <row r="31654" spans="1:2">
      <c r="A31654" s="1">
        <v>2080100257465</v>
      </c>
      <c r="B31654" t="s">
        <v>29930</v>
      </c>
    </row>
    <row r="31655" spans="1:2">
      <c r="A31655" s="1">
        <v>2080100257472</v>
      </c>
      <c r="B31655" t="s">
        <v>29931</v>
      </c>
    </row>
    <row r="31656" spans="1:2">
      <c r="A31656" s="1">
        <v>2080100257489</v>
      </c>
      <c r="B31656" t="s">
        <v>29932</v>
      </c>
    </row>
    <row r="31657" spans="1:2">
      <c r="A31657" s="1">
        <v>2080100257496</v>
      </c>
      <c r="B31657" t="s">
        <v>29933</v>
      </c>
    </row>
    <row r="31658" spans="1:2">
      <c r="A31658" s="1">
        <v>2080100257502</v>
      </c>
      <c r="B31658" t="s">
        <v>29934</v>
      </c>
    </row>
    <row r="31659" spans="1:2">
      <c r="A31659" s="1">
        <v>2080100257519</v>
      </c>
      <c r="B31659" t="s">
        <v>29935</v>
      </c>
    </row>
    <row r="31660" spans="1:2">
      <c r="A31660" s="1">
        <v>2080100257526</v>
      </c>
      <c r="B31660" t="s">
        <v>29936</v>
      </c>
    </row>
    <row r="31661" spans="1:2">
      <c r="A31661" s="1">
        <v>2080100257533</v>
      </c>
      <c r="B31661" t="s">
        <v>29937</v>
      </c>
    </row>
    <row r="31662" spans="1:2">
      <c r="A31662" s="1">
        <v>2080100257540</v>
      </c>
      <c r="B31662" t="s">
        <v>29938</v>
      </c>
    </row>
    <row r="31663" spans="1:2">
      <c r="A31663" s="1">
        <v>2080100257557</v>
      </c>
      <c r="B31663" t="s">
        <v>29939</v>
      </c>
    </row>
    <row r="31664" spans="1:2">
      <c r="A31664" s="1">
        <v>2080100257564</v>
      </c>
      <c r="B31664" t="s">
        <v>29940</v>
      </c>
    </row>
    <row r="31665" spans="1:2">
      <c r="A31665" s="1">
        <v>2080100257571</v>
      </c>
      <c r="B31665" t="s">
        <v>29941</v>
      </c>
    </row>
    <row r="31666" spans="1:2">
      <c r="A31666" s="1">
        <v>2080100257588</v>
      </c>
      <c r="B31666" t="s">
        <v>29942</v>
      </c>
    </row>
    <row r="31667" spans="1:2">
      <c r="A31667" s="1">
        <v>2080100257595</v>
      </c>
      <c r="B31667" t="s">
        <v>29943</v>
      </c>
    </row>
    <row r="31668" spans="1:2">
      <c r="A31668" s="1">
        <v>2080100257601</v>
      </c>
      <c r="B31668" t="s">
        <v>29944</v>
      </c>
    </row>
    <row r="31669" spans="1:2">
      <c r="A31669" s="1">
        <v>2080100257618</v>
      </c>
      <c r="B31669" t="s">
        <v>29945</v>
      </c>
    </row>
    <row r="31670" spans="1:2">
      <c r="A31670" s="1">
        <v>2080100257625</v>
      </c>
      <c r="B31670" t="s">
        <v>29946</v>
      </c>
    </row>
    <row r="31671" spans="1:2">
      <c r="A31671" s="1">
        <v>2080100257632</v>
      </c>
      <c r="B31671" t="s">
        <v>29947</v>
      </c>
    </row>
    <row r="31672" spans="1:2">
      <c r="A31672" s="1">
        <v>2080100257649</v>
      </c>
      <c r="B31672" t="s">
        <v>29948</v>
      </c>
    </row>
    <row r="31673" spans="1:2">
      <c r="A31673" s="1">
        <v>2080100257656</v>
      </c>
      <c r="B31673" t="s">
        <v>29949</v>
      </c>
    </row>
    <row r="31674" spans="1:2">
      <c r="A31674" s="1">
        <v>2080100257663</v>
      </c>
      <c r="B31674" t="s">
        <v>29950</v>
      </c>
    </row>
    <row r="31675" spans="1:2">
      <c r="A31675" s="1">
        <v>2080100257670</v>
      </c>
      <c r="B31675" t="s">
        <v>29951</v>
      </c>
    </row>
    <row r="31676" spans="1:2">
      <c r="A31676" s="1">
        <v>2080100257687</v>
      </c>
      <c r="B31676" t="s">
        <v>29952</v>
      </c>
    </row>
    <row r="31677" spans="1:2">
      <c r="A31677" s="1">
        <v>2080100257694</v>
      </c>
      <c r="B31677" t="s">
        <v>29953</v>
      </c>
    </row>
    <row r="31678" spans="1:2">
      <c r="A31678" s="1">
        <v>2080100257700</v>
      </c>
      <c r="B31678" t="s">
        <v>29954</v>
      </c>
    </row>
    <row r="31679" spans="1:2">
      <c r="A31679" s="1">
        <v>2080100257717</v>
      </c>
      <c r="B31679" t="s">
        <v>29955</v>
      </c>
    </row>
    <row r="31680" spans="1:2">
      <c r="A31680" s="1">
        <v>2080100257724</v>
      </c>
      <c r="B31680" t="s">
        <v>29956</v>
      </c>
    </row>
    <row r="31681" spans="1:2">
      <c r="A31681" s="1">
        <v>2080100257731</v>
      </c>
      <c r="B31681" t="s">
        <v>29957</v>
      </c>
    </row>
    <row r="31682" spans="1:2">
      <c r="A31682" s="1">
        <v>2080100257748</v>
      </c>
      <c r="B31682" t="s">
        <v>29958</v>
      </c>
    </row>
    <row r="31683" spans="1:2">
      <c r="A31683" s="1">
        <v>2080100257755</v>
      </c>
      <c r="B31683" t="s">
        <v>29959</v>
      </c>
    </row>
    <row r="31684" spans="1:2">
      <c r="A31684" s="1">
        <v>2080100257762</v>
      </c>
      <c r="B31684" t="s">
        <v>29960</v>
      </c>
    </row>
    <row r="31685" spans="1:2">
      <c r="A31685" s="1">
        <v>2080100257779</v>
      </c>
      <c r="B31685" t="s">
        <v>29961</v>
      </c>
    </row>
    <row r="31686" spans="1:2">
      <c r="A31686" s="1">
        <v>2080100257786</v>
      </c>
      <c r="B31686" t="s">
        <v>29962</v>
      </c>
    </row>
    <row r="31687" spans="1:2">
      <c r="A31687" s="1">
        <v>2080100257793</v>
      </c>
      <c r="B31687" t="s">
        <v>29963</v>
      </c>
    </row>
    <row r="31688" spans="1:2">
      <c r="A31688" s="1">
        <v>2080100257809</v>
      </c>
      <c r="B31688" t="s">
        <v>29964</v>
      </c>
    </row>
    <row r="31689" spans="1:2">
      <c r="A31689" s="1">
        <v>2080100257816</v>
      </c>
      <c r="B31689" t="s">
        <v>29965</v>
      </c>
    </row>
    <row r="31690" spans="1:2">
      <c r="A31690" s="1">
        <v>2080100257823</v>
      </c>
      <c r="B31690" t="s">
        <v>29966</v>
      </c>
    </row>
    <row r="31691" spans="1:2">
      <c r="A31691" s="1">
        <v>2080100257830</v>
      </c>
      <c r="B31691" t="s">
        <v>29967</v>
      </c>
    </row>
    <row r="31692" spans="1:2">
      <c r="A31692" s="1">
        <v>2080100257847</v>
      </c>
      <c r="B31692" t="s">
        <v>29968</v>
      </c>
    </row>
    <row r="31693" spans="1:2">
      <c r="A31693" s="1">
        <v>2080100257854</v>
      </c>
      <c r="B31693" t="s">
        <v>29969</v>
      </c>
    </row>
    <row r="31694" spans="1:2">
      <c r="A31694" s="1">
        <v>2080100257861</v>
      </c>
      <c r="B31694" t="s">
        <v>29970</v>
      </c>
    </row>
    <row r="31695" spans="1:2">
      <c r="A31695" s="1">
        <v>2080100257878</v>
      </c>
      <c r="B31695" t="s">
        <v>29971</v>
      </c>
    </row>
    <row r="31696" spans="1:2">
      <c r="A31696" s="1">
        <v>2080100257885</v>
      </c>
      <c r="B31696" t="s">
        <v>29972</v>
      </c>
    </row>
    <row r="31697" spans="1:2">
      <c r="A31697" s="1">
        <v>2080100257892</v>
      </c>
      <c r="B31697" t="s">
        <v>29973</v>
      </c>
    </row>
    <row r="31698" spans="1:2">
      <c r="A31698" s="1">
        <v>2080100257908</v>
      </c>
      <c r="B31698" t="s">
        <v>29974</v>
      </c>
    </row>
    <row r="31699" spans="1:2">
      <c r="A31699" s="1">
        <v>2080100257915</v>
      </c>
      <c r="B31699" t="s">
        <v>29975</v>
      </c>
    </row>
    <row r="31700" spans="1:2">
      <c r="A31700" s="1">
        <v>2080100257922</v>
      </c>
      <c r="B31700" t="s">
        <v>29976</v>
      </c>
    </row>
    <row r="31701" spans="1:2">
      <c r="A31701" s="1">
        <v>2080100257939</v>
      </c>
      <c r="B31701" t="s">
        <v>29977</v>
      </c>
    </row>
    <row r="31702" spans="1:2">
      <c r="A31702" s="1">
        <v>2080100257946</v>
      </c>
      <c r="B31702" t="s">
        <v>29978</v>
      </c>
    </row>
    <row r="31703" spans="1:2">
      <c r="A31703" s="1">
        <v>2080100257953</v>
      </c>
      <c r="B31703" t="s">
        <v>29979</v>
      </c>
    </row>
    <row r="31704" spans="1:2">
      <c r="A31704" s="1">
        <v>2080100257960</v>
      </c>
      <c r="B31704" t="s">
        <v>29980</v>
      </c>
    </row>
    <row r="31705" spans="1:2">
      <c r="A31705" s="1">
        <v>2080100257977</v>
      </c>
      <c r="B31705" t="s">
        <v>29981</v>
      </c>
    </row>
    <row r="31706" spans="1:2">
      <c r="A31706" s="1">
        <v>2080100257984</v>
      </c>
      <c r="B31706" t="s">
        <v>29982</v>
      </c>
    </row>
    <row r="31707" spans="1:2">
      <c r="A31707" s="1">
        <v>2080100257991</v>
      </c>
      <c r="B31707" t="s">
        <v>29983</v>
      </c>
    </row>
    <row r="31708" spans="1:2">
      <c r="A31708" s="1">
        <v>2080100258004</v>
      </c>
      <c r="B31708" t="s">
        <v>29984</v>
      </c>
    </row>
    <row r="31709" spans="1:2">
      <c r="A31709" s="1">
        <v>2080100258011</v>
      </c>
      <c r="B31709" t="s">
        <v>29985</v>
      </c>
    </row>
    <row r="31710" spans="1:2">
      <c r="A31710" s="1">
        <v>2080100258028</v>
      </c>
      <c r="B31710" t="s">
        <v>29986</v>
      </c>
    </row>
    <row r="31711" spans="1:2">
      <c r="A31711" s="1">
        <v>2080100258035</v>
      </c>
      <c r="B31711" t="s">
        <v>29987</v>
      </c>
    </row>
    <row r="31712" spans="1:2">
      <c r="A31712" s="1">
        <v>2080100258042</v>
      </c>
      <c r="B31712" t="s">
        <v>29988</v>
      </c>
    </row>
    <row r="31713" spans="1:2">
      <c r="A31713" s="1">
        <v>2080100258059</v>
      </c>
      <c r="B31713" t="s">
        <v>29989</v>
      </c>
    </row>
    <row r="31714" spans="1:2">
      <c r="A31714" s="1">
        <v>2080100258066</v>
      </c>
      <c r="B31714" t="s">
        <v>29990</v>
      </c>
    </row>
    <row r="31715" spans="1:2">
      <c r="A31715" s="1">
        <v>2080100258073</v>
      </c>
      <c r="B31715" t="s">
        <v>29991</v>
      </c>
    </row>
    <row r="31716" spans="1:2">
      <c r="A31716" s="1">
        <v>2080100258080</v>
      </c>
      <c r="B31716" t="s">
        <v>29992</v>
      </c>
    </row>
    <row r="31717" spans="1:2">
      <c r="A31717" s="1">
        <v>2080100258097</v>
      </c>
      <c r="B31717" t="s">
        <v>29993</v>
      </c>
    </row>
    <row r="31718" spans="1:2">
      <c r="A31718" s="1">
        <v>2080100258103</v>
      </c>
      <c r="B31718" t="s">
        <v>29994</v>
      </c>
    </row>
    <row r="31719" spans="1:2">
      <c r="A31719" s="1">
        <v>2080100258110</v>
      </c>
      <c r="B31719" t="s">
        <v>29995</v>
      </c>
    </row>
    <row r="31720" spans="1:2">
      <c r="A31720" s="1">
        <v>2080100258127</v>
      </c>
      <c r="B31720" t="s">
        <v>29996</v>
      </c>
    </row>
    <row r="31721" spans="1:2">
      <c r="A31721" s="1">
        <v>2080100258134</v>
      </c>
      <c r="B31721" t="s">
        <v>29997</v>
      </c>
    </row>
    <row r="31722" spans="1:2">
      <c r="A31722" s="1">
        <v>2080100258141</v>
      </c>
      <c r="B31722" t="s">
        <v>29998</v>
      </c>
    </row>
    <row r="31723" spans="1:2">
      <c r="A31723" s="1">
        <v>2080100258158</v>
      </c>
      <c r="B31723" t="s">
        <v>29999</v>
      </c>
    </row>
    <row r="31724" spans="1:2">
      <c r="A31724" s="1">
        <v>2080100258165</v>
      </c>
      <c r="B31724" t="s">
        <v>30000</v>
      </c>
    </row>
    <row r="31725" spans="1:2">
      <c r="A31725" s="1">
        <v>2080100258172</v>
      </c>
      <c r="B31725" t="s">
        <v>23566</v>
      </c>
    </row>
    <row r="31726" spans="1:2">
      <c r="A31726" s="1">
        <v>2080100258189</v>
      </c>
      <c r="B31726" t="s">
        <v>30001</v>
      </c>
    </row>
    <row r="31727" spans="1:2">
      <c r="A31727" s="1">
        <v>2080100258196</v>
      </c>
      <c r="B31727" t="s">
        <v>30002</v>
      </c>
    </row>
    <row r="31728" spans="1:2">
      <c r="A31728" s="1">
        <v>2080100258202</v>
      </c>
      <c r="B31728" t="s">
        <v>30003</v>
      </c>
    </row>
    <row r="31729" spans="1:2">
      <c r="A31729" s="1">
        <v>2080100258219</v>
      </c>
      <c r="B31729" t="s">
        <v>30004</v>
      </c>
    </row>
    <row r="31730" spans="1:2">
      <c r="A31730" s="1">
        <v>2080100258226</v>
      </c>
      <c r="B31730" t="s">
        <v>30005</v>
      </c>
    </row>
    <row r="31731" spans="1:2">
      <c r="A31731" s="1">
        <v>2080100258233</v>
      </c>
      <c r="B31731" t="s">
        <v>30006</v>
      </c>
    </row>
    <row r="31732" spans="1:2">
      <c r="A31732" s="1">
        <v>2080100258240</v>
      </c>
      <c r="B31732" t="s">
        <v>30007</v>
      </c>
    </row>
    <row r="31733" spans="1:2">
      <c r="A31733" s="1">
        <v>2080100258257</v>
      </c>
      <c r="B31733" t="s">
        <v>30008</v>
      </c>
    </row>
    <row r="31734" spans="1:2">
      <c r="A31734" s="1">
        <v>2080100258264</v>
      </c>
      <c r="B31734" t="s">
        <v>30009</v>
      </c>
    </row>
    <row r="31735" spans="1:2">
      <c r="A31735" s="1">
        <v>2080100258271</v>
      </c>
      <c r="B31735" t="s">
        <v>30010</v>
      </c>
    </row>
    <row r="31736" spans="1:2">
      <c r="A31736" s="1">
        <v>2080100258288</v>
      </c>
      <c r="B31736" t="s">
        <v>30011</v>
      </c>
    </row>
    <row r="31737" spans="1:2">
      <c r="A31737" s="1">
        <v>2080100258295</v>
      </c>
      <c r="B31737" t="s">
        <v>30012</v>
      </c>
    </row>
    <row r="31738" spans="1:2">
      <c r="A31738" s="1">
        <v>2080100258301</v>
      </c>
      <c r="B31738" t="s">
        <v>30013</v>
      </c>
    </row>
    <row r="31739" spans="1:2">
      <c r="A31739" s="1">
        <v>2080100258318</v>
      </c>
      <c r="B31739" t="s">
        <v>30014</v>
      </c>
    </row>
    <row r="31740" spans="1:2">
      <c r="A31740" s="1">
        <v>2080100258325</v>
      </c>
      <c r="B31740" t="s">
        <v>30015</v>
      </c>
    </row>
    <row r="31741" spans="1:2">
      <c r="A31741" s="1">
        <v>2080100258332</v>
      </c>
      <c r="B31741" t="s">
        <v>30016</v>
      </c>
    </row>
    <row r="31742" spans="1:2">
      <c r="A31742" s="1">
        <v>2080100258349</v>
      </c>
      <c r="B31742" t="s">
        <v>30017</v>
      </c>
    </row>
    <row r="31743" spans="1:2">
      <c r="A31743" s="1">
        <v>2080100258356</v>
      </c>
      <c r="B31743" t="s">
        <v>30018</v>
      </c>
    </row>
    <row r="31744" spans="1:2">
      <c r="A31744" s="1">
        <v>2080100258363</v>
      </c>
      <c r="B31744" t="s">
        <v>30019</v>
      </c>
    </row>
    <row r="31745" spans="1:2">
      <c r="A31745" s="1">
        <v>2080100258370</v>
      </c>
      <c r="B31745" t="s">
        <v>30020</v>
      </c>
    </row>
    <row r="31746" spans="1:2">
      <c r="A31746" s="1">
        <v>2080100258387</v>
      </c>
      <c r="B31746" t="s">
        <v>30021</v>
      </c>
    </row>
    <row r="31747" spans="1:2">
      <c r="A31747" s="1">
        <v>2080100258394</v>
      </c>
      <c r="B31747" t="s">
        <v>30022</v>
      </c>
    </row>
    <row r="31748" spans="1:2">
      <c r="A31748" s="1">
        <v>2080100258400</v>
      </c>
      <c r="B31748" t="s">
        <v>30023</v>
      </c>
    </row>
    <row r="31749" spans="1:2">
      <c r="A31749" s="1">
        <v>2080100258417</v>
      </c>
      <c r="B31749" t="s">
        <v>30024</v>
      </c>
    </row>
    <row r="31750" spans="1:2">
      <c r="A31750" s="1">
        <v>2080100258424</v>
      </c>
      <c r="B31750" t="s">
        <v>30025</v>
      </c>
    </row>
    <row r="31751" spans="1:2">
      <c r="A31751" s="1">
        <v>2080100258431</v>
      </c>
      <c r="B31751" t="s">
        <v>30026</v>
      </c>
    </row>
    <row r="31752" spans="1:2">
      <c r="A31752" s="1">
        <v>2080100258448</v>
      </c>
      <c r="B31752" t="s">
        <v>30027</v>
      </c>
    </row>
    <row r="31753" spans="1:2">
      <c r="A31753" s="1">
        <v>2080100258455</v>
      </c>
      <c r="B31753" t="s">
        <v>30028</v>
      </c>
    </row>
    <row r="31754" spans="1:2">
      <c r="A31754" s="1">
        <v>2080100258462</v>
      </c>
      <c r="B31754" t="s">
        <v>30029</v>
      </c>
    </row>
    <row r="31755" spans="1:2">
      <c r="A31755" s="1">
        <v>2080100258479</v>
      </c>
      <c r="B31755" t="s">
        <v>30030</v>
      </c>
    </row>
    <row r="31756" spans="1:2">
      <c r="A31756" s="1">
        <v>2080100258486</v>
      </c>
      <c r="B31756" t="s">
        <v>30031</v>
      </c>
    </row>
    <row r="31757" spans="1:2">
      <c r="A31757" s="1">
        <v>2080100258493</v>
      </c>
      <c r="B31757" t="s">
        <v>30032</v>
      </c>
    </row>
    <row r="31758" spans="1:2">
      <c r="A31758" s="1">
        <v>2080100258509</v>
      </c>
      <c r="B31758" t="s">
        <v>30033</v>
      </c>
    </row>
    <row r="31759" spans="1:2">
      <c r="A31759" s="1">
        <v>2080100258516</v>
      </c>
      <c r="B31759" t="s">
        <v>30034</v>
      </c>
    </row>
    <row r="31760" spans="1:2">
      <c r="A31760" s="1">
        <v>2080100258523</v>
      </c>
      <c r="B31760" t="s">
        <v>30035</v>
      </c>
    </row>
    <row r="31761" spans="1:2">
      <c r="A31761" s="1">
        <v>2080100258530</v>
      </c>
      <c r="B31761" t="s">
        <v>30036</v>
      </c>
    </row>
    <row r="31762" spans="1:2">
      <c r="A31762" s="1">
        <v>2080100258547</v>
      </c>
      <c r="B31762" t="s">
        <v>30037</v>
      </c>
    </row>
    <row r="31763" spans="1:2">
      <c r="A31763" s="1">
        <v>2080100258554</v>
      </c>
      <c r="B31763" t="s">
        <v>30038</v>
      </c>
    </row>
    <row r="31764" spans="1:2">
      <c r="A31764" s="1">
        <v>2080100258561</v>
      </c>
      <c r="B31764" t="s">
        <v>30039</v>
      </c>
    </row>
    <row r="31765" spans="1:2">
      <c r="A31765" s="1">
        <v>2080100258578</v>
      </c>
      <c r="B31765" t="s">
        <v>30040</v>
      </c>
    </row>
    <row r="31766" spans="1:2">
      <c r="A31766" s="1">
        <v>2080100258585</v>
      </c>
      <c r="B31766" t="s">
        <v>30041</v>
      </c>
    </row>
    <row r="31767" spans="1:2">
      <c r="A31767" s="1">
        <v>2080100258592</v>
      </c>
      <c r="B31767" t="s">
        <v>30042</v>
      </c>
    </row>
    <row r="31768" spans="1:2">
      <c r="A31768" s="1">
        <v>2080100258608</v>
      </c>
      <c r="B31768" t="s">
        <v>30043</v>
      </c>
    </row>
    <row r="31769" spans="1:2">
      <c r="A31769" s="1">
        <v>2080100258615</v>
      </c>
      <c r="B31769" t="s">
        <v>30044</v>
      </c>
    </row>
    <row r="31770" spans="1:2">
      <c r="A31770" s="1">
        <v>2080100258622</v>
      </c>
      <c r="B31770" t="s">
        <v>30045</v>
      </c>
    </row>
    <row r="31771" spans="1:2">
      <c r="A31771" s="1">
        <v>2080100258639</v>
      </c>
      <c r="B31771" t="s">
        <v>30046</v>
      </c>
    </row>
    <row r="31772" spans="1:2">
      <c r="A31772" s="1">
        <v>2080100258646</v>
      </c>
      <c r="B31772" t="s">
        <v>30047</v>
      </c>
    </row>
    <row r="31773" spans="1:2">
      <c r="A31773" s="1">
        <v>2080100258653</v>
      </c>
      <c r="B31773" t="s">
        <v>30048</v>
      </c>
    </row>
    <row r="31774" spans="1:2">
      <c r="A31774" s="1">
        <v>2080100258660</v>
      </c>
      <c r="B31774" t="s">
        <v>30049</v>
      </c>
    </row>
    <row r="31775" spans="1:2">
      <c r="A31775" s="1">
        <v>2080100258677</v>
      </c>
      <c r="B31775" t="s">
        <v>30050</v>
      </c>
    </row>
    <row r="31776" spans="1:2">
      <c r="A31776" s="1">
        <v>2080100258684</v>
      </c>
      <c r="B31776" t="s">
        <v>30051</v>
      </c>
    </row>
    <row r="31777" spans="1:2">
      <c r="A31777" s="1">
        <v>2080100258691</v>
      </c>
      <c r="B31777" t="s">
        <v>30052</v>
      </c>
    </row>
    <row r="31778" spans="1:2">
      <c r="A31778" s="1">
        <v>2080100258707</v>
      </c>
      <c r="B31778" t="s">
        <v>30053</v>
      </c>
    </row>
    <row r="31779" spans="1:2">
      <c r="A31779" s="1">
        <v>2080100258714</v>
      </c>
      <c r="B31779" t="s">
        <v>30054</v>
      </c>
    </row>
    <row r="31780" spans="1:2">
      <c r="A31780" s="1">
        <v>2080100258721</v>
      </c>
      <c r="B31780" t="s">
        <v>30055</v>
      </c>
    </row>
    <row r="31781" spans="1:2">
      <c r="A31781" s="1">
        <v>2080100258738</v>
      </c>
      <c r="B31781" t="s">
        <v>30056</v>
      </c>
    </row>
    <row r="31782" spans="1:2">
      <c r="A31782" s="1">
        <v>2080100258745</v>
      </c>
      <c r="B31782" t="s">
        <v>30057</v>
      </c>
    </row>
    <row r="31783" spans="1:2">
      <c r="A31783" s="1">
        <v>2080100258752</v>
      </c>
      <c r="B31783" t="s">
        <v>30058</v>
      </c>
    </row>
    <row r="31784" spans="1:2">
      <c r="A31784" s="1">
        <v>2080100258769</v>
      </c>
      <c r="B31784" t="s">
        <v>30059</v>
      </c>
    </row>
    <row r="31785" spans="1:2">
      <c r="A31785" s="1">
        <v>2080100258776</v>
      </c>
      <c r="B31785" t="s">
        <v>30060</v>
      </c>
    </row>
    <row r="31786" spans="1:2">
      <c r="A31786" s="1">
        <v>2080100258783</v>
      </c>
      <c r="B31786" t="s">
        <v>30061</v>
      </c>
    </row>
    <row r="31787" spans="1:2">
      <c r="A31787" s="1">
        <v>2080100258790</v>
      </c>
      <c r="B31787" t="s">
        <v>30062</v>
      </c>
    </row>
    <row r="31788" spans="1:2">
      <c r="A31788" s="1">
        <v>2080100258806</v>
      </c>
      <c r="B31788" t="s">
        <v>30063</v>
      </c>
    </row>
    <row r="31789" spans="1:2">
      <c r="A31789" s="1">
        <v>2080100258813</v>
      </c>
      <c r="B31789" t="s">
        <v>30064</v>
      </c>
    </row>
    <row r="31790" spans="1:2">
      <c r="A31790" s="1">
        <v>2080100258820</v>
      </c>
      <c r="B31790" t="s">
        <v>30065</v>
      </c>
    </row>
    <row r="31791" spans="1:2">
      <c r="A31791" s="1">
        <v>2080100258837</v>
      </c>
      <c r="B31791" t="s">
        <v>30066</v>
      </c>
    </row>
    <row r="31792" spans="1:2">
      <c r="A31792" s="1">
        <v>2080100258844</v>
      </c>
      <c r="B31792" t="s">
        <v>30067</v>
      </c>
    </row>
    <row r="31793" spans="1:2">
      <c r="A31793" s="1">
        <v>2080100258851</v>
      </c>
      <c r="B31793" t="s">
        <v>30068</v>
      </c>
    </row>
    <row r="31794" spans="1:2">
      <c r="A31794" s="1">
        <v>2080100258868</v>
      </c>
      <c r="B31794" t="s">
        <v>30069</v>
      </c>
    </row>
    <row r="31795" spans="1:2">
      <c r="A31795" s="1">
        <v>2080100258875</v>
      </c>
      <c r="B31795" t="s">
        <v>30070</v>
      </c>
    </row>
    <row r="31796" spans="1:2">
      <c r="A31796" s="1">
        <v>2080100258882</v>
      </c>
      <c r="B31796" t="s">
        <v>30071</v>
      </c>
    </row>
    <row r="31797" spans="1:2">
      <c r="A31797" s="1">
        <v>2080100258899</v>
      </c>
      <c r="B31797" t="s">
        <v>30072</v>
      </c>
    </row>
    <row r="31798" spans="1:2">
      <c r="A31798" s="1">
        <v>2080100258905</v>
      </c>
      <c r="B31798" t="s">
        <v>30073</v>
      </c>
    </row>
    <row r="31799" spans="1:2">
      <c r="A31799" s="1">
        <v>2080100258912</v>
      </c>
      <c r="B31799" t="s">
        <v>30074</v>
      </c>
    </row>
    <row r="31800" spans="1:2">
      <c r="A31800" s="1">
        <v>2080100258929</v>
      </c>
      <c r="B31800" t="s">
        <v>22830</v>
      </c>
    </row>
    <row r="31801" spans="1:2">
      <c r="A31801" s="1">
        <v>2080100258936</v>
      </c>
      <c r="B31801" t="s">
        <v>22831</v>
      </c>
    </row>
    <row r="31802" spans="1:2">
      <c r="A31802" s="1">
        <v>2080100258943</v>
      </c>
      <c r="B31802" t="s">
        <v>22832</v>
      </c>
    </row>
    <row r="31803" spans="1:2">
      <c r="A31803" s="1">
        <v>2080100258950</v>
      </c>
      <c r="B31803" t="s">
        <v>22833</v>
      </c>
    </row>
    <row r="31804" spans="1:2">
      <c r="A31804" s="1">
        <v>2080100258967</v>
      </c>
      <c r="B31804" t="s">
        <v>22834</v>
      </c>
    </row>
    <row r="31805" spans="1:2">
      <c r="A31805" s="1">
        <v>2080100258974</v>
      </c>
      <c r="B31805" t="s">
        <v>22835</v>
      </c>
    </row>
    <row r="31806" spans="1:2">
      <c r="A31806" s="1">
        <v>2080100258981</v>
      </c>
      <c r="B31806" t="s">
        <v>22836</v>
      </c>
    </row>
    <row r="31807" spans="1:2">
      <c r="A31807" s="1">
        <v>2080100258998</v>
      </c>
      <c r="B31807" t="s">
        <v>22837</v>
      </c>
    </row>
    <row r="31808" spans="1:2">
      <c r="A31808" s="1">
        <v>2080100259001</v>
      </c>
      <c r="B31808" t="s">
        <v>30075</v>
      </c>
    </row>
    <row r="31809" spans="1:2">
      <c r="A31809" s="1">
        <v>2080100259018</v>
      </c>
      <c r="B31809" t="s">
        <v>30076</v>
      </c>
    </row>
    <row r="31810" spans="1:2">
      <c r="A31810" s="1">
        <v>2080100259025</v>
      </c>
      <c r="B31810" t="s">
        <v>30077</v>
      </c>
    </row>
    <row r="31811" spans="1:2">
      <c r="A31811" s="1">
        <v>2080100259032</v>
      </c>
      <c r="B31811" t="s">
        <v>30078</v>
      </c>
    </row>
    <row r="31812" spans="1:2">
      <c r="A31812" s="1">
        <v>2080100259049</v>
      </c>
      <c r="B31812" t="s">
        <v>30079</v>
      </c>
    </row>
    <row r="31813" spans="1:2">
      <c r="A31813" s="1">
        <v>2080100259056</v>
      </c>
      <c r="B31813" t="s">
        <v>30080</v>
      </c>
    </row>
    <row r="31814" spans="1:2">
      <c r="A31814" s="1">
        <v>2080100259063</v>
      </c>
      <c r="B31814" t="s">
        <v>30081</v>
      </c>
    </row>
    <row r="31815" spans="1:2">
      <c r="A31815" s="1">
        <v>2080100259070</v>
      </c>
      <c r="B31815" t="s">
        <v>30082</v>
      </c>
    </row>
    <row r="31816" spans="1:2">
      <c r="A31816" s="1">
        <v>2080100259087</v>
      </c>
      <c r="B31816" t="s">
        <v>30083</v>
      </c>
    </row>
    <row r="31817" spans="1:2">
      <c r="A31817" s="1">
        <v>2080100259094</v>
      </c>
      <c r="B31817" t="s">
        <v>30084</v>
      </c>
    </row>
    <row r="31818" spans="1:2">
      <c r="A31818" s="1">
        <v>2080100259100</v>
      </c>
      <c r="B31818" t="s">
        <v>30085</v>
      </c>
    </row>
    <row r="31819" spans="1:2">
      <c r="A31819" s="1">
        <v>2080100259117</v>
      </c>
      <c r="B31819" t="s">
        <v>30086</v>
      </c>
    </row>
    <row r="31820" spans="1:2">
      <c r="A31820" s="1">
        <v>2080100259124</v>
      </c>
      <c r="B31820" t="s">
        <v>22838</v>
      </c>
    </row>
    <row r="31821" spans="1:2">
      <c r="A31821" s="1">
        <v>2080100259131</v>
      </c>
      <c r="B31821" t="s">
        <v>23570</v>
      </c>
    </row>
    <row r="31822" spans="1:2">
      <c r="A31822" s="1">
        <v>2080100259148</v>
      </c>
      <c r="B31822" t="s">
        <v>23571</v>
      </c>
    </row>
    <row r="31823" spans="1:2">
      <c r="A31823" s="1">
        <v>2080100259155</v>
      </c>
      <c r="B31823" t="s">
        <v>23572</v>
      </c>
    </row>
    <row r="31824" spans="1:2">
      <c r="A31824" s="1">
        <v>2080100259162</v>
      </c>
      <c r="B31824" t="s">
        <v>30087</v>
      </c>
    </row>
    <row r="31825" spans="1:2">
      <c r="A31825" s="1">
        <v>2080100259179</v>
      </c>
      <c r="B31825" t="s">
        <v>26969</v>
      </c>
    </row>
    <row r="31826" spans="1:2">
      <c r="A31826" s="1">
        <v>2080100259186</v>
      </c>
      <c r="B31826" t="s">
        <v>30088</v>
      </c>
    </row>
    <row r="31827" spans="1:2">
      <c r="A31827" s="1">
        <v>2080100259193</v>
      </c>
      <c r="B31827" t="s">
        <v>30089</v>
      </c>
    </row>
    <row r="31828" spans="1:2">
      <c r="A31828" s="1">
        <v>2080100259209</v>
      </c>
      <c r="B31828" t="s">
        <v>30090</v>
      </c>
    </row>
    <row r="31829" spans="1:2">
      <c r="A31829" s="1">
        <v>2080100259216</v>
      </c>
      <c r="B31829" t="s">
        <v>23577</v>
      </c>
    </row>
    <row r="31830" spans="1:2">
      <c r="A31830" s="1">
        <v>2080100259223</v>
      </c>
      <c r="B31830" t="s">
        <v>30091</v>
      </c>
    </row>
    <row r="31831" spans="1:2">
      <c r="A31831" s="1">
        <v>2080100259230</v>
      </c>
      <c r="B31831" t="s">
        <v>30092</v>
      </c>
    </row>
    <row r="31832" spans="1:2">
      <c r="A31832" s="1">
        <v>2080100259247</v>
      </c>
      <c r="B31832" t="s">
        <v>30093</v>
      </c>
    </row>
    <row r="31833" spans="1:2">
      <c r="A31833" s="1">
        <v>2080100259254</v>
      </c>
      <c r="B31833" t="s">
        <v>30094</v>
      </c>
    </row>
    <row r="31834" spans="1:2">
      <c r="A31834" s="1">
        <v>2080100259261</v>
      </c>
      <c r="B31834" t="s">
        <v>30095</v>
      </c>
    </row>
    <row r="31835" spans="1:2">
      <c r="A31835" s="1">
        <v>2080100259278</v>
      </c>
      <c r="B31835" t="s">
        <v>30096</v>
      </c>
    </row>
    <row r="31836" spans="1:2">
      <c r="A31836" s="1">
        <v>2080100259285</v>
      </c>
      <c r="B31836" t="s">
        <v>30097</v>
      </c>
    </row>
    <row r="31837" spans="1:2">
      <c r="A31837" s="1">
        <v>2080100259292</v>
      </c>
      <c r="B31837" t="s">
        <v>30098</v>
      </c>
    </row>
    <row r="31838" spans="1:2">
      <c r="A31838" s="1">
        <v>2080100259308</v>
      </c>
      <c r="B31838" t="s">
        <v>30099</v>
      </c>
    </row>
    <row r="31839" spans="1:2">
      <c r="A31839" s="1">
        <v>2080100259315</v>
      </c>
      <c r="B31839" t="s">
        <v>30100</v>
      </c>
    </row>
    <row r="31840" spans="1:2">
      <c r="A31840" s="1">
        <v>2080100259322</v>
      </c>
      <c r="B31840" t="s">
        <v>30101</v>
      </c>
    </row>
    <row r="31841" spans="1:2">
      <c r="A31841" s="1">
        <v>2080100259339</v>
      </c>
      <c r="B31841" t="s">
        <v>30102</v>
      </c>
    </row>
    <row r="31842" spans="1:2">
      <c r="A31842" s="1">
        <v>2080100259346</v>
      </c>
      <c r="B31842" t="s">
        <v>30103</v>
      </c>
    </row>
    <row r="31843" spans="1:2">
      <c r="A31843" s="1">
        <v>2080100259353</v>
      </c>
      <c r="B31843" t="s">
        <v>30104</v>
      </c>
    </row>
    <row r="31844" spans="1:2">
      <c r="A31844" s="1">
        <v>2080100259360</v>
      </c>
      <c r="B31844" t="s">
        <v>30105</v>
      </c>
    </row>
    <row r="31845" spans="1:2">
      <c r="A31845" s="1">
        <v>2080100259377</v>
      </c>
      <c r="B31845" t="s">
        <v>30106</v>
      </c>
    </row>
    <row r="31846" spans="1:2">
      <c r="A31846" s="1">
        <v>2080100259384</v>
      </c>
      <c r="B31846" t="s">
        <v>30107</v>
      </c>
    </row>
    <row r="31847" spans="1:2">
      <c r="A31847" s="1">
        <v>2080100259391</v>
      </c>
      <c r="B31847" t="s">
        <v>30108</v>
      </c>
    </row>
    <row r="31848" spans="1:2">
      <c r="A31848" s="1">
        <v>2080100259407</v>
      </c>
      <c r="B31848" t="s">
        <v>30109</v>
      </c>
    </row>
    <row r="31849" spans="1:2">
      <c r="A31849" s="1">
        <v>2080100259414</v>
      </c>
      <c r="B31849" t="s">
        <v>30110</v>
      </c>
    </row>
    <row r="31850" spans="1:2">
      <c r="A31850" s="1">
        <v>2080100259421</v>
      </c>
      <c r="B31850" t="s">
        <v>30111</v>
      </c>
    </row>
    <row r="31851" spans="1:2">
      <c r="A31851" s="1">
        <v>2080100259438</v>
      </c>
      <c r="B31851" t="s">
        <v>30112</v>
      </c>
    </row>
    <row r="31852" spans="1:2">
      <c r="A31852" s="1">
        <v>2080100259445</v>
      </c>
      <c r="B31852" t="s">
        <v>30113</v>
      </c>
    </row>
    <row r="31853" spans="1:2">
      <c r="A31853" s="1">
        <v>2080100259452</v>
      </c>
      <c r="B31853" t="s">
        <v>30114</v>
      </c>
    </row>
    <row r="31854" spans="1:2">
      <c r="A31854" s="1">
        <v>2080100259469</v>
      </c>
      <c r="B31854" t="s">
        <v>30115</v>
      </c>
    </row>
    <row r="31855" spans="1:2">
      <c r="A31855" s="1">
        <v>2080100259476</v>
      </c>
      <c r="B31855" t="s">
        <v>30116</v>
      </c>
    </row>
    <row r="31856" spans="1:2">
      <c r="A31856" s="1">
        <v>2080100259483</v>
      </c>
      <c r="B31856" t="s">
        <v>30117</v>
      </c>
    </row>
    <row r="31857" spans="1:2">
      <c r="A31857" s="1">
        <v>2080100259490</v>
      </c>
      <c r="B31857" t="s">
        <v>30118</v>
      </c>
    </row>
    <row r="31858" spans="1:2">
      <c r="A31858" s="1">
        <v>2080100259506</v>
      </c>
      <c r="B31858" t="s">
        <v>30119</v>
      </c>
    </row>
    <row r="31859" spans="1:2">
      <c r="A31859" s="1">
        <v>2080100259513</v>
      </c>
      <c r="B31859" t="s">
        <v>30120</v>
      </c>
    </row>
    <row r="31860" spans="1:2">
      <c r="A31860" s="1">
        <v>2080100259520</v>
      </c>
      <c r="B31860" t="s">
        <v>30121</v>
      </c>
    </row>
    <row r="31861" spans="1:2">
      <c r="A31861" s="1">
        <v>2080100259537</v>
      </c>
      <c r="B31861" t="s">
        <v>30122</v>
      </c>
    </row>
    <row r="31862" spans="1:2">
      <c r="A31862" s="1">
        <v>2080100259544</v>
      </c>
      <c r="B31862" t="s">
        <v>30123</v>
      </c>
    </row>
    <row r="31863" spans="1:2">
      <c r="A31863" s="1">
        <v>2080100259551</v>
      </c>
      <c r="B31863" t="s">
        <v>30124</v>
      </c>
    </row>
    <row r="31864" spans="1:2">
      <c r="A31864" s="1">
        <v>2080100259568</v>
      </c>
      <c r="B31864" t="s">
        <v>30125</v>
      </c>
    </row>
    <row r="31865" spans="1:2">
      <c r="A31865" s="1">
        <v>2080100259575</v>
      </c>
      <c r="B31865" t="s">
        <v>30126</v>
      </c>
    </row>
    <row r="31866" spans="1:2">
      <c r="A31866" s="1">
        <v>2080100259582</v>
      </c>
      <c r="B31866" t="s">
        <v>30127</v>
      </c>
    </row>
    <row r="31867" spans="1:2">
      <c r="A31867" s="1">
        <v>2080100259599</v>
      </c>
      <c r="B31867" t="s">
        <v>30128</v>
      </c>
    </row>
    <row r="31868" spans="1:2">
      <c r="A31868" s="1">
        <v>2080100259605</v>
      </c>
      <c r="B31868" t="s">
        <v>30129</v>
      </c>
    </row>
    <row r="31869" spans="1:2">
      <c r="A31869" s="1">
        <v>2080100259612</v>
      </c>
      <c r="B31869" t="s">
        <v>30130</v>
      </c>
    </row>
    <row r="31870" spans="1:2">
      <c r="A31870" s="1">
        <v>2080100259629</v>
      </c>
      <c r="B31870" t="s">
        <v>30131</v>
      </c>
    </row>
    <row r="31871" spans="1:2">
      <c r="A31871" s="1">
        <v>2080100259636</v>
      </c>
      <c r="B31871" t="s">
        <v>30132</v>
      </c>
    </row>
    <row r="31872" spans="1:2">
      <c r="A31872" s="1">
        <v>2080100259643</v>
      </c>
      <c r="B31872" t="s">
        <v>30133</v>
      </c>
    </row>
    <row r="31873" spans="1:2">
      <c r="A31873" s="1">
        <v>2080100259650</v>
      </c>
      <c r="B31873" t="s">
        <v>30134</v>
      </c>
    </row>
    <row r="31874" spans="1:2">
      <c r="A31874" s="1">
        <v>2080100259667</v>
      </c>
      <c r="B31874" t="s">
        <v>30135</v>
      </c>
    </row>
    <row r="31875" spans="1:2">
      <c r="A31875" s="1">
        <v>2080100259674</v>
      </c>
      <c r="B31875" t="s">
        <v>30136</v>
      </c>
    </row>
    <row r="31876" spans="1:2">
      <c r="A31876" s="1">
        <v>2080100259681</v>
      </c>
      <c r="B31876" t="s">
        <v>30137</v>
      </c>
    </row>
    <row r="31877" spans="1:2">
      <c r="A31877" s="1">
        <v>2080100259698</v>
      </c>
      <c r="B31877" t="s">
        <v>30138</v>
      </c>
    </row>
    <row r="31878" spans="1:2">
      <c r="A31878" s="1">
        <v>2080100259704</v>
      </c>
      <c r="B31878" t="s">
        <v>30139</v>
      </c>
    </row>
    <row r="31879" spans="1:2">
      <c r="A31879" s="1">
        <v>2080100259711</v>
      </c>
      <c r="B31879" t="s">
        <v>30140</v>
      </c>
    </row>
    <row r="31880" spans="1:2">
      <c r="A31880" s="1">
        <v>2080100259728</v>
      </c>
      <c r="B31880" t="s">
        <v>30141</v>
      </c>
    </row>
    <row r="31881" spans="1:2">
      <c r="A31881" s="1">
        <v>2080100259735</v>
      </c>
      <c r="B31881" t="s">
        <v>30142</v>
      </c>
    </row>
    <row r="31882" spans="1:2">
      <c r="A31882" s="1">
        <v>2080100259742</v>
      </c>
      <c r="B31882" t="s">
        <v>30143</v>
      </c>
    </row>
    <row r="31883" spans="1:2">
      <c r="A31883" s="1">
        <v>2080100259759</v>
      </c>
      <c r="B31883" t="s">
        <v>30144</v>
      </c>
    </row>
    <row r="31884" spans="1:2">
      <c r="A31884" s="1">
        <v>2080100259766</v>
      </c>
      <c r="B31884" t="s">
        <v>30145</v>
      </c>
    </row>
    <row r="31885" spans="1:2">
      <c r="A31885" s="1">
        <v>2080100259773</v>
      </c>
      <c r="B31885" t="s">
        <v>30146</v>
      </c>
    </row>
    <row r="31886" spans="1:2">
      <c r="A31886" s="1">
        <v>2080100259780</v>
      </c>
      <c r="B31886" t="s">
        <v>30147</v>
      </c>
    </row>
    <row r="31887" spans="1:2">
      <c r="A31887" s="1">
        <v>2080100259797</v>
      </c>
      <c r="B31887" t="s">
        <v>30148</v>
      </c>
    </row>
    <row r="31888" spans="1:2">
      <c r="A31888" s="1">
        <v>2080100259803</v>
      </c>
      <c r="B31888" t="s">
        <v>30149</v>
      </c>
    </row>
    <row r="31889" spans="1:2">
      <c r="A31889" s="1">
        <v>2080100259810</v>
      </c>
      <c r="B31889" t="s">
        <v>30150</v>
      </c>
    </row>
    <row r="31890" spans="1:2">
      <c r="A31890" s="1">
        <v>2080100259827</v>
      </c>
      <c r="B31890" t="s">
        <v>30151</v>
      </c>
    </row>
    <row r="31891" spans="1:2">
      <c r="A31891" s="1">
        <v>2080100259834</v>
      </c>
      <c r="B31891" t="s">
        <v>30152</v>
      </c>
    </row>
    <row r="31892" spans="1:2">
      <c r="A31892" s="1">
        <v>2080100259841</v>
      </c>
      <c r="B31892" t="s">
        <v>30153</v>
      </c>
    </row>
    <row r="31893" spans="1:2">
      <c r="A31893" s="1">
        <v>2080100259858</v>
      </c>
      <c r="B31893" t="s">
        <v>30154</v>
      </c>
    </row>
    <row r="31894" spans="1:2">
      <c r="A31894" s="1">
        <v>2080100259865</v>
      </c>
      <c r="B31894" t="s">
        <v>30155</v>
      </c>
    </row>
    <row r="31895" spans="1:2">
      <c r="A31895" s="1">
        <v>2080100259872</v>
      </c>
      <c r="B31895" t="s">
        <v>30156</v>
      </c>
    </row>
    <row r="31896" spans="1:2">
      <c r="A31896" s="1">
        <v>2080100259889</v>
      </c>
      <c r="B31896" t="s">
        <v>30157</v>
      </c>
    </row>
    <row r="31897" spans="1:2">
      <c r="A31897" s="1">
        <v>2080100259896</v>
      </c>
      <c r="B31897" t="s">
        <v>30158</v>
      </c>
    </row>
    <row r="31898" spans="1:2">
      <c r="A31898" s="1">
        <v>2080100259902</v>
      </c>
      <c r="B31898" t="s">
        <v>30159</v>
      </c>
    </row>
    <row r="31899" spans="1:2">
      <c r="A31899" s="1">
        <v>2080100259919</v>
      </c>
      <c r="B31899" t="s">
        <v>30160</v>
      </c>
    </row>
    <row r="31900" spans="1:2">
      <c r="A31900" s="1">
        <v>2080100259926</v>
      </c>
      <c r="B31900" t="s">
        <v>30161</v>
      </c>
    </row>
    <row r="31901" spans="1:2">
      <c r="A31901" s="1">
        <v>2080100259933</v>
      </c>
      <c r="B31901" t="s">
        <v>30162</v>
      </c>
    </row>
    <row r="31902" spans="1:2">
      <c r="A31902" s="1">
        <v>2080100259940</v>
      </c>
      <c r="B31902" t="s">
        <v>30163</v>
      </c>
    </row>
    <row r="31903" spans="1:2">
      <c r="A31903" s="1">
        <v>2080100259957</v>
      </c>
      <c r="B31903" t="s">
        <v>30164</v>
      </c>
    </row>
    <row r="31904" spans="1:2">
      <c r="A31904" s="1">
        <v>2080100259964</v>
      </c>
      <c r="B31904" t="s">
        <v>30165</v>
      </c>
    </row>
    <row r="31905" spans="1:2">
      <c r="A31905" s="1">
        <v>2080100259971</v>
      </c>
      <c r="B31905" t="s">
        <v>30166</v>
      </c>
    </row>
    <row r="31906" spans="1:2">
      <c r="A31906" s="1">
        <v>2080100259988</v>
      </c>
      <c r="B31906" t="s">
        <v>30167</v>
      </c>
    </row>
    <row r="31907" spans="1:2">
      <c r="A31907" s="1">
        <v>2080100259995</v>
      </c>
      <c r="B31907" t="s">
        <v>30168</v>
      </c>
    </row>
    <row r="31908" spans="1:2">
      <c r="A31908" s="1">
        <v>2080100260007</v>
      </c>
      <c r="B31908" t="s">
        <v>30169</v>
      </c>
    </row>
    <row r="31909" spans="1:2">
      <c r="A31909" s="1">
        <v>2080100260014</v>
      </c>
      <c r="B31909" t="s">
        <v>30170</v>
      </c>
    </row>
    <row r="31910" spans="1:2">
      <c r="A31910" s="1">
        <v>2080100260021</v>
      </c>
      <c r="B31910" t="s">
        <v>30171</v>
      </c>
    </row>
    <row r="31911" spans="1:2">
      <c r="A31911" s="1">
        <v>2080100260038</v>
      </c>
      <c r="B31911" t="s">
        <v>30172</v>
      </c>
    </row>
    <row r="31912" spans="1:2">
      <c r="A31912" s="1">
        <v>2080100260045</v>
      </c>
      <c r="B31912" t="s">
        <v>30173</v>
      </c>
    </row>
    <row r="31913" spans="1:2">
      <c r="A31913" s="1">
        <v>2080100260052</v>
      </c>
      <c r="B31913" t="s">
        <v>30174</v>
      </c>
    </row>
    <row r="31914" spans="1:2">
      <c r="A31914" s="1">
        <v>2080100260069</v>
      </c>
      <c r="B31914" t="s">
        <v>30175</v>
      </c>
    </row>
    <row r="31915" spans="1:2">
      <c r="A31915" s="1">
        <v>2080100260076</v>
      </c>
      <c r="B31915" t="s">
        <v>30176</v>
      </c>
    </row>
    <row r="31916" spans="1:2">
      <c r="A31916" s="1">
        <v>2080100260083</v>
      </c>
      <c r="B31916" t="s">
        <v>30177</v>
      </c>
    </row>
    <row r="31917" spans="1:2">
      <c r="A31917" s="1">
        <v>2080100260090</v>
      </c>
      <c r="B31917" t="s">
        <v>30178</v>
      </c>
    </row>
    <row r="31918" spans="1:2">
      <c r="A31918" s="1">
        <v>2080100260106</v>
      </c>
      <c r="B31918" t="s">
        <v>30179</v>
      </c>
    </row>
    <row r="31919" spans="1:2">
      <c r="A31919" s="1">
        <v>2080100260113</v>
      </c>
      <c r="B31919" t="s">
        <v>30180</v>
      </c>
    </row>
    <row r="31920" spans="1:2">
      <c r="A31920" s="1">
        <v>2080100260120</v>
      </c>
      <c r="B31920" t="s">
        <v>30181</v>
      </c>
    </row>
    <row r="31921" spans="1:2">
      <c r="A31921" s="1">
        <v>2080100260137</v>
      </c>
      <c r="B31921" t="s">
        <v>30182</v>
      </c>
    </row>
    <row r="31922" spans="1:2">
      <c r="A31922" s="1">
        <v>2080100260144</v>
      </c>
      <c r="B31922" t="s">
        <v>30183</v>
      </c>
    </row>
    <row r="31923" spans="1:2">
      <c r="A31923" s="1">
        <v>2080100260151</v>
      </c>
      <c r="B31923" t="s">
        <v>30184</v>
      </c>
    </row>
    <row r="31924" spans="1:2">
      <c r="A31924" s="1">
        <v>2080100260168</v>
      </c>
      <c r="B31924" t="s">
        <v>30185</v>
      </c>
    </row>
    <row r="31925" spans="1:2">
      <c r="A31925" s="1">
        <v>2080100260175</v>
      </c>
      <c r="B31925" t="s">
        <v>30186</v>
      </c>
    </row>
    <row r="31926" spans="1:2">
      <c r="A31926" s="1">
        <v>2080100260182</v>
      </c>
      <c r="B31926" t="s">
        <v>30187</v>
      </c>
    </row>
    <row r="31927" spans="1:2">
      <c r="A31927" s="1">
        <v>2080100260199</v>
      </c>
      <c r="B31927" t="s">
        <v>30188</v>
      </c>
    </row>
    <row r="31928" spans="1:2">
      <c r="A31928" s="1">
        <v>2080100260205</v>
      </c>
      <c r="B31928" t="s">
        <v>30189</v>
      </c>
    </row>
    <row r="31929" spans="1:2">
      <c r="A31929" s="1">
        <v>2080100260212</v>
      </c>
      <c r="B31929" t="s">
        <v>30190</v>
      </c>
    </row>
    <row r="31930" spans="1:2">
      <c r="A31930" s="1">
        <v>2080100260229</v>
      </c>
      <c r="B31930" t="s">
        <v>30191</v>
      </c>
    </row>
    <row r="31931" spans="1:2">
      <c r="A31931" s="1">
        <v>2080100260236</v>
      </c>
      <c r="B31931" t="s">
        <v>30192</v>
      </c>
    </row>
    <row r="31932" spans="1:2">
      <c r="A31932" s="1">
        <v>2080100260243</v>
      </c>
      <c r="B31932" t="s">
        <v>30193</v>
      </c>
    </row>
    <row r="31933" spans="1:2">
      <c r="A31933" s="1">
        <v>2080100260250</v>
      </c>
      <c r="B31933" t="s">
        <v>30194</v>
      </c>
    </row>
    <row r="31934" spans="1:2">
      <c r="A31934" s="1">
        <v>2080100260267</v>
      </c>
      <c r="B31934" t="s">
        <v>30195</v>
      </c>
    </row>
    <row r="31935" spans="1:2">
      <c r="A31935" s="1">
        <v>2080100260274</v>
      </c>
      <c r="B31935" t="s">
        <v>30196</v>
      </c>
    </row>
    <row r="31936" spans="1:2">
      <c r="A31936" s="1">
        <v>2080100260281</v>
      </c>
      <c r="B31936" t="s">
        <v>30197</v>
      </c>
    </row>
    <row r="31937" spans="1:2">
      <c r="A31937" s="1">
        <v>2080100260298</v>
      </c>
      <c r="B31937" t="s">
        <v>30198</v>
      </c>
    </row>
    <row r="31938" spans="1:2">
      <c r="A31938" s="1">
        <v>2080100260304</v>
      </c>
      <c r="B31938" t="s">
        <v>30199</v>
      </c>
    </row>
    <row r="31939" spans="1:2">
      <c r="A31939" s="1">
        <v>2080100260311</v>
      </c>
      <c r="B31939" t="s">
        <v>30200</v>
      </c>
    </row>
    <row r="31940" spans="1:2">
      <c r="A31940" s="1">
        <v>2080100260328</v>
      </c>
      <c r="B31940" t="s">
        <v>30201</v>
      </c>
    </row>
    <row r="31941" spans="1:2">
      <c r="A31941" s="1">
        <v>2080100260335</v>
      </c>
      <c r="B31941" t="s">
        <v>30202</v>
      </c>
    </row>
    <row r="31942" spans="1:2">
      <c r="A31942" s="1">
        <v>2080100260342</v>
      </c>
      <c r="B31942" t="s">
        <v>30203</v>
      </c>
    </row>
    <row r="31943" spans="1:2">
      <c r="A31943" s="1">
        <v>2080100260359</v>
      </c>
      <c r="B31943" t="s">
        <v>30204</v>
      </c>
    </row>
    <row r="31944" spans="1:2">
      <c r="A31944" s="1">
        <v>2080100260366</v>
      </c>
      <c r="B31944" t="s">
        <v>30205</v>
      </c>
    </row>
    <row r="31945" spans="1:2">
      <c r="A31945" s="1">
        <v>2080100260373</v>
      </c>
      <c r="B31945" t="s">
        <v>30206</v>
      </c>
    </row>
    <row r="31946" spans="1:2">
      <c r="A31946" s="1">
        <v>2080100260380</v>
      </c>
      <c r="B31946" t="s">
        <v>30207</v>
      </c>
    </row>
    <row r="31947" spans="1:2">
      <c r="A31947" s="1">
        <v>2080100260397</v>
      </c>
      <c r="B31947" t="s">
        <v>30208</v>
      </c>
    </row>
    <row r="31948" spans="1:2">
      <c r="A31948" s="1">
        <v>2080100260403</v>
      </c>
      <c r="B31948" t="s">
        <v>30209</v>
      </c>
    </row>
    <row r="31949" spans="1:2">
      <c r="A31949" s="1">
        <v>2080100260410</v>
      </c>
      <c r="B31949" t="s">
        <v>30210</v>
      </c>
    </row>
    <row r="31950" spans="1:2">
      <c r="A31950" s="1">
        <v>2080100260427</v>
      </c>
      <c r="B31950" t="s">
        <v>30211</v>
      </c>
    </row>
    <row r="31951" spans="1:2">
      <c r="A31951" s="1">
        <v>2080100260434</v>
      </c>
      <c r="B31951" t="s">
        <v>30212</v>
      </c>
    </row>
    <row r="31952" spans="1:2">
      <c r="A31952" s="1">
        <v>2080100260441</v>
      </c>
      <c r="B31952" t="s">
        <v>30213</v>
      </c>
    </row>
    <row r="31953" spans="1:2">
      <c r="A31953" s="1">
        <v>2080100260458</v>
      </c>
      <c r="B31953" t="s">
        <v>30214</v>
      </c>
    </row>
    <row r="31954" spans="1:2">
      <c r="A31954" s="1">
        <v>2080100260465</v>
      </c>
      <c r="B31954" t="s">
        <v>30215</v>
      </c>
    </row>
    <row r="31955" spans="1:2">
      <c r="A31955" s="1">
        <v>2080100260472</v>
      </c>
      <c r="B31955" t="s">
        <v>30216</v>
      </c>
    </row>
    <row r="31956" spans="1:2">
      <c r="A31956" s="1">
        <v>2080100260489</v>
      </c>
      <c r="B31956" t="s">
        <v>30217</v>
      </c>
    </row>
    <row r="31957" spans="1:2">
      <c r="A31957" s="1">
        <v>2080100260496</v>
      </c>
      <c r="B31957" t="s">
        <v>30218</v>
      </c>
    </row>
    <row r="31958" spans="1:2">
      <c r="A31958" s="1">
        <v>2080100260502</v>
      </c>
      <c r="B31958" t="s">
        <v>30219</v>
      </c>
    </row>
    <row r="31959" spans="1:2">
      <c r="A31959" s="1">
        <v>2080100260519</v>
      </c>
      <c r="B31959" t="s">
        <v>30220</v>
      </c>
    </row>
    <row r="31960" spans="1:2">
      <c r="A31960" s="1">
        <v>2080100260526</v>
      </c>
      <c r="B31960" t="s">
        <v>30221</v>
      </c>
    </row>
    <row r="31961" spans="1:2">
      <c r="A31961" s="1">
        <v>2080100260533</v>
      </c>
      <c r="B31961" t="s">
        <v>30222</v>
      </c>
    </row>
    <row r="31962" spans="1:2">
      <c r="A31962" s="1">
        <v>2080100260540</v>
      </c>
      <c r="B31962" t="s">
        <v>30223</v>
      </c>
    </row>
    <row r="31963" spans="1:2">
      <c r="A31963" s="1">
        <v>2080100260557</v>
      </c>
      <c r="B31963" t="s">
        <v>30224</v>
      </c>
    </row>
    <row r="31964" spans="1:2">
      <c r="A31964" s="1">
        <v>2080100260564</v>
      </c>
      <c r="B31964" t="s">
        <v>30225</v>
      </c>
    </row>
    <row r="31965" spans="1:2">
      <c r="A31965" s="1">
        <v>2080100260571</v>
      </c>
      <c r="B31965" t="s">
        <v>30226</v>
      </c>
    </row>
    <row r="31966" spans="1:2">
      <c r="A31966" s="1">
        <v>2080100260588</v>
      </c>
      <c r="B31966" t="s">
        <v>30227</v>
      </c>
    </row>
    <row r="31967" spans="1:2">
      <c r="A31967" s="1">
        <v>2080100260595</v>
      </c>
      <c r="B31967" t="s">
        <v>30228</v>
      </c>
    </row>
    <row r="31968" spans="1:2">
      <c r="A31968" s="1">
        <v>2080100260601</v>
      </c>
      <c r="B31968" t="s">
        <v>30229</v>
      </c>
    </row>
    <row r="31969" spans="1:2">
      <c r="A31969" s="1">
        <v>2080100260618</v>
      </c>
      <c r="B31969" t="s">
        <v>30230</v>
      </c>
    </row>
    <row r="31970" spans="1:2">
      <c r="A31970" s="1">
        <v>2080100260625</v>
      </c>
      <c r="B31970" t="s">
        <v>30231</v>
      </c>
    </row>
    <row r="31971" spans="1:2">
      <c r="A31971" s="1">
        <v>2080100260632</v>
      </c>
      <c r="B31971" t="s">
        <v>30232</v>
      </c>
    </row>
    <row r="31972" spans="1:2">
      <c r="A31972" s="1">
        <v>2080100260649</v>
      </c>
      <c r="B31972" t="s">
        <v>30233</v>
      </c>
    </row>
    <row r="31973" spans="1:2">
      <c r="A31973" s="1">
        <v>2080100260656</v>
      </c>
      <c r="B31973" t="s">
        <v>30234</v>
      </c>
    </row>
    <row r="31974" spans="1:2">
      <c r="A31974" s="1">
        <v>2080100260663</v>
      </c>
      <c r="B31974" t="s">
        <v>30235</v>
      </c>
    </row>
    <row r="31975" spans="1:2">
      <c r="A31975" s="1">
        <v>2080100260670</v>
      </c>
      <c r="B31975" t="s">
        <v>30236</v>
      </c>
    </row>
    <row r="31976" spans="1:2">
      <c r="A31976" s="1">
        <v>2080100260687</v>
      </c>
      <c r="B31976" t="s">
        <v>30237</v>
      </c>
    </row>
    <row r="31977" spans="1:2">
      <c r="A31977" s="1">
        <v>2080100260694</v>
      </c>
      <c r="B31977" t="s">
        <v>30238</v>
      </c>
    </row>
    <row r="31978" spans="1:2">
      <c r="A31978" s="1">
        <v>2080100260700</v>
      </c>
      <c r="B31978" t="s">
        <v>30239</v>
      </c>
    </row>
    <row r="31979" spans="1:2">
      <c r="A31979" s="1">
        <v>2080100260717</v>
      </c>
      <c r="B31979" t="s">
        <v>30240</v>
      </c>
    </row>
    <row r="31980" spans="1:2">
      <c r="A31980" s="1">
        <v>2080100260724</v>
      </c>
      <c r="B31980" t="s">
        <v>30241</v>
      </c>
    </row>
    <row r="31981" spans="1:2">
      <c r="A31981" s="1">
        <v>2080100260731</v>
      </c>
      <c r="B31981" t="s">
        <v>30242</v>
      </c>
    </row>
    <row r="31982" spans="1:2">
      <c r="A31982" s="1">
        <v>2080100260748</v>
      </c>
      <c r="B31982" t="s">
        <v>30243</v>
      </c>
    </row>
    <row r="31983" spans="1:2">
      <c r="A31983" s="1">
        <v>2080100260755</v>
      </c>
      <c r="B31983" t="s">
        <v>30244</v>
      </c>
    </row>
    <row r="31984" spans="1:2">
      <c r="A31984" s="1">
        <v>2080100260762</v>
      </c>
      <c r="B31984" t="s">
        <v>30245</v>
      </c>
    </row>
    <row r="31985" spans="1:2">
      <c r="A31985" s="1">
        <v>2080100260779</v>
      </c>
      <c r="B31985" t="s">
        <v>30246</v>
      </c>
    </row>
    <row r="31986" spans="1:2">
      <c r="A31986" s="1">
        <v>2080100260786</v>
      </c>
      <c r="B31986" t="s">
        <v>30247</v>
      </c>
    </row>
    <row r="31987" spans="1:2">
      <c r="A31987" s="1">
        <v>2080100260793</v>
      </c>
      <c r="B31987" t="s">
        <v>30248</v>
      </c>
    </row>
    <row r="31988" spans="1:2">
      <c r="A31988" s="1">
        <v>2080100260809</v>
      </c>
      <c r="B31988" t="s">
        <v>30249</v>
      </c>
    </row>
    <row r="31989" spans="1:2">
      <c r="A31989" s="1">
        <v>2080100260816</v>
      </c>
      <c r="B31989" t="s">
        <v>30250</v>
      </c>
    </row>
    <row r="31990" spans="1:2">
      <c r="A31990" s="1">
        <v>2080100260823</v>
      </c>
      <c r="B31990" t="s">
        <v>30251</v>
      </c>
    </row>
    <row r="31991" spans="1:2">
      <c r="A31991" s="1">
        <v>2080100260830</v>
      </c>
      <c r="B31991" t="s">
        <v>30252</v>
      </c>
    </row>
    <row r="31992" spans="1:2">
      <c r="A31992" s="1">
        <v>2080100260847</v>
      </c>
      <c r="B31992" t="s">
        <v>30253</v>
      </c>
    </row>
    <row r="31993" spans="1:2">
      <c r="A31993" s="1">
        <v>2080100260854</v>
      </c>
      <c r="B31993" t="s">
        <v>30254</v>
      </c>
    </row>
    <row r="31994" spans="1:2">
      <c r="A31994" s="1">
        <v>2080100260861</v>
      </c>
      <c r="B31994" t="s">
        <v>30255</v>
      </c>
    </row>
    <row r="31995" spans="1:2">
      <c r="A31995" s="1">
        <v>2080100260878</v>
      </c>
      <c r="B31995" t="s">
        <v>30256</v>
      </c>
    </row>
    <row r="31996" spans="1:2">
      <c r="A31996" s="1">
        <v>2080100260885</v>
      </c>
      <c r="B31996" t="s">
        <v>30257</v>
      </c>
    </row>
    <row r="31997" spans="1:2">
      <c r="A31997" s="1">
        <v>2080100260892</v>
      </c>
      <c r="B31997" t="s">
        <v>30258</v>
      </c>
    </row>
    <row r="31998" spans="1:2">
      <c r="A31998" s="1">
        <v>2080100260908</v>
      </c>
      <c r="B31998" t="s">
        <v>30259</v>
      </c>
    </row>
    <row r="31999" spans="1:2">
      <c r="A31999" s="1">
        <v>2080100260915</v>
      </c>
      <c r="B31999" t="s">
        <v>30260</v>
      </c>
    </row>
    <row r="32000" spans="1:2">
      <c r="A32000" s="1">
        <v>2080100260922</v>
      </c>
      <c r="B32000" t="s">
        <v>30261</v>
      </c>
    </row>
    <row r="32001" spans="1:2">
      <c r="A32001" s="1">
        <v>2080100260939</v>
      </c>
      <c r="B32001" t="s">
        <v>30262</v>
      </c>
    </row>
    <row r="32002" spans="1:2">
      <c r="A32002" s="1">
        <v>2080100260946</v>
      </c>
      <c r="B32002" t="s">
        <v>30263</v>
      </c>
    </row>
    <row r="32003" spans="1:2">
      <c r="A32003" s="1">
        <v>2080100260953</v>
      </c>
      <c r="B32003" t="s">
        <v>30264</v>
      </c>
    </row>
    <row r="32004" spans="1:2">
      <c r="A32004" s="1">
        <v>2080100260960</v>
      </c>
      <c r="B32004" t="s">
        <v>30265</v>
      </c>
    </row>
    <row r="32005" spans="1:2">
      <c r="A32005" s="1">
        <v>2080100260977</v>
      </c>
      <c r="B32005" t="s">
        <v>30266</v>
      </c>
    </row>
    <row r="32006" spans="1:2">
      <c r="A32006" s="1">
        <v>2080100260984</v>
      </c>
      <c r="B32006" t="s">
        <v>30267</v>
      </c>
    </row>
    <row r="32007" spans="1:2">
      <c r="A32007" s="1">
        <v>2080100260991</v>
      </c>
      <c r="B32007" t="s">
        <v>30268</v>
      </c>
    </row>
    <row r="32008" spans="1:2">
      <c r="A32008" s="1">
        <v>2080100261004</v>
      </c>
      <c r="B32008" t="s">
        <v>30269</v>
      </c>
    </row>
    <row r="32009" spans="1:2">
      <c r="A32009" s="1">
        <v>2080100261011</v>
      </c>
      <c r="B32009" t="s">
        <v>30270</v>
      </c>
    </row>
    <row r="32010" spans="1:2">
      <c r="A32010" s="1">
        <v>2080100261028</v>
      </c>
      <c r="B32010" t="s">
        <v>30271</v>
      </c>
    </row>
    <row r="32011" spans="1:2">
      <c r="A32011" s="1">
        <v>2080100261035</v>
      </c>
      <c r="B32011" t="s">
        <v>30272</v>
      </c>
    </row>
    <row r="32012" spans="1:2">
      <c r="A32012" s="1">
        <v>2080100261042</v>
      </c>
      <c r="B32012" t="s">
        <v>30273</v>
      </c>
    </row>
    <row r="32013" spans="1:2">
      <c r="A32013" s="1">
        <v>2080100261059</v>
      </c>
      <c r="B32013" t="s">
        <v>30274</v>
      </c>
    </row>
    <row r="32014" spans="1:2">
      <c r="A32014" s="1">
        <v>2080100261066</v>
      </c>
      <c r="B32014" t="s">
        <v>30275</v>
      </c>
    </row>
    <row r="32015" spans="1:2">
      <c r="A32015" s="1">
        <v>2080100261073</v>
      </c>
      <c r="B32015" t="s">
        <v>30276</v>
      </c>
    </row>
    <row r="32016" spans="1:2">
      <c r="A32016" s="1">
        <v>2080100261080</v>
      </c>
      <c r="B32016" t="s">
        <v>30277</v>
      </c>
    </row>
    <row r="32017" spans="1:2">
      <c r="A32017" s="1">
        <v>2080100261097</v>
      </c>
      <c r="B32017" t="s">
        <v>30278</v>
      </c>
    </row>
    <row r="32018" spans="1:2">
      <c r="A32018" s="1">
        <v>2080100261103</v>
      </c>
      <c r="B32018" t="s">
        <v>30279</v>
      </c>
    </row>
    <row r="32019" spans="1:2">
      <c r="A32019" s="1">
        <v>2080100261110</v>
      </c>
      <c r="B32019" t="s">
        <v>30280</v>
      </c>
    </row>
    <row r="32020" spans="1:2">
      <c r="A32020" s="1">
        <v>2080100261127</v>
      </c>
      <c r="B32020" t="s">
        <v>30281</v>
      </c>
    </row>
    <row r="32021" spans="1:2">
      <c r="A32021" s="1">
        <v>2080100261134</v>
      </c>
      <c r="B32021" t="s">
        <v>30282</v>
      </c>
    </row>
    <row r="32022" spans="1:2">
      <c r="A32022" s="1">
        <v>2080100261141</v>
      </c>
      <c r="B32022" t="s">
        <v>30283</v>
      </c>
    </row>
    <row r="32023" spans="1:2">
      <c r="A32023" s="1">
        <v>2080100261158</v>
      </c>
      <c r="B32023" t="s">
        <v>30284</v>
      </c>
    </row>
    <row r="32024" spans="1:2">
      <c r="A32024" s="1">
        <v>2080100261165</v>
      </c>
      <c r="B32024" t="s">
        <v>30285</v>
      </c>
    </row>
    <row r="32025" spans="1:2">
      <c r="A32025" s="1">
        <v>2080100261172</v>
      </c>
      <c r="B32025" t="s">
        <v>30286</v>
      </c>
    </row>
    <row r="32026" spans="1:2">
      <c r="A32026" s="1">
        <v>2080100261189</v>
      </c>
      <c r="B32026" t="s">
        <v>30287</v>
      </c>
    </row>
    <row r="32027" spans="1:2">
      <c r="A32027" s="1">
        <v>2080100261196</v>
      </c>
      <c r="B32027" t="s">
        <v>30288</v>
      </c>
    </row>
    <row r="32028" spans="1:2">
      <c r="A32028" s="1">
        <v>2080100261202</v>
      </c>
      <c r="B32028" t="s">
        <v>30289</v>
      </c>
    </row>
    <row r="32029" spans="1:2">
      <c r="A32029" s="1">
        <v>2080100261219</v>
      </c>
      <c r="B32029" t="s">
        <v>30290</v>
      </c>
    </row>
    <row r="32030" spans="1:2">
      <c r="A32030" s="1">
        <v>2080100261226</v>
      </c>
      <c r="B32030" t="s">
        <v>30291</v>
      </c>
    </row>
    <row r="32031" spans="1:2">
      <c r="A32031" s="1">
        <v>2080100261233</v>
      </c>
      <c r="B32031" t="s">
        <v>30292</v>
      </c>
    </row>
    <row r="32032" spans="1:2">
      <c r="A32032" s="1">
        <v>2080100261240</v>
      </c>
      <c r="B32032" t="s">
        <v>30293</v>
      </c>
    </row>
    <row r="32033" spans="1:2">
      <c r="A32033" s="1">
        <v>2080100261257</v>
      </c>
      <c r="B32033" t="s">
        <v>30294</v>
      </c>
    </row>
    <row r="32034" spans="1:2">
      <c r="A32034" s="1">
        <v>2080100261264</v>
      </c>
      <c r="B32034" t="s">
        <v>30295</v>
      </c>
    </row>
    <row r="32035" spans="1:2">
      <c r="A32035" s="1">
        <v>2080100261271</v>
      </c>
      <c r="B32035" t="s">
        <v>30296</v>
      </c>
    </row>
    <row r="32036" spans="1:2">
      <c r="A32036" s="1">
        <v>2080100261288</v>
      </c>
      <c r="B32036" t="s">
        <v>30297</v>
      </c>
    </row>
    <row r="32037" spans="1:2">
      <c r="A32037" s="1">
        <v>2080100261295</v>
      </c>
      <c r="B32037" t="s">
        <v>30298</v>
      </c>
    </row>
    <row r="32038" spans="1:2">
      <c r="A32038" s="1">
        <v>2080100261301</v>
      </c>
      <c r="B32038" t="s">
        <v>30299</v>
      </c>
    </row>
    <row r="32039" spans="1:2">
      <c r="A32039" s="1">
        <v>2080100261318</v>
      </c>
      <c r="B32039" t="s">
        <v>30300</v>
      </c>
    </row>
    <row r="32040" spans="1:2">
      <c r="A32040" s="1">
        <v>2080100261325</v>
      </c>
      <c r="B32040" t="s">
        <v>30301</v>
      </c>
    </row>
    <row r="32041" spans="1:2">
      <c r="A32041" s="1">
        <v>2080100261332</v>
      </c>
      <c r="B32041" t="s">
        <v>30302</v>
      </c>
    </row>
    <row r="32042" spans="1:2">
      <c r="A32042" s="1">
        <v>2080100261349</v>
      </c>
      <c r="B32042" t="s">
        <v>30303</v>
      </c>
    </row>
    <row r="32043" spans="1:2">
      <c r="A32043" s="1">
        <v>2080100261356</v>
      </c>
      <c r="B32043" t="s">
        <v>30304</v>
      </c>
    </row>
    <row r="32044" spans="1:2">
      <c r="A32044" s="1">
        <v>2080100261363</v>
      </c>
      <c r="B32044" t="s">
        <v>30305</v>
      </c>
    </row>
    <row r="32045" spans="1:2">
      <c r="A32045" s="1">
        <v>2080100261370</v>
      </c>
      <c r="B32045" t="s">
        <v>30306</v>
      </c>
    </row>
    <row r="32046" spans="1:2">
      <c r="A32046" s="1">
        <v>2080100261387</v>
      </c>
      <c r="B32046" t="s">
        <v>30307</v>
      </c>
    </row>
    <row r="32047" spans="1:2">
      <c r="A32047" s="1">
        <v>2080100261394</v>
      </c>
      <c r="B32047" t="s">
        <v>30308</v>
      </c>
    </row>
    <row r="32048" spans="1:2">
      <c r="A32048" s="1">
        <v>2080100261400</v>
      </c>
      <c r="B32048" t="s">
        <v>30309</v>
      </c>
    </row>
    <row r="32049" spans="1:2">
      <c r="A32049" s="1">
        <v>2080100261417</v>
      </c>
      <c r="B32049" t="s">
        <v>30310</v>
      </c>
    </row>
    <row r="32050" spans="1:2">
      <c r="A32050" s="1">
        <v>2080100261424</v>
      </c>
      <c r="B32050" t="s">
        <v>30311</v>
      </c>
    </row>
    <row r="32051" spans="1:2">
      <c r="A32051" s="1">
        <v>2080100261431</v>
      </c>
      <c r="B32051" t="s">
        <v>23579</v>
      </c>
    </row>
    <row r="32052" spans="1:2">
      <c r="A32052" s="1">
        <v>2080100261448</v>
      </c>
      <c r="B32052" t="s">
        <v>23580</v>
      </c>
    </row>
    <row r="32053" spans="1:2">
      <c r="A32053" s="1">
        <v>2080100261455</v>
      </c>
      <c r="B32053" t="s">
        <v>23581</v>
      </c>
    </row>
    <row r="32054" spans="1:2">
      <c r="A32054" s="1">
        <v>2080100261462</v>
      </c>
      <c r="B32054" t="s">
        <v>23582</v>
      </c>
    </row>
    <row r="32055" spans="1:2">
      <c r="A32055" s="1">
        <v>2080100261479</v>
      </c>
      <c r="B32055" t="s">
        <v>23583</v>
      </c>
    </row>
    <row r="32056" spans="1:2">
      <c r="A32056" s="1">
        <v>2080100261486</v>
      </c>
      <c r="B32056" t="s">
        <v>23584</v>
      </c>
    </row>
    <row r="32057" spans="1:2">
      <c r="A32057" s="1">
        <v>2080100261493</v>
      </c>
      <c r="B32057" t="s">
        <v>30312</v>
      </c>
    </row>
    <row r="32058" spans="1:2">
      <c r="A32058" s="1">
        <v>2080100261509</v>
      </c>
      <c r="B32058" t="s">
        <v>30313</v>
      </c>
    </row>
    <row r="32059" spans="1:2">
      <c r="A32059" s="1">
        <v>2080100261516</v>
      </c>
      <c r="B32059" t="s">
        <v>30314</v>
      </c>
    </row>
    <row r="32060" spans="1:2">
      <c r="A32060" s="1">
        <v>2080100261523</v>
      </c>
      <c r="B32060" t="s">
        <v>30315</v>
      </c>
    </row>
    <row r="32061" spans="1:2">
      <c r="A32061" s="1">
        <v>2080100261530</v>
      </c>
      <c r="B32061" t="s">
        <v>30316</v>
      </c>
    </row>
    <row r="32062" spans="1:2">
      <c r="A32062" s="1">
        <v>2080100261547</v>
      </c>
      <c r="B32062" t="s">
        <v>30317</v>
      </c>
    </row>
    <row r="32063" spans="1:2">
      <c r="A32063" s="1">
        <v>2080100261554</v>
      </c>
      <c r="B32063" t="s">
        <v>30318</v>
      </c>
    </row>
    <row r="32064" spans="1:2">
      <c r="A32064" s="1">
        <v>2080100261561</v>
      </c>
      <c r="B32064" t="s">
        <v>30319</v>
      </c>
    </row>
    <row r="32065" spans="1:2">
      <c r="A32065" s="1">
        <v>2080100261578</v>
      </c>
      <c r="B32065" t="s">
        <v>30320</v>
      </c>
    </row>
    <row r="32066" spans="1:2">
      <c r="A32066" s="1">
        <v>2080100261585</v>
      </c>
      <c r="B32066" t="s">
        <v>30321</v>
      </c>
    </row>
    <row r="32067" spans="1:2">
      <c r="A32067" s="1">
        <v>2080100261592</v>
      </c>
      <c r="B32067" t="s">
        <v>30322</v>
      </c>
    </row>
    <row r="32068" spans="1:2">
      <c r="A32068" s="1">
        <v>2080100261608</v>
      </c>
      <c r="B32068" t="s">
        <v>30323</v>
      </c>
    </row>
    <row r="32069" spans="1:2">
      <c r="A32069" s="1">
        <v>2080100261615</v>
      </c>
      <c r="B32069" t="s">
        <v>30324</v>
      </c>
    </row>
    <row r="32070" spans="1:2">
      <c r="A32070" s="1">
        <v>2080100261622</v>
      </c>
      <c r="B32070" t="s">
        <v>30325</v>
      </c>
    </row>
    <row r="32071" spans="1:2">
      <c r="A32071" s="1">
        <v>2080100261639</v>
      </c>
      <c r="B32071" t="s">
        <v>30326</v>
      </c>
    </row>
    <row r="32072" spans="1:2">
      <c r="A32072" s="1">
        <v>2080100261646</v>
      </c>
      <c r="B32072" t="s">
        <v>30327</v>
      </c>
    </row>
    <row r="32073" spans="1:2">
      <c r="A32073" s="1">
        <v>2080100261653</v>
      </c>
      <c r="B32073" t="s">
        <v>30328</v>
      </c>
    </row>
    <row r="32074" spans="1:2">
      <c r="A32074" s="1">
        <v>2080100261660</v>
      </c>
      <c r="B32074" t="s">
        <v>30329</v>
      </c>
    </row>
    <row r="32075" spans="1:2">
      <c r="A32075" s="1">
        <v>2080100261677</v>
      </c>
      <c r="B32075" t="s">
        <v>30330</v>
      </c>
    </row>
    <row r="32076" spans="1:2">
      <c r="A32076" s="1">
        <v>2080100261684</v>
      </c>
      <c r="B32076" t="s">
        <v>30331</v>
      </c>
    </row>
    <row r="32077" spans="1:2">
      <c r="A32077" s="1">
        <v>2080100261691</v>
      </c>
      <c r="B32077" t="s">
        <v>30332</v>
      </c>
    </row>
    <row r="32078" spans="1:2">
      <c r="A32078" s="1">
        <v>2080100261707</v>
      </c>
      <c r="B32078" t="s">
        <v>30333</v>
      </c>
    </row>
    <row r="32079" spans="1:2">
      <c r="A32079" s="1">
        <v>2080100261714</v>
      </c>
      <c r="B32079" t="s">
        <v>30334</v>
      </c>
    </row>
    <row r="32080" spans="1:2">
      <c r="A32080" s="1">
        <v>2080100261721</v>
      </c>
      <c r="B32080" t="s">
        <v>30335</v>
      </c>
    </row>
    <row r="32081" spans="1:2">
      <c r="A32081" s="1">
        <v>2080100261738</v>
      </c>
      <c r="B32081" t="s">
        <v>30336</v>
      </c>
    </row>
    <row r="32082" spans="1:2">
      <c r="A32082" s="1">
        <v>2080100261745</v>
      </c>
      <c r="B32082" t="s">
        <v>30337</v>
      </c>
    </row>
    <row r="32083" spans="1:2">
      <c r="A32083" s="1">
        <v>2080100261752</v>
      </c>
      <c r="B32083" t="s">
        <v>30338</v>
      </c>
    </row>
    <row r="32084" spans="1:2">
      <c r="A32084" s="1">
        <v>2080100261769</v>
      </c>
      <c r="B32084" t="s">
        <v>30339</v>
      </c>
    </row>
    <row r="32085" spans="1:2">
      <c r="A32085" s="1">
        <v>2080100261776</v>
      </c>
      <c r="B32085" t="s">
        <v>30340</v>
      </c>
    </row>
    <row r="32086" spans="1:2">
      <c r="A32086" s="1">
        <v>2080100261783</v>
      </c>
      <c r="B32086" t="s">
        <v>30341</v>
      </c>
    </row>
    <row r="32087" spans="1:2">
      <c r="A32087" s="1">
        <v>2080100261790</v>
      </c>
      <c r="B32087" t="s">
        <v>30342</v>
      </c>
    </row>
    <row r="32088" spans="1:2">
      <c r="A32088" s="1">
        <v>2080100261806</v>
      </c>
      <c r="B32088" t="s">
        <v>30343</v>
      </c>
    </row>
    <row r="32089" spans="1:2">
      <c r="A32089" s="1">
        <v>2080100261813</v>
      </c>
      <c r="B32089" t="s">
        <v>30344</v>
      </c>
    </row>
    <row r="32090" spans="1:2">
      <c r="A32090" s="1">
        <v>2080100261820</v>
      </c>
      <c r="B32090" t="s">
        <v>30345</v>
      </c>
    </row>
    <row r="32091" spans="1:2">
      <c r="A32091" s="1">
        <v>2080100261837</v>
      </c>
      <c r="B32091" t="s">
        <v>30346</v>
      </c>
    </row>
    <row r="32092" spans="1:2">
      <c r="A32092" s="1">
        <v>2080100261844</v>
      </c>
      <c r="B32092" t="s">
        <v>30347</v>
      </c>
    </row>
    <row r="32093" spans="1:2">
      <c r="A32093" s="1">
        <v>2080100261851</v>
      </c>
      <c r="B32093" t="s">
        <v>30348</v>
      </c>
    </row>
    <row r="32094" spans="1:2">
      <c r="A32094" s="1">
        <v>2080100261868</v>
      </c>
      <c r="B32094" t="s">
        <v>30349</v>
      </c>
    </row>
    <row r="32095" spans="1:2">
      <c r="A32095" s="1">
        <v>2080100261875</v>
      </c>
      <c r="B32095" t="s">
        <v>30350</v>
      </c>
    </row>
    <row r="32096" spans="1:2">
      <c r="A32096" s="1">
        <v>2080100261882</v>
      </c>
      <c r="B32096" t="s">
        <v>30351</v>
      </c>
    </row>
    <row r="32097" spans="1:2">
      <c r="A32097" s="1">
        <v>2080100261899</v>
      </c>
      <c r="B32097" t="s">
        <v>30352</v>
      </c>
    </row>
    <row r="32098" spans="1:2">
      <c r="A32098" s="1">
        <v>2080100261905</v>
      </c>
      <c r="B32098" t="s">
        <v>30353</v>
      </c>
    </row>
    <row r="32099" spans="1:2">
      <c r="A32099" s="1">
        <v>2080100261912</v>
      </c>
      <c r="B32099" t="s">
        <v>30354</v>
      </c>
    </row>
    <row r="32100" spans="1:2">
      <c r="A32100" s="1">
        <v>2080100261929</v>
      </c>
      <c r="B32100" t="s">
        <v>30355</v>
      </c>
    </row>
    <row r="32101" spans="1:2">
      <c r="A32101" s="1">
        <v>2080100261936</v>
      </c>
      <c r="B32101" t="s">
        <v>30356</v>
      </c>
    </row>
    <row r="32102" spans="1:2">
      <c r="A32102" s="1">
        <v>2080100261943</v>
      </c>
      <c r="B32102" t="s">
        <v>30357</v>
      </c>
    </row>
    <row r="32103" spans="1:2">
      <c r="A32103" s="1">
        <v>2080100261950</v>
      </c>
      <c r="B32103" t="s">
        <v>30358</v>
      </c>
    </row>
    <row r="32104" spans="1:2">
      <c r="A32104" s="1">
        <v>2080100261967</v>
      </c>
      <c r="B32104" t="s">
        <v>30359</v>
      </c>
    </row>
    <row r="32105" spans="1:2">
      <c r="A32105" s="1">
        <v>2080100261974</v>
      </c>
      <c r="B32105" t="s">
        <v>30360</v>
      </c>
    </row>
    <row r="32106" spans="1:2">
      <c r="A32106" s="1">
        <v>2080100261981</v>
      </c>
      <c r="B32106" t="s">
        <v>30361</v>
      </c>
    </row>
    <row r="32107" spans="1:2">
      <c r="A32107" s="1">
        <v>2080100261998</v>
      </c>
      <c r="B32107" t="s">
        <v>30362</v>
      </c>
    </row>
    <row r="32108" spans="1:2">
      <c r="A32108" s="1">
        <v>2080100262001</v>
      </c>
      <c r="B32108" t="s">
        <v>30363</v>
      </c>
    </row>
    <row r="32109" spans="1:2">
      <c r="A32109" s="1">
        <v>2080100262018</v>
      </c>
      <c r="B32109" t="s">
        <v>30364</v>
      </c>
    </row>
    <row r="32110" spans="1:2">
      <c r="A32110" s="1">
        <v>2080100262025</v>
      </c>
      <c r="B32110" t="s">
        <v>30365</v>
      </c>
    </row>
    <row r="32111" spans="1:2">
      <c r="A32111" s="1">
        <v>2080100262032</v>
      </c>
      <c r="B32111" t="s">
        <v>30366</v>
      </c>
    </row>
    <row r="32112" spans="1:2">
      <c r="A32112" s="1">
        <v>2080100262049</v>
      </c>
      <c r="B32112" t="s">
        <v>30367</v>
      </c>
    </row>
    <row r="32113" spans="1:2">
      <c r="A32113" s="1">
        <v>2080100262056</v>
      </c>
      <c r="B32113" t="s">
        <v>30368</v>
      </c>
    </row>
    <row r="32114" spans="1:2">
      <c r="A32114" s="1">
        <v>2080100262063</v>
      </c>
      <c r="B32114" t="s">
        <v>30369</v>
      </c>
    </row>
    <row r="32115" spans="1:2">
      <c r="A32115" s="1">
        <v>2080100262070</v>
      </c>
      <c r="B32115" t="s">
        <v>30370</v>
      </c>
    </row>
    <row r="32116" spans="1:2">
      <c r="A32116" s="1">
        <v>2080100262087</v>
      </c>
      <c r="B32116" t="s">
        <v>22839</v>
      </c>
    </row>
    <row r="32117" spans="1:2">
      <c r="A32117" s="1">
        <v>2080100262094</v>
      </c>
      <c r="B32117" t="s">
        <v>22840</v>
      </c>
    </row>
    <row r="32118" spans="1:2">
      <c r="A32118" s="1">
        <v>2080100262100</v>
      </c>
      <c r="B32118" t="s">
        <v>22841</v>
      </c>
    </row>
    <row r="32119" spans="1:2">
      <c r="A32119" s="1">
        <v>2080100262117</v>
      </c>
      <c r="B32119" t="s">
        <v>22842</v>
      </c>
    </row>
    <row r="32120" spans="1:2">
      <c r="A32120" s="1">
        <v>2080100262124</v>
      </c>
      <c r="B32120" t="s">
        <v>22843</v>
      </c>
    </row>
    <row r="32121" spans="1:2">
      <c r="A32121" s="1">
        <v>2080100262131</v>
      </c>
      <c r="B32121" t="s">
        <v>30371</v>
      </c>
    </row>
    <row r="32122" spans="1:2">
      <c r="A32122" s="1">
        <v>2080100262148</v>
      </c>
      <c r="B32122" t="s">
        <v>30372</v>
      </c>
    </row>
    <row r="32123" spans="1:2">
      <c r="A32123" s="1">
        <v>2080100262155</v>
      </c>
      <c r="B32123" t="s">
        <v>30373</v>
      </c>
    </row>
    <row r="32124" spans="1:2">
      <c r="A32124" s="1">
        <v>2080100262162</v>
      </c>
      <c r="B32124" t="s">
        <v>30374</v>
      </c>
    </row>
    <row r="32125" spans="1:2">
      <c r="A32125" s="1">
        <v>2080100262179</v>
      </c>
      <c r="B32125" t="s">
        <v>30375</v>
      </c>
    </row>
    <row r="32126" spans="1:2">
      <c r="A32126" s="1">
        <v>2080100262186</v>
      </c>
      <c r="B32126" t="s">
        <v>30376</v>
      </c>
    </row>
    <row r="32127" spans="1:2">
      <c r="A32127" s="1">
        <v>2080100262193</v>
      </c>
      <c r="B32127" t="s">
        <v>30377</v>
      </c>
    </row>
    <row r="32128" spans="1:2">
      <c r="A32128" s="1">
        <v>2080100262209</v>
      </c>
      <c r="B32128" t="s">
        <v>30378</v>
      </c>
    </row>
    <row r="32129" spans="1:2">
      <c r="A32129" s="1">
        <v>2080100262216</v>
      </c>
      <c r="B32129" t="s">
        <v>30379</v>
      </c>
    </row>
    <row r="32130" spans="1:2">
      <c r="A32130" s="1">
        <v>2080100262223</v>
      </c>
      <c r="B32130" t="s">
        <v>30380</v>
      </c>
    </row>
    <row r="32131" spans="1:2">
      <c r="A32131" s="1">
        <v>2080100262230</v>
      </c>
      <c r="B32131" t="s">
        <v>30381</v>
      </c>
    </row>
    <row r="32132" spans="1:2">
      <c r="A32132" s="1">
        <v>2080100262247</v>
      </c>
      <c r="B32132" t="s">
        <v>30382</v>
      </c>
    </row>
    <row r="32133" spans="1:2">
      <c r="A32133" s="1">
        <v>2080100262254</v>
      </c>
      <c r="B32133" t="s">
        <v>30383</v>
      </c>
    </row>
    <row r="32134" spans="1:2">
      <c r="A32134" s="1">
        <v>2080100262261</v>
      </c>
      <c r="B32134" t="s">
        <v>30384</v>
      </c>
    </row>
    <row r="32135" spans="1:2">
      <c r="A32135" s="1">
        <v>2080100262278</v>
      </c>
      <c r="B32135" t="s">
        <v>30385</v>
      </c>
    </row>
    <row r="32136" spans="1:2">
      <c r="A32136" s="1">
        <v>2080100262285</v>
      </c>
      <c r="B32136" t="s">
        <v>30386</v>
      </c>
    </row>
    <row r="32137" spans="1:2">
      <c r="A32137" s="1">
        <v>2080100262292</v>
      </c>
      <c r="B32137" t="s">
        <v>30387</v>
      </c>
    </row>
    <row r="32138" spans="1:2">
      <c r="A32138" s="1">
        <v>2080100262308</v>
      </c>
      <c r="B32138" t="s">
        <v>30388</v>
      </c>
    </row>
    <row r="32139" spans="1:2">
      <c r="A32139" s="1">
        <v>2080100262315</v>
      </c>
      <c r="B32139" t="s">
        <v>30389</v>
      </c>
    </row>
    <row r="32140" spans="1:2">
      <c r="A32140" s="1">
        <v>2080100262322</v>
      </c>
      <c r="B32140" t="s">
        <v>30390</v>
      </c>
    </row>
    <row r="32141" spans="1:2">
      <c r="A32141" s="1">
        <v>2080100262339</v>
      </c>
      <c r="B32141" t="s">
        <v>30391</v>
      </c>
    </row>
    <row r="32142" spans="1:2">
      <c r="A32142" s="1">
        <v>2080100262346</v>
      </c>
      <c r="B32142" t="s">
        <v>30392</v>
      </c>
    </row>
    <row r="32143" spans="1:2">
      <c r="A32143" s="1">
        <v>2080100262353</v>
      </c>
      <c r="B32143" t="s">
        <v>30393</v>
      </c>
    </row>
    <row r="32144" spans="1:2">
      <c r="A32144" s="1">
        <v>2080100262360</v>
      </c>
      <c r="B32144" t="s">
        <v>30394</v>
      </c>
    </row>
    <row r="32145" spans="1:2">
      <c r="A32145" s="1">
        <v>2080100262377</v>
      </c>
      <c r="B32145" t="s">
        <v>30395</v>
      </c>
    </row>
    <row r="32146" spans="1:2">
      <c r="A32146" s="1">
        <v>2080100262384</v>
      </c>
      <c r="B32146" t="s">
        <v>30396</v>
      </c>
    </row>
    <row r="32147" spans="1:2">
      <c r="A32147" s="1">
        <v>2080100262391</v>
      </c>
      <c r="B32147" t="s">
        <v>30397</v>
      </c>
    </row>
    <row r="32148" spans="1:2">
      <c r="A32148" s="1">
        <v>2080100262407</v>
      </c>
      <c r="B32148" t="s">
        <v>30398</v>
      </c>
    </row>
    <row r="32149" spans="1:2">
      <c r="A32149" s="1">
        <v>2080100262414</v>
      </c>
      <c r="B32149" t="s">
        <v>30399</v>
      </c>
    </row>
    <row r="32150" spans="1:2">
      <c r="A32150" s="1">
        <v>2080100262421</v>
      </c>
      <c r="B32150" t="s">
        <v>30400</v>
      </c>
    </row>
    <row r="32151" spans="1:2">
      <c r="A32151" s="1">
        <v>2080100262438</v>
      </c>
      <c r="B32151" t="s">
        <v>30401</v>
      </c>
    </row>
    <row r="32152" spans="1:2">
      <c r="A32152" s="1">
        <v>2080100262445</v>
      </c>
      <c r="B32152" t="s">
        <v>30402</v>
      </c>
    </row>
    <row r="32153" spans="1:2">
      <c r="A32153" s="1">
        <v>2080100262452</v>
      </c>
      <c r="B32153" t="s">
        <v>30403</v>
      </c>
    </row>
    <row r="32154" spans="1:2">
      <c r="A32154" s="1">
        <v>2080100262469</v>
      </c>
      <c r="B32154" t="s">
        <v>30404</v>
      </c>
    </row>
    <row r="32155" spans="1:2">
      <c r="A32155" s="1">
        <v>2080100262476</v>
      </c>
      <c r="B32155" t="s">
        <v>30405</v>
      </c>
    </row>
    <row r="32156" spans="1:2">
      <c r="A32156" s="1">
        <v>2080100262483</v>
      </c>
      <c r="B32156" t="s">
        <v>30406</v>
      </c>
    </row>
    <row r="32157" spans="1:2">
      <c r="A32157" s="1">
        <v>2080100262490</v>
      </c>
      <c r="B32157" t="s">
        <v>30407</v>
      </c>
    </row>
    <row r="32158" spans="1:2">
      <c r="A32158" s="1">
        <v>2080100262506</v>
      </c>
      <c r="B32158" t="s">
        <v>30408</v>
      </c>
    </row>
    <row r="32159" spans="1:2">
      <c r="A32159" s="1">
        <v>2080100262513</v>
      </c>
      <c r="B32159" t="s">
        <v>30409</v>
      </c>
    </row>
    <row r="32160" spans="1:2">
      <c r="A32160" s="1">
        <v>2080100262520</v>
      </c>
      <c r="B32160" t="s">
        <v>30410</v>
      </c>
    </row>
    <row r="32161" spans="1:2">
      <c r="A32161" s="1">
        <v>2080100262537</v>
      </c>
      <c r="B32161" t="s">
        <v>30411</v>
      </c>
    </row>
    <row r="32162" spans="1:2">
      <c r="A32162" s="1">
        <v>2080100262544</v>
      </c>
      <c r="B32162" t="s">
        <v>30412</v>
      </c>
    </row>
    <row r="32163" spans="1:2">
      <c r="A32163" s="1">
        <v>2080100262551</v>
      </c>
      <c r="B32163" t="s">
        <v>30413</v>
      </c>
    </row>
    <row r="32164" spans="1:2">
      <c r="A32164" s="1">
        <v>2080100262568</v>
      </c>
      <c r="B32164" t="s">
        <v>30414</v>
      </c>
    </row>
    <row r="32165" spans="1:2">
      <c r="A32165" s="1">
        <v>2080100262575</v>
      </c>
      <c r="B32165" t="s">
        <v>30415</v>
      </c>
    </row>
    <row r="32166" spans="1:2">
      <c r="A32166" s="1">
        <v>2080100262582</v>
      </c>
      <c r="B32166" t="s">
        <v>30416</v>
      </c>
    </row>
    <row r="32167" spans="1:2">
      <c r="A32167" s="1">
        <v>2080100262599</v>
      </c>
      <c r="B32167" t="s">
        <v>30417</v>
      </c>
    </row>
    <row r="32168" spans="1:2">
      <c r="A32168" s="1">
        <v>2080100262605</v>
      </c>
      <c r="B32168" t="s">
        <v>30418</v>
      </c>
    </row>
    <row r="32169" spans="1:2">
      <c r="A32169" s="1">
        <v>2080100262612</v>
      </c>
      <c r="B32169" t="s">
        <v>30419</v>
      </c>
    </row>
    <row r="32170" spans="1:2">
      <c r="A32170" s="1">
        <v>2080100262629</v>
      </c>
      <c r="B32170" t="s">
        <v>30420</v>
      </c>
    </row>
    <row r="32171" spans="1:2">
      <c r="A32171" s="1">
        <v>2080100262636</v>
      </c>
      <c r="B32171" t="s">
        <v>30421</v>
      </c>
    </row>
    <row r="32172" spans="1:2">
      <c r="A32172" s="1">
        <v>2080100262643</v>
      </c>
      <c r="B32172" t="s">
        <v>30422</v>
      </c>
    </row>
    <row r="32173" spans="1:2">
      <c r="A32173" s="1">
        <v>2080100262650</v>
      </c>
      <c r="B32173" t="s">
        <v>30423</v>
      </c>
    </row>
    <row r="32174" spans="1:2">
      <c r="A32174" s="1">
        <v>2080100262667</v>
      </c>
      <c r="B32174" t="s">
        <v>30424</v>
      </c>
    </row>
    <row r="32175" spans="1:2">
      <c r="A32175" s="1">
        <v>2080100262674</v>
      </c>
      <c r="B32175" t="s">
        <v>30425</v>
      </c>
    </row>
    <row r="32176" spans="1:2">
      <c r="A32176" s="1">
        <v>2080100262681</v>
      </c>
      <c r="B32176" t="s">
        <v>30426</v>
      </c>
    </row>
    <row r="32177" spans="1:2">
      <c r="A32177" s="1">
        <v>2080100262698</v>
      </c>
      <c r="B32177" t="s">
        <v>30427</v>
      </c>
    </row>
    <row r="32178" spans="1:2">
      <c r="A32178" s="1">
        <v>2080100262704</v>
      </c>
      <c r="B32178" t="s">
        <v>30428</v>
      </c>
    </row>
    <row r="32179" spans="1:2">
      <c r="A32179" s="1">
        <v>2080100262711</v>
      </c>
      <c r="B32179" t="s">
        <v>30429</v>
      </c>
    </row>
    <row r="32180" spans="1:2">
      <c r="A32180" s="1">
        <v>2080100262728</v>
      </c>
      <c r="B32180" t="s">
        <v>30430</v>
      </c>
    </row>
    <row r="32181" spans="1:2">
      <c r="A32181" s="1">
        <v>2080100262735</v>
      </c>
      <c r="B32181" t="s">
        <v>30431</v>
      </c>
    </row>
    <row r="32182" spans="1:2">
      <c r="A32182" s="1">
        <v>2080100262742</v>
      </c>
      <c r="B32182" t="s">
        <v>30432</v>
      </c>
    </row>
    <row r="32183" spans="1:2">
      <c r="A32183" s="1">
        <v>2080100262759</v>
      </c>
      <c r="B32183" t="s">
        <v>30433</v>
      </c>
    </row>
    <row r="32184" spans="1:2">
      <c r="A32184" s="1">
        <v>2080100262766</v>
      </c>
      <c r="B32184" t="s">
        <v>30434</v>
      </c>
    </row>
    <row r="32185" spans="1:2">
      <c r="A32185" s="1">
        <v>2080100262773</v>
      </c>
      <c r="B32185" t="s">
        <v>30435</v>
      </c>
    </row>
    <row r="32186" spans="1:2">
      <c r="A32186" s="1">
        <v>2080100262780</v>
      </c>
      <c r="B32186" t="s">
        <v>30436</v>
      </c>
    </row>
    <row r="32187" spans="1:2">
      <c r="A32187" s="1">
        <v>2080100262797</v>
      </c>
      <c r="B32187" t="s">
        <v>30437</v>
      </c>
    </row>
    <row r="32188" spans="1:2">
      <c r="A32188" s="1">
        <v>2080100262803</v>
      </c>
      <c r="B32188" t="s">
        <v>30438</v>
      </c>
    </row>
    <row r="32189" spans="1:2">
      <c r="A32189" s="1">
        <v>2080100262810</v>
      </c>
      <c r="B32189" t="s">
        <v>30439</v>
      </c>
    </row>
    <row r="32190" spans="1:2">
      <c r="A32190" s="1">
        <v>2080100262827</v>
      </c>
      <c r="B32190" t="s">
        <v>30440</v>
      </c>
    </row>
    <row r="32191" spans="1:2">
      <c r="A32191" s="1">
        <v>2080100262834</v>
      </c>
      <c r="B32191" t="s">
        <v>30441</v>
      </c>
    </row>
    <row r="32192" spans="1:2">
      <c r="A32192" s="1">
        <v>2080100262841</v>
      </c>
      <c r="B32192" t="s">
        <v>30442</v>
      </c>
    </row>
    <row r="32193" spans="1:2">
      <c r="A32193" s="1">
        <v>2080100262858</v>
      </c>
      <c r="B32193" t="s">
        <v>22844</v>
      </c>
    </row>
    <row r="32194" spans="1:2">
      <c r="A32194" s="1">
        <v>2080100262865</v>
      </c>
      <c r="B32194" t="s">
        <v>30443</v>
      </c>
    </row>
    <row r="32195" spans="1:2">
      <c r="A32195" s="1">
        <v>2080100262872</v>
      </c>
      <c r="B32195" t="s">
        <v>30444</v>
      </c>
    </row>
    <row r="32196" spans="1:2">
      <c r="A32196" s="1">
        <v>2080100262889</v>
      </c>
      <c r="B32196" t="s">
        <v>30445</v>
      </c>
    </row>
    <row r="32197" spans="1:2">
      <c r="A32197" s="1">
        <v>2080100262896</v>
      </c>
      <c r="B32197" t="s">
        <v>30446</v>
      </c>
    </row>
    <row r="32198" spans="1:2">
      <c r="A32198" s="1">
        <v>2080100262902</v>
      </c>
      <c r="B32198" t="s">
        <v>30447</v>
      </c>
    </row>
    <row r="32199" spans="1:2">
      <c r="A32199" s="1">
        <v>2080100262919</v>
      </c>
      <c r="B32199" t="s">
        <v>30448</v>
      </c>
    </row>
    <row r="32200" spans="1:2">
      <c r="A32200" s="1">
        <v>2080100262926</v>
      </c>
      <c r="B32200" t="s">
        <v>30449</v>
      </c>
    </row>
    <row r="32201" spans="1:2">
      <c r="A32201" s="1">
        <v>2080100262933</v>
      </c>
      <c r="B32201" t="s">
        <v>30450</v>
      </c>
    </row>
    <row r="32202" spans="1:2">
      <c r="A32202" s="1">
        <v>2080100262940</v>
      </c>
      <c r="B32202" t="s">
        <v>30451</v>
      </c>
    </row>
    <row r="32203" spans="1:2">
      <c r="A32203" s="1">
        <v>2080100262957</v>
      </c>
      <c r="B32203" t="s">
        <v>30452</v>
      </c>
    </row>
    <row r="32204" spans="1:2">
      <c r="A32204" s="1">
        <v>2080100262964</v>
      </c>
      <c r="B32204" t="s">
        <v>30453</v>
      </c>
    </row>
    <row r="32205" spans="1:2">
      <c r="A32205" s="1">
        <v>2080100262971</v>
      </c>
      <c r="B32205" t="s">
        <v>30454</v>
      </c>
    </row>
    <row r="32206" spans="1:2">
      <c r="A32206" s="1">
        <v>2080100262988</v>
      </c>
      <c r="B32206" t="s">
        <v>30455</v>
      </c>
    </row>
    <row r="32207" spans="1:2">
      <c r="A32207" s="1">
        <v>2080100262995</v>
      </c>
      <c r="B32207" t="s">
        <v>30456</v>
      </c>
    </row>
    <row r="32208" spans="1:2">
      <c r="A32208" s="1">
        <v>2080100263008</v>
      </c>
      <c r="B32208" t="s">
        <v>30457</v>
      </c>
    </row>
    <row r="32209" spans="1:2">
      <c r="A32209" s="1">
        <v>2080100263015</v>
      </c>
      <c r="B32209" t="s">
        <v>30458</v>
      </c>
    </row>
    <row r="32210" spans="1:2">
      <c r="A32210" s="1">
        <v>2080100263022</v>
      </c>
      <c r="B32210" t="s">
        <v>30459</v>
      </c>
    </row>
    <row r="32211" spans="1:2">
      <c r="A32211" s="1">
        <v>2080100263039</v>
      </c>
      <c r="B32211" t="s">
        <v>30460</v>
      </c>
    </row>
    <row r="32212" spans="1:2">
      <c r="A32212" s="1">
        <v>2080100263046</v>
      </c>
      <c r="B32212" t="s">
        <v>30461</v>
      </c>
    </row>
    <row r="32213" spans="1:2">
      <c r="A32213" s="1">
        <v>2080100263053</v>
      </c>
      <c r="B32213" t="s">
        <v>30462</v>
      </c>
    </row>
    <row r="32214" spans="1:2">
      <c r="A32214" s="1">
        <v>2080100263060</v>
      </c>
      <c r="B32214" t="s">
        <v>30463</v>
      </c>
    </row>
    <row r="32215" spans="1:2">
      <c r="A32215" s="1">
        <v>2080100263077</v>
      </c>
      <c r="B32215" t="s">
        <v>30464</v>
      </c>
    </row>
    <row r="32216" spans="1:2">
      <c r="A32216" s="1">
        <v>2080100263084</v>
      </c>
      <c r="B32216" t="s">
        <v>30465</v>
      </c>
    </row>
    <row r="32217" spans="1:2">
      <c r="A32217" s="1">
        <v>2080100263091</v>
      </c>
      <c r="B32217" t="s">
        <v>30466</v>
      </c>
    </row>
    <row r="32218" spans="1:2">
      <c r="A32218" s="1">
        <v>2080100263107</v>
      </c>
      <c r="B32218" t="s">
        <v>30467</v>
      </c>
    </row>
    <row r="32219" spans="1:2">
      <c r="A32219" s="1">
        <v>2080100263114</v>
      </c>
      <c r="B32219" t="s">
        <v>30468</v>
      </c>
    </row>
    <row r="32220" spans="1:2">
      <c r="A32220" s="1">
        <v>2080100263121</v>
      </c>
      <c r="B32220" t="s">
        <v>30469</v>
      </c>
    </row>
    <row r="32221" spans="1:2">
      <c r="A32221" s="1">
        <v>2080100263138</v>
      </c>
      <c r="B32221" t="s">
        <v>30470</v>
      </c>
    </row>
    <row r="32222" spans="1:2">
      <c r="A32222" s="1">
        <v>2080100263145</v>
      </c>
      <c r="B32222" t="s">
        <v>30471</v>
      </c>
    </row>
    <row r="32223" spans="1:2">
      <c r="A32223" s="1">
        <v>2080100263152</v>
      </c>
      <c r="B32223" t="s">
        <v>30472</v>
      </c>
    </row>
    <row r="32224" spans="1:2">
      <c r="A32224" s="1">
        <v>2080100263169</v>
      </c>
      <c r="B32224" t="s">
        <v>30473</v>
      </c>
    </row>
    <row r="32225" spans="1:2">
      <c r="A32225" s="1">
        <v>2080100263176</v>
      </c>
      <c r="B32225" t="s">
        <v>30474</v>
      </c>
    </row>
    <row r="32226" spans="1:2">
      <c r="A32226" s="1">
        <v>2080100263183</v>
      </c>
      <c r="B32226" t="s">
        <v>30475</v>
      </c>
    </row>
    <row r="32227" spans="1:2">
      <c r="A32227" s="1">
        <v>2080100263190</v>
      </c>
      <c r="B32227" t="s">
        <v>30476</v>
      </c>
    </row>
    <row r="32228" spans="1:2">
      <c r="A32228" s="1">
        <v>2080100263206</v>
      </c>
      <c r="B32228" t="s">
        <v>30477</v>
      </c>
    </row>
    <row r="32229" spans="1:2">
      <c r="A32229" s="1">
        <v>2080100263213</v>
      </c>
      <c r="B32229" t="s">
        <v>30478</v>
      </c>
    </row>
    <row r="32230" spans="1:2">
      <c r="A32230" s="1">
        <v>2080100263220</v>
      </c>
      <c r="B32230" t="s">
        <v>30479</v>
      </c>
    </row>
    <row r="32231" spans="1:2">
      <c r="A32231" s="1">
        <v>2080100263237</v>
      </c>
      <c r="B32231" t="s">
        <v>30480</v>
      </c>
    </row>
    <row r="32232" spans="1:2">
      <c r="A32232" s="1">
        <v>2080100263244</v>
      </c>
      <c r="B32232" t="s">
        <v>30481</v>
      </c>
    </row>
    <row r="32233" spans="1:2">
      <c r="A32233" s="1">
        <v>2080100263251</v>
      </c>
      <c r="B32233" t="s">
        <v>30482</v>
      </c>
    </row>
    <row r="32234" spans="1:2">
      <c r="A32234" s="1">
        <v>2080100263268</v>
      </c>
      <c r="B32234" t="s">
        <v>30483</v>
      </c>
    </row>
    <row r="32235" spans="1:2">
      <c r="A32235" s="1">
        <v>2080100263275</v>
      </c>
      <c r="B32235" t="s">
        <v>30484</v>
      </c>
    </row>
    <row r="32236" spans="1:2">
      <c r="A32236" s="1">
        <v>2080100263282</v>
      </c>
      <c r="B32236" t="s">
        <v>30485</v>
      </c>
    </row>
    <row r="32237" spans="1:2">
      <c r="A32237" s="1">
        <v>2080100263299</v>
      </c>
      <c r="B32237" t="s">
        <v>30486</v>
      </c>
    </row>
    <row r="32238" spans="1:2">
      <c r="A32238" s="1">
        <v>2080100263305</v>
      </c>
      <c r="B32238" t="s">
        <v>30487</v>
      </c>
    </row>
    <row r="32239" spans="1:2">
      <c r="A32239" s="1">
        <v>2080100263312</v>
      </c>
      <c r="B32239" t="s">
        <v>30488</v>
      </c>
    </row>
    <row r="32240" spans="1:2">
      <c r="A32240" s="1">
        <v>2080100263329</v>
      </c>
      <c r="B32240" t="s">
        <v>30489</v>
      </c>
    </row>
    <row r="32241" spans="1:2">
      <c r="A32241" s="1">
        <v>2080100263336</v>
      </c>
      <c r="B32241" t="s">
        <v>30490</v>
      </c>
    </row>
    <row r="32242" spans="1:2">
      <c r="A32242" s="1">
        <v>2080100263343</v>
      </c>
      <c r="B32242" t="s">
        <v>30491</v>
      </c>
    </row>
    <row r="32243" spans="1:2">
      <c r="A32243" s="1">
        <v>2080100263350</v>
      </c>
      <c r="B32243" t="s">
        <v>30492</v>
      </c>
    </row>
    <row r="32244" spans="1:2">
      <c r="A32244" s="1">
        <v>2080100263367</v>
      </c>
      <c r="B32244" t="s">
        <v>30493</v>
      </c>
    </row>
    <row r="32245" spans="1:2">
      <c r="A32245" s="1">
        <v>2080100263374</v>
      </c>
      <c r="B32245" t="s">
        <v>22845</v>
      </c>
    </row>
    <row r="32246" spans="1:2">
      <c r="A32246" s="1">
        <v>2080100263381</v>
      </c>
      <c r="B32246" t="s">
        <v>30494</v>
      </c>
    </row>
    <row r="32247" spans="1:2">
      <c r="A32247" s="1">
        <v>2080100263398</v>
      </c>
      <c r="B32247" t="s">
        <v>30495</v>
      </c>
    </row>
    <row r="32248" spans="1:2">
      <c r="A32248" s="1">
        <v>2080100263404</v>
      </c>
      <c r="B32248" t="s">
        <v>30496</v>
      </c>
    </row>
    <row r="32249" spans="1:2">
      <c r="A32249" s="1">
        <v>2080100263411</v>
      </c>
      <c r="B32249" t="s">
        <v>30497</v>
      </c>
    </row>
    <row r="32250" spans="1:2">
      <c r="A32250" s="1">
        <v>2080100263428</v>
      </c>
      <c r="B32250" t="s">
        <v>30498</v>
      </c>
    </row>
    <row r="32251" spans="1:2">
      <c r="A32251" s="1">
        <v>2080100263435</v>
      </c>
      <c r="B32251" t="s">
        <v>30499</v>
      </c>
    </row>
    <row r="32252" spans="1:2">
      <c r="A32252" s="1">
        <v>2080100263442</v>
      </c>
      <c r="B32252" t="s">
        <v>30500</v>
      </c>
    </row>
    <row r="32253" spans="1:2">
      <c r="A32253" s="1">
        <v>2080100263459</v>
      </c>
      <c r="B32253" t="s">
        <v>30501</v>
      </c>
    </row>
    <row r="32254" spans="1:2">
      <c r="A32254" s="1">
        <v>2080100263466</v>
      </c>
      <c r="B32254" t="s">
        <v>30502</v>
      </c>
    </row>
    <row r="32255" spans="1:2">
      <c r="A32255" s="1">
        <v>2080100263473</v>
      </c>
      <c r="B32255" t="s">
        <v>30503</v>
      </c>
    </row>
    <row r="32256" spans="1:2">
      <c r="A32256" s="1">
        <v>2080100263480</v>
      </c>
      <c r="B32256" t="s">
        <v>30504</v>
      </c>
    </row>
    <row r="32257" spans="1:2">
      <c r="A32257" s="1">
        <v>2080100263497</v>
      </c>
      <c r="B32257" t="s">
        <v>30505</v>
      </c>
    </row>
    <row r="32258" spans="1:2">
      <c r="A32258" s="1">
        <v>2080100263503</v>
      </c>
      <c r="B32258" t="s">
        <v>30506</v>
      </c>
    </row>
    <row r="32259" spans="1:2">
      <c r="A32259" s="1">
        <v>2080100263510</v>
      </c>
      <c r="B32259" t="s">
        <v>30507</v>
      </c>
    </row>
    <row r="32260" spans="1:2">
      <c r="A32260" s="1">
        <v>2080100263527</v>
      </c>
      <c r="B32260" t="s">
        <v>30508</v>
      </c>
    </row>
    <row r="32261" spans="1:2">
      <c r="A32261" s="1">
        <v>2080100263534</v>
      </c>
      <c r="B32261" t="s">
        <v>30509</v>
      </c>
    </row>
    <row r="32262" spans="1:2">
      <c r="A32262" s="1">
        <v>2080100263541</v>
      </c>
      <c r="B32262" t="s">
        <v>30510</v>
      </c>
    </row>
    <row r="32263" spans="1:2">
      <c r="A32263" s="1">
        <v>2080100263558</v>
      </c>
      <c r="B32263" t="s">
        <v>30511</v>
      </c>
    </row>
    <row r="32264" spans="1:2">
      <c r="A32264" s="1">
        <v>2080100263565</v>
      </c>
      <c r="B32264" t="s">
        <v>30512</v>
      </c>
    </row>
    <row r="32265" spans="1:2">
      <c r="A32265" s="1">
        <v>2080100263572</v>
      </c>
      <c r="B32265" t="s">
        <v>30513</v>
      </c>
    </row>
    <row r="32266" spans="1:2">
      <c r="A32266" s="1">
        <v>2080100263589</v>
      </c>
      <c r="B32266" t="s">
        <v>30514</v>
      </c>
    </row>
    <row r="32267" spans="1:2">
      <c r="A32267" s="1">
        <v>2080100263596</v>
      </c>
      <c r="B32267" t="s">
        <v>30515</v>
      </c>
    </row>
    <row r="32268" spans="1:2">
      <c r="A32268" s="1">
        <v>2080100263602</v>
      </c>
      <c r="B32268" t="s">
        <v>30516</v>
      </c>
    </row>
    <row r="32269" spans="1:2">
      <c r="A32269" s="1">
        <v>2080100263619</v>
      </c>
      <c r="B32269" t="s">
        <v>30517</v>
      </c>
    </row>
    <row r="32270" spans="1:2">
      <c r="A32270" s="1">
        <v>2080100263626</v>
      </c>
      <c r="B32270" t="s">
        <v>30518</v>
      </c>
    </row>
    <row r="32271" spans="1:2">
      <c r="A32271" s="1">
        <v>2080100263633</v>
      </c>
      <c r="B32271" t="s">
        <v>30519</v>
      </c>
    </row>
    <row r="32272" spans="1:2">
      <c r="A32272" s="1">
        <v>2080100263640</v>
      </c>
      <c r="B32272" t="s">
        <v>30520</v>
      </c>
    </row>
    <row r="32273" spans="1:2">
      <c r="A32273" s="1">
        <v>2080100263657</v>
      </c>
      <c r="B32273" t="s">
        <v>30521</v>
      </c>
    </row>
    <row r="32274" spans="1:2">
      <c r="A32274" s="1">
        <v>2080100263664</v>
      </c>
      <c r="B32274" t="s">
        <v>30522</v>
      </c>
    </row>
    <row r="32275" spans="1:2">
      <c r="A32275" s="1">
        <v>2080100263671</v>
      </c>
      <c r="B32275" t="s">
        <v>30523</v>
      </c>
    </row>
    <row r="32276" spans="1:2">
      <c r="A32276" s="1">
        <v>2080100263688</v>
      </c>
      <c r="B32276" t="s">
        <v>30524</v>
      </c>
    </row>
    <row r="32277" spans="1:2">
      <c r="A32277" s="1">
        <v>2080100263695</v>
      </c>
      <c r="B32277" t="s">
        <v>30525</v>
      </c>
    </row>
    <row r="32278" spans="1:2">
      <c r="A32278" s="1">
        <v>2080100263701</v>
      </c>
      <c r="B32278" t="s">
        <v>30526</v>
      </c>
    </row>
    <row r="32279" spans="1:2">
      <c r="A32279" s="1">
        <v>2080100263718</v>
      </c>
      <c r="B32279" t="s">
        <v>30527</v>
      </c>
    </row>
    <row r="32280" spans="1:2">
      <c r="A32280" s="1">
        <v>2080100263725</v>
      </c>
      <c r="B32280" t="s">
        <v>30528</v>
      </c>
    </row>
    <row r="32281" spans="1:2">
      <c r="A32281" s="1">
        <v>2080100263732</v>
      </c>
      <c r="B32281" t="s">
        <v>30529</v>
      </c>
    </row>
    <row r="32282" spans="1:2">
      <c r="A32282" s="1">
        <v>2080100263749</v>
      </c>
      <c r="B32282" t="s">
        <v>30530</v>
      </c>
    </row>
    <row r="32283" spans="1:2">
      <c r="A32283" s="1">
        <v>2080100263756</v>
      </c>
      <c r="B32283" t="s">
        <v>30531</v>
      </c>
    </row>
    <row r="32284" spans="1:2">
      <c r="A32284" s="1">
        <v>2080100263763</v>
      </c>
      <c r="B32284" t="s">
        <v>30532</v>
      </c>
    </row>
    <row r="32285" spans="1:2">
      <c r="A32285" s="1">
        <v>2080100263770</v>
      </c>
      <c r="B32285" t="s">
        <v>30533</v>
      </c>
    </row>
    <row r="32286" spans="1:2">
      <c r="A32286" s="1">
        <v>2080100263787</v>
      </c>
      <c r="B32286" t="s">
        <v>30534</v>
      </c>
    </row>
    <row r="32287" spans="1:2">
      <c r="A32287" s="1">
        <v>2080100263794</v>
      </c>
      <c r="B32287" t="s">
        <v>30535</v>
      </c>
    </row>
    <row r="32288" spans="1:2">
      <c r="A32288" s="1">
        <v>2080100263800</v>
      </c>
      <c r="B32288" t="s">
        <v>30536</v>
      </c>
    </row>
    <row r="32289" spans="1:2">
      <c r="A32289" s="1">
        <v>2080100263817</v>
      </c>
      <c r="B32289" t="s">
        <v>30537</v>
      </c>
    </row>
    <row r="32290" spans="1:2">
      <c r="A32290" s="1">
        <v>2080100263824</v>
      </c>
      <c r="B32290" t="s">
        <v>30538</v>
      </c>
    </row>
    <row r="32291" spans="1:2">
      <c r="A32291" s="1">
        <v>2080100263831</v>
      </c>
      <c r="B32291" t="s">
        <v>30539</v>
      </c>
    </row>
    <row r="32292" spans="1:2">
      <c r="A32292" s="1">
        <v>2080100263848</v>
      </c>
      <c r="B32292" t="s">
        <v>30540</v>
      </c>
    </row>
    <row r="32293" spans="1:2">
      <c r="A32293" s="1">
        <v>2080100263855</v>
      </c>
      <c r="B32293" t="s">
        <v>30541</v>
      </c>
    </row>
    <row r="32294" spans="1:2">
      <c r="A32294" s="1">
        <v>2080100263862</v>
      </c>
      <c r="B32294" t="s">
        <v>30542</v>
      </c>
    </row>
    <row r="32295" spans="1:2">
      <c r="A32295" s="1">
        <v>2080100263879</v>
      </c>
      <c r="B32295" t="s">
        <v>30543</v>
      </c>
    </row>
    <row r="32296" spans="1:2">
      <c r="A32296" s="1">
        <v>2080100263886</v>
      </c>
      <c r="B32296" t="s">
        <v>30544</v>
      </c>
    </row>
    <row r="32297" spans="1:2">
      <c r="A32297" s="1">
        <v>2080100263893</v>
      </c>
      <c r="B32297" t="s">
        <v>30545</v>
      </c>
    </row>
    <row r="32298" spans="1:2">
      <c r="A32298" s="1">
        <v>2080100263909</v>
      </c>
      <c r="B32298" t="s">
        <v>30546</v>
      </c>
    </row>
    <row r="32299" spans="1:2">
      <c r="A32299" s="1">
        <v>2080100263916</v>
      </c>
      <c r="B32299" t="s">
        <v>30547</v>
      </c>
    </row>
    <row r="32300" spans="1:2">
      <c r="A32300" s="1">
        <v>2080100263923</v>
      </c>
      <c r="B32300" t="s">
        <v>30548</v>
      </c>
    </row>
    <row r="32301" spans="1:2">
      <c r="A32301" s="1">
        <v>2080100263930</v>
      </c>
      <c r="B32301" t="s">
        <v>30549</v>
      </c>
    </row>
    <row r="32302" spans="1:2">
      <c r="A32302" s="1">
        <v>2080100263947</v>
      </c>
      <c r="B32302" t="s">
        <v>30550</v>
      </c>
    </row>
    <row r="32303" spans="1:2">
      <c r="A32303" s="1">
        <v>2080100263954</v>
      </c>
      <c r="B32303" t="s">
        <v>30551</v>
      </c>
    </row>
    <row r="32304" spans="1:2">
      <c r="A32304" s="1">
        <v>2080100263961</v>
      </c>
      <c r="B32304" t="s">
        <v>30552</v>
      </c>
    </row>
    <row r="32305" spans="1:2">
      <c r="A32305" s="1">
        <v>2080100263978</v>
      </c>
      <c r="B32305" t="s">
        <v>30553</v>
      </c>
    </row>
    <row r="32306" spans="1:2">
      <c r="A32306" s="1">
        <v>2080100263985</v>
      </c>
      <c r="B32306" t="s">
        <v>30554</v>
      </c>
    </row>
    <row r="32307" spans="1:2">
      <c r="A32307" s="1">
        <v>2080100263992</v>
      </c>
      <c r="B32307" t="s">
        <v>30555</v>
      </c>
    </row>
    <row r="32308" spans="1:2">
      <c r="A32308" s="1">
        <v>2080100264005</v>
      </c>
      <c r="B32308" t="s">
        <v>30556</v>
      </c>
    </row>
    <row r="32309" spans="1:2">
      <c r="A32309" s="1">
        <v>2080100264012</v>
      </c>
      <c r="B32309" t="s">
        <v>30557</v>
      </c>
    </row>
    <row r="32310" spans="1:2">
      <c r="A32310" s="1">
        <v>2080100264029</v>
      </c>
      <c r="B32310" t="s">
        <v>30558</v>
      </c>
    </row>
    <row r="32311" spans="1:2">
      <c r="A32311" s="1">
        <v>2080100264036</v>
      </c>
      <c r="B32311" t="s">
        <v>30559</v>
      </c>
    </row>
    <row r="32312" spans="1:2">
      <c r="A32312" s="1">
        <v>2080100264043</v>
      </c>
      <c r="B32312" t="s">
        <v>30560</v>
      </c>
    </row>
    <row r="32313" spans="1:2">
      <c r="A32313" s="1">
        <v>2080100264050</v>
      </c>
      <c r="B32313" t="s">
        <v>30561</v>
      </c>
    </row>
    <row r="32314" spans="1:2">
      <c r="A32314" s="1">
        <v>2080100264067</v>
      </c>
      <c r="B32314" t="s">
        <v>30562</v>
      </c>
    </row>
    <row r="32315" spans="1:2">
      <c r="A32315" s="1">
        <v>2080100264074</v>
      </c>
      <c r="B32315" t="s">
        <v>30563</v>
      </c>
    </row>
    <row r="32316" spans="1:2">
      <c r="A32316" s="1">
        <v>2080100264081</v>
      </c>
      <c r="B32316" t="s">
        <v>30564</v>
      </c>
    </row>
    <row r="32317" spans="1:2">
      <c r="A32317" s="1">
        <v>2080100264098</v>
      </c>
      <c r="B32317" t="s">
        <v>30565</v>
      </c>
    </row>
    <row r="32318" spans="1:2">
      <c r="A32318" s="1">
        <v>2080100264104</v>
      </c>
      <c r="B32318" t="s">
        <v>30566</v>
      </c>
    </row>
    <row r="32319" spans="1:2">
      <c r="A32319" s="1">
        <v>2080100264111</v>
      </c>
      <c r="B32319" t="s">
        <v>30567</v>
      </c>
    </row>
    <row r="32320" spans="1:2">
      <c r="A32320" s="1">
        <v>2080100264128</v>
      </c>
      <c r="B32320" t="s">
        <v>30568</v>
      </c>
    </row>
    <row r="32321" spans="1:2">
      <c r="A32321" s="1">
        <v>2080100264135</v>
      </c>
      <c r="B32321" t="s">
        <v>30569</v>
      </c>
    </row>
    <row r="32322" spans="1:2">
      <c r="A32322" s="1">
        <v>2080100264142</v>
      </c>
      <c r="B32322" t="s">
        <v>30570</v>
      </c>
    </row>
    <row r="32323" spans="1:2">
      <c r="A32323" s="1">
        <v>2080100264159</v>
      </c>
      <c r="B32323" t="s">
        <v>30571</v>
      </c>
    </row>
    <row r="32324" spans="1:2">
      <c r="A32324" s="1">
        <v>2080100264166</v>
      </c>
      <c r="B32324" t="s">
        <v>30572</v>
      </c>
    </row>
    <row r="32325" spans="1:2">
      <c r="A32325" s="1">
        <v>2080100264173</v>
      </c>
      <c r="B32325" t="s">
        <v>30573</v>
      </c>
    </row>
    <row r="32326" spans="1:2">
      <c r="A32326" s="1">
        <v>2080100264180</v>
      </c>
      <c r="B32326" t="s">
        <v>30574</v>
      </c>
    </row>
    <row r="32327" spans="1:2">
      <c r="A32327" s="1">
        <v>2080100264197</v>
      </c>
      <c r="B32327" t="s">
        <v>30575</v>
      </c>
    </row>
    <row r="32328" spans="1:2">
      <c r="A32328" s="1">
        <v>2080100264203</v>
      </c>
      <c r="B32328" t="s">
        <v>30576</v>
      </c>
    </row>
    <row r="32329" spans="1:2">
      <c r="A32329" s="1">
        <v>2080100264210</v>
      </c>
      <c r="B32329" t="s">
        <v>30577</v>
      </c>
    </row>
    <row r="32330" spans="1:2">
      <c r="A32330" s="1">
        <v>2080100264227</v>
      </c>
      <c r="B32330" t="s">
        <v>30578</v>
      </c>
    </row>
    <row r="32331" spans="1:2">
      <c r="A32331" s="1">
        <v>2080100264234</v>
      </c>
      <c r="B32331" t="s">
        <v>30579</v>
      </c>
    </row>
    <row r="32332" spans="1:2">
      <c r="A32332" s="1">
        <v>2080100264241</v>
      </c>
      <c r="B32332" t="s">
        <v>30580</v>
      </c>
    </row>
    <row r="32333" spans="1:2">
      <c r="A32333" s="1">
        <v>2080100264258</v>
      </c>
      <c r="B32333" t="s">
        <v>30581</v>
      </c>
    </row>
    <row r="32334" spans="1:2">
      <c r="A32334" s="1">
        <v>2080100264265</v>
      </c>
      <c r="B32334" t="s">
        <v>30582</v>
      </c>
    </row>
    <row r="32335" spans="1:2">
      <c r="A32335" s="1">
        <v>2080100264272</v>
      </c>
      <c r="B32335" t="s">
        <v>30583</v>
      </c>
    </row>
    <row r="32336" spans="1:2">
      <c r="A32336" s="1">
        <v>2080100264289</v>
      </c>
      <c r="B32336" t="s">
        <v>30584</v>
      </c>
    </row>
    <row r="32337" spans="1:2">
      <c r="A32337" s="1">
        <v>2080100264296</v>
      </c>
      <c r="B32337" t="s">
        <v>30585</v>
      </c>
    </row>
    <row r="32338" spans="1:2">
      <c r="A32338" s="1">
        <v>2080100264302</v>
      </c>
      <c r="B32338" t="s">
        <v>30586</v>
      </c>
    </row>
    <row r="32339" spans="1:2">
      <c r="A32339" s="1">
        <v>2080100264319</v>
      </c>
      <c r="B32339" t="s">
        <v>30587</v>
      </c>
    </row>
    <row r="32340" spans="1:2">
      <c r="A32340" s="1">
        <v>2080100264326</v>
      </c>
      <c r="B32340" t="s">
        <v>30588</v>
      </c>
    </row>
    <row r="32341" spans="1:2">
      <c r="A32341" s="1">
        <v>2080100264333</v>
      </c>
      <c r="B32341" t="s">
        <v>30589</v>
      </c>
    </row>
    <row r="32342" spans="1:2">
      <c r="A32342" s="1">
        <v>2080100264340</v>
      </c>
      <c r="B32342" t="s">
        <v>30590</v>
      </c>
    </row>
    <row r="32343" spans="1:2">
      <c r="A32343" s="1">
        <v>2080100264357</v>
      </c>
      <c r="B32343" t="s">
        <v>30591</v>
      </c>
    </row>
    <row r="32344" spans="1:2">
      <c r="A32344" s="1">
        <v>2080100264364</v>
      </c>
      <c r="B32344" t="s">
        <v>30592</v>
      </c>
    </row>
    <row r="32345" spans="1:2">
      <c r="A32345" s="1">
        <v>2080100264371</v>
      </c>
      <c r="B32345" t="s">
        <v>30593</v>
      </c>
    </row>
    <row r="32346" spans="1:2">
      <c r="A32346" s="1">
        <v>2080100264388</v>
      </c>
      <c r="B32346" t="s">
        <v>30594</v>
      </c>
    </row>
    <row r="32347" spans="1:2">
      <c r="A32347" s="1">
        <v>2080100264395</v>
      </c>
      <c r="B32347" t="s">
        <v>30595</v>
      </c>
    </row>
    <row r="32348" spans="1:2">
      <c r="A32348" s="1">
        <v>2080100264401</v>
      </c>
      <c r="B32348" t="s">
        <v>30596</v>
      </c>
    </row>
    <row r="32349" spans="1:2">
      <c r="A32349" s="1">
        <v>2080100264418</v>
      </c>
      <c r="B32349" t="s">
        <v>30597</v>
      </c>
    </row>
    <row r="32350" spans="1:2">
      <c r="A32350" s="1">
        <v>2080100264425</v>
      </c>
      <c r="B32350" t="s">
        <v>30598</v>
      </c>
    </row>
    <row r="32351" spans="1:2">
      <c r="A32351" s="1">
        <v>2080100264432</v>
      </c>
      <c r="B32351" t="s">
        <v>30599</v>
      </c>
    </row>
    <row r="32352" spans="1:2">
      <c r="A32352" s="1">
        <v>2080100264449</v>
      </c>
      <c r="B32352" t="s">
        <v>30600</v>
      </c>
    </row>
    <row r="32353" spans="1:2">
      <c r="A32353" s="1">
        <v>2080100264456</v>
      </c>
      <c r="B32353" t="s">
        <v>30601</v>
      </c>
    </row>
    <row r="32354" spans="1:2">
      <c r="A32354" s="1">
        <v>2080100264463</v>
      </c>
      <c r="B32354" t="s">
        <v>30602</v>
      </c>
    </row>
    <row r="32355" spans="1:2">
      <c r="A32355" s="1">
        <v>2080100264470</v>
      </c>
      <c r="B32355" t="s">
        <v>30603</v>
      </c>
    </row>
    <row r="32356" spans="1:2">
      <c r="A32356" s="1">
        <v>2080100264487</v>
      </c>
      <c r="B32356" t="s">
        <v>30604</v>
      </c>
    </row>
    <row r="32357" spans="1:2">
      <c r="A32357" s="1">
        <v>2080100264494</v>
      </c>
      <c r="B32357" t="s">
        <v>30605</v>
      </c>
    </row>
    <row r="32358" spans="1:2">
      <c r="A32358" s="1">
        <v>2080100264500</v>
      </c>
      <c r="B32358" t="s">
        <v>30606</v>
      </c>
    </row>
    <row r="32359" spans="1:2">
      <c r="A32359" s="1">
        <v>2080100264517</v>
      </c>
      <c r="B32359" t="s">
        <v>30607</v>
      </c>
    </row>
    <row r="32360" spans="1:2">
      <c r="A32360" s="1">
        <v>2080100264524</v>
      </c>
      <c r="B32360" t="s">
        <v>30608</v>
      </c>
    </row>
    <row r="32361" spans="1:2">
      <c r="A32361" s="1">
        <v>2080100264531</v>
      </c>
      <c r="B32361" t="s">
        <v>30609</v>
      </c>
    </row>
    <row r="32362" spans="1:2">
      <c r="A32362" s="1">
        <v>2080100264548</v>
      </c>
      <c r="B32362" t="s">
        <v>30610</v>
      </c>
    </row>
    <row r="32363" spans="1:2">
      <c r="A32363" s="1">
        <v>2080100264555</v>
      </c>
      <c r="B32363" t="s">
        <v>30611</v>
      </c>
    </row>
    <row r="32364" spans="1:2">
      <c r="A32364" s="1">
        <v>2080100264562</v>
      </c>
      <c r="B32364" t="s">
        <v>30612</v>
      </c>
    </row>
    <row r="32365" spans="1:2">
      <c r="A32365" s="1">
        <v>2080100264579</v>
      </c>
      <c r="B32365" t="s">
        <v>30613</v>
      </c>
    </row>
    <row r="32366" spans="1:2">
      <c r="A32366" s="1">
        <v>2080100264586</v>
      </c>
      <c r="B32366" t="s">
        <v>30614</v>
      </c>
    </row>
    <row r="32367" spans="1:2">
      <c r="A32367" s="1">
        <v>2080100264593</v>
      </c>
      <c r="B32367" t="s">
        <v>30615</v>
      </c>
    </row>
    <row r="32368" spans="1:2">
      <c r="A32368" s="1">
        <v>2080100264609</v>
      </c>
      <c r="B32368" t="s">
        <v>30616</v>
      </c>
    </row>
    <row r="32369" spans="1:2">
      <c r="A32369" s="1">
        <v>2080100264616</v>
      </c>
      <c r="B32369" t="s">
        <v>30617</v>
      </c>
    </row>
    <row r="32370" spans="1:2">
      <c r="A32370" s="1">
        <v>2080100264623</v>
      </c>
      <c r="B32370" t="s">
        <v>30618</v>
      </c>
    </row>
    <row r="32371" spans="1:2">
      <c r="A32371" s="1">
        <v>2080100264630</v>
      </c>
      <c r="B32371" t="s">
        <v>30619</v>
      </c>
    </row>
    <row r="32372" spans="1:2">
      <c r="A32372" s="1">
        <v>2080100264647</v>
      </c>
      <c r="B32372" t="s">
        <v>30620</v>
      </c>
    </row>
    <row r="32373" spans="1:2">
      <c r="A32373" s="1">
        <v>2080100264654</v>
      </c>
      <c r="B32373" t="s">
        <v>30621</v>
      </c>
    </row>
    <row r="32374" spans="1:2">
      <c r="A32374" s="1">
        <v>2080100264661</v>
      </c>
      <c r="B32374" t="s">
        <v>30622</v>
      </c>
    </row>
    <row r="32375" spans="1:2">
      <c r="A32375" s="1">
        <v>2080100264678</v>
      </c>
      <c r="B32375" t="s">
        <v>30623</v>
      </c>
    </row>
    <row r="32376" spans="1:2">
      <c r="A32376" s="1">
        <v>2080100264685</v>
      </c>
      <c r="B32376" t="s">
        <v>30624</v>
      </c>
    </row>
    <row r="32377" spans="1:2">
      <c r="A32377" s="1">
        <v>2080100264692</v>
      </c>
      <c r="B32377" t="s">
        <v>30625</v>
      </c>
    </row>
    <row r="32378" spans="1:2">
      <c r="A32378" s="1">
        <v>2080100264708</v>
      </c>
      <c r="B32378" t="s">
        <v>30626</v>
      </c>
    </row>
    <row r="32379" spans="1:2">
      <c r="A32379" s="1">
        <v>2080100264715</v>
      </c>
      <c r="B32379" t="s">
        <v>30627</v>
      </c>
    </row>
    <row r="32380" spans="1:2">
      <c r="A32380" s="1">
        <v>2080100264722</v>
      </c>
      <c r="B32380" t="s">
        <v>30628</v>
      </c>
    </row>
    <row r="32381" spans="1:2">
      <c r="A32381" s="1">
        <v>2080100264739</v>
      </c>
      <c r="B32381" t="s">
        <v>30629</v>
      </c>
    </row>
    <row r="32382" spans="1:2">
      <c r="A32382" s="1">
        <v>2080100264746</v>
      </c>
      <c r="B32382" t="s">
        <v>30630</v>
      </c>
    </row>
    <row r="32383" spans="1:2">
      <c r="A32383" s="1">
        <v>2080100264753</v>
      </c>
      <c r="B32383" t="s">
        <v>30631</v>
      </c>
    </row>
    <row r="32384" spans="1:2">
      <c r="A32384" s="1">
        <v>2080100264760</v>
      </c>
      <c r="B32384" t="s">
        <v>30632</v>
      </c>
    </row>
    <row r="32385" spans="1:2">
      <c r="A32385" s="1">
        <v>2080100264777</v>
      </c>
      <c r="B32385" t="s">
        <v>30633</v>
      </c>
    </row>
    <row r="32386" spans="1:2">
      <c r="A32386" s="1">
        <v>2080100264784</v>
      </c>
      <c r="B32386" t="s">
        <v>30634</v>
      </c>
    </row>
    <row r="32387" spans="1:2">
      <c r="A32387" s="1">
        <v>2080100264791</v>
      </c>
      <c r="B32387" t="s">
        <v>30635</v>
      </c>
    </row>
    <row r="32388" spans="1:2">
      <c r="A32388" s="1">
        <v>2080100264807</v>
      </c>
      <c r="B32388" t="s">
        <v>30636</v>
      </c>
    </row>
    <row r="32389" spans="1:2">
      <c r="A32389" s="1">
        <v>2080100264814</v>
      </c>
      <c r="B32389" t="s">
        <v>30637</v>
      </c>
    </row>
    <row r="32390" spans="1:2">
      <c r="A32390" s="1">
        <v>2080100264821</v>
      </c>
      <c r="B32390" t="s">
        <v>30638</v>
      </c>
    </row>
    <row r="32391" spans="1:2">
      <c r="A32391" s="1">
        <v>2080100264838</v>
      </c>
      <c r="B32391" t="s">
        <v>30639</v>
      </c>
    </row>
    <row r="32392" spans="1:2">
      <c r="A32392" s="1">
        <v>2080100264845</v>
      </c>
      <c r="B32392" t="s">
        <v>30640</v>
      </c>
    </row>
    <row r="32393" spans="1:2">
      <c r="A32393" s="1">
        <v>2080100264852</v>
      </c>
      <c r="B32393" t="s">
        <v>30641</v>
      </c>
    </row>
    <row r="32394" spans="1:2">
      <c r="A32394" s="1">
        <v>2080100264869</v>
      </c>
      <c r="B32394" t="s">
        <v>30642</v>
      </c>
    </row>
    <row r="32395" spans="1:2">
      <c r="A32395" s="1">
        <v>2080100264876</v>
      </c>
      <c r="B32395" t="s">
        <v>30643</v>
      </c>
    </row>
    <row r="32396" spans="1:2">
      <c r="A32396" s="1">
        <v>2080100264883</v>
      </c>
      <c r="B32396" t="s">
        <v>30644</v>
      </c>
    </row>
    <row r="32397" spans="1:2">
      <c r="A32397" s="1">
        <v>2080100264890</v>
      </c>
      <c r="B32397" t="s">
        <v>30645</v>
      </c>
    </row>
    <row r="32398" spans="1:2">
      <c r="A32398" s="1">
        <v>2080100264906</v>
      </c>
      <c r="B32398" t="s">
        <v>30646</v>
      </c>
    </row>
    <row r="32399" spans="1:2">
      <c r="A32399" s="1">
        <v>2080100264913</v>
      </c>
      <c r="B32399" t="e">
        <f>+T-SHOWER VALVE WATERTEC FMS-BH101-WL GRAY</f>
        <v>#NAME?</v>
      </c>
    </row>
    <row r="32400" spans="1:2">
      <c r="A32400" s="1">
        <v>2080100264920</v>
      </c>
      <c r="B32400" t="s">
        <v>30647</v>
      </c>
    </row>
    <row r="32401" spans="1:2">
      <c r="A32401" s="1">
        <v>2080100264937</v>
      </c>
      <c r="B32401" t="s">
        <v>30648</v>
      </c>
    </row>
    <row r="32402" spans="1:2">
      <c r="A32402" s="1">
        <v>2080100264944</v>
      </c>
      <c r="B32402" t="s">
        <v>30649</v>
      </c>
    </row>
    <row r="32403" spans="1:2">
      <c r="A32403" s="1">
        <v>2080100264951</v>
      </c>
      <c r="B32403" t="s">
        <v>30650</v>
      </c>
    </row>
    <row r="32404" spans="1:2">
      <c r="A32404" s="1">
        <v>2080100264968</v>
      </c>
      <c r="B32404" t="s">
        <v>30651</v>
      </c>
    </row>
    <row r="32405" spans="1:2">
      <c r="A32405" s="1">
        <v>2080100264975</v>
      </c>
      <c r="B32405" t="s">
        <v>30652</v>
      </c>
    </row>
    <row r="32406" spans="1:2">
      <c r="A32406" s="1">
        <v>2080100264982</v>
      </c>
      <c r="B32406" t="s">
        <v>30653</v>
      </c>
    </row>
    <row r="32407" spans="1:2">
      <c r="A32407" s="1">
        <v>2080100264999</v>
      </c>
      <c r="B32407" t="s">
        <v>23590</v>
      </c>
    </row>
    <row r="32408" spans="1:2">
      <c r="A32408" s="1">
        <v>2080100265002</v>
      </c>
      <c r="B32408" t="s">
        <v>30654</v>
      </c>
    </row>
    <row r="32409" spans="1:2">
      <c r="A32409" s="1">
        <v>2080100265019</v>
      </c>
      <c r="B32409" t="s">
        <v>30655</v>
      </c>
    </row>
    <row r="32410" spans="1:2">
      <c r="A32410" s="1">
        <v>2080100265026</v>
      </c>
      <c r="B32410" t="s">
        <v>22846</v>
      </c>
    </row>
    <row r="32411" spans="1:2">
      <c r="A32411" s="1">
        <v>2080100265033</v>
      </c>
      <c r="B32411" t="s">
        <v>22847</v>
      </c>
    </row>
    <row r="32412" spans="1:2">
      <c r="A32412" s="1">
        <v>2080100265040</v>
      </c>
      <c r="B32412" t="s">
        <v>30656</v>
      </c>
    </row>
    <row r="32413" spans="1:2">
      <c r="A32413" s="1">
        <v>2080100265057</v>
      </c>
      <c r="B32413" t="e">
        <f>+B-FOUNTAIN HEAD HAILEA PT-10</f>
        <v>#NAME?</v>
      </c>
    </row>
    <row r="32414" spans="1:2">
      <c r="A32414" s="1">
        <v>2080100265064</v>
      </c>
      <c r="B32414" t="e">
        <f>+B-FOUNTAIN HEAD HAILEA PT-20</f>
        <v>#NAME?</v>
      </c>
    </row>
    <row r="32415" spans="1:2">
      <c r="A32415" s="1">
        <v>2080100265071</v>
      </c>
      <c r="B32415" t="e">
        <f>+B-FOUNTAIN HEAD HAILEA PT-30</f>
        <v>#NAME?</v>
      </c>
    </row>
    <row r="32416" spans="1:2">
      <c r="A32416" s="1">
        <v>2080100265088</v>
      </c>
      <c r="B32416" t="e">
        <f>+B-FOUNTAIN HEAD HAILEA PT-40</f>
        <v>#NAME?</v>
      </c>
    </row>
    <row r="32417" spans="1:2">
      <c r="A32417" s="1">
        <v>2080100265095</v>
      </c>
      <c r="B32417" t="s">
        <v>23591</v>
      </c>
    </row>
    <row r="32418" spans="1:2">
      <c r="A32418" s="1">
        <v>2080100265101</v>
      </c>
      <c r="B32418" t="s">
        <v>30657</v>
      </c>
    </row>
    <row r="32419" spans="1:2">
      <c r="A32419" s="1">
        <v>2080100265118</v>
      </c>
      <c r="B32419" t="s">
        <v>23592</v>
      </c>
    </row>
    <row r="32420" spans="1:2">
      <c r="A32420" s="1">
        <v>2080100265125</v>
      </c>
      <c r="B32420" t="s">
        <v>23593</v>
      </c>
    </row>
    <row r="32421" spans="1:2">
      <c r="A32421" s="1">
        <v>2080100265132</v>
      </c>
      <c r="B32421" t="s">
        <v>23594</v>
      </c>
    </row>
    <row r="32422" spans="1:2">
      <c r="A32422" s="1">
        <v>2080100265149</v>
      </c>
      <c r="B32422" t="s">
        <v>30658</v>
      </c>
    </row>
    <row r="32423" spans="1:2">
      <c r="A32423" s="1">
        <v>2080100265156</v>
      </c>
      <c r="B32423" t="s">
        <v>30659</v>
      </c>
    </row>
    <row r="32424" spans="1:2">
      <c r="A32424" s="1">
        <v>2080100265163</v>
      </c>
      <c r="B32424" t="s">
        <v>30660</v>
      </c>
    </row>
    <row r="32425" spans="1:2">
      <c r="A32425" s="1">
        <v>2080100265170</v>
      </c>
      <c r="B32425" t="s">
        <v>30661</v>
      </c>
    </row>
    <row r="32426" spans="1:2">
      <c r="A32426" s="1">
        <v>2080100265187</v>
      </c>
      <c r="B32426" t="s">
        <v>30662</v>
      </c>
    </row>
    <row r="32427" spans="1:2">
      <c r="A32427" s="1">
        <v>2080100265194</v>
      </c>
      <c r="B32427" t="s">
        <v>30663</v>
      </c>
    </row>
    <row r="32428" spans="1:2">
      <c r="A32428" s="1">
        <v>2080100265200</v>
      </c>
      <c r="B32428" t="s">
        <v>30664</v>
      </c>
    </row>
    <row r="32429" spans="1:2">
      <c r="A32429" s="1">
        <v>2080100265217</v>
      </c>
      <c r="B32429" t="s">
        <v>30665</v>
      </c>
    </row>
    <row r="32430" spans="1:2">
      <c r="A32430" s="1">
        <v>2080100265224</v>
      </c>
      <c r="B32430" t="s">
        <v>30666</v>
      </c>
    </row>
    <row r="32431" spans="1:2">
      <c r="A32431" s="1">
        <v>2080100265231</v>
      </c>
      <c r="B32431" t="s">
        <v>30667</v>
      </c>
    </row>
    <row r="32432" spans="1:2">
      <c r="A32432" s="1">
        <v>2080100265248</v>
      </c>
      <c r="B32432" t="s">
        <v>30668</v>
      </c>
    </row>
    <row r="32433" spans="1:2">
      <c r="A32433" s="1">
        <v>2080100265255</v>
      </c>
      <c r="B32433" t="s">
        <v>30669</v>
      </c>
    </row>
    <row r="32434" spans="1:2">
      <c r="A32434" s="1">
        <v>2080100265262</v>
      </c>
      <c r="B32434" t="s">
        <v>30670</v>
      </c>
    </row>
    <row r="32435" spans="1:2">
      <c r="A32435" s="1">
        <v>2080100265279</v>
      </c>
      <c r="B32435" t="s">
        <v>30671</v>
      </c>
    </row>
    <row r="32436" spans="1:2">
      <c r="A32436" s="1">
        <v>2080100265286</v>
      </c>
      <c r="B32436" t="s">
        <v>30672</v>
      </c>
    </row>
    <row r="32437" spans="1:2">
      <c r="A32437" s="1">
        <v>2080100265293</v>
      </c>
      <c r="B32437" t="s">
        <v>30673</v>
      </c>
    </row>
    <row r="32438" spans="1:2">
      <c r="A32438" s="1">
        <v>2080100265309</v>
      </c>
      <c r="B32438" t="s">
        <v>30674</v>
      </c>
    </row>
    <row r="32439" spans="1:2">
      <c r="A32439" s="1">
        <v>2080100265316</v>
      </c>
      <c r="B32439" t="s">
        <v>30675</v>
      </c>
    </row>
    <row r="32440" spans="1:2">
      <c r="A32440" s="1">
        <v>2080100265323</v>
      </c>
      <c r="B32440" t="s">
        <v>30676</v>
      </c>
    </row>
    <row r="32441" spans="1:2">
      <c r="A32441" s="1">
        <v>2080100265330</v>
      </c>
      <c r="B32441" t="s">
        <v>30677</v>
      </c>
    </row>
    <row r="32442" spans="1:2">
      <c r="A32442" s="1">
        <v>2080100265347</v>
      </c>
      <c r="B32442" t="s">
        <v>30678</v>
      </c>
    </row>
    <row r="32443" spans="1:2">
      <c r="A32443" s="1">
        <v>2080100265354</v>
      </c>
      <c r="B32443" t="s">
        <v>30679</v>
      </c>
    </row>
    <row r="32444" spans="1:2">
      <c r="A32444" s="1">
        <v>2080100265361</v>
      </c>
      <c r="B32444" t="s">
        <v>30680</v>
      </c>
    </row>
    <row r="32445" spans="1:2">
      <c r="A32445" s="1">
        <v>2080100265378</v>
      </c>
      <c r="B32445" t="s">
        <v>30681</v>
      </c>
    </row>
    <row r="32446" spans="1:2">
      <c r="A32446" s="1">
        <v>2080100265385</v>
      </c>
      <c r="B32446" t="s">
        <v>30682</v>
      </c>
    </row>
    <row r="32447" spans="1:2">
      <c r="A32447" s="1">
        <v>2080100265392</v>
      </c>
      <c r="B32447" t="s">
        <v>30683</v>
      </c>
    </row>
    <row r="32448" spans="1:2">
      <c r="A32448" s="1">
        <v>2080100265408</v>
      </c>
      <c r="B32448" t="s">
        <v>30684</v>
      </c>
    </row>
    <row r="32449" spans="1:2">
      <c r="A32449" s="1">
        <v>2080100265415</v>
      </c>
      <c r="B32449" t="s">
        <v>30685</v>
      </c>
    </row>
    <row r="32450" spans="1:2">
      <c r="A32450" s="1">
        <v>2080100265422</v>
      </c>
      <c r="B32450" t="s">
        <v>30686</v>
      </c>
    </row>
    <row r="32451" spans="1:2">
      <c r="A32451" s="1">
        <v>2080100265439</v>
      </c>
      <c r="B32451" t="s">
        <v>30687</v>
      </c>
    </row>
    <row r="32452" spans="1:2">
      <c r="A32452" s="1">
        <v>2080100265446</v>
      </c>
      <c r="B32452" t="s">
        <v>30688</v>
      </c>
    </row>
    <row r="32453" spans="1:2">
      <c r="A32453" s="1">
        <v>2080100265453</v>
      </c>
      <c r="B32453" t="s">
        <v>30689</v>
      </c>
    </row>
    <row r="32454" spans="1:2">
      <c r="A32454" s="1">
        <v>2080100265460</v>
      </c>
      <c r="B32454" t="s">
        <v>30690</v>
      </c>
    </row>
    <row r="32455" spans="1:2">
      <c r="A32455" s="1">
        <v>2080100265477</v>
      </c>
      <c r="B32455" t="s">
        <v>30691</v>
      </c>
    </row>
    <row r="32456" spans="1:2">
      <c r="A32456" s="1">
        <v>2080100265484</v>
      </c>
      <c r="B32456" t="s">
        <v>30692</v>
      </c>
    </row>
    <row r="32457" spans="1:2">
      <c r="A32457" s="1">
        <v>2080100265491</v>
      </c>
      <c r="B32457" t="s">
        <v>30693</v>
      </c>
    </row>
    <row r="32458" spans="1:2">
      <c r="A32458" s="1">
        <v>2080100265507</v>
      </c>
      <c r="B32458" t="s">
        <v>30694</v>
      </c>
    </row>
    <row r="32459" spans="1:2">
      <c r="A32459" s="1">
        <v>2080100265514</v>
      </c>
      <c r="B32459" t="s">
        <v>30695</v>
      </c>
    </row>
    <row r="32460" spans="1:2">
      <c r="A32460" s="1">
        <v>2080100265521</v>
      </c>
      <c r="B32460" t="s">
        <v>30696</v>
      </c>
    </row>
    <row r="32461" spans="1:2">
      <c r="A32461" s="1">
        <v>2080100265538</v>
      </c>
      <c r="B32461" t="s">
        <v>30697</v>
      </c>
    </row>
    <row r="32462" spans="1:2">
      <c r="A32462" s="1">
        <v>2080100265545</v>
      </c>
      <c r="B32462" t="s">
        <v>30698</v>
      </c>
    </row>
    <row r="32463" spans="1:2">
      <c r="A32463" s="1">
        <v>2080100265552</v>
      </c>
      <c r="B32463" t="s">
        <v>30699</v>
      </c>
    </row>
    <row r="32464" spans="1:2">
      <c r="A32464" s="1">
        <v>2080100265569</v>
      </c>
      <c r="B32464" t="s">
        <v>30700</v>
      </c>
    </row>
    <row r="32465" spans="1:2">
      <c r="A32465" s="1">
        <v>2080100265576</v>
      </c>
      <c r="B32465" t="s">
        <v>30701</v>
      </c>
    </row>
    <row r="32466" spans="1:2">
      <c r="A32466" s="1">
        <v>2080100265583</v>
      </c>
      <c r="B32466" t="s">
        <v>30702</v>
      </c>
    </row>
    <row r="32467" spans="1:2">
      <c r="A32467" s="1">
        <v>2080100265590</v>
      </c>
      <c r="B32467" t="s">
        <v>30703</v>
      </c>
    </row>
    <row r="32468" spans="1:2">
      <c r="A32468" s="1">
        <v>2080100265606</v>
      </c>
      <c r="B32468" t="s">
        <v>30704</v>
      </c>
    </row>
    <row r="32469" spans="1:2">
      <c r="A32469" s="1">
        <v>2080100265613</v>
      </c>
      <c r="B32469" t="s">
        <v>30705</v>
      </c>
    </row>
    <row r="32470" spans="1:2">
      <c r="A32470" s="1">
        <v>2080100265620</v>
      </c>
      <c r="B32470" t="s">
        <v>30706</v>
      </c>
    </row>
    <row r="32471" spans="1:2">
      <c r="A32471" s="1">
        <v>2080100265637</v>
      </c>
      <c r="B32471" t="s">
        <v>30707</v>
      </c>
    </row>
    <row r="32472" spans="1:2">
      <c r="A32472" s="1">
        <v>2080100265644</v>
      </c>
      <c r="B32472" t="s">
        <v>30708</v>
      </c>
    </row>
    <row r="32473" spans="1:2">
      <c r="A32473" s="1">
        <v>2080100265651</v>
      </c>
      <c r="B32473" t="s">
        <v>30709</v>
      </c>
    </row>
    <row r="32474" spans="1:2">
      <c r="A32474" s="1">
        <v>2080100265668</v>
      </c>
      <c r="B32474" t="s">
        <v>30710</v>
      </c>
    </row>
    <row r="32475" spans="1:2">
      <c r="A32475" s="1">
        <v>2080100265675</v>
      </c>
      <c r="B32475" t="s">
        <v>30711</v>
      </c>
    </row>
    <row r="32476" spans="1:2">
      <c r="A32476" s="1">
        <v>2080100265682</v>
      </c>
      <c r="B32476" t="s">
        <v>30712</v>
      </c>
    </row>
    <row r="32477" spans="1:2">
      <c r="A32477" s="1">
        <v>2080100265699</v>
      </c>
      <c r="B32477" t="s">
        <v>30713</v>
      </c>
    </row>
    <row r="32478" spans="1:2">
      <c r="A32478" s="1">
        <v>2080100265705</v>
      </c>
      <c r="B32478" t="s">
        <v>30714</v>
      </c>
    </row>
    <row r="32479" spans="1:2">
      <c r="A32479" s="1">
        <v>2080100265712</v>
      </c>
      <c r="B32479" t="s">
        <v>30715</v>
      </c>
    </row>
    <row r="32480" spans="1:2">
      <c r="A32480" s="1">
        <v>2080100265729</v>
      </c>
      <c r="B32480" t="s">
        <v>30716</v>
      </c>
    </row>
    <row r="32481" spans="1:2">
      <c r="A32481" s="1">
        <v>2080100265736</v>
      </c>
      <c r="B32481" t="s">
        <v>30717</v>
      </c>
    </row>
    <row r="32482" spans="1:2">
      <c r="A32482" s="1">
        <v>2080100265743</v>
      </c>
      <c r="B32482" t="s">
        <v>30718</v>
      </c>
    </row>
    <row r="32483" spans="1:2">
      <c r="A32483" s="1">
        <v>2080100265750</v>
      </c>
      <c r="B32483" t="s">
        <v>30719</v>
      </c>
    </row>
    <row r="32484" spans="1:2">
      <c r="A32484" s="1">
        <v>2080100265767</v>
      </c>
      <c r="B32484" t="s">
        <v>30720</v>
      </c>
    </row>
    <row r="32485" spans="1:2">
      <c r="A32485" s="1">
        <v>2080100265774</v>
      </c>
      <c r="B32485" t="s">
        <v>30721</v>
      </c>
    </row>
    <row r="32486" spans="1:2">
      <c r="A32486" s="1">
        <v>2080100265781</v>
      </c>
      <c r="B32486" t="s">
        <v>30722</v>
      </c>
    </row>
    <row r="32487" spans="1:2">
      <c r="A32487" s="1">
        <v>2080100265798</v>
      </c>
      <c r="B32487" t="s">
        <v>30723</v>
      </c>
    </row>
    <row r="32488" spans="1:2">
      <c r="A32488" s="1">
        <v>2080100265804</v>
      </c>
      <c r="B32488" t="s">
        <v>30724</v>
      </c>
    </row>
    <row r="32489" spans="1:2">
      <c r="A32489" s="1">
        <v>2080100265811</v>
      </c>
      <c r="B32489" t="s">
        <v>30725</v>
      </c>
    </row>
    <row r="32490" spans="1:2">
      <c r="A32490" s="1">
        <v>2080100265828</v>
      </c>
      <c r="B32490" t="s">
        <v>30726</v>
      </c>
    </row>
    <row r="32491" spans="1:2">
      <c r="A32491" s="1">
        <v>2080100265835</v>
      </c>
      <c r="B32491" t="s">
        <v>30727</v>
      </c>
    </row>
    <row r="32492" spans="1:2">
      <c r="A32492" s="1">
        <v>2080100265842</v>
      </c>
      <c r="B32492" t="s">
        <v>30728</v>
      </c>
    </row>
    <row r="32493" spans="1:2">
      <c r="A32493" s="1">
        <v>2080100265859</v>
      </c>
      <c r="B32493" t="s">
        <v>30729</v>
      </c>
    </row>
    <row r="32494" spans="1:2">
      <c r="A32494" s="1">
        <v>2080100265866</v>
      </c>
      <c r="B32494" t="s">
        <v>30730</v>
      </c>
    </row>
    <row r="32495" spans="1:2">
      <c r="A32495" s="1">
        <v>2080100265873</v>
      </c>
      <c r="B32495" t="s">
        <v>30731</v>
      </c>
    </row>
    <row r="32496" spans="1:2">
      <c r="A32496" s="1">
        <v>2080100265880</v>
      </c>
      <c r="B32496" t="s">
        <v>30732</v>
      </c>
    </row>
    <row r="32497" spans="1:2">
      <c r="A32497" s="1">
        <v>2080100265897</v>
      </c>
      <c r="B32497" t="s">
        <v>30733</v>
      </c>
    </row>
    <row r="32498" spans="1:2">
      <c r="A32498" s="1">
        <v>2080100265903</v>
      </c>
      <c r="B32498" t="s">
        <v>30734</v>
      </c>
    </row>
    <row r="32499" spans="1:2">
      <c r="A32499" s="1">
        <v>2080100265910</v>
      </c>
      <c r="B32499" t="s">
        <v>30735</v>
      </c>
    </row>
    <row r="32500" spans="1:2">
      <c r="A32500" s="1">
        <v>2080100265927</v>
      </c>
      <c r="B32500" t="s">
        <v>30736</v>
      </c>
    </row>
    <row r="32501" spans="1:2">
      <c r="A32501" s="1">
        <v>2080100265934</v>
      </c>
      <c r="B32501" t="s">
        <v>30737</v>
      </c>
    </row>
    <row r="32502" spans="1:2">
      <c r="A32502" s="1">
        <v>2080100265941</v>
      </c>
      <c r="B32502" t="s">
        <v>30738</v>
      </c>
    </row>
    <row r="32503" spans="1:2">
      <c r="A32503" s="1">
        <v>2080100265958</v>
      </c>
      <c r="B32503" t="s">
        <v>30739</v>
      </c>
    </row>
    <row r="32504" spans="1:2">
      <c r="A32504" s="1">
        <v>2080100265965</v>
      </c>
      <c r="B32504" t="s">
        <v>30740</v>
      </c>
    </row>
    <row r="32505" spans="1:2">
      <c r="A32505" s="1">
        <v>2080100265972</v>
      </c>
      <c r="B32505" t="s">
        <v>30741</v>
      </c>
    </row>
    <row r="32506" spans="1:2">
      <c r="A32506" s="1">
        <v>2080100265989</v>
      </c>
      <c r="B32506" t="s">
        <v>30742</v>
      </c>
    </row>
    <row r="32507" spans="1:2">
      <c r="A32507" s="1">
        <v>2080100265996</v>
      </c>
      <c r="B32507" t="s">
        <v>30743</v>
      </c>
    </row>
    <row r="32508" spans="1:2">
      <c r="A32508" s="1">
        <v>2080100266009</v>
      </c>
      <c r="B32508" t="s">
        <v>30744</v>
      </c>
    </row>
    <row r="32509" spans="1:2">
      <c r="A32509" s="1">
        <v>2080100266016</v>
      </c>
      <c r="B32509" t="s">
        <v>30745</v>
      </c>
    </row>
    <row r="32510" spans="1:2">
      <c r="A32510" s="1">
        <v>2080100266023</v>
      </c>
      <c r="B32510" t="s">
        <v>30746</v>
      </c>
    </row>
    <row r="32511" spans="1:2">
      <c r="A32511" s="1">
        <v>2080100266030</v>
      </c>
      <c r="B32511" t="s">
        <v>30747</v>
      </c>
    </row>
    <row r="32512" spans="1:2">
      <c r="A32512" s="1">
        <v>2080100266047</v>
      </c>
      <c r="B32512" t="s">
        <v>30748</v>
      </c>
    </row>
    <row r="32513" spans="1:2">
      <c r="A32513" s="1">
        <v>2080100266054</v>
      </c>
      <c r="B32513" t="s">
        <v>30749</v>
      </c>
    </row>
    <row r="32514" spans="1:2">
      <c r="A32514" s="1">
        <v>2080100266061</v>
      </c>
      <c r="B32514" t="s">
        <v>30750</v>
      </c>
    </row>
    <row r="32515" spans="1:2">
      <c r="A32515" s="1">
        <v>2080100266078</v>
      </c>
      <c r="B32515" t="s">
        <v>30751</v>
      </c>
    </row>
    <row r="32516" spans="1:2">
      <c r="A32516" s="1">
        <v>2080100266085</v>
      </c>
      <c r="B32516" t="s">
        <v>30752</v>
      </c>
    </row>
    <row r="32517" spans="1:2">
      <c r="A32517" s="1">
        <v>2080100266092</v>
      </c>
      <c r="B32517" t="s">
        <v>30753</v>
      </c>
    </row>
    <row r="32518" spans="1:2">
      <c r="A32518" s="1">
        <v>2080100266108</v>
      </c>
      <c r="B32518" t="s">
        <v>30754</v>
      </c>
    </row>
    <row r="32519" spans="1:2">
      <c r="A32519" s="1">
        <v>2080100266115</v>
      </c>
      <c r="B32519" t="s">
        <v>30755</v>
      </c>
    </row>
    <row r="32520" spans="1:2">
      <c r="A32520" s="1">
        <v>2080100266122</v>
      </c>
      <c r="B32520" t="s">
        <v>30756</v>
      </c>
    </row>
    <row r="32521" spans="1:2">
      <c r="A32521" s="1">
        <v>2080100266139</v>
      </c>
      <c r="B32521" t="s">
        <v>30757</v>
      </c>
    </row>
    <row r="32522" spans="1:2">
      <c r="A32522" s="1">
        <v>2080100266146</v>
      </c>
      <c r="B32522" t="s">
        <v>30758</v>
      </c>
    </row>
    <row r="32523" spans="1:2">
      <c r="A32523" s="1">
        <v>2080100266153</v>
      </c>
      <c r="B32523" t="s">
        <v>30759</v>
      </c>
    </row>
    <row r="32524" spans="1:2">
      <c r="A32524" s="1">
        <v>2080100266160</v>
      </c>
      <c r="B32524" t="s">
        <v>30760</v>
      </c>
    </row>
    <row r="32525" spans="1:2">
      <c r="A32525" s="1">
        <v>2080100266177</v>
      </c>
      <c r="B32525" t="s">
        <v>30761</v>
      </c>
    </row>
    <row r="32526" spans="1:2">
      <c r="A32526" s="1">
        <v>2080100266184</v>
      </c>
      <c r="B32526" t="s">
        <v>30762</v>
      </c>
    </row>
    <row r="32527" spans="1:2">
      <c r="A32527" s="1">
        <v>2080100266191</v>
      </c>
      <c r="B32527" t="s">
        <v>30763</v>
      </c>
    </row>
    <row r="32528" spans="1:2">
      <c r="A32528" s="1">
        <v>2080100266207</v>
      </c>
      <c r="B32528" t="s">
        <v>30764</v>
      </c>
    </row>
    <row r="32529" spans="1:2">
      <c r="A32529" s="1">
        <v>2080100266214</v>
      </c>
      <c r="B32529" t="s">
        <v>30765</v>
      </c>
    </row>
    <row r="32530" spans="1:2">
      <c r="A32530" s="1">
        <v>2080100266221</v>
      </c>
      <c r="B32530" t="s">
        <v>30766</v>
      </c>
    </row>
    <row r="32531" spans="1:2">
      <c r="A32531" s="1">
        <v>2080100266238</v>
      </c>
      <c r="B32531" t="s">
        <v>30767</v>
      </c>
    </row>
    <row r="32532" spans="1:2">
      <c r="A32532" s="1">
        <v>2080100266245</v>
      </c>
      <c r="B32532" t="s">
        <v>30768</v>
      </c>
    </row>
    <row r="32533" spans="1:2">
      <c r="A32533" s="1">
        <v>2080100266252</v>
      </c>
      <c r="B32533" t="s">
        <v>30769</v>
      </c>
    </row>
    <row r="32534" spans="1:2">
      <c r="A32534" s="1">
        <v>2080100266269</v>
      </c>
      <c r="B32534" t="s">
        <v>30770</v>
      </c>
    </row>
    <row r="32535" spans="1:2">
      <c r="A32535" s="1">
        <v>2080100266276</v>
      </c>
      <c r="B32535" t="s">
        <v>30771</v>
      </c>
    </row>
    <row r="32536" spans="1:2">
      <c r="A32536" s="1">
        <v>2080100266283</v>
      </c>
      <c r="B32536" t="s">
        <v>30772</v>
      </c>
    </row>
    <row r="32537" spans="1:2">
      <c r="A32537" s="1">
        <v>2080100266290</v>
      </c>
      <c r="B32537" t="s">
        <v>30773</v>
      </c>
    </row>
    <row r="32538" spans="1:2">
      <c r="A32538" s="1">
        <v>2080100266306</v>
      </c>
      <c r="B32538" t="s">
        <v>30774</v>
      </c>
    </row>
    <row r="32539" spans="1:2">
      <c r="A32539" s="1">
        <v>2080100266313</v>
      </c>
      <c r="B32539" t="s">
        <v>30775</v>
      </c>
    </row>
    <row r="32540" spans="1:2">
      <c r="A32540" s="1">
        <v>2080100266320</v>
      </c>
      <c r="B32540" t="s">
        <v>30776</v>
      </c>
    </row>
    <row r="32541" spans="1:2">
      <c r="A32541" s="1">
        <v>2080100266337</v>
      </c>
      <c r="B32541" t="s">
        <v>30777</v>
      </c>
    </row>
    <row r="32542" spans="1:2">
      <c r="A32542" s="1">
        <v>2080100266344</v>
      </c>
      <c r="B32542" t="s">
        <v>30778</v>
      </c>
    </row>
    <row r="32543" spans="1:2">
      <c r="A32543" s="1">
        <v>2080100266351</v>
      </c>
      <c r="B32543" t="s">
        <v>30779</v>
      </c>
    </row>
    <row r="32544" spans="1:2">
      <c r="A32544" s="1">
        <v>2080100266368</v>
      </c>
      <c r="B32544" t="s">
        <v>30780</v>
      </c>
    </row>
    <row r="32545" spans="1:2">
      <c r="A32545" s="1">
        <v>2080100266375</v>
      </c>
      <c r="B32545" t="s">
        <v>30781</v>
      </c>
    </row>
    <row r="32546" spans="1:2">
      <c r="A32546" s="1">
        <v>2080100266382</v>
      </c>
      <c r="B32546" t="s">
        <v>30782</v>
      </c>
    </row>
    <row r="32547" spans="1:2">
      <c r="A32547" s="1">
        <v>2080100266399</v>
      </c>
      <c r="B32547" t="s">
        <v>30783</v>
      </c>
    </row>
    <row r="32548" spans="1:2">
      <c r="A32548" s="1">
        <v>2080100266405</v>
      </c>
      <c r="B32548" t="s">
        <v>30784</v>
      </c>
    </row>
    <row r="32549" spans="1:2">
      <c r="A32549" s="1">
        <v>2080100266412</v>
      </c>
      <c r="B32549" t="s">
        <v>30785</v>
      </c>
    </row>
    <row r="32550" spans="1:2">
      <c r="A32550" s="1">
        <v>2080100266429</v>
      </c>
      <c r="B32550" t="s">
        <v>30786</v>
      </c>
    </row>
    <row r="32551" spans="1:2">
      <c r="A32551" s="1">
        <v>2080100266436</v>
      </c>
      <c r="B32551" t="s">
        <v>30787</v>
      </c>
    </row>
    <row r="32552" spans="1:2">
      <c r="A32552" s="1">
        <v>2080100266443</v>
      </c>
      <c r="B32552" t="s">
        <v>30788</v>
      </c>
    </row>
    <row r="32553" spans="1:2">
      <c r="A32553" s="1">
        <v>2080100266450</v>
      </c>
      <c r="B32553" t="s">
        <v>30789</v>
      </c>
    </row>
    <row r="32554" spans="1:2">
      <c r="A32554" s="1">
        <v>2080100266467</v>
      </c>
      <c r="B32554" t="s">
        <v>30790</v>
      </c>
    </row>
    <row r="32555" spans="1:2">
      <c r="A32555" s="1">
        <v>2080100266474</v>
      </c>
      <c r="B32555" t="s">
        <v>30791</v>
      </c>
    </row>
    <row r="32556" spans="1:2">
      <c r="A32556" s="1">
        <v>2080100266481</v>
      </c>
      <c r="B32556" t="s">
        <v>30792</v>
      </c>
    </row>
    <row r="32557" spans="1:2">
      <c r="A32557" s="1">
        <v>2080100266498</v>
      </c>
      <c r="B32557" t="s">
        <v>30793</v>
      </c>
    </row>
    <row r="32558" spans="1:2">
      <c r="A32558" s="1">
        <v>2080100266504</v>
      </c>
      <c r="B32558" t="s">
        <v>30794</v>
      </c>
    </row>
    <row r="32559" spans="1:2">
      <c r="A32559" s="1">
        <v>2080100266511</v>
      </c>
      <c r="B32559" t="s">
        <v>30795</v>
      </c>
    </row>
    <row r="32560" spans="1:2">
      <c r="A32560" s="1">
        <v>2080100266528</v>
      </c>
      <c r="B32560" t="s">
        <v>30796</v>
      </c>
    </row>
    <row r="32561" spans="1:2">
      <c r="A32561" s="1">
        <v>2080100266535</v>
      </c>
      <c r="B32561" t="s">
        <v>30797</v>
      </c>
    </row>
    <row r="32562" spans="1:2">
      <c r="A32562" s="1">
        <v>2080100266542</v>
      </c>
      <c r="B32562" t="s">
        <v>30798</v>
      </c>
    </row>
    <row r="32563" spans="1:2">
      <c r="A32563" s="1">
        <v>2080100266559</v>
      </c>
      <c r="B32563" t="s">
        <v>30799</v>
      </c>
    </row>
    <row r="32564" spans="1:2">
      <c r="A32564" s="1">
        <v>2080100266566</v>
      </c>
      <c r="B32564" t="s">
        <v>30800</v>
      </c>
    </row>
    <row r="32565" spans="1:2">
      <c r="A32565" s="1">
        <v>2080100266573</v>
      </c>
      <c r="B32565" t="s">
        <v>30801</v>
      </c>
    </row>
    <row r="32566" spans="1:2">
      <c r="A32566" s="1">
        <v>2080100266580</v>
      </c>
      <c r="B32566" t="s">
        <v>30802</v>
      </c>
    </row>
    <row r="32567" spans="1:2">
      <c r="A32567" s="1">
        <v>2080100266597</v>
      </c>
      <c r="B32567" t="s">
        <v>30803</v>
      </c>
    </row>
    <row r="32568" spans="1:2">
      <c r="A32568" s="1">
        <v>2080100266603</v>
      </c>
      <c r="B32568" t="s">
        <v>30804</v>
      </c>
    </row>
    <row r="32569" spans="1:2">
      <c r="A32569" s="1">
        <v>2080100266610</v>
      </c>
      <c r="B32569" t="s">
        <v>30805</v>
      </c>
    </row>
    <row r="32570" spans="1:2">
      <c r="A32570" s="1">
        <v>2080100266627</v>
      </c>
      <c r="B32570" t="s">
        <v>30806</v>
      </c>
    </row>
    <row r="32571" spans="1:2">
      <c r="A32571" s="1">
        <v>2080100266634</v>
      </c>
      <c r="B32571" t="s">
        <v>30807</v>
      </c>
    </row>
    <row r="32572" spans="1:2">
      <c r="A32572" s="1">
        <v>2080100266641</v>
      </c>
      <c r="B32572" t="s">
        <v>30808</v>
      </c>
    </row>
    <row r="32573" spans="1:2">
      <c r="A32573" s="1">
        <v>2080100266658</v>
      </c>
      <c r="B32573" t="s">
        <v>30809</v>
      </c>
    </row>
    <row r="32574" spans="1:2">
      <c r="A32574" s="1">
        <v>2080100266665</v>
      </c>
      <c r="B32574" t="s">
        <v>30810</v>
      </c>
    </row>
    <row r="32575" spans="1:2">
      <c r="A32575" s="1">
        <v>2080100266672</v>
      </c>
      <c r="B32575" t="s">
        <v>30811</v>
      </c>
    </row>
    <row r="32576" spans="1:2">
      <c r="A32576" s="1">
        <v>2080100266689</v>
      </c>
      <c r="B32576" t="s">
        <v>30812</v>
      </c>
    </row>
    <row r="32577" spans="1:2">
      <c r="A32577" s="1">
        <v>2080100266696</v>
      </c>
      <c r="B32577" t="s">
        <v>30813</v>
      </c>
    </row>
    <row r="32578" spans="1:2">
      <c r="A32578" s="1">
        <v>2080100266702</v>
      </c>
      <c r="B32578" t="s">
        <v>30814</v>
      </c>
    </row>
    <row r="32579" spans="1:2">
      <c r="A32579" s="1">
        <v>2080100266719</v>
      </c>
      <c r="B32579" t="s">
        <v>30815</v>
      </c>
    </row>
    <row r="32580" spans="1:2">
      <c r="A32580" s="1">
        <v>2080100266726</v>
      </c>
      <c r="B32580" t="s">
        <v>30816</v>
      </c>
    </row>
    <row r="32581" spans="1:2">
      <c r="A32581" s="1">
        <v>2080100266733</v>
      </c>
      <c r="B32581" t="s">
        <v>30817</v>
      </c>
    </row>
    <row r="32582" spans="1:2">
      <c r="A32582" s="1">
        <v>2080100266740</v>
      </c>
      <c r="B32582" t="s">
        <v>30818</v>
      </c>
    </row>
    <row r="32583" spans="1:2">
      <c r="A32583" s="1">
        <v>2080100266757</v>
      </c>
      <c r="B32583" t="s">
        <v>30819</v>
      </c>
    </row>
    <row r="32584" spans="1:2">
      <c r="A32584" s="1">
        <v>2080100266764</v>
      </c>
      <c r="B32584" t="s">
        <v>30820</v>
      </c>
    </row>
    <row r="32585" spans="1:2">
      <c r="A32585" s="1">
        <v>2080100266771</v>
      </c>
      <c r="B32585" t="s">
        <v>30821</v>
      </c>
    </row>
    <row r="32586" spans="1:2">
      <c r="A32586" s="1">
        <v>2080100266788</v>
      </c>
      <c r="B32586" t="s">
        <v>30822</v>
      </c>
    </row>
    <row r="32587" spans="1:2">
      <c r="A32587" s="1">
        <v>2080100266795</v>
      </c>
      <c r="B32587" t="s">
        <v>30823</v>
      </c>
    </row>
    <row r="32588" spans="1:2">
      <c r="A32588" s="1">
        <v>2080100266801</v>
      </c>
      <c r="B32588" t="s">
        <v>30824</v>
      </c>
    </row>
    <row r="32589" spans="1:2">
      <c r="A32589" s="1">
        <v>2080100266818</v>
      </c>
      <c r="B32589" t="s">
        <v>30825</v>
      </c>
    </row>
    <row r="32590" spans="1:2">
      <c r="A32590" s="1">
        <v>2080100266825</v>
      </c>
      <c r="B32590" t="s">
        <v>30826</v>
      </c>
    </row>
    <row r="32591" spans="1:2">
      <c r="A32591" s="1">
        <v>2080100266832</v>
      </c>
      <c r="B32591" t="s">
        <v>30827</v>
      </c>
    </row>
    <row r="32592" spans="1:2">
      <c r="A32592" s="1">
        <v>2080100266849</v>
      </c>
      <c r="B32592" t="s">
        <v>30828</v>
      </c>
    </row>
    <row r="32593" spans="1:2">
      <c r="A32593" s="1">
        <v>2080100266856</v>
      </c>
      <c r="B32593" t="s">
        <v>30829</v>
      </c>
    </row>
    <row r="32594" spans="1:2">
      <c r="A32594" s="1">
        <v>2080100266863</v>
      </c>
      <c r="B32594" t="s">
        <v>30830</v>
      </c>
    </row>
    <row r="32595" spans="1:2">
      <c r="A32595" s="1">
        <v>2080100266870</v>
      </c>
      <c r="B32595" t="s">
        <v>30831</v>
      </c>
    </row>
    <row r="32596" spans="1:2">
      <c r="A32596" s="1">
        <v>2080100266887</v>
      </c>
      <c r="B32596" t="s">
        <v>30832</v>
      </c>
    </row>
    <row r="32597" spans="1:2">
      <c r="A32597" s="1">
        <v>2080100266894</v>
      </c>
      <c r="B32597" t="s">
        <v>30833</v>
      </c>
    </row>
    <row r="32598" spans="1:2">
      <c r="A32598" s="1">
        <v>2080100266900</v>
      </c>
      <c r="B32598" t="s">
        <v>30834</v>
      </c>
    </row>
    <row r="32599" spans="1:2">
      <c r="A32599" s="1">
        <v>2080100266917</v>
      </c>
      <c r="B32599" t="s">
        <v>30835</v>
      </c>
    </row>
    <row r="32600" spans="1:2">
      <c r="A32600" s="1">
        <v>2080100266924</v>
      </c>
      <c r="B32600" t="s">
        <v>30836</v>
      </c>
    </row>
    <row r="32601" spans="1:2">
      <c r="A32601" s="1">
        <v>2080100266931</v>
      </c>
      <c r="B32601" t="s">
        <v>30837</v>
      </c>
    </row>
    <row r="32602" spans="1:2">
      <c r="A32602" s="1">
        <v>2080100266948</v>
      </c>
      <c r="B32602" t="s">
        <v>30838</v>
      </c>
    </row>
    <row r="32603" spans="1:2">
      <c r="A32603" s="1">
        <v>2080100266955</v>
      </c>
      <c r="B32603" t="s">
        <v>30839</v>
      </c>
    </row>
    <row r="32604" spans="1:2">
      <c r="A32604" s="1">
        <v>2080100266962</v>
      </c>
      <c r="B32604" t="s">
        <v>30840</v>
      </c>
    </row>
    <row r="32605" spans="1:2">
      <c r="A32605" s="1">
        <v>2080100266979</v>
      </c>
      <c r="B32605" t="s">
        <v>30841</v>
      </c>
    </row>
    <row r="32606" spans="1:2">
      <c r="A32606" s="1">
        <v>2080100266986</v>
      </c>
      <c r="B32606" t="s">
        <v>30842</v>
      </c>
    </row>
    <row r="32607" spans="1:2">
      <c r="A32607" s="1">
        <v>2080100266993</v>
      </c>
      <c r="B32607" t="s">
        <v>30843</v>
      </c>
    </row>
    <row r="32608" spans="1:2">
      <c r="A32608" s="1">
        <v>2080100267006</v>
      </c>
      <c r="B32608" t="s">
        <v>30844</v>
      </c>
    </row>
    <row r="32609" spans="1:2">
      <c r="A32609" s="1">
        <v>2080100267013</v>
      </c>
      <c r="B32609" t="s">
        <v>30845</v>
      </c>
    </row>
    <row r="32610" spans="1:2">
      <c r="A32610" s="1">
        <v>2080100267020</v>
      </c>
      <c r="B32610" t="s">
        <v>30846</v>
      </c>
    </row>
    <row r="32611" spans="1:2">
      <c r="A32611" s="1">
        <v>2080100267037</v>
      </c>
      <c r="B32611" t="s">
        <v>30847</v>
      </c>
    </row>
    <row r="32612" spans="1:2">
      <c r="A32612" s="1">
        <v>2080100267044</v>
      </c>
      <c r="B32612" t="s">
        <v>30848</v>
      </c>
    </row>
    <row r="32613" spans="1:2">
      <c r="A32613" s="1">
        <v>2080100267051</v>
      </c>
      <c r="B32613" t="s">
        <v>30849</v>
      </c>
    </row>
    <row r="32614" spans="1:2">
      <c r="A32614" s="1">
        <v>2080100267068</v>
      </c>
      <c r="B32614" t="s">
        <v>30850</v>
      </c>
    </row>
    <row r="32615" spans="1:2">
      <c r="A32615" s="1">
        <v>2080100267075</v>
      </c>
      <c r="B32615" t="s">
        <v>30851</v>
      </c>
    </row>
    <row r="32616" spans="1:2">
      <c r="A32616" s="1">
        <v>2080100267082</v>
      </c>
      <c r="B32616" t="s">
        <v>30852</v>
      </c>
    </row>
    <row r="32617" spans="1:2">
      <c r="A32617" s="1">
        <v>2080100267099</v>
      </c>
      <c r="B32617" t="s">
        <v>30853</v>
      </c>
    </row>
    <row r="32618" spans="1:2">
      <c r="A32618" s="1">
        <v>2080100267105</v>
      </c>
      <c r="B32618" t="s">
        <v>30854</v>
      </c>
    </row>
    <row r="32619" spans="1:2">
      <c r="A32619" s="1">
        <v>2080100267112</v>
      </c>
      <c r="B32619" t="s">
        <v>30855</v>
      </c>
    </row>
    <row r="32620" spans="1:2">
      <c r="A32620" s="1">
        <v>2080100267129</v>
      </c>
      <c r="B32620" t="s">
        <v>30856</v>
      </c>
    </row>
    <row r="32621" spans="1:2">
      <c r="A32621" s="1">
        <v>2080100267136</v>
      </c>
      <c r="B32621" t="s">
        <v>30857</v>
      </c>
    </row>
    <row r="32622" spans="1:2">
      <c r="A32622" s="1">
        <v>2080100267143</v>
      </c>
      <c r="B32622" t="s">
        <v>30858</v>
      </c>
    </row>
    <row r="32623" spans="1:2">
      <c r="A32623" s="1">
        <v>2080100267150</v>
      </c>
      <c r="B32623" t="s">
        <v>30859</v>
      </c>
    </row>
    <row r="32624" spans="1:2">
      <c r="A32624" s="1">
        <v>2080100267167</v>
      </c>
      <c r="B32624" t="s">
        <v>30860</v>
      </c>
    </row>
    <row r="32625" spans="1:2">
      <c r="A32625" s="1">
        <v>2080100267174</v>
      </c>
      <c r="B32625" t="s">
        <v>30861</v>
      </c>
    </row>
    <row r="32626" spans="1:2">
      <c r="A32626" s="1">
        <v>2080100267181</v>
      </c>
      <c r="B32626" t="s">
        <v>30862</v>
      </c>
    </row>
    <row r="32627" spans="1:2">
      <c r="A32627" s="1">
        <v>2080100267198</v>
      </c>
      <c r="B32627" t="s">
        <v>30863</v>
      </c>
    </row>
    <row r="32628" spans="1:2">
      <c r="A32628" s="1">
        <v>2080100267204</v>
      </c>
      <c r="B32628" t="s">
        <v>30864</v>
      </c>
    </row>
    <row r="32629" spans="1:2">
      <c r="A32629" s="1">
        <v>2080100267211</v>
      </c>
      <c r="B32629" t="s">
        <v>30865</v>
      </c>
    </row>
    <row r="32630" spans="1:2">
      <c r="A32630" s="1">
        <v>2080100267228</v>
      </c>
      <c r="B32630" t="s">
        <v>30866</v>
      </c>
    </row>
    <row r="32631" spans="1:2">
      <c r="A32631" s="1">
        <v>2080100267235</v>
      </c>
      <c r="B32631" t="s">
        <v>30867</v>
      </c>
    </row>
    <row r="32632" spans="1:2">
      <c r="A32632" s="1">
        <v>2080100267242</v>
      </c>
      <c r="B32632" t="s">
        <v>30868</v>
      </c>
    </row>
    <row r="32633" spans="1:2">
      <c r="A32633" s="1">
        <v>2080100267259</v>
      </c>
      <c r="B32633" t="s">
        <v>30869</v>
      </c>
    </row>
    <row r="32634" spans="1:2">
      <c r="A32634" s="1">
        <v>2080100267266</v>
      </c>
      <c r="B32634" t="s">
        <v>30870</v>
      </c>
    </row>
    <row r="32635" spans="1:2">
      <c r="A32635" s="1">
        <v>2080100267273</v>
      </c>
      <c r="B32635" t="s">
        <v>30871</v>
      </c>
    </row>
    <row r="32636" spans="1:2">
      <c r="A32636" s="1">
        <v>2080100267280</v>
      </c>
      <c r="B32636" t="s">
        <v>30872</v>
      </c>
    </row>
    <row r="32637" spans="1:2">
      <c r="A32637" s="1">
        <v>2080100267297</v>
      </c>
      <c r="B32637" t="s">
        <v>30873</v>
      </c>
    </row>
    <row r="32638" spans="1:2">
      <c r="A32638" s="1">
        <v>2080100267303</v>
      </c>
      <c r="B32638" t="s">
        <v>30874</v>
      </c>
    </row>
    <row r="32639" spans="1:2">
      <c r="A32639" s="1">
        <v>2080100267310</v>
      </c>
      <c r="B32639" t="s">
        <v>30875</v>
      </c>
    </row>
    <row r="32640" spans="1:2">
      <c r="A32640" s="1">
        <v>2080100267327</v>
      </c>
      <c r="B32640" t="s">
        <v>30876</v>
      </c>
    </row>
    <row r="32641" spans="1:2">
      <c r="A32641" s="1">
        <v>2080100267334</v>
      </c>
      <c r="B32641" t="s">
        <v>30877</v>
      </c>
    </row>
    <row r="32642" spans="1:2">
      <c r="A32642" s="1">
        <v>2080100267341</v>
      </c>
      <c r="B32642" t="s">
        <v>30878</v>
      </c>
    </row>
    <row r="32643" spans="1:2">
      <c r="A32643" s="1">
        <v>2080100267358</v>
      </c>
      <c r="B32643" t="s">
        <v>30879</v>
      </c>
    </row>
    <row r="32644" spans="1:2">
      <c r="A32644" s="1">
        <v>2080100267365</v>
      </c>
      <c r="B32644" t="s">
        <v>30880</v>
      </c>
    </row>
    <row r="32645" spans="1:2">
      <c r="A32645" s="1">
        <v>2080100267372</v>
      </c>
      <c r="B32645" t="s">
        <v>30881</v>
      </c>
    </row>
    <row r="32646" spans="1:2">
      <c r="A32646" s="1">
        <v>2080100267389</v>
      </c>
      <c r="B32646" t="s">
        <v>30882</v>
      </c>
    </row>
    <row r="32647" spans="1:2">
      <c r="A32647" s="1">
        <v>2080100267396</v>
      </c>
      <c r="B32647" t="s">
        <v>30883</v>
      </c>
    </row>
    <row r="32648" spans="1:2">
      <c r="A32648" s="1">
        <v>2080100267402</v>
      </c>
      <c r="B32648" t="s">
        <v>30884</v>
      </c>
    </row>
    <row r="32649" spans="1:2">
      <c r="A32649" s="1">
        <v>2080100267419</v>
      </c>
      <c r="B32649" t="s">
        <v>30885</v>
      </c>
    </row>
    <row r="32650" spans="1:2">
      <c r="A32650" s="1">
        <v>2080100267426</v>
      </c>
      <c r="B32650" t="s">
        <v>30886</v>
      </c>
    </row>
    <row r="32651" spans="1:2">
      <c r="A32651" s="1">
        <v>2080100267433</v>
      </c>
      <c r="B32651" t="s">
        <v>30887</v>
      </c>
    </row>
    <row r="32652" spans="1:2">
      <c r="A32652" s="1">
        <v>2080100267440</v>
      </c>
      <c r="B32652" t="s">
        <v>30888</v>
      </c>
    </row>
    <row r="32653" spans="1:2">
      <c r="A32653" s="1">
        <v>2080100267457</v>
      </c>
      <c r="B32653" t="s">
        <v>30889</v>
      </c>
    </row>
    <row r="32654" spans="1:2">
      <c r="A32654" s="1">
        <v>2080100267464</v>
      </c>
      <c r="B32654" t="s">
        <v>30890</v>
      </c>
    </row>
    <row r="32655" spans="1:2">
      <c r="A32655" s="1">
        <v>2080100267471</v>
      </c>
      <c r="B32655" t="s">
        <v>30891</v>
      </c>
    </row>
    <row r="32656" spans="1:2">
      <c r="A32656" s="1">
        <v>2080100267488</v>
      </c>
      <c r="B32656" t="s">
        <v>30892</v>
      </c>
    </row>
    <row r="32657" spans="1:2">
      <c r="A32657" s="1">
        <v>2080100267495</v>
      </c>
      <c r="B32657" t="s">
        <v>30893</v>
      </c>
    </row>
    <row r="32658" spans="1:2">
      <c r="A32658" s="1">
        <v>2080100267501</v>
      </c>
      <c r="B32658" t="s">
        <v>30894</v>
      </c>
    </row>
    <row r="32659" spans="1:2">
      <c r="A32659" s="1">
        <v>2080100267518</v>
      </c>
      <c r="B32659" t="s">
        <v>30895</v>
      </c>
    </row>
    <row r="32660" spans="1:2">
      <c r="A32660" s="1">
        <v>2080100267525</v>
      </c>
      <c r="B32660" t="s">
        <v>22848</v>
      </c>
    </row>
    <row r="32661" spans="1:2">
      <c r="A32661" s="1">
        <v>2080100267532</v>
      </c>
      <c r="B32661" t="s">
        <v>22849</v>
      </c>
    </row>
    <row r="32662" spans="1:2">
      <c r="A32662" s="1">
        <v>2080100267549</v>
      </c>
      <c r="B32662" t="s">
        <v>22850</v>
      </c>
    </row>
    <row r="32663" spans="1:2">
      <c r="A32663" s="1">
        <v>2080100267556</v>
      </c>
      <c r="B32663" t="s">
        <v>22851</v>
      </c>
    </row>
    <row r="32664" spans="1:2">
      <c r="A32664" s="1">
        <v>2080100267563</v>
      </c>
      <c r="B32664" t="s">
        <v>22852</v>
      </c>
    </row>
    <row r="32665" spans="1:2">
      <c r="A32665" s="1">
        <v>2080100267570</v>
      </c>
      <c r="B32665" t="s">
        <v>22853</v>
      </c>
    </row>
    <row r="32666" spans="1:2">
      <c r="A32666" s="1">
        <v>2080100267587</v>
      </c>
      <c r="B32666" t="s">
        <v>22854</v>
      </c>
    </row>
    <row r="32667" spans="1:2">
      <c r="A32667" s="1">
        <v>2080100267594</v>
      </c>
      <c r="B32667" t="s">
        <v>22855</v>
      </c>
    </row>
    <row r="32668" spans="1:2">
      <c r="A32668" s="1">
        <v>2080100267600</v>
      </c>
      <c r="B32668" t="s">
        <v>22856</v>
      </c>
    </row>
    <row r="32669" spans="1:2">
      <c r="A32669" s="1">
        <v>2080100267617</v>
      </c>
      <c r="B32669" t="s">
        <v>22857</v>
      </c>
    </row>
    <row r="32670" spans="1:2">
      <c r="A32670" s="1">
        <v>2080100267624</v>
      </c>
      <c r="B32670" t="s">
        <v>22858</v>
      </c>
    </row>
    <row r="32671" spans="1:2">
      <c r="A32671" s="1">
        <v>2080100267631</v>
      </c>
      <c r="B32671" t="s">
        <v>22859</v>
      </c>
    </row>
    <row r="32672" spans="1:2">
      <c r="A32672" s="1">
        <v>2080100267648</v>
      </c>
      <c r="B32672" t="s">
        <v>23388</v>
      </c>
    </row>
    <row r="32673" spans="1:2">
      <c r="A32673" s="1">
        <v>2080100267655</v>
      </c>
      <c r="B32673" t="s">
        <v>23529</v>
      </c>
    </row>
    <row r="32674" spans="1:2">
      <c r="A32674" s="1">
        <v>2080100267662</v>
      </c>
      <c r="B32674" t="s">
        <v>22860</v>
      </c>
    </row>
    <row r="32675" spans="1:2">
      <c r="A32675" s="1">
        <v>2080100267679</v>
      </c>
      <c r="B32675" t="s">
        <v>30896</v>
      </c>
    </row>
    <row r="32676" spans="1:2">
      <c r="A32676" s="1">
        <v>2080100267686</v>
      </c>
      <c r="B32676" t="s">
        <v>30897</v>
      </c>
    </row>
    <row r="32677" spans="1:2">
      <c r="A32677" s="1">
        <v>2080100267693</v>
      </c>
      <c r="B32677" t="s">
        <v>30898</v>
      </c>
    </row>
    <row r="32678" spans="1:2">
      <c r="A32678" s="1">
        <v>2080100267709</v>
      </c>
      <c r="B32678" t="s">
        <v>30899</v>
      </c>
    </row>
    <row r="32679" spans="1:2">
      <c r="A32679" s="1">
        <v>2080100267716</v>
      </c>
      <c r="B32679" t="s">
        <v>30900</v>
      </c>
    </row>
    <row r="32680" spans="1:2">
      <c r="A32680" s="1">
        <v>2080100267723</v>
      </c>
      <c r="B32680" t="s">
        <v>30901</v>
      </c>
    </row>
    <row r="32681" spans="1:2">
      <c r="A32681" s="1">
        <v>2080100267730</v>
      </c>
      <c r="B32681" t="s">
        <v>30902</v>
      </c>
    </row>
    <row r="32682" spans="1:2">
      <c r="A32682" s="1">
        <v>2080100267747</v>
      </c>
      <c r="B32682" t="s">
        <v>30903</v>
      </c>
    </row>
    <row r="32683" spans="1:2">
      <c r="A32683" s="1">
        <v>2080100267754</v>
      </c>
      <c r="B32683" t="s">
        <v>30904</v>
      </c>
    </row>
    <row r="32684" spans="1:2">
      <c r="A32684" s="1">
        <v>2080100267761</v>
      </c>
      <c r="B32684" t="s">
        <v>30905</v>
      </c>
    </row>
    <row r="32685" spans="1:2">
      <c r="A32685" s="1">
        <v>2080100267778</v>
      </c>
      <c r="B32685" t="s">
        <v>30906</v>
      </c>
    </row>
    <row r="32686" spans="1:2">
      <c r="A32686" s="1">
        <v>2080100267785</v>
      </c>
      <c r="B32686" t="s">
        <v>30907</v>
      </c>
    </row>
    <row r="32687" spans="1:2">
      <c r="A32687" s="1">
        <v>2080100267792</v>
      </c>
      <c r="B32687" t="s">
        <v>30908</v>
      </c>
    </row>
    <row r="32688" spans="1:2">
      <c r="A32688" s="1">
        <v>2080100267808</v>
      </c>
      <c r="B32688" t="s">
        <v>30909</v>
      </c>
    </row>
    <row r="32689" spans="1:2">
      <c r="A32689" s="1">
        <v>2080100267815</v>
      </c>
      <c r="B32689" t="s">
        <v>30910</v>
      </c>
    </row>
    <row r="32690" spans="1:2">
      <c r="A32690" s="1">
        <v>2080100267822</v>
      </c>
      <c r="B32690" t="s">
        <v>30911</v>
      </c>
    </row>
    <row r="32691" spans="1:2">
      <c r="A32691" s="1">
        <v>2080100267839</v>
      </c>
      <c r="B32691" t="s">
        <v>30912</v>
      </c>
    </row>
    <row r="32692" spans="1:2">
      <c r="A32692" s="1">
        <v>2080100267846</v>
      </c>
      <c r="B32692" t="s">
        <v>30913</v>
      </c>
    </row>
    <row r="32693" spans="1:2">
      <c r="A32693" s="1">
        <v>2080100267853</v>
      </c>
      <c r="B32693" t="s">
        <v>30914</v>
      </c>
    </row>
    <row r="32694" spans="1:2">
      <c r="A32694" s="1">
        <v>2080100267860</v>
      </c>
      <c r="B32694" t="s">
        <v>30915</v>
      </c>
    </row>
    <row r="32695" spans="1:2">
      <c r="A32695" s="1">
        <v>2080100267877</v>
      </c>
      <c r="B32695" t="s">
        <v>30916</v>
      </c>
    </row>
    <row r="32696" spans="1:2">
      <c r="A32696" s="1">
        <v>2080100267884</v>
      </c>
      <c r="B32696" t="s">
        <v>30917</v>
      </c>
    </row>
    <row r="32697" spans="1:2">
      <c r="A32697" s="1">
        <v>2080100267891</v>
      </c>
      <c r="B32697" t="s">
        <v>30918</v>
      </c>
    </row>
    <row r="32698" spans="1:2">
      <c r="A32698" s="1">
        <v>2080100267907</v>
      </c>
      <c r="B32698" t="s">
        <v>30919</v>
      </c>
    </row>
    <row r="32699" spans="1:2">
      <c r="A32699" s="1">
        <v>2080100267914</v>
      </c>
      <c r="B32699" t="s">
        <v>30920</v>
      </c>
    </row>
    <row r="32700" spans="1:2">
      <c r="A32700" s="1">
        <v>2080100267921</v>
      </c>
      <c r="B32700" t="s">
        <v>30921</v>
      </c>
    </row>
    <row r="32701" spans="1:2">
      <c r="A32701" s="1">
        <v>2080100267938</v>
      </c>
      <c r="B32701" t="s">
        <v>30922</v>
      </c>
    </row>
    <row r="32702" spans="1:2">
      <c r="A32702" s="1">
        <v>2080100267945</v>
      </c>
      <c r="B32702" t="s">
        <v>30923</v>
      </c>
    </row>
    <row r="32703" spans="1:2">
      <c r="A32703" s="1">
        <v>2080100267952</v>
      </c>
      <c r="B32703" t="s">
        <v>30924</v>
      </c>
    </row>
    <row r="32704" spans="1:2">
      <c r="A32704" s="1">
        <v>2080100267969</v>
      </c>
      <c r="B32704" t="s">
        <v>30925</v>
      </c>
    </row>
    <row r="32705" spans="1:2">
      <c r="A32705" s="1">
        <v>2080100267976</v>
      </c>
      <c r="B32705" t="s">
        <v>30926</v>
      </c>
    </row>
    <row r="32706" spans="1:2">
      <c r="A32706" s="1">
        <v>2080100267983</v>
      </c>
      <c r="B32706" t="s">
        <v>30927</v>
      </c>
    </row>
    <row r="32707" spans="1:2">
      <c r="A32707" s="1">
        <v>2080100267990</v>
      </c>
      <c r="B32707" t="s">
        <v>30928</v>
      </c>
    </row>
    <row r="32708" spans="1:2">
      <c r="A32708" s="1">
        <v>2080100268003</v>
      </c>
      <c r="B32708" t="s">
        <v>30929</v>
      </c>
    </row>
    <row r="32709" spans="1:2">
      <c r="A32709" s="1">
        <v>2080100268010</v>
      </c>
      <c r="B32709" t="s">
        <v>30930</v>
      </c>
    </row>
    <row r="32710" spans="1:2">
      <c r="A32710" s="1">
        <v>2080100268027</v>
      </c>
      <c r="B32710" t="s">
        <v>30931</v>
      </c>
    </row>
    <row r="32711" spans="1:2">
      <c r="A32711" s="1">
        <v>2080100268034</v>
      </c>
      <c r="B32711" t="s">
        <v>30932</v>
      </c>
    </row>
    <row r="32712" spans="1:2">
      <c r="A32712" s="1">
        <v>2080100268041</v>
      </c>
      <c r="B32712" t="s">
        <v>30933</v>
      </c>
    </row>
    <row r="32713" spans="1:2">
      <c r="A32713" s="1">
        <v>2080100268058</v>
      </c>
      <c r="B32713" t="s">
        <v>30934</v>
      </c>
    </row>
    <row r="32714" spans="1:2">
      <c r="A32714" s="1">
        <v>2080100268065</v>
      </c>
      <c r="B32714" t="s">
        <v>30935</v>
      </c>
    </row>
    <row r="32715" spans="1:2">
      <c r="A32715" s="1">
        <v>2080100268072</v>
      </c>
      <c r="B32715" t="s">
        <v>30936</v>
      </c>
    </row>
    <row r="32716" spans="1:2">
      <c r="A32716" s="1">
        <v>2080100268089</v>
      </c>
      <c r="B32716" t="s">
        <v>30937</v>
      </c>
    </row>
    <row r="32717" spans="1:2">
      <c r="A32717" s="1">
        <v>2080100268096</v>
      </c>
      <c r="B32717" t="s">
        <v>30938</v>
      </c>
    </row>
    <row r="32718" spans="1:2">
      <c r="A32718" s="1">
        <v>2080100268102</v>
      </c>
      <c r="B32718" t="s">
        <v>30939</v>
      </c>
    </row>
    <row r="32719" spans="1:2">
      <c r="A32719" s="1">
        <v>2080100268119</v>
      </c>
      <c r="B32719" t="s">
        <v>30940</v>
      </c>
    </row>
    <row r="32720" spans="1:2">
      <c r="A32720" s="1">
        <v>2080100268126</v>
      </c>
      <c r="B32720" t="s">
        <v>30941</v>
      </c>
    </row>
    <row r="32721" spans="1:2">
      <c r="A32721" s="1">
        <v>2080100268133</v>
      </c>
      <c r="B32721" t="s">
        <v>30942</v>
      </c>
    </row>
    <row r="32722" spans="1:2">
      <c r="A32722" s="1">
        <v>2080100268140</v>
      </c>
      <c r="B32722" t="s">
        <v>30943</v>
      </c>
    </row>
    <row r="32723" spans="1:2">
      <c r="A32723" s="1">
        <v>2080100268157</v>
      </c>
      <c r="B32723" t="s">
        <v>30944</v>
      </c>
    </row>
    <row r="32724" spans="1:2">
      <c r="A32724" s="1">
        <v>2080100268164</v>
      </c>
      <c r="B32724" t="s">
        <v>30945</v>
      </c>
    </row>
    <row r="32725" spans="1:2">
      <c r="A32725" s="1">
        <v>2080100268171</v>
      </c>
      <c r="B32725" t="s">
        <v>30946</v>
      </c>
    </row>
    <row r="32726" spans="1:2">
      <c r="A32726" s="1">
        <v>2080100268188</v>
      </c>
      <c r="B32726" t="s">
        <v>30947</v>
      </c>
    </row>
    <row r="32727" spans="1:2">
      <c r="A32727" s="1">
        <v>2080100268195</v>
      </c>
      <c r="B32727" t="s">
        <v>30948</v>
      </c>
    </row>
    <row r="32728" spans="1:2">
      <c r="A32728" s="1">
        <v>2080100268201</v>
      </c>
      <c r="B32728" t="s">
        <v>30949</v>
      </c>
    </row>
    <row r="32729" spans="1:2">
      <c r="A32729" s="1">
        <v>2080100268218</v>
      </c>
      <c r="B32729" t="s">
        <v>30950</v>
      </c>
    </row>
    <row r="32730" spans="1:2">
      <c r="A32730" s="1">
        <v>2080100268225</v>
      </c>
      <c r="B32730" t="s">
        <v>30951</v>
      </c>
    </row>
    <row r="32731" spans="1:2">
      <c r="A32731" s="1">
        <v>2080100268232</v>
      </c>
      <c r="B32731" t="s">
        <v>30952</v>
      </c>
    </row>
    <row r="32732" spans="1:2">
      <c r="A32732" s="1">
        <v>2080100268249</v>
      </c>
      <c r="B32732" t="s">
        <v>30953</v>
      </c>
    </row>
    <row r="32733" spans="1:2">
      <c r="A32733" s="1">
        <v>2080100268256</v>
      </c>
      <c r="B32733" t="s">
        <v>30954</v>
      </c>
    </row>
    <row r="32734" spans="1:2">
      <c r="A32734" s="1">
        <v>2080100268263</v>
      </c>
      <c r="B32734" t="s">
        <v>30955</v>
      </c>
    </row>
    <row r="32735" spans="1:2">
      <c r="A32735" s="1">
        <v>2080100268270</v>
      </c>
      <c r="B32735" t="s">
        <v>30956</v>
      </c>
    </row>
    <row r="32736" spans="1:2">
      <c r="A32736" s="1">
        <v>2080100268287</v>
      </c>
      <c r="B32736" t="s">
        <v>30957</v>
      </c>
    </row>
    <row r="32737" spans="1:2">
      <c r="A32737" s="1">
        <v>2080100268294</v>
      </c>
      <c r="B32737" t="s">
        <v>30958</v>
      </c>
    </row>
    <row r="32738" spans="1:2">
      <c r="A32738" s="1">
        <v>2080100268300</v>
      </c>
      <c r="B32738" t="s">
        <v>30959</v>
      </c>
    </row>
    <row r="32739" spans="1:2">
      <c r="A32739" s="1">
        <v>2080100268317</v>
      </c>
      <c r="B32739" t="s">
        <v>30960</v>
      </c>
    </row>
    <row r="32740" spans="1:2">
      <c r="A32740" s="1">
        <v>2080100268324</v>
      </c>
      <c r="B32740" t="s">
        <v>30961</v>
      </c>
    </row>
    <row r="32741" spans="1:2">
      <c r="A32741" s="1">
        <v>2080100268331</v>
      </c>
      <c r="B32741" t="s">
        <v>30962</v>
      </c>
    </row>
    <row r="32742" spans="1:2">
      <c r="A32742" s="1">
        <v>2080100268348</v>
      </c>
      <c r="B32742" t="s">
        <v>30963</v>
      </c>
    </row>
    <row r="32743" spans="1:2">
      <c r="A32743" s="1">
        <v>2080100268355</v>
      </c>
      <c r="B32743" t="s">
        <v>30964</v>
      </c>
    </row>
    <row r="32744" spans="1:2">
      <c r="A32744" s="1">
        <v>2080100268362</v>
      </c>
      <c r="B32744" t="s">
        <v>30965</v>
      </c>
    </row>
    <row r="32745" spans="1:2">
      <c r="A32745" s="1">
        <v>2080100268379</v>
      </c>
      <c r="B32745" t="s">
        <v>30966</v>
      </c>
    </row>
    <row r="32746" spans="1:2">
      <c r="A32746" s="1">
        <v>2080100268386</v>
      </c>
      <c r="B32746" t="s">
        <v>30967</v>
      </c>
    </row>
    <row r="32747" spans="1:2">
      <c r="A32747" s="1">
        <v>2080100268393</v>
      </c>
      <c r="B32747" t="s">
        <v>30968</v>
      </c>
    </row>
    <row r="32748" spans="1:2">
      <c r="A32748" s="1">
        <v>2080100268409</v>
      </c>
      <c r="B32748" t="s">
        <v>30969</v>
      </c>
    </row>
    <row r="32749" spans="1:2">
      <c r="A32749" s="1">
        <v>2080100268416</v>
      </c>
      <c r="B32749" t="s">
        <v>30970</v>
      </c>
    </row>
    <row r="32750" spans="1:2">
      <c r="A32750" s="1">
        <v>2080100268423</v>
      </c>
      <c r="B32750" t="s">
        <v>30971</v>
      </c>
    </row>
    <row r="32751" spans="1:2">
      <c r="A32751" s="1">
        <v>2080100268430</v>
      </c>
      <c r="B32751" t="s">
        <v>30972</v>
      </c>
    </row>
    <row r="32752" spans="1:2">
      <c r="A32752" s="1">
        <v>2080100268447</v>
      </c>
      <c r="B32752" t="s">
        <v>30973</v>
      </c>
    </row>
    <row r="32753" spans="1:2">
      <c r="A32753" s="1">
        <v>2080100268454</v>
      </c>
      <c r="B32753" t="s">
        <v>30974</v>
      </c>
    </row>
    <row r="32754" spans="1:2">
      <c r="A32754" s="1">
        <v>2080100268461</v>
      </c>
      <c r="B32754" t="s">
        <v>30975</v>
      </c>
    </row>
    <row r="32755" spans="1:2">
      <c r="A32755" s="1">
        <v>2080100268478</v>
      </c>
      <c r="B32755" t="e">
        <f>+T-BRUSH &amp; TUMBLER WATERTEC BA1025P ALMOND</f>
        <v>#NAME?</v>
      </c>
    </row>
    <row r="32756" spans="1:2">
      <c r="A32756" s="1">
        <v>2080100268485</v>
      </c>
      <c r="B32756" t="e">
        <f>+T-BRUSH &amp; TUMBLER WATERTEC BA1025P APRICOT</f>
        <v>#NAME?</v>
      </c>
    </row>
    <row r="32757" spans="1:2">
      <c r="A32757" s="1">
        <v>2080100268492</v>
      </c>
      <c r="B32757" t="e">
        <f>+T-BRUSH &amp; TUMBLER WATERTEC BA1025P BURGUNDY</f>
        <v>#NAME?</v>
      </c>
    </row>
    <row r="32758" spans="1:2">
      <c r="A32758" s="1">
        <v>2080100268508</v>
      </c>
      <c r="B32758" t="e">
        <f>+T-BRUSH &amp; TUMBLER WATERTEC BA1025P WHITE</f>
        <v>#NAME?</v>
      </c>
    </row>
    <row r="32759" spans="1:2">
      <c r="A32759" s="1">
        <v>2080100268515</v>
      </c>
      <c r="B32759" t="s">
        <v>22861</v>
      </c>
    </row>
    <row r="32760" spans="1:2">
      <c r="A32760" s="1">
        <v>2080100268522</v>
      </c>
      <c r="B32760" t="s">
        <v>22862</v>
      </c>
    </row>
    <row r="32761" spans="1:2">
      <c r="A32761" s="1">
        <v>2080100268539</v>
      </c>
      <c r="B32761" t="s">
        <v>22863</v>
      </c>
    </row>
    <row r="32762" spans="1:2">
      <c r="A32762" s="1">
        <v>2080100268546</v>
      </c>
      <c r="B32762" t="s">
        <v>22864</v>
      </c>
    </row>
    <row r="32763" spans="1:2">
      <c r="A32763" s="1">
        <v>2080100268553</v>
      </c>
      <c r="B32763" t="s">
        <v>22865</v>
      </c>
    </row>
    <row r="32764" spans="1:2">
      <c r="A32764" s="1">
        <v>2080100268560</v>
      </c>
      <c r="B32764" t="s">
        <v>22866</v>
      </c>
    </row>
    <row r="32765" spans="1:2">
      <c r="A32765" s="1">
        <v>2080100268577</v>
      </c>
      <c r="B32765" t="s">
        <v>22867</v>
      </c>
    </row>
    <row r="32766" spans="1:2">
      <c r="A32766" s="1">
        <v>2080100268584</v>
      </c>
      <c r="B32766" t="s">
        <v>22868</v>
      </c>
    </row>
    <row r="32767" spans="1:2">
      <c r="A32767" s="1">
        <v>2080100268591</v>
      </c>
      <c r="B32767" t="s">
        <v>22869</v>
      </c>
    </row>
    <row r="32768" spans="1:2">
      <c r="A32768" s="1">
        <v>2080100268607</v>
      </c>
      <c r="B32768" t="s">
        <v>22870</v>
      </c>
    </row>
    <row r="32769" spans="1:2">
      <c r="A32769" s="1">
        <v>2080100268614</v>
      </c>
      <c r="B32769" t="s">
        <v>22871</v>
      </c>
    </row>
    <row r="32770" spans="1:2">
      <c r="A32770" s="1">
        <v>2080100268621</v>
      </c>
      <c r="B32770" t="s">
        <v>22872</v>
      </c>
    </row>
    <row r="32771" spans="1:2">
      <c r="A32771" s="1">
        <v>2080100268638</v>
      </c>
      <c r="B32771" t="s">
        <v>22873</v>
      </c>
    </row>
    <row r="32772" spans="1:2">
      <c r="A32772" s="1">
        <v>2080100268645</v>
      </c>
      <c r="B32772" t="s">
        <v>22874</v>
      </c>
    </row>
    <row r="32773" spans="1:2">
      <c r="A32773" s="1">
        <v>2080100268652</v>
      </c>
      <c r="B32773" t="s">
        <v>30976</v>
      </c>
    </row>
    <row r="32774" spans="1:2">
      <c r="A32774" s="1">
        <v>2080100268669</v>
      </c>
      <c r="B32774" t="s">
        <v>30977</v>
      </c>
    </row>
    <row r="32775" spans="1:2">
      <c r="A32775" s="1">
        <v>2080100268676</v>
      </c>
      <c r="B32775" t="s">
        <v>30978</v>
      </c>
    </row>
    <row r="32776" spans="1:2">
      <c r="A32776" s="1">
        <v>2080100268683</v>
      </c>
      <c r="B32776" t="s">
        <v>30979</v>
      </c>
    </row>
    <row r="32777" spans="1:2">
      <c r="A32777" s="1">
        <v>2080100268690</v>
      </c>
      <c r="B32777" t="s">
        <v>30980</v>
      </c>
    </row>
    <row r="32778" spans="1:2">
      <c r="A32778" s="1">
        <v>2080100268706</v>
      </c>
      <c r="B32778" t="s">
        <v>30981</v>
      </c>
    </row>
    <row r="32779" spans="1:2">
      <c r="A32779" s="1">
        <v>2080100268713</v>
      </c>
      <c r="B32779" t="s">
        <v>30982</v>
      </c>
    </row>
    <row r="32780" spans="1:2">
      <c r="A32780" s="1">
        <v>2080100268720</v>
      </c>
      <c r="B32780" t="s">
        <v>30983</v>
      </c>
    </row>
    <row r="32781" spans="1:2">
      <c r="A32781" s="1">
        <v>2080100268737</v>
      </c>
      <c r="B32781" t="s">
        <v>23606</v>
      </c>
    </row>
    <row r="32782" spans="1:2">
      <c r="A32782" s="1">
        <v>2080100268744</v>
      </c>
      <c r="B32782" t="s">
        <v>30984</v>
      </c>
    </row>
    <row r="32783" spans="1:2">
      <c r="A32783" s="1">
        <v>2080100268751</v>
      </c>
      <c r="B32783" t="s">
        <v>23607</v>
      </c>
    </row>
    <row r="32784" spans="1:2">
      <c r="A32784" s="1">
        <v>2080100268768</v>
      </c>
      <c r="B32784" t="s">
        <v>23608</v>
      </c>
    </row>
    <row r="32785" spans="1:2">
      <c r="A32785" s="1">
        <v>2080100268775</v>
      </c>
      <c r="B32785" t="s">
        <v>23609</v>
      </c>
    </row>
    <row r="32786" spans="1:2">
      <c r="A32786" s="1">
        <v>2080100268782</v>
      </c>
      <c r="B32786" t="s">
        <v>23610</v>
      </c>
    </row>
    <row r="32787" spans="1:2">
      <c r="A32787" s="1">
        <v>2080100268799</v>
      </c>
      <c r="B32787" t="s">
        <v>23611</v>
      </c>
    </row>
    <row r="32788" spans="1:2">
      <c r="A32788" s="1">
        <v>2080100268805</v>
      </c>
      <c r="B32788" t="s">
        <v>30985</v>
      </c>
    </row>
    <row r="32789" spans="1:2">
      <c r="A32789" s="1">
        <v>2080100268812</v>
      </c>
      <c r="B32789" t="s">
        <v>30986</v>
      </c>
    </row>
    <row r="32790" spans="1:2">
      <c r="A32790" s="1">
        <v>2080100268829</v>
      </c>
      <c r="B32790" t="s">
        <v>30987</v>
      </c>
    </row>
    <row r="32791" spans="1:2">
      <c r="A32791" s="1">
        <v>2080100268836</v>
      </c>
      <c r="B32791" t="s">
        <v>30988</v>
      </c>
    </row>
    <row r="32792" spans="1:2">
      <c r="A32792" s="1">
        <v>2080100268843</v>
      </c>
      <c r="B32792" t="s">
        <v>30989</v>
      </c>
    </row>
    <row r="32793" spans="1:2">
      <c r="A32793" s="1">
        <v>2080100268850</v>
      </c>
      <c r="B32793" t="s">
        <v>30990</v>
      </c>
    </row>
    <row r="32794" spans="1:2">
      <c r="A32794" s="1">
        <v>2080100268867</v>
      </c>
      <c r="B32794" t="s">
        <v>30991</v>
      </c>
    </row>
    <row r="32795" spans="1:2">
      <c r="A32795" s="1">
        <v>2080100268874</v>
      </c>
      <c r="B32795" t="s">
        <v>30992</v>
      </c>
    </row>
    <row r="32796" spans="1:2">
      <c r="A32796" s="1">
        <v>2080100268881</v>
      </c>
      <c r="B32796" t="s">
        <v>30993</v>
      </c>
    </row>
    <row r="32797" spans="1:2">
      <c r="A32797" s="1">
        <v>2080100268898</v>
      </c>
      <c r="B32797" t="s">
        <v>30994</v>
      </c>
    </row>
    <row r="32798" spans="1:2">
      <c r="A32798" s="1">
        <v>2080100268904</v>
      </c>
      <c r="B32798" t="s">
        <v>30995</v>
      </c>
    </row>
    <row r="32799" spans="1:2">
      <c r="A32799" s="1">
        <v>2080100268911</v>
      </c>
      <c r="B32799" t="s">
        <v>30996</v>
      </c>
    </row>
    <row r="32800" spans="1:2">
      <c r="A32800" s="1">
        <v>2080100268928</v>
      </c>
      <c r="B32800" t="s">
        <v>30997</v>
      </c>
    </row>
    <row r="32801" spans="1:2">
      <c r="A32801" s="1">
        <v>2080100268935</v>
      </c>
      <c r="B32801" t="s">
        <v>30998</v>
      </c>
    </row>
    <row r="32802" spans="1:2">
      <c r="A32802" s="1">
        <v>2080100268942</v>
      </c>
      <c r="B32802" t="s">
        <v>30999</v>
      </c>
    </row>
    <row r="32803" spans="1:2">
      <c r="A32803" s="1">
        <v>2080100268959</v>
      </c>
      <c r="B32803" t="s">
        <v>31000</v>
      </c>
    </row>
    <row r="32804" spans="1:2">
      <c r="A32804" s="1">
        <v>2080100268966</v>
      </c>
      <c r="B32804" t="s">
        <v>31001</v>
      </c>
    </row>
    <row r="32805" spans="1:2">
      <c r="A32805" s="1">
        <v>2080100268973</v>
      </c>
      <c r="B32805" t="s">
        <v>31002</v>
      </c>
    </row>
    <row r="32806" spans="1:2">
      <c r="A32806" s="1">
        <v>2080100268980</v>
      </c>
      <c r="B32806" t="s">
        <v>31003</v>
      </c>
    </row>
    <row r="32807" spans="1:2">
      <c r="A32807" s="1">
        <v>2080100268997</v>
      </c>
      <c r="B32807" t="s">
        <v>31004</v>
      </c>
    </row>
    <row r="32808" spans="1:2">
      <c r="A32808" s="1">
        <v>2080100269000</v>
      </c>
      <c r="B32808" t="s">
        <v>31005</v>
      </c>
    </row>
    <row r="32809" spans="1:2">
      <c r="A32809" s="1">
        <v>2080100269017</v>
      </c>
      <c r="B32809" t="s">
        <v>23612</v>
      </c>
    </row>
    <row r="32810" spans="1:2">
      <c r="A32810" s="1">
        <v>2080100269024</v>
      </c>
      <c r="B32810" t="s">
        <v>23613</v>
      </c>
    </row>
    <row r="32811" spans="1:2">
      <c r="A32811" s="1">
        <v>2080100269031</v>
      </c>
      <c r="B32811" t="s">
        <v>31006</v>
      </c>
    </row>
    <row r="32812" spans="1:2">
      <c r="A32812" s="1">
        <v>2080100269048</v>
      </c>
      <c r="B32812" t="s">
        <v>31007</v>
      </c>
    </row>
    <row r="32813" spans="1:2">
      <c r="A32813" s="1">
        <v>2080100269055</v>
      </c>
      <c r="B32813" t="s">
        <v>31008</v>
      </c>
    </row>
    <row r="32814" spans="1:2">
      <c r="A32814" s="1">
        <v>2080100269062</v>
      </c>
      <c r="B32814" t="s">
        <v>31009</v>
      </c>
    </row>
    <row r="32815" spans="1:2">
      <c r="A32815" s="1">
        <v>2080100269079</v>
      </c>
      <c r="B32815" t="s">
        <v>31010</v>
      </c>
    </row>
    <row r="32816" spans="1:2">
      <c r="A32816" s="1">
        <v>2080100269086</v>
      </c>
      <c r="B32816" t="s">
        <v>31011</v>
      </c>
    </row>
    <row r="32817" spans="1:2">
      <c r="A32817" s="1">
        <v>2080100269093</v>
      </c>
      <c r="B32817" t="s">
        <v>31012</v>
      </c>
    </row>
    <row r="32818" spans="1:2">
      <c r="A32818" s="1">
        <v>2080100269109</v>
      </c>
      <c r="B32818" t="s">
        <v>31013</v>
      </c>
    </row>
    <row r="32819" spans="1:2">
      <c r="A32819" s="1">
        <v>2080100269116</v>
      </c>
      <c r="B32819" t="s">
        <v>31014</v>
      </c>
    </row>
    <row r="32820" spans="1:2">
      <c r="A32820" s="1">
        <v>2080100269123</v>
      </c>
      <c r="B32820" t="s">
        <v>23614</v>
      </c>
    </row>
    <row r="32821" spans="1:2">
      <c r="A32821" s="1">
        <v>2080100269130</v>
      </c>
      <c r="B32821" t="s">
        <v>23615</v>
      </c>
    </row>
    <row r="32822" spans="1:2">
      <c r="A32822" s="1">
        <v>2080100269147</v>
      </c>
      <c r="B32822" t="s">
        <v>23616</v>
      </c>
    </row>
    <row r="32823" spans="1:2">
      <c r="A32823" s="1">
        <v>2080100269154</v>
      </c>
      <c r="B32823" t="s">
        <v>31015</v>
      </c>
    </row>
    <row r="32824" spans="1:2">
      <c r="A32824" s="1">
        <v>2080100269161</v>
      </c>
      <c r="B32824" t="s">
        <v>31016</v>
      </c>
    </row>
    <row r="32825" spans="1:2">
      <c r="A32825" s="1">
        <v>2080100269178</v>
      </c>
      <c r="B32825" t="s">
        <v>31017</v>
      </c>
    </row>
    <row r="32826" spans="1:2">
      <c r="A32826" s="1">
        <v>2080100269185</v>
      </c>
      <c r="B32826" t="s">
        <v>31018</v>
      </c>
    </row>
    <row r="32827" spans="1:2">
      <c r="A32827" s="1">
        <v>2080100269192</v>
      </c>
      <c r="B32827" t="s">
        <v>31019</v>
      </c>
    </row>
    <row r="32828" spans="1:2">
      <c r="A32828" s="1">
        <v>2080100269208</v>
      </c>
      <c r="B32828" t="s">
        <v>31020</v>
      </c>
    </row>
    <row r="32829" spans="1:2">
      <c r="A32829" s="1">
        <v>2080100269215</v>
      </c>
      <c r="B32829" t="s">
        <v>31021</v>
      </c>
    </row>
    <row r="32830" spans="1:2">
      <c r="A32830" s="1">
        <v>2080100269222</v>
      </c>
      <c r="B32830" t="s">
        <v>31022</v>
      </c>
    </row>
    <row r="32831" spans="1:2">
      <c r="A32831" s="1">
        <v>2080100269239</v>
      </c>
      <c r="B32831" t="s">
        <v>31023</v>
      </c>
    </row>
    <row r="32832" spans="1:2">
      <c r="A32832" s="1">
        <v>2080100269246</v>
      </c>
      <c r="B32832" t="s">
        <v>31024</v>
      </c>
    </row>
    <row r="32833" spans="1:2">
      <c r="A32833" s="1">
        <v>2080100269253</v>
      </c>
      <c r="B32833" t="s">
        <v>31025</v>
      </c>
    </row>
    <row r="32834" spans="1:2">
      <c r="A32834" s="1">
        <v>2080100269260</v>
      </c>
      <c r="B32834" t="s">
        <v>31026</v>
      </c>
    </row>
    <row r="32835" spans="1:2">
      <c r="A32835" s="1">
        <v>2080100269277</v>
      </c>
      <c r="B32835" t="s">
        <v>31027</v>
      </c>
    </row>
    <row r="32836" spans="1:2">
      <c r="A32836" s="1">
        <v>2080100269284</v>
      </c>
      <c r="B32836" t="s">
        <v>31028</v>
      </c>
    </row>
    <row r="32837" spans="1:2">
      <c r="A32837" s="1">
        <v>2080100269291</v>
      </c>
      <c r="B32837" t="s">
        <v>31029</v>
      </c>
    </row>
    <row r="32838" spans="1:2">
      <c r="A32838" s="1">
        <v>2080100269307</v>
      </c>
      <c r="B32838" t="s">
        <v>31030</v>
      </c>
    </row>
    <row r="32839" spans="1:2">
      <c r="A32839" s="1">
        <v>2080100269314</v>
      </c>
      <c r="B32839" t="s">
        <v>31031</v>
      </c>
    </row>
    <row r="32840" spans="1:2">
      <c r="A32840" s="1">
        <v>2080100269321</v>
      </c>
      <c r="B32840" t="s">
        <v>31032</v>
      </c>
    </row>
    <row r="32841" spans="1:2">
      <c r="A32841" s="1">
        <v>2080100269338</v>
      </c>
      <c r="B32841" t="s">
        <v>23619</v>
      </c>
    </row>
    <row r="32842" spans="1:2">
      <c r="A32842" s="1">
        <v>2080100269345</v>
      </c>
      <c r="B32842" t="s">
        <v>23620</v>
      </c>
    </row>
    <row r="32843" spans="1:2">
      <c r="A32843" s="1">
        <v>2080100269352</v>
      </c>
      <c r="B32843" t="s">
        <v>23621</v>
      </c>
    </row>
    <row r="32844" spans="1:2">
      <c r="A32844" s="1">
        <v>2080100269369</v>
      </c>
      <c r="B32844" t="s">
        <v>23622</v>
      </c>
    </row>
    <row r="32845" spans="1:2">
      <c r="A32845" s="1">
        <v>2080100269376</v>
      </c>
      <c r="B32845" t="s">
        <v>23623</v>
      </c>
    </row>
    <row r="32846" spans="1:2">
      <c r="A32846" s="1">
        <v>2080100269383</v>
      </c>
      <c r="B32846" t="s">
        <v>31033</v>
      </c>
    </row>
    <row r="32847" spans="1:2">
      <c r="A32847" s="1">
        <v>2080100269390</v>
      </c>
      <c r="B32847" t="s">
        <v>23624</v>
      </c>
    </row>
    <row r="32848" spans="1:2">
      <c r="A32848" s="1">
        <v>2080100269406</v>
      </c>
      <c r="B32848" t="s">
        <v>31034</v>
      </c>
    </row>
    <row r="32849" spans="1:2">
      <c r="A32849" s="1">
        <v>2080100269413</v>
      </c>
      <c r="B32849" t="s">
        <v>31035</v>
      </c>
    </row>
    <row r="32850" spans="1:2">
      <c r="A32850" s="1">
        <v>2080100269420</v>
      </c>
      <c r="B32850" t="s">
        <v>31036</v>
      </c>
    </row>
    <row r="32851" spans="1:2">
      <c r="A32851" s="1">
        <v>2080100269437</v>
      </c>
      <c r="B32851" t="s">
        <v>31037</v>
      </c>
    </row>
    <row r="32852" spans="1:2">
      <c r="A32852" s="1">
        <v>2080100269444</v>
      </c>
      <c r="B32852" t="s">
        <v>31038</v>
      </c>
    </row>
    <row r="32853" spans="1:2">
      <c r="A32853" s="1">
        <v>2080100269451</v>
      </c>
      <c r="B32853" t="s">
        <v>31039</v>
      </c>
    </row>
    <row r="32854" spans="1:2">
      <c r="A32854" s="1">
        <v>2080100269468</v>
      </c>
      <c r="B32854" t="s">
        <v>31040</v>
      </c>
    </row>
    <row r="32855" spans="1:2">
      <c r="A32855" s="1">
        <v>2080100269475</v>
      </c>
      <c r="B32855" t="s">
        <v>31041</v>
      </c>
    </row>
    <row r="32856" spans="1:2">
      <c r="A32856" s="1">
        <v>2080100269482</v>
      </c>
      <c r="B32856" t="s">
        <v>31042</v>
      </c>
    </row>
    <row r="32857" spans="1:2">
      <c r="A32857" s="1">
        <v>2080100269499</v>
      </c>
      <c r="B32857" t="s">
        <v>31043</v>
      </c>
    </row>
    <row r="32858" spans="1:2">
      <c r="A32858" s="1">
        <v>2080100269505</v>
      </c>
      <c r="B32858" t="s">
        <v>31044</v>
      </c>
    </row>
    <row r="32859" spans="1:2">
      <c r="A32859" s="1">
        <v>2080100269512</v>
      </c>
      <c r="B32859" t="s">
        <v>31045</v>
      </c>
    </row>
    <row r="32860" spans="1:2">
      <c r="A32860" s="1">
        <v>2080100269529</v>
      </c>
      <c r="B32860" t="s">
        <v>31046</v>
      </c>
    </row>
    <row r="32861" spans="1:2">
      <c r="A32861" s="1">
        <v>2080100269536</v>
      </c>
      <c r="B32861" t="s">
        <v>31047</v>
      </c>
    </row>
    <row r="32862" spans="1:2">
      <c r="A32862" s="1">
        <v>2080100269543</v>
      </c>
      <c r="B32862" t="s">
        <v>31048</v>
      </c>
    </row>
    <row r="32863" spans="1:2">
      <c r="A32863" s="1">
        <v>2080100269550</v>
      </c>
      <c r="B32863" t="s">
        <v>31049</v>
      </c>
    </row>
    <row r="32864" spans="1:2">
      <c r="A32864" s="1">
        <v>2080100269567</v>
      </c>
      <c r="B32864" t="s">
        <v>31050</v>
      </c>
    </row>
    <row r="32865" spans="1:2">
      <c r="A32865" s="1">
        <v>2080100269574</v>
      </c>
      <c r="B32865" t="s">
        <v>31051</v>
      </c>
    </row>
    <row r="32866" spans="1:2">
      <c r="A32866" s="1">
        <v>2080100269581</v>
      </c>
      <c r="B32866" t="s">
        <v>31052</v>
      </c>
    </row>
    <row r="32867" spans="1:2">
      <c r="A32867" s="1">
        <v>2080100269598</v>
      </c>
      <c r="B32867" t="s">
        <v>31053</v>
      </c>
    </row>
    <row r="32868" spans="1:2">
      <c r="A32868" s="1">
        <v>2080100269604</v>
      </c>
      <c r="B32868" t="s">
        <v>31054</v>
      </c>
    </row>
    <row r="32869" spans="1:2">
      <c r="A32869" s="1">
        <v>2080100269611</v>
      </c>
      <c r="B32869" t="s">
        <v>31055</v>
      </c>
    </row>
    <row r="32870" spans="1:2">
      <c r="A32870" s="1">
        <v>2080100269628</v>
      </c>
      <c r="B32870" t="s">
        <v>31056</v>
      </c>
    </row>
    <row r="32871" spans="1:2">
      <c r="A32871" s="1">
        <v>2080100269635</v>
      </c>
      <c r="B32871" t="s">
        <v>31057</v>
      </c>
    </row>
    <row r="32872" spans="1:2">
      <c r="A32872" s="1">
        <v>2080100269642</v>
      </c>
      <c r="B32872" t="s">
        <v>31058</v>
      </c>
    </row>
    <row r="32873" spans="1:2">
      <c r="A32873" s="1">
        <v>2080100269659</v>
      </c>
      <c r="B32873" t="s">
        <v>31059</v>
      </c>
    </row>
    <row r="32874" spans="1:2">
      <c r="A32874" s="1">
        <v>2080100269666</v>
      </c>
      <c r="B32874" t="s">
        <v>31060</v>
      </c>
    </row>
    <row r="32875" spans="1:2">
      <c r="A32875" s="1">
        <v>2080100269673</v>
      </c>
      <c r="B32875" t="s">
        <v>31061</v>
      </c>
    </row>
    <row r="32876" spans="1:2">
      <c r="A32876" s="1">
        <v>2080100269680</v>
      </c>
      <c r="B32876" t="s">
        <v>31062</v>
      </c>
    </row>
    <row r="32877" spans="1:2">
      <c r="A32877" s="1">
        <v>2080100269697</v>
      </c>
      <c r="B32877" t="s">
        <v>31063</v>
      </c>
    </row>
    <row r="32878" spans="1:2">
      <c r="A32878" s="1">
        <v>2080100269703</v>
      </c>
      <c r="B32878" t="s">
        <v>31064</v>
      </c>
    </row>
    <row r="32879" spans="1:2">
      <c r="A32879" s="1">
        <v>2080100269710</v>
      </c>
      <c r="B32879" t="s">
        <v>31065</v>
      </c>
    </row>
    <row r="32880" spans="1:2">
      <c r="A32880" s="1">
        <v>2080100269727</v>
      </c>
      <c r="B32880" t="s">
        <v>31066</v>
      </c>
    </row>
    <row r="32881" spans="1:2">
      <c r="A32881" s="1">
        <v>2080100269734</v>
      </c>
      <c r="B32881" t="s">
        <v>31067</v>
      </c>
    </row>
    <row r="32882" spans="1:2">
      <c r="A32882" s="1">
        <v>2080100269741</v>
      </c>
      <c r="B32882" t="s">
        <v>31068</v>
      </c>
    </row>
    <row r="32883" spans="1:2">
      <c r="A32883" s="1">
        <v>2080100269758</v>
      </c>
      <c r="B32883" t="s">
        <v>31069</v>
      </c>
    </row>
    <row r="32884" spans="1:2">
      <c r="A32884" s="1">
        <v>2080100269765</v>
      </c>
      <c r="B32884" t="s">
        <v>31070</v>
      </c>
    </row>
    <row r="32885" spans="1:2">
      <c r="A32885" s="1">
        <v>2080100269772</v>
      </c>
      <c r="B32885" t="s">
        <v>31071</v>
      </c>
    </row>
    <row r="32886" spans="1:2">
      <c r="A32886" s="1">
        <v>2080100269789</v>
      </c>
      <c r="B32886" t="s">
        <v>31072</v>
      </c>
    </row>
    <row r="32887" spans="1:2">
      <c r="A32887" s="1">
        <v>2080100269796</v>
      </c>
      <c r="B32887" t="s">
        <v>31073</v>
      </c>
    </row>
    <row r="32888" spans="1:2">
      <c r="A32888" s="1">
        <v>2080100269802</v>
      </c>
      <c r="B32888" t="s">
        <v>31074</v>
      </c>
    </row>
    <row r="32889" spans="1:2">
      <c r="A32889" s="1">
        <v>2080100269819</v>
      </c>
      <c r="B32889" t="s">
        <v>31075</v>
      </c>
    </row>
    <row r="32890" spans="1:2">
      <c r="A32890" s="1">
        <v>2080100269826</v>
      </c>
      <c r="B32890" t="s">
        <v>31076</v>
      </c>
    </row>
    <row r="32891" spans="1:2">
      <c r="A32891" s="1">
        <v>2080100269833</v>
      </c>
      <c r="B32891" t="s">
        <v>31077</v>
      </c>
    </row>
    <row r="32892" spans="1:2">
      <c r="A32892" s="1">
        <v>2080100269840</v>
      </c>
      <c r="B32892" t="s">
        <v>31078</v>
      </c>
    </row>
    <row r="32893" spans="1:2">
      <c r="A32893" s="1">
        <v>2080100269857</v>
      </c>
      <c r="B32893" t="s">
        <v>31079</v>
      </c>
    </row>
    <row r="32894" spans="1:2">
      <c r="A32894" s="1">
        <v>2080100269864</v>
      </c>
      <c r="B32894" t="s">
        <v>31080</v>
      </c>
    </row>
    <row r="32895" spans="1:2">
      <c r="A32895" s="1">
        <v>2080100269871</v>
      </c>
      <c r="B32895" t="s">
        <v>31081</v>
      </c>
    </row>
    <row r="32896" spans="1:2">
      <c r="A32896" s="1">
        <v>2080100269888</v>
      </c>
      <c r="B32896" t="s">
        <v>31082</v>
      </c>
    </row>
    <row r="32897" spans="1:2">
      <c r="A32897" s="1">
        <v>2080100269895</v>
      </c>
      <c r="B32897" t="s">
        <v>31083</v>
      </c>
    </row>
    <row r="32898" spans="1:2">
      <c r="A32898" s="1">
        <v>2080100269901</v>
      </c>
      <c r="B32898" t="s">
        <v>31084</v>
      </c>
    </row>
    <row r="32899" spans="1:2">
      <c r="A32899" s="1">
        <v>2080100269918</v>
      </c>
      <c r="B32899" t="s">
        <v>31085</v>
      </c>
    </row>
    <row r="32900" spans="1:2">
      <c r="A32900" s="1">
        <v>2080100269925</v>
      </c>
      <c r="B32900" t="s">
        <v>31086</v>
      </c>
    </row>
    <row r="32901" spans="1:2">
      <c r="A32901" s="1">
        <v>2080100269932</v>
      </c>
      <c r="B32901" t="s">
        <v>31087</v>
      </c>
    </row>
    <row r="32902" spans="1:2">
      <c r="A32902" s="1">
        <v>2080100269949</v>
      </c>
      <c r="B32902" t="s">
        <v>31088</v>
      </c>
    </row>
    <row r="32903" spans="1:2">
      <c r="A32903" s="1">
        <v>2080100269956</v>
      </c>
      <c r="B32903" t="s">
        <v>31089</v>
      </c>
    </row>
    <row r="32904" spans="1:2">
      <c r="A32904" s="1">
        <v>2080100269963</v>
      </c>
      <c r="B32904" t="s">
        <v>31090</v>
      </c>
    </row>
    <row r="32905" spans="1:2">
      <c r="A32905" s="1">
        <v>2080100269970</v>
      </c>
      <c r="B32905" t="s">
        <v>31091</v>
      </c>
    </row>
    <row r="32906" spans="1:2">
      <c r="A32906" s="1">
        <v>2080100269987</v>
      </c>
      <c r="B32906" t="s">
        <v>31092</v>
      </c>
    </row>
    <row r="32907" spans="1:2">
      <c r="A32907" s="1">
        <v>2080100269994</v>
      </c>
      <c r="B32907" t="s">
        <v>31093</v>
      </c>
    </row>
    <row r="32908" spans="1:2">
      <c r="A32908" s="1">
        <v>2080100270006</v>
      </c>
      <c r="B32908" t="s">
        <v>31094</v>
      </c>
    </row>
    <row r="32909" spans="1:2">
      <c r="A32909" s="1">
        <v>2080100270013</v>
      </c>
      <c r="B32909" t="s">
        <v>31095</v>
      </c>
    </row>
    <row r="32910" spans="1:2">
      <c r="A32910" s="1">
        <v>2080100270020</v>
      </c>
      <c r="B32910" t="s">
        <v>31096</v>
      </c>
    </row>
    <row r="32911" spans="1:2">
      <c r="A32911" s="1">
        <v>2080100270037</v>
      </c>
      <c r="B32911" t="s">
        <v>31097</v>
      </c>
    </row>
    <row r="32912" spans="1:2">
      <c r="A32912" s="1">
        <v>2080100270044</v>
      </c>
      <c r="B32912" t="s">
        <v>31098</v>
      </c>
    </row>
    <row r="32913" spans="1:2">
      <c r="A32913" s="1">
        <v>2080100270051</v>
      </c>
      <c r="B32913" t="s">
        <v>31099</v>
      </c>
    </row>
    <row r="32914" spans="1:2">
      <c r="A32914" s="1">
        <v>2080100270068</v>
      </c>
      <c r="B32914" t="s">
        <v>23627</v>
      </c>
    </row>
    <row r="32915" spans="1:2">
      <c r="A32915" s="1">
        <v>2080100270075</v>
      </c>
      <c r="B32915" t="s">
        <v>31100</v>
      </c>
    </row>
    <row r="32916" spans="1:2">
      <c r="A32916" s="1">
        <v>2080100270082</v>
      </c>
      <c r="B32916" t="s">
        <v>31101</v>
      </c>
    </row>
    <row r="32917" spans="1:2">
      <c r="A32917" s="1">
        <v>2080100270099</v>
      </c>
      <c r="B32917" t="s">
        <v>31102</v>
      </c>
    </row>
    <row r="32918" spans="1:2">
      <c r="A32918" s="1">
        <v>2080100270105</v>
      </c>
      <c r="B32918" t="s">
        <v>31103</v>
      </c>
    </row>
    <row r="32919" spans="1:2">
      <c r="A32919" s="1">
        <v>2080100270112</v>
      </c>
      <c r="B32919" t="s">
        <v>31104</v>
      </c>
    </row>
    <row r="32920" spans="1:2">
      <c r="A32920" s="1">
        <v>2080100270129</v>
      </c>
      <c r="B32920" t="s">
        <v>31105</v>
      </c>
    </row>
    <row r="32921" spans="1:2">
      <c r="A32921" s="1">
        <v>2080100270136</v>
      </c>
      <c r="B32921" t="s">
        <v>31106</v>
      </c>
    </row>
    <row r="32922" spans="1:2">
      <c r="A32922" s="1">
        <v>2080100270143</v>
      </c>
      <c r="B32922" t="s">
        <v>23628</v>
      </c>
    </row>
    <row r="32923" spans="1:2">
      <c r="A32923" s="1">
        <v>2080100270150</v>
      </c>
      <c r="B32923" t="s">
        <v>31107</v>
      </c>
    </row>
    <row r="32924" spans="1:2">
      <c r="A32924" s="1">
        <v>2080100270167</v>
      </c>
      <c r="B32924" t="s">
        <v>31108</v>
      </c>
    </row>
    <row r="32925" spans="1:2">
      <c r="A32925" s="1">
        <v>2080100270174</v>
      </c>
      <c r="B32925" t="s">
        <v>22875</v>
      </c>
    </row>
    <row r="32926" spans="1:2">
      <c r="A32926" s="1">
        <v>2080100270181</v>
      </c>
      <c r="B32926" t="s">
        <v>31109</v>
      </c>
    </row>
    <row r="32927" spans="1:2">
      <c r="A32927" s="1">
        <v>2080100270198</v>
      </c>
      <c r="B32927" t="s">
        <v>31110</v>
      </c>
    </row>
    <row r="32928" spans="1:2">
      <c r="A32928" s="1">
        <v>2080100270204</v>
      </c>
      <c r="B32928" t="s">
        <v>31111</v>
      </c>
    </row>
    <row r="32929" spans="1:2">
      <c r="A32929" s="1">
        <v>2080100270211</v>
      </c>
      <c r="B32929" t="s">
        <v>31112</v>
      </c>
    </row>
    <row r="32930" spans="1:2">
      <c r="A32930" s="1">
        <v>2080100270228</v>
      </c>
      <c r="B32930" t="s">
        <v>31113</v>
      </c>
    </row>
    <row r="32931" spans="1:2">
      <c r="A32931" s="1">
        <v>2080100270235</v>
      </c>
      <c r="B32931" t="s">
        <v>31114</v>
      </c>
    </row>
    <row r="32932" spans="1:2">
      <c r="A32932" s="1">
        <v>2080100270242</v>
      </c>
      <c r="B32932" t="s">
        <v>31115</v>
      </c>
    </row>
    <row r="32933" spans="1:2">
      <c r="A32933" s="1">
        <v>2080100270259</v>
      </c>
      <c r="B32933" t="s">
        <v>22876</v>
      </c>
    </row>
    <row r="32934" spans="1:2">
      <c r="A32934" s="1">
        <v>2080100270266</v>
      </c>
      <c r="B32934" t="s">
        <v>22877</v>
      </c>
    </row>
    <row r="32935" spans="1:2">
      <c r="A32935" s="1">
        <v>2080100270273</v>
      </c>
      <c r="B32935" t="s">
        <v>31116</v>
      </c>
    </row>
    <row r="32936" spans="1:2">
      <c r="A32936" s="1">
        <v>2080100270280</v>
      </c>
      <c r="B32936" t="s">
        <v>22878</v>
      </c>
    </row>
    <row r="32937" spans="1:2">
      <c r="A32937" s="1">
        <v>2080100270297</v>
      </c>
      <c r="B32937" t="s">
        <v>22879</v>
      </c>
    </row>
    <row r="32938" spans="1:2">
      <c r="A32938" s="1">
        <v>2080100270303</v>
      </c>
      <c r="B32938" t="s">
        <v>22880</v>
      </c>
    </row>
    <row r="32939" spans="1:2">
      <c r="A32939" s="1">
        <v>2080100270310</v>
      </c>
      <c r="B32939" t="s">
        <v>22881</v>
      </c>
    </row>
    <row r="32940" spans="1:2">
      <c r="A32940" s="1">
        <v>2080100270327</v>
      </c>
      <c r="B32940" t="s">
        <v>22882</v>
      </c>
    </row>
    <row r="32941" spans="1:2">
      <c r="A32941" s="1">
        <v>2080100270334</v>
      </c>
      <c r="B32941" t="s">
        <v>22883</v>
      </c>
    </row>
    <row r="32942" spans="1:2">
      <c r="A32942" s="1">
        <v>2080100270341</v>
      </c>
      <c r="B32942" t="s">
        <v>22884</v>
      </c>
    </row>
    <row r="32943" spans="1:2">
      <c r="A32943" s="1">
        <v>2080100270358</v>
      </c>
      <c r="B32943" t="s">
        <v>31117</v>
      </c>
    </row>
    <row r="32944" spans="1:2">
      <c r="A32944" s="1">
        <v>2080100270365</v>
      </c>
      <c r="B32944" t="s">
        <v>31118</v>
      </c>
    </row>
    <row r="32945" spans="1:2">
      <c r="A32945" s="1">
        <v>2080100270372</v>
      </c>
      <c r="B32945" t="s">
        <v>31119</v>
      </c>
    </row>
    <row r="32946" spans="1:2">
      <c r="A32946" s="1">
        <v>2080100270389</v>
      </c>
      <c r="B32946" t="s">
        <v>31120</v>
      </c>
    </row>
    <row r="32947" spans="1:2">
      <c r="A32947" s="1">
        <v>2080100270396</v>
      </c>
      <c r="B32947" t="s">
        <v>31121</v>
      </c>
    </row>
    <row r="32948" spans="1:2">
      <c r="A32948" s="1">
        <v>2080100270402</v>
      </c>
      <c r="B32948" t="s">
        <v>31122</v>
      </c>
    </row>
    <row r="32949" spans="1:2">
      <c r="A32949" s="1">
        <v>2080100270419</v>
      </c>
      <c r="B32949" t="s">
        <v>31123</v>
      </c>
    </row>
    <row r="32950" spans="1:2">
      <c r="A32950" s="1">
        <v>2080100270426</v>
      </c>
      <c r="B32950" t="s">
        <v>31124</v>
      </c>
    </row>
    <row r="32951" spans="1:2">
      <c r="A32951" s="1">
        <v>2080100270433</v>
      </c>
      <c r="B32951" t="s">
        <v>31125</v>
      </c>
    </row>
    <row r="32952" spans="1:2">
      <c r="A32952" s="1">
        <v>2080100270440</v>
      </c>
      <c r="B32952" t="s">
        <v>31126</v>
      </c>
    </row>
    <row r="32953" spans="1:2">
      <c r="A32953" s="1">
        <v>2080100270457</v>
      </c>
      <c r="B32953" t="s">
        <v>31127</v>
      </c>
    </row>
    <row r="32954" spans="1:2">
      <c r="A32954" s="1">
        <v>2080100270464</v>
      </c>
      <c r="B32954" t="s">
        <v>31128</v>
      </c>
    </row>
    <row r="32955" spans="1:2">
      <c r="A32955" s="1">
        <v>2080100270471</v>
      </c>
      <c r="B32955" t="s">
        <v>31129</v>
      </c>
    </row>
    <row r="32956" spans="1:2">
      <c r="A32956" s="1">
        <v>2080100270488</v>
      </c>
      <c r="B32956" t="s">
        <v>31130</v>
      </c>
    </row>
    <row r="32957" spans="1:2">
      <c r="A32957" s="1">
        <v>2080100270495</v>
      </c>
      <c r="B32957" t="s">
        <v>31131</v>
      </c>
    </row>
    <row r="32958" spans="1:2">
      <c r="A32958" s="1">
        <v>2080100270501</v>
      </c>
      <c r="B32958" t="s">
        <v>31132</v>
      </c>
    </row>
    <row r="32959" spans="1:2">
      <c r="A32959" s="1">
        <v>2080100270518</v>
      </c>
      <c r="B32959" t="s">
        <v>31133</v>
      </c>
    </row>
    <row r="32960" spans="1:2">
      <c r="A32960" s="1">
        <v>2080100270525</v>
      </c>
      <c r="B32960" t="s">
        <v>31134</v>
      </c>
    </row>
    <row r="32961" spans="1:2">
      <c r="A32961" s="1">
        <v>2080100270532</v>
      </c>
      <c r="B32961" t="s">
        <v>31135</v>
      </c>
    </row>
    <row r="32962" spans="1:2">
      <c r="A32962" s="1">
        <v>2080100270549</v>
      </c>
      <c r="B32962" t="s">
        <v>31136</v>
      </c>
    </row>
    <row r="32963" spans="1:2">
      <c r="A32963" s="1">
        <v>2080100270556</v>
      </c>
      <c r="B32963" t="s">
        <v>31137</v>
      </c>
    </row>
    <row r="32964" spans="1:2">
      <c r="A32964" s="1">
        <v>2080100270563</v>
      </c>
      <c r="B32964" t="s">
        <v>31138</v>
      </c>
    </row>
    <row r="32965" spans="1:2">
      <c r="A32965" s="1">
        <v>2080100270570</v>
      </c>
      <c r="B32965" t="s">
        <v>31139</v>
      </c>
    </row>
    <row r="32966" spans="1:2">
      <c r="A32966" s="1">
        <v>2080100270587</v>
      </c>
      <c r="B32966" t="s">
        <v>31140</v>
      </c>
    </row>
    <row r="32967" spans="1:2">
      <c r="A32967" s="1">
        <v>2080100270594</v>
      </c>
      <c r="B32967" t="s">
        <v>31141</v>
      </c>
    </row>
    <row r="32968" spans="1:2">
      <c r="A32968" s="1">
        <v>2080100270600</v>
      </c>
      <c r="B32968" t="s">
        <v>31142</v>
      </c>
    </row>
    <row r="32969" spans="1:2">
      <c r="A32969" s="1">
        <v>2080100270617</v>
      </c>
      <c r="B32969" t="s">
        <v>31143</v>
      </c>
    </row>
    <row r="32970" spans="1:2">
      <c r="A32970" s="1">
        <v>2080100270624</v>
      </c>
      <c r="B32970" t="s">
        <v>31144</v>
      </c>
    </row>
    <row r="32971" spans="1:2">
      <c r="A32971" s="1">
        <v>2080100270631</v>
      </c>
      <c r="B32971" t="s">
        <v>31145</v>
      </c>
    </row>
    <row r="32972" spans="1:2">
      <c r="A32972" s="1">
        <v>2080100270648</v>
      </c>
      <c r="B32972" t="s">
        <v>31146</v>
      </c>
    </row>
    <row r="32973" spans="1:2">
      <c r="A32973" s="1">
        <v>2080100270655</v>
      </c>
      <c r="B32973" t="s">
        <v>31147</v>
      </c>
    </row>
    <row r="32974" spans="1:2">
      <c r="A32974" s="1">
        <v>2080100270662</v>
      </c>
      <c r="B32974" t="s">
        <v>31148</v>
      </c>
    </row>
    <row r="32975" spans="1:2">
      <c r="A32975" s="1">
        <v>2080100270679</v>
      </c>
      <c r="B32975" t="s">
        <v>31149</v>
      </c>
    </row>
    <row r="32976" spans="1:2">
      <c r="A32976" s="1">
        <v>2080100270686</v>
      </c>
      <c r="B32976" t="s">
        <v>31150</v>
      </c>
    </row>
    <row r="32977" spans="1:2">
      <c r="A32977" s="1">
        <v>2080100270693</v>
      </c>
      <c r="B32977" t="s">
        <v>31151</v>
      </c>
    </row>
    <row r="32978" spans="1:2">
      <c r="A32978" s="1">
        <v>2080100270709</v>
      </c>
      <c r="B32978" t="s">
        <v>31152</v>
      </c>
    </row>
    <row r="32979" spans="1:2">
      <c r="A32979" s="1">
        <v>2080100270716</v>
      </c>
      <c r="B32979" t="s">
        <v>31153</v>
      </c>
    </row>
    <row r="32980" spans="1:2">
      <c r="A32980" s="1">
        <v>2080100270723</v>
      </c>
      <c r="B32980" t="s">
        <v>31154</v>
      </c>
    </row>
    <row r="32981" spans="1:2">
      <c r="A32981" s="1">
        <v>2080100270730</v>
      </c>
      <c r="B32981" t="s">
        <v>31155</v>
      </c>
    </row>
    <row r="32982" spans="1:2">
      <c r="A32982" s="1">
        <v>2080100270747</v>
      </c>
      <c r="B32982" t="s">
        <v>31156</v>
      </c>
    </row>
    <row r="32983" spans="1:2">
      <c r="A32983" s="1">
        <v>2080100270754</v>
      </c>
      <c r="B32983" t="s">
        <v>31157</v>
      </c>
    </row>
    <row r="32984" spans="1:2">
      <c r="A32984" s="1">
        <v>2080100270761</v>
      </c>
      <c r="B32984" t="s">
        <v>31158</v>
      </c>
    </row>
    <row r="32985" spans="1:2">
      <c r="A32985" s="1">
        <v>2080100270778</v>
      </c>
      <c r="B32985" t="s">
        <v>31159</v>
      </c>
    </row>
    <row r="32986" spans="1:2">
      <c r="A32986" s="1">
        <v>2080100270785</v>
      </c>
      <c r="B32986" t="s">
        <v>31160</v>
      </c>
    </row>
    <row r="32987" spans="1:2">
      <c r="A32987" s="1">
        <v>2080100270792</v>
      </c>
      <c r="B32987" t="s">
        <v>31161</v>
      </c>
    </row>
    <row r="32988" spans="1:2">
      <c r="A32988" s="1">
        <v>2080100270808</v>
      </c>
      <c r="B32988" t="s">
        <v>31162</v>
      </c>
    </row>
    <row r="32989" spans="1:2">
      <c r="A32989" s="1">
        <v>2080100270815</v>
      </c>
      <c r="B32989" t="s">
        <v>31163</v>
      </c>
    </row>
    <row r="32990" spans="1:2">
      <c r="A32990" s="1">
        <v>2080100270822</v>
      </c>
      <c r="B32990" t="s">
        <v>31164</v>
      </c>
    </row>
    <row r="32991" spans="1:2">
      <c r="A32991" s="1">
        <v>2080100270839</v>
      </c>
      <c r="B32991" t="s">
        <v>31165</v>
      </c>
    </row>
    <row r="32992" spans="1:2">
      <c r="A32992" s="1">
        <v>2080100270846</v>
      </c>
      <c r="B32992" t="s">
        <v>31166</v>
      </c>
    </row>
    <row r="32993" spans="1:2">
      <c r="A32993" s="1">
        <v>2080100270853</v>
      </c>
      <c r="B32993" t="s">
        <v>31167</v>
      </c>
    </row>
    <row r="32994" spans="1:2">
      <c r="A32994" s="1">
        <v>2080100270860</v>
      </c>
      <c r="B32994" t="s">
        <v>31168</v>
      </c>
    </row>
    <row r="32995" spans="1:2">
      <c r="A32995" s="1">
        <v>2080100270877</v>
      </c>
      <c r="B32995" t="s">
        <v>31169</v>
      </c>
    </row>
    <row r="32996" spans="1:2">
      <c r="A32996" s="1">
        <v>2080100270884</v>
      </c>
      <c r="B32996" t="s">
        <v>31170</v>
      </c>
    </row>
    <row r="32997" spans="1:2">
      <c r="A32997" s="1">
        <v>2080100270891</v>
      </c>
      <c r="B32997" t="s">
        <v>31171</v>
      </c>
    </row>
    <row r="32998" spans="1:2">
      <c r="A32998" s="1">
        <v>2080100270907</v>
      </c>
      <c r="B32998" t="s">
        <v>31172</v>
      </c>
    </row>
    <row r="32999" spans="1:2">
      <c r="A32999" s="1">
        <v>2080100270914</v>
      </c>
      <c r="B32999" t="s">
        <v>23631</v>
      </c>
    </row>
    <row r="33000" spans="1:2">
      <c r="A33000" s="1">
        <v>2080100270921</v>
      </c>
      <c r="B33000" t="s">
        <v>23632</v>
      </c>
    </row>
    <row r="33001" spans="1:2">
      <c r="A33001" s="1">
        <v>2080100270938</v>
      </c>
      <c r="B33001" t="s">
        <v>31173</v>
      </c>
    </row>
    <row r="33002" spans="1:2">
      <c r="A33002" s="1">
        <v>2080100270945</v>
      </c>
      <c r="B33002" t="s">
        <v>31174</v>
      </c>
    </row>
    <row r="33003" spans="1:2">
      <c r="A33003" s="1">
        <v>2080100270952</v>
      </c>
      <c r="B33003" t="s">
        <v>31175</v>
      </c>
    </row>
    <row r="33004" spans="1:2">
      <c r="A33004" s="1">
        <v>2080100270969</v>
      </c>
      <c r="B33004" t="s">
        <v>31176</v>
      </c>
    </row>
    <row r="33005" spans="1:2">
      <c r="A33005" s="1">
        <v>2080100270976</v>
      </c>
      <c r="B33005" t="s">
        <v>31177</v>
      </c>
    </row>
    <row r="33006" spans="1:2">
      <c r="A33006" s="1">
        <v>2080100270983</v>
      </c>
      <c r="B33006" t="s">
        <v>31178</v>
      </c>
    </row>
    <row r="33007" spans="1:2">
      <c r="A33007" s="1">
        <v>2080100270990</v>
      </c>
      <c r="B33007" t="s">
        <v>31179</v>
      </c>
    </row>
    <row r="33008" spans="1:2">
      <c r="A33008" s="1">
        <v>2080100271003</v>
      </c>
      <c r="B33008" t="s">
        <v>31180</v>
      </c>
    </row>
    <row r="33009" spans="1:2">
      <c r="A33009" s="1">
        <v>2080100271010</v>
      </c>
      <c r="B33009" t="s">
        <v>31181</v>
      </c>
    </row>
    <row r="33010" spans="1:2">
      <c r="A33010" s="1">
        <v>2080100271027</v>
      </c>
      <c r="B33010" t="s">
        <v>31182</v>
      </c>
    </row>
    <row r="33011" spans="1:2">
      <c r="A33011" s="1">
        <v>2080100271034</v>
      </c>
      <c r="B33011" t="s">
        <v>31183</v>
      </c>
    </row>
    <row r="33012" spans="1:2">
      <c r="A33012" s="1">
        <v>2080100271041</v>
      </c>
      <c r="B33012" t="s">
        <v>31184</v>
      </c>
    </row>
    <row r="33013" spans="1:2">
      <c r="A33013" s="1">
        <v>2080100271058</v>
      </c>
      <c r="B33013" t="s">
        <v>31185</v>
      </c>
    </row>
    <row r="33014" spans="1:2">
      <c r="A33014" s="1">
        <v>2080100271065</v>
      </c>
      <c r="B33014" t="s">
        <v>31186</v>
      </c>
    </row>
    <row r="33015" spans="1:2">
      <c r="A33015" s="1">
        <v>2080100271072</v>
      </c>
      <c r="B33015" t="s">
        <v>31187</v>
      </c>
    </row>
    <row r="33016" spans="1:2">
      <c r="A33016" s="1">
        <v>2080100271089</v>
      </c>
      <c r="B33016" t="s">
        <v>31188</v>
      </c>
    </row>
    <row r="33017" spans="1:2">
      <c r="A33017" s="1">
        <v>2080100271096</v>
      </c>
      <c r="B33017" t="s">
        <v>31189</v>
      </c>
    </row>
    <row r="33018" spans="1:2">
      <c r="A33018" s="1">
        <v>2080100271102</v>
      </c>
      <c r="B33018" t="s">
        <v>31190</v>
      </c>
    </row>
    <row r="33019" spans="1:2">
      <c r="A33019" s="1">
        <v>2080100271119</v>
      </c>
      <c r="B33019" t="s">
        <v>31191</v>
      </c>
    </row>
    <row r="33020" spans="1:2">
      <c r="A33020" s="1">
        <v>2080100271126</v>
      </c>
      <c r="B33020" t="s">
        <v>31192</v>
      </c>
    </row>
    <row r="33021" spans="1:2">
      <c r="A33021" s="1">
        <v>2080100271133</v>
      </c>
      <c r="B33021" t="s">
        <v>31193</v>
      </c>
    </row>
    <row r="33022" spans="1:2">
      <c r="A33022" s="1">
        <v>2080100271140</v>
      </c>
      <c r="B33022" t="s">
        <v>31194</v>
      </c>
    </row>
    <row r="33023" spans="1:2">
      <c r="A33023" s="1">
        <v>2080100271157</v>
      </c>
      <c r="B33023" t="s">
        <v>31195</v>
      </c>
    </row>
    <row r="33024" spans="1:2">
      <c r="A33024" s="1">
        <v>2080100271164</v>
      </c>
      <c r="B33024" t="s">
        <v>31196</v>
      </c>
    </row>
    <row r="33025" spans="1:2">
      <c r="A33025" s="1">
        <v>2080100271171</v>
      </c>
      <c r="B33025" t="s">
        <v>31197</v>
      </c>
    </row>
    <row r="33026" spans="1:2">
      <c r="A33026" s="1">
        <v>2080100271188</v>
      </c>
      <c r="B33026" t="s">
        <v>31198</v>
      </c>
    </row>
    <row r="33027" spans="1:2">
      <c r="A33027" s="1">
        <v>2080100271195</v>
      </c>
      <c r="B33027" t="s">
        <v>31199</v>
      </c>
    </row>
    <row r="33028" spans="1:2">
      <c r="A33028" s="1">
        <v>2080100271201</v>
      </c>
      <c r="B33028" t="s">
        <v>31200</v>
      </c>
    </row>
    <row r="33029" spans="1:2">
      <c r="A33029" s="1">
        <v>2080100271218</v>
      </c>
      <c r="B33029" t="s">
        <v>31201</v>
      </c>
    </row>
    <row r="33030" spans="1:2">
      <c r="A33030" s="1">
        <v>2080100271225</v>
      </c>
      <c r="B33030" t="s">
        <v>31202</v>
      </c>
    </row>
    <row r="33031" spans="1:2">
      <c r="A33031" s="1">
        <v>2080100271232</v>
      </c>
      <c r="B33031" t="s">
        <v>31203</v>
      </c>
    </row>
    <row r="33032" spans="1:2">
      <c r="A33032" s="1">
        <v>2080100271249</v>
      </c>
      <c r="B33032" t="s">
        <v>31204</v>
      </c>
    </row>
    <row r="33033" spans="1:2">
      <c r="A33033" s="1">
        <v>2080100271256</v>
      </c>
      <c r="B33033" t="s">
        <v>31205</v>
      </c>
    </row>
    <row r="33034" spans="1:2">
      <c r="A33034" s="1">
        <v>2080100271263</v>
      </c>
      <c r="B33034" t="s">
        <v>31206</v>
      </c>
    </row>
    <row r="33035" spans="1:2">
      <c r="A33035" s="1">
        <v>2080100271270</v>
      </c>
      <c r="B33035" t="s">
        <v>31207</v>
      </c>
    </row>
    <row r="33036" spans="1:2">
      <c r="A33036" s="1">
        <v>2080100271287</v>
      </c>
      <c r="B33036" t="s">
        <v>31208</v>
      </c>
    </row>
    <row r="33037" spans="1:2">
      <c r="A33037" s="1">
        <v>2080100271294</v>
      </c>
      <c r="B33037" t="s">
        <v>31209</v>
      </c>
    </row>
    <row r="33038" spans="1:2">
      <c r="A33038" s="1">
        <v>2080100271300</v>
      </c>
      <c r="B33038" t="s">
        <v>31210</v>
      </c>
    </row>
    <row r="33039" spans="1:2">
      <c r="A33039" s="1">
        <v>2080100271317</v>
      </c>
      <c r="B33039" t="s">
        <v>31211</v>
      </c>
    </row>
    <row r="33040" spans="1:2">
      <c r="A33040" s="1">
        <v>2080100271324</v>
      </c>
      <c r="B33040" t="s">
        <v>31212</v>
      </c>
    </row>
    <row r="33041" spans="1:2">
      <c r="A33041" s="1">
        <v>2080100271331</v>
      </c>
      <c r="B33041" t="s">
        <v>31213</v>
      </c>
    </row>
    <row r="33042" spans="1:2">
      <c r="A33042" s="1">
        <v>2080100271348</v>
      </c>
      <c r="B33042" t="s">
        <v>31214</v>
      </c>
    </row>
    <row r="33043" spans="1:2">
      <c r="A33043" s="1">
        <v>2080100271355</v>
      </c>
      <c r="B33043" t="s">
        <v>31215</v>
      </c>
    </row>
    <row r="33044" spans="1:2">
      <c r="A33044" s="1">
        <v>2080100271362</v>
      </c>
      <c r="B33044" t="s">
        <v>31216</v>
      </c>
    </row>
    <row r="33045" spans="1:2">
      <c r="A33045" s="1">
        <v>2080100271379</v>
      </c>
      <c r="B33045" t="s">
        <v>31217</v>
      </c>
    </row>
    <row r="33046" spans="1:2">
      <c r="A33046" s="1">
        <v>2080100271386</v>
      </c>
      <c r="B33046" t="s">
        <v>31218</v>
      </c>
    </row>
    <row r="33047" spans="1:2">
      <c r="A33047" s="1">
        <v>2080100271393</v>
      </c>
      <c r="B33047" t="s">
        <v>31219</v>
      </c>
    </row>
    <row r="33048" spans="1:2">
      <c r="A33048" s="1">
        <v>2080100271409</v>
      </c>
      <c r="B33048" t="s">
        <v>31220</v>
      </c>
    </row>
    <row r="33049" spans="1:2">
      <c r="A33049" s="1">
        <v>2080100271416</v>
      </c>
      <c r="B33049" t="s">
        <v>31221</v>
      </c>
    </row>
    <row r="33050" spans="1:2">
      <c r="A33050" s="1">
        <v>2080100271423</v>
      </c>
      <c r="B33050" t="s">
        <v>31222</v>
      </c>
    </row>
    <row r="33051" spans="1:2">
      <c r="A33051" s="1">
        <v>2080100271430</v>
      </c>
      <c r="B33051" t="s">
        <v>31223</v>
      </c>
    </row>
    <row r="33052" spans="1:2">
      <c r="A33052" s="1">
        <v>2080100271447</v>
      </c>
      <c r="B33052" t="s">
        <v>31224</v>
      </c>
    </row>
    <row r="33053" spans="1:2">
      <c r="A33053" s="1">
        <v>2080100271454</v>
      </c>
      <c r="B33053" t="s">
        <v>31225</v>
      </c>
    </row>
    <row r="33054" spans="1:2">
      <c r="A33054" s="1">
        <v>2080100271461</v>
      </c>
      <c r="B33054" t="s">
        <v>31226</v>
      </c>
    </row>
    <row r="33055" spans="1:2">
      <c r="A33055" s="1">
        <v>2080100271478</v>
      </c>
      <c r="B33055" t="s">
        <v>31227</v>
      </c>
    </row>
    <row r="33056" spans="1:2">
      <c r="A33056" s="1">
        <v>2080100271485</v>
      </c>
      <c r="B33056" t="s">
        <v>31228</v>
      </c>
    </row>
    <row r="33057" spans="1:2">
      <c r="A33057" s="1">
        <v>2080100271492</v>
      </c>
      <c r="B33057" t="s">
        <v>31229</v>
      </c>
    </row>
    <row r="33058" spans="1:2">
      <c r="A33058" s="1">
        <v>2080100271508</v>
      </c>
      <c r="B33058" t="s">
        <v>31230</v>
      </c>
    </row>
    <row r="33059" spans="1:2">
      <c r="A33059" s="1">
        <v>2080100271515</v>
      </c>
      <c r="B33059" t="s">
        <v>31231</v>
      </c>
    </row>
    <row r="33060" spans="1:2">
      <c r="A33060" s="1">
        <v>2080100271522</v>
      </c>
      <c r="B33060" t="s">
        <v>31232</v>
      </c>
    </row>
    <row r="33061" spans="1:2">
      <c r="A33061" s="1">
        <v>2080100271539</v>
      </c>
      <c r="B33061" t="s">
        <v>31233</v>
      </c>
    </row>
    <row r="33062" spans="1:2">
      <c r="A33062" s="1">
        <v>2080100271546</v>
      </c>
      <c r="B33062" t="s">
        <v>31234</v>
      </c>
    </row>
    <row r="33063" spans="1:2">
      <c r="A33063" s="1">
        <v>2080100271553</v>
      </c>
      <c r="B33063" t="s">
        <v>31235</v>
      </c>
    </row>
    <row r="33064" spans="1:2">
      <c r="A33064" s="1">
        <v>2080100271560</v>
      </c>
      <c r="B33064" t="s">
        <v>31236</v>
      </c>
    </row>
    <row r="33065" spans="1:2">
      <c r="A33065" s="1">
        <v>2080100271577</v>
      </c>
      <c r="B33065" t="s">
        <v>31237</v>
      </c>
    </row>
    <row r="33066" spans="1:2">
      <c r="A33066" s="1">
        <v>2080100271584</v>
      </c>
      <c r="B33066" t="s">
        <v>23633</v>
      </c>
    </row>
    <row r="33067" spans="1:2">
      <c r="A33067" s="1">
        <v>2080100271591</v>
      </c>
      <c r="B33067" t="s">
        <v>23634</v>
      </c>
    </row>
    <row r="33068" spans="1:2">
      <c r="A33068" s="1">
        <v>2080100271607</v>
      </c>
      <c r="B33068" t="s">
        <v>23635</v>
      </c>
    </row>
    <row r="33069" spans="1:2">
      <c r="A33069" s="1">
        <v>2080100271614</v>
      </c>
      <c r="B33069" t="s">
        <v>31238</v>
      </c>
    </row>
    <row r="33070" spans="1:2">
      <c r="A33070" s="1">
        <v>2080100271621</v>
      </c>
      <c r="B33070" t="s">
        <v>31239</v>
      </c>
    </row>
    <row r="33071" spans="1:2">
      <c r="A33071" s="1">
        <v>2080100271638</v>
      </c>
      <c r="B33071" t="s">
        <v>31240</v>
      </c>
    </row>
    <row r="33072" spans="1:2">
      <c r="A33072" s="1">
        <v>2080100271645</v>
      </c>
      <c r="B33072" t="s">
        <v>31241</v>
      </c>
    </row>
    <row r="33073" spans="1:2">
      <c r="A33073" s="1">
        <v>2080100271652</v>
      </c>
      <c r="B33073" t="s">
        <v>31242</v>
      </c>
    </row>
    <row r="33074" spans="1:2">
      <c r="A33074" s="1">
        <v>2080100271669</v>
      </c>
      <c r="B33074" t="s">
        <v>31243</v>
      </c>
    </row>
    <row r="33075" spans="1:2">
      <c r="A33075" s="1">
        <v>2080100271676</v>
      </c>
      <c r="B33075" t="s">
        <v>31244</v>
      </c>
    </row>
    <row r="33076" spans="1:2">
      <c r="A33076" s="1">
        <v>2080100271683</v>
      </c>
      <c r="B33076" t="s">
        <v>31245</v>
      </c>
    </row>
    <row r="33077" spans="1:2">
      <c r="A33077" s="1">
        <v>2080100271690</v>
      </c>
      <c r="B33077" t="s">
        <v>31246</v>
      </c>
    </row>
    <row r="33078" spans="1:2">
      <c r="A33078" s="1">
        <v>2080100271706</v>
      </c>
      <c r="B33078" t="s">
        <v>31247</v>
      </c>
    </row>
    <row r="33079" spans="1:2">
      <c r="A33079" s="1">
        <v>2080100271713</v>
      </c>
      <c r="B33079" t="s">
        <v>31248</v>
      </c>
    </row>
    <row r="33080" spans="1:2">
      <c r="A33080" s="1">
        <v>2080100271720</v>
      </c>
      <c r="B33080" t="s">
        <v>31249</v>
      </c>
    </row>
    <row r="33081" spans="1:2">
      <c r="A33081" s="1">
        <v>2080100271737</v>
      </c>
      <c r="B33081" t="s">
        <v>22885</v>
      </c>
    </row>
    <row r="33082" spans="1:2">
      <c r="A33082" s="1">
        <v>2080100271744</v>
      </c>
      <c r="B33082" t="s">
        <v>31250</v>
      </c>
    </row>
    <row r="33083" spans="1:2">
      <c r="A33083" s="1">
        <v>2080100271751</v>
      </c>
      <c r="B33083" t="s">
        <v>31251</v>
      </c>
    </row>
    <row r="33084" spans="1:2">
      <c r="A33084" s="1">
        <v>2080100271768</v>
      </c>
      <c r="B33084" t="s">
        <v>31252</v>
      </c>
    </row>
    <row r="33085" spans="1:2">
      <c r="A33085" s="1">
        <v>2080100271775</v>
      </c>
      <c r="B33085" t="s">
        <v>31253</v>
      </c>
    </row>
    <row r="33086" spans="1:2">
      <c r="A33086" s="1">
        <v>2080100271782</v>
      </c>
      <c r="B33086" t="s">
        <v>31254</v>
      </c>
    </row>
    <row r="33087" spans="1:2">
      <c r="A33087" s="1">
        <v>2080100271799</v>
      </c>
      <c r="B33087" t="s">
        <v>31255</v>
      </c>
    </row>
    <row r="33088" spans="1:2">
      <c r="A33088" s="1">
        <v>2080100271805</v>
      </c>
      <c r="B33088" t="s">
        <v>31256</v>
      </c>
    </row>
    <row r="33089" spans="1:2">
      <c r="A33089" s="1">
        <v>2080100271812</v>
      </c>
      <c r="B33089" t="s">
        <v>31257</v>
      </c>
    </row>
    <row r="33090" spans="1:2">
      <c r="A33090" s="1">
        <v>2080100271829</v>
      </c>
      <c r="B33090" t="s">
        <v>31258</v>
      </c>
    </row>
    <row r="33091" spans="1:2">
      <c r="A33091" s="1">
        <v>2080100271836</v>
      </c>
      <c r="B33091" t="s">
        <v>26990</v>
      </c>
    </row>
    <row r="33092" spans="1:2">
      <c r="A33092" s="1">
        <v>2080100271843</v>
      </c>
      <c r="B33092" t="s">
        <v>31259</v>
      </c>
    </row>
    <row r="33093" spans="1:2">
      <c r="A33093" s="1">
        <v>2080100271850</v>
      </c>
      <c r="B33093" t="s">
        <v>31260</v>
      </c>
    </row>
    <row r="33094" spans="1:2">
      <c r="A33094" s="1">
        <v>2080100271867</v>
      </c>
      <c r="B33094" t="s">
        <v>31261</v>
      </c>
    </row>
    <row r="33095" spans="1:2">
      <c r="A33095" s="1">
        <v>2080100271874</v>
      </c>
      <c r="B33095" t="s">
        <v>31262</v>
      </c>
    </row>
    <row r="33096" spans="1:2">
      <c r="A33096" s="1">
        <v>2080100271881</v>
      </c>
      <c r="B33096" t="e">
        <f>+T-DOOR TRACK CENTOR G3</f>
        <v>#NAME?</v>
      </c>
    </row>
    <row r="33097" spans="1:2">
      <c r="A33097" s="1">
        <v>2080100271898</v>
      </c>
      <c r="B33097" t="e">
        <f>+T-DOOR TRACK CENTOR G5</f>
        <v>#NAME?</v>
      </c>
    </row>
    <row r="33098" spans="1:2">
      <c r="A33098" s="1">
        <v>2080100271904</v>
      </c>
      <c r="B33098" t="s">
        <v>31263</v>
      </c>
    </row>
    <row r="33099" spans="1:2">
      <c r="A33099" s="1">
        <v>2080100271911</v>
      </c>
      <c r="B33099" t="s">
        <v>31264</v>
      </c>
    </row>
    <row r="33100" spans="1:2">
      <c r="A33100" s="1">
        <v>2080100271928</v>
      </c>
      <c r="B33100" t="s">
        <v>31265</v>
      </c>
    </row>
    <row r="33101" spans="1:2">
      <c r="A33101" s="1">
        <v>2080100271935</v>
      </c>
      <c r="B33101" t="s">
        <v>31266</v>
      </c>
    </row>
    <row r="33102" spans="1:2">
      <c r="A33102" s="1">
        <v>2080100271942</v>
      </c>
      <c r="B33102" t="s">
        <v>31267</v>
      </c>
    </row>
    <row r="33103" spans="1:2">
      <c r="A33103" s="1">
        <v>2080100271959</v>
      </c>
      <c r="B33103" t="s">
        <v>31268</v>
      </c>
    </row>
    <row r="33104" spans="1:2">
      <c r="A33104" s="1">
        <v>2080100271966</v>
      </c>
      <c r="B33104" t="s">
        <v>31269</v>
      </c>
    </row>
    <row r="33105" spans="1:2">
      <c r="A33105" s="1">
        <v>2080100271973</v>
      </c>
      <c r="B33105" t="s">
        <v>31270</v>
      </c>
    </row>
    <row r="33106" spans="1:2">
      <c r="A33106" s="1">
        <v>2080100271980</v>
      </c>
      <c r="B33106" t="s">
        <v>31271</v>
      </c>
    </row>
    <row r="33107" spans="1:2">
      <c r="A33107" s="1">
        <v>2080100271997</v>
      </c>
      <c r="B33107" t="s">
        <v>31272</v>
      </c>
    </row>
    <row r="33108" spans="1:2">
      <c r="A33108" s="1">
        <v>2080100272000</v>
      </c>
      <c r="B33108" t="s">
        <v>31273</v>
      </c>
    </row>
    <row r="33109" spans="1:2">
      <c r="A33109" s="1">
        <v>2080100272017</v>
      </c>
      <c r="B33109" t="s">
        <v>31274</v>
      </c>
    </row>
    <row r="33110" spans="1:2">
      <c r="A33110" s="1">
        <v>2080100272024</v>
      </c>
      <c r="B33110" t="s">
        <v>31275</v>
      </c>
    </row>
    <row r="33111" spans="1:2">
      <c r="A33111" s="1">
        <v>2080100272031</v>
      </c>
      <c r="B33111" t="s">
        <v>31276</v>
      </c>
    </row>
    <row r="33112" spans="1:2">
      <c r="A33112" s="1">
        <v>2080100272048</v>
      </c>
      <c r="B33112" t="s">
        <v>31277</v>
      </c>
    </row>
    <row r="33113" spans="1:2">
      <c r="A33113" s="1">
        <v>2080100272055</v>
      </c>
      <c r="B33113" t="s">
        <v>31278</v>
      </c>
    </row>
    <row r="33114" spans="1:2">
      <c r="A33114" s="1">
        <v>2080100272062</v>
      </c>
      <c r="B33114" t="s">
        <v>31279</v>
      </c>
    </row>
    <row r="33115" spans="1:2">
      <c r="A33115" s="1">
        <v>2080100272079</v>
      </c>
      <c r="B33115" t="s">
        <v>31280</v>
      </c>
    </row>
    <row r="33116" spans="1:2">
      <c r="A33116" s="1">
        <v>2080100272086</v>
      </c>
      <c r="B33116" t="s">
        <v>23643</v>
      </c>
    </row>
    <row r="33117" spans="1:2">
      <c r="A33117" s="1">
        <v>2080100272093</v>
      </c>
      <c r="B33117" t="s">
        <v>22886</v>
      </c>
    </row>
    <row r="33118" spans="1:2">
      <c r="A33118" s="1">
        <v>2080100272109</v>
      </c>
      <c r="B33118" t="s">
        <v>22887</v>
      </c>
    </row>
    <row r="33119" spans="1:2">
      <c r="A33119" s="1">
        <v>2080100272116</v>
      </c>
      <c r="B33119" t="s">
        <v>22888</v>
      </c>
    </row>
    <row r="33120" spans="1:2">
      <c r="A33120" s="1">
        <v>2080100272123</v>
      </c>
      <c r="B33120" t="s">
        <v>22889</v>
      </c>
    </row>
    <row r="33121" spans="1:2">
      <c r="A33121" s="1">
        <v>2080100272130</v>
      </c>
      <c r="B33121" t="s">
        <v>22890</v>
      </c>
    </row>
    <row r="33122" spans="1:2">
      <c r="A33122" s="1">
        <v>2080100272147</v>
      </c>
      <c r="B33122" t="s">
        <v>22891</v>
      </c>
    </row>
    <row r="33123" spans="1:2">
      <c r="A33123" s="1">
        <v>2080100272154</v>
      </c>
      <c r="B33123" t="s">
        <v>22892</v>
      </c>
    </row>
    <row r="33124" spans="1:2">
      <c r="A33124" s="1">
        <v>2080100272161</v>
      </c>
      <c r="B33124" t="s">
        <v>22893</v>
      </c>
    </row>
    <row r="33125" spans="1:2">
      <c r="A33125" s="1">
        <v>2080100272178</v>
      </c>
      <c r="B33125" t="s">
        <v>22894</v>
      </c>
    </row>
    <row r="33126" spans="1:2">
      <c r="A33126" s="1">
        <v>2080100272185</v>
      </c>
      <c r="B33126" t="s">
        <v>22895</v>
      </c>
    </row>
    <row r="33127" spans="1:2">
      <c r="A33127" s="1">
        <v>2080100272192</v>
      </c>
      <c r="B33127" t="s">
        <v>22896</v>
      </c>
    </row>
    <row r="33128" spans="1:2">
      <c r="A33128" s="1">
        <v>2080100272208</v>
      </c>
      <c r="B33128" t="s">
        <v>22897</v>
      </c>
    </row>
    <row r="33129" spans="1:2">
      <c r="A33129" s="1">
        <v>2080100272215</v>
      </c>
      <c r="B33129" t="s">
        <v>22898</v>
      </c>
    </row>
    <row r="33130" spans="1:2">
      <c r="A33130" s="1">
        <v>2080100272222</v>
      </c>
      <c r="B33130" t="s">
        <v>22899</v>
      </c>
    </row>
    <row r="33131" spans="1:2">
      <c r="A33131" s="1">
        <v>2080100272239</v>
      </c>
      <c r="B33131" t="s">
        <v>22900</v>
      </c>
    </row>
    <row r="33132" spans="1:2">
      <c r="A33132" s="1">
        <v>2080100272246</v>
      </c>
      <c r="B33132" t="s">
        <v>22901</v>
      </c>
    </row>
    <row r="33133" spans="1:2">
      <c r="A33133" s="1">
        <v>2080100272253</v>
      </c>
      <c r="B33133" t="s">
        <v>22902</v>
      </c>
    </row>
    <row r="33134" spans="1:2">
      <c r="A33134" s="1">
        <v>2080100272260</v>
      </c>
      <c r="B33134" t="s">
        <v>22903</v>
      </c>
    </row>
    <row r="33135" spans="1:2">
      <c r="A33135" s="1">
        <v>2080100272277</v>
      </c>
      <c r="B33135" t="s">
        <v>22904</v>
      </c>
    </row>
    <row r="33136" spans="1:2">
      <c r="A33136" s="1">
        <v>2080100272284</v>
      </c>
      <c r="B33136" t="s">
        <v>22905</v>
      </c>
    </row>
    <row r="33137" spans="1:2">
      <c r="A33137" s="1">
        <v>2080100272291</v>
      </c>
      <c r="B33137" t="s">
        <v>22906</v>
      </c>
    </row>
    <row r="33138" spans="1:2">
      <c r="A33138" s="1">
        <v>2080100272307</v>
      </c>
      <c r="B33138" t="s">
        <v>22907</v>
      </c>
    </row>
    <row r="33139" spans="1:2">
      <c r="A33139" s="1">
        <v>2080100272314</v>
      </c>
      <c r="B33139" t="s">
        <v>22908</v>
      </c>
    </row>
    <row r="33140" spans="1:2">
      <c r="A33140" s="1">
        <v>2080100272321</v>
      </c>
      <c r="B33140" t="s">
        <v>22909</v>
      </c>
    </row>
    <row r="33141" spans="1:2">
      <c r="A33141" s="1">
        <v>2080100272338</v>
      </c>
      <c r="B33141" t="s">
        <v>22910</v>
      </c>
    </row>
    <row r="33142" spans="1:2">
      <c r="A33142" s="1">
        <v>2080100272345</v>
      </c>
      <c r="B33142" t="s">
        <v>22911</v>
      </c>
    </row>
    <row r="33143" spans="1:2">
      <c r="A33143" s="1">
        <v>2080100272352</v>
      </c>
      <c r="B33143" t="s">
        <v>22912</v>
      </c>
    </row>
    <row r="33144" spans="1:2">
      <c r="A33144" s="1">
        <v>2080100272369</v>
      </c>
      <c r="B33144" t="s">
        <v>22913</v>
      </c>
    </row>
    <row r="33145" spans="1:2">
      <c r="A33145" s="1">
        <v>2080100272376</v>
      </c>
      <c r="B33145" t="s">
        <v>22914</v>
      </c>
    </row>
    <row r="33146" spans="1:2">
      <c r="A33146" s="1">
        <v>2080100272383</v>
      </c>
      <c r="B33146" t="s">
        <v>22915</v>
      </c>
    </row>
    <row r="33147" spans="1:2">
      <c r="A33147" s="1">
        <v>2080100272390</v>
      </c>
      <c r="B33147" t="s">
        <v>22916</v>
      </c>
    </row>
    <row r="33148" spans="1:2">
      <c r="A33148" s="1">
        <v>2080100272406</v>
      </c>
      <c r="B33148" t="s">
        <v>22917</v>
      </c>
    </row>
    <row r="33149" spans="1:2">
      <c r="A33149" s="1">
        <v>2080100272413</v>
      </c>
      <c r="B33149" t="s">
        <v>22918</v>
      </c>
    </row>
    <row r="33150" spans="1:2">
      <c r="A33150" s="1">
        <v>2080100272420</v>
      </c>
      <c r="B33150" t="s">
        <v>22919</v>
      </c>
    </row>
    <row r="33151" spans="1:2">
      <c r="A33151" s="1">
        <v>2080100272437</v>
      </c>
      <c r="B33151" t="s">
        <v>22920</v>
      </c>
    </row>
    <row r="33152" spans="1:2">
      <c r="A33152" s="1">
        <v>2080100272444</v>
      </c>
      <c r="B33152" t="s">
        <v>22921</v>
      </c>
    </row>
    <row r="33153" spans="1:2">
      <c r="A33153" s="1">
        <v>2080100272451</v>
      </c>
      <c r="B33153" t="s">
        <v>22922</v>
      </c>
    </row>
    <row r="33154" spans="1:2">
      <c r="A33154" s="1">
        <v>2080100272468</v>
      </c>
      <c r="B33154" t="s">
        <v>22923</v>
      </c>
    </row>
    <row r="33155" spans="1:2">
      <c r="A33155" s="1">
        <v>2080100272475</v>
      </c>
      <c r="B33155" t="s">
        <v>22924</v>
      </c>
    </row>
    <row r="33156" spans="1:2">
      <c r="A33156" s="1">
        <v>2080100272482</v>
      </c>
      <c r="B33156" t="s">
        <v>22925</v>
      </c>
    </row>
    <row r="33157" spans="1:2">
      <c r="A33157" s="1">
        <v>2080100272499</v>
      </c>
      <c r="B33157" t="s">
        <v>22926</v>
      </c>
    </row>
    <row r="33158" spans="1:2">
      <c r="A33158" s="1">
        <v>2080100272505</v>
      </c>
      <c r="B33158" t="s">
        <v>22927</v>
      </c>
    </row>
    <row r="33159" spans="1:2">
      <c r="A33159" s="1">
        <v>2080100272512</v>
      </c>
      <c r="B33159" t="s">
        <v>22928</v>
      </c>
    </row>
    <row r="33160" spans="1:2">
      <c r="A33160" s="1">
        <v>2080100272529</v>
      </c>
      <c r="B33160" t="s">
        <v>22929</v>
      </c>
    </row>
    <row r="33161" spans="1:2">
      <c r="A33161" s="1">
        <v>2080100272536</v>
      </c>
      <c r="B33161" t="s">
        <v>22930</v>
      </c>
    </row>
    <row r="33162" spans="1:2">
      <c r="A33162" s="1">
        <v>2080100272543</v>
      </c>
      <c r="B33162" t="s">
        <v>22931</v>
      </c>
    </row>
    <row r="33163" spans="1:2">
      <c r="A33163" s="1">
        <v>2080100272550</v>
      </c>
      <c r="B33163" t="s">
        <v>22932</v>
      </c>
    </row>
    <row r="33164" spans="1:2">
      <c r="A33164" s="1">
        <v>2080100272567</v>
      </c>
      <c r="B33164" t="s">
        <v>22933</v>
      </c>
    </row>
    <row r="33165" spans="1:2">
      <c r="A33165" s="1">
        <v>2080100272574</v>
      </c>
      <c r="B33165" t="s">
        <v>22934</v>
      </c>
    </row>
    <row r="33166" spans="1:2">
      <c r="A33166" s="1">
        <v>2080100272581</v>
      </c>
      <c r="B33166" t="s">
        <v>22935</v>
      </c>
    </row>
    <row r="33167" spans="1:2">
      <c r="A33167" s="1">
        <v>2080100272598</v>
      </c>
      <c r="B33167" t="s">
        <v>22936</v>
      </c>
    </row>
    <row r="33168" spans="1:2">
      <c r="A33168" s="1">
        <v>2080100272604</v>
      </c>
      <c r="B33168" t="s">
        <v>22937</v>
      </c>
    </row>
    <row r="33169" spans="1:2">
      <c r="A33169" s="1">
        <v>2080100272611</v>
      </c>
      <c r="B33169" t="s">
        <v>22938</v>
      </c>
    </row>
    <row r="33170" spans="1:2">
      <c r="A33170" s="1">
        <v>2080100272628</v>
      </c>
      <c r="B33170" t="s">
        <v>22939</v>
      </c>
    </row>
    <row r="33171" spans="1:2">
      <c r="A33171" s="1">
        <v>2080100272635</v>
      </c>
      <c r="B33171" t="s">
        <v>22940</v>
      </c>
    </row>
    <row r="33172" spans="1:2">
      <c r="A33172" s="1">
        <v>2080100272642</v>
      </c>
      <c r="B33172" t="s">
        <v>22941</v>
      </c>
    </row>
    <row r="33173" spans="1:2">
      <c r="A33173" s="1">
        <v>2080100272659</v>
      </c>
      <c r="B33173" t="s">
        <v>22942</v>
      </c>
    </row>
    <row r="33174" spans="1:2">
      <c r="A33174" s="1">
        <v>2080100272666</v>
      </c>
      <c r="B33174" t="s">
        <v>22943</v>
      </c>
    </row>
    <row r="33175" spans="1:2">
      <c r="A33175" s="1">
        <v>2080100272673</v>
      </c>
      <c r="B33175" t="s">
        <v>22944</v>
      </c>
    </row>
    <row r="33176" spans="1:2">
      <c r="A33176" s="1">
        <v>2080100272680</v>
      </c>
      <c r="B33176" t="s">
        <v>22945</v>
      </c>
    </row>
    <row r="33177" spans="1:2">
      <c r="A33177" s="1">
        <v>2080100272697</v>
      </c>
      <c r="B33177" t="s">
        <v>22946</v>
      </c>
    </row>
    <row r="33178" spans="1:2">
      <c r="A33178" s="1">
        <v>2080100272703</v>
      </c>
      <c r="B33178" t="s">
        <v>22947</v>
      </c>
    </row>
    <row r="33179" spans="1:2">
      <c r="A33179" s="1">
        <v>2080100272710</v>
      </c>
      <c r="B33179" t="s">
        <v>22948</v>
      </c>
    </row>
    <row r="33180" spans="1:2">
      <c r="A33180" s="1">
        <v>2080100272727</v>
      </c>
      <c r="B33180" t="s">
        <v>22949</v>
      </c>
    </row>
    <row r="33181" spans="1:2">
      <c r="A33181" s="1">
        <v>2080100272734</v>
      </c>
      <c r="B33181" t="s">
        <v>22950</v>
      </c>
    </row>
    <row r="33182" spans="1:2">
      <c r="A33182" s="1">
        <v>2080100272741</v>
      </c>
      <c r="B33182" t="s">
        <v>22951</v>
      </c>
    </row>
    <row r="33183" spans="1:2">
      <c r="A33183" s="1">
        <v>2080100272758</v>
      </c>
      <c r="B33183" t="s">
        <v>31281</v>
      </c>
    </row>
    <row r="33184" spans="1:2">
      <c r="A33184" s="1">
        <v>2080100272765</v>
      </c>
      <c r="B33184" t="s">
        <v>31282</v>
      </c>
    </row>
    <row r="33185" spans="1:2">
      <c r="A33185" s="1">
        <v>2080100272772</v>
      </c>
      <c r="B33185" t="s">
        <v>31283</v>
      </c>
    </row>
    <row r="33186" spans="1:2">
      <c r="A33186" s="1">
        <v>2080100272789</v>
      </c>
      <c r="B33186" t="s">
        <v>31284</v>
      </c>
    </row>
    <row r="33187" spans="1:2">
      <c r="A33187" s="1">
        <v>2080100272796</v>
      </c>
      <c r="B33187" t="s">
        <v>31285</v>
      </c>
    </row>
    <row r="33188" spans="1:2">
      <c r="A33188" s="1">
        <v>2080100272802</v>
      </c>
      <c r="B33188" t="s">
        <v>31286</v>
      </c>
    </row>
    <row r="33189" spans="1:2">
      <c r="A33189" s="1">
        <v>2080100272819</v>
      </c>
      <c r="B33189" t="s">
        <v>31287</v>
      </c>
    </row>
    <row r="33190" spans="1:2">
      <c r="A33190" s="1">
        <v>2080100272826</v>
      </c>
      <c r="B33190" t="s">
        <v>31288</v>
      </c>
    </row>
    <row r="33191" spans="1:2">
      <c r="A33191" s="1">
        <v>2080100272833</v>
      </c>
      <c r="B33191" t="s">
        <v>31289</v>
      </c>
    </row>
    <row r="33192" spans="1:2">
      <c r="A33192" s="1">
        <v>2080100272840</v>
      </c>
      <c r="B33192" t="s">
        <v>31290</v>
      </c>
    </row>
    <row r="33193" spans="1:2">
      <c r="A33193" s="1">
        <v>2080100272857</v>
      </c>
      <c r="B33193" t="s">
        <v>31291</v>
      </c>
    </row>
    <row r="33194" spans="1:2">
      <c r="A33194" s="1">
        <v>2080100272864</v>
      </c>
      <c r="B33194" t="s">
        <v>31292</v>
      </c>
    </row>
    <row r="33195" spans="1:2">
      <c r="A33195" s="1">
        <v>2080100272871</v>
      </c>
      <c r="B33195" t="s">
        <v>31293</v>
      </c>
    </row>
    <row r="33196" spans="1:2">
      <c r="A33196" s="1">
        <v>2080100272888</v>
      </c>
      <c r="B33196" t="s">
        <v>31294</v>
      </c>
    </row>
    <row r="33197" spans="1:2">
      <c r="A33197" s="1">
        <v>2080100272895</v>
      </c>
      <c r="B33197" t="s">
        <v>31295</v>
      </c>
    </row>
    <row r="33198" spans="1:2">
      <c r="A33198" s="1">
        <v>2080100272901</v>
      </c>
      <c r="B33198" t="s">
        <v>31296</v>
      </c>
    </row>
    <row r="33199" spans="1:2">
      <c r="A33199" s="1">
        <v>2080100272918</v>
      </c>
      <c r="B33199" t="s">
        <v>31297</v>
      </c>
    </row>
    <row r="33200" spans="1:2">
      <c r="A33200" s="1">
        <v>2080100272925</v>
      </c>
      <c r="B33200" t="s">
        <v>31298</v>
      </c>
    </row>
    <row r="33201" spans="1:2">
      <c r="A33201" s="1">
        <v>2080100272932</v>
      </c>
      <c r="B33201" t="s">
        <v>31299</v>
      </c>
    </row>
    <row r="33202" spans="1:2">
      <c r="A33202" s="1">
        <v>2080100272949</v>
      </c>
      <c r="B33202" t="s">
        <v>31300</v>
      </c>
    </row>
    <row r="33203" spans="1:2">
      <c r="A33203" s="1">
        <v>2080100272956</v>
      </c>
      <c r="B33203" t="s">
        <v>31301</v>
      </c>
    </row>
    <row r="33204" spans="1:2">
      <c r="A33204" s="1">
        <v>2080100272963</v>
      </c>
      <c r="B33204" t="s">
        <v>31302</v>
      </c>
    </row>
    <row r="33205" spans="1:2">
      <c r="A33205" s="1">
        <v>2080100272970</v>
      </c>
      <c r="B33205" t="s">
        <v>22952</v>
      </c>
    </row>
    <row r="33206" spans="1:2">
      <c r="A33206" s="1">
        <v>2080100272987</v>
      </c>
      <c r="B33206" t="s">
        <v>31303</v>
      </c>
    </row>
    <row r="33207" spans="1:2">
      <c r="A33207" s="1">
        <v>2080100272994</v>
      </c>
      <c r="B33207" t="s">
        <v>22954</v>
      </c>
    </row>
    <row r="33208" spans="1:2">
      <c r="A33208" s="1">
        <v>2080100273007</v>
      </c>
      <c r="B33208" t="s">
        <v>22955</v>
      </c>
    </row>
    <row r="33209" spans="1:2">
      <c r="A33209" s="1">
        <v>2080100273014</v>
      </c>
      <c r="B33209" t="s">
        <v>22956</v>
      </c>
    </row>
    <row r="33210" spans="1:2">
      <c r="A33210" s="1">
        <v>2080100273021</v>
      </c>
      <c r="B33210" t="s">
        <v>22957</v>
      </c>
    </row>
    <row r="33211" spans="1:2">
      <c r="A33211" s="1">
        <v>2080100273038</v>
      </c>
      <c r="B33211" t="s">
        <v>22958</v>
      </c>
    </row>
    <row r="33212" spans="1:2">
      <c r="A33212" s="1">
        <v>2080100273045</v>
      </c>
      <c r="B33212" t="s">
        <v>22959</v>
      </c>
    </row>
    <row r="33213" spans="1:2">
      <c r="A33213" s="1">
        <v>2080100273052</v>
      </c>
      <c r="B33213" t="s">
        <v>22960</v>
      </c>
    </row>
    <row r="33214" spans="1:2">
      <c r="A33214" s="1">
        <v>2080100273069</v>
      </c>
      <c r="B33214" t="s">
        <v>22961</v>
      </c>
    </row>
    <row r="33215" spans="1:2">
      <c r="A33215" s="1">
        <v>2080100273076</v>
      </c>
      <c r="B33215" t="s">
        <v>22962</v>
      </c>
    </row>
    <row r="33216" spans="1:2">
      <c r="A33216" s="1">
        <v>2080100273083</v>
      </c>
      <c r="B33216" t="s">
        <v>22963</v>
      </c>
    </row>
    <row r="33217" spans="1:2">
      <c r="A33217" s="1">
        <v>2080100273090</v>
      </c>
      <c r="B33217" t="s">
        <v>22964</v>
      </c>
    </row>
    <row r="33218" spans="1:2">
      <c r="A33218" s="1">
        <v>2080100273106</v>
      </c>
      <c r="B33218" t="s">
        <v>22965</v>
      </c>
    </row>
    <row r="33219" spans="1:2">
      <c r="A33219" s="1">
        <v>2080100273113</v>
      </c>
      <c r="B33219" t="s">
        <v>31304</v>
      </c>
    </row>
    <row r="33220" spans="1:2">
      <c r="A33220" s="1">
        <v>2080100273120</v>
      </c>
      <c r="B33220" t="s">
        <v>31305</v>
      </c>
    </row>
    <row r="33221" spans="1:2">
      <c r="A33221" s="1">
        <v>2080100273137</v>
      </c>
      <c r="B33221" t="s">
        <v>31306</v>
      </c>
    </row>
    <row r="33222" spans="1:2">
      <c r="A33222" s="1">
        <v>2080100273144</v>
      </c>
      <c r="B33222" t="s">
        <v>31307</v>
      </c>
    </row>
    <row r="33223" spans="1:2">
      <c r="A33223" s="1">
        <v>2080100273151</v>
      </c>
      <c r="B33223" t="s">
        <v>31308</v>
      </c>
    </row>
    <row r="33224" spans="1:2">
      <c r="A33224" s="1">
        <v>2080100273168</v>
      </c>
      <c r="B33224" t="s">
        <v>31309</v>
      </c>
    </row>
    <row r="33225" spans="1:2">
      <c r="A33225" s="1">
        <v>2080100273175</v>
      </c>
      <c r="B33225" t="s">
        <v>31310</v>
      </c>
    </row>
    <row r="33226" spans="1:2">
      <c r="A33226" s="1">
        <v>2080100273182</v>
      </c>
      <c r="B33226" t="s">
        <v>31311</v>
      </c>
    </row>
    <row r="33227" spans="1:2">
      <c r="A33227" s="1">
        <v>2080100273199</v>
      </c>
      <c r="B33227" t="s">
        <v>31312</v>
      </c>
    </row>
    <row r="33228" spans="1:2">
      <c r="A33228" s="1">
        <v>2080100273205</v>
      </c>
      <c r="B33228" t="s">
        <v>31313</v>
      </c>
    </row>
    <row r="33229" spans="1:2">
      <c r="A33229" s="1">
        <v>2080100273212</v>
      </c>
      <c r="B33229" t="s">
        <v>31314</v>
      </c>
    </row>
    <row r="33230" spans="1:2">
      <c r="A33230" s="1">
        <v>2080100273229</v>
      </c>
      <c r="B33230" t="s">
        <v>31315</v>
      </c>
    </row>
    <row r="33231" spans="1:2">
      <c r="A33231" s="1">
        <v>2080100273236</v>
      </c>
      <c r="B33231" t="s">
        <v>31316</v>
      </c>
    </row>
    <row r="33232" spans="1:2">
      <c r="A33232" s="1">
        <v>2080100273243</v>
      </c>
      <c r="B33232" t="s">
        <v>31317</v>
      </c>
    </row>
    <row r="33233" spans="1:2">
      <c r="A33233" s="1">
        <v>2080100273250</v>
      </c>
      <c r="B33233" t="s">
        <v>23668</v>
      </c>
    </row>
    <row r="33234" spans="1:2">
      <c r="A33234" s="1">
        <v>2080100273267</v>
      </c>
      <c r="B33234" t="s">
        <v>23669</v>
      </c>
    </row>
    <row r="33235" spans="1:2">
      <c r="A33235" s="1">
        <v>2080100273274</v>
      </c>
      <c r="B33235" t="s">
        <v>23670</v>
      </c>
    </row>
    <row r="33236" spans="1:2">
      <c r="A33236" s="1">
        <v>2080100273281</v>
      </c>
      <c r="B33236" t="s">
        <v>23671</v>
      </c>
    </row>
    <row r="33237" spans="1:2">
      <c r="A33237" s="1">
        <v>2080100273298</v>
      </c>
      <c r="B33237" t="s">
        <v>31318</v>
      </c>
    </row>
    <row r="33238" spans="1:2">
      <c r="A33238" s="1">
        <v>2080100273304</v>
      </c>
      <c r="B33238" t="s">
        <v>31319</v>
      </c>
    </row>
    <row r="33239" spans="1:2">
      <c r="A33239" s="1">
        <v>2080100273311</v>
      </c>
      <c r="B33239" t="s">
        <v>31320</v>
      </c>
    </row>
    <row r="33240" spans="1:2">
      <c r="A33240" s="1">
        <v>2080100273328</v>
      </c>
      <c r="B33240" t="s">
        <v>31321</v>
      </c>
    </row>
    <row r="33241" spans="1:2">
      <c r="A33241" s="1">
        <v>2080100273335</v>
      </c>
      <c r="B33241" t="s">
        <v>23676</v>
      </c>
    </row>
    <row r="33242" spans="1:2">
      <c r="A33242" s="1">
        <v>2080100273342</v>
      </c>
      <c r="B33242" t="s">
        <v>23677</v>
      </c>
    </row>
    <row r="33243" spans="1:2">
      <c r="A33243" s="1">
        <v>2080100273359</v>
      </c>
      <c r="B33243" t="s">
        <v>23678</v>
      </c>
    </row>
    <row r="33244" spans="1:2">
      <c r="A33244" s="1">
        <v>2080100273366</v>
      </c>
      <c r="B33244" t="s">
        <v>23679</v>
      </c>
    </row>
    <row r="33245" spans="1:2">
      <c r="A33245" s="1">
        <v>2080100273373</v>
      </c>
      <c r="B33245" t="s">
        <v>23680</v>
      </c>
    </row>
    <row r="33246" spans="1:2">
      <c r="A33246" s="1">
        <v>2080100273380</v>
      </c>
      <c r="B33246" t="s">
        <v>31322</v>
      </c>
    </row>
    <row r="33247" spans="1:2">
      <c r="A33247" s="1">
        <v>2080100273397</v>
      </c>
      <c r="B33247" t="s">
        <v>31323</v>
      </c>
    </row>
    <row r="33248" spans="1:2">
      <c r="A33248" s="1">
        <v>2080100273403</v>
      </c>
      <c r="B33248" t="s">
        <v>31324</v>
      </c>
    </row>
    <row r="33249" spans="1:2">
      <c r="A33249" s="1">
        <v>2080100273410</v>
      </c>
      <c r="B33249" t="s">
        <v>31325</v>
      </c>
    </row>
    <row r="33250" spans="1:2">
      <c r="A33250" s="1">
        <v>2080100273427</v>
      </c>
      <c r="B33250" t="s">
        <v>31326</v>
      </c>
    </row>
    <row r="33251" spans="1:2">
      <c r="A33251" s="1">
        <v>2080100273434</v>
      </c>
      <c r="B33251" t="s">
        <v>31327</v>
      </c>
    </row>
    <row r="33252" spans="1:2">
      <c r="A33252" s="1">
        <v>2080100273441</v>
      </c>
      <c r="B33252" t="s">
        <v>31328</v>
      </c>
    </row>
    <row r="33253" spans="1:2">
      <c r="A33253" s="1">
        <v>2080100273458</v>
      </c>
      <c r="B33253" t="s">
        <v>31329</v>
      </c>
    </row>
    <row r="33254" spans="1:2">
      <c r="A33254" s="1">
        <v>2080100273465</v>
      </c>
      <c r="B33254" t="s">
        <v>31330</v>
      </c>
    </row>
    <row r="33255" spans="1:2">
      <c r="A33255" s="1">
        <v>2080100273472</v>
      </c>
      <c r="B33255" t="s">
        <v>31331</v>
      </c>
    </row>
    <row r="33256" spans="1:2">
      <c r="A33256" s="1">
        <v>2080100273489</v>
      </c>
      <c r="B33256" t="s">
        <v>31332</v>
      </c>
    </row>
    <row r="33257" spans="1:2">
      <c r="A33257" s="1">
        <v>2080100273496</v>
      </c>
      <c r="B33257" t="s">
        <v>31333</v>
      </c>
    </row>
    <row r="33258" spans="1:2">
      <c r="A33258" s="1">
        <v>2080100273502</v>
      </c>
      <c r="B33258" t="s">
        <v>31334</v>
      </c>
    </row>
    <row r="33259" spans="1:2">
      <c r="A33259" s="1">
        <v>2080100273519</v>
      </c>
      <c r="B33259" t="s">
        <v>31335</v>
      </c>
    </row>
    <row r="33260" spans="1:2">
      <c r="A33260" s="1">
        <v>2080100273526</v>
      </c>
      <c r="B33260" t="s">
        <v>31336</v>
      </c>
    </row>
    <row r="33261" spans="1:2">
      <c r="A33261" s="1">
        <v>2080100273533</v>
      </c>
      <c r="B33261" t="s">
        <v>31337</v>
      </c>
    </row>
    <row r="33262" spans="1:2">
      <c r="A33262" s="1">
        <v>2080100273540</v>
      </c>
      <c r="B33262" t="s">
        <v>31338</v>
      </c>
    </row>
    <row r="33263" spans="1:2">
      <c r="A33263" s="1">
        <v>2080100273557</v>
      </c>
      <c r="B33263" t="s">
        <v>31339</v>
      </c>
    </row>
    <row r="33264" spans="1:2">
      <c r="A33264" s="1">
        <v>2080100273564</v>
      </c>
      <c r="B33264" t="s">
        <v>31340</v>
      </c>
    </row>
    <row r="33265" spans="1:2">
      <c r="A33265" s="1">
        <v>2080100273571</v>
      </c>
      <c r="B33265" t="s">
        <v>31341</v>
      </c>
    </row>
    <row r="33266" spans="1:2">
      <c r="A33266" s="1">
        <v>2080100273588</v>
      </c>
      <c r="B33266" t="s">
        <v>31342</v>
      </c>
    </row>
    <row r="33267" spans="1:2">
      <c r="A33267" s="1">
        <v>2080100273595</v>
      </c>
      <c r="B33267" t="s">
        <v>31343</v>
      </c>
    </row>
    <row r="33268" spans="1:2">
      <c r="A33268" s="1">
        <v>2080100273601</v>
      </c>
      <c r="B33268" t="s">
        <v>31344</v>
      </c>
    </row>
    <row r="33269" spans="1:2">
      <c r="A33269" s="1">
        <v>2080100273618</v>
      </c>
      <c r="B33269" t="s">
        <v>31345</v>
      </c>
    </row>
    <row r="33270" spans="1:2">
      <c r="A33270" s="1">
        <v>2080100273625</v>
      </c>
      <c r="B33270" t="s">
        <v>31346</v>
      </c>
    </row>
    <row r="33271" spans="1:2">
      <c r="A33271" s="1">
        <v>2080100273632</v>
      </c>
      <c r="B33271" t="s">
        <v>31347</v>
      </c>
    </row>
    <row r="33272" spans="1:2">
      <c r="A33272" s="1">
        <v>2080100273649</v>
      </c>
      <c r="B33272" t="s">
        <v>31348</v>
      </c>
    </row>
    <row r="33273" spans="1:2">
      <c r="A33273" s="1">
        <v>2080100273656</v>
      </c>
      <c r="B33273" t="s">
        <v>31349</v>
      </c>
    </row>
    <row r="33274" spans="1:2">
      <c r="A33274" s="1">
        <v>2080100273663</v>
      </c>
      <c r="B33274" t="s">
        <v>31350</v>
      </c>
    </row>
    <row r="33275" spans="1:2">
      <c r="A33275" s="1">
        <v>2080100273670</v>
      </c>
      <c r="B33275" t="s">
        <v>31351</v>
      </c>
    </row>
    <row r="33276" spans="1:2">
      <c r="A33276" s="1">
        <v>2080100273687</v>
      </c>
      <c r="B33276" t="s">
        <v>31352</v>
      </c>
    </row>
    <row r="33277" spans="1:2">
      <c r="A33277" s="1">
        <v>2080100273694</v>
      </c>
      <c r="B33277" t="s">
        <v>31353</v>
      </c>
    </row>
    <row r="33278" spans="1:2">
      <c r="A33278" s="1">
        <v>2080100273700</v>
      </c>
      <c r="B33278" t="s">
        <v>31354</v>
      </c>
    </row>
    <row r="33279" spans="1:2">
      <c r="A33279" s="1">
        <v>2080100273717</v>
      </c>
      <c r="B33279" t="s">
        <v>31355</v>
      </c>
    </row>
    <row r="33280" spans="1:2">
      <c r="A33280" s="1">
        <v>2080100273724</v>
      </c>
      <c r="B33280" t="s">
        <v>31356</v>
      </c>
    </row>
    <row r="33281" spans="1:2">
      <c r="A33281" s="1">
        <v>2080100273731</v>
      </c>
      <c r="B33281" t="s">
        <v>31357</v>
      </c>
    </row>
    <row r="33282" spans="1:2">
      <c r="A33282" s="1">
        <v>2080100273748</v>
      </c>
      <c r="B33282" t="s">
        <v>31358</v>
      </c>
    </row>
    <row r="33283" spans="1:2">
      <c r="A33283" s="1">
        <v>2080100273755</v>
      </c>
      <c r="B33283" t="s">
        <v>31359</v>
      </c>
    </row>
    <row r="33284" spans="1:2">
      <c r="A33284" s="1">
        <v>2080100273762</v>
      </c>
      <c r="B33284" t="s">
        <v>31360</v>
      </c>
    </row>
    <row r="33285" spans="1:2">
      <c r="A33285" s="1">
        <v>2080100273779</v>
      </c>
      <c r="B33285" t="s">
        <v>31361</v>
      </c>
    </row>
    <row r="33286" spans="1:2">
      <c r="A33286" s="1">
        <v>2080100273786</v>
      </c>
      <c r="B33286" t="s">
        <v>31362</v>
      </c>
    </row>
    <row r="33287" spans="1:2">
      <c r="A33287" s="1">
        <v>2080100273793</v>
      </c>
      <c r="B33287" t="s">
        <v>31363</v>
      </c>
    </row>
    <row r="33288" spans="1:2">
      <c r="A33288" s="1">
        <v>2080100273809</v>
      </c>
      <c r="B33288" t="s">
        <v>31364</v>
      </c>
    </row>
    <row r="33289" spans="1:2">
      <c r="A33289" s="1">
        <v>2080100273816</v>
      </c>
      <c r="B33289" t="s">
        <v>31365</v>
      </c>
    </row>
    <row r="33290" spans="1:2">
      <c r="A33290" s="1">
        <v>2080100273823</v>
      </c>
      <c r="B33290" t="s">
        <v>31366</v>
      </c>
    </row>
    <row r="33291" spans="1:2">
      <c r="A33291" s="1">
        <v>2080100273830</v>
      </c>
      <c r="B33291" t="s">
        <v>31367</v>
      </c>
    </row>
    <row r="33292" spans="1:2">
      <c r="A33292" s="1">
        <v>2080100273847</v>
      </c>
      <c r="B33292" t="s">
        <v>31368</v>
      </c>
    </row>
    <row r="33293" spans="1:2">
      <c r="A33293" s="1">
        <v>2080100273854</v>
      </c>
      <c r="B33293" t="s">
        <v>31369</v>
      </c>
    </row>
    <row r="33294" spans="1:2">
      <c r="A33294" s="1">
        <v>2080100273861</v>
      </c>
      <c r="B33294" t="s">
        <v>31370</v>
      </c>
    </row>
    <row r="33295" spans="1:2">
      <c r="A33295" s="1">
        <v>2080100273878</v>
      </c>
      <c r="B33295" t="s">
        <v>31371</v>
      </c>
    </row>
    <row r="33296" spans="1:2">
      <c r="A33296" s="1">
        <v>2080100273885</v>
      </c>
      <c r="B33296" t="s">
        <v>31372</v>
      </c>
    </row>
    <row r="33297" spans="1:2">
      <c r="A33297" s="1">
        <v>2080100273892</v>
      </c>
      <c r="B33297" t="s">
        <v>31373</v>
      </c>
    </row>
    <row r="33298" spans="1:2">
      <c r="A33298" s="1">
        <v>2080100273908</v>
      </c>
      <c r="B33298" t="s">
        <v>31374</v>
      </c>
    </row>
    <row r="33299" spans="1:2">
      <c r="A33299" s="1">
        <v>2080100273915</v>
      </c>
      <c r="B33299" t="s">
        <v>31375</v>
      </c>
    </row>
    <row r="33300" spans="1:2">
      <c r="A33300" s="1">
        <v>2080100273922</v>
      </c>
      <c r="B33300" t="s">
        <v>31376</v>
      </c>
    </row>
    <row r="33301" spans="1:2">
      <c r="A33301" s="1">
        <v>2080100273939</v>
      </c>
      <c r="B33301" t="s">
        <v>31377</v>
      </c>
    </row>
    <row r="33302" spans="1:2">
      <c r="A33302" s="1">
        <v>2080100273946</v>
      </c>
      <c r="B33302" t="s">
        <v>31378</v>
      </c>
    </row>
    <row r="33303" spans="1:2">
      <c r="A33303" s="1">
        <v>2080100273953</v>
      </c>
      <c r="B33303" t="s">
        <v>31379</v>
      </c>
    </row>
    <row r="33304" spans="1:2">
      <c r="A33304" s="1">
        <v>2080100273960</v>
      </c>
      <c r="B33304" t="s">
        <v>31380</v>
      </c>
    </row>
    <row r="33305" spans="1:2">
      <c r="A33305" s="1">
        <v>2080100273977</v>
      </c>
      <c r="B33305" t="s">
        <v>31381</v>
      </c>
    </row>
    <row r="33306" spans="1:2">
      <c r="A33306" s="1">
        <v>2080100273984</v>
      </c>
      <c r="B33306" t="s">
        <v>31382</v>
      </c>
    </row>
    <row r="33307" spans="1:2">
      <c r="A33307" s="1">
        <v>2080100273991</v>
      </c>
      <c r="B33307" t="s">
        <v>31383</v>
      </c>
    </row>
    <row r="33308" spans="1:2">
      <c r="A33308" s="1">
        <v>2080100274004</v>
      </c>
      <c r="B33308" t="s">
        <v>31384</v>
      </c>
    </row>
    <row r="33309" spans="1:2">
      <c r="A33309" s="1">
        <v>2080100274011</v>
      </c>
      <c r="B33309" t="s">
        <v>31385</v>
      </c>
    </row>
    <row r="33310" spans="1:2">
      <c r="A33310" s="1">
        <v>2080100274028</v>
      </c>
      <c r="B33310" t="s">
        <v>31386</v>
      </c>
    </row>
    <row r="33311" spans="1:2">
      <c r="A33311" s="1">
        <v>2080100274035</v>
      </c>
      <c r="B33311" t="s">
        <v>31387</v>
      </c>
    </row>
    <row r="33312" spans="1:2">
      <c r="A33312" s="1">
        <v>2080100274042</v>
      </c>
      <c r="B33312" t="s">
        <v>31388</v>
      </c>
    </row>
    <row r="33313" spans="1:2">
      <c r="A33313" s="1">
        <v>2080100274059</v>
      </c>
      <c r="B33313" t="s">
        <v>31389</v>
      </c>
    </row>
    <row r="33314" spans="1:2">
      <c r="A33314" s="1">
        <v>2080100274066</v>
      </c>
      <c r="B33314" t="s">
        <v>31390</v>
      </c>
    </row>
    <row r="33315" spans="1:2">
      <c r="A33315" s="1">
        <v>2080100274073</v>
      </c>
      <c r="B33315" t="s">
        <v>31391</v>
      </c>
    </row>
    <row r="33316" spans="1:2">
      <c r="A33316" s="1">
        <v>2080100274080</v>
      </c>
      <c r="B33316" t="s">
        <v>31392</v>
      </c>
    </row>
    <row r="33317" spans="1:2">
      <c r="A33317" s="1">
        <v>2080100274097</v>
      </c>
      <c r="B33317" t="s">
        <v>31393</v>
      </c>
    </row>
    <row r="33318" spans="1:2">
      <c r="A33318" s="1">
        <v>2080100274103</v>
      </c>
      <c r="B33318" t="s">
        <v>31394</v>
      </c>
    </row>
    <row r="33319" spans="1:2">
      <c r="A33319" s="1">
        <v>2080100274110</v>
      </c>
      <c r="B33319" t="s">
        <v>31395</v>
      </c>
    </row>
    <row r="33320" spans="1:2">
      <c r="A33320" s="1">
        <v>2080100274127</v>
      </c>
      <c r="B33320" t="s">
        <v>31396</v>
      </c>
    </row>
    <row r="33321" spans="1:2">
      <c r="A33321" s="1">
        <v>2080100274134</v>
      </c>
      <c r="B33321" t="s">
        <v>31397</v>
      </c>
    </row>
    <row r="33322" spans="1:2">
      <c r="A33322" s="1">
        <v>2080100274141</v>
      </c>
      <c r="B33322" t="s">
        <v>31398</v>
      </c>
    </row>
    <row r="33323" spans="1:2">
      <c r="A33323" s="1">
        <v>2080100274158</v>
      </c>
      <c r="B33323" t="s">
        <v>31399</v>
      </c>
    </row>
    <row r="33324" spans="1:2">
      <c r="A33324" s="1">
        <v>2080100274165</v>
      </c>
      <c r="B33324" t="s">
        <v>31400</v>
      </c>
    </row>
    <row r="33325" spans="1:2">
      <c r="A33325" s="1">
        <v>2080100274172</v>
      </c>
      <c r="B33325" t="s">
        <v>31401</v>
      </c>
    </row>
    <row r="33326" spans="1:2">
      <c r="A33326" s="1">
        <v>2080100274189</v>
      </c>
      <c r="B33326" t="s">
        <v>31402</v>
      </c>
    </row>
    <row r="33327" spans="1:2">
      <c r="A33327" s="1">
        <v>2080100274196</v>
      </c>
      <c r="B33327" t="s">
        <v>31403</v>
      </c>
    </row>
    <row r="33328" spans="1:2">
      <c r="A33328" s="1">
        <v>2080100274202</v>
      </c>
      <c r="B33328" t="s">
        <v>31404</v>
      </c>
    </row>
    <row r="33329" spans="1:2">
      <c r="A33329" s="1">
        <v>2080100274219</v>
      </c>
      <c r="B33329" t="s">
        <v>31405</v>
      </c>
    </row>
    <row r="33330" spans="1:2">
      <c r="A33330" s="1">
        <v>2080100274226</v>
      </c>
      <c r="B33330" t="s">
        <v>31406</v>
      </c>
    </row>
    <row r="33331" spans="1:2">
      <c r="A33331" s="1">
        <v>2080100274233</v>
      </c>
      <c r="B33331" t="s">
        <v>31407</v>
      </c>
    </row>
    <row r="33332" spans="1:2">
      <c r="A33332" s="1">
        <v>2080100274240</v>
      </c>
      <c r="B33332" t="s">
        <v>31408</v>
      </c>
    </row>
    <row r="33333" spans="1:2">
      <c r="A33333" s="1">
        <v>2080100274257</v>
      </c>
      <c r="B33333" t="s">
        <v>31409</v>
      </c>
    </row>
    <row r="33334" spans="1:2">
      <c r="A33334" s="1">
        <v>2080100274264</v>
      </c>
      <c r="B33334" t="s">
        <v>31410</v>
      </c>
    </row>
    <row r="33335" spans="1:2">
      <c r="A33335" s="1">
        <v>2080100274271</v>
      </c>
      <c r="B33335" t="s">
        <v>31411</v>
      </c>
    </row>
    <row r="33336" spans="1:2">
      <c r="A33336" s="1">
        <v>2080100274288</v>
      </c>
      <c r="B33336" t="s">
        <v>31412</v>
      </c>
    </row>
    <row r="33337" spans="1:2">
      <c r="A33337" s="1">
        <v>2080100274295</v>
      </c>
      <c r="B33337" t="s">
        <v>31413</v>
      </c>
    </row>
    <row r="33338" spans="1:2">
      <c r="A33338" s="1">
        <v>2080100274301</v>
      </c>
      <c r="B33338" t="s">
        <v>31414</v>
      </c>
    </row>
    <row r="33339" spans="1:2">
      <c r="A33339" s="1">
        <v>2080100274318</v>
      </c>
      <c r="B33339" t="s">
        <v>31415</v>
      </c>
    </row>
    <row r="33340" spans="1:2">
      <c r="A33340" s="1">
        <v>2080100274325</v>
      </c>
      <c r="B33340" t="s">
        <v>31416</v>
      </c>
    </row>
    <row r="33341" spans="1:2">
      <c r="A33341" s="1">
        <v>2080100274332</v>
      </c>
      <c r="B33341" t="s">
        <v>31417</v>
      </c>
    </row>
    <row r="33342" spans="1:2">
      <c r="A33342" s="1">
        <v>2080100274349</v>
      </c>
      <c r="B33342" t="s">
        <v>31418</v>
      </c>
    </row>
    <row r="33343" spans="1:2">
      <c r="A33343" s="1">
        <v>2080100274356</v>
      </c>
      <c r="B33343" t="s">
        <v>31419</v>
      </c>
    </row>
    <row r="33344" spans="1:2">
      <c r="A33344" s="1">
        <v>2080100274363</v>
      </c>
      <c r="B33344" t="s">
        <v>31420</v>
      </c>
    </row>
    <row r="33345" spans="1:2">
      <c r="A33345" s="1">
        <v>2080100274370</v>
      </c>
      <c r="B33345" t="s">
        <v>31421</v>
      </c>
    </row>
    <row r="33346" spans="1:2">
      <c r="A33346" s="1">
        <v>2080100274387</v>
      </c>
      <c r="B33346" t="s">
        <v>31422</v>
      </c>
    </row>
    <row r="33347" spans="1:2">
      <c r="A33347" s="1">
        <v>2080100274394</v>
      </c>
      <c r="B33347" t="s">
        <v>31423</v>
      </c>
    </row>
    <row r="33348" spans="1:2">
      <c r="A33348" s="1">
        <v>2080100274400</v>
      </c>
      <c r="B33348" t="s">
        <v>31424</v>
      </c>
    </row>
    <row r="33349" spans="1:2">
      <c r="A33349" s="1">
        <v>2080100274417</v>
      </c>
      <c r="B33349" t="s">
        <v>31425</v>
      </c>
    </row>
    <row r="33350" spans="1:2">
      <c r="A33350" s="1">
        <v>2080100274424</v>
      </c>
      <c r="B33350" t="s">
        <v>31426</v>
      </c>
    </row>
    <row r="33351" spans="1:2">
      <c r="A33351" s="1">
        <v>2080100274431</v>
      </c>
      <c r="B33351" t="s">
        <v>31427</v>
      </c>
    </row>
    <row r="33352" spans="1:2">
      <c r="A33352" s="1">
        <v>2080100274448</v>
      </c>
      <c r="B33352" t="s">
        <v>31428</v>
      </c>
    </row>
    <row r="33353" spans="1:2">
      <c r="A33353" s="1">
        <v>2080100274455</v>
      </c>
      <c r="B33353" t="s">
        <v>31429</v>
      </c>
    </row>
    <row r="33354" spans="1:2">
      <c r="A33354" s="1">
        <v>2080100274462</v>
      </c>
      <c r="B33354" t="s">
        <v>31430</v>
      </c>
    </row>
    <row r="33355" spans="1:2">
      <c r="A33355" s="1">
        <v>2080100274479</v>
      </c>
      <c r="B33355" t="s">
        <v>31431</v>
      </c>
    </row>
    <row r="33356" spans="1:2">
      <c r="A33356" s="1">
        <v>2080100274486</v>
      </c>
      <c r="B33356" t="s">
        <v>31432</v>
      </c>
    </row>
    <row r="33357" spans="1:2">
      <c r="A33357" s="1">
        <v>2080100274493</v>
      </c>
      <c r="B33357" t="s">
        <v>31433</v>
      </c>
    </row>
    <row r="33358" spans="1:2">
      <c r="A33358" s="1">
        <v>2080100274509</v>
      </c>
      <c r="B33358" t="s">
        <v>31434</v>
      </c>
    </row>
    <row r="33359" spans="1:2">
      <c r="A33359" s="1">
        <v>2080100274516</v>
      </c>
      <c r="B33359" t="s">
        <v>31435</v>
      </c>
    </row>
    <row r="33360" spans="1:2">
      <c r="A33360" s="1">
        <v>2080100274523</v>
      </c>
      <c r="B33360" t="s">
        <v>31436</v>
      </c>
    </row>
    <row r="33361" spans="1:2">
      <c r="A33361" s="1">
        <v>2080100274530</v>
      </c>
      <c r="B33361" t="s">
        <v>31437</v>
      </c>
    </row>
    <row r="33362" spans="1:2">
      <c r="A33362" s="1">
        <v>2080100274547</v>
      </c>
      <c r="B33362" t="s">
        <v>31438</v>
      </c>
    </row>
    <row r="33363" spans="1:2">
      <c r="A33363" s="1">
        <v>2080100274554</v>
      </c>
      <c r="B33363" t="s">
        <v>31439</v>
      </c>
    </row>
    <row r="33364" spans="1:2">
      <c r="A33364" s="1">
        <v>2080100274561</v>
      </c>
      <c r="B33364" t="s">
        <v>31440</v>
      </c>
    </row>
    <row r="33365" spans="1:2">
      <c r="A33365" s="1">
        <v>2080100274578</v>
      </c>
      <c r="B33365" t="s">
        <v>31441</v>
      </c>
    </row>
    <row r="33366" spans="1:2">
      <c r="A33366" s="1">
        <v>2080100274585</v>
      </c>
      <c r="B33366" t="s">
        <v>31442</v>
      </c>
    </row>
    <row r="33367" spans="1:2">
      <c r="A33367" s="1">
        <v>2080100274592</v>
      </c>
      <c r="B33367" t="s">
        <v>31443</v>
      </c>
    </row>
    <row r="33368" spans="1:2">
      <c r="A33368" s="1">
        <v>2080100274608</v>
      </c>
      <c r="B33368" t="s">
        <v>31444</v>
      </c>
    </row>
    <row r="33369" spans="1:2">
      <c r="A33369" s="1">
        <v>2080100274615</v>
      </c>
      <c r="B33369" t="s">
        <v>31445</v>
      </c>
    </row>
    <row r="33370" spans="1:2">
      <c r="A33370" s="1">
        <v>2080100274622</v>
      </c>
      <c r="B33370" t="s">
        <v>31446</v>
      </c>
    </row>
    <row r="33371" spans="1:2">
      <c r="A33371" s="1">
        <v>2080100274639</v>
      </c>
      <c r="B33371" t="s">
        <v>31447</v>
      </c>
    </row>
    <row r="33372" spans="1:2">
      <c r="A33372" s="1">
        <v>2080100274646</v>
      </c>
      <c r="B33372" t="s">
        <v>31448</v>
      </c>
    </row>
    <row r="33373" spans="1:2">
      <c r="A33373" s="1">
        <v>2080100274653</v>
      </c>
      <c r="B33373" t="s">
        <v>31449</v>
      </c>
    </row>
    <row r="33374" spans="1:2">
      <c r="A33374" s="1">
        <v>2080100274660</v>
      </c>
      <c r="B33374" t="s">
        <v>31450</v>
      </c>
    </row>
    <row r="33375" spans="1:2">
      <c r="A33375" s="1">
        <v>2080100274677</v>
      </c>
      <c r="B33375" t="s">
        <v>31451</v>
      </c>
    </row>
    <row r="33376" spans="1:2">
      <c r="A33376" s="1">
        <v>2080100274684</v>
      </c>
      <c r="B33376" t="s">
        <v>31452</v>
      </c>
    </row>
    <row r="33377" spans="1:2">
      <c r="A33377" s="1">
        <v>2080100274691</v>
      </c>
      <c r="B33377" t="s">
        <v>31453</v>
      </c>
    </row>
    <row r="33378" spans="1:2">
      <c r="A33378" s="1">
        <v>2080100274707</v>
      </c>
      <c r="B33378" t="s">
        <v>22966</v>
      </c>
    </row>
    <row r="33379" spans="1:2">
      <c r="A33379" s="1">
        <v>2080100274714</v>
      </c>
      <c r="B33379" t="s">
        <v>22967</v>
      </c>
    </row>
    <row r="33380" spans="1:2">
      <c r="A33380" s="1">
        <v>2080100274721</v>
      </c>
      <c r="B33380" t="s">
        <v>31454</v>
      </c>
    </row>
    <row r="33381" spans="1:2">
      <c r="A33381" s="1">
        <v>2080100274738</v>
      </c>
      <c r="B33381" t="s">
        <v>31455</v>
      </c>
    </row>
    <row r="33382" spans="1:2">
      <c r="A33382" s="1">
        <v>2080100274745</v>
      </c>
      <c r="B33382" t="s">
        <v>31456</v>
      </c>
    </row>
    <row r="33383" spans="1:2">
      <c r="A33383" s="1">
        <v>2080100274752</v>
      </c>
      <c r="B33383" t="s">
        <v>31457</v>
      </c>
    </row>
    <row r="33384" spans="1:2">
      <c r="A33384" s="1">
        <v>2080100274769</v>
      </c>
      <c r="B33384" t="s">
        <v>31458</v>
      </c>
    </row>
    <row r="33385" spans="1:2">
      <c r="A33385" s="1">
        <v>2080100274776</v>
      </c>
      <c r="B33385" t="s">
        <v>31459</v>
      </c>
    </row>
    <row r="33386" spans="1:2">
      <c r="A33386" s="1">
        <v>2080100274783</v>
      </c>
      <c r="B33386" t="s">
        <v>31460</v>
      </c>
    </row>
    <row r="33387" spans="1:2">
      <c r="A33387" s="1">
        <v>2080100274790</v>
      </c>
      <c r="B33387" t="s">
        <v>31461</v>
      </c>
    </row>
    <row r="33388" spans="1:2">
      <c r="A33388" s="1">
        <v>2080100274806</v>
      </c>
      <c r="B33388" t="s">
        <v>31462</v>
      </c>
    </row>
    <row r="33389" spans="1:2">
      <c r="A33389" s="1">
        <v>2080100274813</v>
      </c>
      <c r="B33389" t="s">
        <v>31463</v>
      </c>
    </row>
    <row r="33390" spans="1:2">
      <c r="A33390" s="1">
        <v>2080100274820</v>
      </c>
      <c r="B33390" t="s">
        <v>31464</v>
      </c>
    </row>
    <row r="33391" spans="1:2">
      <c r="A33391" s="1">
        <v>2080100274837</v>
      </c>
      <c r="B33391" t="s">
        <v>31465</v>
      </c>
    </row>
    <row r="33392" spans="1:2">
      <c r="A33392" s="1">
        <v>2080100274844</v>
      </c>
      <c r="B33392" t="s">
        <v>31466</v>
      </c>
    </row>
    <row r="33393" spans="1:2">
      <c r="A33393" s="1">
        <v>2080100274851</v>
      </c>
      <c r="B33393" t="s">
        <v>31467</v>
      </c>
    </row>
    <row r="33394" spans="1:2">
      <c r="A33394" s="1">
        <v>2080100274868</v>
      </c>
      <c r="B33394" t="s">
        <v>31468</v>
      </c>
    </row>
    <row r="33395" spans="1:2">
      <c r="A33395" s="1">
        <v>2080100274875</v>
      </c>
      <c r="B33395" t="s">
        <v>31469</v>
      </c>
    </row>
    <row r="33396" spans="1:2">
      <c r="A33396" s="1">
        <v>2080100274882</v>
      </c>
      <c r="B33396" t="s">
        <v>31470</v>
      </c>
    </row>
    <row r="33397" spans="1:2">
      <c r="A33397" s="1">
        <v>2080100274899</v>
      </c>
      <c r="B33397" t="s">
        <v>31471</v>
      </c>
    </row>
    <row r="33398" spans="1:2">
      <c r="A33398" s="1">
        <v>2080100274905</v>
      </c>
      <c r="B33398" t="s">
        <v>31472</v>
      </c>
    </row>
    <row r="33399" spans="1:2">
      <c r="A33399" s="1">
        <v>2080100274912</v>
      </c>
      <c r="B33399" t="s">
        <v>31473</v>
      </c>
    </row>
    <row r="33400" spans="1:2">
      <c r="A33400" s="1">
        <v>2080100274929</v>
      </c>
      <c r="B33400" t="s">
        <v>31474</v>
      </c>
    </row>
    <row r="33401" spans="1:2">
      <c r="A33401" s="1">
        <v>2080100274936</v>
      </c>
      <c r="B33401" t="s">
        <v>31475</v>
      </c>
    </row>
    <row r="33402" spans="1:2">
      <c r="A33402" s="1">
        <v>2080100274943</v>
      </c>
      <c r="B33402" t="s">
        <v>31476</v>
      </c>
    </row>
    <row r="33403" spans="1:2">
      <c r="A33403" s="1">
        <v>2080100274950</v>
      </c>
      <c r="B33403" t="s">
        <v>22968</v>
      </c>
    </row>
    <row r="33404" spans="1:2">
      <c r="A33404" s="1">
        <v>2080100274967</v>
      </c>
      <c r="B33404" t="s">
        <v>31477</v>
      </c>
    </row>
    <row r="33405" spans="1:2">
      <c r="A33405" s="1">
        <v>2080100274974</v>
      </c>
      <c r="B33405" t="s">
        <v>31478</v>
      </c>
    </row>
    <row r="33406" spans="1:2">
      <c r="A33406" s="1">
        <v>2080100274981</v>
      </c>
      <c r="B33406" t="s">
        <v>31479</v>
      </c>
    </row>
    <row r="33407" spans="1:2">
      <c r="A33407" s="1">
        <v>2080100274998</v>
      </c>
      <c r="B33407" t="s">
        <v>31480</v>
      </c>
    </row>
    <row r="33408" spans="1:2">
      <c r="A33408" s="1">
        <v>2080100275001</v>
      </c>
      <c r="B33408" t="s">
        <v>31481</v>
      </c>
    </row>
    <row r="33409" spans="1:2">
      <c r="A33409" s="1">
        <v>2080100275018</v>
      </c>
      <c r="B33409" t="s">
        <v>31482</v>
      </c>
    </row>
    <row r="33410" spans="1:2">
      <c r="A33410" s="1">
        <v>2080100275025</v>
      </c>
      <c r="B33410" t="s">
        <v>31483</v>
      </c>
    </row>
    <row r="33411" spans="1:2">
      <c r="A33411" s="1">
        <v>2080100275032</v>
      </c>
      <c r="B33411" t="s">
        <v>31484</v>
      </c>
    </row>
    <row r="33412" spans="1:2">
      <c r="A33412" s="1">
        <v>2080100275049</v>
      </c>
      <c r="B33412" t="s">
        <v>31485</v>
      </c>
    </row>
    <row r="33413" spans="1:2">
      <c r="A33413" s="1">
        <v>2080100275056</v>
      </c>
      <c r="B33413" t="s">
        <v>31486</v>
      </c>
    </row>
    <row r="33414" spans="1:2">
      <c r="A33414" s="1">
        <v>2080100275063</v>
      </c>
      <c r="B33414" t="s">
        <v>23683</v>
      </c>
    </row>
    <row r="33415" spans="1:2">
      <c r="A33415" s="1">
        <v>2080100275070</v>
      </c>
      <c r="B33415" t="s">
        <v>23684</v>
      </c>
    </row>
    <row r="33416" spans="1:2">
      <c r="A33416" s="1">
        <v>2080100275087</v>
      </c>
      <c r="B33416" t="s">
        <v>23685</v>
      </c>
    </row>
    <row r="33417" spans="1:2">
      <c r="A33417" s="1">
        <v>2080100275094</v>
      </c>
      <c r="B33417" t="s">
        <v>23686</v>
      </c>
    </row>
    <row r="33418" spans="1:2">
      <c r="A33418" s="1">
        <v>2080100275100</v>
      </c>
      <c r="B33418" t="s">
        <v>31487</v>
      </c>
    </row>
    <row r="33419" spans="1:2">
      <c r="A33419" s="1">
        <v>2080100275117</v>
      </c>
      <c r="B33419" t="s">
        <v>31488</v>
      </c>
    </row>
    <row r="33420" spans="1:2">
      <c r="A33420" s="1">
        <v>2080100275124</v>
      </c>
      <c r="B33420" t="s">
        <v>23687</v>
      </c>
    </row>
    <row r="33421" spans="1:2">
      <c r="A33421" s="1">
        <v>2080100275131</v>
      </c>
      <c r="B33421" t="s">
        <v>31489</v>
      </c>
    </row>
    <row r="33422" spans="1:2">
      <c r="A33422" s="1">
        <v>2080100275148</v>
      </c>
      <c r="B33422" t="s">
        <v>31490</v>
      </c>
    </row>
    <row r="33423" spans="1:2">
      <c r="A33423" s="1">
        <v>2080100275155</v>
      </c>
      <c r="B33423" t="s">
        <v>31491</v>
      </c>
    </row>
    <row r="33424" spans="1:2">
      <c r="A33424" s="1">
        <v>2080100275162</v>
      </c>
      <c r="B33424" t="s">
        <v>31492</v>
      </c>
    </row>
    <row r="33425" spans="1:2">
      <c r="A33425" s="1">
        <v>2080100275179</v>
      </c>
      <c r="B33425" t="s">
        <v>31493</v>
      </c>
    </row>
    <row r="33426" spans="1:2">
      <c r="A33426" s="1">
        <v>2080100275186</v>
      </c>
      <c r="B33426" t="s">
        <v>31494</v>
      </c>
    </row>
    <row r="33427" spans="1:2">
      <c r="A33427" s="1">
        <v>2080100275193</v>
      </c>
      <c r="B33427" t="s">
        <v>31495</v>
      </c>
    </row>
    <row r="33428" spans="1:2">
      <c r="A33428" s="1">
        <v>2080100275209</v>
      </c>
      <c r="B33428" t="s">
        <v>31496</v>
      </c>
    </row>
    <row r="33429" spans="1:2">
      <c r="A33429" s="1">
        <v>2080100275216</v>
      </c>
      <c r="B33429" t="s">
        <v>31497</v>
      </c>
    </row>
    <row r="33430" spans="1:2">
      <c r="A33430" s="1">
        <v>2080100275223</v>
      </c>
      <c r="B33430" t="s">
        <v>31498</v>
      </c>
    </row>
    <row r="33431" spans="1:2">
      <c r="A33431" s="1">
        <v>2080100275230</v>
      </c>
      <c r="B33431" t="s">
        <v>31499</v>
      </c>
    </row>
    <row r="33432" spans="1:2">
      <c r="A33432" s="1">
        <v>2080100275247</v>
      </c>
      <c r="B33432" t="s">
        <v>31500</v>
      </c>
    </row>
    <row r="33433" spans="1:2">
      <c r="A33433" s="1">
        <v>2080100275254</v>
      </c>
      <c r="B33433" t="s">
        <v>31501</v>
      </c>
    </row>
    <row r="33434" spans="1:2">
      <c r="A33434" s="1">
        <v>2080100275261</v>
      </c>
      <c r="B33434" t="s">
        <v>31502</v>
      </c>
    </row>
    <row r="33435" spans="1:2">
      <c r="A33435" s="1">
        <v>2080100275278</v>
      </c>
      <c r="B33435" t="s">
        <v>31503</v>
      </c>
    </row>
    <row r="33436" spans="1:2">
      <c r="A33436" s="1">
        <v>2080100275285</v>
      </c>
      <c r="B33436" t="s">
        <v>31504</v>
      </c>
    </row>
    <row r="33437" spans="1:2">
      <c r="A33437" s="1">
        <v>2080100275292</v>
      </c>
      <c r="B33437" t="s">
        <v>31505</v>
      </c>
    </row>
    <row r="33438" spans="1:2">
      <c r="A33438" s="1">
        <v>2080100275308</v>
      </c>
      <c r="B33438" t="s">
        <v>31506</v>
      </c>
    </row>
    <row r="33439" spans="1:2">
      <c r="A33439" s="1">
        <v>2080100275315</v>
      </c>
      <c r="B33439" t="s">
        <v>31507</v>
      </c>
    </row>
    <row r="33440" spans="1:2">
      <c r="A33440" s="1">
        <v>2080100275322</v>
      </c>
      <c r="B33440" t="s">
        <v>31508</v>
      </c>
    </row>
    <row r="33441" spans="1:2">
      <c r="A33441" s="1">
        <v>2080100275339</v>
      </c>
      <c r="B33441" t="s">
        <v>31509</v>
      </c>
    </row>
    <row r="33442" spans="1:2">
      <c r="A33442" s="1">
        <v>2080100275346</v>
      </c>
      <c r="B33442" t="s">
        <v>31510</v>
      </c>
    </row>
    <row r="33443" spans="1:2">
      <c r="A33443" s="1">
        <v>2080100275353</v>
      </c>
      <c r="B33443" t="s">
        <v>31511</v>
      </c>
    </row>
    <row r="33444" spans="1:2">
      <c r="A33444" s="1">
        <v>2080100275360</v>
      </c>
      <c r="B33444" t="s">
        <v>31512</v>
      </c>
    </row>
    <row r="33445" spans="1:2">
      <c r="A33445" s="1">
        <v>2080100275377</v>
      </c>
      <c r="B33445" t="s">
        <v>31513</v>
      </c>
    </row>
    <row r="33446" spans="1:2">
      <c r="A33446" s="1">
        <v>2080100275384</v>
      </c>
      <c r="B33446" t="s">
        <v>31514</v>
      </c>
    </row>
    <row r="33447" spans="1:2">
      <c r="A33447" s="1">
        <v>2080100275391</v>
      </c>
      <c r="B33447" t="s">
        <v>31515</v>
      </c>
    </row>
    <row r="33448" spans="1:2">
      <c r="A33448" s="1">
        <v>2080100275407</v>
      </c>
      <c r="B33448" t="s">
        <v>31516</v>
      </c>
    </row>
    <row r="33449" spans="1:2">
      <c r="A33449" s="1">
        <v>2080100275414</v>
      </c>
      <c r="B33449" t="s">
        <v>31517</v>
      </c>
    </row>
    <row r="33450" spans="1:2">
      <c r="A33450" s="1">
        <v>2080100275421</v>
      </c>
      <c r="B33450" t="s">
        <v>31518</v>
      </c>
    </row>
    <row r="33451" spans="1:2">
      <c r="A33451" s="1">
        <v>2080100275438</v>
      </c>
      <c r="B33451" t="s">
        <v>31519</v>
      </c>
    </row>
    <row r="33452" spans="1:2">
      <c r="A33452" s="1">
        <v>2080100275445</v>
      </c>
      <c r="B33452" t="s">
        <v>31520</v>
      </c>
    </row>
    <row r="33453" spans="1:2">
      <c r="A33453" s="1">
        <v>2080100275452</v>
      </c>
      <c r="B33453" t="s">
        <v>31521</v>
      </c>
    </row>
    <row r="33454" spans="1:2">
      <c r="A33454" s="1">
        <v>2080100275469</v>
      </c>
      <c r="B33454" t="s">
        <v>31522</v>
      </c>
    </row>
    <row r="33455" spans="1:2">
      <c r="A33455" s="1">
        <v>2080100275476</v>
      </c>
      <c r="B33455" t="s">
        <v>31523</v>
      </c>
    </row>
    <row r="33456" spans="1:2">
      <c r="A33456" s="1">
        <v>2080100275483</v>
      </c>
      <c r="B33456" t="s">
        <v>31524</v>
      </c>
    </row>
    <row r="33457" spans="1:2">
      <c r="A33457" s="1">
        <v>2080100275490</v>
      </c>
      <c r="B33457" t="s">
        <v>31525</v>
      </c>
    </row>
    <row r="33458" spans="1:2">
      <c r="A33458" s="1">
        <v>2080100275506</v>
      </c>
      <c r="B33458" t="s">
        <v>31526</v>
      </c>
    </row>
    <row r="33459" spans="1:2">
      <c r="A33459" s="1">
        <v>2080100275513</v>
      </c>
      <c r="B33459" t="s">
        <v>31527</v>
      </c>
    </row>
    <row r="33460" spans="1:2">
      <c r="A33460" s="1">
        <v>2080100275520</v>
      </c>
      <c r="B33460" t="s">
        <v>31528</v>
      </c>
    </row>
    <row r="33461" spans="1:2">
      <c r="A33461" s="1">
        <v>2080100275537</v>
      </c>
      <c r="B33461" t="s">
        <v>31529</v>
      </c>
    </row>
    <row r="33462" spans="1:2">
      <c r="A33462" s="1">
        <v>2080100275544</v>
      </c>
      <c r="B33462" t="s">
        <v>31530</v>
      </c>
    </row>
    <row r="33463" spans="1:2">
      <c r="A33463" s="1">
        <v>2080100275551</v>
      </c>
      <c r="B33463" t="s">
        <v>31531</v>
      </c>
    </row>
    <row r="33464" spans="1:2">
      <c r="A33464" s="1">
        <v>2080100275568</v>
      </c>
      <c r="B33464" t="s">
        <v>31532</v>
      </c>
    </row>
    <row r="33465" spans="1:2">
      <c r="A33465" s="1">
        <v>2080100275575</v>
      </c>
      <c r="B33465" t="s">
        <v>31533</v>
      </c>
    </row>
    <row r="33466" spans="1:2">
      <c r="A33466" s="1">
        <v>2080100275582</v>
      </c>
      <c r="B33466" t="s">
        <v>31534</v>
      </c>
    </row>
    <row r="33467" spans="1:2">
      <c r="A33467" s="1">
        <v>2080100275599</v>
      </c>
      <c r="B33467" t="s">
        <v>31535</v>
      </c>
    </row>
    <row r="33468" spans="1:2">
      <c r="A33468" s="1">
        <v>2080100275605</v>
      </c>
      <c r="B33468" t="s">
        <v>31536</v>
      </c>
    </row>
    <row r="33469" spans="1:2">
      <c r="A33469" s="1">
        <v>2080100275612</v>
      </c>
      <c r="B33469" t="s">
        <v>31537</v>
      </c>
    </row>
    <row r="33470" spans="1:2">
      <c r="A33470" s="1">
        <v>2080100275629</v>
      </c>
      <c r="B33470" t="s">
        <v>31538</v>
      </c>
    </row>
    <row r="33471" spans="1:2">
      <c r="A33471" s="1">
        <v>2080100275636</v>
      </c>
      <c r="B33471" t="s">
        <v>31539</v>
      </c>
    </row>
    <row r="33472" spans="1:2">
      <c r="A33472" s="1">
        <v>2080100275643</v>
      </c>
      <c r="B33472" t="s">
        <v>31540</v>
      </c>
    </row>
    <row r="33473" spans="1:2">
      <c r="A33473" s="1">
        <v>2080100275650</v>
      </c>
      <c r="B33473" t="s">
        <v>31541</v>
      </c>
    </row>
    <row r="33474" spans="1:2">
      <c r="A33474" s="1">
        <v>2080100275667</v>
      </c>
      <c r="B33474" t="s">
        <v>31542</v>
      </c>
    </row>
    <row r="33475" spans="1:2">
      <c r="A33475" s="1">
        <v>2080100275674</v>
      </c>
      <c r="B33475" t="s">
        <v>31543</v>
      </c>
    </row>
    <row r="33476" spans="1:2">
      <c r="A33476" s="1">
        <v>2080100275681</v>
      </c>
      <c r="B33476" t="s">
        <v>31544</v>
      </c>
    </row>
    <row r="33477" spans="1:2">
      <c r="A33477" s="1">
        <v>2080100275698</v>
      </c>
      <c r="B33477" t="s">
        <v>31545</v>
      </c>
    </row>
    <row r="33478" spans="1:2">
      <c r="A33478" s="1">
        <v>2080100275704</v>
      </c>
      <c r="B33478" t="s">
        <v>31546</v>
      </c>
    </row>
    <row r="33479" spans="1:2">
      <c r="A33479" s="1">
        <v>2080100275711</v>
      </c>
      <c r="B33479" t="s">
        <v>31547</v>
      </c>
    </row>
    <row r="33480" spans="1:2">
      <c r="A33480" s="1">
        <v>2080100275728</v>
      </c>
      <c r="B33480" t="s">
        <v>31548</v>
      </c>
    </row>
    <row r="33481" spans="1:2">
      <c r="A33481" s="1">
        <v>2080100275735</v>
      </c>
      <c r="B33481" t="s">
        <v>31549</v>
      </c>
    </row>
    <row r="33482" spans="1:2">
      <c r="A33482" s="1">
        <v>2080100275742</v>
      </c>
      <c r="B33482" t="s">
        <v>31550</v>
      </c>
    </row>
    <row r="33483" spans="1:2">
      <c r="A33483" s="1">
        <v>2080100275759</v>
      </c>
      <c r="B33483" t="s">
        <v>31551</v>
      </c>
    </row>
    <row r="33484" spans="1:2">
      <c r="A33484" s="1">
        <v>2080100275766</v>
      </c>
      <c r="B33484" t="s">
        <v>31552</v>
      </c>
    </row>
    <row r="33485" spans="1:2">
      <c r="A33485" s="1">
        <v>2080100275773</v>
      </c>
      <c r="B33485" t="s">
        <v>31553</v>
      </c>
    </row>
    <row r="33486" spans="1:2">
      <c r="A33486" s="1">
        <v>2080100275780</v>
      </c>
      <c r="B33486" t="s">
        <v>31554</v>
      </c>
    </row>
    <row r="33487" spans="1:2">
      <c r="A33487" s="1">
        <v>2080100275797</v>
      </c>
      <c r="B33487" t="s">
        <v>31555</v>
      </c>
    </row>
    <row r="33488" spans="1:2">
      <c r="A33488" s="1">
        <v>2080100275803</v>
      </c>
      <c r="B33488" t="s">
        <v>31556</v>
      </c>
    </row>
    <row r="33489" spans="1:2">
      <c r="A33489" s="1">
        <v>2080100275810</v>
      </c>
      <c r="B33489" t="s">
        <v>31557</v>
      </c>
    </row>
    <row r="33490" spans="1:2">
      <c r="A33490" s="1">
        <v>2080100275827</v>
      </c>
      <c r="B33490" t="s">
        <v>31558</v>
      </c>
    </row>
    <row r="33491" spans="1:2">
      <c r="A33491" s="1">
        <v>2080100275834</v>
      </c>
      <c r="B33491" t="s">
        <v>31559</v>
      </c>
    </row>
    <row r="33492" spans="1:2">
      <c r="A33492" s="1">
        <v>2080100275841</v>
      </c>
      <c r="B33492" t="s">
        <v>31560</v>
      </c>
    </row>
    <row r="33493" spans="1:2">
      <c r="A33493" s="1">
        <v>2080100275858</v>
      </c>
      <c r="B33493" t="s">
        <v>31561</v>
      </c>
    </row>
    <row r="33494" spans="1:2">
      <c r="A33494" s="1">
        <v>2080100275865</v>
      </c>
      <c r="B33494" t="s">
        <v>31562</v>
      </c>
    </row>
    <row r="33495" spans="1:2">
      <c r="A33495" s="1">
        <v>2080100275872</v>
      </c>
      <c r="B33495" t="s">
        <v>31563</v>
      </c>
    </row>
    <row r="33496" spans="1:2">
      <c r="A33496" s="1">
        <v>2080100275889</v>
      </c>
      <c r="B33496" t="s">
        <v>31564</v>
      </c>
    </row>
    <row r="33497" spans="1:2">
      <c r="A33497" s="1">
        <v>2080100275896</v>
      </c>
      <c r="B33497" t="s">
        <v>31565</v>
      </c>
    </row>
    <row r="33498" spans="1:2">
      <c r="A33498" s="1">
        <v>2080100275902</v>
      </c>
      <c r="B33498" t="s">
        <v>31566</v>
      </c>
    </row>
    <row r="33499" spans="1:2">
      <c r="A33499" s="1">
        <v>2080100275919</v>
      </c>
      <c r="B33499" t="s">
        <v>31567</v>
      </c>
    </row>
    <row r="33500" spans="1:2">
      <c r="A33500" s="1">
        <v>2080100275926</v>
      </c>
      <c r="B33500" t="s">
        <v>31568</v>
      </c>
    </row>
    <row r="33501" spans="1:2">
      <c r="A33501" s="1">
        <v>2080100275933</v>
      </c>
      <c r="B33501" t="s">
        <v>31569</v>
      </c>
    </row>
    <row r="33502" spans="1:2">
      <c r="A33502" s="1">
        <v>2080100275940</v>
      </c>
      <c r="B33502" t="s">
        <v>31570</v>
      </c>
    </row>
    <row r="33503" spans="1:2">
      <c r="A33503" s="1">
        <v>2080100275957</v>
      </c>
      <c r="B33503" t="s">
        <v>31571</v>
      </c>
    </row>
    <row r="33504" spans="1:2">
      <c r="A33504" s="1">
        <v>2080100275964</v>
      </c>
      <c r="B33504" t="s">
        <v>31572</v>
      </c>
    </row>
    <row r="33505" spans="1:2">
      <c r="A33505" s="1">
        <v>2080100275971</v>
      </c>
      <c r="B33505" t="s">
        <v>31573</v>
      </c>
    </row>
    <row r="33506" spans="1:2">
      <c r="A33506" s="1">
        <v>2080100275988</v>
      </c>
      <c r="B33506" t="s">
        <v>31574</v>
      </c>
    </row>
    <row r="33507" spans="1:2">
      <c r="A33507" s="1">
        <v>2080100275995</v>
      </c>
      <c r="B33507" t="s">
        <v>31575</v>
      </c>
    </row>
    <row r="33508" spans="1:2">
      <c r="A33508" s="1">
        <v>2080100276008</v>
      </c>
      <c r="B33508" t="s">
        <v>31576</v>
      </c>
    </row>
    <row r="33509" spans="1:2">
      <c r="A33509" s="1">
        <v>2080100276015</v>
      </c>
      <c r="B33509" t="s">
        <v>31577</v>
      </c>
    </row>
    <row r="33510" spans="1:2">
      <c r="A33510" s="1">
        <v>2080100276022</v>
      </c>
      <c r="B33510" t="s">
        <v>31578</v>
      </c>
    </row>
    <row r="33511" spans="1:2">
      <c r="A33511" s="1">
        <v>2080100276039</v>
      </c>
      <c r="B33511" t="s">
        <v>31579</v>
      </c>
    </row>
    <row r="33512" spans="1:2">
      <c r="A33512" s="1">
        <v>2080100276046</v>
      </c>
      <c r="B33512" t="s">
        <v>31580</v>
      </c>
    </row>
    <row r="33513" spans="1:2">
      <c r="A33513" s="1">
        <v>2080100276053</v>
      </c>
      <c r="B33513" t="s">
        <v>31581</v>
      </c>
    </row>
    <row r="33514" spans="1:2">
      <c r="A33514" s="1">
        <v>2080100276060</v>
      </c>
      <c r="B33514" t="s">
        <v>31582</v>
      </c>
    </row>
    <row r="33515" spans="1:2">
      <c r="A33515" s="1">
        <v>2080100276077</v>
      </c>
      <c r="B33515" t="s">
        <v>31583</v>
      </c>
    </row>
    <row r="33516" spans="1:2">
      <c r="A33516" s="1">
        <v>2080100276084</v>
      </c>
      <c r="B33516" t="s">
        <v>31584</v>
      </c>
    </row>
    <row r="33517" spans="1:2">
      <c r="A33517" s="1">
        <v>2080100276091</v>
      </c>
      <c r="B33517" t="s">
        <v>31585</v>
      </c>
    </row>
    <row r="33518" spans="1:2">
      <c r="A33518" s="1">
        <v>2080100276107</v>
      </c>
      <c r="B33518" t="s">
        <v>31586</v>
      </c>
    </row>
    <row r="33519" spans="1:2">
      <c r="A33519" s="1">
        <v>2080100276114</v>
      </c>
      <c r="B33519" t="s">
        <v>31587</v>
      </c>
    </row>
    <row r="33520" spans="1:2">
      <c r="A33520" s="1">
        <v>2080100276121</v>
      </c>
      <c r="B33520" t="s">
        <v>31588</v>
      </c>
    </row>
    <row r="33521" spans="1:2">
      <c r="A33521" s="1">
        <v>2080100276138</v>
      </c>
      <c r="B33521" t="s">
        <v>31589</v>
      </c>
    </row>
    <row r="33522" spans="1:2">
      <c r="A33522" s="1">
        <v>2080100276145</v>
      </c>
      <c r="B33522" t="s">
        <v>31590</v>
      </c>
    </row>
    <row r="33523" spans="1:2">
      <c r="A33523" s="1">
        <v>2080100276152</v>
      </c>
      <c r="B33523" t="s">
        <v>31591</v>
      </c>
    </row>
    <row r="33524" spans="1:2">
      <c r="A33524" s="1">
        <v>2080100276169</v>
      </c>
      <c r="B33524" t="s">
        <v>31592</v>
      </c>
    </row>
    <row r="33525" spans="1:2">
      <c r="A33525" s="1">
        <v>2080100276176</v>
      </c>
      <c r="B33525" t="s">
        <v>31593</v>
      </c>
    </row>
    <row r="33526" spans="1:2">
      <c r="A33526" s="1">
        <v>2080100276183</v>
      </c>
      <c r="B33526" t="s">
        <v>31594</v>
      </c>
    </row>
    <row r="33527" spans="1:2">
      <c r="A33527" s="1">
        <v>2080100276190</v>
      </c>
      <c r="B33527" t="s">
        <v>31595</v>
      </c>
    </row>
    <row r="33528" spans="1:2">
      <c r="A33528" s="1">
        <v>2080100276206</v>
      </c>
      <c r="B33528" t="s">
        <v>31596</v>
      </c>
    </row>
    <row r="33529" spans="1:2">
      <c r="A33529" s="1">
        <v>2080100276213</v>
      </c>
      <c r="B33529" t="s">
        <v>31597</v>
      </c>
    </row>
    <row r="33530" spans="1:2">
      <c r="A33530" s="1">
        <v>2080100276220</v>
      </c>
      <c r="B33530" t="s">
        <v>31598</v>
      </c>
    </row>
    <row r="33531" spans="1:2">
      <c r="A33531" s="1">
        <v>2080100276237</v>
      </c>
      <c r="B33531" t="s">
        <v>31599</v>
      </c>
    </row>
    <row r="33532" spans="1:2">
      <c r="A33532" s="1">
        <v>2080100276244</v>
      </c>
      <c r="B33532" t="s">
        <v>31600</v>
      </c>
    </row>
    <row r="33533" spans="1:2">
      <c r="A33533" s="1">
        <v>2080100276251</v>
      </c>
      <c r="B33533" t="s">
        <v>31601</v>
      </c>
    </row>
    <row r="33534" spans="1:2">
      <c r="A33534" s="1">
        <v>2080100276268</v>
      </c>
      <c r="B33534" t="s">
        <v>31602</v>
      </c>
    </row>
    <row r="33535" spans="1:2">
      <c r="A33535" s="1">
        <v>2080100276275</v>
      </c>
      <c r="B33535" t="s">
        <v>31603</v>
      </c>
    </row>
    <row r="33536" spans="1:2">
      <c r="A33536" s="1">
        <v>2080100276282</v>
      </c>
      <c r="B33536" t="s">
        <v>31604</v>
      </c>
    </row>
    <row r="33537" spans="1:2">
      <c r="A33537" s="1">
        <v>2080100276299</v>
      </c>
      <c r="B33537" t="s">
        <v>31605</v>
      </c>
    </row>
    <row r="33538" spans="1:2">
      <c r="A33538" s="1">
        <v>2080100276305</v>
      </c>
      <c r="B33538" t="s">
        <v>31606</v>
      </c>
    </row>
    <row r="33539" spans="1:2">
      <c r="A33539" s="1">
        <v>2080100276312</v>
      </c>
      <c r="B33539" t="s">
        <v>31607</v>
      </c>
    </row>
    <row r="33540" spans="1:2">
      <c r="A33540" s="1">
        <v>2080100276329</v>
      </c>
      <c r="B33540" t="s">
        <v>31608</v>
      </c>
    </row>
    <row r="33541" spans="1:2">
      <c r="A33541" s="1">
        <v>2080100276336</v>
      </c>
      <c r="B33541" t="s">
        <v>31609</v>
      </c>
    </row>
    <row r="33542" spans="1:2">
      <c r="A33542" s="1">
        <v>2080100276343</v>
      </c>
      <c r="B33542" t="s">
        <v>31610</v>
      </c>
    </row>
    <row r="33543" spans="1:2">
      <c r="A33543" s="1">
        <v>2080100276350</v>
      </c>
      <c r="B33543" t="s">
        <v>31611</v>
      </c>
    </row>
    <row r="33544" spans="1:2">
      <c r="A33544" s="1">
        <v>2080100276367</v>
      </c>
      <c r="B33544" t="s">
        <v>31612</v>
      </c>
    </row>
    <row r="33545" spans="1:2">
      <c r="A33545" s="1">
        <v>2080100276374</v>
      </c>
      <c r="B33545" t="s">
        <v>31613</v>
      </c>
    </row>
    <row r="33546" spans="1:2">
      <c r="A33546" s="1">
        <v>2080100276381</v>
      </c>
      <c r="B33546" t="s">
        <v>31614</v>
      </c>
    </row>
    <row r="33547" spans="1:2">
      <c r="A33547" s="1">
        <v>2080100276398</v>
      </c>
      <c r="B33547" t="s">
        <v>31615</v>
      </c>
    </row>
    <row r="33548" spans="1:2">
      <c r="A33548" s="1">
        <v>2080100276404</v>
      </c>
      <c r="B33548" t="s">
        <v>31616</v>
      </c>
    </row>
    <row r="33549" spans="1:2">
      <c r="A33549" s="1">
        <v>2080100276411</v>
      </c>
      <c r="B33549" t="s">
        <v>31617</v>
      </c>
    </row>
    <row r="33550" spans="1:2">
      <c r="A33550" s="1">
        <v>2080100276428</v>
      </c>
      <c r="B33550" t="s">
        <v>31618</v>
      </c>
    </row>
    <row r="33551" spans="1:2">
      <c r="A33551" s="1">
        <v>2080100276435</v>
      </c>
      <c r="B33551" t="s">
        <v>31619</v>
      </c>
    </row>
    <row r="33552" spans="1:2">
      <c r="A33552" s="1">
        <v>2080100276442</v>
      </c>
      <c r="B33552" t="s">
        <v>31620</v>
      </c>
    </row>
    <row r="33553" spans="1:2">
      <c r="A33553" s="1">
        <v>2080100276459</v>
      </c>
      <c r="B33553" t="s">
        <v>31621</v>
      </c>
    </row>
    <row r="33554" spans="1:2">
      <c r="A33554" s="1">
        <v>2080100276466</v>
      </c>
      <c r="B33554" t="s">
        <v>31622</v>
      </c>
    </row>
    <row r="33555" spans="1:2">
      <c r="A33555" s="1">
        <v>2080100276473</v>
      </c>
      <c r="B33555" t="s">
        <v>31623</v>
      </c>
    </row>
    <row r="33556" spans="1:2">
      <c r="A33556" s="1">
        <v>2080100276480</v>
      </c>
      <c r="B33556" t="s">
        <v>31624</v>
      </c>
    </row>
    <row r="33557" spans="1:2">
      <c r="A33557" s="1">
        <v>2080100276497</v>
      </c>
      <c r="B33557" t="s">
        <v>31625</v>
      </c>
    </row>
    <row r="33558" spans="1:2">
      <c r="A33558" s="1">
        <v>2080100276503</v>
      </c>
      <c r="B33558" t="s">
        <v>31626</v>
      </c>
    </row>
    <row r="33559" spans="1:2">
      <c r="A33559" s="1">
        <v>2080100276510</v>
      </c>
      <c r="B33559" t="s">
        <v>31627</v>
      </c>
    </row>
    <row r="33560" spans="1:2">
      <c r="A33560" s="1">
        <v>2080100276527</v>
      </c>
      <c r="B33560" t="s">
        <v>31628</v>
      </c>
    </row>
    <row r="33561" spans="1:2">
      <c r="A33561" s="1">
        <v>2080100276534</v>
      </c>
      <c r="B33561" t="s">
        <v>31629</v>
      </c>
    </row>
    <row r="33562" spans="1:2">
      <c r="A33562" s="1">
        <v>2080100276541</v>
      </c>
      <c r="B33562" t="s">
        <v>31630</v>
      </c>
    </row>
    <row r="33563" spans="1:2">
      <c r="A33563" s="1">
        <v>2080100276558</v>
      </c>
      <c r="B33563" t="s">
        <v>31631</v>
      </c>
    </row>
    <row r="33564" spans="1:2">
      <c r="A33564" s="1">
        <v>2080100276565</v>
      </c>
      <c r="B33564" t="s">
        <v>31632</v>
      </c>
    </row>
    <row r="33565" spans="1:2">
      <c r="A33565" s="1">
        <v>2080100276572</v>
      </c>
      <c r="B33565" t="s">
        <v>31633</v>
      </c>
    </row>
    <row r="33566" spans="1:2">
      <c r="A33566" s="1">
        <v>2080100276589</v>
      </c>
      <c r="B33566" t="s">
        <v>31634</v>
      </c>
    </row>
    <row r="33567" spans="1:2">
      <c r="A33567" s="1">
        <v>2080100276596</v>
      </c>
      <c r="B33567" t="s">
        <v>31635</v>
      </c>
    </row>
    <row r="33568" spans="1:2">
      <c r="A33568" s="1">
        <v>2080100276602</v>
      </c>
      <c r="B33568" t="s">
        <v>31636</v>
      </c>
    </row>
    <row r="33569" spans="1:2">
      <c r="A33569" s="1">
        <v>2080100276619</v>
      </c>
      <c r="B33569" t="s">
        <v>31637</v>
      </c>
    </row>
    <row r="33570" spans="1:2">
      <c r="A33570" s="1">
        <v>2080100276626</v>
      </c>
      <c r="B33570" t="s">
        <v>31638</v>
      </c>
    </row>
    <row r="33571" spans="1:2">
      <c r="A33571" s="1">
        <v>2080100276633</v>
      </c>
      <c r="B33571" t="s">
        <v>31639</v>
      </c>
    </row>
    <row r="33572" spans="1:2">
      <c r="A33572" s="1">
        <v>2080100276640</v>
      </c>
      <c r="B33572" t="s">
        <v>31640</v>
      </c>
    </row>
    <row r="33573" spans="1:2">
      <c r="A33573" s="1">
        <v>2080100276657</v>
      </c>
      <c r="B33573" t="s">
        <v>31641</v>
      </c>
    </row>
    <row r="33574" spans="1:2">
      <c r="A33574" s="1">
        <v>2080100276664</v>
      </c>
      <c r="B33574" t="s">
        <v>31642</v>
      </c>
    </row>
    <row r="33575" spans="1:2">
      <c r="A33575" s="1">
        <v>2080100276671</v>
      </c>
      <c r="B33575" t="s">
        <v>31643</v>
      </c>
    </row>
    <row r="33576" spans="1:2">
      <c r="A33576" s="1">
        <v>2080100276688</v>
      </c>
      <c r="B33576" t="s">
        <v>31644</v>
      </c>
    </row>
    <row r="33577" spans="1:2">
      <c r="A33577" s="1">
        <v>2080100276695</v>
      </c>
      <c r="B33577" t="s">
        <v>31645</v>
      </c>
    </row>
    <row r="33578" spans="1:2">
      <c r="A33578" s="1">
        <v>2080100276701</v>
      </c>
      <c r="B33578" t="s">
        <v>31646</v>
      </c>
    </row>
    <row r="33579" spans="1:2">
      <c r="A33579" s="1">
        <v>2080100276718</v>
      </c>
      <c r="B33579" t="s">
        <v>31647</v>
      </c>
    </row>
    <row r="33580" spans="1:2">
      <c r="A33580" s="1">
        <v>2080100276725</v>
      </c>
      <c r="B33580" t="s">
        <v>31648</v>
      </c>
    </row>
    <row r="33581" spans="1:2">
      <c r="A33581" s="1">
        <v>2080100276732</v>
      </c>
      <c r="B33581" t="s">
        <v>31649</v>
      </c>
    </row>
    <row r="33582" spans="1:2">
      <c r="A33582" s="1">
        <v>2080100276749</v>
      </c>
      <c r="B33582" t="s">
        <v>31650</v>
      </c>
    </row>
    <row r="33583" spans="1:2">
      <c r="A33583" s="1">
        <v>2080100276756</v>
      </c>
      <c r="B33583" t="s">
        <v>31651</v>
      </c>
    </row>
    <row r="33584" spans="1:2">
      <c r="A33584" s="1">
        <v>2080100276763</v>
      </c>
      <c r="B33584" t="s">
        <v>31652</v>
      </c>
    </row>
    <row r="33585" spans="1:2">
      <c r="A33585" s="1">
        <v>2080100276770</v>
      </c>
      <c r="B33585" t="s">
        <v>31653</v>
      </c>
    </row>
    <row r="33586" spans="1:2">
      <c r="A33586" s="1">
        <v>2080100276787</v>
      </c>
      <c r="B33586" t="s">
        <v>31654</v>
      </c>
    </row>
    <row r="33587" spans="1:2">
      <c r="A33587" s="1">
        <v>2080100276794</v>
      </c>
      <c r="B33587" t="s">
        <v>31655</v>
      </c>
    </row>
    <row r="33588" spans="1:2">
      <c r="A33588" s="1">
        <v>2080100276800</v>
      </c>
      <c r="B33588" t="s">
        <v>31656</v>
      </c>
    </row>
    <row r="33589" spans="1:2">
      <c r="A33589" s="1">
        <v>2080100276817</v>
      </c>
      <c r="B33589" t="s">
        <v>31657</v>
      </c>
    </row>
    <row r="33590" spans="1:2">
      <c r="A33590" s="1">
        <v>2080100276824</v>
      </c>
      <c r="B33590" t="s">
        <v>31658</v>
      </c>
    </row>
    <row r="33591" spans="1:2">
      <c r="A33591" s="1">
        <v>2080100276831</v>
      </c>
      <c r="B33591" t="s">
        <v>31659</v>
      </c>
    </row>
    <row r="33592" spans="1:2">
      <c r="A33592" s="1">
        <v>2080100276848</v>
      </c>
      <c r="B33592" t="s">
        <v>31660</v>
      </c>
    </row>
    <row r="33593" spans="1:2">
      <c r="A33593" s="1">
        <v>2080100276855</v>
      </c>
      <c r="B33593" t="s">
        <v>31661</v>
      </c>
    </row>
    <row r="33594" spans="1:2">
      <c r="A33594" s="1">
        <v>2080100276862</v>
      </c>
      <c r="B33594" t="s">
        <v>31662</v>
      </c>
    </row>
    <row r="33595" spans="1:2">
      <c r="A33595" s="1">
        <v>2080100276879</v>
      </c>
      <c r="B33595" t="s">
        <v>31663</v>
      </c>
    </row>
    <row r="33596" spans="1:2">
      <c r="A33596" s="1">
        <v>2080100276886</v>
      </c>
      <c r="B33596" t="s">
        <v>31664</v>
      </c>
    </row>
    <row r="33597" spans="1:2">
      <c r="A33597" s="1">
        <v>2080100276893</v>
      </c>
      <c r="B33597" t="s">
        <v>31665</v>
      </c>
    </row>
    <row r="33598" spans="1:2">
      <c r="A33598" s="1">
        <v>2080100276909</v>
      </c>
      <c r="B33598" t="s">
        <v>31666</v>
      </c>
    </row>
    <row r="33599" spans="1:2">
      <c r="A33599" s="1">
        <v>2080100276916</v>
      </c>
      <c r="B33599" t="s">
        <v>31667</v>
      </c>
    </row>
    <row r="33600" spans="1:2">
      <c r="A33600" s="1">
        <v>2080100276923</v>
      </c>
      <c r="B33600" t="s">
        <v>31668</v>
      </c>
    </row>
    <row r="33601" spans="1:2">
      <c r="A33601" s="1">
        <v>2080100276930</v>
      </c>
      <c r="B33601" t="s">
        <v>23688</v>
      </c>
    </row>
    <row r="33602" spans="1:2">
      <c r="A33602" s="1">
        <v>2080100276947</v>
      </c>
      <c r="B33602" t="s">
        <v>23689</v>
      </c>
    </row>
    <row r="33603" spans="1:2">
      <c r="A33603" s="1">
        <v>2080100276954</v>
      </c>
      <c r="B33603" t="s">
        <v>23690</v>
      </c>
    </row>
    <row r="33604" spans="1:2">
      <c r="A33604" s="1">
        <v>2080100276961</v>
      </c>
      <c r="B33604" t="s">
        <v>31669</v>
      </c>
    </row>
    <row r="33605" spans="1:2">
      <c r="A33605" s="1">
        <v>2080100276978</v>
      </c>
      <c r="B33605" t="s">
        <v>31670</v>
      </c>
    </row>
    <row r="33606" spans="1:2">
      <c r="A33606" s="1">
        <v>2080100276985</v>
      </c>
      <c r="B33606" t="s">
        <v>31671</v>
      </c>
    </row>
    <row r="33607" spans="1:2">
      <c r="A33607" s="1">
        <v>2080100276992</v>
      </c>
      <c r="B33607" t="s">
        <v>31672</v>
      </c>
    </row>
    <row r="33608" spans="1:2">
      <c r="A33608" s="1">
        <v>2080100277005</v>
      </c>
      <c r="B33608" t="s">
        <v>31673</v>
      </c>
    </row>
    <row r="33609" spans="1:2">
      <c r="A33609" s="1">
        <v>2080100277012</v>
      </c>
      <c r="B33609" t="s">
        <v>31674</v>
      </c>
    </row>
    <row r="33610" spans="1:2">
      <c r="A33610" s="1">
        <v>2080100277029</v>
      </c>
      <c r="B33610" t="s">
        <v>31675</v>
      </c>
    </row>
    <row r="33611" spans="1:2">
      <c r="A33611" s="1">
        <v>2080100277036</v>
      </c>
      <c r="B33611" t="s">
        <v>31676</v>
      </c>
    </row>
    <row r="33612" spans="1:2">
      <c r="A33612" s="1">
        <v>2080100277043</v>
      </c>
      <c r="B33612" t="s">
        <v>31677</v>
      </c>
    </row>
    <row r="33613" spans="1:2">
      <c r="A33613" s="1">
        <v>2080100277050</v>
      </c>
      <c r="B33613" t="s">
        <v>31678</v>
      </c>
    </row>
    <row r="33614" spans="1:2">
      <c r="A33614" s="1">
        <v>2080100277067</v>
      </c>
      <c r="B33614" t="s">
        <v>31679</v>
      </c>
    </row>
    <row r="33615" spans="1:2">
      <c r="A33615" s="1">
        <v>2080100277074</v>
      </c>
      <c r="B33615" t="s">
        <v>31680</v>
      </c>
    </row>
    <row r="33616" spans="1:2">
      <c r="A33616" s="1">
        <v>2080100277081</v>
      </c>
      <c r="B33616" t="s">
        <v>31681</v>
      </c>
    </row>
    <row r="33617" spans="1:2">
      <c r="A33617" s="1">
        <v>2080100277098</v>
      </c>
      <c r="B33617" t="s">
        <v>31682</v>
      </c>
    </row>
    <row r="33618" spans="1:2">
      <c r="A33618" s="1">
        <v>2080100277104</v>
      </c>
      <c r="B33618" t="s">
        <v>31683</v>
      </c>
    </row>
    <row r="33619" spans="1:2">
      <c r="A33619" s="1">
        <v>2080100277111</v>
      </c>
      <c r="B33619" t="s">
        <v>31684</v>
      </c>
    </row>
    <row r="33620" spans="1:2">
      <c r="A33620" s="1">
        <v>2080100277128</v>
      </c>
      <c r="B33620" t="s">
        <v>31685</v>
      </c>
    </row>
    <row r="33621" spans="1:2">
      <c r="A33621" s="1">
        <v>2080100277135</v>
      </c>
      <c r="B33621" t="s">
        <v>31686</v>
      </c>
    </row>
    <row r="33622" spans="1:2">
      <c r="A33622" s="1">
        <v>2080100277142</v>
      </c>
      <c r="B33622" t="s">
        <v>31687</v>
      </c>
    </row>
    <row r="33623" spans="1:2">
      <c r="A33623" s="1">
        <v>2080100277159</v>
      </c>
      <c r="B33623" t="s">
        <v>31688</v>
      </c>
    </row>
    <row r="33624" spans="1:2">
      <c r="A33624" s="1">
        <v>2080100277166</v>
      </c>
      <c r="B33624" t="s">
        <v>31689</v>
      </c>
    </row>
    <row r="33625" spans="1:2">
      <c r="A33625" s="1">
        <v>2080100277173</v>
      </c>
      <c r="B33625" t="s">
        <v>31690</v>
      </c>
    </row>
    <row r="33626" spans="1:2">
      <c r="A33626" s="1">
        <v>2080100277180</v>
      </c>
      <c r="B33626" t="s">
        <v>31691</v>
      </c>
    </row>
    <row r="33627" spans="1:2">
      <c r="A33627" s="1">
        <v>2080100277197</v>
      </c>
      <c r="B33627" t="s">
        <v>31692</v>
      </c>
    </row>
    <row r="33628" spans="1:2">
      <c r="A33628" s="1">
        <v>2080100277203</v>
      </c>
      <c r="B33628" t="s">
        <v>31693</v>
      </c>
    </row>
    <row r="33629" spans="1:2">
      <c r="A33629" s="1">
        <v>2080100277210</v>
      </c>
      <c r="B33629" t="s">
        <v>31694</v>
      </c>
    </row>
    <row r="33630" spans="1:2">
      <c r="A33630" s="1">
        <v>2080100277227</v>
      </c>
      <c r="B33630" t="s">
        <v>31695</v>
      </c>
    </row>
    <row r="33631" spans="1:2">
      <c r="A33631" s="1">
        <v>2080100277234</v>
      </c>
      <c r="B33631" t="s">
        <v>31696</v>
      </c>
    </row>
    <row r="33632" spans="1:2">
      <c r="A33632" s="1">
        <v>2080100277241</v>
      </c>
      <c r="B33632" t="s">
        <v>31697</v>
      </c>
    </row>
    <row r="33633" spans="1:2">
      <c r="A33633" s="1">
        <v>2080100277258</v>
      </c>
      <c r="B33633" t="s">
        <v>31698</v>
      </c>
    </row>
    <row r="33634" spans="1:2">
      <c r="A33634" s="1">
        <v>2080100277265</v>
      </c>
      <c r="B33634" t="s">
        <v>31699</v>
      </c>
    </row>
    <row r="33635" spans="1:2">
      <c r="A33635" s="1">
        <v>2080100277272</v>
      </c>
      <c r="B33635" t="s">
        <v>31700</v>
      </c>
    </row>
    <row r="33636" spans="1:2">
      <c r="A33636" s="1">
        <v>2080100277289</v>
      </c>
      <c r="B33636" t="s">
        <v>31701</v>
      </c>
    </row>
    <row r="33637" spans="1:2">
      <c r="A33637" s="1">
        <v>2080100277296</v>
      </c>
      <c r="B33637" t="s">
        <v>31702</v>
      </c>
    </row>
    <row r="33638" spans="1:2">
      <c r="A33638" s="1">
        <v>2080100277302</v>
      </c>
      <c r="B33638" t="s">
        <v>31703</v>
      </c>
    </row>
    <row r="33639" spans="1:2">
      <c r="A33639" s="1">
        <v>2080100277319</v>
      </c>
      <c r="B33639" t="s">
        <v>31704</v>
      </c>
    </row>
    <row r="33640" spans="1:2">
      <c r="A33640" s="1">
        <v>2080100277326</v>
      </c>
      <c r="B33640" t="s">
        <v>31705</v>
      </c>
    </row>
    <row r="33641" spans="1:2">
      <c r="A33641" s="1">
        <v>2080100277333</v>
      </c>
      <c r="B33641" t="s">
        <v>31706</v>
      </c>
    </row>
    <row r="33642" spans="1:2">
      <c r="A33642" s="1">
        <v>2080100277340</v>
      </c>
      <c r="B33642" t="s">
        <v>31707</v>
      </c>
    </row>
    <row r="33643" spans="1:2">
      <c r="A33643" s="1">
        <v>2080100277357</v>
      </c>
      <c r="B33643" t="s">
        <v>31708</v>
      </c>
    </row>
    <row r="33644" spans="1:2">
      <c r="A33644" s="1">
        <v>2080100277364</v>
      </c>
      <c r="B33644" t="s">
        <v>31709</v>
      </c>
    </row>
    <row r="33645" spans="1:2">
      <c r="A33645" s="1">
        <v>2080100277371</v>
      </c>
      <c r="B33645" t="s">
        <v>31710</v>
      </c>
    </row>
    <row r="33646" spans="1:2">
      <c r="A33646" s="1">
        <v>2080100277388</v>
      </c>
      <c r="B33646" t="s">
        <v>31711</v>
      </c>
    </row>
    <row r="33647" spans="1:2">
      <c r="A33647" s="1">
        <v>2080100277395</v>
      </c>
      <c r="B33647" t="s">
        <v>31712</v>
      </c>
    </row>
    <row r="33648" spans="1:2">
      <c r="A33648" s="1">
        <v>2080100277401</v>
      </c>
      <c r="B33648" t="s">
        <v>31713</v>
      </c>
    </row>
    <row r="33649" spans="1:2">
      <c r="A33649" s="1">
        <v>2080100277418</v>
      </c>
      <c r="B33649" t="s">
        <v>31714</v>
      </c>
    </row>
    <row r="33650" spans="1:2">
      <c r="A33650" s="1">
        <v>2080100277425</v>
      </c>
      <c r="B33650" t="s">
        <v>31715</v>
      </c>
    </row>
    <row r="33651" spans="1:2">
      <c r="A33651" s="1">
        <v>2080100277432</v>
      </c>
      <c r="B33651" t="s">
        <v>31716</v>
      </c>
    </row>
    <row r="33652" spans="1:2">
      <c r="A33652" s="1">
        <v>2080100277449</v>
      </c>
      <c r="B33652" t="s">
        <v>31717</v>
      </c>
    </row>
    <row r="33653" spans="1:2">
      <c r="A33653" s="1">
        <v>2080100277456</v>
      </c>
      <c r="B33653" t="s">
        <v>31718</v>
      </c>
    </row>
    <row r="33654" spans="1:2">
      <c r="A33654" s="1">
        <v>2080100277463</v>
      </c>
      <c r="B33654" t="s">
        <v>31719</v>
      </c>
    </row>
    <row r="33655" spans="1:2">
      <c r="A33655" s="1">
        <v>2080100277470</v>
      </c>
      <c r="B33655" t="s">
        <v>31720</v>
      </c>
    </row>
    <row r="33656" spans="1:2">
      <c r="A33656" s="1">
        <v>2080100277487</v>
      </c>
      <c r="B33656" t="s">
        <v>31721</v>
      </c>
    </row>
    <row r="33657" spans="1:2">
      <c r="A33657" s="1">
        <v>2080100277494</v>
      </c>
      <c r="B33657" t="s">
        <v>31722</v>
      </c>
    </row>
    <row r="33658" spans="1:2">
      <c r="A33658" s="1">
        <v>2080100277500</v>
      </c>
      <c r="B33658" t="s">
        <v>31723</v>
      </c>
    </row>
    <row r="33659" spans="1:2">
      <c r="A33659" s="1">
        <v>2080100277517</v>
      </c>
      <c r="B33659" t="s">
        <v>31724</v>
      </c>
    </row>
    <row r="33660" spans="1:2">
      <c r="A33660" s="1">
        <v>2080100277524</v>
      </c>
      <c r="B33660" t="s">
        <v>31725</v>
      </c>
    </row>
    <row r="33661" spans="1:2">
      <c r="A33661" s="1">
        <v>2080100277531</v>
      </c>
      <c r="B33661" t="s">
        <v>31726</v>
      </c>
    </row>
    <row r="33662" spans="1:2">
      <c r="A33662" s="1">
        <v>2080100277548</v>
      </c>
      <c r="B33662" t="s">
        <v>31727</v>
      </c>
    </row>
    <row r="33663" spans="1:2">
      <c r="A33663" s="1">
        <v>2080100277555</v>
      </c>
      <c r="B33663" t="s">
        <v>31728</v>
      </c>
    </row>
    <row r="33664" spans="1:2">
      <c r="A33664" s="1">
        <v>2080100277562</v>
      </c>
      <c r="B33664" t="s">
        <v>31729</v>
      </c>
    </row>
    <row r="33665" spans="1:2">
      <c r="A33665" s="1">
        <v>2080100277579</v>
      </c>
      <c r="B33665" t="s">
        <v>31730</v>
      </c>
    </row>
    <row r="33666" spans="1:2">
      <c r="A33666" s="1">
        <v>2080100277586</v>
      </c>
      <c r="B33666" t="s">
        <v>22969</v>
      </c>
    </row>
    <row r="33667" spans="1:2">
      <c r="A33667" s="1">
        <v>2080100277593</v>
      </c>
      <c r="B33667" t="s">
        <v>22970</v>
      </c>
    </row>
    <row r="33668" spans="1:2">
      <c r="A33668" s="1">
        <v>2080100277609</v>
      </c>
      <c r="B33668" t="s">
        <v>22971</v>
      </c>
    </row>
    <row r="33669" spans="1:2">
      <c r="A33669" s="1">
        <v>2080100277616</v>
      </c>
      <c r="B33669" t="s">
        <v>31731</v>
      </c>
    </row>
    <row r="33670" spans="1:2">
      <c r="A33670" s="1">
        <v>2080100277623</v>
      </c>
      <c r="B33670" t="s">
        <v>31732</v>
      </c>
    </row>
    <row r="33671" spans="1:2">
      <c r="A33671" s="1">
        <v>2080100277630</v>
      </c>
      <c r="B33671" t="s">
        <v>31733</v>
      </c>
    </row>
    <row r="33672" spans="1:2">
      <c r="A33672" s="1">
        <v>2080100277647</v>
      </c>
      <c r="B33672" t="s">
        <v>22972</v>
      </c>
    </row>
    <row r="33673" spans="1:2">
      <c r="A33673" s="1">
        <v>2080100277654</v>
      </c>
      <c r="B33673" t="s">
        <v>22973</v>
      </c>
    </row>
    <row r="33674" spans="1:2">
      <c r="A33674" s="1">
        <v>2080100277661</v>
      </c>
      <c r="B33674" t="s">
        <v>22974</v>
      </c>
    </row>
    <row r="33675" spans="1:2">
      <c r="A33675" s="1">
        <v>2080100277678</v>
      </c>
      <c r="B33675" t="s">
        <v>22975</v>
      </c>
    </row>
    <row r="33676" spans="1:2">
      <c r="A33676" s="1">
        <v>2080100277685</v>
      </c>
      <c r="B33676" t="s">
        <v>22976</v>
      </c>
    </row>
    <row r="33677" spans="1:2">
      <c r="A33677" s="1">
        <v>2080100277692</v>
      </c>
      <c r="B33677" t="s">
        <v>22977</v>
      </c>
    </row>
    <row r="33678" spans="1:2">
      <c r="A33678" s="1">
        <v>2080100277708</v>
      </c>
      <c r="B33678" t="s">
        <v>22978</v>
      </c>
    </row>
    <row r="33679" spans="1:2">
      <c r="A33679" s="1">
        <v>2080100277715</v>
      </c>
      <c r="B33679" t="s">
        <v>22979</v>
      </c>
    </row>
    <row r="33680" spans="1:2">
      <c r="A33680" s="1">
        <v>2080100277722</v>
      </c>
      <c r="B33680" t="s">
        <v>22980</v>
      </c>
    </row>
    <row r="33681" spans="1:2">
      <c r="A33681" s="1">
        <v>2080100277739</v>
      </c>
      <c r="B33681" t="s">
        <v>31734</v>
      </c>
    </row>
    <row r="33682" spans="1:2">
      <c r="A33682" s="1">
        <v>2080100277746</v>
      </c>
      <c r="B33682" t="s">
        <v>31735</v>
      </c>
    </row>
    <row r="33683" spans="1:2">
      <c r="A33683" s="1">
        <v>2080100277753</v>
      </c>
      <c r="B33683" t="s">
        <v>31736</v>
      </c>
    </row>
    <row r="33684" spans="1:2">
      <c r="A33684" s="1">
        <v>2080100277760</v>
      </c>
      <c r="B33684" t="s">
        <v>31737</v>
      </c>
    </row>
    <row r="33685" spans="1:2">
      <c r="A33685" s="1">
        <v>2080100277777</v>
      </c>
      <c r="B33685" t="s">
        <v>31738</v>
      </c>
    </row>
    <row r="33686" spans="1:2">
      <c r="A33686" s="1">
        <v>2080100277784</v>
      </c>
      <c r="B33686" t="s">
        <v>31739</v>
      </c>
    </row>
    <row r="33687" spans="1:2">
      <c r="A33687" s="1">
        <v>2080100277791</v>
      </c>
      <c r="B33687" t="s">
        <v>26893</v>
      </c>
    </row>
    <row r="33688" spans="1:2">
      <c r="A33688" s="1">
        <v>2080100277807</v>
      </c>
      <c r="B33688" t="s">
        <v>31740</v>
      </c>
    </row>
    <row r="33689" spans="1:2">
      <c r="A33689" s="1">
        <v>2080100277814</v>
      </c>
      <c r="B33689" t="s">
        <v>31741</v>
      </c>
    </row>
    <row r="33690" spans="1:2">
      <c r="A33690" s="1">
        <v>2080100277821</v>
      </c>
      <c r="B33690" t="s">
        <v>23717</v>
      </c>
    </row>
    <row r="33691" spans="1:2">
      <c r="A33691" s="1">
        <v>2080100277838</v>
      </c>
      <c r="B33691" t="s">
        <v>31742</v>
      </c>
    </row>
    <row r="33692" spans="1:2">
      <c r="A33692" s="1">
        <v>2080100277845</v>
      </c>
      <c r="B33692" t="s">
        <v>31743</v>
      </c>
    </row>
    <row r="33693" spans="1:2">
      <c r="A33693" s="1">
        <v>2080100277852</v>
      </c>
      <c r="B33693" t="s">
        <v>23718</v>
      </c>
    </row>
    <row r="33694" spans="1:2">
      <c r="A33694" s="1">
        <v>2080100277869</v>
      </c>
      <c r="B33694" t="s">
        <v>23719</v>
      </c>
    </row>
    <row r="33695" spans="1:2">
      <c r="A33695" s="1">
        <v>2080100277876</v>
      </c>
      <c r="B33695" t="s">
        <v>23720</v>
      </c>
    </row>
    <row r="33696" spans="1:2">
      <c r="A33696" s="1">
        <v>2080100277883</v>
      </c>
      <c r="B33696" t="s">
        <v>23721</v>
      </c>
    </row>
    <row r="33697" spans="1:2">
      <c r="A33697" s="1">
        <v>2080100277890</v>
      </c>
      <c r="B33697" t="s">
        <v>23722</v>
      </c>
    </row>
    <row r="33698" spans="1:2">
      <c r="A33698" s="1">
        <v>2080100277906</v>
      </c>
      <c r="B33698" t="s">
        <v>23723</v>
      </c>
    </row>
    <row r="33699" spans="1:2">
      <c r="A33699" s="1">
        <v>2080100277913</v>
      </c>
      <c r="B33699" t="s">
        <v>31744</v>
      </c>
    </row>
    <row r="33700" spans="1:2">
      <c r="A33700" s="1">
        <v>2080100277920</v>
      </c>
      <c r="B33700" t="s">
        <v>31745</v>
      </c>
    </row>
    <row r="33701" spans="1:2">
      <c r="A33701" s="1">
        <v>2080100277937</v>
      </c>
      <c r="B33701" t="s">
        <v>31746</v>
      </c>
    </row>
    <row r="33702" spans="1:2">
      <c r="A33702" s="1">
        <v>2080100277944</v>
      </c>
      <c r="B33702" t="s">
        <v>31747</v>
      </c>
    </row>
    <row r="33703" spans="1:2">
      <c r="A33703" s="1">
        <v>2080100277951</v>
      </c>
      <c r="B33703" t="s">
        <v>31748</v>
      </c>
    </row>
    <row r="33704" spans="1:2">
      <c r="A33704" s="1">
        <v>2080100277968</v>
      </c>
      <c r="B33704" t="s">
        <v>31749</v>
      </c>
    </row>
    <row r="33705" spans="1:2">
      <c r="A33705" s="1">
        <v>2080100277975</v>
      </c>
      <c r="B33705" t="s">
        <v>31750</v>
      </c>
    </row>
    <row r="33706" spans="1:2">
      <c r="A33706" s="1">
        <v>2080100277982</v>
      </c>
      <c r="B33706" t="s">
        <v>31751</v>
      </c>
    </row>
    <row r="33707" spans="1:2">
      <c r="A33707" s="1">
        <v>2080100277999</v>
      </c>
      <c r="B33707" t="s">
        <v>31752</v>
      </c>
    </row>
    <row r="33708" spans="1:2">
      <c r="A33708" s="1">
        <v>2080100278002</v>
      </c>
      <c r="B33708" t="s">
        <v>31753</v>
      </c>
    </row>
    <row r="33709" spans="1:2">
      <c r="A33709" s="1">
        <v>2080100278019</v>
      </c>
      <c r="B33709" t="s">
        <v>31754</v>
      </c>
    </row>
    <row r="33710" spans="1:2">
      <c r="A33710" s="1">
        <v>2080100278026</v>
      </c>
      <c r="B33710" t="s">
        <v>31755</v>
      </c>
    </row>
    <row r="33711" spans="1:2">
      <c r="A33711" s="1">
        <v>2080100278033</v>
      </c>
      <c r="B33711" t="s">
        <v>31756</v>
      </c>
    </row>
    <row r="33712" spans="1:2">
      <c r="A33712" s="1">
        <v>2080100278040</v>
      </c>
      <c r="B33712" t="s">
        <v>31757</v>
      </c>
    </row>
    <row r="33713" spans="1:2">
      <c r="A33713" s="1">
        <v>2080100278057</v>
      </c>
      <c r="B33713" t="s">
        <v>31758</v>
      </c>
    </row>
    <row r="33714" spans="1:2">
      <c r="A33714" s="1">
        <v>2080100278064</v>
      </c>
      <c r="B33714" t="s">
        <v>22981</v>
      </c>
    </row>
    <row r="33715" spans="1:2">
      <c r="A33715" s="1">
        <v>2080100278071</v>
      </c>
      <c r="B33715" t="s">
        <v>31759</v>
      </c>
    </row>
    <row r="33716" spans="1:2">
      <c r="A33716" s="1">
        <v>2080100278088</v>
      </c>
      <c r="B33716" t="s">
        <v>31760</v>
      </c>
    </row>
    <row r="33717" spans="1:2">
      <c r="A33717" s="1">
        <v>2080100278095</v>
      </c>
      <c r="B33717" t="s">
        <v>31761</v>
      </c>
    </row>
    <row r="33718" spans="1:2">
      <c r="A33718" s="1">
        <v>2080100278101</v>
      </c>
      <c r="B33718" t="s">
        <v>31762</v>
      </c>
    </row>
    <row r="33719" spans="1:2">
      <c r="A33719" s="1">
        <v>2080100278118</v>
      </c>
      <c r="B33719" t="s">
        <v>31763</v>
      </c>
    </row>
    <row r="33720" spans="1:2">
      <c r="A33720" s="1">
        <v>2080100278125</v>
      </c>
      <c r="B33720" t="s">
        <v>31764</v>
      </c>
    </row>
    <row r="33721" spans="1:2">
      <c r="A33721" s="1">
        <v>2080100278132</v>
      </c>
      <c r="B33721" t="s">
        <v>31765</v>
      </c>
    </row>
    <row r="33722" spans="1:2">
      <c r="A33722" s="1">
        <v>2080100278149</v>
      </c>
      <c r="B33722" t="s">
        <v>31766</v>
      </c>
    </row>
    <row r="33723" spans="1:2">
      <c r="A33723" s="1">
        <v>2080100278156</v>
      </c>
      <c r="B33723" t="s">
        <v>31767</v>
      </c>
    </row>
    <row r="33724" spans="1:2">
      <c r="A33724" s="1">
        <v>2080100278163</v>
      </c>
      <c r="B33724" t="s">
        <v>31768</v>
      </c>
    </row>
    <row r="33725" spans="1:2">
      <c r="A33725" s="1">
        <v>2080100278170</v>
      </c>
      <c r="B33725" t="s">
        <v>31769</v>
      </c>
    </row>
    <row r="33726" spans="1:2">
      <c r="A33726" s="1">
        <v>2080100278187</v>
      </c>
      <c r="B33726" t="s">
        <v>31770</v>
      </c>
    </row>
    <row r="33727" spans="1:2">
      <c r="A33727" s="1">
        <v>2080100278194</v>
      </c>
      <c r="B33727" t="s">
        <v>31771</v>
      </c>
    </row>
    <row r="33728" spans="1:2">
      <c r="A33728" s="1">
        <v>2080100278200</v>
      </c>
      <c r="B33728" t="s">
        <v>31772</v>
      </c>
    </row>
    <row r="33729" spans="1:2">
      <c r="A33729" s="1">
        <v>2080100278217</v>
      </c>
      <c r="B33729" t="s">
        <v>31773</v>
      </c>
    </row>
    <row r="33730" spans="1:2">
      <c r="A33730" s="1">
        <v>2080100278224</v>
      </c>
      <c r="B33730" t="s">
        <v>31774</v>
      </c>
    </row>
    <row r="33731" spans="1:2">
      <c r="A33731" s="1">
        <v>2080100278231</v>
      </c>
      <c r="B33731" t="s">
        <v>31775</v>
      </c>
    </row>
    <row r="33732" spans="1:2">
      <c r="A33732" s="1">
        <v>2080100278248</v>
      </c>
      <c r="B33732" t="s">
        <v>31776</v>
      </c>
    </row>
    <row r="33733" spans="1:2">
      <c r="A33733" s="1">
        <v>2080100278255</v>
      </c>
      <c r="B33733" t="s">
        <v>31777</v>
      </c>
    </row>
    <row r="33734" spans="1:2">
      <c r="A33734" s="1">
        <v>2080100278262</v>
      </c>
      <c r="B33734" t="s">
        <v>31778</v>
      </c>
    </row>
    <row r="33735" spans="1:2">
      <c r="A33735" s="1">
        <v>2080100278279</v>
      </c>
      <c r="B33735" t="s">
        <v>31779</v>
      </c>
    </row>
    <row r="33736" spans="1:2">
      <c r="A33736" s="1">
        <v>2080100278286</v>
      </c>
      <c r="B33736" t="s">
        <v>31780</v>
      </c>
    </row>
    <row r="33737" spans="1:2">
      <c r="A33737" s="1">
        <v>2080100278293</v>
      </c>
      <c r="B33737" t="s">
        <v>31781</v>
      </c>
    </row>
    <row r="33738" spans="1:2">
      <c r="A33738" s="1">
        <v>2080100278309</v>
      </c>
      <c r="B33738" t="s">
        <v>31782</v>
      </c>
    </row>
    <row r="33739" spans="1:2">
      <c r="A33739" s="1">
        <v>2080100278316</v>
      </c>
      <c r="B33739" t="s">
        <v>31783</v>
      </c>
    </row>
    <row r="33740" spans="1:2">
      <c r="A33740" s="1">
        <v>2080100278323</v>
      </c>
      <c r="B33740" t="s">
        <v>31784</v>
      </c>
    </row>
    <row r="33741" spans="1:2">
      <c r="A33741" s="1">
        <v>2080100278330</v>
      </c>
      <c r="B33741" t="s">
        <v>31785</v>
      </c>
    </row>
    <row r="33742" spans="1:2">
      <c r="A33742" s="1">
        <v>2080100278347</v>
      </c>
      <c r="B33742" t="s">
        <v>31786</v>
      </c>
    </row>
    <row r="33743" spans="1:2">
      <c r="A33743" s="1">
        <v>2080100278354</v>
      </c>
      <c r="B33743" t="s">
        <v>31787</v>
      </c>
    </row>
    <row r="33744" spans="1:2">
      <c r="A33744" s="1">
        <v>2080100278361</v>
      </c>
      <c r="B33744" t="s">
        <v>31788</v>
      </c>
    </row>
    <row r="33745" spans="1:2">
      <c r="A33745" s="1">
        <v>2080100278378</v>
      </c>
      <c r="B33745" t="s">
        <v>31789</v>
      </c>
    </row>
    <row r="33746" spans="1:2">
      <c r="A33746" s="1">
        <v>2080100278385</v>
      </c>
      <c r="B33746" t="s">
        <v>31790</v>
      </c>
    </row>
    <row r="33747" spans="1:2">
      <c r="A33747" s="1">
        <v>2080100278392</v>
      </c>
      <c r="B33747" t="s">
        <v>31791</v>
      </c>
    </row>
    <row r="33748" spans="1:2">
      <c r="A33748" s="1">
        <v>2080100278408</v>
      </c>
      <c r="B33748" t="s">
        <v>22982</v>
      </c>
    </row>
    <row r="33749" spans="1:2">
      <c r="A33749" s="1">
        <v>2080100278415</v>
      </c>
      <c r="B33749" t="s">
        <v>31792</v>
      </c>
    </row>
    <row r="33750" spans="1:2">
      <c r="A33750" s="1">
        <v>2080100278422</v>
      </c>
      <c r="B33750" t="s">
        <v>31793</v>
      </c>
    </row>
    <row r="33751" spans="1:2">
      <c r="A33751" s="1">
        <v>2080100278439</v>
      </c>
      <c r="B33751" t="s">
        <v>31794</v>
      </c>
    </row>
    <row r="33752" spans="1:2">
      <c r="A33752" s="1">
        <v>2080100278446</v>
      </c>
      <c r="B33752" t="s">
        <v>31795</v>
      </c>
    </row>
    <row r="33753" spans="1:2">
      <c r="A33753" s="1">
        <v>2080100278453</v>
      </c>
      <c r="B33753" t="s">
        <v>31796</v>
      </c>
    </row>
    <row r="33754" spans="1:2">
      <c r="A33754" s="1">
        <v>2080100278460</v>
      </c>
      <c r="B33754" t="s">
        <v>31797</v>
      </c>
    </row>
    <row r="33755" spans="1:2">
      <c r="A33755" s="1">
        <v>2080100278477</v>
      </c>
      <c r="B33755" t="s">
        <v>31798</v>
      </c>
    </row>
    <row r="33756" spans="1:2">
      <c r="A33756" s="1">
        <v>2080100278484</v>
      </c>
      <c r="B33756" t="s">
        <v>31799</v>
      </c>
    </row>
    <row r="33757" spans="1:2">
      <c r="A33757" s="1">
        <v>2080100278491</v>
      </c>
      <c r="B33757" t="s">
        <v>31800</v>
      </c>
    </row>
    <row r="33758" spans="1:2">
      <c r="A33758" s="1">
        <v>2080100278507</v>
      </c>
      <c r="B33758" t="s">
        <v>31801</v>
      </c>
    </row>
    <row r="33759" spans="1:2">
      <c r="A33759" s="1">
        <v>2080100278514</v>
      </c>
      <c r="B33759" t="s">
        <v>31802</v>
      </c>
    </row>
    <row r="33760" spans="1:2">
      <c r="A33760" s="1">
        <v>2080100278521</v>
      </c>
      <c r="B33760" t="s">
        <v>31803</v>
      </c>
    </row>
    <row r="33761" spans="1:2">
      <c r="A33761" s="1">
        <v>2080100278538</v>
      </c>
      <c r="B33761" t="s">
        <v>31804</v>
      </c>
    </row>
    <row r="33762" spans="1:2">
      <c r="A33762" s="1">
        <v>2080100278545</v>
      </c>
      <c r="B33762" t="s">
        <v>31805</v>
      </c>
    </row>
    <row r="33763" spans="1:2">
      <c r="A33763" s="1">
        <v>2080100278552</v>
      </c>
      <c r="B33763" t="s">
        <v>31806</v>
      </c>
    </row>
    <row r="33764" spans="1:2">
      <c r="A33764" s="1">
        <v>2080100278569</v>
      </c>
      <c r="B33764" t="s">
        <v>31807</v>
      </c>
    </row>
    <row r="33765" spans="1:2">
      <c r="A33765" s="1">
        <v>2080100278576</v>
      </c>
      <c r="B33765" t="s">
        <v>31808</v>
      </c>
    </row>
    <row r="33766" spans="1:2">
      <c r="A33766" s="1">
        <v>2080100278583</v>
      </c>
      <c r="B33766" t="s">
        <v>31809</v>
      </c>
    </row>
    <row r="33767" spans="1:2">
      <c r="A33767" s="1">
        <v>2080100278590</v>
      </c>
      <c r="B33767" t="s">
        <v>31810</v>
      </c>
    </row>
    <row r="33768" spans="1:2">
      <c r="A33768" s="1">
        <v>2080100278606</v>
      </c>
      <c r="B33768" t="s">
        <v>31811</v>
      </c>
    </row>
    <row r="33769" spans="1:2">
      <c r="A33769" s="1">
        <v>2080100278613</v>
      </c>
      <c r="B33769" t="s">
        <v>31812</v>
      </c>
    </row>
    <row r="33770" spans="1:2">
      <c r="A33770" s="1">
        <v>2080100278620</v>
      </c>
      <c r="B33770" t="s">
        <v>31813</v>
      </c>
    </row>
    <row r="33771" spans="1:2">
      <c r="A33771" s="1">
        <v>2080100278637</v>
      </c>
      <c r="B33771" t="s">
        <v>31814</v>
      </c>
    </row>
    <row r="33772" spans="1:2">
      <c r="A33772" s="1">
        <v>2080100278644</v>
      </c>
      <c r="B33772" t="s">
        <v>31815</v>
      </c>
    </row>
    <row r="33773" spans="1:2">
      <c r="A33773" s="1">
        <v>2080100278651</v>
      </c>
      <c r="B33773" t="s">
        <v>31816</v>
      </c>
    </row>
    <row r="33774" spans="1:2">
      <c r="A33774" s="1">
        <v>2080100278668</v>
      </c>
      <c r="B33774" t="s">
        <v>31817</v>
      </c>
    </row>
    <row r="33775" spans="1:2">
      <c r="A33775" s="1">
        <v>2080100278675</v>
      </c>
      <c r="B33775" t="s">
        <v>31818</v>
      </c>
    </row>
    <row r="33776" spans="1:2">
      <c r="A33776" s="1">
        <v>2080100278682</v>
      </c>
      <c r="B33776" t="s">
        <v>31819</v>
      </c>
    </row>
    <row r="33777" spans="1:2">
      <c r="A33777" s="1">
        <v>2080100278699</v>
      </c>
      <c r="B33777" t="s">
        <v>31820</v>
      </c>
    </row>
    <row r="33778" spans="1:2">
      <c r="A33778" s="1">
        <v>2080100278705</v>
      </c>
      <c r="B33778" t="s">
        <v>31821</v>
      </c>
    </row>
    <row r="33779" spans="1:2">
      <c r="A33779" s="1">
        <v>2080100278712</v>
      </c>
      <c r="B33779" t="s">
        <v>31822</v>
      </c>
    </row>
    <row r="33780" spans="1:2">
      <c r="A33780" s="1">
        <v>2080100278729</v>
      </c>
      <c r="B33780" t="s">
        <v>31823</v>
      </c>
    </row>
    <row r="33781" spans="1:2">
      <c r="A33781" s="1">
        <v>2080100278736</v>
      </c>
      <c r="B33781" t="s">
        <v>31824</v>
      </c>
    </row>
    <row r="33782" spans="1:2">
      <c r="A33782" s="1">
        <v>2080100278743</v>
      </c>
      <c r="B33782" t="s">
        <v>31825</v>
      </c>
    </row>
    <row r="33783" spans="1:2">
      <c r="A33783" s="1">
        <v>2080100278750</v>
      </c>
      <c r="B33783" t="s">
        <v>31826</v>
      </c>
    </row>
    <row r="33784" spans="1:2">
      <c r="A33784" s="1">
        <v>2080100278767</v>
      </c>
      <c r="B33784" t="s">
        <v>31827</v>
      </c>
    </row>
    <row r="33785" spans="1:2">
      <c r="A33785" s="1">
        <v>2080100278774</v>
      </c>
      <c r="B33785" t="s">
        <v>31828</v>
      </c>
    </row>
    <row r="33786" spans="1:2">
      <c r="A33786" s="1">
        <v>2080100278781</v>
      </c>
      <c r="B33786" t="s">
        <v>31829</v>
      </c>
    </row>
    <row r="33787" spans="1:2">
      <c r="A33787" s="1">
        <v>2080100278798</v>
      </c>
      <c r="B33787" t="s">
        <v>31830</v>
      </c>
    </row>
    <row r="33788" spans="1:2">
      <c r="A33788" s="1">
        <v>2080100278804</v>
      </c>
      <c r="B33788" t="s">
        <v>31831</v>
      </c>
    </row>
    <row r="33789" spans="1:2">
      <c r="A33789" s="1">
        <v>2080100278811</v>
      </c>
      <c r="B33789" t="s">
        <v>31832</v>
      </c>
    </row>
    <row r="33790" spans="1:2">
      <c r="A33790" s="1">
        <v>2080100278828</v>
      </c>
      <c r="B33790" t="s">
        <v>31833</v>
      </c>
    </row>
    <row r="33791" spans="1:2">
      <c r="A33791" s="1">
        <v>2080100278835</v>
      </c>
      <c r="B33791" t="s">
        <v>31834</v>
      </c>
    </row>
    <row r="33792" spans="1:2">
      <c r="A33792" s="1">
        <v>2080100278842</v>
      </c>
      <c r="B33792" t="s">
        <v>31835</v>
      </c>
    </row>
    <row r="33793" spans="1:2">
      <c r="A33793" s="1">
        <v>2080100278859</v>
      </c>
      <c r="B33793" t="e">
        <f>+SJG-WHEEL RUBBER VIKING SQ601</f>
        <v>#NAME?</v>
      </c>
    </row>
    <row r="33794" spans="1:2">
      <c r="A33794" s="1">
        <v>2080100278866</v>
      </c>
      <c r="B33794" t="e">
        <f>+SJG-WHEEL RUBBER VIKING SQ801</f>
        <v>#NAME?</v>
      </c>
    </row>
    <row r="33795" spans="1:2">
      <c r="A33795" s="1">
        <v>2080100278873</v>
      </c>
      <c r="B33795" t="e">
        <f>+SJG-WHEEL RUBBER VIKING SQ1001</f>
        <v>#NAME?</v>
      </c>
    </row>
    <row r="33796" spans="1:2">
      <c r="A33796" s="1">
        <v>2080100278880</v>
      </c>
      <c r="B33796" t="e">
        <f>+SJG-WHEEL RUBBER VIKING SQ1301</f>
        <v>#NAME?</v>
      </c>
    </row>
    <row r="33797" spans="1:2">
      <c r="A33797" s="1">
        <v>2080100278897</v>
      </c>
      <c r="B33797" t="e">
        <f>+SJG-WHEEL RUBBER VIKING SQ802</f>
        <v>#NAME?</v>
      </c>
    </row>
    <row r="33798" spans="1:2">
      <c r="A33798" s="1">
        <v>2080100278903</v>
      </c>
      <c r="B33798" t="e">
        <f>+SJG-WHEEL RUBBER VIKING SQ1002</f>
        <v>#NAME?</v>
      </c>
    </row>
    <row r="33799" spans="1:2">
      <c r="A33799" s="1">
        <v>2080100278910</v>
      </c>
      <c r="B33799" t="e">
        <f>+SJG-WHEEL CASTER VIKING RZ203</f>
        <v>#NAME?</v>
      </c>
    </row>
    <row r="33800" spans="1:2">
      <c r="A33800" s="1">
        <v>2080100278927</v>
      </c>
      <c r="B33800" t="e">
        <f>+SJG-WHEEL CASTER VIKING RZ301</f>
        <v>#NAME?</v>
      </c>
    </row>
    <row r="33801" spans="1:2">
      <c r="A33801" s="1">
        <v>2080100278934</v>
      </c>
      <c r="B33801" t="s">
        <v>31836</v>
      </c>
    </row>
    <row r="33802" spans="1:2">
      <c r="A33802" s="1">
        <v>2080100278941</v>
      </c>
      <c r="B33802" t="s">
        <v>31837</v>
      </c>
    </row>
    <row r="33803" spans="1:2">
      <c r="A33803" s="1">
        <v>2080100278958</v>
      </c>
      <c r="B33803" t="s">
        <v>31838</v>
      </c>
    </row>
    <row r="33804" spans="1:2">
      <c r="A33804" s="1">
        <v>2080100278965</v>
      </c>
      <c r="B33804" t="s">
        <v>31839</v>
      </c>
    </row>
    <row r="33805" spans="1:2">
      <c r="A33805" s="1">
        <v>2080100278972</v>
      </c>
      <c r="B33805" t="s">
        <v>31840</v>
      </c>
    </row>
    <row r="33806" spans="1:2">
      <c r="A33806" s="1">
        <v>2080100278989</v>
      </c>
      <c r="B33806" t="s">
        <v>31841</v>
      </c>
    </row>
    <row r="33807" spans="1:2">
      <c r="A33807" s="1">
        <v>2080100278996</v>
      </c>
      <c r="B33807" t="s">
        <v>31842</v>
      </c>
    </row>
    <row r="33808" spans="1:2">
      <c r="A33808" s="1">
        <v>2080100279009</v>
      </c>
      <c r="B33808" t="s">
        <v>31843</v>
      </c>
    </row>
    <row r="33809" spans="1:2">
      <c r="A33809" s="1">
        <v>2080100279016</v>
      </c>
      <c r="B33809" t="s">
        <v>31844</v>
      </c>
    </row>
    <row r="33810" spans="1:2">
      <c r="A33810" s="1">
        <v>2080100279023</v>
      </c>
      <c r="B33810" t="s">
        <v>31845</v>
      </c>
    </row>
    <row r="33811" spans="1:2">
      <c r="A33811" s="1">
        <v>2080100279030</v>
      </c>
      <c r="B33811" t="s">
        <v>31846</v>
      </c>
    </row>
    <row r="33812" spans="1:2">
      <c r="A33812" s="1">
        <v>2080100279047</v>
      </c>
      <c r="B33812" t="s">
        <v>31847</v>
      </c>
    </row>
    <row r="33813" spans="1:2">
      <c r="A33813" s="1">
        <v>2080100279054</v>
      </c>
      <c r="B33813" t="s">
        <v>31848</v>
      </c>
    </row>
    <row r="33814" spans="1:2">
      <c r="A33814" s="1">
        <v>2080100279061</v>
      </c>
      <c r="B33814" t="s">
        <v>31849</v>
      </c>
    </row>
    <row r="33815" spans="1:2">
      <c r="A33815" s="1">
        <v>2080100279078</v>
      </c>
      <c r="B33815" t="s">
        <v>31850</v>
      </c>
    </row>
    <row r="33816" spans="1:2">
      <c r="A33816" s="1">
        <v>2080100279085</v>
      </c>
      <c r="B33816" t="s">
        <v>31851</v>
      </c>
    </row>
    <row r="33817" spans="1:2">
      <c r="A33817" s="1">
        <v>2080100279092</v>
      </c>
      <c r="B33817" t="s">
        <v>31852</v>
      </c>
    </row>
    <row r="33818" spans="1:2">
      <c r="A33818" s="1">
        <v>2080100279108</v>
      </c>
      <c r="B33818" t="s">
        <v>22983</v>
      </c>
    </row>
    <row r="33819" spans="1:2">
      <c r="A33819" s="1">
        <v>2080100279115</v>
      </c>
      <c r="B33819" t="s">
        <v>22984</v>
      </c>
    </row>
    <row r="33820" spans="1:2">
      <c r="A33820" s="1">
        <v>2080100279122</v>
      </c>
      <c r="B33820" t="s">
        <v>22985</v>
      </c>
    </row>
    <row r="33821" spans="1:2">
      <c r="A33821" s="1">
        <v>2080100279139</v>
      </c>
      <c r="B33821" t="s">
        <v>22986</v>
      </c>
    </row>
    <row r="33822" spans="1:2">
      <c r="A33822" s="1">
        <v>2080100279146</v>
      </c>
      <c r="B33822" t="s">
        <v>22987</v>
      </c>
    </row>
    <row r="33823" spans="1:2">
      <c r="A33823" s="1">
        <v>2080100279153</v>
      </c>
      <c r="B33823" t="s">
        <v>22988</v>
      </c>
    </row>
    <row r="33824" spans="1:2">
      <c r="A33824" s="1">
        <v>2080100279160</v>
      </c>
      <c r="B33824" t="s">
        <v>22989</v>
      </c>
    </row>
    <row r="33825" spans="1:2">
      <c r="A33825" s="1">
        <v>2080100279177</v>
      </c>
      <c r="B33825" t="s">
        <v>22990</v>
      </c>
    </row>
    <row r="33826" spans="1:2">
      <c r="A33826" s="1">
        <v>2080100279184</v>
      </c>
      <c r="B33826" t="s">
        <v>22991</v>
      </c>
    </row>
    <row r="33827" spans="1:2">
      <c r="A33827" s="1">
        <v>2080100279191</v>
      </c>
      <c r="B33827" t="s">
        <v>22992</v>
      </c>
    </row>
    <row r="33828" spans="1:2">
      <c r="A33828" s="1">
        <v>2080100279207</v>
      </c>
      <c r="B33828" t="s">
        <v>22993</v>
      </c>
    </row>
    <row r="33829" spans="1:2">
      <c r="A33829" s="1">
        <v>2080100279214</v>
      </c>
      <c r="B33829" t="s">
        <v>22994</v>
      </c>
    </row>
    <row r="33830" spans="1:2">
      <c r="A33830" s="1">
        <v>2080100279221</v>
      </c>
      <c r="B33830" t="s">
        <v>22995</v>
      </c>
    </row>
    <row r="33831" spans="1:2">
      <c r="A33831" s="1">
        <v>2080100279238</v>
      </c>
      <c r="B33831" t="s">
        <v>22996</v>
      </c>
    </row>
    <row r="33832" spans="1:2">
      <c r="A33832" s="1">
        <v>2080100279245</v>
      </c>
      <c r="B33832" t="s">
        <v>31853</v>
      </c>
    </row>
    <row r="33833" spans="1:2">
      <c r="A33833" s="1">
        <v>2080100279252</v>
      </c>
      <c r="B33833" t="s">
        <v>31854</v>
      </c>
    </row>
    <row r="33834" spans="1:2">
      <c r="A33834" s="1">
        <v>2080100279269</v>
      </c>
      <c r="B33834" t="s">
        <v>31855</v>
      </c>
    </row>
    <row r="33835" spans="1:2">
      <c r="A33835" s="1">
        <v>2080100279276</v>
      </c>
      <c r="B33835" t="s">
        <v>31856</v>
      </c>
    </row>
    <row r="33836" spans="1:2">
      <c r="A33836" s="1">
        <v>2080100279283</v>
      </c>
      <c r="B33836" t="s">
        <v>31857</v>
      </c>
    </row>
    <row r="33837" spans="1:2">
      <c r="A33837" s="1">
        <v>2080100279290</v>
      </c>
      <c r="B33837" t="s">
        <v>22997</v>
      </c>
    </row>
    <row r="33838" spans="1:2">
      <c r="A33838" s="1">
        <v>2080100279306</v>
      </c>
      <c r="B33838" t="s">
        <v>22998</v>
      </c>
    </row>
    <row r="33839" spans="1:2">
      <c r="A33839" s="1">
        <v>2080100279313</v>
      </c>
      <c r="B33839" t="s">
        <v>22999</v>
      </c>
    </row>
    <row r="33840" spans="1:2">
      <c r="A33840" s="1">
        <v>2080100279320</v>
      </c>
      <c r="B33840" t="s">
        <v>23000</v>
      </c>
    </row>
    <row r="33841" spans="1:2">
      <c r="A33841" s="1">
        <v>2080100279337</v>
      </c>
      <c r="B33841" t="s">
        <v>23001</v>
      </c>
    </row>
    <row r="33842" spans="1:2">
      <c r="A33842" s="1">
        <v>2080100279344</v>
      </c>
      <c r="B33842" t="s">
        <v>23002</v>
      </c>
    </row>
    <row r="33843" spans="1:2">
      <c r="A33843" s="1">
        <v>2080100279351</v>
      </c>
      <c r="B33843" t="s">
        <v>23003</v>
      </c>
    </row>
    <row r="33844" spans="1:2">
      <c r="A33844" s="1">
        <v>2080100279368</v>
      </c>
      <c r="B33844" t="s">
        <v>23004</v>
      </c>
    </row>
    <row r="33845" spans="1:2">
      <c r="A33845" s="1">
        <v>2080100279375</v>
      </c>
      <c r="B33845" t="s">
        <v>23005</v>
      </c>
    </row>
    <row r="33846" spans="1:2">
      <c r="A33846" s="1">
        <v>2080100279382</v>
      </c>
      <c r="B33846" t="s">
        <v>23006</v>
      </c>
    </row>
    <row r="33847" spans="1:2">
      <c r="A33847" s="1">
        <v>2080100279399</v>
      </c>
      <c r="B33847" t="s">
        <v>23007</v>
      </c>
    </row>
    <row r="33848" spans="1:2">
      <c r="A33848" s="1">
        <v>2080100279405</v>
      </c>
      <c r="B33848" t="s">
        <v>23008</v>
      </c>
    </row>
    <row r="33849" spans="1:2">
      <c r="A33849" s="1">
        <v>2080100279412</v>
      </c>
      <c r="B33849" t="s">
        <v>23009</v>
      </c>
    </row>
    <row r="33850" spans="1:2">
      <c r="A33850" s="1">
        <v>2080100279429</v>
      </c>
      <c r="B33850" t="s">
        <v>31858</v>
      </c>
    </row>
    <row r="33851" spans="1:2">
      <c r="A33851" s="1">
        <v>2080100279436</v>
      </c>
      <c r="B33851" t="s">
        <v>31859</v>
      </c>
    </row>
    <row r="33852" spans="1:2">
      <c r="A33852" s="1">
        <v>2080100279443</v>
      </c>
      <c r="B33852" t="s">
        <v>31860</v>
      </c>
    </row>
    <row r="33853" spans="1:2">
      <c r="A33853" s="1">
        <v>2080100279450</v>
      </c>
      <c r="B33853" t="s">
        <v>31861</v>
      </c>
    </row>
    <row r="33854" spans="1:2">
      <c r="A33854" s="1">
        <v>2080100279467</v>
      </c>
      <c r="B33854" t="s">
        <v>31862</v>
      </c>
    </row>
    <row r="33855" spans="1:2">
      <c r="A33855" s="1">
        <v>2080100279474</v>
      </c>
      <c r="B33855" t="s">
        <v>31863</v>
      </c>
    </row>
    <row r="33856" spans="1:2">
      <c r="A33856" s="1">
        <v>2080100279481</v>
      </c>
      <c r="B33856" t="s">
        <v>31864</v>
      </c>
    </row>
    <row r="33857" spans="1:2">
      <c r="A33857" s="1">
        <v>2080100279498</v>
      </c>
      <c r="B33857" t="s">
        <v>31865</v>
      </c>
    </row>
    <row r="33858" spans="1:2">
      <c r="A33858" s="1">
        <v>2080100279504</v>
      </c>
      <c r="B33858" t="s">
        <v>31866</v>
      </c>
    </row>
    <row r="33859" spans="1:2">
      <c r="A33859" s="1">
        <v>2080100279511</v>
      </c>
      <c r="B33859" t="s">
        <v>31867</v>
      </c>
    </row>
    <row r="33860" spans="1:2">
      <c r="A33860" s="1">
        <v>2080100279528</v>
      </c>
      <c r="B33860" t="s">
        <v>31868</v>
      </c>
    </row>
    <row r="33861" spans="1:2">
      <c r="A33861" s="1">
        <v>2080100279535</v>
      </c>
      <c r="B33861" t="s">
        <v>31869</v>
      </c>
    </row>
    <row r="33862" spans="1:2">
      <c r="A33862" s="1">
        <v>2080100279542</v>
      </c>
      <c r="B33862" t="s">
        <v>31870</v>
      </c>
    </row>
    <row r="33863" spans="1:2">
      <c r="A33863" s="1">
        <v>2080100279559</v>
      </c>
      <c r="B33863" t="s">
        <v>31871</v>
      </c>
    </row>
    <row r="33864" spans="1:2">
      <c r="A33864" s="1">
        <v>2080100279566</v>
      </c>
      <c r="B33864" t="s">
        <v>31872</v>
      </c>
    </row>
    <row r="33865" spans="1:2">
      <c r="A33865" s="1">
        <v>2080100279573</v>
      </c>
      <c r="B33865" t="s">
        <v>31873</v>
      </c>
    </row>
    <row r="33866" spans="1:2">
      <c r="A33866" s="1">
        <v>2080100279580</v>
      </c>
      <c r="B33866" t="s">
        <v>31874</v>
      </c>
    </row>
    <row r="33867" spans="1:2">
      <c r="A33867" s="1">
        <v>2080100279597</v>
      </c>
      <c r="B33867" t="s">
        <v>31875</v>
      </c>
    </row>
    <row r="33868" spans="1:2">
      <c r="A33868" s="1">
        <v>2080100279603</v>
      </c>
      <c r="B33868" t="s">
        <v>31876</v>
      </c>
    </row>
    <row r="33869" spans="1:2">
      <c r="A33869" s="1">
        <v>2080100279610</v>
      </c>
      <c r="B33869" t="s">
        <v>31877</v>
      </c>
    </row>
    <row r="33870" spans="1:2">
      <c r="A33870" s="1">
        <v>2080100279627</v>
      </c>
      <c r="B33870" t="s">
        <v>31878</v>
      </c>
    </row>
    <row r="33871" spans="1:2">
      <c r="A33871" s="1">
        <v>2080100279634</v>
      </c>
      <c r="B33871" t="s">
        <v>31879</v>
      </c>
    </row>
    <row r="33872" spans="1:2">
      <c r="A33872" s="1">
        <v>2080100279641</v>
      </c>
      <c r="B33872" t="s">
        <v>31880</v>
      </c>
    </row>
    <row r="33873" spans="1:2">
      <c r="A33873" s="1">
        <v>2080100279658</v>
      </c>
      <c r="B33873" t="s">
        <v>31881</v>
      </c>
    </row>
    <row r="33874" spans="1:2">
      <c r="A33874" s="1">
        <v>2080100279665</v>
      </c>
      <c r="B33874" t="s">
        <v>31882</v>
      </c>
    </row>
    <row r="33875" spans="1:2">
      <c r="A33875" s="1">
        <v>2080100279672</v>
      </c>
      <c r="B33875" t="s">
        <v>31883</v>
      </c>
    </row>
    <row r="33876" spans="1:2">
      <c r="A33876" s="1">
        <v>2080100279689</v>
      </c>
      <c r="B33876" t="s">
        <v>31884</v>
      </c>
    </row>
    <row r="33877" spans="1:2">
      <c r="A33877" s="1">
        <v>2080100279696</v>
      </c>
      <c r="B33877" t="s">
        <v>31885</v>
      </c>
    </row>
    <row r="33878" spans="1:2">
      <c r="A33878" s="1">
        <v>2080100279702</v>
      </c>
      <c r="B33878" t="s">
        <v>31886</v>
      </c>
    </row>
    <row r="33879" spans="1:2">
      <c r="A33879" s="1">
        <v>2080100279719</v>
      </c>
      <c r="B33879" t="s">
        <v>31887</v>
      </c>
    </row>
    <row r="33880" spans="1:2">
      <c r="A33880" s="1">
        <v>2080100279726</v>
      </c>
      <c r="B33880" t="s">
        <v>31888</v>
      </c>
    </row>
    <row r="33881" spans="1:2">
      <c r="A33881" s="1">
        <v>2080100279733</v>
      </c>
      <c r="B33881" t="s">
        <v>31889</v>
      </c>
    </row>
    <row r="33882" spans="1:2">
      <c r="A33882" s="1">
        <v>2080100279740</v>
      </c>
      <c r="B33882" t="s">
        <v>31890</v>
      </c>
    </row>
    <row r="33883" spans="1:2">
      <c r="A33883" s="1">
        <v>2080100279757</v>
      </c>
      <c r="B33883" t="s">
        <v>31891</v>
      </c>
    </row>
    <row r="33884" spans="1:2">
      <c r="A33884" s="1">
        <v>2080100279764</v>
      </c>
      <c r="B33884" t="s">
        <v>31892</v>
      </c>
    </row>
    <row r="33885" spans="1:2">
      <c r="A33885" s="1">
        <v>2080100279771</v>
      </c>
      <c r="B33885" t="s">
        <v>31893</v>
      </c>
    </row>
    <row r="33886" spans="1:2">
      <c r="A33886" s="1">
        <v>2080100279788</v>
      </c>
      <c r="B33886" t="s">
        <v>31894</v>
      </c>
    </row>
    <row r="33887" spans="1:2">
      <c r="A33887" s="1">
        <v>2080100279795</v>
      </c>
      <c r="B33887" t="s">
        <v>31895</v>
      </c>
    </row>
    <row r="33888" spans="1:2">
      <c r="A33888" s="1">
        <v>2080100279801</v>
      </c>
      <c r="B33888" t="s">
        <v>31896</v>
      </c>
    </row>
    <row r="33889" spans="1:2">
      <c r="A33889" s="1">
        <v>2080100279818</v>
      </c>
      <c r="B33889" t="s">
        <v>31897</v>
      </c>
    </row>
    <row r="33890" spans="1:2">
      <c r="A33890" s="1">
        <v>2080100279825</v>
      </c>
      <c r="B33890" t="s">
        <v>31898</v>
      </c>
    </row>
    <row r="33891" spans="1:2">
      <c r="A33891" s="1">
        <v>2080100279832</v>
      </c>
      <c r="B33891" t="s">
        <v>31899</v>
      </c>
    </row>
    <row r="33892" spans="1:2">
      <c r="A33892" s="1">
        <v>2080100279849</v>
      </c>
      <c r="B33892" t="s">
        <v>31900</v>
      </c>
    </row>
    <row r="33893" spans="1:2">
      <c r="A33893" s="1">
        <v>2080100279856</v>
      </c>
      <c r="B33893" t="s">
        <v>31901</v>
      </c>
    </row>
    <row r="33894" spans="1:2">
      <c r="A33894" s="1">
        <v>2080100279863</v>
      </c>
      <c r="B33894" t="s">
        <v>31902</v>
      </c>
    </row>
    <row r="33895" spans="1:2">
      <c r="A33895" s="1">
        <v>2080100279870</v>
      </c>
      <c r="B33895" t="s">
        <v>31903</v>
      </c>
    </row>
    <row r="33896" spans="1:2">
      <c r="A33896" s="1">
        <v>2080100279887</v>
      </c>
      <c r="B33896" t="s">
        <v>31904</v>
      </c>
    </row>
    <row r="33897" spans="1:2">
      <c r="A33897" s="1">
        <v>2080100279894</v>
      </c>
      <c r="B33897" t="s">
        <v>31905</v>
      </c>
    </row>
    <row r="33898" spans="1:2">
      <c r="A33898" s="1">
        <v>2080100279900</v>
      </c>
      <c r="B33898" t="s">
        <v>31906</v>
      </c>
    </row>
    <row r="33899" spans="1:2">
      <c r="A33899" s="1">
        <v>2080100279917</v>
      </c>
      <c r="B33899" t="s">
        <v>31907</v>
      </c>
    </row>
    <row r="33900" spans="1:2">
      <c r="A33900" s="1">
        <v>2080100279924</v>
      </c>
      <c r="B33900" t="s">
        <v>31908</v>
      </c>
    </row>
    <row r="33901" spans="1:2">
      <c r="A33901" s="1">
        <v>2080100279931</v>
      </c>
      <c r="B33901" t="s">
        <v>31909</v>
      </c>
    </row>
    <row r="33902" spans="1:2">
      <c r="A33902" s="1">
        <v>2080100279948</v>
      </c>
      <c r="B33902" t="s">
        <v>31910</v>
      </c>
    </row>
    <row r="33903" spans="1:2">
      <c r="A33903" s="1">
        <v>2080100279955</v>
      </c>
      <c r="B33903" t="s">
        <v>31911</v>
      </c>
    </row>
    <row r="33904" spans="1:2">
      <c r="A33904" s="1">
        <v>2080100279962</v>
      </c>
      <c r="B33904" t="s">
        <v>31912</v>
      </c>
    </row>
    <row r="33905" spans="1:2">
      <c r="A33905" s="1">
        <v>2080100279979</v>
      </c>
      <c r="B33905" t="s">
        <v>31913</v>
      </c>
    </row>
    <row r="33906" spans="1:2">
      <c r="A33906" s="1">
        <v>2080100279986</v>
      </c>
      <c r="B33906" t="s">
        <v>31914</v>
      </c>
    </row>
    <row r="33907" spans="1:2">
      <c r="A33907" s="1">
        <v>2080100279993</v>
      </c>
      <c r="B33907" t="s">
        <v>31915</v>
      </c>
    </row>
    <row r="33908" spans="1:2">
      <c r="A33908" s="1">
        <v>2080100280005</v>
      </c>
      <c r="B33908" t="s">
        <v>31916</v>
      </c>
    </row>
    <row r="33909" spans="1:2">
      <c r="A33909" s="1">
        <v>2080100280012</v>
      </c>
      <c r="B33909" t="s">
        <v>31917</v>
      </c>
    </row>
    <row r="33910" spans="1:2">
      <c r="A33910" s="1">
        <v>2080100280029</v>
      </c>
      <c r="B33910" t="e">
        <f>+B-POT HOLDER BABA WALL HUNG WH-27</f>
        <v>#NAME?</v>
      </c>
    </row>
    <row r="33911" spans="1:2">
      <c r="A33911" s="1">
        <v>2080100280036</v>
      </c>
      <c r="B33911" t="s">
        <v>31918</v>
      </c>
    </row>
    <row r="33912" spans="1:2">
      <c r="A33912" s="1">
        <v>2080100280043</v>
      </c>
      <c r="B33912" t="s">
        <v>31919</v>
      </c>
    </row>
    <row r="33913" spans="1:2">
      <c r="A33913" s="1">
        <v>2080100280050</v>
      </c>
      <c r="B33913" t="s">
        <v>31920</v>
      </c>
    </row>
    <row r="33914" spans="1:2">
      <c r="A33914" s="1">
        <v>2080100280067</v>
      </c>
      <c r="B33914" t="s">
        <v>31921</v>
      </c>
    </row>
    <row r="33915" spans="1:2">
      <c r="A33915" s="1">
        <v>2080100280074</v>
      </c>
      <c r="B33915" t="s">
        <v>31922</v>
      </c>
    </row>
    <row r="33916" spans="1:2">
      <c r="A33916" s="1">
        <v>2080100280081</v>
      </c>
      <c r="B33916" t="s">
        <v>31923</v>
      </c>
    </row>
    <row r="33917" spans="1:2">
      <c r="A33917" s="1">
        <v>2080100280098</v>
      </c>
      <c r="B33917" t="s">
        <v>31924</v>
      </c>
    </row>
    <row r="33918" spans="1:2">
      <c r="A33918" s="1">
        <v>2080100280104</v>
      </c>
      <c r="B33918" t="s">
        <v>31925</v>
      </c>
    </row>
    <row r="33919" spans="1:2">
      <c r="A33919" s="1">
        <v>2080100280111</v>
      </c>
      <c r="B33919" t="s">
        <v>31926</v>
      </c>
    </row>
    <row r="33920" spans="1:2">
      <c r="A33920" s="1">
        <v>2080100280128</v>
      </c>
      <c r="B33920" t="s">
        <v>31927</v>
      </c>
    </row>
    <row r="33921" spans="1:2">
      <c r="A33921" s="1">
        <v>2080100280135</v>
      </c>
      <c r="B33921" t="s">
        <v>31928</v>
      </c>
    </row>
    <row r="33922" spans="1:2">
      <c r="A33922" s="1">
        <v>2080100280142</v>
      </c>
      <c r="B33922" t="s">
        <v>31929</v>
      </c>
    </row>
    <row r="33923" spans="1:2">
      <c r="A33923" s="1">
        <v>2080100280159</v>
      </c>
      <c r="B33923" t="s">
        <v>31930</v>
      </c>
    </row>
    <row r="33924" spans="1:2">
      <c r="A33924" s="1">
        <v>2080100280166</v>
      </c>
      <c r="B33924" t="s">
        <v>31931</v>
      </c>
    </row>
    <row r="33925" spans="1:2">
      <c r="A33925" s="1">
        <v>2080100280173</v>
      </c>
      <c r="B33925" t="s">
        <v>31932</v>
      </c>
    </row>
    <row r="33926" spans="1:2">
      <c r="A33926" s="1">
        <v>2080100280180</v>
      </c>
      <c r="B33926" t="s">
        <v>31933</v>
      </c>
    </row>
    <row r="33927" spans="1:2">
      <c r="A33927" s="1">
        <v>2080100280197</v>
      </c>
      <c r="B33927" t="s">
        <v>31934</v>
      </c>
    </row>
    <row r="33928" spans="1:2">
      <c r="A33928" s="1">
        <v>2080100280203</v>
      </c>
      <c r="B33928" t="s">
        <v>31935</v>
      </c>
    </row>
    <row r="33929" spans="1:2">
      <c r="A33929" s="1">
        <v>2080100280210</v>
      </c>
      <c r="B33929" t="s">
        <v>31936</v>
      </c>
    </row>
    <row r="33930" spans="1:2">
      <c r="A33930" s="1">
        <v>2080100280227</v>
      </c>
      <c r="B33930" t="s">
        <v>31937</v>
      </c>
    </row>
    <row r="33931" spans="1:2">
      <c r="A33931" s="1">
        <v>2080100280234</v>
      </c>
      <c r="B33931" t="s">
        <v>31938</v>
      </c>
    </row>
    <row r="33932" spans="1:2">
      <c r="A33932" s="1">
        <v>2080100280241</v>
      </c>
      <c r="B33932" t="s">
        <v>31939</v>
      </c>
    </row>
    <row r="33933" spans="1:2">
      <c r="A33933" s="1">
        <v>2080100280258</v>
      </c>
      <c r="B33933" t="s">
        <v>31940</v>
      </c>
    </row>
    <row r="33934" spans="1:2">
      <c r="A33934" s="1">
        <v>2080100280265</v>
      </c>
      <c r="B33934" t="s">
        <v>31941</v>
      </c>
    </row>
    <row r="33935" spans="1:2">
      <c r="A33935" s="1">
        <v>2080100280272</v>
      </c>
      <c r="B33935" t="s">
        <v>31942</v>
      </c>
    </row>
    <row r="33936" spans="1:2">
      <c r="A33936" s="1">
        <v>2080100280289</v>
      </c>
      <c r="B33936" t="s">
        <v>31943</v>
      </c>
    </row>
    <row r="33937" spans="1:2">
      <c r="A33937" s="1">
        <v>2080100280296</v>
      </c>
      <c r="B33937" t="s">
        <v>31944</v>
      </c>
    </row>
    <row r="33938" spans="1:2">
      <c r="A33938" s="1">
        <v>2080100280302</v>
      </c>
      <c r="B33938" t="s">
        <v>31945</v>
      </c>
    </row>
    <row r="33939" spans="1:2">
      <c r="A33939" s="1">
        <v>2080100280319</v>
      </c>
      <c r="B33939" t="s">
        <v>31946</v>
      </c>
    </row>
    <row r="33940" spans="1:2">
      <c r="A33940" s="1">
        <v>2080100280326</v>
      </c>
      <c r="B33940" t="s">
        <v>31947</v>
      </c>
    </row>
    <row r="33941" spans="1:2">
      <c r="A33941" s="1">
        <v>2080100280333</v>
      </c>
      <c r="B33941" t="s">
        <v>31948</v>
      </c>
    </row>
    <row r="33942" spans="1:2">
      <c r="A33942" s="1">
        <v>2080100280340</v>
      </c>
      <c r="B33942" t="s">
        <v>31949</v>
      </c>
    </row>
    <row r="33943" spans="1:2">
      <c r="A33943" s="1">
        <v>2080100280357</v>
      </c>
      <c r="B33943" t="s">
        <v>31950</v>
      </c>
    </row>
    <row r="33944" spans="1:2">
      <c r="A33944" s="1">
        <v>2080100280364</v>
      </c>
      <c r="B33944" t="s">
        <v>31951</v>
      </c>
    </row>
    <row r="33945" spans="1:2">
      <c r="A33945" s="1">
        <v>2080100280371</v>
      </c>
      <c r="B33945" t="s">
        <v>31952</v>
      </c>
    </row>
    <row r="33946" spans="1:2">
      <c r="A33946" s="1">
        <v>2080100280388</v>
      </c>
      <c r="B33946" t="s">
        <v>31953</v>
      </c>
    </row>
    <row r="33947" spans="1:2">
      <c r="A33947" s="1">
        <v>2080100280395</v>
      </c>
      <c r="B33947" t="s">
        <v>31954</v>
      </c>
    </row>
    <row r="33948" spans="1:2">
      <c r="A33948" s="1">
        <v>2080100280401</v>
      </c>
      <c r="B33948" t="s">
        <v>31955</v>
      </c>
    </row>
    <row r="33949" spans="1:2">
      <c r="A33949" s="1">
        <v>2080100280418</v>
      </c>
      <c r="B33949" t="s">
        <v>31956</v>
      </c>
    </row>
    <row r="33950" spans="1:2">
      <c r="A33950" s="1">
        <v>2080100280425</v>
      </c>
      <c r="B33950" t="s">
        <v>31957</v>
      </c>
    </row>
    <row r="33951" spans="1:2">
      <c r="A33951" s="1">
        <v>2080100280432</v>
      </c>
      <c r="B33951" t="s">
        <v>31958</v>
      </c>
    </row>
    <row r="33952" spans="1:2">
      <c r="A33952" s="1">
        <v>2080100280449</v>
      </c>
      <c r="B33952" t="s">
        <v>31959</v>
      </c>
    </row>
    <row r="33953" spans="1:2">
      <c r="A33953" s="1">
        <v>2080100280456</v>
      </c>
      <c r="B33953" t="s">
        <v>31960</v>
      </c>
    </row>
    <row r="33954" spans="1:2">
      <c r="A33954" s="1">
        <v>2080100280463</v>
      </c>
      <c r="B33954" t="s">
        <v>31961</v>
      </c>
    </row>
    <row r="33955" spans="1:2">
      <c r="A33955" s="1">
        <v>2080100280470</v>
      </c>
      <c r="B33955" t="s">
        <v>31962</v>
      </c>
    </row>
    <row r="33956" spans="1:2">
      <c r="A33956" s="1">
        <v>2080100280487</v>
      </c>
      <c r="B33956" t="s">
        <v>31963</v>
      </c>
    </row>
    <row r="33957" spans="1:2">
      <c r="A33957" s="1">
        <v>2080100280494</v>
      </c>
      <c r="B33957" t="s">
        <v>31964</v>
      </c>
    </row>
    <row r="33958" spans="1:2">
      <c r="A33958" s="1">
        <v>2080100280500</v>
      </c>
      <c r="B33958" t="s">
        <v>31965</v>
      </c>
    </row>
    <row r="33959" spans="1:2">
      <c r="A33959" s="1">
        <v>2080100280517</v>
      </c>
      <c r="B33959" t="s">
        <v>31966</v>
      </c>
    </row>
    <row r="33960" spans="1:2">
      <c r="A33960" s="1">
        <v>2080100280524</v>
      </c>
      <c r="B33960" t="s">
        <v>31967</v>
      </c>
    </row>
    <row r="33961" spans="1:2">
      <c r="A33961" s="1">
        <v>2080100280531</v>
      </c>
      <c r="B33961" t="s">
        <v>31968</v>
      </c>
    </row>
    <row r="33962" spans="1:2">
      <c r="A33962" s="1">
        <v>2080100280548</v>
      </c>
      <c r="B33962" t="s">
        <v>31969</v>
      </c>
    </row>
    <row r="33963" spans="1:2">
      <c r="A33963" s="1">
        <v>2080100280555</v>
      </c>
      <c r="B33963" t="s">
        <v>31970</v>
      </c>
    </row>
    <row r="33964" spans="1:2">
      <c r="A33964" s="1">
        <v>2080100280562</v>
      </c>
      <c r="B33964" t="s">
        <v>31971</v>
      </c>
    </row>
    <row r="33965" spans="1:2">
      <c r="A33965" s="1">
        <v>2080100280579</v>
      </c>
      <c r="B33965" t="s">
        <v>31972</v>
      </c>
    </row>
    <row r="33966" spans="1:2">
      <c r="A33966" s="1">
        <v>2080100280586</v>
      </c>
      <c r="B33966" t="s">
        <v>31973</v>
      </c>
    </row>
    <row r="33967" spans="1:2">
      <c r="A33967" s="1">
        <v>2080100280593</v>
      </c>
      <c r="B33967" t="s">
        <v>31974</v>
      </c>
    </row>
    <row r="33968" spans="1:2">
      <c r="A33968" s="1">
        <v>2080100280609</v>
      </c>
      <c r="B33968" t="s">
        <v>31975</v>
      </c>
    </row>
    <row r="33969" spans="1:2">
      <c r="A33969" s="1">
        <v>2080100280616</v>
      </c>
      <c r="B33969" t="s">
        <v>31976</v>
      </c>
    </row>
    <row r="33970" spans="1:2">
      <c r="A33970" s="1">
        <v>2080100280623</v>
      </c>
      <c r="B33970" t="s">
        <v>31977</v>
      </c>
    </row>
    <row r="33971" spans="1:2">
      <c r="A33971" s="1">
        <v>2080100280630</v>
      </c>
      <c r="B33971" t="s">
        <v>31978</v>
      </c>
    </row>
    <row r="33972" spans="1:2">
      <c r="A33972" s="1">
        <v>2080100280647</v>
      </c>
      <c r="B33972" t="s">
        <v>31979</v>
      </c>
    </row>
    <row r="33973" spans="1:2">
      <c r="A33973" s="1">
        <v>2080100280654</v>
      </c>
      <c r="B33973" t="s">
        <v>31980</v>
      </c>
    </row>
    <row r="33974" spans="1:2">
      <c r="A33974" s="1">
        <v>2080100280661</v>
      </c>
      <c r="B33974" t="s">
        <v>23010</v>
      </c>
    </row>
    <row r="33975" spans="1:2">
      <c r="A33975" s="1">
        <v>2080100280678</v>
      </c>
      <c r="B33975" t="s">
        <v>23011</v>
      </c>
    </row>
    <row r="33976" spans="1:2">
      <c r="A33976" s="1">
        <v>2080100280685</v>
      </c>
      <c r="B33976" t="s">
        <v>23012</v>
      </c>
    </row>
    <row r="33977" spans="1:2">
      <c r="A33977" s="1">
        <v>2080100280692</v>
      </c>
      <c r="B33977" t="s">
        <v>23013</v>
      </c>
    </row>
    <row r="33978" spans="1:2">
      <c r="A33978" s="1">
        <v>2080100280708</v>
      </c>
      <c r="B33978" t="s">
        <v>31981</v>
      </c>
    </row>
    <row r="33979" spans="1:2">
      <c r="A33979" s="1">
        <v>2080100280715</v>
      </c>
      <c r="B33979" t="s">
        <v>31982</v>
      </c>
    </row>
    <row r="33980" spans="1:2">
      <c r="A33980" s="1">
        <v>2080100280722</v>
      </c>
      <c r="B33980" t="s">
        <v>31983</v>
      </c>
    </row>
    <row r="33981" spans="1:2">
      <c r="A33981" s="1">
        <v>2080100280739</v>
      </c>
      <c r="B33981" t="s">
        <v>31984</v>
      </c>
    </row>
    <row r="33982" spans="1:2">
      <c r="A33982" s="1">
        <v>2080100280746</v>
      </c>
      <c r="B33982" t="s">
        <v>31985</v>
      </c>
    </row>
    <row r="33983" spans="1:2">
      <c r="A33983" s="1">
        <v>2080100280753</v>
      </c>
      <c r="B33983" t="s">
        <v>31986</v>
      </c>
    </row>
    <row r="33984" spans="1:2">
      <c r="A33984" s="1">
        <v>2080100280760</v>
      </c>
      <c r="B33984" t="s">
        <v>31987</v>
      </c>
    </row>
    <row r="33985" spans="1:2">
      <c r="A33985" s="1">
        <v>2080100280777</v>
      </c>
      <c r="B33985" t="s">
        <v>31988</v>
      </c>
    </row>
    <row r="33986" spans="1:2">
      <c r="A33986" s="1">
        <v>2080100280784</v>
      </c>
      <c r="B33986" t="s">
        <v>31989</v>
      </c>
    </row>
    <row r="33987" spans="1:2">
      <c r="A33987" s="1">
        <v>2080100280791</v>
      </c>
      <c r="B33987" t="s">
        <v>31990</v>
      </c>
    </row>
    <row r="33988" spans="1:2">
      <c r="A33988" s="1">
        <v>2080100280807</v>
      </c>
      <c r="B33988" t="s">
        <v>31991</v>
      </c>
    </row>
    <row r="33989" spans="1:2">
      <c r="A33989" s="1">
        <v>2080100280814</v>
      </c>
      <c r="B33989" t="s">
        <v>31992</v>
      </c>
    </row>
    <row r="33990" spans="1:2">
      <c r="A33990" s="1">
        <v>2080100280821</v>
      </c>
      <c r="B33990" t="s">
        <v>31993</v>
      </c>
    </row>
    <row r="33991" spans="1:2">
      <c r="A33991" s="1">
        <v>2080100280838</v>
      </c>
      <c r="B33991" t="s">
        <v>31994</v>
      </c>
    </row>
    <row r="33992" spans="1:2">
      <c r="A33992" s="1">
        <v>2080100280845</v>
      </c>
      <c r="B33992" t="s">
        <v>31995</v>
      </c>
    </row>
    <row r="33993" spans="1:2">
      <c r="A33993" s="1">
        <v>2080100280852</v>
      </c>
      <c r="B33993" t="s">
        <v>31996</v>
      </c>
    </row>
    <row r="33994" spans="1:2">
      <c r="A33994" s="1">
        <v>2080100280869</v>
      </c>
      <c r="B33994" t="s">
        <v>31997</v>
      </c>
    </row>
    <row r="33995" spans="1:2">
      <c r="A33995" s="1">
        <v>2080100280876</v>
      </c>
      <c r="B33995" t="s">
        <v>31998</v>
      </c>
    </row>
    <row r="33996" spans="1:2">
      <c r="A33996" s="1">
        <v>2080100280883</v>
      </c>
      <c r="B33996" t="s">
        <v>31999</v>
      </c>
    </row>
    <row r="33997" spans="1:2">
      <c r="A33997" s="1">
        <v>2080100280890</v>
      </c>
      <c r="B33997" t="s">
        <v>32000</v>
      </c>
    </row>
    <row r="33998" spans="1:2">
      <c r="A33998" s="1">
        <v>2080100280906</v>
      </c>
      <c r="B33998" t="s">
        <v>32001</v>
      </c>
    </row>
    <row r="33999" spans="1:2">
      <c r="A33999" s="1">
        <v>2080100280913</v>
      </c>
      <c r="B33999" t="s">
        <v>32002</v>
      </c>
    </row>
    <row r="34000" spans="1:2">
      <c r="A34000" s="1">
        <v>2080100280920</v>
      </c>
      <c r="B34000" t="s">
        <v>32003</v>
      </c>
    </row>
    <row r="34001" spans="1:2">
      <c r="A34001" s="1">
        <v>2080100280937</v>
      </c>
      <c r="B34001" t="s">
        <v>32004</v>
      </c>
    </row>
    <row r="34002" spans="1:2">
      <c r="A34002" s="1">
        <v>2080100280944</v>
      </c>
      <c r="B34002" t="s">
        <v>32005</v>
      </c>
    </row>
    <row r="34003" spans="1:2">
      <c r="A34003" s="1">
        <v>2080100280951</v>
      </c>
      <c r="B34003" t="s">
        <v>32006</v>
      </c>
    </row>
    <row r="34004" spans="1:2">
      <c r="A34004" s="1">
        <v>2080100280968</v>
      </c>
      <c r="B34004" t="s">
        <v>32007</v>
      </c>
    </row>
    <row r="34005" spans="1:2">
      <c r="A34005" s="1">
        <v>2080100280975</v>
      </c>
      <c r="B34005" t="s">
        <v>32008</v>
      </c>
    </row>
    <row r="34006" spans="1:2">
      <c r="A34006" s="1">
        <v>2080100280982</v>
      </c>
      <c r="B34006" t="s">
        <v>32009</v>
      </c>
    </row>
    <row r="34007" spans="1:2">
      <c r="A34007" s="1">
        <v>2080100280999</v>
      </c>
      <c r="B34007" t="s">
        <v>32010</v>
      </c>
    </row>
    <row r="34008" spans="1:2">
      <c r="A34008" s="1">
        <v>2080100281002</v>
      </c>
      <c r="B34008" t="s">
        <v>32011</v>
      </c>
    </row>
    <row r="34009" spans="1:2">
      <c r="A34009" s="1">
        <v>2080100281019</v>
      </c>
      <c r="B34009" t="s">
        <v>32012</v>
      </c>
    </row>
    <row r="34010" spans="1:2">
      <c r="A34010" s="1">
        <v>2080100281026</v>
      </c>
      <c r="B34010" t="s">
        <v>32013</v>
      </c>
    </row>
    <row r="34011" spans="1:2">
      <c r="A34011" s="1">
        <v>2080100281033</v>
      </c>
      <c r="B34011" t="s">
        <v>32014</v>
      </c>
    </row>
    <row r="34012" spans="1:2">
      <c r="A34012" s="1">
        <v>2080100281040</v>
      </c>
      <c r="B34012" t="s">
        <v>32015</v>
      </c>
    </row>
    <row r="34013" spans="1:2">
      <c r="A34013" s="1">
        <v>2080100281057</v>
      </c>
      <c r="B34013" t="s">
        <v>32016</v>
      </c>
    </row>
    <row r="34014" spans="1:2">
      <c r="A34014" s="1">
        <v>2080100281064</v>
      </c>
      <c r="B34014" t="s">
        <v>32017</v>
      </c>
    </row>
    <row r="34015" spans="1:2">
      <c r="A34015" s="1">
        <v>2080100281071</v>
      </c>
      <c r="B34015" t="s">
        <v>32018</v>
      </c>
    </row>
    <row r="34016" spans="1:2">
      <c r="A34016" s="1">
        <v>2080100281088</v>
      </c>
      <c r="B34016" t="s">
        <v>32019</v>
      </c>
    </row>
    <row r="34017" spans="1:2">
      <c r="A34017" s="1">
        <v>2080100281095</v>
      </c>
      <c r="B34017" t="s">
        <v>32020</v>
      </c>
    </row>
    <row r="34018" spans="1:2">
      <c r="A34018" s="1">
        <v>2080100281101</v>
      </c>
      <c r="B34018" t="s">
        <v>32021</v>
      </c>
    </row>
    <row r="34019" spans="1:2">
      <c r="A34019" s="1">
        <v>2080100281118</v>
      </c>
      <c r="B34019" t="s">
        <v>32022</v>
      </c>
    </row>
    <row r="34020" spans="1:2">
      <c r="A34020" s="1">
        <v>2080100281125</v>
      </c>
      <c r="B34020" t="s">
        <v>32023</v>
      </c>
    </row>
    <row r="34021" spans="1:2">
      <c r="A34021" s="1">
        <v>2080100281132</v>
      </c>
      <c r="B34021" t="s">
        <v>32024</v>
      </c>
    </row>
    <row r="34022" spans="1:2">
      <c r="A34022" s="1">
        <v>2080100281149</v>
      </c>
      <c r="B34022" t="s">
        <v>32025</v>
      </c>
    </row>
    <row r="34023" spans="1:2">
      <c r="A34023" s="1">
        <v>2080100281156</v>
      </c>
      <c r="B34023" t="s">
        <v>32026</v>
      </c>
    </row>
    <row r="34024" spans="1:2">
      <c r="A34024" s="1">
        <v>2080100281163</v>
      </c>
      <c r="B34024" t="s">
        <v>32027</v>
      </c>
    </row>
    <row r="34025" spans="1:2">
      <c r="A34025" s="1">
        <v>2080100281170</v>
      </c>
      <c r="B34025" t="s">
        <v>32028</v>
      </c>
    </row>
    <row r="34026" spans="1:2">
      <c r="A34026" s="1">
        <v>2080100281187</v>
      </c>
      <c r="B34026" t="s">
        <v>32029</v>
      </c>
    </row>
    <row r="34027" spans="1:2">
      <c r="A34027" s="1">
        <v>2080100281194</v>
      </c>
      <c r="B34027" t="s">
        <v>32030</v>
      </c>
    </row>
    <row r="34028" spans="1:2">
      <c r="A34028" s="1">
        <v>2080100281200</v>
      </c>
      <c r="B34028" t="s">
        <v>32031</v>
      </c>
    </row>
    <row r="34029" spans="1:2">
      <c r="A34029" s="1">
        <v>2080100281217</v>
      </c>
      <c r="B34029" t="s">
        <v>32032</v>
      </c>
    </row>
    <row r="34030" spans="1:2">
      <c r="A34030" s="1">
        <v>2080100281224</v>
      </c>
      <c r="B34030" t="s">
        <v>32033</v>
      </c>
    </row>
    <row r="34031" spans="1:2">
      <c r="A34031" s="1">
        <v>2080100281231</v>
      </c>
      <c r="B34031" t="s">
        <v>32034</v>
      </c>
    </row>
    <row r="34032" spans="1:2">
      <c r="A34032" s="1">
        <v>2080100281248</v>
      </c>
      <c r="B34032" t="s">
        <v>32035</v>
      </c>
    </row>
    <row r="34033" spans="1:2">
      <c r="A34033" s="1">
        <v>2080100281255</v>
      </c>
      <c r="B34033" t="s">
        <v>32036</v>
      </c>
    </row>
    <row r="34034" spans="1:2">
      <c r="A34034" s="1">
        <v>2080100281262</v>
      </c>
      <c r="B34034" t="s">
        <v>32037</v>
      </c>
    </row>
    <row r="34035" spans="1:2">
      <c r="A34035" s="1">
        <v>2080100281279</v>
      </c>
      <c r="B34035" t="s">
        <v>32038</v>
      </c>
    </row>
    <row r="34036" spans="1:2">
      <c r="A34036" s="1">
        <v>2080100281286</v>
      </c>
      <c r="B34036" t="s">
        <v>32039</v>
      </c>
    </row>
    <row r="34037" spans="1:2">
      <c r="A34037" s="1">
        <v>2080100281293</v>
      </c>
      <c r="B34037" t="s">
        <v>32040</v>
      </c>
    </row>
    <row r="34038" spans="1:2">
      <c r="A34038" s="1">
        <v>2080100281309</v>
      </c>
      <c r="B34038" t="s">
        <v>23749</v>
      </c>
    </row>
    <row r="34039" spans="1:2">
      <c r="A34039" s="1">
        <v>2080100281316</v>
      </c>
      <c r="B34039" t="s">
        <v>23750</v>
      </c>
    </row>
    <row r="34040" spans="1:2">
      <c r="A34040" s="1">
        <v>2080100281323</v>
      </c>
      <c r="B34040" t="s">
        <v>23751</v>
      </c>
    </row>
    <row r="34041" spans="1:2">
      <c r="A34041" s="1">
        <v>2080100281330</v>
      </c>
      <c r="B34041" t="s">
        <v>32041</v>
      </c>
    </row>
    <row r="34042" spans="1:2">
      <c r="A34042" s="1">
        <v>2080100281347</v>
      </c>
      <c r="B34042" t="s">
        <v>32042</v>
      </c>
    </row>
    <row r="34043" spans="1:2">
      <c r="A34043" s="1">
        <v>2080100281354</v>
      </c>
      <c r="B34043" t="s">
        <v>32043</v>
      </c>
    </row>
    <row r="34044" spans="1:2">
      <c r="A34044" s="1">
        <v>2080100281361</v>
      </c>
      <c r="B34044" t="s">
        <v>23752</v>
      </c>
    </row>
    <row r="34045" spans="1:2">
      <c r="A34045" s="1">
        <v>2080100281378</v>
      </c>
      <c r="B34045" t="s">
        <v>23753</v>
      </c>
    </row>
    <row r="34046" spans="1:2">
      <c r="A34046" s="1">
        <v>2080100281385</v>
      </c>
      <c r="B34046" t="s">
        <v>32044</v>
      </c>
    </row>
    <row r="34047" spans="1:2">
      <c r="A34047" s="1">
        <v>2080100281392</v>
      </c>
      <c r="B34047" t="s">
        <v>32045</v>
      </c>
    </row>
    <row r="34048" spans="1:2">
      <c r="A34048" s="1">
        <v>2080100281408</v>
      </c>
      <c r="B34048" t="s">
        <v>32046</v>
      </c>
    </row>
    <row r="34049" spans="1:2">
      <c r="A34049" s="1">
        <v>2080100281415</v>
      </c>
      <c r="B34049" t="s">
        <v>32047</v>
      </c>
    </row>
    <row r="34050" spans="1:2">
      <c r="A34050" s="1">
        <v>2080100281422</v>
      </c>
      <c r="B34050" t="s">
        <v>32048</v>
      </c>
    </row>
    <row r="34051" spans="1:2">
      <c r="A34051" s="1">
        <v>2080100281439</v>
      </c>
      <c r="B34051" t="s">
        <v>32049</v>
      </c>
    </row>
    <row r="34052" spans="1:2">
      <c r="A34052" s="1">
        <v>2080100281446</v>
      </c>
      <c r="B34052" t="s">
        <v>32050</v>
      </c>
    </row>
    <row r="34053" spans="1:2">
      <c r="A34053" s="1">
        <v>2080100281453</v>
      </c>
      <c r="B34053" t="s">
        <v>32051</v>
      </c>
    </row>
    <row r="34054" spans="1:2">
      <c r="A34054" s="1">
        <v>2080100281460</v>
      </c>
      <c r="B34054" t="s">
        <v>32052</v>
      </c>
    </row>
    <row r="34055" spans="1:2">
      <c r="A34055" s="1">
        <v>2080100281477</v>
      </c>
      <c r="B34055" t="s">
        <v>32053</v>
      </c>
    </row>
    <row r="34056" spans="1:2">
      <c r="A34056" s="1">
        <v>2080100281484</v>
      </c>
      <c r="B34056" t="s">
        <v>32054</v>
      </c>
    </row>
    <row r="34057" spans="1:2">
      <c r="A34057" s="1">
        <v>2080100281491</v>
      </c>
      <c r="B34057" t="s">
        <v>32055</v>
      </c>
    </row>
    <row r="34058" spans="1:2">
      <c r="A34058" s="1">
        <v>2080100281507</v>
      </c>
      <c r="B34058" t="s">
        <v>32056</v>
      </c>
    </row>
    <row r="34059" spans="1:2">
      <c r="A34059" s="1">
        <v>2080100281514</v>
      </c>
      <c r="B34059" t="s">
        <v>32057</v>
      </c>
    </row>
    <row r="34060" spans="1:2">
      <c r="A34060" s="1">
        <v>2080100281521</v>
      </c>
      <c r="B34060" t="s">
        <v>32058</v>
      </c>
    </row>
    <row r="34061" spans="1:2">
      <c r="A34061" s="1">
        <v>2080100281538</v>
      </c>
      <c r="B34061" t="s">
        <v>32059</v>
      </c>
    </row>
    <row r="34062" spans="1:2">
      <c r="A34062" s="1">
        <v>2080100281545</v>
      </c>
      <c r="B34062" t="s">
        <v>32060</v>
      </c>
    </row>
    <row r="34063" spans="1:2">
      <c r="A34063" s="1">
        <v>2080100281552</v>
      </c>
      <c r="B34063" t="s">
        <v>32061</v>
      </c>
    </row>
    <row r="34064" spans="1:2">
      <c r="A34064" s="1">
        <v>2080100281569</v>
      </c>
      <c r="B34064" t="s">
        <v>32062</v>
      </c>
    </row>
    <row r="34065" spans="1:2">
      <c r="A34065" s="1">
        <v>2080100281576</v>
      </c>
      <c r="B34065" t="s">
        <v>32063</v>
      </c>
    </row>
    <row r="34066" spans="1:2">
      <c r="A34066" s="1">
        <v>2080100281583</v>
      </c>
      <c r="B34066" t="s">
        <v>32064</v>
      </c>
    </row>
    <row r="34067" spans="1:2">
      <c r="A34067" s="1">
        <v>2080100281590</v>
      </c>
      <c r="B34067" t="s">
        <v>32065</v>
      </c>
    </row>
    <row r="34068" spans="1:2">
      <c r="A34068" s="1">
        <v>2080100281606</v>
      </c>
      <c r="B34068" t="s">
        <v>32066</v>
      </c>
    </row>
    <row r="34069" spans="1:2">
      <c r="A34069" s="1">
        <v>2080100281613</v>
      </c>
      <c r="B34069" t="s">
        <v>32067</v>
      </c>
    </row>
    <row r="34070" spans="1:2">
      <c r="A34070" s="1">
        <v>2080100281620</v>
      </c>
      <c r="B34070" t="s">
        <v>32068</v>
      </c>
    </row>
    <row r="34071" spans="1:2">
      <c r="A34071" s="1">
        <v>2080100281637</v>
      </c>
      <c r="B34071" t="s">
        <v>32069</v>
      </c>
    </row>
    <row r="34072" spans="1:2">
      <c r="A34072" s="1">
        <v>2080100281644</v>
      </c>
      <c r="B34072" t="s">
        <v>32070</v>
      </c>
    </row>
    <row r="34073" spans="1:2">
      <c r="A34073" s="1">
        <v>2080100281651</v>
      </c>
      <c r="B34073" t="s">
        <v>32071</v>
      </c>
    </row>
    <row r="34074" spans="1:2">
      <c r="A34074" s="1">
        <v>2080100281668</v>
      </c>
      <c r="B34074" t="s">
        <v>32072</v>
      </c>
    </row>
    <row r="34075" spans="1:2">
      <c r="A34075" s="1">
        <v>2080100281675</v>
      </c>
      <c r="B34075" t="s">
        <v>32073</v>
      </c>
    </row>
    <row r="34076" spans="1:2">
      <c r="A34076" s="1">
        <v>2080100281682</v>
      </c>
      <c r="B34076" t="s">
        <v>32074</v>
      </c>
    </row>
    <row r="34077" spans="1:2">
      <c r="A34077" s="1">
        <v>2080100281699</v>
      </c>
      <c r="B34077" t="s">
        <v>32075</v>
      </c>
    </row>
    <row r="34078" spans="1:2">
      <c r="A34078" s="1">
        <v>2080100281705</v>
      </c>
      <c r="B34078" t="s">
        <v>32076</v>
      </c>
    </row>
    <row r="34079" spans="1:2">
      <c r="A34079" s="1">
        <v>2080100281712</v>
      </c>
      <c r="B34079" t="s">
        <v>32077</v>
      </c>
    </row>
    <row r="34080" spans="1:2">
      <c r="A34080" s="1">
        <v>2080100281729</v>
      </c>
      <c r="B34080" t="s">
        <v>32078</v>
      </c>
    </row>
    <row r="34081" spans="1:2">
      <c r="A34081" s="1">
        <v>2080100281736</v>
      </c>
      <c r="B34081" t="s">
        <v>32079</v>
      </c>
    </row>
    <row r="34082" spans="1:2">
      <c r="A34082" s="1">
        <v>2080100281743</v>
      </c>
      <c r="B34082" t="s">
        <v>32080</v>
      </c>
    </row>
    <row r="34083" spans="1:2">
      <c r="A34083" s="1">
        <v>2080100281750</v>
      </c>
      <c r="B34083" t="s">
        <v>32081</v>
      </c>
    </row>
    <row r="34084" spans="1:2">
      <c r="A34084" s="1">
        <v>2080100281767</v>
      </c>
      <c r="B34084" t="s">
        <v>32082</v>
      </c>
    </row>
    <row r="34085" spans="1:2">
      <c r="A34085" s="1">
        <v>2080100281774</v>
      </c>
      <c r="B34085" t="s">
        <v>32083</v>
      </c>
    </row>
    <row r="34086" spans="1:2">
      <c r="A34086" s="1">
        <v>2080100281781</v>
      </c>
      <c r="B34086" t="s">
        <v>32084</v>
      </c>
    </row>
    <row r="34087" spans="1:2">
      <c r="A34087" s="1">
        <v>2080100281798</v>
      </c>
      <c r="B34087" t="s">
        <v>32085</v>
      </c>
    </row>
    <row r="34088" spans="1:2">
      <c r="A34088" s="1">
        <v>2080100281804</v>
      </c>
      <c r="B34088" t="s">
        <v>32086</v>
      </c>
    </row>
    <row r="34089" spans="1:2">
      <c r="A34089" s="1">
        <v>2080100281811</v>
      </c>
      <c r="B34089" t="s">
        <v>32087</v>
      </c>
    </row>
    <row r="34090" spans="1:2">
      <c r="A34090" s="1">
        <v>2080100281828</v>
      </c>
      <c r="B34090" t="s">
        <v>32088</v>
      </c>
    </row>
    <row r="34091" spans="1:2">
      <c r="A34091" s="1">
        <v>2080100281835</v>
      </c>
      <c r="B34091" t="s">
        <v>32089</v>
      </c>
    </row>
    <row r="34092" spans="1:2">
      <c r="A34092" s="1">
        <v>2080100281842</v>
      </c>
      <c r="B34092" t="s">
        <v>32090</v>
      </c>
    </row>
    <row r="34093" spans="1:2">
      <c r="A34093" s="1">
        <v>2080100281859</v>
      </c>
      <c r="B34093" t="s">
        <v>32091</v>
      </c>
    </row>
    <row r="34094" spans="1:2">
      <c r="A34094" s="1">
        <v>2080100281866</v>
      </c>
      <c r="B34094" t="s">
        <v>32092</v>
      </c>
    </row>
    <row r="34095" spans="1:2">
      <c r="A34095" s="1">
        <v>2080100281873</v>
      </c>
      <c r="B34095" t="s">
        <v>32093</v>
      </c>
    </row>
    <row r="34096" spans="1:2">
      <c r="A34096" s="1">
        <v>2080100281880</v>
      </c>
      <c r="B34096" t="s">
        <v>32094</v>
      </c>
    </row>
    <row r="34097" spans="1:2">
      <c r="A34097" s="1">
        <v>2080100281897</v>
      </c>
      <c r="B34097" t="s">
        <v>32095</v>
      </c>
    </row>
    <row r="34098" spans="1:2">
      <c r="A34098" s="1">
        <v>2080100281903</v>
      </c>
      <c r="B34098" t="s">
        <v>32096</v>
      </c>
    </row>
    <row r="34099" spans="1:2">
      <c r="A34099" s="1">
        <v>2080100281910</v>
      </c>
      <c r="B34099" t="s">
        <v>32097</v>
      </c>
    </row>
    <row r="34100" spans="1:2">
      <c r="A34100" s="1">
        <v>2080100281927</v>
      </c>
      <c r="B34100" t="s">
        <v>32098</v>
      </c>
    </row>
    <row r="34101" spans="1:2">
      <c r="A34101" s="1">
        <v>2080100281934</v>
      </c>
      <c r="B34101" t="s">
        <v>32099</v>
      </c>
    </row>
    <row r="34102" spans="1:2">
      <c r="A34102" s="1">
        <v>2080100281941</v>
      </c>
      <c r="B34102" t="s">
        <v>32100</v>
      </c>
    </row>
    <row r="34103" spans="1:2">
      <c r="A34103" s="1">
        <v>2080100281958</v>
      </c>
      <c r="B34103" t="s">
        <v>32101</v>
      </c>
    </row>
    <row r="34104" spans="1:2">
      <c r="A34104" s="1">
        <v>2080100281965</v>
      </c>
      <c r="B34104" t="s">
        <v>32102</v>
      </c>
    </row>
    <row r="34105" spans="1:2">
      <c r="A34105" s="1">
        <v>2080100281972</v>
      </c>
      <c r="B34105" t="s">
        <v>32103</v>
      </c>
    </row>
    <row r="34106" spans="1:2">
      <c r="A34106" s="1">
        <v>2080100281989</v>
      </c>
      <c r="B34106" t="s">
        <v>32104</v>
      </c>
    </row>
    <row r="34107" spans="1:2">
      <c r="A34107" s="1">
        <v>2080100281996</v>
      </c>
      <c r="B34107" t="s">
        <v>32105</v>
      </c>
    </row>
    <row r="34108" spans="1:2">
      <c r="A34108" s="1">
        <v>2080100282009</v>
      </c>
      <c r="B34108" t="s">
        <v>32106</v>
      </c>
    </row>
    <row r="34109" spans="1:2">
      <c r="A34109" s="1">
        <v>2080100282016</v>
      </c>
      <c r="B34109" t="s">
        <v>32107</v>
      </c>
    </row>
    <row r="34110" spans="1:2">
      <c r="A34110" s="1">
        <v>2080100282023</v>
      </c>
      <c r="B34110" t="s">
        <v>32108</v>
      </c>
    </row>
    <row r="34111" spans="1:2">
      <c r="A34111" s="1">
        <v>2080100282030</v>
      </c>
      <c r="B34111" t="s">
        <v>32109</v>
      </c>
    </row>
    <row r="34112" spans="1:2">
      <c r="A34112" s="1">
        <v>2080100282047</v>
      </c>
      <c r="B34112" t="s">
        <v>32110</v>
      </c>
    </row>
    <row r="34113" spans="1:2">
      <c r="A34113" s="1">
        <v>2080100282054</v>
      </c>
      <c r="B34113" t="s">
        <v>32111</v>
      </c>
    </row>
    <row r="34114" spans="1:2">
      <c r="A34114" s="1">
        <v>2080100282061</v>
      </c>
      <c r="B34114" t="s">
        <v>32112</v>
      </c>
    </row>
    <row r="34115" spans="1:2">
      <c r="A34115" s="1">
        <v>2080100282078</v>
      </c>
      <c r="B34115" t="s">
        <v>32113</v>
      </c>
    </row>
    <row r="34116" spans="1:2">
      <c r="A34116" s="1">
        <v>2080100282085</v>
      </c>
      <c r="B34116" t="s">
        <v>32114</v>
      </c>
    </row>
    <row r="34117" spans="1:2">
      <c r="A34117" s="1">
        <v>2080100282092</v>
      </c>
      <c r="B34117" t="s">
        <v>32115</v>
      </c>
    </row>
    <row r="34118" spans="1:2">
      <c r="A34118" s="1">
        <v>2080100282108</v>
      </c>
      <c r="B34118" t="s">
        <v>32116</v>
      </c>
    </row>
    <row r="34119" spans="1:2">
      <c r="A34119" s="1">
        <v>2080100282115</v>
      </c>
      <c r="B34119" t="s">
        <v>32117</v>
      </c>
    </row>
    <row r="34120" spans="1:2">
      <c r="A34120" s="1">
        <v>2080100282122</v>
      </c>
      <c r="B34120" t="s">
        <v>32118</v>
      </c>
    </row>
    <row r="34121" spans="1:2">
      <c r="A34121" s="1">
        <v>2080100282139</v>
      </c>
      <c r="B34121" t="s">
        <v>32119</v>
      </c>
    </row>
    <row r="34122" spans="1:2">
      <c r="A34122" s="1">
        <v>2080100282146</v>
      </c>
      <c r="B34122" t="s">
        <v>32120</v>
      </c>
    </row>
    <row r="34123" spans="1:2">
      <c r="A34123" s="1">
        <v>2080100282153</v>
      </c>
      <c r="B34123" t="s">
        <v>32121</v>
      </c>
    </row>
    <row r="34124" spans="1:2">
      <c r="A34124" s="1">
        <v>2080100282160</v>
      </c>
      <c r="B34124" t="s">
        <v>32122</v>
      </c>
    </row>
    <row r="34125" spans="1:2">
      <c r="A34125" s="1">
        <v>2080100282177</v>
      </c>
      <c r="B34125" t="s">
        <v>32123</v>
      </c>
    </row>
    <row r="34126" spans="1:2">
      <c r="A34126" s="1">
        <v>2080100282184</v>
      </c>
      <c r="B34126" t="s">
        <v>32124</v>
      </c>
    </row>
    <row r="34127" spans="1:2">
      <c r="A34127" s="1">
        <v>2080100282191</v>
      </c>
      <c r="B34127" t="s">
        <v>32125</v>
      </c>
    </row>
    <row r="34128" spans="1:2">
      <c r="A34128" s="1">
        <v>2080100282207</v>
      </c>
      <c r="B34128" t="s">
        <v>32126</v>
      </c>
    </row>
    <row r="34129" spans="1:2">
      <c r="A34129" s="1">
        <v>2080100282214</v>
      </c>
      <c r="B34129" t="s">
        <v>32127</v>
      </c>
    </row>
    <row r="34130" spans="1:2">
      <c r="A34130" s="1">
        <v>2080100282221</v>
      </c>
      <c r="B34130" t="s">
        <v>32128</v>
      </c>
    </row>
    <row r="34131" spans="1:2">
      <c r="A34131" s="1">
        <v>2080100282238</v>
      </c>
      <c r="B34131" t="s">
        <v>32129</v>
      </c>
    </row>
    <row r="34132" spans="1:2">
      <c r="A34132" s="1">
        <v>2080100282245</v>
      </c>
      <c r="B34132" t="s">
        <v>32130</v>
      </c>
    </row>
    <row r="34133" spans="1:2">
      <c r="A34133" s="1">
        <v>2080100282252</v>
      </c>
      <c r="B34133" t="s">
        <v>32131</v>
      </c>
    </row>
    <row r="34134" spans="1:2">
      <c r="A34134" s="1">
        <v>2080100282269</v>
      </c>
      <c r="B34134" t="s">
        <v>32132</v>
      </c>
    </row>
    <row r="34135" spans="1:2">
      <c r="A34135" s="1">
        <v>2080100282276</v>
      </c>
      <c r="B34135" t="s">
        <v>32133</v>
      </c>
    </row>
    <row r="34136" spans="1:2">
      <c r="A34136" s="1">
        <v>2080100282283</v>
      </c>
      <c r="B34136" t="s">
        <v>32134</v>
      </c>
    </row>
    <row r="34137" spans="1:2">
      <c r="A34137" s="1">
        <v>2080100282290</v>
      </c>
      <c r="B34137" t="s">
        <v>32135</v>
      </c>
    </row>
    <row r="34138" spans="1:2">
      <c r="A34138" s="1">
        <v>2080100282306</v>
      </c>
      <c r="B34138" t="s">
        <v>32136</v>
      </c>
    </row>
    <row r="34139" spans="1:2">
      <c r="A34139" s="1">
        <v>2080100282313</v>
      </c>
      <c r="B34139" t="s">
        <v>32137</v>
      </c>
    </row>
    <row r="34140" spans="1:2">
      <c r="A34140" s="1">
        <v>2080100282320</v>
      </c>
      <c r="B34140" t="s">
        <v>32138</v>
      </c>
    </row>
    <row r="34141" spans="1:2">
      <c r="A34141" s="1">
        <v>2080100282337</v>
      </c>
      <c r="B34141" t="s">
        <v>32139</v>
      </c>
    </row>
    <row r="34142" spans="1:2">
      <c r="A34142" s="1">
        <v>2080100282344</v>
      </c>
      <c r="B34142" t="s">
        <v>32140</v>
      </c>
    </row>
    <row r="34143" spans="1:2">
      <c r="A34143" s="1">
        <v>2080100282351</v>
      </c>
      <c r="B34143" t="s">
        <v>32141</v>
      </c>
    </row>
    <row r="34144" spans="1:2">
      <c r="A34144" s="1">
        <v>2080100282368</v>
      </c>
      <c r="B34144" t="s">
        <v>32142</v>
      </c>
    </row>
    <row r="34145" spans="1:2">
      <c r="A34145" s="1">
        <v>2080100282375</v>
      </c>
      <c r="B34145" t="s">
        <v>32143</v>
      </c>
    </row>
    <row r="34146" spans="1:2">
      <c r="A34146" s="1">
        <v>2080100282382</v>
      </c>
      <c r="B34146" t="e">
        <f>+T-SHOWER FAUCET MOEN I2812/PHL2812V W/O SH,HH&amp;BR</f>
        <v>#NAME?</v>
      </c>
    </row>
    <row r="34147" spans="1:2">
      <c r="A34147" s="1">
        <v>2080100282399</v>
      </c>
      <c r="B34147" t="e">
        <f>+T-FAUCET MOEN L4422V/PH4422V W/HOSE W/O P-TRP &amp;D</f>
        <v>#NAME?</v>
      </c>
    </row>
    <row r="34148" spans="1:2">
      <c r="A34148" s="1">
        <v>2080100282405</v>
      </c>
      <c r="B34148" t="s">
        <v>32144</v>
      </c>
    </row>
    <row r="34149" spans="1:2">
      <c r="A34149" s="1">
        <v>2080100282412</v>
      </c>
      <c r="B34149" t="s">
        <v>23782</v>
      </c>
    </row>
    <row r="34150" spans="1:2">
      <c r="A34150" s="1">
        <v>2080100282429</v>
      </c>
      <c r="B34150" t="s">
        <v>23783</v>
      </c>
    </row>
    <row r="34151" spans="1:2">
      <c r="A34151" s="1">
        <v>2080100282436</v>
      </c>
      <c r="B34151" t="s">
        <v>23784</v>
      </c>
    </row>
    <row r="34152" spans="1:2">
      <c r="A34152" s="1">
        <v>2080100282443</v>
      </c>
      <c r="B34152" t="s">
        <v>23785</v>
      </c>
    </row>
    <row r="34153" spans="1:2">
      <c r="A34153" s="1">
        <v>2080100282450</v>
      </c>
      <c r="B34153" t="s">
        <v>23786</v>
      </c>
    </row>
    <row r="34154" spans="1:2">
      <c r="A34154" s="1">
        <v>2080100282467</v>
      </c>
      <c r="B34154" t="s">
        <v>23787</v>
      </c>
    </row>
    <row r="34155" spans="1:2">
      <c r="A34155" s="1">
        <v>2080100282474</v>
      </c>
      <c r="B34155" t="s">
        <v>23788</v>
      </c>
    </row>
    <row r="34156" spans="1:2">
      <c r="A34156" s="1">
        <v>2080100282481</v>
      </c>
      <c r="B34156" t="s">
        <v>23789</v>
      </c>
    </row>
    <row r="34157" spans="1:2">
      <c r="A34157" s="1">
        <v>2080100282498</v>
      </c>
      <c r="B34157" t="s">
        <v>23790</v>
      </c>
    </row>
    <row r="34158" spans="1:2">
      <c r="A34158" s="1">
        <v>2080100282504</v>
      </c>
      <c r="B34158" t="s">
        <v>23791</v>
      </c>
    </row>
    <row r="34159" spans="1:2">
      <c r="A34159" s="1">
        <v>2080100282511</v>
      </c>
      <c r="B34159" t="s">
        <v>23792</v>
      </c>
    </row>
    <row r="34160" spans="1:2">
      <c r="A34160" s="1">
        <v>2080100282528</v>
      </c>
      <c r="B34160" t="s">
        <v>23793</v>
      </c>
    </row>
    <row r="34161" spans="1:2">
      <c r="A34161" s="1">
        <v>2080100282535</v>
      </c>
      <c r="B34161" t="s">
        <v>32145</v>
      </c>
    </row>
    <row r="34162" spans="1:2">
      <c r="A34162" s="1">
        <v>2080100282542</v>
      </c>
      <c r="B34162" t="s">
        <v>23795</v>
      </c>
    </row>
    <row r="34163" spans="1:2">
      <c r="A34163" s="1">
        <v>2080100282559</v>
      </c>
      <c r="B34163" t="s">
        <v>23796</v>
      </c>
    </row>
    <row r="34164" spans="1:2">
      <c r="A34164" s="1">
        <v>2080100282566</v>
      </c>
      <c r="B34164" t="s">
        <v>23797</v>
      </c>
    </row>
    <row r="34165" spans="1:2">
      <c r="A34165" s="1">
        <v>2080100282573</v>
      </c>
      <c r="B34165" t="s">
        <v>23798</v>
      </c>
    </row>
    <row r="34166" spans="1:2">
      <c r="A34166" s="1">
        <v>2080100282580</v>
      </c>
      <c r="B34166" t="s">
        <v>23799</v>
      </c>
    </row>
    <row r="34167" spans="1:2">
      <c r="A34167" s="1">
        <v>2080100282597</v>
      </c>
      <c r="B34167" t="s">
        <v>23800</v>
      </c>
    </row>
    <row r="34168" spans="1:2">
      <c r="A34168" s="1">
        <v>2080100282603</v>
      </c>
      <c r="B34168" t="s">
        <v>23801</v>
      </c>
    </row>
    <row r="34169" spans="1:2">
      <c r="A34169" s="1">
        <v>2080100282610</v>
      </c>
      <c r="B34169" t="s">
        <v>23802</v>
      </c>
    </row>
    <row r="34170" spans="1:2">
      <c r="A34170" s="1">
        <v>2080100282627</v>
      </c>
      <c r="B34170" t="s">
        <v>23803</v>
      </c>
    </row>
    <row r="34171" spans="1:2">
      <c r="A34171" s="1">
        <v>2080100282634</v>
      </c>
      <c r="B34171" t="s">
        <v>23804</v>
      </c>
    </row>
    <row r="34172" spans="1:2">
      <c r="A34172" s="1">
        <v>2080100282641</v>
      </c>
      <c r="B34172" t="s">
        <v>23805</v>
      </c>
    </row>
    <row r="34173" spans="1:2">
      <c r="A34173" s="1">
        <v>2080100282658</v>
      </c>
      <c r="B34173" t="s">
        <v>23806</v>
      </c>
    </row>
    <row r="34174" spans="1:2">
      <c r="A34174" s="1">
        <v>2080100282665</v>
      </c>
      <c r="B34174" t="s">
        <v>23807</v>
      </c>
    </row>
    <row r="34175" spans="1:2">
      <c r="A34175" s="1">
        <v>2080100282672</v>
      </c>
      <c r="B34175" t="s">
        <v>23808</v>
      </c>
    </row>
    <row r="34176" spans="1:2">
      <c r="A34176" s="1">
        <v>2080100282689</v>
      </c>
      <c r="B34176" t="s">
        <v>23809</v>
      </c>
    </row>
    <row r="34177" spans="1:2">
      <c r="A34177" s="1">
        <v>2080100282696</v>
      </c>
      <c r="B34177" t="s">
        <v>23810</v>
      </c>
    </row>
    <row r="34178" spans="1:2">
      <c r="A34178" s="1">
        <v>2080100282702</v>
      </c>
      <c r="B34178" t="s">
        <v>23811</v>
      </c>
    </row>
    <row r="34179" spans="1:2">
      <c r="A34179" s="1">
        <v>2080100282719</v>
      </c>
      <c r="B34179" t="s">
        <v>23812</v>
      </c>
    </row>
    <row r="34180" spans="1:2">
      <c r="A34180" s="1">
        <v>2080100282726</v>
      </c>
      <c r="B34180" t="s">
        <v>23813</v>
      </c>
    </row>
    <row r="34181" spans="1:2">
      <c r="A34181" s="1">
        <v>2080100282733</v>
      </c>
      <c r="B34181" t="s">
        <v>23814</v>
      </c>
    </row>
    <row r="34182" spans="1:2">
      <c r="A34182" s="1">
        <v>2080100282740</v>
      </c>
      <c r="B34182" t="s">
        <v>23815</v>
      </c>
    </row>
    <row r="34183" spans="1:2">
      <c r="A34183" s="1">
        <v>2080100282757</v>
      </c>
      <c r="B34183" t="s">
        <v>23816</v>
      </c>
    </row>
    <row r="34184" spans="1:2">
      <c r="A34184" s="1">
        <v>2080100282764</v>
      </c>
      <c r="B34184" t="s">
        <v>23817</v>
      </c>
    </row>
    <row r="34185" spans="1:2">
      <c r="A34185" s="1">
        <v>2080100282771</v>
      </c>
      <c r="B34185" t="s">
        <v>32146</v>
      </c>
    </row>
    <row r="34186" spans="1:2">
      <c r="A34186" s="1">
        <v>2080100282788</v>
      </c>
      <c r="B34186" t="s">
        <v>32147</v>
      </c>
    </row>
    <row r="34187" spans="1:2">
      <c r="A34187" s="1">
        <v>2080100282795</v>
      </c>
      <c r="B34187" t="s">
        <v>32148</v>
      </c>
    </row>
    <row r="34188" spans="1:2">
      <c r="A34188" s="1">
        <v>2080100282801</v>
      </c>
      <c r="B34188" t="s">
        <v>32149</v>
      </c>
    </row>
    <row r="34189" spans="1:2">
      <c r="A34189" s="1">
        <v>2080100282818</v>
      </c>
      <c r="B34189" t="s">
        <v>32150</v>
      </c>
    </row>
    <row r="34190" spans="1:2">
      <c r="A34190" s="1">
        <v>2080100282825</v>
      </c>
      <c r="B34190" t="s">
        <v>32151</v>
      </c>
    </row>
    <row r="34191" spans="1:2">
      <c r="A34191" s="1">
        <v>2080100282832</v>
      </c>
      <c r="B34191" t="s">
        <v>32152</v>
      </c>
    </row>
    <row r="34192" spans="1:2">
      <c r="A34192" s="1">
        <v>2080100282849</v>
      </c>
      <c r="B34192" t="s">
        <v>32153</v>
      </c>
    </row>
    <row r="34193" spans="1:2">
      <c r="A34193" s="1">
        <v>2080100282856</v>
      </c>
      <c r="B34193" t="s">
        <v>32154</v>
      </c>
    </row>
    <row r="34194" spans="1:2">
      <c r="A34194" s="1">
        <v>2080100282863</v>
      </c>
      <c r="B34194" t="s">
        <v>32155</v>
      </c>
    </row>
    <row r="34195" spans="1:2">
      <c r="A34195" s="1">
        <v>2080100282870</v>
      </c>
      <c r="B34195" t="s">
        <v>32156</v>
      </c>
    </row>
    <row r="34196" spans="1:2">
      <c r="A34196" s="1">
        <v>2080100282887</v>
      </c>
      <c r="B34196" t="s">
        <v>32157</v>
      </c>
    </row>
    <row r="34197" spans="1:2">
      <c r="A34197" s="1">
        <v>2080100282894</v>
      </c>
      <c r="B34197" t="s">
        <v>32158</v>
      </c>
    </row>
    <row r="34198" spans="1:2">
      <c r="A34198" s="1">
        <v>2080100282900</v>
      </c>
      <c r="B34198" t="s">
        <v>32159</v>
      </c>
    </row>
    <row r="34199" spans="1:2">
      <c r="A34199" s="1">
        <v>2080100282917</v>
      </c>
      <c r="B34199" t="s">
        <v>32160</v>
      </c>
    </row>
    <row r="34200" spans="1:2">
      <c r="A34200" s="1">
        <v>2080100282924</v>
      </c>
      <c r="B34200" t="s">
        <v>32161</v>
      </c>
    </row>
    <row r="34201" spans="1:2">
      <c r="A34201" s="1">
        <v>2080100282931</v>
      </c>
      <c r="B34201" t="s">
        <v>32162</v>
      </c>
    </row>
    <row r="34202" spans="1:2">
      <c r="A34202" s="1">
        <v>2080100282948</v>
      </c>
      <c r="B34202" t="s">
        <v>32163</v>
      </c>
    </row>
    <row r="34203" spans="1:2">
      <c r="A34203" s="1">
        <v>2080100282955</v>
      </c>
      <c r="B34203" t="s">
        <v>32164</v>
      </c>
    </row>
    <row r="34204" spans="1:2">
      <c r="A34204" s="1">
        <v>2080100282962</v>
      </c>
      <c r="B34204" t="s">
        <v>32165</v>
      </c>
    </row>
    <row r="34205" spans="1:2">
      <c r="A34205" s="1">
        <v>2080100282979</v>
      </c>
      <c r="B34205" t="s">
        <v>32166</v>
      </c>
    </row>
    <row r="34206" spans="1:2">
      <c r="A34206" s="1">
        <v>2080100282986</v>
      </c>
      <c r="B34206" t="s">
        <v>32167</v>
      </c>
    </row>
    <row r="34207" spans="1:2">
      <c r="A34207" s="1">
        <v>2080100282993</v>
      </c>
      <c r="B34207" t="s">
        <v>32168</v>
      </c>
    </row>
    <row r="34208" spans="1:2">
      <c r="A34208" s="1">
        <v>2080100283006</v>
      </c>
      <c r="B34208" t="s">
        <v>23818</v>
      </c>
    </row>
    <row r="34209" spans="1:2">
      <c r="A34209" s="1">
        <v>2080100283013</v>
      </c>
      <c r="B34209" t="s">
        <v>23819</v>
      </c>
    </row>
    <row r="34210" spans="1:2">
      <c r="A34210" s="1">
        <v>2080100283020</v>
      </c>
      <c r="B34210" t="s">
        <v>23820</v>
      </c>
    </row>
    <row r="34211" spans="1:2">
      <c r="A34211" s="1">
        <v>2080100283037</v>
      </c>
      <c r="B34211" t="s">
        <v>23821</v>
      </c>
    </row>
    <row r="34212" spans="1:2">
      <c r="A34212" s="1">
        <v>2080100283044</v>
      </c>
      <c r="B34212" t="s">
        <v>23822</v>
      </c>
    </row>
    <row r="34213" spans="1:2">
      <c r="A34213" s="1">
        <v>2080100283051</v>
      </c>
      <c r="B34213" t="s">
        <v>23823</v>
      </c>
    </row>
    <row r="34214" spans="1:2">
      <c r="A34214" s="1">
        <v>2080100283068</v>
      </c>
      <c r="B34214" t="s">
        <v>23824</v>
      </c>
    </row>
    <row r="34215" spans="1:2">
      <c r="A34215" s="1">
        <v>2080100283075</v>
      </c>
      <c r="B34215" t="s">
        <v>23825</v>
      </c>
    </row>
    <row r="34216" spans="1:2">
      <c r="A34216" s="1">
        <v>2080100283082</v>
      </c>
      <c r="B34216" t="s">
        <v>23826</v>
      </c>
    </row>
    <row r="34217" spans="1:2">
      <c r="A34217" s="1">
        <v>2080100283099</v>
      </c>
      <c r="B34217" t="s">
        <v>32169</v>
      </c>
    </row>
    <row r="34218" spans="1:2">
      <c r="A34218" s="1">
        <v>2080100283105</v>
      </c>
      <c r="B34218" t="s">
        <v>32170</v>
      </c>
    </row>
    <row r="34219" spans="1:2">
      <c r="A34219" s="1">
        <v>2080100283112</v>
      </c>
      <c r="B34219" t="s">
        <v>32171</v>
      </c>
    </row>
    <row r="34220" spans="1:2">
      <c r="A34220" s="1">
        <v>2080100283129</v>
      </c>
      <c r="B34220" t="s">
        <v>32172</v>
      </c>
    </row>
    <row r="34221" spans="1:2">
      <c r="A34221" s="1">
        <v>2080100283136</v>
      </c>
      <c r="B34221" t="s">
        <v>32173</v>
      </c>
    </row>
    <row r="34222" spans="1:2">
      <c r="A34222" s="1">
        <v>2080100283143</v>
      </c>
      <c r="B34222" t="s">
        <v>32174</v>
      </c>
    </row>
    <row r="34223" spans="1:2">
      <c r="A34223" s="1">
        <v>2080100283150</v>
      </c>
      <c r="B34223" t="s">
        <v>32175</v>
      </c>
    </row>
    <row r="34224" spans="1:2">
      <c r="A34224" s="1">
        <v>2080100283167</v>
      </c>
      <c r="B34224" t="s">
        <v>32176</v>
      </c>
    </row>
    <row r="34225" spans="1:2">
      <c r="A34225" s="1">
        <v>2080100283174</v>
      </c>
      <c r="B34225" t="s">
        <v>32177</v>
      </c>
    </row>
    <row r="34226" spans="1:2">
      <c r="A34226" s="1">
        <v>2080100283181</v>
      </c>
      <c r="B34226" t="s">
        <v>32178</v>
      </c>
    </row>
    <row r="34227" spans="1:2">
      <c r="A34227" s="1">
        <v>2080100283198</v>
      </c>
      <c r="B34227" t="s">
        <v>32179</v>
      </c>
    </row>
    <row r="34228" spans="1:2">
      <c r="A34228" s="1">
        <v>2080100283204</v>
      </c>
      <c r="B34228" t="s">
        <v>32180</v>
      </c>
    </row>
    <row r="34229" spans="1:2">
      <c r="A34229" s="1">
        <v>2080100283211</v>
      </c>
      <c r="B34229" t="s">
        <v>32181</v>
      </c>
    </row>
    <row r="34230" spans="1:2">
      <c r="A34230" s="1">
        <v>2080100283228</v>
      </c>
      <c r="B34230" t="s">
        <v>32182</v>
      </c>
    </row>
    <row r="34231" spans="1:2">
      <c r="A34231" s="1">
        <v>2080100283235</v>
      </c>
      <c r="B34231" t="s">
        <v>32183</v>
      </c>
    </row>
    <row r="34232" spans="1:2">
      <c r="A34232" s="1">
        <v>2080100283242</v>
      </c>
      <c r="B34232" t="s">
        <v>32184</v>
      </c>
    </row>
    <row r="34233" spans="1:2">
      <c r="A34233" s="1">
        <v>2080100283259</v>
      </c>
      <c r="B34233" t="s">
        <v>32185</v>
      </c>
    </row>
    <row r="34234" spans="1:2">
      <c r="A34234" s="1">
        <v>2080100283266</v>
      </c>
      <c r="B34234" t="s">
        <v>32186</v>
      </c>
    </row>
    <row r="34235" spans="1:2">
      <c r="A34235" s="1">
        <v>2080100283273</v>
      </c>
      <c r="B34235" t="s">
        <v>32187</v>
      </c>
    </row>
    <row r="34236" spans="1:2">
      <c r="A34236" s="1">
        <v>2080100283280</v>
      </c>
      <c r="B34236" t="s">
        <v>32188</v>
      </c>
    </row>
    <row r="34237" spans="1:2">
      <c r="A34237" s="1">
        <v>2080100283297</v>
      </c>
      <c r="B34237" t="s">
        <v>32189</v>
      </c>
    </row>
    <row r="34238" spans="1:2">
      <c r="A34238" s="1">
        <v>2080100283303</v>
      </c>
      <c r="B34238" t="s">
        <v>32190</v>
      </c>
    </row>
    <row r="34239" spans="1:2">
      <c r="A34239" s="1">
        <v>2080100283310</v>
      </c>
      <c r="B34239" t="s">
        <v>32191</v>
      </c>
    </row>
    <row r="34240" spans="1:2">
      <c r="A34240" s="1">
        <v>2080100283327</v>
      </c>
      <c r="B34240" t="s">
        <v>32192</v>
      </c>
    </row>
    <row r="34241" spans="1:2">
      <c r="A34241" s="1">
        <v>2080100283334</v>
      </c>
      <c r="B34241" t="s">
        <v>32193</v>
      </c>
    </row>
    <row r="34242" spans="1:2">
      <c r="A34242" s="1">
        <v>2080100283341</v>
      </c>
      <c r="B34242" t="s">
        <v>32194</v>
      </c>
    </row>
    <row r="34243" spans="1:2">
      <c r="A34243" s="1">
        <v>2080100283358</v>
      </c>
      <c r="B34243" t="s">
        <v>32195</v>
      </c>
    </row>
    <row r="34244" spans="1:2">
      <c r="A34244" s="1">
        <v>2080100283365</v>
      </c>
      <c r="B34244" t="s">
        <v>32196</v>
      </c>
    </row>
    <row r="34245" spans="1:2">
      <c r="A34245" s="1">
        <v>2080100283372</v>
      </c>
      <c r="B34245" t="s">
        <v>32197</v>
      </c>
    </row>
    <row r="34246" spans="1:2">
      <c r="A34246" s="1">
        <v>2080100283389</v>
      </c>
      <c r="B34246" t="s">
        <v>32198</v>
      </c>
    </row>
    <row r="34247" spans="1:2">
      <c r="A34247" s="1">
        <v>2080100283396</v>
      </c>
      <c r="B34247" t="s">
        <v>32199</v>
      </c>
    </row>
    <row r="34248" spans="1:2">
      <c r="A34248" s="1">
        <v>2080100283402</v>
      </c>
      <c r="B34248" t="s">
        <v>32200</v>
      </c>
    </row>
    <row r="34249" spans="1:2">
      <c r="A34249" s="1">
        <v>2080100283419</v>
      </c>
      <c r="B34249" t="s">
        <v>32201</v>
      </c>
    </row>
    <row r="34250" spans="1:2">
      <c r="A34250" s="1">
        <v>2080100283426</v>
      </c>
      <c r="B34250" t="s">
        <v>32202</v>
      </c>
    </row>
    <row r="34251" spans="1:2">
      <c r="A34251" s="1">
        <v>2080100283433</v>
      </c>
      <c r="B34251" t="s">
        <v>23827</v>
      </c>
    </row>
    <row r="34252" spans="1:2">
      <c r="A34252" s="1">
        <v>2080100283440</v>
      </c>
      <c r="B34252" t="s">
        <v>23828</v>
      </c>
    </row>
    <row r="34253" spans="1:2">
      <c r="A34253" s="1">
        <v>2080100283457</v>
      </c>
      <c r="B34253" t="s">
        <v>23829</v>
      </c>
    </row>
    <row r="34254" spans="1:2">
      <c r="A34254" s="1">
        <v>2080100283464</v>
      </c>
      <c r="B34254" t="s">
        <v>23830</v>
      </c>
    </row>
    <row r="34255" spans="1:2">
      <c r="A34255" s="1">
        <v>2080100283471</v>
      </c>
      <c r="B34255" t="s">
        <v>23831</v>
      </c>
    </row>
    <row r="34256" spans="1:2">
      <c r="A34256" s="1">
        <v>2080100283488</v>
      </c>
      <c r="B34256" t="s">
        <v>23832</v>
      </c>
    </row>
    <row r="34257" spans="1:2">
      <c r="A34257" s="1">
        <v>2080100283495</v>
      </c>
      <c r="B34257" t="s">
        <v>23833</v>
      </c>
    </row>
    <row r="34258" spans="1:2">
      <c r="A34258" s="1">
        <v>2080100283501</v>
      </c>
      <c r="B34258" t="s">
        <v>23834</v>
      </c>
    </row>
    <row r="34259" spans="1:2">
      <c r="A34259" s="1">
        <v>2080100283518</v>
      </c>
      <c r="B34259" t="s">
        <v>23835</v>
      </c>
    </row>
    <row r="34260" spans="1:2">
      <c r="A34260" s="1">
        <v>2080100283525</v>
      </c>
      <c r="B34260" t="s">
        <v>23836</v>
      </c>
    </row>
    <row r="34261" spans="1:2">
      <c r="A34261" s="1">
        <v>2080100283532</v>
      </c>
      <c r="B34261" t="s">
        <v>23837</v>
      </c>
    </row>
    <row r="34262" spans="1:2">
      <c r="A34262" s="1">
        <v>2080100283549</v>
      </c>
      <c r="B34262" t="s">
        <v>23838</v>
      </c>
    </row>
    <row r="34263" spans="1:2">
      <c r="A34263" s="1">
        <v>2080100283556</v>
      </c>
      <c r="B34263" t="s">
        <v>23839</v>
      </c>
    </row>
    <row r="34264" spans="1:2">
      <c r="A34264" s="1">
        <v>2080100283563</v>
      </c>
      <c r="B34264" t="s">
        <v>23840</v>
      </c>
    </row>
    <row r="34265" spans="1:2">
      <c r="A34265" s="1">
        <v>2080100283570</v>
      </c>
      <c r="B34265" t="s">
        <v>23841</v>
      </c>
    </row>
    <row r="34266" spans="1:2">
      <c r="A34266" s="1">
        <v>2080100283587</v>
      </c>
      <c r="B34266" t="s">
        <v>23842</v>
      </c>
    </row>
    <row r="34267" spans="1:2">
      <c r="A34267" s="1">
        <v>2080100283594</v>
      </c>
      <c r="B34267" t="s">
        <v>23843</v>
      </c>
    </row>
    <row r="34268" spans="1:2">
      <c r="A34268" s="1">
        <v>2080100283600</v>
      </c>
      <c r="B34268" t="s">
        <v>23844</v>
      </c>
    </row>
    <row r="34269" spans="1:2">
      <c r="A34269" s="1">
        <v>2080100283617</v>
      </c>
      <c r="B34269" t="s">
        <v>23845</v>
      </c>
    </row>
    <row r="34270" spans="1:2">
      <c r="A34270" s="1">
        <v>2080100283624</v>
      </c>
      <c r="B34270" t="s">
        <v>23847</v>
      </c>
    </row>
    <row r="34271" spans="1:2">
      <c r="A34271" s="1">
        <v>2080100283631</v>
      </c>
      <c r="B34271" t="s">
        <v>23848</v>
      </c>
    </row>
    <row r="34272" spans="1:2">
      <c r="A34272" s="1">
        <v>2080100283648</v>
      </c>
      <c r="B34272" t="s">
        <v>23849</v>
      </c>
    </row>
    <row r="34273" spans="1:2">
      <c r="A34273" s="1">
        <v>2080100283655</v>
      </c>
      <c r="B34273" t="s">
        <v>23850</v>
      </c>
    </row>
    <row r="34274" spans="1:2">
      <c r="A34274" s="1">
        <v>2080100283662</v>
      </c>
      <c r="B34274" t="s">
        <v>23851</v>
      </c>
    </row>
    <row r="34275" spans="1:2">
      <c r="A34275" s="1">
        <v>2080100283679</v>
      </c>
      <c r="B34275" t="s">
        <v>23852</v>
      </c>
    </row>
    <row r="34276" spans="1:2">
      <c r="A34276" s="1">
        <v>2080100283686</v>
      </c>
      <c r="B34276" t="s">
        <v>23853</v>
      </c>
    </row>
    <row r="34277" spans="1:2">
      <c r="A34277" s="1">
        <v>2080100283693</v>
      </c>
      <c r="B34277" t="s">
        <v>32203</v>
      </c>
    </row>
    <row r="34278" spans="1:2">
      <c r="A34278" s="1">
        <v>2080100283709</v>
      </c>
      <c r="B34278" t="s">
        <v>32204</v>
      </c>
    </row>
    <row r="34279" spans="1:2">
      <c r="A34279" s="1">
        <v>2080100283716</v>
      </c>
      <c r="B34279" t="s">
        <v>32205</v>
      </c>
    </row>
    <row r="34280" spans="1:2">
      <c r="A34280" s="1">
        <v>2080100283723</v>
      </c>
      <c r="B34280" t="s">
        <v>32206</v>
      </c>
    </row>
    <row r="34281" spans="1:2">
      <c r="A34281" s="1">
        <v>2080100283730</v>
      </c>
      <c r="B34281" t="s">
        <v>32207</v>
      </c>
    </row>
    <row r="34282" spans="1:2">
      <c r="A34282" s="1">
        <v>2080100283747</v>
      </c>
      <c r="B34282" t="s">
        <v>32208</v>
      </c>
    </row>
    <row r="34283" spans="1:2">
      <c r="A34283" s="1">
        <v>2080100283754</v>
      </c>
      <c r="B34283" t="s">
        <v>32209</v>
      </c>
    </row>
    <row r="34284" spans="1:2">
      <c r="A34284" s="1">
        <v>2080100283761</v>
      </c>
      <c r="B34284" t="s">
        <v>32210</v>
      </c>
    </row>
    <row r="34285" spans="1:2">
      <c r="A34285" s="1">
        <v>2080100283778</v>
      </c>
      <c r="B34285" t="s">
        <v>32211</v>
      </c>
    </row>
    <row r="34286" spans="1:2">
      <c r="A34286" s="1">
        <v>2080100283785</v>
      </c>
      <c r="B34286" t="s">
        <v>23014</v>
      </c>
    </row>
    <row r="34287" spans="1:2">
      <c r="A34287" s="1">
        <v>2080100283792</v>
      </c>
      <c r="B34287" t="s">
        <v>32212</v>
      </c>
    </row>
    <row r="34288" spans="1:2">
      <c r="A34288" s="1">
        <v>2080100283808</v>
      </c>
      <c r="B34288" t="s">
        <v>32213</v>
      </c>
    </row>
    <row r="34289" spans="1:2">
      <c r="A34289" s="1">
        <v>2080100283815</v>
      </c>
      <c r="B34289" t="s">
        <v>32214</v>
      </c>
    </row>
    <row r="34290" spans="1:2">
      <c r="A34290" s="1">
        <v>2080100283822</v>
      </c>
      <c r="B34290" t="s">
        <v>32215</v>
      </c>
    </row>
    <row r="34291" spans="1:2">
      <c r="A34291" s="1">
        <v>2080100283839</v>
      </c>
      <c r="B34291" t="s">
        <v>32216</v>
      </c>
    </row>
    <row r="34292" spans="1:2">
      <c r="A34292" s="1">
        <v>2080100283846</v>
      </c>
      <c r="B34292" t="s">
        <v>32217</v>
      </c>
    </row>
    <row r="34293" spans="1:2">
      <c r="A34293" s="1">
        <v>2080100283853</v>
      </c>
      <c r="B34293" t="s">
        <v>32218</v>
      </c>
    </row>
    <row r="34294" spans="1:2">
      <c r="A34294" s="1">
        <v>2080100283860</v>
      </c>
      <c r="B34294" t="s">
        <v>32219</v>
      </c>
    </row>
    <row r="34295" spans="1:2">
      <c r="A34295" s="1">
        <v>2080100283877</v>
      </c>
      <c r="B34295" t="s">
        <v>32220</v>
      </c>
    </row>
    <row r="34296" spans="1:2">
      <c r="A34296" s="1">
        <v>2080100283884</v>
      </c>
      <c r="B34296" t="s">
        <v>32221</v>
      </c>
    </row>
    <row r="34297" spans="1:2">
      <c r="A34297" s="1">
        <v>2080100283891</v>
      </c>
      <c r="B34297" t="s">
        <v>32222</v>
      </c>
    </row>
    <row r="34298" spans="1:2">
      <c r="A34298" s="1">
        <v>2080100283907</v>
      </c>
      <c r="B34298" t="s">
        <v>32223</v>
      </c>
    </row>
    <row r="34299" spans="1:2">
      <c r="A34299" s="1">
        <v>2080100283914</v>
      </c>
      <c r="B34299" t="s">
        <v>32224</v>
      </c>
    </row>
    <row r="34300" spans="1:2">
      <c r="A34300" s="1">
        <v>2080100283921</v>
      </c>
      <c r="B34300" t="s">
        <v>32225</v>
      </c>
    </row>
    <row r="34301" spans="1:2">
      <c r="A34301" s="1">
        <v>2080100283938</v>
      </c>
      <c r="B34301" t="s">
        <v>32226</v>
      </c>
    </row>
    <row r="34302" spans="1:2">
      <c r="A34302" s="1">
        <v>2080100283945</v>
      </c>
      <c r="B34302" t="s">
        <v>32227</v>
      </c>
    </row>
    <row r="34303" spans="1:2">
      <c r="A34303" s="1">
        <v>2080100283952</v>
      </c>
      <c r="B34303" t="s">
        <v>32228</v>
      </c>
    </row>
    <row r="34304" spans="1:2">
      <c r="A34304" s="1">
        <v>2080100283969</v>
      </c>
      <c r="B34304" t="s">
        <v>32229</v>
      </c>
    </row>
    <row r="34305" spans="1:2">
      <c r="A34305" s="1">
        <v>2080100283976</v>
      </c>
      <c r="B34305" t="s">
        <v>32230</v>
      </c>
    </row>
    <row r="34306" spans="1:2">
      <c r="A34306" s="1">
        <v>2080100283983</v>
      </c>
      <c r="B34306" t="s">
        <v>32231</v>
      </c>
    </row>
    <row r="34307" spans="1:2">
      <c r="A34307" s="1">
        <v>2080100283990</v>
      </c>
      <c r="B34307" t="s">
        <v>32232</v>
      </c>
    </row>
    <row r="34308" spans="1:2">
      <c r="A34308" s="1">
        <v>2080100284003</v>
      </c>
      <c r="B34308" t="s">
        <v>32233</v>
      </c>
    </row>
    <row r="34309" spans="1:2">
      <c r="A34309" s="1">
        <v>2080100284010</v>
      </c>
      <c r="B34309" t="s">
        <v>32234</v>
      </c>
    </row>
    <row r="34310" spans="1:2">
      <c r="A34310" s="1">
        <v>2080100284027</v>
      </c>
      <c r="B34310" t="s">
        <v>32235</v>
      </c>
    </row>
    <row r="34311" spans="1:2">
      <c r="A34311" s="1">
        <v>2080100284034</v>
      </c>
      <c r="B34311" t="s">
        <v>32236</v>
      </c>
    </row>
    <row r="34312" spans="1:2">
      <c r="A34312" s="1">
        <v>2080100284041</v>
      </c>
      <c r="B34312" t="s">
        <v>32237</v>
      </c>
    </row>
    <row r="34313" spans="1:2">
      <c r="A34313" s="1">
        <v>2080100284058</v>
      </c>
      <c r="B34313" t="s">
        <v>32238</v>
      </c>
    </row>
    <row r="34314" spans="1:2">
      <c r="A34314" s="1">
        <v>2080100284065</v>
      </c>
      <c r="B34314" t="s">
        <v>32239</v>
      </c>
    </row>
    <row r="34315" spans="1:2">
      <c r="A34315" s="1">
        <v>2080100284072</v>
      </c>
      <c r="B34315" t="s">
        <v>32240</v>
      </c>
    </row>
    <row r="34316" spans="1:2">
      <c r="A34316" s="1">
        <v>2080100284089</v>
      </c>
      <c r="B34316" t="s">
        <v>32241</v>
      </c>
    </row>
    <row r="34317" spans="1:2">
      <c r="A34317" s="1">
        <v>2080100284096</v>
      </c>
      <c r="B34317" t="s">
        <v>32242</v>
      </c>
    </row>
    <row r="34318" spans="1:2">
      <c r="A34318" s="1">
        <v>2080100284102</v>
      </c>
      <c r="B34318" t="s">
        <v>32243</v>
      </c>
    </row>
    <row r="34319" spans="1:2">
      <c r="A34319" s="1">
        <v>2080100284119</v>
      </c>
      <c r="B34319" t="s">
        <v>32244</v>
      </c>
    </row>
    <row r="34320" spans="1:2">
      <c r="A34320" s="1">
        <v>2080100284126</v>
      </c>
      <c r="B34320" t="s">
        <v>32245</v>
      </c>
    </row>
    <row r="34321" spans="1:2">
      <c r="A34321" s="1">
        <v>2080100284133</v>
      </c>
      <c r="B34321" t="s">
        <v>32246</v>
      </c>
    </row>
    <row r="34322" spans="1:2">
      <c r="A34322" s="1">
        <v>2080100284140</v>
      </c>
      <c r="B34322" t="s">
        <v>32247</v>
      </c>
    </row>
    <row r="34323" spans="1:2">
      <c r="A34323" s="1">
        <v>2080100284157</v>
      </c>
      <c r="B34323" t="s">
        <v>32248</v>
      </c>
    </row>
    <row r="34324" spans="1:2">
      <c r="A34324" s="1">
        <v>2080100284164</v>
      </c>
      <c r="B34324" t="s">
        <v>32249</v>
      </c>
    </row>
    <row r="34325" spans="1:2">
      <c r="A34325" s="1">
        <v>2080100284171</v>
      </c>
      <c r="B34325" t="s">
        <v>32250</v>
      </c>
    </row>
    <row r="34326" spans="1:2">
      <c r="A34326" s="1">
        <v>2080100284188</v>
      </c>
      <c r="B34326" t="s">
        <v>32251</v>
      </c>
    </row>
    <row r="34327" spans="1:2">
      <c r="A34327" s="1">
        <v>2080100284195</v>
      </c>
      <c r="B34327" t="s">
        <v>32252</v>
      </c>
    </row>
    <row r="34328" spans="1:2">
      <c r="A34328" s="1">
        <v>2080100284201</v>
      </c>
      <c r="B34328" t="s">
        <v>32253</v>
      </c>
    </row>
    <row r="34329" spans="1:2">
      <c r="A34329" s="1">
        <v>2080100284218</v>
      </c>
      <c r="B34329" t="s">
        <v>32254</v>
      </c>
    </row>
    <row r="34330" spans="1:2">
      <c r="A34330" s="1">
        <v>2080100284225</v>
      </c>
      <c r="B34330" t="s">
        <v>32255</v>
      </c>
    </row>
    <row r="34331" spans="1:2">
      <c r="A34331" s="1">
        <v>2080100284232</v>
      </c>
      <c r="B34331" t="s">
        <v>32256</v>
      </c>
    </row>
    <row r="34332" spans="1:2">
      <c r="A34332" s="1">
        <v>2080100284249</v>
      </c>
      <c r="B34332" t="s">
        <v>32257</v>
      </c>
    </row>
    <row r="34333" spans="1:2">
      <c r="A34333" s="1">
        <v>2080100284256</v>
      </c>
      <c r="B34333" t="s">
        <v>32258</v>
      </c>
    </row>
    <row r="34334" spans="1:2">
      <c r="A34334" s="1">
        <v>2080100284263</v>
      </c>
      <c r="B34334" t="s">
        <v>32259</v>
      </c>
    </row>
    <row r="34335" spans="1:2">
      <c r="A34335" s="1">
        <v>2080100284270</v>
      </c>
      <c r="B34335" t="s">
        <v>32260</v>
      </c>
    </row>
    <row r="34336" spans="1:2">
      <c r="A34336" s="1">
        <v>2080100284287</v>
      </c>
      <c r="B34336" t="s">
        <v>32261</v>
      </c>
    </row>
    <row r="34337" spans="1:2">
      <c r="A34337" s="1">
        <v>2080100284294</v>
      </c>
      <c r="B34337" t="s">
        <v>32262</v>
      </c>
    </row>
    <row r="34338" spans="1:2">
      <c r="A34338" s="1">
        <v>2080100284300</v>
      </c>
      <c r="B34338" t="s">
        <v>32263</v>
      </c>
    </row>
    <row r="34339" spans="1:2">
      <c r="A34339" s="1">
        <v>2080100284317</v>
      </c>
      <c r="B34339" t="s">
        <v>32264</v>
      </c>
    </row>
    <row r="34340" spans="1:2">
      <c r="A34340" s="1">
        <v>2080100284324</v>
      </c>
      <c r="B34340" t="s">
        <v>32265</v>
      </c>
    </row>
    <row r="34341" spans="1:2">
      <c r="A34341" s="1">
        <v>2080100284331</v>
      </c>
      <c r="B34341" t="s">
        <v>32266</v>
      </c>
    </row>
    <row r="34342" spans="1:2">
      <c r="A34342" s="1">
        <v>2080100284348</v>
      </c>
      <c r="B34342" t="s">
        <v>32267</v>
      </c>
    </row>
    <row r="34343" spans="1:2">
      <c r="A34343" s="1">
        <v>2080100284355</v>
      </c>
      <c r="B34343" t="s">
        <v>32268</v>
      </c>
    </row>
    <row r="34344" spans="1:2">
      <c r="A34344" s="1">
        <v>2080100284362</v>
      </c>
      <c r="B34344" t="s">
        <v>32269</v>
      </c>
    </row>
    <row r="34345" spans="1:2">
      <c r="A34345" s="1">
        <v>2080100284379</v>
      </c>
      <c r="B34345" t="s">
        <v>32270</v>
      </c>
    </row>
    <row r="34346" spans="1:2">
      <c r="A34346" s="1">
        <v>2080100284386</v>
      </c>
      <c r="B34346" t="s">
        <v>32271</v>
      </c>
    </row>
    <row r="34347" spans="1:2">
      <c r="A34347" s="1">
        <v>2080100284393</v>
      </c>
      <c r="B34347" t="s">
        <v>32272</v>
      </c>
    </row>
    <row r="34348" spans="1:2">
      <c r="A34348" s="1">
        <v>2080100284409</v>
      </c>
      <c r="B34348" t="s">
        <v>32273</v>
      </c>
    </row>
    <row r="34349" spans="1:2">
      <c r="A34349" s="1">
        <v>2080100284416</v>
      </c>
      <c r="B34349" t="s">
        <v>32274</v>
      </c>
    </row>
    <row r="34350" spans="1:2">
      <c r="A34350" s="1">
        <v>2080100284423</v>
      </c>
      <c r="B34350" t="s">
        <v>32275</v>
      </c>
    </row>
    <row r="34351" spans="1:2">
      <c r="A34351" s="1">
        <v>2080100284430</v>
      </c>
      <c r="B34351" t="s">
        <v>32276</v>
      </c>
    </row>
    <row r="34352" spans="1:2">
      <c r="A34352" s="1">
        <v>2080100284447</v>
      </c>
      <c r="B34352" t="s">
        <v>32277</v>
      </c>
    </row>
    <row r="34353" spans="1:2">
      <c r="A34353" s="1">
        <v>2080100284454</v>
      </c>
      <c r="B34353" t="s">
        <v>32278</v>
      </c>
    </row>
    <row r="34354" spans="1:2">
      <c r="A34354" s="1">
        <v>2080100284461</v>
      </c>
      <c r="B34354" t="s">
        <v>32279</v>
      </c>
    </row>
    <row r="34355" spans="1:2">
      <c r="A34355" s="1">
        <v>2080100284478</v>
      </c>
      <c r="B34355" t="s">
        <v>32280</v>
      </c>
    </row>
    <row r="34356" spans="1:2">
      <c r="A34356" s="1">
        <v>2080100284485</v>
      </c>
      <c r="B34356" t="s">
        <v>32281</v>
      </c>
    </row>
    <row r="34357" spans="1:2">
      <c r="A34357" s="1">
        <v>2080100284492</v>
      </c>
      <c r="B34357" t="s">
        <v>32282</v>
      </c>
    </row>
    <row r="34358" spans="1:2">
      <c r="A34358" s="1">
        <v>2080100284508</v>
      </c>
      <c r="B34358" t="s">
        <v>32283</v>
      </c>
    </row>
    <row r="34359" spans="1:2">
      <c r="A34359" s="1">
        <v>2080100284515</v>
      </c>
      <c r="B34359" t="s">
        <v>32284</v>
      </c>
    </row>
    <row r="34360" spans="1:2">
      <c r="A34360" s="1">
        <v>2080100284522</v>
      </c>
      <c r="B34360" t="s">
        <v>32285</v>
      </c>
    </row>
    <row r="34361" spans="1:2">
      <c r="A34361" s="1">
        <v>2080100284539</v>
      </c>
      <c r="B34361" t="s">
        <v>32286</v>
      </c>
    </row>
    <row r="34362" spans="1:2">
      <c r="A34362" s="1">
        <v>2080100284546</v>
      </c>
      <c r="B34362" t="s">
        <v>32287</v>
      </c>
    </row>
    <row r="34363" spans="1:2">
      <c r="A34363" s="1">
        <v>2080100284553</v>
      </c>
      <c r="B34363" t="s">
        <v>32288</v>
      </c>
    </row>
    <row r="34364" spans="1:2">
      <c r="A34364" s="1">
        <v>2080100284560</v>
      </c>
      <c r="B34364" t="s">
        <v>32289</v>
      </c>
    </row>
    <row r="34365" spans="1:2">
      <c r="A34365" s="1">
        <v>2080100284577</v>
      </c>
      <c r="B34365" t="s">
        <v>32290</v>
      </c>
    </row>
    <row r="34366" spans="1:2">
      <c r="A34366" s="1">
        <v>2080100284584</v>
      </c>
      <c r="B34366" t="s">
        <v>32291</v>
      </c>
    </row>
    <row r="34367" spans="1:2">
      <c r="A34367" s="1">
        <v>2080100284591</v>
      </c>
      <c r="B34367" t="s">
        <v>32292</v>
      </c>
    </row>
    <row r="34368" spans="1:2">
      <c r="A34368" s="1">
        <v>2080100284607</v>
      </c>
      <c r="B34368" t="s">
        <v>32293</v>
      </c>
    </row>
    <row r="34369" spans="1:2">
      <c r="A34369" s="1">
        <v>2080100284614</v>
      </c>
      <c r="B34369" t="s">
        <v>32294</v>
      </c>
    </row>
    <row r="34370" spans="1:2">
      <c r="A34370" s="1">
        <v>2080100284621</v>
      </c>
      <c r="B34370" t="s">
        <v>32295</v>
      </c>
    </row>
    <row r="34371" spans="1:2">
      <c r="A34371" s="1">
        <v>2080100284638</v>
      </c>
      <c r="B34371" t="s">
        <v>32296</v>
      </c>
    </row>
    <row r="34372" spans="1:2">
      <c r="A34372" s="1">
        <v>2080100284645</v>
      </c>
      <c r="B34372" t="s">
        <v>32297</v>
      </c>
    </row>
    <row r="34373" spans="1:2">
      <c r="A34373" s="1">
        <v>2080100284652</v>
      </c>
      <c r="B34373" t="s">
        <v>32298</v>
      </c>
    </row>
    <row r="34374" spans="1:2">
      <c r="A34374" s="1">
        <v>2080100284669</v>
      </c>
      <c r="B34374" t="s">
        <v>32299</v>
      </c>
    </row>
    <row r="34375" spans="1:2">
      <c r="A34375" s="1">
        <v>2080100284676</v>
      </c>
      <c r="B34375" t="s">
        <v>32300</v>
      </c>
    </row>
    <row r="34376" spans="1:2">
      <c r="A34376" s="1">
        <v>2080100284683</v>
      </c>
      <c r="B34376" t="s">
        <v>32301</v>
      </c>
    </row>
    <row r="34377" spans="1:2">
      <c r="A34377" s="1">
        <v>2080100284690</v>
      </c>
      <c r="B34377" t="s">
        <v>32302</v>
      </c>
    </row>
    <row r="34378" spans="1:2">
      <c r="A34378" s="1">
        <v>2080100284706</v>
      </c>
      <c r="B34378" t="s">
        <v>32303</v>
      </c>
    </row>
    <row r="34379" spans="1:2">
      <c r="A34379" s="1">
        <v>2080100284713</v>
      </c>
      <c r="B34379" t="s">
        <v>32304</v>
      </c>
    </row>
    <row r="34380" spans="1:2">
      <c r="A34380" s="1">
        <v>2080100284720</v>
      </c>
      <c r="B34380" t="s">
        <v>32305</v>
      </c>
    </row>
    <row r="34381" spans="1:2">
      <c r="A34381" s="1">
        <v>2080100284737</v>
      </c>
      <c r="B34381" t="s">
        <v>32306</v>
      </c>
    </row>
    <row r="34382" spans="1:2">
      <c r="A34382" s="1">
        <v>2080100284744</v>
      </c>
      <c r="B34382" t="s">
        <v>32307</v>
      </c>
    </row>
    <row r="34383" spans="1:2">
      <c r="A34383" s="1">
        <v>2080100284751</v>
      </c>
      <c r="B34383" t="s">
        <v>32308</v>
      </c>
    </row>
    <row r="34384" spans="1:2">
      <c r="A34384" s="1">
        <v>2080100284768</v>
      </c>
      <c r="B34384" t="s">
        <v>32309</v>
      </c>
    </row>
    <row r="34385" spans="1:2">
      <c r="A34385" s="1">
        <v>2080100284775</v>
      </c>
      <c r="B34385" t="s">
        <v>32310</v>
      </c>
    </row>
    <row r="34386" spans="1:2">
      <c r="A34386" s="1">
        <v>2080100284782</v>
      </c>
      <c r="B34386" t="s">
        <v>32311</v>
      </c>
    </row>
    <row r="34387" spans="1:2">
      <c r="A34387" s="1">
        <v>2080100284799</v>
      </c>
      <c r="B34387" t="s">
        <v>32312</v>
      </c>
    </row>
    <row r="34388" spans="1:2">
      <c r="A34388" s="1">
        <v>2080100284805</v>
      </c>
      <c r="B34388" t="s">
        <v>32313</v>
      </c>
    </row>
    <row r="34389" spans="1:2">
      <c r="A34389" s="1">
        <v>2080100284812</v>
      </c>
      <c r="B34389" t="s">
        <v>32314</v>
      </c>
    </row>
    <row r="34390" spans="1:2">
      <c r="A34390" s="1">
        <v>2080100284829</v>
      </c>
      <c r="B34390" t="s">
        <v>32315</v>
      </c>
    </row>
    <row r="34391" spans="1:2">
      <c r="A34391" s="1">
        <v>2080100284836</v>
      </c>
      <c r="B34391" t="s">
        <v>32316</v>
      </c>
    </row>
    <row r="34392" spans="1:2">
      <c r="A34392" s="1">
        <v>2080100284843</v>
      </c>
      <c r="B34392" t="s">
        <v>32317</v>
      </c>
    </row>
    <row r="34393" spans="1:2">
      <c r="A34393" s="1">
        <v>2080100284850</v>
      </c>
      <c r="B34393" t="s">
        <v>32318</v>
      </c>
    </row>
    <row r="34394" spans="1:2">
      <c r="A34394" s="1">
        <v>2080100284867</v>
      </c>
      <c r="B34394" t="s">
        <v>32319</v>
      </c>
    </row>
    <row r="34395" spans="1:2">
      <c r="A34395" s="1">
        <v>2080100284874</v>
      </c>
      <c r="B34395" t="s">
        <v>32320</v>
      </c>
    </row>
    <row r="34396" spans="1:2">
      <c r="A34396" s="1">
        <v>2080100284881</v>
      </c>
      <c r="B34396" t="s">
        <v>32321</v>
      </c>
    </row>
    <row r="34397" spans="1:2">
      <c r="A34397" s="1">
        <v>2080100284898</v>
      </c>
      <c r="B34397" t="s">
        <v>32322</v>
      </c>
    </row>
    <row r="34398" spans="1:2">
      <c r="A34398" s="1">
        <v>2080100284904</v>
      </c>
      <c r="B34398" t="s">
        <v>32323</v>
      </c>
    </row>
    <row r="34399" spans="1:2">
      <c r="A34399" s="1">
        <v>2080100284911</v>
      </c>
      <c r="B34399" t="s">
        <v>32324</v>
      </c>
    </row>
    <row r="34400" spans="1:2">
      <c r="A34400" s="1">
        <v>2080100284928</v>
      </c>
      <c r="B34400" t="s">
        <v>32325</v>
      </c>
    </row>
    <row r="34401" spans="1:2">
      <c r="A34401" s="1">
        <v>2080100284935</v>
      </c>
      <c r="B34401" t="s">
        <v>32326</v>
      </c>
    </row>
    <row r="34402" spans="1:2">
      <c r="A34402" s="1">
        <v>2080100284942</v>
      </c>
      <c r="B34402" t="s">
        <v>32327</v>
      </c>
    </row>
    <row r="34403" spans="1:2">
      <c r="A34403" s="1">
        <v>2080100284959</v>
      </c>
      <c r="B34403" t="s">
        <v>32328</v>
      </c>
    </row>
    <row r="34404" spans="1:2">
      <c r="A34404" s="1">
        <v>2080100284966</v>
      </c>
      <c r="B34404" t="s">
        <v>32329</v>
      </c>
    </row>
    <row r="34405" spans="1:2">
      <c r="A34405" s="1">
        <v>2080100284973</v>
      </c>
      <c r="B34405" t="s">
        <v>32330</v>
      </c>
    </row>
    <row r="34406" spans="1:2">
      <c r="A34406" s="1">
        <v>2080100284980</v>
      </c>
      <c r="B34406" t="s">
        <v>32331</v>
      </c>
    </row>
    <row r="34407" spans="1:2">
      <c r="A34407" s="1">
        <v>2080100284997</v>
      </c>
      <c r="B34407" t="s">
        <v>32332</v>
      </c>
    </row>
    <row r="34408" spans="1:2">
      <c r="A34408" s="1">
        <v>2080100285000</v>
      </c>
      <c r="B34408" t="s">
        <v>32333</v>
      </c>
    </row>
    <row r="34409" spans="1:2">
      <c r="A34409" s="1">
        <v>2080100285017</v>
      </c>
      <c r="B34409" t="s">
        <v>32334</v>
      </c>
    </row>
    <row r="34410" spans="1:2">
      <c r="A34410" s="1">
        <v>2080100285024</v>
      </c>
      <c r="B34410" t="s">
        <v>32335</v>
      </c>
    </row>
    <row r="34411" spans="1:2">
      <c r="A34411" s="1">
        <v>2080100285031</v>
      </c>
      <c r="B34411" t="s">
        <v>32336</v>
      </c>
    </row>
    <row r="34412" spans="1:2">
      <c r="A34412" s="1">
        <v>2080100285048</v>
      </c>
      <c r="B34412" t="s">
        <v>32337</v>
      </c>
    </row>
    <row r="34413" spans="1:2">
      <c r="A34413" s="1">
        <v>2080100285055</v>
      </c>
      <c r="B34413" t="s">
        <v>32338</v>
      </c>
    </row>
    <row r="34414" spans="1:2">
      <c r="A34414" s="1">
        <v>2080100285062</v>
      </c>
      <c r="B34414" t="s">
        <v>32339</v>
      </c>
    </row>
    <row r="34415" spans="1:2">
      <c r="A34415" s="1">
        <v>2080100285079</v>
      </c>
      <c r="B34415" t="s">
        <v>32340</v>
      </c>
    </row>
    <row r="34416" spans="1:2">
      <c r="A34416" s="1">
        <v>2080100285086</v>
      </c>
      <c r="B34416" t="s">
        <v>32341</v>
      </c>
    </row>
    <row r="34417" spans="1:2">
      <c r="A34417" s="1">
        <v>2080100285093</v>
      </c>
      <c r="B34417" t="s">
        <v>32342</v>
      </c>
    </row>
    <row r="34418" spans="1:2">
      <c r="A34418" s="1">
        <v>2080100285109</v>
      </c>
      <c r="B34418" t="s">
        <v>32343</v>
      </c>
    </row>
    <row r="34419" spans="1:2">
      <c r="A34419" s="1">
        <v>2080100285116</v>
      </c>
      <c r="B34419" t="s">
        <v>32344</v>
      </c>
    </row>
    <row r="34420" spans="1:2">
      <c r="A34420" s="1">
        <v>2080100285123</v>
      </c>
      <c r="B34420" t="s">
        <v>32345</v>
      </c>
    </row>
    <row r="34421" spans="1:2">
      <c r="A34421" s="1">
        <v>2080100285130</v>
      </c>
      <c r="B34421" t="s">
        <v>32346</v>
      </c>
    </row>
    <row r="34422" spans="1:2">
      <c r="A34422" s="1">
        <v>2080100285147</v>
      </c>
      <c r="B34422" t="s">
        <v>32347</v>
      </c>
    </row>
    <row r="34423" spans="1:2">
      <c r="A34423" s="1">
        <v>2080100285154</v>
      </c>
      <c r="B34423" t="s">
        <v>32348</v>
      </c>
    </row>
    <row r="34424" spans="1:2">
      <c r="A34424" s="1">
        <v>2080100285161</v>
      </c>
      <c r="B34424" t="s">
        <v>32349</v>
      </c>
    </row>
    <row r="34425" spans="1:2">
      <c r="A34425" s="1">
        <v>2080100285178</v>
      </c>
      <c r="B34425" t="s">
        <v>32350</v>
      </c>
    </row>
    <row r="34426" spans="1:2">
      <c r="A34426" s="1">
        <v>2080100285185</v>
      </c>
      <c r="B34426" t="s">
        <v>32351</v>
      </c>
    </row>
    <row r="34427" spans="1:2">
      <c r="A34427" s="1">
        <v>2080100285192</v>
      </c>
      <c r="B34427" t="s">
        <v>32352</v>
      </c>
    </row>
    <row r="34428" spans="1:2">
      <c r="A34428" s="1">
        <v>2080100285208</v>
      </c>
      <c r="B34428" t="s">
        <v>32353</v>
      </c>
    </row>
    <row r="34429" spans="1:2">
      <c r="A34429" s="1">
        <v>2080100285215</v>
      </c>
      <c r="B34429" t="s">
        <v>32354</v>
      </c>
    </row>
    <row r="34430" spans="1:2">
      <c r="A34430" s="1">
        <v>2080100285222</v>
      </c>
      <c r="B34430" t="s">
        <v>32355</v>
      </c>
    </row>
    <row r="34431" spans="1:2">
      <c r="A34431" s="1">
        <v>2080100285239</v>
      </c>
      <c r="B34431" t="s">
        <v>32356</v>
      </c>
    </row>
    <row r="34432" spans="1:2">
      <c r="A34432" s="1">
        <v>2080100285246</v>
      </c>
      <c r="B34432" t="s">
        <v>32357</v>
      </c>
    </row>
    <row r="34433" spans="1:2">
      <c r="A34433" s="1">
        <v>2080100285253</v>
      </c>
      <c r="B34433" t="s">
        <v>32358</v>
      </c>
    </row>
    <row r="34434" spans="1:2">
      <c r="A34434" s="1">
        <v>2080100285260</v>
      </c>
      <c r="B34434" t="s">
        <v>32359</v>
      </c>
    </row>
    <row r="34435" spans="1:2">
      <c r="A34435" s="1">
        <v>2080100285277</v>
      </c>
      <c r="B34435" t="s">
        <v>32360</v>
      </c>
    </row>
    <row r="34436" spans="1:2">
      <c r="A34436" s="1">
        <v>2080100285284</v>
      </c>
      <c r="B34436" t="s">
        <v>32361</v>
      </c>
    </row>
    <row r="34437" spans="1:2">
      <c r="A34437" s="1">
        <v>2080100285291</v>
      </c>
      <c r="B34437" t="s">
        <v>32362</v>
      </c>
    </row>
    <row r="34438" spans="1:2">
      <c r="A34438" s="1">
        <v>2080100285307</v>
      </c>
      <c r="B34438" t="s">
        <v>32363</v>
      </c>
    </row>
    <row r="34439" spans="1:2">
      <c r="A34439" s="1">
        <v>2080100285314</v>
      </c>
      <c r="B34439" t="s">
        <v>32364</v>
      </c>
    </row>
    <row r="34440" spans="1:2">
      <c r="A34440" s="1">
        <v>2080100285321</v>
      </c>
      <c r="B34440" t="s">
        <v>32365</v>
      </c>
    </row>
    <row r="34441" spans="1:2">
      <c r="A34441" s="1">
        <v>2080100285338</v>
      </c>
      <c r="B34441" t="s">
        <v>32366</v>
      </c>
    </row>
    <row r="34442" spans="1:2">
      <c r="A34442" s="1">
        <v>2080100285345</v>
      </c>
      <c r="B34442" t="s">
        <v>32367</v>
      </c>
    </row>
    <row r="34443" spans="1:2">
      <c r="A34443" s="1">
        <v>2080100285352</v>
      </c>
      <c r="B34443" t="s">
        <v>32368</v>
      </c>
    </row>
    <row r="34444" spans="1:2">
      <c r="A34444" s="1">
        <v>2080100285369</v>
      </c>
      <c r="B34444" t="s">
        <v>32369</v>
      </c>
    </row>
    <row r="34445" spans="1:2">
      <c r="A34445" s="1">
        <v>2080100285376</v>
      </c>
      <c r="B34445" t="s">
        <v>32370</v>
      </c>
    </row>
    <row r="34446" spans="1:2">
      <c r="A34446" s="1">
        <v>2080100285383</v>
      </c>
      <c r="B34446" t="s">
        <v>32371</v>
      </c>
    </row>
    <row r="34447" spans="1:2">
      <c r="A34447" s="1">
        <v>2080100285390</v>
      </c>
      <c r="B34447" t="s">
        <v>32372</v>
      </c>
    </row>
    <row r="34448" spans="1:2">
      <c r="A34448" s="1">
        <v>2080100285406</v>
      </c>
      <c r="B34448" t="s">
        <v>32373</v>
      </c>
    </row>
    <row r="34449" spans="1:2">
      <c r="A34449" s="1">
        <v>2080100285413</v>
      </c>
      <c r="B34449" t="s">
        <v>32374</v>
      </c>
    </row>
    <row r="34450" spans="1:2">
      <c r="A34450" s="1">
        <v>2080100285420</v>
      </c>
      <c r="B34450" t="s">
        <v>32375</v>
      </c>
    </row>
    <row r="34451" spans="1:2">
      <c r="A34451" s="1">
        <v>2080100285437</v>
      </c>
      <c r="B34451" t="s">
        <v>32376</v>
      </c>
    </row>
    <row r="34452" spans="1:2">
      <c r="A34452" s="1">
        <v>2080100285444</v>
      </c>
      <c r="B34452" t="s">
        <v>32377</v>
      </c>
    </row>
    <row r="34453" spans="1:2">
      <c r="A34453" s="1">
        <v>2080100285451</v>
      </c>
      <c r="B34453" t="s">
        <v>32378</v>
      </c>
    </row>
    <row r="34454" spans="1:2">
      <c r="A34454" s="1">
        <v>2080100285468</v>
      </c>
      <c r="B34454" t="s">
        <v>32379</v>
      </c>
    </row>
    <row r="34455" spans="1:2">
      <c r="A34455" s="1">
        <v>2080100285475</v>
      </c>
      <c r="B34455" t="s">
        <v>32380</v>
      </c>
    </row>
    <row r="34456" spans="1:2">
      <c r="A34456" s="1">
        <v>2080100285482</v>
      </c>
      <c r="B34456" t="s">
        <v>32381</v>
      </c>
    </row>
    <row r="34457" spans="1:2">
      <c r="A34457" s="1">
        <v>2080100285499</v>
      </c>
      <c r="B34457" t="s">
        <v>32382</v>
      </c>
    </row>
    <row r="34458" spans="1:2">
      <c r="A34458" s="1">
        <v>2080100285505</v>
      </c>
      <c r="B34458" t="s">
        <v>32383</v>
      </c>
    </row>
    <row r="34459" spans="1:2">
      <c r="A34459" s="1">
        <v>2080100285512</v>
      </c>
      <c r="B34459" t="s">
        <v>32384</v>
      </c>
    </row>
    <row r="34460" spans="1:2">
      <c r="A34460" s="1">
        <v>2080100285529</v>
      </c>
      <c r="B34460" t="s">
        <v>32385</v>
      </c>
    </row>
    <row r="34461" spans="1:2">
      <c r="A34461" s="1">
        <v>2080100285536</v>
      </c>
      <c r="B34461" t="s">
        <v>32386</v>
      </c>
    </row>
    <row r="34462" spans="1:2">
      <c r="A34462" s="1">
        <v>2080100285543</v>
      </c>
      <c r="B34462" t="s">
        <v>32387</v>
      </c>
    </row>
    <row r="34463" spans="1:2">
      <c r="A34463" s="1">
        <v>2080100285550</v>
      </c>
      <c r="B34463" t="s">
        <v>32388</v>
      </c>
    </row>
    <row r="34464" spans="1:2">
      <c r="A34464" s="1">
        <v>2080100285567</v>
      </c>
      <c r="B34464" t="s">
        <v>32389</v>
      </c>
    </row>
    <row r="34465" spans="1:2">
      <c r="A34465" s="1">
        <v>2080100285574</v>
      </c>
      <c r="B34465" t="s">
        <v>32390</v>
      </c>
    </row>
    <row r="34466" spans="1:2">
      <c r="A34466" s="1">
        <v>2080100285581</v>
      </c>
      <c r="B34466" t="s">
        <v>32391</v>
      </c>
    </row>
    <row r="34467" spans="1:2">
      <c r="A34467" s="1">
        <v>2080100285598</v>
      </c>
      <c r="B34467" t="s">
        <v>32392</v>
      </c>
    </row>
    <row r="34468" spans="1:2">
      <c r="A34468" s="1">
        <v>2080100285604</v>
      </c>
      <c r="B34468" t="s">
        <v>32393</v>
      </c>
    </row>
    <row r="34469" spans="1:2">
      <c r="A34469" s="1">
        <v>2080100285611</v>
      </c>
      <c r="B34469" t="s">
        <v>32394</v>
      </c>
    </row>
    <row r="34470" spans="1:2">
      <c r="A34470" s="1">
        <v>2080100285628</v>
      </c>
      <c r="B34470" t="s">
        <v>32395</v>
      </c>
    </row>
    <row r="34471" spans="1:2">
      <c r="A34471" s="1">
        <v>2080100285635</v>
      </c>
      <c r="B34471" t="s">
        <v>32396</v>
      </c>
    </row>
    <row r="34472" spans="1:2">
      <c r="A34472" s="1">
        <v>2080100285642</v>
      </c>
      <c r="B34472" t="s">
        <v>32397</v>
      </c>
    </row>
    <row r="34473" spans="1:2">
      <c r="A34473" s="1">
        <v>2080100285659</v>
      </c>
      <c r="B34473" t="s">
        <v>32398</v>
      </c>
    </row>
    <row r="34474" spans="1:2">
      <c r="A34474" s="1">
        <v>2080100285666</v>
      </c>
      <c r="B34474" t="s">
        <v>32399</v>
      </c>
    </row>
    <row r="34475" spans="1:2">
      <c r="A34475" s="1">
        <v>2080100285673</v>
      </c>
      <c r="B34475" t="s">
        <v>32400</v>
      </c>
    </row>
    <row r="34476" spans="1:2">
      <c r="A34476" s="1">
        <v>2080100285680</v>
      </c>
      <c r="B34476" t="s">
        <v>23015</v>
      </c>
    </row>
    <row r="34477" spans="1:2">
      <c r="A34477" s="1">
        <v>2080100285697</v>
      </c>
      <c r="B34477" t="s">
        <v>23016</v>
      </c>
    </row>
    <row r="34478" spans="1:2">
      <c r="A34478" s="1">
        <v>2080100285703</v>
      </c>
      <c r="B34478" t="s">
        <v>23017</v>
      </c>
    </row>
    <row r="34479" spans="1:2">
      <c r="A34479" s="1">
        <v>2080100285710</v>
      </c>
      <c r="B34479" t="s">
        <v>23018</v>
      </c>
    </row>
    <row r="34480" spans="1:2">
      <c r="A34480" s="1">
        <v>2080100285727</v>
      </c>
      <c r="B34480" t="s">
        <v>32401</v>
      </c>
    </row>
    <row r="34481" spans="1:2">
      <c r="A34481" s="1">
        <v>2080100285734</v>
      </c>
      <c r="B34481" t="s">
        <v>32402</v>
      </c>
    </row>
    <row r="34482" spans="1:2">
      <c r="A34482" s="1">
        <v>2080100285741</v>
      </c>
      <c r="B34482" t="s">
        <v>32403</v>
      </c>
    </row>
    <row r="34483" spans="1:2">
      <c r="A34483" s="1">
        <v>2080100285758</v>
      </c>
      <c r="B34483" t="s">
        <v>32404</v>
      </c>
    </row>
    <row r="34484" spans="1:2">
      <c r="A34484" s="1">
        <v>2080100285765</v>
      </c>
      <c r="B34484" t="s">
        <v>32405</v>
      </c>
    </row>
    <row r="34485" spans="1:2">
      <c r="A34485" s="1">
        <v>2080100285772</v>
      </c>
      <c r="B34485" t="s">
        <v>32406</v>
      </c>
    </row>
    <row r="34486" spans="1:2">
      <c r="A34486" s="1">
        <v>2080100285789</v>
      </c>
      <c r="B34486" t="s">
        <v>32407</v>
      </c>
    </row>
    <row r="34487" spans="1:2">
      <c r="A34487" s="1">
        <v>2080100285796</v>
      </c>
      <c r="B34487" t="s">
        <v>32408</v>
      </c>
    </row>
    <row r="34488" spans="1:2">
      <c r="A34488" s="1">
        <v>2080100285802</v>
      </c>
      <c r="B34488" t="s">
        <v>32409</v>
      </c>
    </row>
    <row r="34489" spans="1:2">
      <c r="A34489" s="1">
        <v>2080100285819</v>
      </c>
      <c r="B34489" t="s">
        <v>32410</v>
      </c>
    </row>
    <row r="34490" spans="1:2">
      <c r="A34490" s="1">
        <v>2080100285826</v>
      </c>
      <c r="B34490" t="s">
        <v>32411</v>
      </c>
    </row>
    <row r="34491" spans="1:2">
      <c r="A34491" s="1">
        <v>2080100285833</v>
      </c>
      <c r="B34491" t="s">
        <v>32412</v>
      </c>
    </row>
    <row r="34492" spans="1:2">
      <c r="A34492" s="1">
        <v>2080100285840</v>
      </c>
      <c r="B34492" t="s">
        <v>23855</v>
      </c>
    </row>
    <row r="34493" spans="1:2">
      <c r="A34493" s="1">
        <v>2080100285857</v>
      </c>
      <c r="B34493" t="s">
        <v>23856</v>
      </c>
    </row>
    <row r="34494" spans="1:2">
      <c r="A34494" s="1">
        <v>2080100285864</v>
      </c>
      <c r="B34494" t="s">
        <v>23857</v>
      </c>
    </row>
    <row r="34495" spans="1:2">
      <c r="A34495" s="1">
        <v>2080100285871</v>
      </c>
      <c r="B34495" t="s">
        <v>32413</v>
      </c>
    </row>
    <row r="34496" spans="1:2">
      <c r="A34496" s="1">
        <v>2080100285888</v>
      </c>
      <c r="B34496" t="s">
        <v>32414</v>
      </c>
    </row>
    <row r="34497" spans="1:2">
      <c r="A34497" s="1">
        <v>2080100285895</v>
      </c>
      <c r="B34497" t="s">
        <v>23858</v>
      </c>
    </row>
    <row r="34498" spans="1:2">
      <c r="A34498" s="1">
        <v>2080100285901</v>
      </c>
      <c r="B34498" t="s">
        <v>32415</v>
      </c>
    </row>
    <row r="34499" spans="1:2">
      <c r="A34499" s="1">
        <v>2080100285918</v>
      </c>
      <c r="B34499" t="s">
        <v>32416</v>
      </c>
    </row>
    <row r="34500" spans="1:2">
      <c r="A34500" s="1">
        <v>2080100285925</v>
      </c>
      <c r="B34500" t="s">
        <v>23859</v>
      </c>
    </row>
    <row r="34501" spans="1:2">
      <c r="A34501" s="1">
        <v>2080100285932</v>
      </c>
      <c r="B34501" t="s">
        <v>23860</v>
      </c>
    </row>
    <row r="34502" spans="1:2">
      <c r="A34502" s="1">
        <v>2080100285949</v>
      </c>
      <c r="B34502" t="s">
        <v>23861</v>
      </c>
    </row>
    <row r="34503" spans="1:2">
      <c r="A34503" s="1">
        <v>2080100285956</v>
      </c>
      <c r="B34503" t="s">
        <v>23862</v>
      </c>
    </row>
    <row r="34504" spans="1:2">
      <c r="A34504" s="1">
        <v>2080100285963</v>
      </c>
      <c r="B34504" t="s">
        <v>32417</v>
      </c>
    </row>
    <row r="34505" spans="1:2">
      <c r="A34505" s="1">
        <v>2080100285970</v>
      </c>
      <c r="B34505" t="s">
        <v>32418</v>
      </c>
    </row>
    <row r="34506" spans="1:2">
      <c r="A34506" s="1">
        <v>2080100285987</v>
      </c>
      <c r="B34506" t="s">
        <v>32419</v>
      </c>
    </row>
    <row r="34507" spans="1:2">
      <c r="A34507" s="1">
        <v>2080100285994</v>
      </c>
      <c r="B34507" t="s">
        <v>32420</v>
      </c>
    </row>
    <row r="34508" spans="1:2">
      <c r="A34508" s="1">
        <v>2080100286007</v>
      </c>
      <c r="B34508" t="s">
        <v>32421</v>
      </c>
    </row>
    <row r="34509" spans="1:2">
      <c r="A34509" s="1">
        <v>2080100286014</v>
      </c>
      <c r="B34509" t="s">
        <v>32422</v>
      </c>
    </row>
    <row r="34510" spans="1:2">
      <c r="A34510" s="1">
        <v>2080100286021</v>
      </c>
      <c r="B34510" t="s">
        <v>32423</v>
      </c>
    </row>
    <row r="34511" spans="1:2">
      <c r="A34511" s="1">
        <v>2080100286038</v>
      </c>
      <c r="B34511" t="s">
        <v>32424</v>
      </c>
    </row>
    <row r="34512" spans="1:2">
      <c r="A34512" s="1">
        <v>2080100286045</v>
      </c>
      <c r="B34512" t="s">
        <v>32425</v>
      </c>
    </row>
    <row r="34513" spans="1:2">
      <c r="A34513" s="1">
        <v>2080100286052</v>
      </c>
      <c r="B34513" t="s">
        <v>32426</v>
      </c>
    </row>
    <row r="34514" spans="1:2">
      <c r="A34514" s="1">
        <v>2080100286069</v>
      </c>
      <c r="B34514" t="s">
        <v>32427</v>
      </c>
    </row>
    <row r="34515" spans="1:2">
      <c r="A34515" s="1">
        <v>2080100286076</v>
      </c>
      <c r="B34515" t="s">
        <v>32428</v>
      </c>
    </row>
    <row r="34516" spans="1:2">
      <c r="A34516" s="1">
        <v>2080100286083</v>
      </c>
      <c r="B34516" t="s">
        <v>32429</v>
      </c>
    </row>
    <row r="34517" spans="1:2">
      <c r="A34517" s="1">
        <v>2080100286090</v>
      </c>
      <c r="B34517" t="s">
        <v>32430</v>
      </c>
    </row>
    <row r="34518" spans="1:2">
      <c r="A34518" s="1">
        <v>2080100286106</v>
      </c>
      <c r="B34518" t="s">
        <v>32431</v>
      </c>
    </row>
    <row r="34519" spans="1:2">
      <c r="A34519" s="1">
        <v>2080100286113</v>
      </c>
      <c r="B34519" t="s">
        <v>32432</v>
      </c>
    </row>
    <row r="34520" spans="1:2">
      <c r="A34520" s="1">
        <v>2080100286120</v>
      </c>
      <c r="B34520" t="s">
        <v>32433</v>
      </c>
    </row>
    <row r="34521" spans="1:2">
      <c r="A34521" s="1">
        <v>2080100286137</v>
      </c>
      <c r="B34521" t="s">
        <v>32434</v>
      </c>
    </row>
    <row r="34522" spans="1:2">
      <c r="A34522" s="1">
        <v>2080100286144</v>
      </c>
      <c r="B34522" t="s">
        <v>32435</v>
      </c>
    </row>
    <row r="34523" spans="1:2">
      <c r="A34523" s="1">
        <v>2080100286151</v>
      </c>
      <c r="B34523" t="s">
        <v>32436</v>
      </c>
    </row>
    <row r="34524" spans="1:2">
      <c r="A34524" s="1">
        <v>2080100286168</v>
      </c>
      <c r="B34524" t="s">
        <v>32437</v>
      </c>
    </row>
    <row r="34525" spans="1:2">
      <c r="A34525" s="1">
        <v>2080100286175</v>
      </c>
      <c r="B34525" t="s">
        <v>32438</v>
      </c>
    </row>
    <row r="34526" spans="1:2">
      <c r="A34526" s="1">
        <v>2080100286182</v>
      </c>
      <c r="B34526" t="s">
        <v>32439</v>
      </c>
    </row>
    <row r="34527" spans="1:2">
      <c r="A34527" s="1">
        <v>2080100286199</v>
      </c>
      <c r="B34527" t="s">
        <v>32440</v>
      </c>
    </row>
    <row r="34528" spans="1:2">
      <c r="A34528" s="1">
        <v>2080100286205</v>
      </c>
      <c r="B34528" t="s">
        <v>32441</v>
      </c>
    </row>
    <row r="34529" spans="1:2">
      <c r="A34529" s="1">
        <v>2080100286212</v>
      </c>
      <c r="B34529" t="s">
        <v>32442</v>
      </c>
    </row>
    <row r="34530" spans="1:2">
      <c r="A34530" s="1">
        <v>2080100286229</v>
      </c>
      <c r="B34530" t="s">
        <v>32443</v>
      </c>
    </row>
    <row r="34531" spans="1:2">
      <c r="A34531" s="1">
        <v>2080100286236</v>
      </c>
      <c r="B34531" t="s">
        <v>32444</v>
      </c>
    </row>
    <row r="34532" spans="1:2">
      <c r="A34532" s="1">
        <v>2080100286243</v>
      </c>
      <c r="B34532" t="s">
        <v>32445</v>
      </c>
    </row>
    <row r="34533" spans="1:2">
      <c r="A34533" s="1">
        <v>2080100286250</v>
      </c>
      <c r="B34533" t="s">
        <v>32446</v>
      </c>
    </row>
    <row r="34534" spans="1:2">
      <c r="A34534" s="1">
        <v>2080100286267</v>
      </c>
      <c r="B34534" t="s">
        <v>32447</v>
      </c>
    </row>
    <row r="34535" spans="1:2">
      <c r="A34535" s="1">
        <v>2080100286274</v>
      </c>
      <c r="B34535" t="s">
        <v>32448</v>
      </c>
    </row>
    <row r="34536" spans="1:2">
      <c r="A34536" s="1">
        <v>2080100286281</v>
      </c>
      <c r="B34536" t="s">
        <v>32449</v>
      </c>
    </row>
    <row r="34537" spans="1:2">
      <c r="A34537" s="1">
        <v>2080100286298</v>
      </c>
      <c r="B34537" t="s">
        <v>32450</v>
      </c>
    </row>
    <row r="34538" spans="1:2">
      <c r="A34538" s="1">
        <v>2080100286304</v>
      </c>
      <c r="B34538" t="s">
        <v>32451</v>
      </c>
    </row>
    <row r="34539" spans="1:2">
      <c r="A34539" s="1">
        <v>2080100286311</v>
      </c>
      <c r="B34539" t="s">
        <v>32452</v>
      </c>
    </row>
    <row r="34540" spans="1:2">
      <c r="A34540" s="1">
        <v>2080100286328</v>
      </c>
      <c r="B34540" t="s">
        <v>32453</v>
      </c>
    </row>
    <row r="34541" spans="1:2">
      <c r="A34541" s="1">
        <v>2080100286335</v>
      </c>
      <c r="B34541" t="s">
        <v>32454</v>
      </c>
    </row>
    <row r="34542" spans="1:2">
      <c r="A34542" s="1">
        <v>2080100286342</v>
      </c>
      <c r="B34542" t="s">
        <v>32455</v>
      </c>
    </row>
    <row r="34543" spans="1:2">
      <c r="A34543" s="1">
        <v>2080100286359</v>
      </c>
      <c r="B34543" t="s">
        <v>32456</v>
      </c>
    </row>
    <row r="34544" spans="1:2">
      <c r="A34544" s="1">
        <v>2080100286366</v>
      </c>
      <c r="B34544" t="s">
        <v>32457</v>
      </c>
    </row>
    <row r="34545" spans="1:2">
      <c r="A34545" s="1">
        <v>2080100286373</v>
      </c>
      <c r="B34545" t="s">
        <v>32458</v>
      </c>
    </row>
    <row r="34546" spans="1:2">
      <c r="A34546" s="1">
        <v>2080100286380</v>
      </c>
      <c r="B34546" t="s">
        <v>32459</v>
      </c>
    </row>
    <row r="34547" spans="1:2">
      <c r="A34547" s="1">
        <v>2080100286397</v>
      </c>
      <c r="B34547" t="s">
        <v>32460</v>
      </c>
    </row>
    <row r="34548" spans="1:2">
      <c r="A34548" s="1">
        <v>2080100286403</v>
      </c>
      <c r="B34548" t="s">
        <v>32461</v>
      </c>
    </row>
    <row r="34549" spans="1:2">
      <c r="A34549" s="1">
        <v>2080100286410</v>
      </c>
      <c r="B34549" t="s">
        <v>32462</v>
      </c>
    </row>
    <row r="34550" spans="1:2">
      <c r="A34550" s="1">
        <v>2080100286427</v>
      </c>
      <c r="B34550" t="s">
        <v>32463</v>
      </c>
    </row>
    <row r="34551" spans="1:2">
      <c r="A34551" s="1">
        <v>2080100286434</v>
      </c>
      <c r="B34551" t="s">
        <v>32464</v>
      </c>
    </row>
    <row r="34552" spans="1:2">
      <c r="A34552" s="1">
        <v>2080100286441</v>
      </c>
      <c r="B34552" t="s">
        <v>32465</v>
      </c>
    </row>
    <row r="34553" spans="1:2">
      <c r="A34553" s="1">
        <v>2080100286458</v>
      </c>
      <c r="B34553" t="s">
        <v>32466</v>
      </c>
    </row>
    <row r="34554" spans="1:2">
      <c r="A34554" s="1">
        <v>2080100286465</v>
      </c>
      <c r="B34554" t="s">
        <v>32467</v>
      </c>
    </row>
    <row r="34555" spans="1:2">
      <c r="A34555" s="1">
        <v>2080100286472</v>
      </c>
      <c r="B34555" t="s">
        <v>32468</v>
      </c>
    </row>
    <row r="34556" spans="1:2">
      <c r="A34556" s="1">
        <v>2080100286489</v>
      </c>
      <c r="B34556" t="s">
        <v>32469</v>
      </c>
    </row>
    <row r="34557" spans="1:2">
      <c r="A34557" s="1">
        <v>2080100286496</v>
      </c>
      <c r="B34557" t="s">
        <v>32470</v>
      </c>
    </row>
    <row r="34558" spans="1:2">
      <c r="A34558" s="1">
        <v>2080100286502</v>
      </c>
      <c r="B34558" t="s">
        <v>32471</v>
      </c>
    </row>
    <row r="34559" spans="1:2">
      <c r="A34559" s="1">
        <v>2080100286519</v>
      </c>
      <c r="B34559" t="s">
        <v>32472</v>
      </c>
    </row>
    <row r="34560" spans="1:2">
      <c r="A34560" s="1">
        <v>2080100286526</v>
      </c>
      <c r="B34560" t="s">
        <v>32473</v>
      </c>
    </row>
    <row r="34561" spans="1:2">
      <c r="A34561" s="1">
        <v>2080100286533</v>
      </c>
      <c r="B34561" t="s">
        <v>32474</v>
      </c>
    </row>
    <row r="34562" spans="1:2">
      <c r="A34562" s="1">
        <v>2080100286540</v>
      </c>
      <c r="B34562" t="s">
        <v>32475</v>
      </c>
    </row>
    <row r="34563" spans="1:2">
      <c r="A34563" s="1">
        <v>2080100286557</v>
      </c>
      <c r="B34563" t="s">
        <v>32476</v>
      </c>
    </row>
    <row r="34564" spans="1:2">
      <c r="A34564" s="1">
        <v>2080100286564</v>
      </c>
      <c r="B34564" t="s">
        <v>32477</v>
      </c>
    </row>
    <row r="34565" spans="1:2">
      <c r="A34565" s="1">
        <v>2080100286571</v>
      </c>
      <c r="B34565" t="s">
        <v>32478</v>
      </c>
    </row>
    <row r="34566" spans="1:2">
      <c r="A34566" s="1">
        <v>2080100286588</v>
      </c>
      <c r="B34566" t="s">
        <v>32479</v>
      </c>
    </row>
    <row r="34567" spans="1:2">
      <c r="A34567" s="1">
        <v>2080100286595</v>
      </c>
      <c r="B34567" t="s">
        <v>32480</v>
      </c>
    </row>
    <row r="34568" spans="1:2">
      <c r="A34568" s="1">
        <v>2080100286601</v>
      </c>
      <c r="B34568" t="s">
        <v>32481</v>
      </c>
    </row>
    <row r="34569" spans="1:2">
      <c r="A34569" s="1">
        <v>2080100286618</v>
      </c>
      <c r="B34569" t="s">
        <v>32482</v>
      </c>
    </row>
    <row r="34570" spans="1:2">
      <c r="A34570" s="1">
        <v>2080100286625</v>
      </c>
      <c r="B34570" t="s">
        <v>32483</v>
      </c>
    </row>
    <row r="34571" spans="1:2">
      <c r="A34571" s="1">
        <v>2080100286632</v>
      </c>
      <c r="B34571" t="s">
        <v>32484</v>
      </c>
    </row>
    <row r="34572" spans="1:2">
      <c r="A34572" s="1">
        <v>2080100286649</v>
      </c>
      <c r="B34572" t="s">
        <v>32485</v>
      </c>
    </row>
    <row r="34573" spans="1:2">
      <c r="A34573" s="1">
        <v>2080100286656</v>
      </c>
      <c r="B34573" t="s">
        <v>32486</v>
      </c>
    </row>
    <row r="34574" spans="1:2">
      <c r="A34574" s="1">
        <v>2080100286663</v>
      </c>
      <c r="B34574" t="s">
        <v>32487</v>
      </c>
    </row>
    <row r="34575" spans="1:2">
      <c r="A34575" s="1">
        <v>2080100286670</v>
      </c>
      <c r="B34575" t="s">
        <v>32488</v>
      </c>
    </row>
    <row r="34576" spans="1:2">
      <c r="A34576" s="1">
        <v>2080100286687</v>
      </c>
      <c r="B34576" t="s">
        <v>32489</v>
      </c>
    </row>
    <row r="34577" spans="1:2">
      <c r="A34577" s="1">
        <v>2080100286694</v>
      </c>
      <c r="B34577" t="s">
        <v>32490</v>
      </c>
    </row>
    <row r="34578" spans="1:2">
      <c r="A34578" s="1">
        <v>2080100286700</v>
      </c>
      <c r="B34578" t="s">
        <v>32491</v>
      </c>
    </row>
    <row r="34579" spans="1:2">
      <c r="A34579" s="1">
        <v>2080100286717</v>
      </c>
      <c r="B34579" t="s">
        <v>32492</v>
      </c>
    </row>
    <row r="34580" spans="1:2">
      <c r="A34580" s="1">
        <v>2080100286724</v>
      </c>
      <c r="B34580" t="s">
        <v>32493</v>
      </c>
    </row>
    <row r="34581" spans="1:2">
      <c r="A34581" s="1">
        <v>2080100286731</v>
      </c>
      <c r="B34581" t="s">
        <v>32494</v>
      </c>
    </row>
    <row r="34582" spans="1:2">
      <c r="A34582" s="1">
        <v>2080100286748</v>
      </c>
      <c r="B34582" t="s">
        <v>32495</v>
      </c>
    </row>
    <row r="34583" spans="1:2">
      <c r="A34583" s="1">
        <v>2080100286755</v>
      </c>
      <c r="B34583" t="s">
        <v>32496</v>
      </c>
    </row>
    <row r="34584" spans="1:2">
      <c r="A34584" s="1">
        <v>2080100286762</v>
      </c>
      <c r="B34584" t="s">
        <v>32497</v>
      </c>
    </row>
    <row r="34585" spans="1:2">
      <c r="A34585" s="1">
        <v>2080100286779</v>
      </c>
      <c r="B34585" t="s">
        <v>32498</v>
      </c>
    </row>
    <row r="34586" spans="1:2">
      <c r="A34586" s="1">
        <v>2080100286786</v>
      </c>
      <c r="B34586" t="s">
        <v>32499</v>
      </c>
    </row>
    <row r="34587" spans="1:2">
      <c r="A34587" s="1">
        <v>2080100286793</v>
      </c>
      <c r="B34587" t="s">
        <v>32500</v>
      </c>
    </row>
    <row r="34588" spans="1:2">
      <c r="A34588" s="1">
        <v>2080100286809</v>
      </c>
      <c r="B34588" t="s">
        <v>32501</v>
      </c>
    </row>
    <row r="34589" spans="1:2">
      <c r="A34589" s="1">
        <v>2080100286816</v>
      </c>
      <c r="B34589" t="s">
        <v>32502</v>
      </c>
    </row>
    <row r="34590" spans="1:2">
      <c r="A34590" s="1">
        <v>2080100286823</v>
      </c>
      <c r="B34590" t="s">
        <v>32503</v>
      </c>
    </row>
    <row r="34591" spans="1:2">
      <c r="A34591" s="1">
        <v>2080100286830</v>
      </c>
      <c r="B34591" t="s">
        <v>32504</v>
      </c>
    </row>
    <row r="34592" spans="1:2">
      <c r="A34592" s="1">
        <v>2080100286847</v>
      </c>
      <c r="B34592" t="s">
        <v>32505</v>
      </c>
    </row>
    <row r="34593" spans="1:2">
      <c r="A34593" s="1">
        <v>2080100286854</v>
      </c>
      <c r="B34593" t="s">
        <v>32506</v>
      </c>
    </row>
    <row r="34594" spans="1:2">
      <c r="A34594" s="1">
        <v>2080100286861</v>
      </c>
      <c r="B34594" t="s">
        <v>32507</v>
      </c>
    </row>
    <row r="34595" spans="1:2">
      <c r="A34595" s="1">
        <v>2080100286878</v>
      </c>
      <c r="B34595" t="s">
        <v>32508</v>
      </c>
    </row>
    <row r="34596" spans="1:2">
      <c r="A34596" s="1">
        <v>2080100286885</v>
      </c>
      <c r="B34596" t="s">
        <v>32509</v>
      </c>
    </row>
    <row r="34597" spans="1:2">
      <c r="A34597" s="1">
        <v>2080100286892</v>
      </c>
      <c r="B34597" t="s">
        <v>32510</v>
      </c>
    </row>
    <row r="34598" spans="1:2">
      <c r="A34598" s="1">
        <v>2080100286908</v>
      </c>
      <c r="B34598" t="s">
        <v>32511</v>
      </c>
    </row>
    <row r="34599" spans="1:2">
      <c r="A34599" s="1">
        <v>2080100286915</v>
      </c>
      <c r="B34599" t="s">
        <v>32512</v>
      </c>
    </row>
    <row r="34600" spans="1:2">
      <c r="A34600" s="1">
        <v>2080100286922</v>
      </c>
      <c r="B34600" t="s">
        <v>32513</v>
      </c>
    </row>
    <row r="34601" spans="1:2">
      <c r="A34601" s="1">
        <v>2080100286939</v>
      </c>
      <c r="B34601" t="s">
        <v>32514</v>
      </c>
    </row>
    <row r="34602" spans="1:2">
      <c r="A34602" s="1">
        <v>2080100286946</v>
      </c>
      <c r="B34602" t="s">
        <v>32515</v>
      </c>
    </row>
    <row r="34603" spans="1:2">
      <c r="A34603" s="1">
        <v>2080100286953</v>
      </c>
      <c r="B34603" t="s">
        <v>32516</v>
      </c>
    </row>
    <row r="34604" spans="1:2">
      <c r="A34604" s="1">
        <v>2080100286960</v>
      </c>
      <c r="B34604" t="s">
        <v>32517</v>
      </c>
    </row>
    <row r="34605" spans="1:2">
      <c r="A34605" s="1">
        <v>2080100286977</v>
      </c>
      <c r="B34605" t="s">
        <v>32518</v>
      </c>
    </row>
    <row r="34606" spans="1:2">
      <c r="A34606" s="1">
        <v>2080100286984</v>
      </c>
      <c r="B34606" t="s">
        <v>32519</v>
      </c>
    </row>
    <row r="34607" spans="1:2">
      <c r="A34607" s="1">
        <v>2080100286991</v>
      </c>
      <c r="B34607" t="s">
        <v>32520</v>
      </c>
    </row>
    <row r="34608" spans="1:2">
      <c r="A34608" s="1">
        <v>2080100287004</v>
      </c>
      <c r="B34608" t="s">
        <v>32521</v>
      </c>
    </row>
    <row r="34609" spans="1:2">
      <c r="A34609" s="1">
        <v>2080100287011</v>
      </c>
      <c r="B34609" t="s">
        <v>32522</v>
      </c>
    </row>
    <row r="34610" spans="1:2">
      <c r="A34610" s="1">
        <v>2080100287028</v>
      </c>
      <c r="B34610" t="s">
        <v>32523</v>
      </c>
    </row>
    <row r="34611" spans="1:2">
      <c r="A34611" s="1">
        <v>2080100287035</v>
      </c>
      <c r="B34611" t="s">
        <v>32524</v>
      </c>
    </row>
    <row r="34612" spans="1:2">
      <c r="A34612" s="1">
        <v>2080100287042</v>
      </c>
      <c r="B34612" t="s">
        <v>32525</v>
      </c>
    </row>
    <row r="34613" spans="1:2">
      <c r="A34613" s="1">
        <v>2080100287059</v>
      </c>
      <c r="B34613" t="s">
        <v>32526</v>
      </c>
    </row>
    <row r="34614" spans="1:2">
      <c r="A34614" s="1">
        <v>2080100287066</v>
      </c>
      <c r="B34614" t="s">
        <v>32527</v>
      </c>
    </row>
    <row r="34615" spans="1:2">
      <c r="A34615" s="1">
        <v>2080100287073</v>
      </c>
      <c r="B34615" t="s">
        <v>32528</v>
      </c>
    </row>
    <row r="34616" spans="1:2">
      <c r="A34616" s="1">
        <v>2080100287080</v>
      </c>
      <c r="B34616" t="s">
        <v>32529</v>
      </c>
    </row>
    <row r="34617" spans="1:2">
      <c r="A34617" s="1">
        <v>2080100287097</v>
      </c>
      <c r="B34617" t="s">
        <v>32530</v>
      </c>
    </row>
    <row r="34618" spans="1:2">
      <c r="A34618" s="1">
        <v>2080100287103</v>
      </c>
      <c r="B34618" t="s">
        <v>32531</v>
      </c>
    </row>
    <row r="34619" spans="1:2">
      <c r="A34619" s="1">
        <v>2080100287110</v>
      </c>
      <c r="B34619" t="s">
        <v>32532</v>
      </c>
    </row>
    <row r="34620" spans="1:2">
      <c r="A34620" s="1">
        <v>2080100287127</v>
      </c>
      <c r="B34620" t="s">
        <v>32533</v>
      </c>
    </row>
    <row r="34621" spans="1:2">
      <c r="A34621" s="1">
        <v>2080100287134</v>
      </c>
      <c r="B34621" t="s">
        <v>32534</v>
      </c>
    </row>
    <row r="34622" spans="1:2">
      <c r="A34622" s="1">
        <v>2080100287141</v>
      </c>
      <c r="B34622" t="s">
        <v>32535</v>
      </c>
    </row>
    <row r="34623" spans="1:2">
      <c r="A34623" s="1">
        <v>2080100287158</v>
      </c>
      <c r="B34623" t="s">
        <v>32536</v>
      </c>
    </row>
    <row r="34624" spans="1:2">
      <c r="A34624" s="1">
        <v>2080100287165</v>
      </c>
      <c r="B34624" t="s">
        <v>32537</v>
      </c>
    </row>
    <row r="34625" spans="1:2">
      <c r="A34625" s="1">
        <v>2080100287172</v>
      </c>
      <c r="B34625" t="s">
        <v>32538</v>
      </c>
    </row>
    <row r="34626" spans="1:2">
      <c r="A34626" s="1">
        <v>2080100287189</v>
      </c>
      <c r="B34626" t="s">
        <v>32539</v>
      </c>
    </row>
    <row r="34627" spans="1:2">
      <c r="A34627" s="1">
        <v>2080100287196</v>
      </c>
      <c r="B34627" t="s">
        <v>32540</v>
      </c>
    </row>
    <row r="34628" spans="1:2">
      <c r="A34628" s="1">
        <v>2080100287202</v>
      </c>
      <c r="B34628" t="s">
        <v>32541</v>
      </c>
    </row>
    <row r="34629" spans="1:2">
      <c r="A34629" s="1">
        <v>2080100287219</v>
      </c>
      <c r="B34629" t="s">
        <v>32542</v>
      </c>
    </row>
    <row r="34630" spans="1:2">
      <c r="A34630" s="1">
        <v>2080100287226</v>
      </c>
      <c r="B34630" t="s">
        <v>32543</v>
      </c>
    </row>
    <row r="34631" spans="1:2">
      <c r="A34631" s="1">
        <v>2080100287233</v>
      </c>
      <c r="B34631" t="s">
        <v>32544</v>
      </c>
    </row>
    <row r="34632" spans="1:2">
      <c r="A34632" s="1">
        <v>2080100287240</v>
      </c>
      <c r="B34632" t="s">
        <v>32545</v>
      </c>
    </row>
    <row r="34633" spans="1:2">
      <c r="A34633" s="1">
        <v>2080100287257</v>
      </c>
      <c r="B34633" t="s">
        <v>32546</v>
      </c>
    </row>
    <row r="34634" spans="1:2">
      <c r="A34634" s="1">
        <v>2080100287264</v>
      </c>
      <c r="B34634" t="s">
        <v>32547</v>
      </c>
    </row>
    <row r="34635" spans="1:2">
      <c r="A34635" s="1">
        <v>2080100287271</v>
      </c>
      <c r="B34635" t="s">
        <v>32548</v>
      </c>
    </row>
    <row r="34636" spans="1:2">
      <c r="A34636" s="1">
        <v>2080100287288</v>
      </c>
      <c r="B34636" t="s">
        <v>32549</v>
      </c>
    </row>
    <row r="34637" spans="1:2">
      <c r="A34637" s="1">
        <v>2080100287295</v>
      </c>
      <c r="B34637" t="s">
        <v>32550</v>
      </c>
    </row>
    <row r="34638" spans="1:2">
      <c r="A34638" s="1">
        <v>2080100287301</v>
      </c>
      <c r="B34638" t="s">
        <v>32551</v>
      </c>
    </row>
    <row r="34639" spans="1:2">
      <c r="A34639" s="1">
        <v>2080100287318</v>
      </c>
      <c r="B34639" t="s">
        <v>32552</v>
      </c>
    </row>
    <row r="34640" spans="1:2">
      <c r="A34640" s="1">
        <v>2080100287325</v>
      </c>
      <c r="B34640" t="s">
        <v>32553</v>
      </c>
    </row>
    <row r="34641" spans="1:2">
      <c r="A34641" s="1">
        <v>2080100287332</v>
      </c>
      <c r="B34641" t="s">
        <v>32554</v>
      </c>
    </row>
    <row r="34642" spans="1:2">
      <c r="A34642" s="1">
        <v>2080100287349</v>
      </c>
      <c r="B34642" t="s">
        <v>32555</v>
      </c>
    </row>
    <row r="34643" spans="1:2">
      <c r="A34643" s="1">
        <v>2080100287356</v>
      </c>
      <c r="B34643" t="s">
        <v>32556</v>
      </c>
    </row>
    <row r="34644" spans="1:2">
      <c r="A34644" s="1">
        <v>2080100287363</v>
      </c>
      <c r="B34644" t="s">
        <v>32557</v>
      </c>
    </row>
    <row r="34645" spans="1:2">
      <c r="A34645" s="1">
        <v>2080100287370</v>
      </c>
      <c r="B34645" t="s">
        <v>32558</v>
      </c>
    </row>
    <row r="34646" spans="1:2">
      <c r="A34646" s="1">
        <v>2080100287387</v>
      </c>
      <c r="B34646" t="s">
        <v>32559</v>
      </c>
    </row>
    <row r="34647" spans="1:2">
      <c r="A34647" s="1">
        <v>2080100287394</v>
      </c>
      <c r="B34647" t="s">
        <v>32560</v>
      </c>
    </row>
    <row r="34648" spans="1:2">
      <c r="A34648" s="1">
        <v>2080100287400</v>
      </c>
      <c r="B34648" t="s">
        <v>32561</v>
      </c>
    </row>
    <row r="34649" spans="1:2">
      <c r="A34649" s="1">
        <v>2080100287417</v>
      </c>
      <c r="B34649" t="s">
        <v>32562</v>
      </c>
    </row>
    <row r="34650" spans="1:2">
      <c r="A34650" s="1">
        <v>2080100287424</v>
      </c>
      <c r="B34650" t="s">
        <v>32563</v>
      </c>
    </row>
    <row r="34651" spans="1:2">
      <c r="A34651" s="1">
        <v>2080100287431</v>
      </c>
      <c r="B34651" t="s">
        <v>32564</v>
      </c>
    </row>
    <row r="34652" spans="1:2">
      <c r="A34652" s="1">
        <v>2080100287448</v>
      </c>
      <c r="B34652" t="s">
        <v>32565</v>
      </c>
    </row>
    <row r="34653" spans="1:2">
      <c r="A34653" s="1">
        <v>2080100287455</v>
      </c>
      <c r="B34653" t="s">
        <v>32566</v>
      </c>
    </row>
    <row r="34654" spans="1:2">
      <c r="A34654" s="1">
        <v>2080100287462</v>
      </c>
      <c r="B34654" t="s">
        <v>32567</v>
      </c>
    </row>
    <row r="34655" spans="1:2">
      <c r="A34655" s="1">
        <v>2080100287479</v>
      </c>
      <c r="B34655" t="s">
        <v>32568</v>
      </c>
    </row>
    <row r="34656" spans="1:2">
      <c r="A34656" s="1">
        <v>2080100287486</v>
      </c>
      <c r="B34656" t="s">
        <v>32569</v>
      </c>
    </row>
    <row r="34657" spans="1:2">
      <c r="A34657" s="1">
        <v>2080100287493</v>
      </c>
      <c r="B34657" t="s">
        <v>32570</v>
      </c>
    </row>
    <row r="34658" spans="1:2">
      <c r="A34658" s="1">
        <v>2080100287509</v>
      </c>
      <c r="B34658" t="s">
        <v>32571</v>
      </c>
    </row>
    <row r="34659" spans="1:2">
      <c r="A34659" s="1">
        <v>2080100287516</v>
      </c>
      <c r="B34659" t="s">
        <v>32572</v>
      </c>
    </row>
    <row r="34660" spans="1:2">
      <c r="A34660" s="1">
        <v>2080100287523</v>
      </c>
      <c r="B34660" t="s">
        <v>32573</v>
      </c>
    </row>
    <row r="34661" spans="1:2">
      <c r="A34661" s="1">
        <v>2080100287530</v>
      </c>
      <c r="B34661" t="s">
        <v>32574</v>
      </c>
    </row>
    <row r="34662" spans="1:2">
      <c r="A34662" s="1">
        <v>2080100287547</v>
      </c>
      <c r="B34662" t="s">
        <v>32575</v>
      </c>
    </row>
    <row r="34663" spans="1:2">
      <c r="A34663" s="1">
        <v>2080100287554</v>
      </c>
      <c r="B34663" t="s">
        <v>32576</v>
      </c>
    </row>
    <row r="34664" spans="1:2">
      <c r="A34664" s="1">
        <v>2080100287561</v>
      </c>
      <c r="B34664" t="s">
        <v>32577</v>
      </c>
    </row>
    <row r="34665" spans="1:2">
      <c r="A34665" s="1">
        <v>2080100287578</v>
      </c>
      <c r="B34665" t="s">
        <v>32578</v>
      </c>
    </row>
    <row r="34666" spans="1:2">
      <c r="A34666" s="1">
        <v>2080100287585</v>
      </c>
      <c r="B34666" t="s">
        <v>32579</v>
      </c>
    </row>
    <row r="34667" spans="1:2">
      <c r="A34667" s="1">
        <v>2080100287592</v>
      </c>
      <c r="B34667" t="s">
        <v>32580</v>
      </c>
    </row>
    <row r="34668" spans="1:2">
      <c r="A34668" s="1">
        <v>2080100287608</v>
      </c>
      <c r="B34668" t="s">
        <v>32581</v>
      </c>
    </row>
    <row r="34669" spans="1:2">
      <c r="A34669" s="1">
        <v>2080100287615</v>
      </c>
      <c r="B34669" t="s">
        <v>32582</v>
      </c>
    </row>
    <row r="34670" spans="1:2">
      <c r="A34670" s="1">
        <v>2080100287622</v>
      </c>
      <c r="B34670" t="s">
        <v>32583</v>
      </c>
    </row>
    <row r="34671" spans="1:2">
      <c r="A34671" s="1">
        <v>2080100287639</v>
      </c>
      <c r="B34671" t="s">
        <v>26984</v>
      </c>
    </row>
    <row r="34672" spans="1:2">
      <c r="A34672" s="1">
        <v>2080100287646</v>
      </c>
      <c r="B34672" t="s">
        <v>32584</v>
      </c>
    </row>
    <row r="34673" spans="1:2">
      <c r="A34673" s="1">
        <v>2080100287653</v>
      </c>
      <c r="B34673" t="s">
        <v>23868</v>
      </c>
    </row>
    <row r="34674" spans="1:2">
      <c r="A34674" s="1">
        <v>2080100287660</v>
      </c>
      <c r="B34674" t="s">
        <v>23869</v>
      </c>
    </row>
    <row r="34675" spans="1:2">
      <c r="A34675" s="1">
        <v>2080100287677</v>
      </c>
      <c r="B34675" t="s">
        <v>23870</v>
      </c>
    </row>
    <row r="34676" spans="1:2">
      <c r="A34676" s="1">
        <v>2080100287684</v>
      </c>
      <c r="B34676" t="s">
        <v>26982</v>
      </c>
    </row>
    <row r="34677" spans="1:2">
      <c r="A34677" s="1">
        <v>2080100287691</v>
      </c>
      <c r="B34677" t="s">
        <v>32585</v>
      </c>
    </row>
    <row r="34678" spans="1:2">
      <c r="A34678" s="1">
        <v>2080100287707</v>
      </c>
      <c r="B34678" t="s">
        <v>32586</v>
      </c>
    </row>
    <row r="34679" spans="1:2">
      <c r="A34679" s="1">
        <v>2080100287714</v>
      </c>
      <c r="B34679" t="s">
        <v>32587</v>
      </c>
    </row>
    <row r="34680" spans="1:2">
      <c r="A34680" s="1">
        <v>2080100287721</v>
      </c>
      <c r="B34680" t="s">
        <v>32588</v>
      </c>
    </row>
    <row r="34681" spans="1:2">
      <c r="A34681" s="1">
        <v>2080100287738</v>
      </c>
      <c r="B34681" t="s">
        <v>32589</v>
      </c>
    </row>
    <row r="34682" spans="1:2">
      <c r="A34682" s="1">
        <v>2080100287745</v>
      </c>
      <c r="B34682" t="s">
        <v>32590</v>
      </c>
    </row>
    <row r="34683" spans="1:2">
      <c r="A34683" s="1">
        <v>2080100287752</v>
      </c>
      <c r="B34683" t="s">
        <v>32591</v>
      </c>
    </row>
    <row r="34684" spans="1:2">
      <c r="A34684" s="1">
        <v>2080100287769</v>
      </c>
      <c r="B34684" t="s">
        <v>32592</v>
      </c>
    </row>
    <row r="34685" spans="1:2">
      <c r="A34685" s="1">
        <v>2080100287776</v>
      </c>
      <c r="B34685" t="s">
        <v>32593</v>
      </c>
    </row>
    <row r="34686" spans="1:2">
      <c r="A34686" s="1">
        <v>2080100287783</v>
      </c>
      <c r="B34686" t="s">
        <v>32594</v>
      </c>
    </row>
    <row r="34687" spans="1:2">
      <c r="A34687" s="1">
        <v>2080100287790</v>
      </c>
      <c r="B34687" t="s">
        <v>32595</v>
      </c>
    </row>
    <row r="34688" spans="1:2">
      <c r="A34688" s="1">
        <v>2080100287806</v>
      </c>
      <c r="B34688" t="s">
        <v>32596</v>
      </c>
    </row>
    <row r="34689" spans="1:2">
      <c r="A34689" s="1">
        <v>2080100287813</v>
      </c>
      <c r="B34689" t="s">
        <v>32597</v>
      </c>
    </row>
    <row r="34690" spans="1:2">
      <c r="A34690" s="1">
        <v>2080100287820</v>
      </c>
      <c r="B34690" t="s">
        <v>32598</v>
      </c>
    </row>
    <row r="34691" spans="1:2">
      <c r="A34691" s="1">
        <v>2080100287837</v>
      </c>
      <c r="B34691" t="s">
        <v>32599</v>
      </c>
    </row>
    <row r="34692" spans="1:2">
      <c r="A34692" s="1">
        <v>2080100287844</v>
      </c>
      <c r="B34692" t="s">
        <v>32600</v>
      </c>
    </row>
    <row r="34693" spans="1:2">
      <c r="A34693" s="1">
        <v>2080100287851</v>
      </c>
      <c r="B34693" t="s">
        <v>32601</v>
      </c>
    </row>
    <row r="34694" spans="1:2">
      <c r="A34694" s="1">
        <v>2080100287868</v>
      </c>
      <c r="B34694" t="s">
        <v>32602</v>
      </c>
    </row>
    <row r="34695" spans="1:2">
      <c r="A34695" s="1">
        <v>2080100287875</v>
      </c>
      <c r="B34695" t="s">
        <v>32603</v>
      </c>
    </row>
    <row r="34696" spans="1:2">
      <c r="A34696" s="1">
        <v>2080100287882</v>
      </c>
      <c r="B34696" t="s">
        <v>32604</v>
      </c>
    </row>
    <row r="34697" spans="1:2">
      <c r="A34697" s="1">
        <v>2080100287899</v>
      </c>
      <c r="B34697" t="s">
        <v>32605</v>
      </c>
    </row>
    <row r="34698" spans="1:2">
      <c r="A34698" s="1">
        <v>2080100287905</v>
      </c>
      <c r="B34698" t="s">
        <v>32606</v>
      </c>
    </row>
    <row r="34699" spans="1:2">
      <c r="A34699" s="1">
        <v>2080100287912</v>
      </c>
      <c r="B34699" t="s">
        <v>32607</v>
      </c>
    </row>
    <row r="34700" spans="1:2">
      <c r="A34700" s="1">
        <v>2080100287929</v>
      </c>
      <c r="B34700" t="s">
        <v>32608</v>
      </c>
    </row>
    <row r="34701" spans="1:2">
      <c r="A34701" s="1">
        <v>2080100287936</v>
      </c>
      <c r="B34701" t="s">
        <v>32609</v>
      </c>
    </row>
    <row r="34702" spans="1:2">
      <c r="A34702" s="1">
        <v>2080100287943</v>
      </c>
      <c r="B34702" t="s">
        <v>32610</v>
      </c>
    </row>
    <row r="34703" spans="1:2">
      <c r="A34703" s="1">
        <v>2080100287950</v>
      </c>
      <c r="B34703" t="s">
        <v>32611</v>
      </c>
    </row>
    <row r="34704" spans="1:2">
      <c r="A34704" s="1">
        <v>2080100287967</v>
      </c>
      <c r="B34704" t="s">
        <v>32612</v>
      </c>
    </row>
    <row r="34705" spans="1:2">
      <c r="A34705" s="1">
        <v>2080100287974</v>
      </c>
      <c r="B34705" t="s">
        <v>32613</v>
      </c>
    </row>
    <row r="34706" spans="1:2">
      <c r="A34706" s="1">
        <v>2080100287981</v>
      </c>
      <c r="B34706" t="s">
        <v>32614</v>
      </c>
    </row>
    <row r="34707" spans="1:2">
      <c r="A34707" s="1">
        <v>2080100287998</v>
      </c>
      <c r="B34707" t="s">
        <v>32615</v>
      </c>
    </row>
    <row r="34708" spans="1:2">
      <c r="A34708" s="1">
        <v>2080100288001</v>
      </c>
      <c r="B34708" t="s">
        <v>32616</v>
      </c>
    </row>
    <row r="34709" spans="1:2">
      <c r="A34709" s="1">
        <v>2080100288018</v>
      </c>
      <c r="B34709" t="s">
        <v>32617</v>
      </c>
    </row>
    <row r="34710" spans="1:2">
      <c r="A34710" s="1">
        <v>2080100288025</v>
      </c>
      <c r="B34710" t="s">
        <v>32618</v>
      </c>
    </row>
    <row r="34711" spans="1:2">
      <c r="A34711" s="1">
        <v>2080100288032</v>
      </c>
      <c r="B34711" t="s">
        <v>32619</v>
      </c>
    </row>
    <row r="34712" spans="1:2">
      <c r="A34712" s="1">
        <v>2080100288049</v>
      </c>
      <c r="B34712" t="s">
        <v>32620</v>
      </c>
    </row>
    <row r="34713" spans="1:2">
      <c r="A34713" s="1">
        <v>2080100288056</v>
      </c>
      <c r="B34713" t="s">
        <v>32621</v>
      </c>
    </row>
    <row r="34714" spans="1:2">
      <c r="A34714" s="1">
        <v>2080100288063</v>
      </c>
      <c r="B34714" t="s">
        <v>32622</v>
      </c>
    </row>
    <row r="34715" spans="1:2">
      <c r="A34715" s="1">
        <v>2080100288070</v>
      </c>
      <c r="B34715" t="s">
        <v>32623</v>
      </c>
    </row>
    <row r="34716" spans="1:2">
      <c r="A34716" s="1">
        <v>2080100288087</v>
      </c>
      <c r="B34716" t="s">
        <v>32624</v>
      </c>
    </row>
    <row r="34717" spans="1:2">
      <c r="A34717" s="1">
        <v>2080100288094</v>
      </c>
      <c r="B34717" t="s">
        <v>32625</v>
      </c>
    </row>
    <row r="34718" spans="1:2">
      <c r="A34718" s="1">
        <v>2080100288100</v>
      </c>
      <c r="B34718" t="s">
        <v>32626</v>
      </c>
    </row>
    <row r="34719" spans="1:2">
      <c r="A34719" s="1">
        <v>2080100288117</v>
      </c>
      <c r="B34719" t="s">
        <v>32627</v>
      </c>
    </row>
    <row r="34720" spans="1:2">
      <c r="A34720" s="1">
        <v>2080100288124</v>
      </c>
      <c r="B34720" t="s">
        <v>32628</v>
      </c>
    </row>
    <row r="34721" spans="1:2">
      <c r="A34721" s="1">
        <v>2080100288131</v>
      </c>
      <c r="B34721" t="s">
        <v>32629</v>
      </c>
    </row>
    <row r="34722" spans="1:2">
      <c r="A34722" s="1">
        <v>2080100288148</v>
      </c>
      <c r="B34722" t="s">
        <v>32630</v>
      </c>
    </row>
    <row r="34723" spans="1:2">
      <c r="A34723" s="1">
        <v>2080100288155</v>
      </c>
      <c r="B34723" t="s">
        <v>32631</v>
      </c>
    </row>
    <row r="34724" spans="1:2">
      <c r="A34724" s="1">
        <v>2080100288162</v>
      </c>
      <c r="B34724" t="s">
        <v>32632</v>
      </c>
    </row>
    <row r="34725" spans="1:2">
      <c r="A34725" s="1">
        <v>2080100288179</v>
      </c>
      <c r="B34725" t="s">
        <v>32633</v>
      </c>
    </row>
    <row r="34726" spans="1:2">
      <c r="A34726" s="1">
        <v>2080100288186</v>
      </c>
      <c r="B34726" t="s">
        <v>32634</v>
      </c>
    </row>
    <row r="34727" spans="1:2">
      <c r="A34727" s="1">
        <v>2080100288193</v>
      </c>
      <c r="B34727" t="s">
        <v>32635</v>
      </c>
    </row>
    <row r="34728" spans="1:2">
      <c r="A34728" s="1">
        <v>2080100288209</v>
      </c>
      <c r="B34728" t="s">
        <v>32636</v>
      </c>
    </row>
    <row r="34729" spans="1:2">
      <c r="A34729" s="1">
        <v>2080100288216</v>
      </c>
      <c r="B34729" t="s">
        <v>32637</v>
      </c>
    </row>
    <row r="34730" spans="1:2">
      <c r="A34730" s="1">
        <v>2080100288223</v>
      </c>
      <c r="B34730" t="s">
        <v>32638</v>
      </c>
    </row>
    <row r="34731" spans="1:2">
      <c r="A34731" s="1">
        <v>2080100288230</v>
      </c>
      <c r="B34731" t="s">
        <v>32639</v>
      </c>
    </row>
    <row r="34732" spans="1:2">
      <c r="A34732" s="1">
        <v>2080100288247</v>
      </c>
      <c r="B34732" t="s">
        <v>32640</v>
      </c>
    </row>
    <row r="34733" spans="1:2">
      <c r="A34733" s="1">
        <v>2080100288254</v>
      </c>
      <c r="B34733" t="s">
        <v>32641</v>
      </c>
    </row>
    <row r="34734" spans="1:2">
      <c r="A34734" s="1">
        <v>2080100288261</v>
      </c>
      <c r="B34734" t="s">
        <v>32642</v>
      </c>
    </row>
    <row r="34735" spans="1:2">
      <c r="A34735" s="1">
        <v>2080100288278</v>
      </c>
      <c r="B34735" t="s">
        <v>32643</v>
      </c>
    </row>
    <row r="34736" spans="1:2">
      <c r="A34736" s="1">
        <v>2080100288285</v>
      </c>
      <c r="B34736" t="s">
        <v>32644</v>
      </c>
    </row>
    <row r="34737" spans="1:2">
      <c r="A34737" s="1">
        <v>2080100288292</v>
      </c>
      <c r="B34737" t="s">
        <v>32645</v>
      </c>
    </row>
    <row r="34738" spans="1:2">
      <c r="A34738" s="1">
        <v>2080100288308</v>
      </c>
      <c r="B34738" t="s">
        <v>32646</v>
      </c>
    </row>
    <row r="34739" spans="1:2">
      <c r="A34739" s="1">
        <v>2080100288315</v>
      </c>
      <c r="B34739" t="s">
        <v>32647</v>
      </c>
    </row>
    <row r="34740" spans="1:2">
      <c r="A34740" s="1">
        <v>2080100288322</v>
      </c>
      <c r="B34740" t="s">
        <v>32648</v>
      </c>
    </row>
    <row r="34741" spans="1:2">
      <c r="A34741" s="1">
        <v>2080100288339</v>
      </c>
      <c r="B34741" t="s">
        <v>32649</v>
      </c>
    </row>
    <row r="34742" spans="1:2">
      <c r="A34742" s="1">
        <v>2080100288346</v>
      </c>
      <c r="B34742" t="s">
        <v>32650</v>
      </c>
    </row>
    <row r="34743" spans="1:2">
      <c r="A34743" s="1">
        <v>2080100288353</v>
      </c>
      <c r="B34743" t="s">
        <v>32651</v>
      </c>
    </row>
    <row r="34744" spans="1:2">
      <c r="A34744" s="1">
        <v>2080100288360</v>
      </c>
      <c r="B34744" t="s">
        <v>32652</v>
      </c>
    </row>
    <row r="34745" spans="1:2">
      <c r="A34745" s="1">
        <v>2080100288377</v>
      </c>
      <c r="B34745" t="s">
        <v>32653</v>
      </c>
    </row>
    <row r="34746" spans="1:2">
      <c r="A34746" s="1">
        <v>2080100288384</v>
      </c>
      <c r="B34746" t="s">
        <v>32654</v>
      </c>
    </row>
    <row r="34747" spans="1:2">
      <c r="A34747" s="1">
        <v>2080100288391</v>
      </c>
      <c r="B34747" t="s">
        <v>32655</v>
      </c>
    </row>
    <row r="34748" spans="1:2">
      <c r="A34748" s="1">
        <v>2080100288407</v>
      </c>
      <c r="B34748" t="s">
        <v>32656</v>
      </c>
    </row>
    <row r="34749" spans="1:2">
      <c r="A34749" s="1">
        <v>2080100288414</v>
      </c>
      <c r="B34749" t="s">
        <v>32657</v>
      </c>
    </row>
    <row r="34750" spans="1:2">
      <c r="A34750" s="1">
        <v>2080100288421</v>
      </c>
      <c r="B34750" t="s">
        <v>32658</v>
      </c>
    </row>
    <row r="34751" spans="1:2">
      <c r="A34751" s="1">
        <v>2080100288438</v>
      </c>
      <c r="B34751" t="s">
        <v>32659</v>
      </c>
    </row>
    <row r="34752" spans="1:2">
      <c r="A34752" s="1">
        <v>2080100288445</v>
      </c>
      <c r="B34752" t="s">
        <v>32660</v>
      </c>
    </row>
    <row r="34753" spans="1:2">
      <c r="A34753" s="1">
        <v>2080100288452</v>
      </c>
      <c r="B34753" t="s">
        <v>32661</v>
      </c>
    </row>
    <row r="34754" spans="1:2">
      <c r="A34754" s="1">
        <v>2080100288469</v>
      </c>
      <c r="B34754" t="s">
        <v>32662</v>
      </c>
    </row>
    <row r="34755" spans="1:2">
      <c r="A34755" s="1">
        <v>2080100288476</v>
      </c>
      <c r="B34755" t="s">
        <v>32663</v>
      </c>
    </row>
    <row r="34756" spans="1:2">
      <c r="A34756" s="1">
        <v>2080100288483</v>
      </c>
      <c r="B34756" t="s">
        <v>32664</v>
      </c>
    </row>
    <row r="34757" spans="1:2">
      <c r="A34757" s="1">
        <v>2080100288490</v>
      </c>
      <c r="B34757" t="e">
        <f ca="1">+T-FAUCET TPB018B(FPT-SB102SL) PILLAR BASIN TAP</f>
        <v>#NAME?</v>
      </c>
    </row>
    <row r="34758" spans="1:2">
      <c r="A34758" s="1">
        <v>2080100288506</v>
      </c>
      <c r="B34758" t="s">
        <v>32665</v>
      </c>
    </row>
    <row r="34759" spans="1:2">
      <c r="A34759" s="1">
        <v>2080100288513</v>
      </c>
      <c r="B34759" t="s">
        <v>32666</v>
      </c>
    </row>
    <row r="34760" spans="1:2">
      <c r="A34760" s="1">
        <v>2080100288520</v>
      </c>
      <c r="B34760" t="s">
        <v>32667</v>
      </c>
    </row>
    <row r="34761" spans="1:2">
      <c r="A34761" s="1">
        <v>2080100288537</v>
      </c>
      <c r="B34761" t="s">
        <v>32668</v>
      </c>
    </row>
    <row r="34762" spans="1:2">
      <c r="A34762" s="1">
        <v>2080100288544</v>
      </c>
      <c r="B34762" t="s">
        <v>32669</v>
      </c>
    </row>
    <row r="34763" spans="1:2">
      <c r="A34763" s="1">
        <v>2080100288551</v>
      </c>
      <c r="B34763" t="s">
        <v>32670</v>
      </c>
    </row>
    <row r="34764" spans="1:2">
      <c r="A34764" s="1">
        <v>2080100288568</v>
      </c>
      <c r="B34764" t="s">
        <v>32671</v>
      </c>
    </row>
    <row r="34765" spans="1:2">
      <c r="A34765" s="1">
        <v>2080100288575</v>
      </c>
      <c r="B34765" t="s">
        <v>32672</v>
      </c>
    </row>
    <row r="34766" spans="1:2">
      <c r="A34766" s="1">
        <v>2080100288582</v>
      </c>
      <c r="B34766" t="s">
        <v>32673</v>
      </c>
    </row>
    <row r="34767" spans="1:2">
      <c r="A34767" s="1">
        <v>2080100288599</v>
      </c>
      <c r="B34767" t="s">
        <v>32674</v>
      </c>
    </row>
    <row r="34768" spans="1:2">
      <c r="A34768" s="1">
        <v>2080100288605</v>
      </c>
      <c r="B34768" t="s">
        <v>32675</v>
      </c>
    </row>
    <row r="34769" spans="1:2">
      <c r="A34769" s="1">
        <v>2080100288612</v>
      </c>
      <c r="B34769" t="s">
        <v>32676</v>
      </c>
    </row>
    <row r="34770" spans="1:2">
      <c r="A34770" s="1">
        <v>2080100288629</v>
      </c>
      <c r="B34770" t="s">
        <v>32677</v>
      </c>
    </row>
    <row r="34771" spans="1:2">
      <c r="A34771" s="1">
        <v>2080100288636</v>
      </c>
      <c r="B34771" t="s">
        <v>32678</v>
      </c>
    </row>
    <row r="34772" spans="1:2">
      <c r="A34772" s="1">
        <v>2080100288643</v>
      </c>
      <c r="B34772" t="s">
        <v>32679</v>
      </c>
    </row>
    <row r="34773" spans="1:2">
      <c r="A34773" s="1">
        <v>2080100288650</v>
      </c>
      <c r="B34773" t="s">
        <v>32680</v>
      </c>
    </row>
    <row r="34774" spans="1:2">
      <c r="A34774" s="1">
        <v>2080100288667</v>
      </c>
      <c r="B34774" t="s">
        <v>32681</v>
      </c>
    </row>
    <row r="34775" spans="1:2">
      <c r="A34775" s="1">
        <v>2080100288674</v>
      </c>
      <c r="B34775" t="s">
        <v>32682</v>
      </c>
    </row>
    <row r="34776" spans="1:2">
      <c r="A34776" s="1">
        <v>2080100288681</v>
      </c>
      <c r="B34776" t="s">
        <v>32683</v>
      </c>
    </row>
    <row r="34777" spans="1:2">
      <c r="A34777" s="1">
        <v>2080100288698</v>
      </c>
      <c r="B34777" t="s">
        <v>32684</v>
      </c>
    </row>
    <row r="34778" spans="1:2">
      <c r="A34778" s="1">
        <v>2080100288704</v>
      </c>
      <c r="B34778" t="s">
        <v>32685</v>
      </c>
    </row>
    <row r="34779" spans="1:2">
      <c r="A34779" s="1">
        <v>2080100288711</v>
      </c>
      <c r="B34779" t="s">
        <v>32686</v>
      </c>
    </row>
    <row r="34780" spans="1:2">
      <c r="A34780" s="1">
        <v>2080100288728</v>
      </c>
      <c r="B34780" t="s">
        <v>32687</v>
      </c>
    </row>
    <row r="34781" spans="1:2">
      <c r="A34781" s="1">
        <v>2080100288735</v>
      </c>
      <c r="B34781" t="s">
        <v>32688</v>
      </c>
    </row>
    <row r="34782" spans="1:2">
      <c r="A34782" s="1">
        <v>2080100288742</v>
      </c>
      <c r="B34782" t="s">
        <v>32689</v>
      </c>
    </row>
    <row r="34783" spans="1:2">
      <c r="A34783" s="1">
        <v>2080100288759</v>
      </c>
      <c r="B34783" t="s">
        <v>32690</v>
      </c>
    </row>
    <row r="34784" spans="1:2">
      <c r="A34784" s="1">
        <v>2080100288766</v>
      </c>
      <c r="B34784" t="s">
        <v>32691</v>
      </c>
    </row>
    <row r="34785" spans="1:2">
      <c r="A34785" s="1">
        <v>2080100288773</v>
      </c>
      <c r="B34785" t="s">
        <v>32692</v>
      </c>
    </row>
    <row r="34786" spans="1:2">
      <c r="A34786" s="1">
        <v>2080100288780</v>
      </c>
      <c r="B34786" t="s">
        <v>32693</v>
      </c>
    </row>
    <row r="34787" spans="1:2">
      <c r="A34787" s="1">
        <v>2080100288797</v>
      </c>
      <c r="B34787" t="s">
        <v>23019</v>
      </c>
    </row>
    <row r="34788" spans="1:2">
      <c r="A34788" s="1">
        <v>2080100288803</v>
      </c>
      <c r="B34788" t="s">
        <v>23020</v>
      </c>
    </row>
    <row r="34789" spans="1:2">
      <c r="A34789" s="1">
        <v>2080100288810</v>
      </c>
      <c r="B34789" t="s">
        <v>23021</v>
      </c>
    </row>
    <row r="34790" spans="1:2">
      <c r="A34790" s="1">
        <v>2080100288827</v>
      </c>
      <c r="B34790" t="s">
        <v>32694</v>
      </c>
    </row>
    <row r="34791" spans="1:2">
      <c r="A34791" s="1">
        <v>2080100288834</v>
      </c>
      <c r="B34791" t="s">
        <v>32695</v>
      </c>
    </row>
    <row r="34792" spans="1:2">
      <c r="A34792" s="1">
        <v>2080100288841</v>
      </c>
      <c r="B34792" t="s">
        <v>32696</v>
      </c>
    </row>
    <row r="34793" spans="1:2">
      <c r="A34793" s="1">
        <v>2080100288858</v>
      </c>
      <c r="B34793" t="s">
        <v>23022</v>
      </c>
    </row>
    <row r="34794" spans="1:2">
      <c r="A34794" s="1">
        <v>2080100288865</v>
      </c>
      <c r="B34794" t="s">
        <v>23023</v>
      </c>
    </row>
    <row r="34795" spans="1:2">
      <c r="A34795" s="1">
        <v>2080100288872</v>
      </c>
      <c r="B34795" t="s">
        <v>23024</v>
      </c>
    </row>
    <row r="34796" spans="1:2">
      <c r="A34796" s="1">
        <v>2080100288889</v>
      </c>
      <c r="B34796" t="s">
        <v>32697</v>
      </c>
    </row>
    <row r="34797" spans="1:2">
      <c r="A34797" s="1">
        <v>2080100288896</v>
      </c>
      <c r="B34797" t="s">
        <v>32698</v>
      </c>
    </row>
    <row r="34798" spans="1:2">
      <c r="A34798" s="1">
        <v>2080100288902</v>
      </c>
      <c r="B34798" t="s">
        <v>32699</v>
      </c>
    </row>
    <row r="34799" spans="1:2">
      <c r="A34799" s="1">
        <v>2080100288919</v>
      </c>
      <c r="B34799" t="s">
        <v>32700</v>
      </c>
    </row>
    <row r="34800" spans="1:2">
      <c r="A34800" s="1">
        <v>2080100288926</v>
      </c>
      <c r="B34800" t="s">
        <v>32701</v>
      </c>
    </row>
    <row r="34801" spans="1:2">
      <c r="A34801" s="1">
        <v>2080100288933</v>
      </c>
      <c r="B34801" t="s">
        <v>32702</v>
      </c>
    </row>
    <row r="34802" spans="1:2">
      <c r="A34802" s="1">
        <v>2080100288940</v>
      </c>
      <c r="B34802" t="s">
        <v>32703</v>
      </c>
    </row>
    <row r="34803" spans="1:2">
      <c r="A34803" s="1">
        <v>2080100288957</v>
      </c>
      <c r="B34803" t="s">
        <v>32704</v>
      </c>
    </row>
    <row r="34804" spans="1:2">
      <c r="A34804" s="1">
        <v>2080100288964</v>
      </c>
      <c r="B34804" t="s">
        <v>32705</v>
      </c>
    </row>
    <row r="34805" spans="1:2">
      <c r="A34805" s="1">
        <v>2080100288971</v>
      </c>
      <c r="B34805" t="s">
        <v>32706</v>
      </c>
    </row>
    <row r="34806" spans="1:2">
      <c r="A34806" s="1">
        <v>2080100288988</v>
      </c>
      <c r="B34806" t="s">
        <v>32707</v>
      </c>
    </row>
    <row r="34807" spans="1:2">
      <c r="A34807" s="1">
        <v>2080100288995</v>
      </c>
      <c r="B34807" t="s">
        <v>32708</v>
      </c>
    </row>
    <row r="34808" spans="1:2">
      <c r="A34808" s="1">
        <v>2080100289008</v>
      </c>
      <c r="B34808" t="s">
        <v>32709</v>
      </c>
    </row>
    <row r="34809" spans="1:2">
      <c r="A34809" s="1">
        <v>2080100289015</v>
      </c>
      <c r="B34809" t="s">
        <v>32710</v>
      </c>
    </row>
    <row r="34810" spans="1:2">
      <c r="A34810" s="1">
        <v>2080100289022</v>
      </c>
      <c r="B34810" t="s">
        <v>32711</v>
      </c>
    </row>
    <row r="34811" spans="1:2">
      <c r="A34811" s="1">
        <v>2080100289039</v>
      </c>
      <c r="B34811" t="s">
        <v>32712</v>
      </c>
    </row>
    <row r="34812" spans="1:2">
      <c r="A34812" s="1">
        <v>2080100289046</v>
      </c>
      <c r="B34812" t="s">
        <v>32713</v>
      </c>
    </row>
    <row r="34813" spans="1:2">
      <c r="A34813" s="1">
        <v>2080100289053</v>
      </c>
      <c r="B34813" t="s">
        <v>32714</v>
      </c>
    </row>
    <row r="34814" spans="1:2">
      <c r="A34814" s="1">
        <v>2080100289060</v>
      </c>
      <c r="B34814" t="s">
        <v>32715</v>
      </c>
    </row>
    <row r="34815" spans="1:2">
      <c r="A34815" s="1">
        <v>2080100289077</v>
      </c>
      <c r="B34815" t="s">
        <v>32716</v>
      </c>
    </row>
    <row r="34816" spans="1:2">
      <c r="A34816" s="1">
        <v>2080100289084</v>
      </c>
      <c r="B34816" t="s">
        <v>32717</v>
      </c>
    </row>
    <row r="34817" spans="1:2">
      <c r="A34817" s="1">
        <v>2080100289091</v>
      </c>
      <c r="B34817" t="s">
        <v>32718</v>
      </c>
    </row>
    <row r="34818" spans="1:2">
      <c r="A34818" s="1">
        <v>2080100289107</v>
      </c>
      <c r="B34818" t="s">
        <v>32719</v>
      </c>
    </row>
    <row r="34819" spans="1:2">
      <c r="A34819" s="1">
        <v>2080100289114</v>
      </c>
      <c r="B34819" t="s">
        <v>32720</v>
      </c>
    </row>
    <row r="34820" spans="1:2">
      <c r="A34820" s="1">
        <v>2080100289121</v>
      </c>
      <c r="B34820" t="s">
        <v>32721</v>
      </c>
    </row>
    <row r="34821" spans="1:2">
      <c r="A34821" s="1">
        <v>2080100289138</v>
      </c>
      <c r="B34821" t="s">
        <v>32722</v>
      </c>
    </row>
    <row r="34822" spans="1:2">
      <c r="A34822" s="1">
        <v>2080100289145</v>
      </c>
      <c r="B34822" t="s">
        <v>32723</v>
      </c>
    </row>
    <row r="34823" spans="1:2">
      <c r="A34823" s="1">
        <v>2080100289152</v>
      </c>
      <c r="B34823" t="s">
        <v>32724</v>
      </c>
    </row>
    <row r="34824" spans="1:2">
      <c r="A34824" s="1">
        <v>2080100289169</v>
      </c>
      <c r="B34824" t="s">
        <v>32725</v>
      </c>
    </row>
    <row r="34825" spans="1:2">
      <c r="A34825" s="1">
        <v>2080100289176</v>
      </c>
      <c r="B34825" t="s">
        <v>32726</v>
      </c>
    </row>
    <row r="34826" spans="1:2">
      <c r="A34826" s="1">
        <v>2080100289183</v>
      </c>
      <c r="B34826" t="s">
        <v>32727</v>
      </c>
    </row>
    <row r="34827" spans="1:2">
      <c r="A34827" s="1">
        <v>2080100289190</v>
      </c>
      <c r="B34827" t="s">
        <v>23879</v>
      </c>
    </row>
    <row r="34828" spans="1:2">
      <c r="A34828" s="1">
        <v>2080100289206</v>
      </c>
      <c r="B34828" t="s">
        <v>23880</v>
      </c>
    </row>
    <row r="34829" spans="1:2">
      <c r="A34829" s="1">
        <v>2080100289213</v>
      </c>
      <c r="B34829" t="s">
        <v>32728</v>
      </c>
    </row>
    <row r="34830" spans="1:2">
      <c r="A34830" s="1">
        <v>2080100289220</v>
      </c>
      <c r="B34830" t="s">
        <v>32729</v>
      </c>
    </row>
    <row r="34831" spans="1:2">
      <c r="A34831" s="1">
        <v>2080100289237</v>
      </c>
      <c r="B34831" t="s">
        <v>32730</v>
      </c>
    </row>
    <row r="34832" spans="1:2">
      <c r="A34832" s="1">
        <v>2080100289244</v>
      </c>
      <c r="B34832" t="s">
        <v>32731</v>
      </c>
    </row>
    <row r="34833" spans="1:2">
      <c r="A34833" s="1">
        <v>2080100289251</v>
      </c>
      <c r="B34833" t="s">
        <v>32732</v>
      </c>
    </row>
    <row r="34834" spans="1:2">
      <c r="A34834" s="1">
        <v>2080100289268</v>
      </c>
      <c r="B34834" t="s">
        <v>32733</v>
      </c>
    </row>
    <row r="34835" spans="1:2">
      <c r="A34835" s="1">
        <v>2080100289275</v>
      </c>
      <c r="B34835" t="s">
        <v>32734</v>
      </c>
    </row>
    <row r="34836" spans="1:2">
      <c r="A34836" s="1">
        <v>2080100289282</v>
      </c>
      <c r="B34836" t="s">
        <v>32735</v>
      </c>
    </row>
    <row r="34837" spans="1:2">
      <c r="A34837" s="1">
        <v>2080100289299</v>
      </c>
      <c r="B34837" t="s">
        <v>32736</v>
      </c>
    </row>
    <row r="34838" spans="1:2">
      <c r="A34838" s="1">
        <v>2080100289305</v>
      </c>
      <c r="B34838" t="s">
        <v>32737</v>
      </c>
    </row>
    <row r="34839" spans="1:2">
      <c r="A34839" s="1">
        <v>2080100289312</v>
      </c>
      <c r="B34839" t="s">
        <v>32738</v>
      </c>
    </row>
    <row r="34840" spans="1:2">
      <c r="A34840" s="1">
        <v>2080100289329</v>
      </c>
      <c r="B34840" t="s">
        <v>32739</v>
      </c>
    </row>
    <row r="34841" spans="1:2">
      <c r="A34841" s="1">
        <v>2080100289336</v>
      </c>
      <c r="B34841" t="s">
        <v>32740</v>
      </c>
    </row>
    <row r="34842" spans="1:2">
      <c r="A34842" s="1">
        <v>2080100289343</v>
      </c>
      <c r="B34842" t="s">
        <v>32741</v>
      </c>
    </row>
    <row r="34843" spans="1:2">
      <c r="A34843" s="1">
        <v>2080100289350</v>
      </c>
      <c r="B34843" t="s">
        <v>32742</v>
      </c>
    </row>
    <row r="34844" spans="1:2">
      <c r="A34844" s="1">
        <v>2080100289367</v>
      </c>
      <c r="B34844" t="s">
        <v>32743</v>
      </c>
    </row>
    <row r="34845" spans="1:2">
      <c r="A34845" s="1">
        <v>2080100289374</v>
      </c>
      <c r="B34845" t="s">
        <v>32744</v>
      </c>
    </row>
    <row r="34846" spans="1:2">
      <c r="A34846" s="1">
        <v>2080100289381</v>
      </c>
      <c r="B34846" t="s">
        <v>32745</v>
      </c>
    </row>
    <row r="34847" spans="1:2">
      <c r="A34847" s="1">
        <v>2080100289398</v>
      </c>
      <c r="B34847" t="s">
        <v>32746</v>
      </c>
    </row>
    <row r="34848" spans="1:2">
      <c r="A34848" s="1">
        <v>2080100289404</v>
      </c>
      <c r="B34848" t="s">
        <v>32747</v>
      </c>
    </row>
    <row r="34849" spans="1:2">
      <c r="A34849" s="1">
        <v>2080100289411</v>
      </c>
      <c r="B34849" t="s">
        <v>32748</v>
      </c>
    </row>
    <row r="34850" spans="1:2">
      <c r="A34850" s="1">
        <v>2080100289428</v>
      </c>
      <c r="B34850" t="s">
        <v>32749</v>
      </c>
    </row>
    <row r="34851" spans="1:2">
      <c r="A34851" s="1">
        <v>2080100289435</v>
      </c>
      <c r="B34851" t="s">
        <v>23881</v>
      </c>
    </row>
    <row r="34852" spans="1:2">
      <c r="A34852" s="1">
        <v>2080100289442</v>
      </c>
      <c r="B34852" t="s">
        <v>23882</v>
      </c>
    </row>
    <row r="34853" spans="1:2">
      <c r="A34853" s="1">
        <v>2080100289459</v>
      </c>
      <c r="B34853" t="s">
        <v>32750</v>
      </c>
    </row>
    <row r="34854" spans="1:2">
      <c r="A34854" s="1">
        <v>2080100289466</v>
      </c>
      <c r="B34854" t="s">
        <v>32750</v>
      </c>
    </row>
    <row r="34855" spans="1:2">
      <c r="A34855" s="1">
        <v>2080100289473</v>
      </c>
      <c r="B34855" t="s">
        <v>23883</v>
      </c>
    </row>
    <row r="34856" spans="1:2">
      <c r="A34856" s="1">
        <v>2080100289480</v>
      </c>
      <c r="B34856" t="s">
        <v>23884</v>
      </c>
    </row>
    <row r="34857" spans="1:2">
      <c r="A34857" s="1">
        <v>2080100289497</v>
      </c>
      <c r="B34857" t="s">
        <v>32751</v>
      </c>
    </row>
    <row r="34858" spans="1:2">
      <c r="A34858" s="1">
        <v>2080100289503</v>
      </c>
      <c r="B34858" t="s">
        <v>32752</v>
      </c>
    </row>
    <row r="34859" spans="1:2">
      <c r="A34859" s="1">
        <v>2080100289510</v>
      </c>
      <c r="B34859" t="s">
        <v>32753</v>
      </c>
    </row>
    <row r="34860" spans="1:2">
      <c r="A34860" s="1">
        <v>2080100289527</v>
      </c>
      <c r="B34860" t="s">
        <v>32754</v>
      </c>
    </row>
    <row r="34861" spans="1:2">
      <c r="A34861" s="1">
        <v>2080100289534</v>
      </c>
      <c r="B34861" t="s">
        <v>32755</v>
      </c>
    </row>
    <row r="34862" spans="1:2">
      <c r="A34862" s="1">
        <v>2080100289541</v>
      </c>
      <c r="B34862" t="s">
        <v>32756</v>
      </c>
    </row>
    <row r="34863" spans="1:2">
      <c r="A34863" s="1">
        <v>2080100289558</v>
      </c>
      <c r="B34863" t="s">
        <v>32757</v>
      </c>
    </row>
    <row r="34864" spans="1:2">
      <c r="A34864" s="1">
        <v>2080100289565</v>
      </c>
      <c r="B34864" t="s">
        <v>32758</v>
      </c>
    </row>
    <row r="34865" spans="1:2">
      <c r="A34865" s="1">
        <v>2080100289572</v>
      </c>
      <c r="B34865" t="s">
        <v>32759</v>
      </c>
    </row>
    <row r="34866" spans="1:2">
      <c r="A34866" s="1">
        <v>2080100289589</v>
      </c>
      <c r="B34866" t="s">
        <v>32760</v>
      </c>
    </row>
    <row r="34867" spans="1:2">
      <c r="A34867" s="1">
        <v>2080100289596</v>
      </c>
      <c r="B34867" t="s">
        <v>32761</v>
      </c>
    </row>
    <row r="34868" spans="1:2">
      <c r="A34868" s="1">
        <v>2080100289602</v>
      </c>
      <c r="B34868" t="s">
        <v>32762</v>
      </c>
    </row>
    <row r="34869" spans="1:2">
      <c r="A34869" s="1">
        <v>2080100289619</v>
      </c>
      <c r="B34869" t="s">
        <v>32763</v>
      </c>
    </row>
    <row r="34870" spans="1:2">
      <c r="A34870" s="1">
        <v>2080100289626</v>
      </c>
      <c r="B34870" t="s">
        <v>32764</v>
      </c>
    </row>
    <row r="34871" spans="1:2">
      <c r="A34871" s="1">
        <v>2080100289633</v>
      </c>
      <c r="B34871" t="s">
        <v>32765</v>
      </c>
    </row>
    <row r="34872" spans="1:2">
      <c r="A34872" s="1">
        <v>2080100289640</v>
      </c>
      <c r="B34872" t="s">
        <v>32766</v>
      </c>
    </row>
    <row r="34873" spans="1:2">
      <c r="A34873" s="1">
        <v>2080100289657</v>
      </c>
      <c r="B34873" t="s">
        <v>32767</v>
      </c>
    </row>
    <row r="34874" spans="1:2">
      <c r="A34874" s="1">
        <v>2080100289664</v>
      </c>
      <c r="B34874" t="s">
        <v>32768</v>
      </c>
    </row>
    <row r="34875" spans="1:2">
      <c r="A34875" s="1">
        <v>2080100289671</v>
      </c>
      <c r="B34875" t="s">
        <v>32769</v>
      </c>
    </row>
    <row r="34876" spans="1:2">
      <c r="A34876" s="1">
        <v>2080100289688</v>
      </c>
      <c r="B34876" t="s">
        <v>32770</v>
      </c>
    </row>
    <row r="34877" spans="1:2">
      <c r="A34877" s="1">
        <v>2080100289695</v>
      </c>
      <c r="B34877" t="s">
        <v>32771</v>
      </c>
    </row>
    <row r="34878" spans="1:2">
      <c r="A34878" s="1">
        <v>2080100289701</v>
      </c>
      <c r="B34878" t="s">
        <v>32772</v>
      </c>
    </row>
    <row r="34879" spans="1:2">
      <c r="A34879" s="1">
        <v>2080100289718</v>
      </c>
      <c r="B34879" t="s">
        <v>32773</v>
      </c>
    </row>
    <row r="34880" spans="1:2">
      <c r="A34880" s="1">
        <v>2080100289725</v>
      </c>
      <c r="B34880" t="s">
        <v>32774</v>
      </c>
    </row>
    <row r="34881" spans="1:2">
      <c r="A34881" s="1">
        <v>2080100289732</v>
      </c>
      <c r="B34881" t="s">
        <v>32775</v>
      </c>
    </row>
    <row r="34882" spans="1:2">
      <c r="A34882" s="1">
        <v>2080100289749</v>
      </c>
      <c r="B34882" t="s">
        <v>32776</v>
      </c>
    </row>
    <row r="34883" spans="1:2">
      <c r="A34883" s="1">
        <v>2080100289756</v>
      </c>
      <c r="B34883" t="s">
        <v>32777</v>
      </c>
    </row>
    <row r="34884" spans="1:2">
      <c r="A34884" s="1">
        <v>2080100289763</v>
      </c>
      <c r="B34884" t="s">
        <v>32778</v>
      </c>
    </row>
    <row r="34885" spans="1:2">
      <c r="A34885" s="1">
        <v>2080100289770</v>
      </c>
      <c r="B34885" t="s">
        <v>32779</v>
      </c>
    </row>
    <row r="34886" spans="1:2">
      <c r="A34886" s="1">
        <v>2080100289787</v>
      </c>
      <c r="B34886" t="s">
        <v>32780</v>
      </c>
    </row>
    <row r="34887" spans="1:2">
      <c r="A34887" s="1">
        <v>2080100289794</v>
      </c>
      <c r="B34887" t="s">
        <v>32781</v>
      </c>
    </row>
    <row r="34888" spans="1:2">
      <c r="A34888" s="1">
        <v>2080100289800</v>
      </c>
      <c r="B34888" t="s">
        <v>32782</v>
      </c>
    </row>
    <row r="34889" spans="1:2">
      <c r="A34889" s="1">
        <v>2080100289817</v>
      </c>
      <c r="B34889" t="s">
        <v>32783</v>
      </c>
    </row>
    <row r="34890" spans="1:2">
      <c r="A34890" s="1">
        <v>2080100289824</v>
      </c>
      <c r="B34890" t="s">
        <v>32784</v>
      </c>
    </row>
    <row r="34891" spans="1:2">
      <c r="A34891" s="1">
        <v>2080100289831</v>
      </c>
      <c r="B34891" t="s">
        <v>32785</v>
      </c>
    </row>
    <row r="34892" spans="1:2">
      <c r="A34892" s="1">
        <v>2080100289848</v>
      </c>
      <c r="B34892" t="s">
        <v>32786</v>
      </c>
    </row>
    <row r="34893" spans="1:2">
      <c r="A34893" s="1">
        <v>2080100289855</v>
      </c>
      <c r="B34893" t="s">
        <v>32787</v>
      </c>
    </row>
    <row r="34894" spans="1:2">
      <c r="A34894" s="1">
        <v>2080100289862</v>
      </c>
      <c r="B34894" t="s">
        <v>32788</v>
      </c>
    </row>
    <row r="34895" spans="1:2">
      <c r="A34895" s="1">
        <v>2080100289879</v>
      </c>
      <c r="B34895" t="s">
        <v>32789</v>
      </c>
    </row>
    <row r="34896" spans="1:2">
      <c r="A34896" s="1">
        <v>2080100289886</v>
      </c>
      <c r="B34896" t="s">
        <v>32790</v>
      </c>
    </row>
    <row r="34897" spans="1:2">
      <c r="A34897" s="1">
        <v>2080100289893</v>
      </c>
      <c r="B34897" t="s">
        <v>32791</v>
      </c>
    </row>
    <row r="34898" spans="1:2">
      <c r="A34898" s="1">
        <v>2080100289909</v>
      </c>
      <c r="B34898" t="s">
        <v>32792</v>
      </c>
    </row>
    <row r="34899" spans="1:2">
      <c r="A34899" s="1">
        <v>2080100289916</v>
      </c>
      <c r="B34899" t="s">
        <v>32793</v>
      </c>
    </row>
    <row r="34900" spans="1:2">
      <c r="A34900" s="1">
        <v>2080100289923</v>
      </c>
      <c r="B34900" t="s">
        <v>32794</v>
      </c>
    </row>
    <row r="34901" spans="1:2">
      <c r="A34901" s="1">
        <v>2080100289930</v>
      </c>
      <c r="B34901" t="s">
        <v>32795</v>
      </c>
    </row>
    <row r="34902" spans="1:2">
      <c r="A34902" s="1">
        <v>2080100289947</v>
      </c>
      <c r="B34902" t="s">
        <v>32796</v>
      </c>
    </row>
    <row r="34903" spans="1:2">
      <c r="A34903" s="1">
        <v>2080100289954</v>
      </c>
      <c r="B34903" t="s">
        <v>32797</v>
      </c>
    </row>
    <row r="34904" spans="1:2">
      <c r="A34904" s="1">
        <v>2080100289961</v>
      </c>
      <c r="B34904" t="s">
        <v>32798</v>
      </c>
    </row>
    <row r="34905" spans="1:2">
      <c r="A34905" s="1">
        <v>2080100289978</v>
      </c>
      <c r="B34905" t="s">
        <v>32799</v>
      </c>
    </row>
    <row r="34906" spans="1:2">
      <c r="A34906" s="1">
        <v>2080100289985</v>
      </c>
      <c r="B34906" t="s">
        <v>32800</v>
      </c>
    </row>
    <row r="34907" spans="1:2">
      <c r="A34907" s="1">
        <v>2080100289992</v>
      </c>
      <c r="B34907" t="s">
        <v>32801</v>
      </c>
    </row>
    <row r="34908" spans="1:2">
      <c r="A34908" s="1">
        <v>2080100290004</v>
      </c>
      <c r="B34908" t="s">
        <v>32802</v>
      </c>
    </row>
    <row r="34909" spans="1:2">
      <c r="A34909" s="1">
        <v>2080100290011</v>
      </c>
      <c r="B34909" t="s">
        <v>32803</v>
      </c>
    </row>
    <row r="34910" spans="1:2">
      <c r="A34910" s="1">
        <v>2080100290028</v>
      </c>
      <c r="B34910" t="s">
        <v>32804</v>
      </c>
    </row>
    <row r="34911" spans="1:2">
      <c r="A34911" s="1">
        <v>2080100290035</v>
      </c>
      <c r="B34911" t="s">
        <v>32805</v>
      </c>
    </row>
    <row r="34912" spans="1:2">
      <c r="A34912" s="1">
        <v>2080100290042</v>
      </c>
      <c r="B34912" t="s">
        <v>32806</v>
      </c>
    </row>
    <row r="34913" spans="1:2">
      <c r="A34913" s="1">
        <v>2080100290059</v>
      </c>
      <c r="B34913" t="s">
        <v>32807</v>
      </c>
    </row>
    <row r="34914" spans="1:2">
      <c r="A34914" s="1">
        <v>2080100290066</v>
      </c>
      <c r="B34914" t="s">
        <v>32808</v>
      </c>
    </row>
    <row r="34915" spans="1:2">
      <c r="A34915" s="1">
        <v>2080100290073</v>
      </c>
      <c r="B34915" t="s">
        <v>32809</v>
      </c>
    </row>
    <row r="34916" spans="1:2">
      <c r="A34916" s="1">
        <v>2080100290080</v>
      </c>
      <c r="B34916" t="s">
        <v>32810</v>
      </c>
    </row>
    <row r="34917" spans="1:2">
      <c r="A34917" s="1">
        <v>2080100290097</v>
      </c>
      <c r="B34917" t="s">
        <v>32811</v>
      </c>
    </row>
    <row r="34918" spans="1:2">
      <c r="A34918" s="1">
        <v>2080100290103</v>
      </c>
      <c r="B34918" t="s">
        <v>32812</v>
      </c>
    </row>
    <row r="34919" spans="1:2">
      <c r="A34919" s="1">
        <v>2080100290110</v>
      </c>
      <c r="B34919" t="s">
        <v>32813</v>
      </c>
    </row>
    <row r="34920" spans="1:2">
      <c r="A34920" s="1">
        <v>2080100290127</v>
      </c>
      <c r="B34920" t="s">
        <v>32814</v>
      </c>
    </row>
    <row r="34921" spans="1:2">
      <c r="A34921" s="1">
        <v>2080100290134</v>
      </c>
      <c r="B34921" t="s">
        <v>32815</v>
      </c>
    </row>
    <row r="34922" spans="1:2">
      <c r="A34922" s="1">
        <v>2080100290141</v>
      </c>
      <c r="B34922" t="s">
        <v>32816</v>
      </c>
    </row>
    <row r="34923" spans="1:2">
      <c r="A34923" s="1">
        <v>2080100290158</v>
      </c>
      <c r="B34923" t="s">
        <v>32817</v>
      </c>
    </row>
    <row r="34924" spans="1:2">
      <c r="A34924" s="1">
        <v>2080100290165</v>
      </c>
      <c r="B34924" t="s">
        <v>32818</v>
      </c>
    </row>
    <row r="34925" spans="1:2">
      <c r="A34925" s="1">
        <v>2080100290172</v>
      </c>
      <c r="B34925" t="s">
        <v>32819</v>
      </c>
    </row>
    <row r="34926" spans="1:2">
      <c r="A34926" s="1">
        <v>2080100290189</v>
      </c>
      <c r="B34926" t="s">
        <v>32820</v>
      </c>
    </row>
    <row r="34927" spans="1:2">
      <c r="A34927" s="1">
        <v>2080100290196</v>
      </c>
      <c r="B34927" t="s">
        <v>32821</v>
      </c>
    </row>
    <row r="34928" spans="1:2">
      <c r="A34928" s="1">
        <v>2080100290202</v>
      </c>
      <c r="B34928" t="s">
        <v>32822</v>
      </c>
    </row>
    <row r="34929" spans="1:2">
      <c r="A34929" s="1">
        <v>2080100290219</v>
      </c>
      <c r="B34929" t="s">
        <v>32823</v>
      </c>
    </row>
    <row r="34930" spans="1:2">
      <c r="A34930" s="1">
        <v>2080100290226</v>
      </c>
      <c r="B34930" t="s">
        <v>32824</v>
      </c>
    </row>
    <row r="34931" spans="1:2">
      <c r="A34931" s="1">
        <v>2080100290233</v>
      </c>
      <c r="B34931" t="s">
        <v>32825</v>
      </c>
    </row>
    <row r="34932" spans="1:2">
      <c r="A34932" s="1">
        <v>2080100290240</v>
      </c>
      <c r="B34932" t="s">
        <v>32826</v>
      </c>
    </row>
    <row r="34933" spans="1:2">
      <c r="A34933" s="1">
        <v>2080100290257</v>
      </c>
      <c r="B34933" t="s">
        <v>32827</v>
      </c>
    </row>
    <row r="34934" spans="1:2">
      <c r="A34934" s="1">
        <v>2080100290264</v>
      </c>
      <c r="B34934" t="s">
        <v>32828</v>
      </c>
    </row>
    <row r="34935" spans="1:2">
      <c r="A34935" s="1">
        <v>2080100290271</v>
      </c>
      <c r="B34935" t="s">
        <v>23890</v>
      </c>
    </row>
    <row r="34936" spans="1:2">
      <c r="A34936" s="1">
        <v>2080100290288</v>
      </c>
      <c r="B34936" t="s">
        <v>23891</v>
      </c>
    </row>
    <row r="34937" spans="1:2">
      <c r="A34937" s="1">
        <v>2080100290295</v>
      </c>
      <c r="B34937" t="s">
        <v>23892</v>
      </c>
    </row>
    <row r="34938" spans="1:2">
      <c r="A34938" s="1">
        <v>2080100290301</v>
      </c>
      <c r="B34938" t="s">
        <v>23893</v>
      </c>
    </row>
    <row r="34939" spans="1:2">
      <c r="A34939" s="1">
        <v>2080100290318</v>
      </c>
      <c r="B34939" t="s">
        <v>23894</v>
      </c>
    </row>
    <row r="34940" spans="1:2">
      <c r="A34940" s="1">
        <v>2080100290325</v>
      </c>
      <c r="B34940" t="s">
        <v>23895</v>
      </c>
    </row>
    <row r="34941" spans="1:2">
      <c r="A34941" s="1">
        <v>2080100290332</v>
      </c>
      <c r="B34941" t="s">
        <v>23896</v>
      </c>
    </row>
    <row r="34942" spans="1:2">
      <c r="A34942" s="1">
        <v>2080100290349</v>
      </c>
      <c r="B34942" t="s">
        <v>23897</v>
      </c>
    </row>
    <row r="34943" spans="1:2">
      <c r="A34943" s="1">
        <v>2080100290356</v>
      </c>
      <c r="B34943" t="s">
        <v>32829</v>
      </c>
    </row>
    <row r="34944" spans="1:2">
      <c r="A34944" s="1">
        <v>2080100290363</v>
      </c>
      <c r="B34944" t="s">
        <v>32830</v>
      </c>
    </row>
    <row r="34945" spans="1:2">
      <c r="A34945" s="1">
        <v>2080100290370</v>
      </c>
      <c r="B34945" t="s">
        <v>32831</v>
      </c>
    </row>
    <row r="34946" spans="1:2">
      <c r="A34946" s="1">
        <v>2080100290387</v>
      </c>
      <c r="B34946" t="s">
        <v>32832</v>
      </c>
    </row>
    <row r="34947" spans="1:2">
      <c r="A34947" s="1">
        <v>2080100290394</v>
      </c>
      <c r="B34947" t="s">
        <v>32833</v>
      </c>
    </row>
    <row r="34948" spans="1:2">
      <c r="A34948" s="1">
        <v>2080100290400</v>
      </c>
      <c r="B34948" t="s">
        <v>32834</v>
      </c>
    </row>
    <row r="34949" spans="1:2">
      <c r="A34949" s="1">
        <v>2080100290417</v>
      </c>
      <c r="B34949" t="s">
        <v>32835</v>
      </c>
    </row>
    <row r="34950" spans="1:2">
      <c r="A34950" s="1">
        <v>2080100290424</v>
      </c>
      <c r="B34950" t="s">
        <v>32836</v>
      </c>
    </row>
    <row r="34951" spans="1:2">
      <c r="A34951" s="1">
        <v>2080100290431</v>
      </c>
      <c r="B34951" t="s">
        <v>32837</v>
      </c>
    </row>
    <row r="34952" spans="1:2">
      <c r="A34952" s="1">
        <v>2080100290448</v>
      </c>
      <c r="B34952" t="s">
        <v>32838</v>
      </c>
    </row>
    <row r="34953" spans="1:2">
      <c r="A34953" s="1">
        <v>2080100290455</v>
      </c>
      <c r="B34953" t="s">
        <v>32839</v>
      </c>
    </row>
    <row r="34954" spans="1:2">
      <c r="A34954" s="1">
        <v>2080100290462</v>
      </c>
      <c r="B34954" t="s">
        <v>32840</v>
      </c>
    </row>
    <row r="34955" spans="1:2">
      <c r="A34955" s="1">
        <v>2080100290479</v>
      </c>
      <c r="B34955" t="s">
        <v>32841</v>
      </c>
    </row>
    <row r="34956" spans="1:2">
      <c r="A34956" s="1">
        <v>2080100290486</v>
      </c>
      <c r="B34956" t="s">
        <v>32842</v>
      </c>
    </row>
    <row r="34957" spans="1:2">
      <c r="A34957" s="1">
        <v>2080100290493</v>
      </c>
      <c r="B34957" t="s">
        <v>26895</v>
      </c>
    </row>
    <row r="34958" spans="1:2">
      <c r="A34958" s="1">
        <v>2080100290509</v>
      </c>
      <c r="B34958" t="s">
        <v>32843</v>
      </c>
    </row>
    <row r="34959" spans="1:2">
      <c r="A34959" s="1">
        <v>2080100290516</v>
      </c>
      <c r="B34959" t="s">
        <v>26937</v>
      </c>
    </row>
    <row r="34960" spans="1:2">
      <c r="A34960" s="1">
        <v>2080100290523</v>
      </c>
      <c r="B34960" t="s">
        <v>32844</v>
      </c>
    </row>
    <row r="34961" spans="1:2">
      <c r="A34961" s="1">
        <v>2080100290530</v>
      </c>
      <c r="B34961" t="s">
        <v>32845</v>
      </c>
    </row>
    <row r="34962" spans="1:2">
      <c r="A34962" s="1">
        <v>2080100290547</v>
      </c>
      <c r="B34962" t="s">
        <v>32846</v>
      </c>
    </row>
    <row r="34963" spans="1:2">
      <c r="A34963" s="1">
        <v>2080100290554</v>
      </c>
      <c r="B34963" t="s">
        <v>32847</v>
      </c>
    </row>
    <row r="34964" spans="1:2">
      <c r="A34964" s="1">
        <v>2080100290561</v>
      </c>
      <c r="B34964" t="s">
        <v>32848</v>
      </c>
    </row>
    <row r="34965" spans="1:2">
      <c r="A34965" s="1">
        <v>2080100290578</v>
      </c>
      <c r="B34965" t="s">
        <v>23906</v>
      </c>
    </row>
    <row r="34966" spans="1:2">
      <c r="A34966" s="1">
        <v>2080100290585</v>
      </c>
      <c r="B34966" t="s">
        <v>23907</v>
      </c>
    </row>
    <row r="34967" spans="1:2">
      <c r="A34967" s="1">
        <v>2080100290592</v>
      </c>
      <c r="B34967" t="s">
        <v>23908</v>
      </c>
    </row>
    <row r="34968" spans="1:2">
      <c r="A34968" s="1">
        <v>2080100290608</v>
      </c>
      <c r="B34968" t="s">
        <v>23909</v>
      </c>
    </row>
    <row r="34969" spans="1:2">
      <c r="A34969" s="1">
        <v>2080100290615</v>
      </c>
      <c r="B34969" t="s">
        <v>23910</v>
      </c>
    </row>
    <row r="34970" spans="1:2">
      <c r="A34970" s="1">
        <v>2080100290622</v>
      </c>
      <c r="B34970" t="s">
        <v>23911</v>
      </c>
    </row>
    <row r="34971" spans="1:2">
      <c r="A34971" s="1">
        <v>2080100290639</v>
      </c>
      <c r="B34971" t="s">
        <v>23912</v>
      </c>
    </row>
    <row r="34972" spans="1:2">
      <c r="A34972" s="1">
        <v>2080100290646</v>
      </c>
      <c r="B34972" t="s">
        <v>32849</v>
      </c>
    </row>
    <row r="34973" spans="1:2">
      <c r="A34973" s="1">
        <v>2080100290653</v>
      </c>
      <c r="B34973" t="s">
        <v>23913</v>
      </c>
    </row>
    <row r="34974" spans="1:2">
      <c r="A34974" s="1">
        <v>2080100290660</v>
      </c>
      <c r="B34974" t="s">
        <v>26935</v>
      </c>
    </row>
    <row r="34975" spans="1:2">
      <c r="A34975" s="1">
        <v>2080100290677</v>
      </c>
      <c r="B34975" t="s">
        <v>32850</v>
      </c>
    </row>
    <row r="34976" spans="1:2">
      <c r="A34976" s="1">
        <v>2080100290684</v>
      </c>
      <c r="B34976" t="s">
        <v>32851</v>
      </c>
    </row>
    <row r="34977" spans="1:2">
      <c r="A34977" s="1">
        <v>2080100290691</v>
      </c>
      <c r="B34977" t="s">
        <v>32852</v>
      </c>
    </row>
    <row r="34978" spans="1:2">
      <c r="A34978" s="1">
        <v>2080100290707</v>
      </c>
      <c r="B34978" t="s">
        <v>32853</v>
      </c>
    </row>
    <row r="34979" spans="1:2">
      <c r="A34979" s="1">
        <v>2080100290714</v>
      </c>
      <c r="B34979" t="s">
        <v>32854</v>
      </c>
    </row>
    <row r="34980" spans="1:2">
      <c r="A34980" s="1">
        <v>2080100290721</v>
      </c>
      <c r="B34980" t="s">
        <v>32855</v>
      </c>
    </row>
    <row r="34981" spans="1:2">
      <c r="A34981" s="1">
        <v>2080100290738</v>
      </c>
      <c r="B34981" t="s">
        <v>32856</v>
      </c>
    </row>
    <row r="34982" spans="1:2">
      <c r="A34982" s="1">
        <v>2080100290745</v>
      </c>
      <c r="B34982" t="s">
        <v>32857</v>
      </c>
    </row>
    <row r="34983" spans="1:2">
      <c r="A34983" s="1">
        <v>2080100290752</v>
      </c>
      <c r="B34983" t="s">
        <v>32858</v>
      </c>
    </row>
    <row r="34984" spans="1:2">
      <c r="A34984" s="1">
        <v>2080100290769</v>
      </c>
      <c r="B34984" t="s">
        <v>32859</v>
      </c>
    </row>
    <row r="34985" spans="1:2">
      <c r="A34985" s="1">
        <v>2080100290776</v>
      </c>
      <c r="B34985" t="s">
        <v>32860</v>
      </c>
    </row>
    <row r="34986" spans="1:2">
      <c r="A34986" s="1">
        <v>2080100290783</v>
      </c>
      <c r="B34986" t="s">
        <v>32861</v>
      </c>
    </row>
    <row r="34987" spans="1:2">
      <c r="A34987" s="1">
        <v>2080100290790</v>
      </c>
      <c r="B34987" t="s">
        <v>32862</v>
      </c>
    </row>
    <row r="34988" spans="1:2">
      <c r="A34988" s="1">
        <v>2080100290806</v>
      </c>
      <c r="B34988" t="s">
        <v>32863</v>
      </c>
    </row>
    <row r="34989" spans="1:2">
      <c r="A34989" s="1">
        <v>2080100290813</v>
      </c>
      <c r="B34989" t="s">
        <v>32864</v>
      </c>
    </row>
    <row r="34990" spans="1:2">
      <c r="A34990" s="1">
        <v>2080100290820</v>
      </c>
      <c r="B34990" t="s">
        <v>32865</v>
      </c>
    </row>
    <row r="34991" spans="1:2">
      <c r="A34991" s="1">
        <v>2080100290837</v>
      </c>
      <c r="B34991" t="s">
        <v>32866</v>
      </c>
    </row>
    <row r="34992" spans="1:2">
      <c r="A34992" s="1">
        <v>2080100290844</v>
      </c>
      <c r="B34992" t="s">
        <v>32867</v>
      </c>
    </row>
    <row r="34993" spans="1:2">
      <c r="A34993" s="1">
        <v>2080100290851</v>
      </c>
      <c r="B34993" t="s">
        <v>32868</v>
      </c>
    </row>
    <row r="34994" spans="1:2">
      <c r="A34994" s="1">
        <v>2080100290868</v>
      </c>
      <c r="B34994" t="s">
        <v>32869</v>
      </c>
    </row>
    <row r="34995" spans="1:2">
      <c r="A34995" s="1">
        <v>2080100290875</v>
      </c>
      <c r="B34995" t="s">
        <v>32870</v>
      </c>
    </row>
    <row r="34996" spans="1:2">
      <c r="A34996" s="1">
        <v>2080100290882</v>
      </c>
      <c r="B34996" t="s">
        <v>32871</v>
      </c>
    </row>
    <row r="34997" spans="1:2">
      <c r="A34997" s="1">
        <v>2080100290899</v>
      </c>
      <c r="B34997" t="s">
        <v>32872</v>
      </c>
    </row>
    <row r="34998" spans="1:2">
      <c r="A34998" s="1">
        <v>2080100290905</v>
      </c>
      <c r="B34998" t="s">
        <v>32873</v>
      </c>
    </row>
    <row r="34999" spans="1:2">
      <c r="A34999" s="1">
        <v>2080100290912</v>
      </c>
      <c r="B34999" t="s">
        <v>32874</v>
      </c>
    </row>
    <row r="35000" spans="1:2">
      <c r="A35000" s="1">
        <v>2080100290929</v>
      </c>
      <c r="B35000" t="s">
        <v>32875</v>
      </c>
    </row>
    <row r="35001" spans="1:2">
      <c r="A35001" s="1">
        <v>2080100290936</v>
      </c>
      <c r="B35001" t="s">
        <v>32876</v>
      </c>
    </row>
    <row r="35002" spans="1:2">
      <c r="A35002" s="1">
        <v>2080100290943</v>
      </c>
      <c r="B35002" t="s">
        <v>32877</v>
      </c>
    </row>
    <row r="35003" spans="1:2">
      <c r="A35003" s="1">
        <v>2080100290950</v>
      </c>
      <c r="B35003" t="s">
        <v>32878</v>
      </c>
    </row>
    <row r="35004" spans="1:2">
      <c r="A35004" s="1">
        <v>2080100290967</v>
      </c>
      <c r="B35004" t="s">
        <v>32879</v>
      </c>
    </row>
    <row r="35005" spans="1:2">
      <c r="A35005" s="1">
        <v>2080100290974</v>
      </c>
      <c r="B35005" t="s">
        <v>32880</v>
      </c>
    </row>
    <row r="35006" spans="1:2">
      <c r="A35006" s="1">
        <v>2080100290981</v>
      </c>
      <c r="B35006" t="s">
        <v>32881</v>
      </c>
    </row>
    <row r="35007" spans="1:2">
      <c r="A35007" s="1">
        <v>2080100290998</v>
      </c>
      <c r="B35007" t="s">
        <v>32882</v>
      </c>
    </row>
    <row r="35008" spans="1:2">
      <c r="A35008" s="1">
        <v>2080100291001</v>
      </c>
      <c r="B35008" t="s">
        <v>32883</v>
      </c>
    </row>
    <row r="35009" spans="1:2">
      <c r="A35009" s="1">
        <v>2080100291018</v>
      </c>
      <c r="B35009" t="s">
        <v>32884</v>
      </c>
    </row>
    <row r="35010" spans="1:2">
      <c r="A35010" s="1">
        <v>2080100291025</v>
      </c>
      <c r="B35010" t="s">
        <v>32885</v>
      </c>
    </row>
    <row r="35011" spans="1:2">
      <c r="A35011" s="1">
        <v>2080100291032</v>
      </c>
      <c r="B35011" t="s">
        <v>32886</v>
      </c>
    </row>
    <row r="35012" spans="1:2">
      <c r="A35012" s="1">
        <v>2080100291049</v>
      </c>
      <c r="B35012" t="s">
        <v>32887</v>
      </c>
    </row>
    <row r="35013" spans="1:2">
      <c r="A35013" s="1">
        <v>2080100291056</v>
      </c>
      <c r="B35013" t="s">
        <v>32888</v>
      </c>
    </row>
    <row r="35014" spans="1:2">
      <c r="A35014" s="1">
        <v>2080100291063</v>
      </c>
      <c r="B35014" t="s">
        <v>32889</v>
      </c>
    </row>
    <row r="35015" spans="1:2">
      <c r="A35015" s="1">
        <v>2080100291070</v>
      </c>
      <c r="B35015" t="s">
        <v>32890</v>
      </c>
    </row>
    <row r="35016" spans="1:2">
      <c r="A35016" s="1">
        <v>2080100291087</v>
      </c>
      <c r="B35016" t="s">
        <v>32891</v>
      </c>
    </row>
    <row r="35017" spans="1:2">
      <c r="A35017" s="1">
        <v>2080100291094</v>
      </c>
      <c r="B35017" t="s">
        <v>32892</v>
      </c>
    </row>
    <row r="35018" spans="1:2">
      <c r="A35018" s="1">
        <v>2080100291100</v>
      </c>
      <c r="B35018" t="s">
        <v>32893</v>
      </c>
    </row>
    <row r="35019" spans="1:2">
      <c r="A35019" s="1">
        <v>2080100291117</v>
      </c>
      <c r="B35019" t="s">
        <v>32894</v>
      </c>
    </row>
    <row r="35020" spans="1:2">
      <c r="A35020" s="1">
        <v>2080100291124</v>
      </c>
      <c r="B35020" t="s">
        <v>32895</v>
      </c>
    </row>
    <row r="35021" spans="1:2">
      <c r="A35021" s="1">
        <v>2080100291131</v>
      </c>
      <c r="B35021" t="s">
        <v>32896</v>
      </c>
    </row>
    <row r="35022" spans="1:2">
      <c r="A35022" s="1">
        <v>2080100291148</v>
      </c>
      <c r="B35022" t="s">
        <v>32897</v>
      </c>
    </row>
    <row r="35023" spans="1:2">
      <c r="A35023" s="1">
        <v>2080100291155</v>
      </c>
      <c r="B35023" t="s">
        <v>32898</v>
      </c>
    </row>
    <row r="35024" spans="1:2">
      <c r="A35024" s="1">
        <v>2080100291162</v>
      </c>
      <c r="B35024" t="s">
        <v>32899</v>
      </c>
    </row>
    <row r="35025" spans="1:2">
      <c r="A35025" s="1">
        <v>2080100291179</v>
      </c>
      <c r="B35025" t="s">
        <v>32900</v>
      </c>
    </row>
    <row r="35026" spans="1:2">
      <c r="A35026" s="1">
        <v>2080100291186</v>
      </c>
      <c r="B35026" t="s">
        <v>32901</v>
      </c>
    </row>
    <row r="35027" spans="1:2">
      <c r="A35027" s="1">
        <v>2080100291193</v>
      </c>
      <c r="B35027" t="s">
        <v>32902</v>
      </c>
    </row>
    <row r="35028" spans="1:2">
      <c r="A35028" s="1">
        <v>2080100291209</v>
      </c>
      <c r="B35028" t="s">
        <v>32903</v>
      </c>
    </row>
    <row r="35029" spans="1:2">
      <c r="A35029" s="1">
        <v>2080100291216</v>
      </c>
      <c r="B35029" t="s">
        <v>32904</v>
      </c>
    </row>
    <row r="35030" spans="1:2">
      <c r="A35030" s="1">
        <v>2080100291223</v>
      </c>
      <c r="B35030" t="s">
        <v>32905</v>
      </c>
    </row>
    <row r="35031" spans="1:2">
      <c r="A35031" s="1">
        <v>2080100291230</v>
      </c>
      <c r="B35031" t="s">
        <v>32906</v>
      </c>
    </row>
    <row r="35032" spans="1:2">
      <c r="A35032" s="1">
        <v>2080100291247</v>
      </c>
      <c r="B35032" t="s">
        <v>32907</v>
      </c>
    </row>
    <row r="35033" spans="1:2">
      <c r="A35033" s="1">
        <v>2080100291254</v>
      </c>
      <c r="B35033" t="s">
        <v>32908</v>
      </c>
    </row>
    <row r="35034" spans="1:2">
      <c r="A35034" s="1">
        <v>2080100291261</v>
      </c>
      <c r="B35034" t="s">
        <v>32909</v>
      </c>
    </row>
    <row r="35035" spans="1:2">
      <c r="A35035" s="1">
        <v>2080100291278</v>
      </c>
      <c r="B35035" t="s">
        <v>32910</v>
      </c>
    </row>
    <row r="35036" spans="1:2">
      <c r="A35036" s="1">
        <v>2080100291285</v>
      </c>
      <c r="B35036" t="s">
        <v>32911</v>
      </c>
    </row>
    <row r="35037" spans="1:2">
      <c r="A35037" s="1">
        <v>2080100291292</v>
      </c>
      <c r="B35037" t="s">
        <v>32912</v>
      </c>
    </row>
    <row r="35038" spans="1:2">
      <c r="A35038" s="1">
        <v>2080100291308</v>
      </c>
      <c r="B35038" t="s">
        <v>32913</v>
      </c>
    </row>
    <row r="35039" spans="1:2">
      <c r="A35039" s="1">
        <v>2080100291315</v>
      </c>
      <c r="B35039" t="s">
        <v>32914</v>
      </c>
    </row>
    <row r="35040" spans="1:2">
      <c r="A35040" s="1">
        <v>2080100291322</v>
      </c>
      <c r="B35040" t="s">
        <v>32915</v>
      </c>
    </row>
    <row r="35041" spans="1:2">
      <c r="A35041" s="1">
        <v>2080100291339</v>
      </c>
      <c r="B35041" t="s">
        <v>32916</v>
      </c>
    </row>
    <row r="35042" spans="1:2">
      <c r="A35042" s="1">
        <v>2080100291346</v>
      </c>
      <c r="B35042" t="s">
        <v>32917</v>
      </c>
    </row>
    <row r="35043" spans="1:2">
      <c r="A35043" s="1">
        <v>2080100291353</v>
      </c>
      <c r="B35043" t="s">
        <v>32918</v>
      </c>
    </row>
    <row r="35044" spans="1:2">
      <c r="A35044" s="1">
        <v>2080100291360</v>
      </c>
      <c r="B35044" t="s">
        <v>32919</v>
      </c>
    </row>
    <row r="35045" spans="1:2">
      <c r="A35045" s="1">
        <v>2080100291377</v>
      </c>
      <c r="B35045" t="s">
        <v>32920</v>
      </c>
    </row>
    <row r="35046" spans="1:2">
      <c r="A35046" s="1">
        <v>2080100291384</v>
      </c>
      <c r="B35046" t="s">
        <v>32921</v>
      </c>
    </row>
    <row r="35047" spans="1:2">
      <c r="A35047" s="1">
        <v>2080100291391</v>
      </c>
      <c r="B35047" t="s">
        <v>32922</v>
      </c>
    </row>
    <row r="35048" spans="1:2">
      <c r="A35048" s="1">
        <v>2080100291407</v>
      </c>
      <c r="B35048" t="s">
        <v>32923</v>
      </c>
    </row>
    <row r="35049" spans="1:2">
      <c r="A35049" s="1">
        <v>2080100291414</v>
      </c>
      <c r="B35049" t="s">
        <v>32924</v>
      </c>
    </row>
    <row r="35050" spans="1:2">
      <c r="A35050" s="1">
        <v>2080100291421</v>
      </c>
      <c r="B35050" t="s">
        <v>32925</v>
      </c>
    </row>
    <row r="35051" spans="1:2">
      <c r="A35051" s="1">
        <v>2080100291438</v>
      </c>
      <c r="B35051" t="s">
        <v>32926</v>
      </c>
    </row>
    <row r="35052" spans="1:2">
      <c r="A35052" s="1">
        <v>2080100291445</v>
      </c>
      <c r="B35052" t="s">
        <v>32927</v>
      </c>
    </row>
    <row r="35053" spans="1:2">
      <c r="A35053" s="1">
        <v>2080100291452</v>
      </c>
      <c r="B35053" t="s">
        <v>32928</v>
      </c>
    </row>
    <row r="35054" spans="1:2">
      <c r="A35054" s="1">
        <v>2080100291469</v>
      </c>
      <c r="B35054" t="s">
        <v>32929</v>
      </c>
    </row>
    <row r="35055" spans="1:2">
      <c r="A35055" s="1">
        <v>2080100291476</v>
      </c>
      <c r="B35055" t="s">
        <v>32930</v>
      </c>
    </row>
    <row r="35056" spans="1:2">
      <c r="A35056" s="1">
        <v>2080100291483</v>
      </c>
      <c r="B35056" t="s">
        <v>32931</v>
      </c>
    </row>
    <row r="35057" spans="1:2">
      <c r="A35057" s="1">
        <v>2080100291490</v>
      </c>
      <c r="B35057" t="s">
        <v>32932</v>
      </c>
    </row>
    <row r="35058" spans="1:2">
      <c r="A35058" s="1">
        <v>2080100291506</v>
      </c>
      <c r="B35058" t="s">
        <v>32933</v>
      </c>
    </row>
    <row r="35059" spans="1:2">
      <c r="A35059" s="1">
        <v>2080100291513</v>
      </c>
      <c r="B35059" t="s">
        <v>32934</v>
      </c>
    </row>
    <row r="35060" spans="1:2">
      <c r="A35060" s="1">
        <v>2080100291520</v>
      </c>
      <c r="B35060" t="s">
        <v>32935</v>
      </c>
    </row>
    <row r="35061" spans="1:2">
      <c r="A35061" s="1">
        <v>2080100291537</v>
      </c>
      <c r="B35061" t="s">
        <v>32936</v>
      </c>
    </row>
    <row r="35062" spans="1:2">
      <c r="A35062" s="1">
        <v>2080100291544</v>
      </c>
      <c r="B35062" t="s">
        <v>32937</v>
      </c>
    </row>
    <row r="35063" spans="1:2">
      <c r="A35063" s="1">
        <v>2080100291551</v>
      </c>
      <c r="B35063" t="s">
        <v>32938</v>
      </c>
    </row>
    <row r="35064" spans="1:2">
      <c r="A35064" s="1">
        <v>2080100291568</v>
      </c>
      <c r="B35064" t="s">
        <v>32939</v>
      </c>
    </row>
    <row r="35065" spans="1:2">
      <c r="A35065" s="1">
        <v>2080100291575</v>
      </c>
      <c r="B35065" t="s">
        <v>32940</v>
      </c>
    </row>
    <row r="35066" spans="1:2">
      <c r="A35066" s="1">
        <v>2080100291582</v>
      </c>
      <c r="B35066" t="s">
        <v>32941</v>
      </c>
    </row>
    <row r="35067" spans="1:2">
      <c r="A35067" s="1">
        <v>2080100291599</v>
      </c>
      <c r="B35067" t="s">
        <v>32942</v>
      </c>
    </row>
    <row r="35068" spans="1:2">
      <c r="A35068" s="1">
        <v>2080100291605</v>
      </c>
      <c r="B35068" t="s">
        <v>32943</v>
      </c>
    </row>
    <row r="35069" spans="1:2">
      <c r="A35069" s="1">
        <v>2080100291612</v>
      </c>
      <c r="B35069" t="s">
        <v>32944</v>
      </c>
    </row>
    <row r="35070" spans="1:2">
      <c r="A35070" s="1">
        <v>2080100291629</v>
      </c>
      <c r="B35070" t="s">
        <v>32945</v>
      </c>
    </row>
    <row r="35071" spans="1:2">
      <c r="A35071" s="1">
        <v>2080100291636</v>
      </c>
      <c r="B35071" t="s">
        <v>32946</v>
      </c>
    </row>
    <row r="35072" spans="1:2">
      <c r="A35072" s="1">
        <v>2080100291643</v>
      </c>
      <c r="B35072" t="s">
        <v>32947</v>
      </c>
    </row>
    <row r="35073" spans="1:2">
      <c r="A35073" s="1">
        <v>2080100291650</v>
      </c>
      <c r="B35073" t="s">
        <v>32948</v>
      </c>
    </row>
    <row r="35074" spans="1:2">
      <c r="A35074" s="1">
        <v>2080100291667</v>
      </c>
      <c r="B35074" t="s">
        <v>32949</v>
      </c>
    </row>
    <row r="35075" spans="1:2">
      <c r="A35075" s="1">
        <v>2080100291674</v>
      </c>
      <c r="B35075" t="s">
        <v>32950</v>
      </c>
    </row>
    <row r="35076" spans="1:2">
      <c r="A35076" s="1">
        <v>2080100291681</v>
      </c>
      <c r="B35076" t="s">
        <v>32951</v>
      </c>
    </row>
    <row r="35077" spans="1:2">
      <c r="A35077" s="1">
        <v>2080100291698</v>
      </c>
      <c r="B35077" t="s">
        <v>32952</v>
      </c>
    </row>
    <row r="35078" spans="1:2">
      <c r="A35078" s="1">
        <v>2080100291704</v>
      </c>
      <c r="B35078" t="s">
        <v>32953</v>
      </c>
    </row>
    <row r="35079" spans="1:2">
      <c r="A35079" s="1">
        <v>2080100291711</v>
      </c>
      <c r="B35079" t="s">
        <v>32954</v>
      </c>
    </row>
    <row r="35080" spans="1:2">
      <c r="A35080" s="1">
        <v>2080100291728</v>
      </c>
      <c r="B35080" t="e">
        <f>+SJD12-PAINT ELASTOMERIC AQUABLOC GAL C.GREEN</f>
        <v>#NAME?</v>
      </c>
    </row>
    <row r="35081" spans="1:2">
      <c r="A35081" s="1">
        <v>2080100291735</v>
      </c>
      <c r="B35081" t="e">
        <f>+SJD12-PAINT ELASTOMERIC AQUABLOC GAL BEIGE</f>
        <v>#NAME?</v>
      </c>
    </row>
    <row r="35082" spans="1:2">
      <c r="A35082" s="1">
        <v>2080100291742</v>
      </c>
      <c r="B35082" t="e">
        <f>+SJD12-PAINT ELASTOMERIC AQUABLOC GAL E.GRAY</f>
        <v>#NAME?</v>
      </c>
    </row>
    <row r="35083" spans="1:2">
      <c r="A35083" s="1">
        <v>2080100291759</v>
      </c>
      <c r="B35083" t="e">
        <f>+SJD12-PAINT ELASTOMERIC AQUABLOC GAL S.RED</f>
        <v>#NAME?</v>
      </c>
    </row>
    <row r="35084" spans="1:2">
      <c r="A35084" s="1">
        <v>2080100291766</v>
      </c>
      <c r="B35084" t="e">
        <f>+SJD12-PAINT ELASTOMERIC AQUABLOC GAL T.COTTA</f>
        <v>#NAME?</v>
      </c>
    </row>
    <row r="35085" spans="1:2">
      <c r="A35085" s="1">
        <v>2080100291773</v>
      </c>
      <c r="B35085" t="e">
        <f>+SJD12-PAINT ELASTOMERIC AQUABLOC GAL IVORY</f>
        <v>#NAME?</v>
      </c>
    </row>
    <row r="35086" spans="1:2">
      <c r="A35086" s="1">
        <v>2080100291780</v>
      </c>
      <c r="B35086" t="e">
        <f>+SJD12-PAINT ELASTOMERIC AQUABLOC GAL LEMON</f>
        <v>#NAME?</v>
      </c>
    </row>
    <row r="35087" spans="1:2">
      <c r="A35087" s="1">
        <v>2080100291797</v>
      </c>
      <c r="B35087" t="e">
        <f>+SJD12-PAINT ELASTOMERIC AQUABLOC GAL GREEN</f>
        <v>#NAME?</v>
      </c>
    </row>
    <row r="35088" spans="1:2">
      <c r="A35088" s="1">
        <v>2080100291803</v>
      </c>
      <c r="B35088" t="s">
        <v>32955</v>
      </c>
    </row>
    <row r="35089" spans="1:2">
      <c r="A35089" s="1">
        <v>2080100291810</v>
      </c>
      <c r="B35089" t="s">
        <v>32956</v>
      </c>
    </row>
    <row r="35090" spans="1:2">
      <c r="A35090" s="1">
        <v>2080100291827</v>
      </c>
      <c r="B35090" t="e">
        <f>+SJD12-PAINT ROOFCOAT AQUAPROOF GAL WHITE</f>
        <v>#NAME?</v>
      </c>
    </row>
    <row r="35091" spans="1:2">
      <c r="A35091" s="1">
        <v>2080100291834</v>
      </c>
      <c r="B35091" t="e">
        <f>+SJD12-PAINT ROOFCOAT AQUAPROOF GAL GOLD</f>
        <v>#NAME?</v>
      </c>
    </row>
    <row r="35092" spans="1:2">
      <c r="A35092" s="1">
        <v>2080100291841</v>
      </c>
      <c r="B35092" t="e">
        <f>+SJD12-PAINT ROOFCOAT AQUAPROOF GAL B.BIEGE</f>
        <v>#NAME?</v>
      </c>
    </row>
    <row r="35093" spans="1:2">
      <c r="A35093" s="1">
        <v>2080100291858</v>
      </c>
      <c r="B35093" t="e">
        <f>+SJD12-PAINT ROOFCOAT AQUAPROOF GAL D.BLUE</f>
        <v>#NAME?</v>
      </c>
    </row>
    <row r="35094" spans="1:2">
      <c r="A35094" s="1">
        <v>2080100291865</v>
      </c>
      <c r="B35094" t="e">
        <f>+SJD12-PAINT ROOFCOAT AQUAPROOF GAL S-RED</f>
        <v>#NAME?</v>
      </c>
    </row>
    <row r="35095" spans="1:2">
      <c r="A35095" s="1">
        <v>2080100291872</v>
      </c>
      <c r="B35095" t="e">
        <f>+SJD12-PAINT ROOFCOAT AQUAPROOF GAL T.COTTA</f>
        <v>#NAME?</v>
      </c>
    </row>
    <row r="35096" spans="1:2">
      <c r="A35096" s="1">
        <v>2080100291889</v>
      </c>
      <c r="B35096" t="e">
        <f>+SJD12-PAINT ROOFCOAT AQUAPROOF GAL F.GREEN</f>
        <v>#NAME?</v>
      </c>
    </row>
    <row r="35097" spans="1:2">
      <c r="A35097" s="1">
        <v>2080100291896</v>
      </c>
      <c r="B35097" t="s">
        <v>32957</v>
      </c>
    </row>
    <row r="35098" spans="1:2">
      <c r="A35098" s="1">
        <v>2080100291902</v>
      </c>
      <c r="B35098" t="s">
        <v>32958</v>
      </c>
    </row>
    <row r="35099" spans="1:2">
      <c r="A35099" s="1">
        <v>2080100291919</v>
      </c>
      <c r="B35099" t="s">
        <v>32959</v>
      </c>
    </row>
    <row r="35100" spans="1:2">
      <c r="A35100" s="1">
        <v>2080100291926</v>
      </c>
      <c r="B35100" t="s">
        <v>32960</v>
      </c>
    </row>
    <row r="35101" spans="1:2">
      <c r="A35101" s="1">
        <v>2080100291933</v>
      </c>
      <c r="B35101" t="s">
        <v>32961</v>
      </c>
    </row>
    <row r="35102" spans="1:2">
      <c r="A35102" s="1">
        <v>2080100291940</v>
      </c>
      <c r="B35102" t="s">
        <v>32962</v>
      </c>
    </row>
    <row r="35103" spans="1:2">
      <c r="A35103" s="1">
        <v>2080100291957</v>
      </c>
      <c r="B35103" t="s">
        <v>32963</v>
      </c>
    </row>
    <row r="35104" spans="1:2">
      <c r="A35104" s="1">
        <v>2080100291964</v>
      </c>
      <c r="B35104" t="s">
        <v>32964</v>
      </c>
    </row>
    <row r="35105" spans="1:2">
      <c r="A35105" s="1">
        <v>2080100291971</v>
      </c>
      <c r="B35105" t="s">
        <v>32965</v>
      </c>
    </row>
    <row r="35106" spans="1:2">
      <c r="A35106" s="1">
        <v>2080100291988</v>
      </c>
      <c r="B35106" t="s">
        <v>32966</v>
      </c>
    </row>
    <row r="35107" spans="1:2">
      <c r="A35107" s="1">
        <v>2080100291995</v>
      </c>
      <c r="B35107" t="s">
        <v>32967</v>
      </c>
    </row>
    <row r="35108" spans="1:2">
      <c r="A35108" s="1">
        <v>2080100292008</v>
      </c>
      <c r="B35108" t="s">
        <v>32968</v>
      </c>
    </row>
    <row r="35109" spans="1:2">
      <c r="A35109" s="1">
        <v>2080100292015</v>
      </c>
      <c r="B35109" t="s">
        <v>32969</v>
      </c>
    </row>
    <row r="35110" spans="1:2">
      <c r="A35110" s="1">
        <v>2080100292022</v>
      </c>
      <c r="B35110" t="s">
        <v>32970</v>
      </c>
    </row>
    <row r="35111" spans="1:2">
      <c r="A35111" s="1">
        <v>2080100292039</v>
      </c>
      <c r="B35111" t="s">
        <v>32971</v>
      </c>
    </row>
    <row r="35112" spans="1:2">
      <c r="A35112" s="1">
        <v>2080100292046</v>
      </c>
      <c r="B35112" t="s">
        <v>32972</v>
      </c>
    </row>
    <row r="35113" spans="1:2">
      <c r="A35113" s="1">
        <v>2080100292053</v>
      </c>
      <c r="B35113" t="s">
        <v>32973</v>
      </c>
    </row>
    <row r="35114" spans="1:2">
      <c r="A35114" s="1">
        <v>2080100292060</v>
      </c>
      <c r="B35114" t="s">
        <v>32974</v>
      </c>
    </row>
    <row r="35115" spans="1:2">
      <c r="A35115" s="1">
        <v>2080100292077</v>
      </c>
      <c r="B35115" t="s">
        <v>32975</v>
      </c>
    </row>
    <row r="35116" spans="1:2">
      <c r="A35116" s="1">
        <v>2080100292084</v>
      </c>
      <c r="B35116" t="s">
        <v>32976</v>
      </c>
    </row>
    <row r="35117" spans="1:2">
      <c r="A35117" s="1">
        <v>2080100292091</v>
      </c>
      <c r="B35117" t="s">
        <v>32977</v>
      </c>
    </row>
    <row r="35118" spans="1:2">
      <c r="A35118" s="1">
        <v>2080100292107</v>
      </c>
      <c r="B35118" t="s">
        <v>32978</v>
      </c>
    </row>
    <row r="35119" spans="1:2">
      <c r="A35119" s="1">
        <v>2080100292114</v>
      </c>
      <c r="B35119" t="s">
        <v>32979</v>
      </c>
    </row>
    <row r="35120" spans="1:2">
      <c r="A35120" s="1">
        <v>2080100292121</v>
      </c>
      <c r="B35120" t="s">
        <v>32980</v>
      </c>
    </row>
    <row r="35121" spans="1:2">
      <c r="A35121" s="1">
        <v>2080100292138</v>
      </c>
      <c r="B35121" t="s">
        <v>23916</v>
      </c>
    </row>
    <row r="35122" spans="1:2">
      <c r="A35122" s="1">
        <v>2080100292145</v>
      </c>
      <c r="B35122" t="s">
        <v>23917</v>
      </c>
    </row>
    <row r="35123" spans="1:2">
      <c r="A35123" s="1">
        <v>2080100292152</v>
      </c>
      <c r="B35123" t="s">
        <v>23918</v>
      </c>
    </row>
    <row r="35124" spans="1:2">
      <c r="A35124" s="1">
        <v>2080100292169</v>
      </c>
      <c r="B35124" t="s">
        <v>23919</v>
      </c>
    </row>
    <row r="35125" spans="1:2">
      <c r="A35125" s="1">
        <v>2080100292176</v>
      </c>
      <c r="B35125" t="s">
        <v>23025</v>
      </c>
    </row>
    <row r="35126" spans="1:2">
      <c r="A35126" s="1">
        <v>2080100292183</v>
      </c>
      <c r="B35126" t="s">
        <v>23026</v>
      </c>
    </row>
    <row r="35127" spans="1:2">
      <c r="A35127" s="1">
        <v>2080100292190</v>
      </c>
      <c r="B35127" t="s">
        <v>23027</v>
      </c>
    </row>
    <row r="35128" spans="1:2">
      <c r="A35128" s="1">
        <v>2080100292206</v>
      </c>
      <c r="B35128" t="s">
        <v>23028</v>
      </c>
    </row>
    <row r="35129" spans="1:2">
      <c r="A35129" s="1">
        <v>2080100292213</v>
      </c>
      <c r="B35129" t="s">
        <v>23029</v>
      </c>
    </row>
    <row r="35130" spans="1:2">
      <c r="A35130" s="1">
        <v>2080100292220</v>
      </c>
      <c r="B35130" t="s">
        <v>23030</v>
      </c>
    </row>
    <row r="35131" spans="1:2">
      <c r="A35131" s="1">
        <v>2080100292237</v>
      </c>
      <c r="B35131" t="s">
        <v>23031</v>
      </c>
    </row>
    <row r="35132" spans="1:2">
      <c r="A35132" s="1">
        <v>2080100292244</v>
      </c>
      <c r="B35132" t="s">
        <v>23032</v>
      </c>
    </row>
    <row r="35133" spans="1:2">
      <c r="A35133" s="1">
        <v>2080100292251</v>
      </c>
      <c r="B35133" t="s">
        <v>32981</v>
      </c>
    </row>
    <row r="35134" spans="1:2">
      <c r="A35134" s="1">
        <v>2080100292268</v>
      </c>
      <c r="B35134" t="s">
        <v>32982</v>
      </c>
    </row>
    <row r="35135" spans="1:2">
      <c r="A35135" s="1">
        <v>2080100292275</v>
      </c>
      <c r="B35135" t="s">
        <v>32983</v>
      </c>
    </row>
    <row r="35136" spans="1:2">
      <c r="A35136" s="1">
        <v>2080100292282</v>
      </c>
      <c r="B35136" t="s">
        <v>32984</v>
      </c>
    </row>
    <row r="35137" spans="1:2">
      <c r="A35137" s="1">
        <v>2080100292299</v>
      </c>
      <c r="B35137" t="s">
        <v>32985</v>
      </c>
    </row>
    <row r="35138" spans="1:2">
      <c r="A35138" s="1">
        <v>2080100292305</v>
      </c>
      <c r="B35138" t="s">
        <v>32986</v>
      </c>
    </row>
    <row r="35139" spans="1:2">
      <c r="A35139" s="1">
        <v>2080100292312</v>
      </c>
      <c r="B35139" t="s">
        <v>32987</v>
      </c>
    </row>
    <row r="35140" spans="1:2">
      <c r="A35140" s="1">
        <v>2080100292329</v>
      </c>
      <c r="B35140" t="s">
        <v>32988</v>
      </c>
    </row>
    <row r="35141" spans="1:2">
      <c r="A35141" s="1">
        <v>2080100292336</v>
      </c>
      <c r="B35141" t="s">
        <v>32989</v>
      </c>
    </row>
    <row r="35142" spans="1:2">
      <c r="A35142" s="1">
        <v>2080100292343</v>
      </c>
      <c r="B35142" t="s">
        <v>32990</v>
      </c>
    </row>
    <row r="35143" spans="1:2">
      <c r="A35143" s="1">
        <v>2080100292350</v>
      </c>
      <c r="B35143" t="s">
        <v>32991</v>
      </c>
    </row>
    <row r="35144" spans="1:2">
      <c r="A35144" s="1">
        <v>2080100292367</v>
      </c>
      <c r="B35144" t="s">
        <v>32992</v>
      </c>
    </row>
    <row r="35145" spans="1:2">
      <c r="A35145" s="1">
        <v>2080100292374</v>
      </c>
      <c r="B35145" t="s">
        <v>32993</v>
      </c>
    </row>
    <row r="35146" spans="1:2">
      <c r="A35146" s="1">
        <v>2080100292381</v>
      </c>
      <c r="B35146" t="s">
        <v>32994</v>
      </c>
    </row>
    <row r="35147" spans="1:2">
      <c r="A35147" s="1">
        <v>2080100292398</v>
      </c>
      <c r="B35147" t="s">
        <v>32995</v>
      </c>
    </row>
    <row r="35148" spans="1:2">
      <c r="A35148" s="1">
        <v>2080100292404</v>
      </c>
      <c r="B35148" t="s">
        <v>32996</v>
      </c>
    </row>
    <row r="35149" spans="1:2">
      <c r="A35149" s="1">
        <v>2080100292411</v>
      </c>
      <c r="B35149" t="s">
        <v>32997</v>
      </c>
    </row>
    <row r="35150" spans="1:2">
      <c r="A35150" s="1">
        <v>2080100292428</v>
      </c>
      <c r="B35150" t="s">
        <v>32998</v>
      </c>
    </row>
    <row r="35151" spans="1:2">
      <c r="A35151" s="1">
        <v>2080100292435</v>
      </c>
      <c r="B35151" t="s">
        <v>32999</v>
      </c>
    </row>
    <row r="35152" spans="1:2">
      <c r="A35152" s="1">
        <v>2080100292442</v>
      </c>
      <c r="B35152" t="s">
        <v>33000</v>
      </c>
    </row>
    <row r="35153" spans="1:2">
      <c r="A35153" s="1">
        <v>2080100292459</v>
      </c>
      <c r="B35153" t="s">
        <v>33001</v>
      </c>
    </row>
    <row r="35154" spans="1:2">
      <c r="A35154" s="1">
        <v>2080100292466</v>
      </c>
      <c r="B35154" t="s">
        <v>33002</v>
      </c>
    </row>
    <row r="35155" spans="1:2">
      <c r="A35155" s="1">
        <v>2080100292473</v>
      </c>
      <c r="B35155" t="s">
        <v>33003</v>
      </c>
    </row>
    <row r="35156" spans="1:2">
      <c r="A35156" s="1">
        <v>2080100292480</v>
      </c>
      <c r="B35156" t="s">
        <v>33004</v>
      </c>
    </row>
    <row r="35157" spans="1:2">
      <c r="A35157" s="1">
        <v>2080100292497</v>
      </c>
      <c r="B35157" t="s">
        <v>33005</v>
      </c>
    </row>
    <row r="35158" spans="1:2">
      <c r="A35158" s="1">
        <v>2080100292503</v>
      </c>
      <c r="B35158" t="s">
        <v>33006</v>
      </c>
    </row>
    <row r="35159" spans="1:2">
      <c r="A35159" s="1">
        <v>2080100292510</v>
      </c>
      <c r="B35159" t="s">
        <v>33007</v>
      </c>
    </row>
    <row r="35160" spans="1:2">
      <c r="A35160" s="1">
        <v>2080100292527</v>
      </c>
      <c r="B35160" t="s">
        <v>33008</v>
      </c>
    </row>
    <row r="35161" spans="1:2">
      <c r="A35161" s="1">
        <v>2080100292534</v>
      </c>
      <c r="B35161" t="s">
        <v>33009</v>
      </c>
    </row>
    <row r="35162" spans="1:2">
      <c r="A35162" s="1">
        <v>2080100292541</v>
      </c>
      <c r="B35162" t="s">
        <v>33010</v>
      </c>
    </row>
    <row r="35163" spans="1:2">
      <c r="A35163" s="1">
        <v>2080100292558</v>
      </c>
      <c r="B35163" t="s">
        <v>33011</v>
      </c>
    </row>
    <row r="35164" spans="1:2">
      <c r="A35164" s="1">
        <v>2080100292565</v>
      </c>
      <c r="B35164" t="s">
        <v>33012</v>
      </c>
    </row>
    <row r="35165" spans="1:2">
      <c r="A35165" s="1">
        <v>2080100292572</v>
      </c>
      <c r="B35165" t="s">
        <v>33013</v>
      </c>
    </row>
    <row r="35166" spans="1:2">
      <c r="A35166" s="1">
        <v>2080100292589</v>
      </c>
      <c r="B35166" t="s">
        <v>33014</v>
      </c>
    </row>
    <row r="35167" spans="1:2">
      <c r="A35167" s="1">
        <v>2080100292596</v>
      </c>
      <c r="B35167" t="s">
        <v>33015</v>
      </c>
    </row>
    <row r="35168" spans="1:2">
      <c r="A35168" s="1">
        <v>2080100292602</v>
      </c>
      <c r="B35168" t="s">
        <v>33016</v>
      </c>
    </row>
    <row r="35169" spans="1:2">
      <c r="A35169" s="1">
        <v>2080100292619</v>
      </c>
      <c r="B35169" t="s">
        <v>33017</v>
      </c>
    </row>
    <row r="35170" spans="1:2">
      <c r="A35170" s="1">
        <v>2080100292626</v>
      </c>
      <c r="B35170" t="s">
        <v>33018</v>
      </c>
    </row>
    <row r="35171" spans="1:2">
      <c r="A35171" s="1">
        <v>2080100292633</v>
      </c>
      <c r="B35171" t="s">
        <v>33019</v>
      </c>
    </row>
    <row r="35172" spans="1:2">
      <c r="A35172" s="1">
        <v>2080100292640</v>
      </c>
      <c r="B35172" t="s">
        <v>33020</v>
      </c>
    </row>
    <row r="35173" spans="1:2">
      <c r="A35173" s="1">
        <v>2080100292657</v>
      </c>
      <c r="B35173" t="s">
        <v>33021</v>
      </c>
    </row>
    <row r="35174" spans="1:2">
      <c r="A35174" s="1">
        <v>2080100292664</v>
      </c>
      <c r="B35174" t="s">
        <v>33022</v>
      </c>
    </row>
    <row r="35175" spans="1:2">
      <c r="A35175" s="1">
        <v>2080100292671</v>
      </c>
      <c r="B35175" t="s">
        <v>33023</v>
      </c>
    </row>
    <row r="35176" spans="1:2">
      <c r="A35176" s="1">
        <v>2080100292688</v>
      </c>
      <c r="B35176" t="s">
        <v>33024</v>
      </c>
    </row>
    <row r="35177" spans="1:2">
      <c r="A35177" s="1">
        <v>2080100292695</v>
      </c>
      <c r="B35177" t="s">
        <v>33025</v>
      </c>
    </row>
    <row r="35178" spans="1:2">
      <c r="A35178" s="1">
        <v>2080100292701</v>
      </c>
      <c r="B35178" t="s">
        <v>33026</v>
      </c>
    </row>
    <row r="35179" spans="1:2">
      <c r="A35179" s="1">
        <v>2080100292718</v>
      </c>
      <c r="B35179" t="s">
        <v>33027</v>
      </c>
    </row>
    <row r="35180" spans="1:2">
      <c r="A35180" s="1">
        <v>2080100292725</v>
      </c>
      <c r="B35180" t="s">
        <v>33028</v>
      </c>
    </row>
    <row r="35181" spans="1:2">
      <c r="A35181" s="1">
        <v>2080100292732</v>
      </c>
      <c r="B35181" t="s">
        <v>33029</v>
      </c>
    </row>
    <row r="35182" spans="1:2">
      <c r="A35182" s="1">
        <v>2080100292749</v>
      </c>
      <c r="B35182" t="s">
        <v>33030</v>
      </c>
    </row>
    <row r="35183" spans="1:2">
      <c r="A35183" s="1">
        <v>2080100292756</v>
      </c>
      <c r="B35183" t="s">
        <v>33031</v>
      </c>
    </row>
    <row r="35184" spans="1:2">
      <c r="A35184" s="1">
        <v>2080100292763</v>
      </c>
      <c r="B35184" t="s">
        <v>33032</v>
      </c>
    </row>
    <row r="35185" spans="1:2">
      <c r="A35185" s="1">
        <v>2080100292770</v>
      </c>
      <c r="B35185" t="s">
        <v>33033</v>
      </c>
    </row>
    <row r="35186" spans="1:2">
      <c r="A35186" s="1">
        <v>2080100292787</v>
      </c>
      <c r="B35186" t="s">
        <v>33034</v>
      </c>
    </row>
    <row r="35187" spans="1:2">
      <c r="A35187" s="1">
        <v>2080100292794</v>
      </c>
      <c r="B35187" t="s">
        <v>33035</v>
      </c>
    </row>
    <row r="35188" spans="1:2">
      <c r="A35188" s="1">
        <v>2080100292800</v>
      </c>
      <c r="B35188" t="s">
        <v>33036</v>
      </c>
    </row>
    <row r="35189" spans="1:2">
      <c r="A35189" s="1">
        <v>2080100292817</v>
      </c>
      <c r="B35189" t="s">
        <v>33037</v>
      </c>
    </row>
    <row r="35190" spans="1:2">
      <c r="A35190" s="1">
        <v>2080100292824</v>
      </c>
      <c r="B35190" t="s">
        <v>33038</v>
      </c>
    </row>
    <row r="35191" spans="1:2">
      <c r="A35191" s="1">
        <v>2080100292831</v>
      </c>
      <c r="B35191" t="s">
        <v>33039</v>
      </c>
    </row>
    <row r="35192" spans="1:2">
      <c r="A35192" s="1">
        <v>2080100292848</v>
      </c>
      <c r="B35192" t="s">
        <v>33040</v>
      </c>
    </row>
    <row r="35193" spans="1:2">
      <c r="A35193" s="1">
        <v>2080100292855</v>
      </c>
      <c r="B35193" t="s">
        <v>33041</v>
      </c>
    </row>
    <row r="35194" spans="1:2">
      <c r="A35194" s="1">
        <v>2080100292862</v>
      </c>
      <c r="B35194" t="s">
        <v>33042</v>
      </c>
    </row>
    <row r="35195" spans="1:2">
      <c r="A35195" s="1">
        <v>2080100292879</v>
      </c>
      <c r="B35195" t="s">
        <v>33043</v>
      </c>
    </row>
    <row r="35196" spans="1:2">
      <c r="A35196" s="1">
        <v>2080100292886</v>
      </c>
      <c r="B35196" t="s">
        <v>33044</v>
      </c>
    </row>
    <row r="35197" spans="1:2">
      <c r="A35197" s="1">
        <v>2080100292893</v>
      </c>
      <c r="B35197" t="s">
        <v>33045</v>
      </c>
    </row>
    <row r="35198" spans="1:2">
      <c r="A35198" s="1">
        <v>2080100292909</v>
      </c>
      <c r="B35198" t="s">
        <v>33046</v>
      </c>
    </row>
    <row r="35199" spans="1:2">
      <c r="A35199" s="1">
        <v>2080100292916</v>
      </c>
      <c r="B35199" t="s">
        <v>33047</v>
      </c>
    </row>
    <row r="35200" spans="1:2">
      <c r="A35200" s="1">
        <v>2080100292923</v>
      </c>
      <c r="B35200" t="s">
        <v>33048</v>
      </c>
    </row>
    <row r="35201" spans="1:2">
      <c r="A35201" s="1">
        <v>2080100292930</v>
      </c>
      <c r="B35201" t="s">
        <v>33049</v>
      </c>
    </row>
    <row r="35202" spans="1:2">
      <c r="A35202" s="1">
        <v>2080100292947</v>
      </c>
      <c r="B35202" t="s">
        <v>33050</v>
      </c>
    </row>
    <row r="35203" spans="1:2">
      <c r="A35203" s="1">
        <v>2080100292954</v>
      </c>
      <c r="B35203" t="s">
        <v>33051</v>
      </c>
    </row>
    <row r="35204" spans="1:2">
      <c r="A35204" s="1">
        <v>2080100292961</v>
      </c>
      <c r="B35204" t="s">
        <v>33052</v>
      </c>
    </row>
    <row r="35205" spans="1:2">
      <c r="A35205" s="1">
        <v>2080100292978</v>
      </c>
      <c r="B35205" t="s">
        <v>33053</v>
      </c>
    </row>
    <row r="35206" spans="1:2">
      <c r="A35206" s="1">
        <v>2080100292985</v>
      </c>
      <c r="B35206" t="s">
        <v>33054</v>
      </c>
    </row>
    <row r="35207" spans="1:2">
      <c r="A35207" s="1">
        <v>2080100292992</v>
      </c>
      <c r="B35207" t="s">
        <v>33055</v>
      </c>
    </row>
    <row r="35208" spans="1:2">
      <c r="A35208" s="1">
        <v>2080100293005</v>
      </c>
      <c r="B35208" t="s">
        <v>33056</v>
      </c>
    </row>
    <row r="35209" spans="1:2">
      <c r="A35209" s="1">
        <v>2080100293012</v>
      </c>
      <c r="B35209" t="s">
        <v>33057</v>
      </c>
    </row>
    <row r="35210" spans="1:2">
      <c r="A35210" s="1">
        <v>2080100293029</v>
      </c>
      <c r="B35210" t="s">
        <v>33058</v>
      </c>
    </row>
    <row r="35211" spans="1:2">
      <c r="A35211" s="1">
        <v>2080100293036</v>
      </c>
      <c r="B35211" t="s">
        <v>33059</v>
      </c>
    </row>
    <row r="35212" spans="1:2">
      <c r="A35212" s="1">
        <v>2080100293043</v>
      </c>
      <c r="B35212" t="s">
        <v>33060</v>
      </c>
    </row>
    <row r="35213" spans="1:2">
      <c r="A35213" s="1">
        <v>2080100293050</v>
      </c>
      <c r="B35213" t="s">
        <v>33061</v>
      </c>
    </row>
    <row r="35214" spans="1:2">
      <c r="A35214" s="1">
        <v>2080100293067</v>
      </c>
      <c r="B35214" t="s">
        <v>33062</v>
      </c>
    </row>
    <row r="35215" spans="1:2">
      <c r="A35215" s="1">
        <v>2080100293074</v>
      </c>
      <c r="B35215" t="s">
        <v>33063</v>
      </c>
    </row>
    <row r="35216" spans="1:2">
      <c r="A35216" s="1">
        <v>2080100293081</v>
      </c>
      <c r="B35216" t="s">
        <v>33064</v>
      </c>
    </row>
    <row r="35217" spans="1:2">
      <c r="A35217" s="1">
        <v>2080100293098</v>
      </c>
      <c r="B35217" t="s">
        <v>33065</v>
      </c>
    </row>
    <row r="35218" spans="1:2">
      <c r="A35218" s="1">
        <v>2080100293104</v>
      </c>
      <c r="B35218" t="s">
        <v>33066</v>
      </c>
    </row>
    <row r="35219" spans="1:2">
      <c r="A35219" s="1">
        <v>2080100293111</v>
      </c>
      <c r="B35219" t="s">
        <v>33067</v>
      </c>
    </row>
    <row r="35220" spans="1:2">
      <c r="A35220" s="1">
        <v>2080100293128</v>
      </c>
      <c r="B35220" t="s">
        <v>33068</v>
      </c>
    </row>
    <row r="35221" spans="1:2">
      <c r="A35221" s="1">
        <v>2080100293135</v>
      </c>
      <c r="B35221" t="s">
        <v>33069</v>
      </c>
    </row>
    <row r="35222" spans="1:2">
      <c r="A35222" s="1">
        <v>2080100293142</v>
      </c>
      <c r="B35222" t="s">
        <v>33070</v>
      </c>
    </row>
    <row r="35223" spans="1:2">
      <c r="A35223" s="1">
        <v>2080100293159</v>
      </c>
      <c r="B35223" t="s">
        <v>33071</v>
      </c>
    </row>
    <row r="35224" spans="1:2">
      <c r="A35224" s="1">
        <v>2080100293166</v>
      </c>
      <c r="B35224" t="s">
        <v>33072</v>
      </c>
    </row>
    <row r="35225" spans="1:2">
      <c r="A35225" s="1">
        <v>2080100293173</v>
      </c>
      <c r="B35225" t="s">
        <v>33073</v>
      </c>
    </row>
    <row r="35226" spans="1:2">
      <c r="A35226" s="1">
        <v>2080100293180</v>
      </c>
      <c r="B35226" t="s">
        <v>33074</v>
      </c>
    </row>
    <row r="35227" spans="1:2">
      <c r="A35227" s="1">
        <v>2080100293197</v>
      </c>
      <c r="B35227" t="s">
        <v>33075</v>
      </c>
    </row>
    <row r="35228" spans="1:2">
      <c r="A35228" s="1">
        <v>2080100293203</v>
      </c>
      <c r="B35228" t="s">
        <v>33076</v>
      </c>
    </row>
    <row r="35229" spans="1:2">
      <c r="A35229" s="1">
        <v>2080100293210</v>
      </c>
      <c r="B35229" t="s">
        <v>33077</v>
      </c>
    </row>
    <row r="35230" spans="1:2">
      <c r="A35230" s="1">
        <v>2080100293227</v>
      </c>
      <c r="B35230" t="s">
        <v>33078</v>
      </c>
    </row>
    <row r="35231" spans="1:2">
      <c r="A35231" s="1">
        <v>2080100293234</v>
      </c>
      <c r="B35231" t="s">
        <v>33079</v>
      </c>
    </row>
    <row r="35232" spans="1:2">
      <c r="A35232" s="1">
        <v>2080100293241</v>
      </c>
      <c r="B35232" t="s">
        <v>33080</v>
      </c>
    </row>
    <row r="35233" spans="1:2">
      <c r="A35233" s="1">
        <v>2080100293258</v>
      </c>
      <c r="B35233" t="s">
        <v>33081</v>
      </c>
    </row>
    <row r="35234" spans="1:2">
      <c r="A35234" s="1">
        <v>2080100293265</v>
      </c>
      <c r="B35234" t="s">
        <v>33082</v>
      </c>
    </row>
    <row r="35235" spans="1:2">
      <c r="A35235" s="1">
        <v>2080100293272</v>
      </c>
      <c r="B35235" t="s">
        <v>33083</v>
      </c>
    </row>
    <row r="35236" spans="1:2">
      <c r="A35236" s="1">
        <v>2080100293289</v>
      </c>
      <c r="B35236" t="s">
        <v>33084</v>
      </c>
    </row>
    <row r="35237" spans="1:2">
      <c r="A35237" s="1">
        <v>2080100293296</v>
      </c>
      <c r="B35237" t="s">
        <v>33085</v>
      </c>
    </row>
    <row r="35238" spans="1:2">
      <c r="A35238" s="1">
        <v>2080100293302</v>
      </c>
      <c r="B35238" t="s">
        <v>33086</v>
      </c>
    </row>
    <row r="35239" spans="1:2">
      <c r="A35239" s="1">
        <v>2080100293319</v>
      </c>
      <c r="B35239" t="s">
        <v>33087</v>
      </c>
    </row>
    <row r="35240" spans="1:2">
      <c r="A35240" s="1">
        <v>2080100293326</v>
      </c>
      <c r="B35240" t="s">
        <v>33088</v>
      </c>
    </row>
    <row r="35241" spans="1:2">
      <c r="A35241" s="1">
        <v>2080100293333</v>
      </c>
      <c r="B35241" t="s">
        <v>33089</v>
      </c>
    </row>
    <row r="35242" spans="1:2">
      <c r="A35242" s="1">
        <v>2080100293340</v>
      </c>
      <c r="B35242" t="s">
        <v>33090</v>
      </c>
    </row>
    <row r="35243" spans="1:2">
      <c r="A35243" s="1">
        <v>2080100293357</v>
      </c>
      <c r="B35243" t="s">
        <v>33091</v>
      </c>
    </row>
    <row r="35244" spans="1:2">
      <c r="A35244" s="1">
        <v>2080100293364</v>
      </c>
      <c r="B35244" t="s">
        <v>33092</v>
      </c>
    </row>
    <row r="35245" spans="1:2">
      <c r="A35245" s="1">
        <v>2080100293371</v>
      </c>
      <c r="B35245" t="s">
        <v>33093</v>
      </c>
    </row>
    <row r="35246" spans="1:2">
      <c r="A35246" s="1">
        <v>2080100293388</v>
      </c>
      <c r="B35246" t="s">
        <v>33094</v>
      </c>
    </row>
    <row r="35247" spans="1:2">
      <c r="A35247" s="1">
        <v>2080100293395</v>
      </c>
      <c r="B35247" t="s">
        <v>33095</v>
      </c>
    </row>
    <row r="35248" spans="1:2">
      <c r="A35248" s="1">
        <v>2080100293401</v>
      </c>
      <c r="B35248" t="s">
        <v>33096</v>
      </c>
    </row>
    <row r="35249" spans="1:2">
      <c r="A35249" s="1">
        <v>2080100293418</v>
      </c>
      <c r="B35249" t="s">
        <v>33097</v>
      </c>
    </row>
    <row r="35250" spans="1:2">
      <c r="A35250" s="1">
        <v>2080100293425</v>
      </c>
      <c r="B35250" t="s">
        <v>33098</v>
      </c>
    </row>
    <row r="35251" spans="1:2">
      <c r="A35251" s="1">
        <v>2080100293432</v>
      </c>
      <c r="B35251" t="s">
        <v>33099</v>
      </c>
    </row>
    <row r="35252" spans="1:2">
      <c r="A35252" s="1">
        <v>2080100293449</v>
      </c>
      <c r="B35252" t="s">
        <v>33100</v>
      </c>
    </row>
    <row r="35253" spans="1:2">
      <c r="A35253" s="1">
        <v>2080100293456</v>
      </c>
      <c r="B35253" t="s">
        <v>33101</v>
      </c>
    </row>
    <row r="35254" spans="1:2">
      <c r="A35254" s="1">
        <v>2080100293463</v>
      </c>
      <c r="B35254" t="s">
        <v>33102</v>
      </c>
    </row>
    <row r="35255" spans="1:2">
      <c r="A35255" s="1">
        <v>2080100293470</v>
      </c>
      <c r="B35255" t="s">
        <v>33103</v>
      </c>
    </row>
    <row r="35256" spans="1:2">
      <c r="A35256" s="1">
        <v>2080100293487</v>
      </c>
      <c r="B35256" t="s">
        <v>33104</v>
      </c>
    </row>
    <row r="35257" spans="1:2">
      <c r="A35257" s="1">
        <v>2080100293494</v>
      </c>
      <c r="B35257" t="s">
        <v>33105</v>
      </c>
    </row>
    <row r="35258" spans="1:2">
      <c r="A35258" s="1">
        <v>2080100293500</v>
      </c>
      <c r="B35258" t="s">
        <v>33106</v>
      </c>
    </row>
    <row r="35259" spans="1:2">
      <c r="A35259" s="1">
        <v>2080100293517</v>
      </c>
      <c r="B35259" t="s">
        <v>33107</v>
      </c>
    </row>
    <row r="35260" spans="1:2">
      <c r="A35260" s="1">
        <v>2080100293524</v>
      </c>
      <c r="B35260" t="s">
        <v>33108</v>
      </c>
    </row>
    <row r="35261" spans="1:2">
      <c r="A35261" s="1">
        <v>2080100293531</v>
      </c>
      <c r="B35261" t="s">
        <v>33109</v>
      </c>
    </row>
    <row r="35262" spans="1:2">
      <c r="A35262" s="1">
        <v>2080100293548</v>
      </c>
      <c r="B35262" t="s">
        <v>33110</v>
      </c>
    </row>
    <row r="35263" spans="1:2">
      <c r="A35263" s="1">
        <v>2080100293555</v>
      </c>
      <c r="B35263" t="s">
        <v>33111</v>
      </c>
    </row>
    <row r="35264" spans="1:2">
      <c r="A35264" s="1">
        <v>2080100293562</v>
      </c>
      <c r="B35264" t="s">
        <v>33112</v>
      </c>
    </row>
    <row r="35265" spans="1:2">
      <c r="A35265" s="1">
        <v>2080100293579</v>
      </c>
      <c r="B35265" t="s">
        <v>33113</v>
      </c>
    </row>
    <row r="35266" spans="1:2">
      <c r="A35266" s="1">
        <v>2080100293586</v>
      </c>
      <c r="B35266" t="s">
        <v>33114</v>
      </c>
    </row>
    <row r="35267" spans="1:2">
      <c r="A35267" s="1">
        <v>2080100293593</v>
      </c>
      <c r="B35267" t="s">
        <v>33115</v>
      </c>
    </row>
    <row r="35268" spans="1:2">
      <c r="A35268" s="1">
        <v>2080100293609</v>
      </c>
      <c r="B35268" t="s">
        <v>33116</v>
      </c>
    </row>
    <row r="35269" spans="1:2">
      <c r="A35269" s="1">
        <v>2080100293616</v>
      </c>
      <c r="B35269" t="s">
        <v>33117</v>
      </c>
    </row>
    <row r="35270" spans="1:2">
      <c r="A35270" s="1">
        <v>2080100293623</v>
      </c>
      <c r="B35270" t="s">
        <v>33118</v>
      </c>
    </row>
    <row r="35271" spans="1:2">
      <c r="A35271" s="1">
        <v>2080100293630</v>
      </c>
      <c r="B35271" t="s">
        <v>33119</v>
      </c>
    </row>
    <row r="35272" spans="1:2">
      <c r="A35272" s="1">
        <v>2080100293647</v>
      </c>
      <c r="B35272" t="s">
        <v>33120</v>
      </c>
    </row>
    <row r="35273" spans="1:2">
      <c r="A35273" s="1">
        <v>2080100293654</v>
      </c>
      <c r="B35273" t="s">
        <v>33121</v>
      </c>
    </row>
    <row r="35274" spans="1:2">
      <c r="A35274" s="1">
        <v>2080100293661</v>
      </c>
      <c r="B35274" t="s">
        <v>33122</v>
      </c>
    </row>
    <row r="35275" spans="1:2">
      <c r="A35275" s="1">
        <v>2080100293678</v>
      </c>
      <c r="B35275" t="s">
        <v>33123</v>
      </c>
    </row>
    <row r="35276" spans="1:2">
      <c r="A35276" s="1">
        <v>2080100293685</v>
      </c>
      <c r="B35276" t="s">
        <v>33124</v>
      </c>
    </row>
    <row r="35277" spans="1:2">
      <c r="A35277" s="1">
        <v>2080100293692</v>
      </c>
      <c r="B35277" t="s">
        <v>33125</v>
      </c>
    </row>
    <row r="35278" spans="1:2">
      <c r="A35278" s="1">
        <v>2080100293708</v>
      </c>
      <c r="B35278" t="s">
        <v>33126</v>
      </c>
    </row>
    <row r="35279" spans="1:2">
      <c r="A35279" s="1">
        <v>2080100293715</v>
      </c>
      <c r="B35279" t="s">
        <v>33127</v>
      </c>
    </row>
    <row r="35280" spans="1:2">
      <c r="A35280" s="1">
        <v>2080100293722</v>
      </c>
      <c r="B35280" t="s">
        <v>33128</v>
      </c>
    </row>
    <row r="35281" spans="1:2">
      <c r="A35281" s="1">
        <v>2080100293739</v>
      </c>
      <c r="B35281" t="s">
        <v>33129</v>
      </c>
    </row>
    <row r="35282" spans="1:2">
      <c r="A35282" s="1">
        <v>2080100293746</v>
      </c>
      <c r="B35282" t="s">
        <v>33130</v>
      </c>
    </row>
    <row r="35283" spans="1:2">
      <c r="A35283" s="1">
        <v>2080100293753</v>
      </c>
      <c r="B35283" t="s">
        <v>33131</v>
      </c>
    </row>
    <row r="35284" spans="1:2">
      <c r="A35284" s="1">
        <v>2080100293760</v>
      </c>
      <c r="B35284" t="s">
        <v>33132</v>
      </c>
    </row>
    <row r="35285" spans="1:2">
      <c r="A35285" s="1">
        <v>2080100293777</v>
      </c>
      <c r="B35285" t="s">
        <v>33133</v>
      </c>
    </row>
    <row r="35286" spans="1:2">
      <c r="A35286" s="1">
        <v>2080100293784</v>
      </c>
      <c r="B35286" t="s">
        <v>33134</v>
      </c>
    </row>
    <row r="35287" spans="1:2">
      <c r="A35287" s="1">
        <v>2080100293791</v>
      </c>
      <c r="B35287" t="s">
        <v>33135</v>
      </c>
    </row>
    <row r="35288" spans="1:2">
      <c r="A35288" s="1">
        <v>2080100293807</v>
      </c>
      <c r="B35288" t="s">
        <v>33136</v>
      </c>
    </row>
    <row r="35289" spans="1:2">
      <c r="A35289" s="1">
        <v>2080100293814</v>
      </c>
      <c r="B35289" t="s">
        <v>33137</v>
      </c>
    </row>
    <row r="35290" spans="1:2">
      <c r="A35290" s="1">
        <v>2080100293821</v>
      </c>
      <c r="B35290" t="s">
        <v>33138</v>
      </c>
    </row>
    <row r="35291" spans="1:2">
      <c r="A35291" s="1">
        <v>2080100293838</v>
      </c>
      <c r="B35291" t="s">
        <v>33139</v>
      </c>
    </row>
    <row r="35292" spans="1:2">
      <c r="A35292" s="1">
        <v>2080100293845</v>
      </c>
      <c r="B35292" t="s">
        <v>33140</v>
      </c>
    </row>
    <row r="35293" spans="1:2">
      <c r="A35293" s="1">
        <v>2080100293852</v>
      </c>
      <c r="B35293" t="s">
        <v>33141</v>
      </c>
    </row>
    <row r="35294" spans="1:2">
      <c r="A35294" s="1">
        <v>2080100293869</v>
      </c>
      <c r="B35294" t="s">
        <v>33142</v>
      </c>
    </row>
    <row r="35295" spans="1:2">
      <c r="A35295" s="1">
        <v>2080100293876</v>
      </c>
      <c r="B35295" t="s">
        <v>33143</v>
      </c>
    </row>
    <row r="35296" spans="1:2">
      <c r="A35296" s="1">
        <v>2080100293883</v>
      </c>
      <c r="B35296" t="s">
        <v>33144</v>
      </c>
    </row>
    <row r="35297" spans="1:2">
      <c r="A35297" s="1">
        <v>2080100293890</v>
      </c>
      <c r="B35297" t="s">
        <v>33145</v>
      </c>
    </row>
    <row r="35298" spans="1:2">
      <c r="A35298" s="1">
        <v>2080100293906</v>
      </c>
      <c r="B35298" t="s">
        <v>33146</v>
      </c>
    </row>
    <row r="35299" spans="1:2">
      <c r="A35299" s="1">
        <v>2080100293913</v>
      </c>
      <c r="B35299" t="s">
        <v>33147</v>
      </c>
    </row>
    <row r="35300" spans="1:2">
      <c r="A35300" s="1">
        <v>2080100293920</v>
      </c>
      <c r="B35300" t="s">
        <v>33148</v>
      </c>
    </row>
    <row r="35301" spans="1:2">
      <c r="A35301" s="1">
        <v>2080100293937</v>
      </c>
      <c r="B35301" t="s">
        <v>33149</v>
      </c>
    </row>
    <row r="35302" spans="1:2">
      <c r="A35302" s="1">
        <v>2080100293944</v>
      </c>
      <c r="B35302" t="s">
        <v>33150</v>
      </c>
    </row>
    <row r="35303" spans="1:2">
      <c r="A35303" s="1">
        <v>2080100293951</v>
      </c>
      <c r="B35303" t="s">
        <v>33151</v>
      </c>
    </row>
    <row r="35304" spans="1:2">
      <c r="A35304" s="1">
        <v>2080100293968</v>
      </c>
      <c r="B35304" t="s">
        <v>33152</v>
      </c>
    </row>
    <row r="35305" spans="1:2">
      <c r="A35305" s="1">
        <v>2080100293975</v>
      </c>
      <c r="B35305" t="s">
        <v>33153</v>
      </c>
    </row>
    <row r="35306" spans="1:2">
      <c r="A35306" s="1">
        <v>2080100293982</v>
      </c>
      <c r="B35306" t="s">
        <v>33154</v>
      </c>
    </row>
    <row r="35307" spans="1:2">
      <c r="A35307" s="1">
        <v>2080100293999</v>
      </c>
      <c r="B35307" t="s">
        <v>33155</v>
      </c>
    </row>
    <row r="35308" spans="1:2">
      <c r="A35308" s="1">
        <v>2080100294002</v>
      </c>
      <c r="B35308" t="s">
        <v>33156</v>
      </c>
    </row>
    <row r="35309" spans="1:2">
      <c r="A35309" s="1">
        <v>2080100294019</v>
      </c>
      <c r="B35309" t="s">
        <v>33157</v>
      </c>
    </row>
    <row r="35310" spans="1:2">
      <c r="A35310" s="1">
        <v>2080100294026</v>
      </c>
      <c r="B35310" t="s">
        <v>33158</v>
      </c>
    </row>
    <row r="35311" spans="1:2">
      <c r="A35311" s="1">
        <v>2080100294033</v>
      </c>
      <c r="B35311" t="s">
        <v>33159</v>
      </c>
    </row>
    <row r="35312" spans="1:2">
      <c r="A35312" s="1">
        <v>2080100294040</v>
      </c>
      <c r="B35312" t="s">
        <v>33160</v>
      </c>
    </row>
    <row r="35313" spans="1:2">
      <c r="A35313" s="1">
        <v>2080100294057</v>
      </c>
      <c r="B35313" t="s">
        <v>33161</v>
      </c>
    </row>
    <row r="35314" spans="1:2">
      <c r="A35314" s="1">
        <v>2080100294064</v>
      </c>
      <c r="B35314" t="s">
        <v>33162</v>
      </c>
    </row>
    <row r="35315" spans="1:2">
      <c r="A35315" s="1">
        <v>2080100294071</v>
      </c>
      <c r="B35315" t="s">
        <v>33163</v>
      </c>
    </row>
    <row r="35316" spans="1:2">
      <c r="A35316" s="1">
        <v>2080100294088</v>
      </c>
      <c r="B35316" t="s">
        <v>33164</v>
      </c>
    </row>
    <row r="35317" spans="1:2">
      <c r="A35317" s="1">
        <v>2080100294095</v>
      </c>
      <c r="B35317" t="s">
        <v>33165</v>
      </c>
    </row>
    <row r="35318" spans="1:2">
      <c r="A35318" s="1">
        <v>2080100294101</v>
      </c>
      <c r="B35318" t="s">
        <v>33166</v>
      </c>
    </row>
    <row r="35319" spans="1:2">
      <c r="A35319" s="1">
        <v>2080100294118</v>
      </c>
      <c r="B35319" t="s">
        <v>33167</v>
      </c>
    </row>
    <row r="35320" spans="1:2">
      <c r="A35320" s="1">
        <v>2080100294125</v>
      </c>
      <c r="B35320" t="s">
        <v>33168</v>
      </c>
    </row>
    <row r="35321" spans="1:2">
      <c r="A35321" s="1">
        <v>2080100294132</v>
      </c>
      <c r="B35321" t="s">
        <v>26894</v>
      </c>
    </row>
    <row r="35322" spans="1:2">
      <c r="A35322" s="1">
        <v>2080100294149</v>
      </c>
      <c r="B35322" t="s">
        <v>23924</v>
      </c>
    </row>
    <row r="35323" spans="1:2">
      <c r="A35323" s="1">
        <v>2080100294156</v>
      </c>
      <c r="B35323" t="s">
        <v>33169</v>
      </c>
    </row>
    <row r="35324" spans="1:2">
      <c r="A35324" s="1">
        <v>2080100294163</v>
      </c>
      <c r="B35324" t="s">
        <v>26966</v>
      </c>
    </row>
    <row r="35325" spans="1:2">
      <c r="A35325" s="1">
        <v>2080100294170</v>
      </c>
      <c r="B35325" t="s">
        <v>26967</v>
      </c>
    </row>
    <row r="35326" spans="1:2">
      <c r="A35326" s="1">
        <v>2080100294187</v>
      </c>
      <c r="B35326" t="s">
        <v>26968</v>
      </c>
    </row>
    <row r="35327" spans="1:2">
      <c r="A35327" s="1">
        <v>2080100294194</v>
      </c>
      <c r="B35327" t="s">
        <v>26970</v>
      </c>
    </row>
    <row r="35328" spans="1:2">
      <c r="A35328" s="1">
        <v>2080100294200</v>
      </c>
      <c r="B35328" t="s">
        <v>26943</v>
      </c>
    </row>
    <row r="35329" spans="1:2">
      <c r="A35329" s="1">
        <v>2080100294217</v>
      </c>
      <c r="B35329" t="s">
        <v>26944</v>
      </c>
    </row>
    <row r="35330" spans="1:2">
      <c r="A35330" s="1">
        <v>2080100294224</v>
      </c>
      <c r="B35330" t="s">
        <v>26980</v>
      </c>
    </row>
    <row r="35331" spans="1:2">
      <c r="A35331" s="1">
        <v>2080100294231</v>
      </c>
      <c r="B35331" t="s">
        <v>33170</v>
      </c>
    </row>
    <row r="35332" spans="1:2">
      <c r="A35332" s="1">
        <v>2080100294248</v>
      </c>
      <c r="B35332" t="s">
        <v>23933</v>
      </c>
    </row>
    <row r="35333" spans="1:2">
      <c r="A35333" s="1">
        <v>2080100294255</v>
      </c>
      <c r="B35333" t="s">
        <v>33171</v>
      </c>
    </row>
    <row r="35334" spans="1:2">
      <c r="A35334" s="1">
        <v>2080100294262</v>
      </c>
      <c r="B35334" t="s">
        <v>33172</v>
      </c>
    </row>
    <row r="35335" spans="1:2">
      <c r="A35335" s="1">
        <v>2080100294279</v>
      </c>
      <c r="B35335" t="s">
        <v>33173</v>
      </c>
    </row>
    <row r="35336" spans="1:2">
      <c r="A35336" s="1">
        <v>2080100294286</v>
      </c>
      <c r="B35336" t="s">
        <v>33174</v>
      </c>
    </row>
    <row r="35337" spans="1:2">
      <c r="A35337" s="1">
        <v>2080100294293</v>
      </c>
      <c r="B35337" t="s">
        <v>33175</v>
      </c>
    </row>
    <row r="35338" spans="1:2">
      <c r="A35338" s="1">
        <v>2080100294309</v>
      </c>
      <c r="B35338" t="s">
        <v>33176</v>
      </c>
    </row>
    <row r="35339" spans="1:2">
      <c r="A35339" s="1">
        <v>2080100294316</v>
      </c>
      <c r="B35339" t="s">
        <v>33177</v>
      </c>
    </row>
    <row r="35340" spans="1:2">
      <c r="A35340" s="1">
        <v>2080100294323</v>
      </c>
      <c r="B35340" t="s">
        <v>33178</v>
      </c>
    </row>
    <row r="35341" spans="1:2">
      <c r="A35341" s="1">
        <v>2080100294330</v>
      </c>
      <c r="B35341" t="s">
        <v>33179</v>
      </c>
    </row>
    <row r="35342" spans="1:2">
      <c r="A35342" s="1">
        <v>2080100294347</v>
      </c>
      <c r="B35342" t="s">
        <v>33180</v>
      </c>
    </row>
    <row r="35343" spans="1:2">
      <c r="A35343" s="1">
        <v>2080100294354</v>
      </c>
      <c r="B35343" t="s">
        <v>33181</v>
      </c>
    </row>
    <row r="35344" spans="1:2">
      <c r="A35344" s="1">
        <v>2080100294361</v>
      </c>
      <c r="B35344" t="s">
        <v>33182</v>
      </c>
    </row>
    <row r="35345" spans="1:2">
      <c r="A35345" s="1">
        <v>2080100294378</v>
      </c>
      <c r="B35345" t="s">
        <v>33183</v>
      </c>
    </row>
    <row r="35346" spans="1:2">
      <c r="A35346" s="1">
        <v>2080100294385</v>
      </c>
      <c r="B35346" t="s">
        <v>33184</v>
      </c>
    </row>
    <row r="35347" spans="1:2">
      <c r="A35347" s="1">
        <v>2080100294392</v>
      </c>
      <c r="B35347" t="s">
        <v>33185</v>
      </c>
    </row>
    <row r="35348" spans="1:2">
      <c r="A35348" s="1">
        <v>2080100294408</v>
      </c>
      <c r="B35348" t="s">
        <v>33186</v>
      </c>
    </row>
    <row r="35349" spans="1:2">
      <c r="A35349" s="1">
        <v>2080100294415</v>
      </c>
      <c r="B35349" t="s">
        <v>33187</v>
      </c>
    </row>
    <row r="35350" spans="1:2">
      <c r="A35350" s="1">
        <v>2080100294422</v>
      </c>
      <c r="B35350" t="s">
        <v>33188</v>
      </c>
    </row>
    <row r="35351" spans="1:2">
      <c r="A35351" s="1">
        <v>2080100294439</v>
      </c>
      <c r="B35351" t="s">
        <v>33189</v>
      </c>
    </row>
    <row r="35352" spans="1:2">
      <c r="A35352" s="1">
        <v>2080100294446</v>
      </c>
      <c r="B35352" t="s">
        <v>33190</v>
      </c>
    </row>
    <row r="35353" spans="1:2">
      <c r="A35353" s="1">
        <v>2080100294453</v>
      </c>
      <c r="B35353" t="s">
        <v>33191</v>
      </c>
    </row>
    <row r="35354" spans="1:2">
      <c r="A35354" s="1">
        <v>2080100294460</v>
      </c>
      <c r="B35354" t="s">
        <v>33192</v>
      </c>
    </row>
    <row r="35355" spans="1:2">
      <c r="A35355" s="1">
        <v>2080100294477</v>
      </c>
      <c r="B35355" t="s">
        <v>33193</v>
      </c>
    </row>
    <row r="35356" spans="1:2">
      <c r="A35356" s="1">
        <v>2080100294484</v>
      </c>
      <c r="B35356" t="s">
        <v>33194</v>
      </c>
    </row>
    <row r="35357" spans="1:2">
      <c r="A35357" s="1">
        <v>2080100294491</v>
      </c>
      <c r="B35357" t="s">
        <v>33195</v>
      </c>
    </row>
    <row r="35358" spans="1:2">
      <c r="A35358" s="1">
        <v>2080100294507</v>
      </c>
      <c r="B35358" t="e">
        <f>+T-STOPVALVE M&amp;M WATERTEC MVEQ7 Q15E GI-QTR WHITE</f>
        <v>#NAME?</v>
      </c>
    </row>
    <row r="35359" spans="1:2">
      <c r="A35359" s="1">
        <v>2080100294514</v>
      </c>
      <c r="B35359" t="e">
        <f>+T-STOPVALVE M&amp;M WATERTEC MVFQ7 Q15F-GI QTR T.CHRME</f>
        <v>#NAME?</v>
      </c>
    </row>
    <row r="35360" spans="1:2">
      <c r="A35360" s="1">
        <v>2080100294521</v>
      </c>
      <c r="B35360" t="e">
        <f>+T-STOPVALVE M&amp;M WATERTEC MVFQ7 Q15F-GI QTR WHITE</f>
        <v>#NAME?</v>
      </c>
    </row>
    <row r="35361" spans="1:2">
      <c r="A35361" s="1">
        <v>2080100294538</v>
      </c>
      <c r="B35361" t="e">
        <f>+T-STOP VALVE WATERTEC RSN7 RA N103 QTR T.CHROME</f>
        <v>#NAME?</v>
      </c>
    </row>
    <row r="35362" spans="1:2">
      <c r="A35362" s="1">
        <v>2080100294545</v>
      </c>
      <c r="B35362" t="e">
        <f>+T-STOPVALVE WATERTEC SVEQ1 SOC Q20E ISO QTR CHROME</f>
        <v>#NAME?</v>
      </c>
    </row>
    <row r="35363" spans="1:2">
      <c r="A35363" s="1">
        <v>2080100294552</v>
      </c>
      <c r="B35363" t="e">
        <f>+T-STOPVALVE WATERTEC SVEQ1 SOC Q20E QTR WHTE</f>
        <v>#NAME?</v>
      </c>
    </row>
    <row r="35364" spans="1:2">
      <c r="A35364" s="1">
        <v>2080100294569</v>
      </c>
      <c r="B35364" t="e">
        <f>+T-STOP VALVE WATERTEC SVFQ7 GREEN</f>
        <v>#NAME?</v>
      </c>
    </row>
    <row r="35365" spans="1:2">
      <c r="A35365" s="1">
        <v>2080100294576</v>
      </c>
      <c r="B35365" t="e">
        <f>+T-STOP VALVE WATERTEC SVFQ7 T.CHROME</f>
        <v>#NAME?</v>
      </c>
    </row>
    <row r="35366" spans="1:2">
      <c r="A35366" s="1">
        <v>2080100294583</v>
      </c>
      <c r="B35366" t="s">
        <v>33196</v>
      </c>
    </row>
    <row r="35367" spans="1:2">
      <c r="A35367" s="1">
        <v>2080100294590</v>
      </c>
      <c r="B35367" t="s">
        <v>33197</v>
      </c>
    </row>
    <row r="35368" spans="1:2">
      <c r="A35368" s="1">
        <v>2080100294606</v>
      </c>
      <c r="B35368" t="s">
        <v>33198</v>
      </c>
    </row>
    <row r="35369" spans="1:2">
      <c r="A35369" s="1">
        <v>2080100294613</v>
      </c>
      <c r="B35369" t="s">
        <v>33199</v>
      </c>
    </row>
    <row r="35370" spans="1:2">
      <c r="A35370" s="1">
        <v>2080100294620</v>
      </c>
      <c r="B35370" t="s">
        <v>33200</v>
      </c>
    </row>
    <row r="35371" spans="1:2">
      <c r="A35371" s="1">
        <v>2080100294637</v>
      </c>
      <c r="B35371" t="s">
        <v>33201</v>
      </c>
    </row>
    <row r="35372" spans="1:2">
      <c r="A35372" s="1">
        <v>2080100294644</v>
      </c>
      <c r="B35372" t="s">
        <v>33202</v>
      </c>
    </row>
    <row r="35373" spans="1:2">
      <c r="A35373" s="1">
        <v>2080100294651</v>
      </c>
      <c r="B35373" t="s">
        <v>33203</v>
      </c>
    </row>
    <row r="35374" spans="1:2">
      <c r="A35374" s="1">
        <v>2080100294668</v>
      </c>
      <c r="B35374" t="s">
        <v>33204</v>
      </c>
    </row>
    <row r="35375" spans="1:2">
      <c r="A35375" s="1">
        <v>2080100294675</v>
      </c>
      <c r="B35375" t="s">
        <v>33205</v>
      </c>
    </row>
    <row r="35376" spans="1:2">
      <c r="A35376" s="1">
        <v>2080100294682</v>
      </c>
      <c r="B35376" t="s">
        <v>33206</v>
      </c>
    </row>
    <row r="35377" spans="1:2">
      <c r="A35377" s="1">
        <v>2080100294699</v>
      </c>
      <c r="B35377" t="s">
        <v>33207</v>
      </c>
    </row>
    <row r="35378" spans="1:2">
      <c r="A35378" s="1">
        <v>2080100294705</v>
      </c>
      <c r="B35378" t="s">
        <v>33208</v>
      </c>
    </row>
    <row r="35379" spans="1:2">
      <c r="A35379" s="1">
        <v>2080100294712</v>
      </c>
      <c r="B35379" t="s">
        <v>33209</v>
      </c>
    </row>
    <row r="35380" spans="1:2">
      <c r="A35380" s="1">
        <v>2080100294729</v>
      </c>
      <c r="B35380" t="s">
        <v>33210</v>
      </c>
    </row>
    <row r="35381" spans="1:2">
      <c r="A35381" s="1">
        <v>2080100294736</v>
      </c>
      <c r="B35381" t="s">
        <v>33211</v>
      </c>
    </row>
    <row r="35382" spans="1:2">
      <c r="A35382" s="1">
        <v>2080100294743</v>
      </c>
      <c r="B35382" t="s">
        <v>33212</v>
      </c>
    </row>
    <row r="35383" spans="1:2">
      <c r="A35383" s="1">
        <v>2080100294750</v>
      </c>
      <c r="B35383" t="s">
        <v>33213</v>
      </c>
    </row>
    <row r="35384" spans="1:2">
      <c r="A35384" s="1">
        <v>2080100294767</v>
      </c>
      <c r="B35384" t="s">
        <v>33214</v>
      </c>
    </row>
    <row r="35385" spans="1:2">
      <c r="A35385" s="1">
        <v>2080100294774</v>
      </c>
      <c r="B35385" t="s">
        <v>33215</v>
      </c>
    </row>
    <row r="35386" spans="1:2">
      <c r="A35386" s="1">
        <v>2080100294781</v>
      </c>
      <c r="B35386" t="s">
        <v>33216</v>
      </c>
    </row>
    <row r="35387" spans="1:2">
      <c r="A35387" s="1">
        <v>2080100294798</v>
      </c>
      <c r="B35387" t="s">
        <v>33217</v>
      </c>
    </row>
    <row r="35388" spans="1:2">
      <c r="A35388" s="1">
        <v>2080100294804</v>
      </c>
      <c r="B35388" t="s">
        <v>33218</v>
      </c>
    </row>
    <row r="35389" spans="1:2">
      <c r="A35389" s="1">
        <v>2080100294811</v>
      </c>
      <c r="B35389" t="s">
        <v>33219</v>
      </c>
    </row>
    <row r="35390" spans="1:2">
      <c r="A35390" s="1">
        <v>2080100294828</v>
      </c>
      <c r="B35390" t="s">
        <v>33220</v>
      </c>
    </row>
    <row r="35391" spans="1:2">
      <c r="A35391" s="1">
        <v>2080100294835</v>
      </c>
      <c r="B35391" t="s">
        <v>33221</v>
      </c>
    </row>
    <row r="35392" spans="1:2">
      <c r="A35392" s="1">
        <v>2080100294842</v>
      </c>
      <c r="B35392" t="s">
        <v>33222</v>
      </c>
    </row>
    <row r="35393" spans="1:2">
      <c r="A35393" s="1">
        <v>2080100294859</v>
      </c>
      <c r="B35393" t="s">
        <v>33223</v>
      </c>
    </row>
    <row r="35394" spans="1:2">
      <c r="A35394" s="1">
        <v>2080100294866</v>
      </c>
      <c r="B35394" t="s">
        <v>33224</v>
      </c>
    </row>
    <row r="35395" spans="1:2">
      <c r="A35395" s="1">
        <v>2080100294873</v>
      </c>
      <c r="B35395" t="s">
        <v>33225</v>
      </c>
    </row>
    <row r="35396" spans="1:2">
      <c r="A35396" s="1">
        <v>2080100294880</v>
      </c>
      <c r="B35396" t="s">
        <v>33226</v>
      </c>
    </row>
    <row r="35397" spans="1:2">
      <c r="A35397" s="1">
        <v>2080100294897</v>
      </c>
      <c r="B35397" t="s">
        <v>33227</v>
      </c>
    </row>
    <row r="35398" spans="1:2">
      <c r="A35398" s="1">
        <v>2080100294903</v>
      </c>
      <c r="B35398" t="s">
        <v>33228</v>
      </c>
    </row>
    <row r="35399" spans="1:2">
      <c r="A35399" s="1">
        <v>2080100294910</v>
      </c>
      <c r="B35399" t="s">
        <v>33229</v>
      </c>
    </row>
    <row r="35400" spans="1:2">
      <c r="A35400" s="1">
        <v>2080100294927</v>
      </c>
      <c r="B35400" t="s">
        <v>33230</v>
      </c>
    </row>
    <row r="35401" spans="1:2">
      <c r="A35401" s="1">
        <v>2080100294934</v>
      </c>
      <c r="B35401" t="s">
        <v>33231</v>
      </c>
    </row>
    <row r="35402" spans="1:2">
      <c r="A35402" s="1">
        <v>2080100294941</v>
      </c>
      <c r="B35402" t="s">
        <v>33232</v>
      </c>
    </row>
    <row r="35403" spans="1:2">
      <c r="A35403" s="1">
        <v>2080100294958</v>
      </c>
      <c r="B35403" t="s">
        <v>33233</v>
      </c>
    </row>
    <row r="35404" spans="1:2">
      <c r="A35404" s="1">
        <v>2080100294965</v>
      </c>
      <c r="B35404" t="s">
        <v>33234</v>
      </c>
    </row>
    <row r="35405" spans="1:2">
      <c r="A35405" s="1">
        <v>2080100294972</v>
      </c>
      <c r="B35405" t="s">
        <v>33235</v>
      </c>
    </row>
    <row r="35406" spans="1:2">
      <c r="A35406" s="1">
        <v>2080100294989</v>
      </c>
      <c r="B35406" t="s">
        <v>33236</v>
      </c>
    </row>
    <row r="35407" spans="1:2">
      <c r="A35407" s="1">
        <v>2080100294996</v>
      </c>
      <c r="B35407" t="s">
        <v>33237</v>
      </c>
    </row>
    <row r="35408" spans="1:2">
      <c r="A35408" s="1">
        <v>2080100295009</v>
      </c>
      <c r="B35408" t="s">
        <v>33238</v>
      </c>
    </row>
    <row r="35409" spans="1:2">
      <c r="A35409" s="1">
        <v>2080100295016</v>
      </c>
      <c r="B35409" t="s">
        <v>33239</v>
      </c>
    </row>
    <row r="35410" spans="1:2">
      <c r="A35410" s="1">
        <v>2080100295023</v>
      </c>
      <c r="B35410" t="s">
        <v>33240</v>
      </c>
    </row>
    <row r="35411" spans="1:2">
      <c r="A35411" s="1">
        <v>2080100295030</v>
      </c>
      <c r="B35411" t="s">
        <v>33241</v>
      </c>
    </row>
    <row r="35412" spans="1:2">
      <c r="A35412" s="1">
        <v>2080100295047</v>
      </c>
      <c r="B35412" t="s">
        <v>33242</v>
      </c>
    </row>
    <row r="35413" spans="1:2">
      <c r="A35413" s="1">
        <v>2080100295054</v>
      </c>
      <c r="B35413" t="s">
        <v>33243</v>
      </c>
    </row>
    <row r="35414" spans="1:2">
      <c r="A35414" s="1">
        <v>2080100295061</v>
      </c>
      <c r="B35414" t="s">
        <v>33244</v>
      </c>
    </row>
    <row r="35415" spans="1:2">
      <c r="A35415" s="1">
        <v>2080100295078</v>
      </c>
      <c r="B35415" t="s">
        <v>33245</v>
      </c>
    </row>
    <row r="35416" spans="1:2">
      <c r="A35416" s="1">
        <v>2080100295085</v>
      </c>
      <c r="B35416" t="s">
        <v>33246</v>
      </c>
    </row>
    <row r="35417" spans="1:2">
      <c r="A35417" s="1">
        <v>2080100295092</v>
      </c>
      <c r="B35417" t="s">
        <v>33247</v>
      </c>
    </row>
    <row r="35418" spans="1:2">
      <c r="A35418" s="1">
        <v>2080100295108</v>
      </c>
      <c r="B35418" t="s">
        <v>33248</v>
      </c>
    </row>
    <row r="35419" spans="1:2">
      <c r="A35419" s="1">
        <v>2080100295115</v>
      </c>
      <c r="B35419" t="s">
        <v>33249</v>
      </c>
    </row>
    <row r="35420" spans="1:2">
      <c r="A35420" s="1">
        <v>2080100295122</v>
      </c>
      <c r="B35420" t="s">
        <v>33250</v>
      </c>
    </row>
    <row r="35421" spans="1:2">
      <c r="A35421" s="1">
        <v>2080100295139</v>
      </c>
      <c r="B35421" t="s">
        <v>33251</v>
      </c>
    </row>
    <row r="35422" spans="1:2">
      <c r="A35422" s="1">
        <v>2080100295146</v>
      </c>
      <c r="B35422" t="s">
        <v>33252</v>
      </c>
    </row>
    <row r="35423" spans="1:2">
      <c r="A35423" s="1">
        <v>2080100295153</v>
      </c>
      <c r="B35423" t="s">
        <v>33253</v>
      </c>
    </row>
    <row r="35424" spans="1:2">
      <c r="A35424" s="1">
        <v>2080100295160</v>
      </c>
      <c r="B35424" t="s">
        <v>33254</v>
      </c>
    </row>
    <row r="35425" spans="1:2">
      <c r="A35425" s="1">
        <v>2080100295177</v>
      </c>
      <c r="B35425" t="s">
        <v>33255</v>
      </c>
    </row>
    <row r="35426" spans="1:2">
      <c r="A35426" s="1">
        <v>2080100295184</v>
      </c>
      <c r="B35426" t="s">
        <v>33256</v>
      </c>
    </row>
    <row r="35427" spans="1:2">
      <c r="A35427" s="1">
        <v>2080100295191</v>
      </c>
      <c r="B35427" t="s">
        <v>33257</v>
      </c>
    </row>
    <row r="35428" spans="1:2">
      <c r="A35428" s="1">
        <v>2080100295207</v>
      </c>
      <c r="B35428" t="s">
        <v>33258</v>
      </c>
    </row>
    <row r="35429" spans="1:2">
      <c r="A35429" s="1">
        <v>2080100295214</v>
      </c>
      <c r="B35429" t="s">
        <v>33259</v>
      </c>
    </row>
    <row r="35430" spans="1:2">
      <c r="A35430" s="1">
        <v>2080100295221</v>
      </c>
      <c r="B35430" t="s">
        <v>33260</v>
      </c>
    </row>
    <row r="35431" spans="1:2">
      <c r="A35431" s="1">
        <v>2080100295238</v>
      </c>
      <c r="B35431" t="s">
        <v>33261</v>
      </c>
    </row>
    <row r="35432" spans="1:2">
      <c r="A35432" s="1">
        <v>2080100295245</v>
      </c>
      <c r="B35432" t="s">
        <v>33262</v>
      </c>
    </row>
    <row r="35433" spans="1:2">
      <c r="A35433" s="1">
        <v>2080100295252</v>
      </c>
      <c r="B35433" t="s">
        <v>33263</v>
      </c>
    </row>
    <row r="35434" spans="1:2">
      <c r="A35434" s="1">
        <v>2080100295269</v>
      </c>
      <c r="B35434" t="s">
        <v>33264</v>
      </c>
    </row>
    <row r="35435" spans="1:2">
      <c r="A35435" s="1">
        <v>2080100295276</v>
      </c>
      <c r="B35435" t="s">
        <v>33265</v>
      </c>
    </row>
    <row r="35436" spans="1:2">
      <c r="A35436" s="1">
        <v>2080100295283</v>
      </c>
      <c r="B35436" t="s">
        <v>33266</v>
      </c>
    </row>
    <row r="35437" spans="1:2">
      <c r="A35437" s="1">
        <v>2080100295290</v>
      </c>
      <c r="B35437" t="s">
        <v>33267</v>
      </c>
    </row>
    <row r="35438" spans="1:2">
      <c r="A35438" s="1">
        <v>2080100295306</v>
      </c>
      <c r="B35438" t="s">
        <v>33268</v>
      </c>
    </row>
    <row r="35439" spans="1:2">
      <c r="A35439" s="1">
        <v>2080100295313</v>
      </c>
      <c r="B35439" t="s">
        <v>33269</v>
      </c>
    </row>
    <row r="35440" spans="1:2">
      <c r="A35440" s="1">
        <v>2080100295320</v>
      </c>
      <c r="B35440" t="s">
        <v>33270</v>
      </c>
    </row>
    <row r="35441" spans="1:2">
      <c r="A35441" s="1">
        <v>2080100295337</v>
      </c>
      <c r="B35441" t="s">
        <v>33271</v>
      </c>
    </row>
    <row r="35442" spans="1:2">
      <c r="A35442" s="1">
        <v>2080100295344</v>
      </c>
      <c r="B35442" t="s">
        <v>33272</v>
      </c>
    </row>
    <row r="35443" spans="1:2">
      <c r="A35443" s="1">
        <v>2080100295351</v>
      </c>
      <c r="B35443" t="s">
        <v>33273</v>
      </c>
    </row>
    <row r="35444" spans="1:2">
      <c r="A35444" s="1">
        <v>2080100295368</v>
      </c>
      <c r="B35444" t="s">
        <v>33274</v>
      </c>
    </row>
    <row r="35445" spans="1:2">
      <c r="A35445" s="1">
        <v>2080100295375</v>
      </c>
      <c r="B35445" t="s">
        <v>33275</v>
      </c>
    </row>
    <row r="35446" spans="1:2">
      <c r="A35446" s="1">
        <v>2080100295382</v>
      </c>
      <c r="B35446" t="s">
        <v>33276</v>
      </c>
    </row>
    <row r="35447" spans="1:2">
      <c r="A35447" s="1">
        <v>2080100295399</v>
      </c>
      <c r="B35447" t="s">
        <v>33277</v>
      </c>
    </row>
    <row r="35448" spans="1:2">
      <c r="A35448" s="1">
        <v>2080100295405</v>
      </c>
      <c r="B35448" t="s">
        <v>33278</v>
      </c>
    </row>
    <row r="35449" spans="1:2">
      <c r="A35449" s="1">
        <v>2080100295412</v>
      </c>
      <c r="B35449" t="s">
        <v>33279</v>
      </c>
    </row>
    <row r="35450" spans="1:2">
      <c r="A35450" s="1">
        <v>2080100295429</v>
      </c>
      <c r="B35450" t="s">
        <v>33280</v>
      </c>
    </row>
    <row r="35451" spans="1:2">
      <c r="A35451" s="1">
        <v>2080100295436</v>
      </c>
      <c r="B35451" t="s">
        <v>33281</v>
      </c>
    </row>
    <row r="35452" spans="1:2">
      <c r="A35452" s="1">
        <v>2080100295443</v>
      </c>
      <c r="B35452" t="s">
        <v>33282</v>
      </c>
    </row>
    <row r="35453" spans="1:2">
      <c r="A35453" s="1">
        <v>2080100295450</v>
      </c>
      <c r="B35453" t="s">
        <v>33283</v>
      </c>
    </row>
    <row r="35454" spans="1:2">
      <c r="A35454" s="1">
        <v>2080100295467</v>
      </c>
      <c r="B35454" t="s">
        <v>33284</v>
      </c>
    </row>
    <row r="35455" spans="1:2">
      <c r="A35455" s="1">
        <v>2080100295474</v>
      </c>
      <c r="B35455" t="s">
        <v>33285</v>
      </c>
    </row>
    <row r="35456" spans="1:2">
      <c r="A35456" s="1">
        <v>2080100295481</v>
      </c>
      <c r="B35456" t="s">
        <v>33286</v>
      </c>
    </row>
    <row r="35457" spans="1:2">
      <c r="A35457" s="1">
        <v>2080100295498</v>
      </c>
      <c r="B35457" t="s">
        <v>33287</v>
      </c>
    </row>
    <row r="35458" spans="1:2">
      <c r="A35458" s="1">
        <v>2080100295504</v>
      </c>
      <c r="B35458" t="s">
        <v>33288</v>
      </c>
    </row>
    <row r="35459" spans="1:2">
      <c r="A35459" s="1">
        <v>2080100295511</v>
      </c>
      <c r="B35459" t="s">
        <v>33289</v>
      </c>
    </row>
    <row r="35460" spans="1:2">
      <c r="A35460" s="1">
        <v>2080100295528</v>
      </c>
      <c r="B35460" t="s">
        <v>33290</v>
      </c>
    </row>
    <row r="35461" spans="1:2">
      <c r="A35461" s="1">
        <v>2080100295535</v>
      </c>
      <c r="B35461" t="s">
        <v>33291</v>
      </c>
    </row>
    <row r="35462" spans="1:2">
      <c r="A35462" s="1">
        <v>2080100295542</v>
      </c>
      <c r="B35462" t="s">
        <v>33292</v>
      </c>
    </row>
    <row r="35463" spans="1:2">
      <c r="A35463" s="1">
        <v>2080100295559</v>
      </c>
      <c r="B35463" t="s">
        <v>33293</v>
      </c>
    </row>
    <row r="35464" spans="1:2">
      <c r="A35464" s="1">
        <v>2080100295566</v>
      </c>
      <c r="B35464" t="s">
        <v>33294</v>
      </c>
    </row>
    <row r="35465" spans="1:2">
      <c r="A35465" s="1">
        <v>2080100295573</v>
      </c>
      <c r="B35465" t="s">
        <v>33295</v>
      </c>
    </row>
    <row r="35466" spans="1:2">
      <c r="A35466" s="1">
        <v>2080100295580</v>
      </c>
      <c r="B35466" t="s">
        <v>33296</v>
      </c>
    </row>
    <row r="35467" spans="1:2">
      <c r="A35467" s="1">
        <v>2080100295597</v>
      </c>
      <c r="B35467" t="s">
        <v>33297</v>
      </c>
    </row>
    <row r="35468" spans="1:2">
      <c r="A35468" s="1">
        <v>2080100295603</v>
      </c>
      <c r="B35468" t="s">
        <v>33298</v>
      </c>
    </row>
    <row r="35469" spans="1:2">
      <c r="A35469" s="1">
        <v>2080100295610</v>
      </c>
      <c r="B35469" t="s">
        <v>33299</v>
      </c>
    </row>
    <row r="35470" spans="1:2">
      <c r="A35470" s="1">
        <v>2080100295627</v>
      </c>
      <c r="B35470" t="s">
        <v>33300</v>
      </c>
    </row>
    <row r="35471" spans="1:2">
      <c r="A35471" s="1">
        <v>2080100295634</v>
      </c>
      <c r="B35471" t="s">
        <v>33301</v>
      </c>
    </row>
    <row r="35472" spans="1:2">
      <c r="A35472" s="1">
        <v>2080100295641</v>
      </c>
      <c r="B35472" t="s">
        <v>33302</v>
      </c>
    </row>
    <row r="35473" spans="1:2">
      <c r="A35473" s="1">
        <v>2080100295658</v>
      </c>
      <c r="B35473" t="s">
        <v>33303</v>
      </c>
    </row>
    <row r="35474" spans="1:2">
      <c r="A35474" s="1">
        <v>2080100295665</v>
      </c>
      <c r="B35474" t="s">
        <v>33304</v>
      </c>
    </row>
    <row r="35475" spans="1:2">
      <c r="A35475" s="1">
        <v>2080100295672</v>
      </c>
      <c r="B35475" t="s">
        <v>33305</v>
      </c>
    </row>
    <row r="35476" spans="1:2">
      <c r="A35476" s="1">
        <v>2080100295689</v>
      </c>
      <c r="B35476" t="s">
        <v>33306</v>
      </c>
    </row>
    <row r="35477" spans="1:2">
      <c r="A35477" s="1">
        <v>2080100295696</v>
      </c>
      <c r="B35477" t="s">
        <v>33307</v>
      </c>
    </row>
    <row r="35478" spans="1:2">
      <c r="A35478" s="1">
        <v>2080100295702</v>
      </c>
      <c r="B35478" t="s">
        <v>33308</v>
      </c>
    </row>
    <row r="35479" spans="1:2">
      <c r="A35479" s="1">
        <v>2080100295719</v>
      </c>
      <c r="B35479" t="s">
        <v>33309</v>
      </c>
    </row>
    <row r="35480" spans="1:2">
      <c r="A35480" s="1">
        <v>2080100295726</v>
      </c>
      <c r="B35480" t="s">
        <v>33310</v>
      </c>
    </row>
    <row r="35481" spans="1:2">
      <c r="A35481" s="1">
        <v>2080100295733</v>
      </c>
      <c r="B35481" t="s">
        <v>33311</v>
      </c>
    </row>
    <row r="35482" spans="1:2">
      <c r="A35482" s="1">
        <v>2080100295740</v>
      </c>
      <c r="B35482" t="s">
        <v>33312</v>
      </c>
    </row>
    <row r="35483" spans="1:2">
      <c r="A35483" s="1">
        <v>2080100295757</v>
      </c>
      <c r="B35483" t="s">
        <v>33313</v>
      </c>
    </row>
    <row r="35484" spans="1:2">
      <c r="A35484" s="1">
        <v>2080100295764</v>
      </c>
      <c r="B35484" t="s">
        <v>33314</v>
      </c>
    </row>
    <row r="35485" spans="1:2">
      <c r="A35485" s="1">
        <v>2080100295771</v>
      </c>
      <c r="B35485" t="s">
        <v>33315</v>
      </c>
    </row>
    <row r="35486" spans="1:2">
      <c r="A35486" s="1">
        <v>2080100295788</v>
      </c>
      <c r="B35486" t="s">
        <v>33316</v>
      </c>
    </row>
    <row r="35487" spans="1:2">
      <c r="A35487" s="1">
        <v>2080100295795</v>
      </c>
      <c r="B35487" t="s">
        <v>33317</v>
      </c>
    </row>
    <row r="35488" spans="1:2">
      <c r="A35488" s="1">
        <v>2080100295801</v>
      </c>
      <c r="B35488" t="s">
        <v>33318</v>
      </c>
    </row>
    <row r="35489" spans="1:2">
      <c r="A35489" s="1">
        <v>2080100295818</v>
      </c>
      <c r="B35489" t="s">
        <v>33319</v>
      </c>
    </row>
    <row r="35490" spans="1:2">
      <c r="A35490" s="1">
        <v>2080100295825</v>
      </c>
      <c r="B35490" t="s">
        <v>33320</v>
      </c>
    </row>
    <row r="35491" spans="1:2">
      <c r="A35491" s="1">
        <v>2080100295832</v>
      </c>
      <c r="B35491" t="s">
        <v>33321</v>
      </c>
    </row>
    <row r="35492" spans="1:2">
      <c r="A35492" s="1">
        <v>2080100295849</v>
      </c>
      <c r="B35492" t="s">
        <v>33322</v>
      </c>
    </row>
    <row r="35493" spans="1:2">
      <c r="A35493" s="1">
        <v>2080100295856</v>
      </c>
      <c r="B35493" t="s">
        <v>33323</v>
      </c>
    </row>
    <row r="35494" spans="1:2">
      <c r="A35494" s="1">
        <v>2080100295863</v>
      </c>
      <c r="B35494" t="s">
        <v>33324</v>
      </c>
    </row>
    <row r="35495" spans="1:2">
      <c r="A35495" s="1">
        <v>2080100295870</v>
      </c>
      <c r="B35495" t="s">
        <v>33325</v>
      </c>
    </row>
    <row r="35496" spans="1:2">
      <c r="A35496" s="1">
        <v>2080100295887</v>
      </c>
      <c r="B35496" t="s">
        <v>33326</v>
      </c>
    </row>
    <row r="35497" spans="1:2">
      <c r="A35497" s="1">
        <v>2080100295894</v>
      </c>
      <c r="B35497" t="s">
        <v>33327</v>
      </c>
    </row>
    <row r="35498" spans="1:2">
      <c r="A35498" s="1">
        <v>2080100295900</v>
      </c>
      <c r="B35498" t="s">
        <v>23934</v>
      </c>
    </row>
    <row r="35499" spans="1:2">
      <c r="A35499" s="1">
        <v>2080100295917</v>
      </c>
      <c r="B35499" t="s">
        <v>23935</v>
      </c>
    </row>
    <row r="35500" spans="1:2">
      <c r="A35500" s="1">
        <v>2080100295924</v>
      </c>
      <c r="B35500" t="s">
        <v>33328</v>
      </c>
    </row>
    <row r="35501" spans="1:2">
      <c r="A35501" s="1">
        <v>2080100295931</v>
      </c>
      <c r="B35501" t="s">
        <v>33329</v>
      </c>
    </row>
    <row r="35502" spans="1:2">
      <c r="A35502" s="1">
        <v>2080100295948</v>
      </c>
      <c r="B35502" t="s">
        <v>33330</v>
      </c>
    </row>
    <row r="35503" spans="1:2">
      <c r="A35503" s="1">
        <v>2080100295955</v>
      </c>
      <c r="B35503" t="s">
        <v>33331</v>
      </c>
    </row>
    <row r="35504" spans="1:2">
      <c r="A35504" s="1">
        <v>2080100295962</v>
      </c>
      <c r="B35504" t="s">
        <v>33332</v>
      </c>
    </row>
    <row r="35505" spans="1:2">
      <c r="A35505" s="1">
        <v>2080100295979</v>
      </c>
      <c r="B35505" t="s">
        <v>33333</v>
      </c>
    </row>
    <row r="35506" spans="1:2">
      <c r="A35506" s="1">
        <v>2080100295986</v>
      </c>
      <c r="B35506" t="s">
        <v>33334</v>
      </c>
    </row>
    <row r="35507" spans="1:2">
      <c r="A35507" s="1">
        <v>2080100295993</v>
      </c>
      <c r="B35507" t="s">
        <v>33335</v>
      </c>
    </row>
    <row r="35508" spans="1:2">
      <c r="A35508" s="1">
        <v>2080100296006</v>
      </c>
      <c r="B35508" t="s">
        <v>33336</v>
      </c>
    </row>
    <row r="35509" spans="1:2">
      <c r="A35509" s="1">
        <v>2080100296013</v>
      </c>
      <c r="B35509" t="s">
        <v>33337</v>
      </c>
    </row>
    <row r="35510" spans="1:2">
      <c r="A35510" s="1">
        <v>2080100296020</v>
      </c>
      <c r="B35510" t="s">
        <v>33338</v>
      </c>
    </row>
    <row r="35511" spans="1:2">
      <c r="A35511" s="1">
        <v>2080100296037</v>
      </c>
      <c r="B35511" t="s">
        <v>33339</v>
      </c>
    </row>
    <row r="35512" spans="1:2">
      <c r="A35512" s="1">
        <v>2080100296044</v>
      </c>
      <c r="B35512" t="s">
        <v>33340</v>
      </c>
    </row>
    <row r="35513" spans="1:2">
      <c r="A35513" s="1">
        <v>2080100296051</v>
      </c>
      <c r="B35513" t="s">
        <v>23936</v>
      </c>
    </row>
    <row r="35514" spans="1:2">
      <c r="A35514" s="1">
        <v>2080100296068</v>
      </c>
      <c r="B35514" t="s">
        <v>33341</v>
      </c>
    </row>
    <row r="35515" spans="1:2">
      <c r="A35515" s="1">
        <v>2080100296075</v>
      </c>
      <c r="B35515" t="s">
        <v>33342</v>
      </c>
    </row>
    <row r="35516" spans="1:2">
      <c r="A35516" s="1">
        <v>2080100296082</v>
      </c>
      <c r="B35516" t="s">
        <v>33343</v>
      </c>
    </row>
    <row r="35517" spans="1:2">
      <c r="A35517" s="1">
        <v>2080100296099</v>
      </c>
      <c r="B35517" t="s">
        <v>33344</v>
      </c>
    </row>
    <row r="35518" spans="1:2">
      <c r="A35518" s="1">
        <v>2080100296105</v>
      </c>
      <c r="B35518" t="s">
        <v>33345</v>
      </c>
    </row>
    <row r="35519" spans="1:2">
      <c r="A35519" s="1">
        <v>2080100296112</v>
      </c>
      <c r="B35519" t="s">
        <v>33346</v>
      </c>
    </row>
    <row r="35520" spans="1:2">
      <c r="A35520" s="1">
        <v>2080100296129</v>
      </c>
      <c r="B35520" t="s">
        <v>33347</v>
      </c>
    </row>
    <row r="35521" spans="1:2">
      <c r="A35521" s="1">
        <v>2080100296136</v>
      </c>
      <c r="B35521" t="s">
        <v>33348</v>
      </c>
    </row>
    <row r="35522" spans="1:2">
      <c r="A35522" s="1">
        <v>2080100296143</v>
      </c>
      <c r="B35522" t="s">
        <v>33349</v>
      </c>
    </row>
    <row r="35523" spans="1:2">
      <c r="A35523" s="1">
        <v>2080100296150</v>
      </c>
      <c r="B35523" t="s">
        <v>33350</v>
      </c>
    </row>
    <row r="35524" spans="1:2">
      <c r="A35524" s="1">
        <v>2080100296167</v>
      </c>
      <c r="B35524" t="s">
        <v>33351</v>
      </c>
    </row>
    <row r="35525" spans="1:2">
      <c r="A35525" s="1">
        <v>2080100296174</v>
      </c>
      <c r="B35525" t="s">
        <v>33352</v>
      </c>
    </row>
    <row r="35526" spans="1:2">
      <c r="A35526" s="1">
        <v>2080100296181</v>
      </c>
      <c r="B35526" t="s">
        <v>33353</v>
      </c>
    </row>
    <row r="35527" spans="1:2">
      <c r="A35527" s="1">
        <v>2080100296198</v>
      </c>
      <c r="B35527" t="s">
        <v>33354</v>
      </c>
    </row>
    <row r="35528" spans="1:2">
      <c r="A35528" s="1">
        <v>2080100296204</v>
      </c>
      <c r="B35528" t="s">
        <v>33355</v>
      </c>
    </row>
    <row r="35529" spans="1:2">
      <c r="A35529" s="1">
        <v>2080100296211</v>
      </c>
      <c r="B35529" t="s">
        <v>33356</v>
      </c>
    </row>
    <row r="35530" spans="1:2">
      <c r="A35530" s="1">
        <v>2080100296228</v>
      </c>
      <c r="B35530" t="s">
        <v>33357</v>
      </c>
    </row>
    <row r="35531" spans="1:2">
      <c r="A35531" s="1">
        <v>2080100296235</v>
      </c>
      <c r="B35531" t="s">
        <v>33358</v>
      </c>
    </row>
    <row r="35532" spans="1:2">
      <c r="A35532" s="1">
        <v>2080100296242</v>
      </c>
      <c r="B35532" t="s">
        <v>33359</v>
      </c>
    </row>
    <row r="35533" spans="1:2">
      <c r="A35533" s="1">
        <v>2080100296259</v>
      </c>
      <c r="B35533" t="s">
        <v>33360</v>
      </c>
    </row>
    <row r="35534" spans="1:2">
      <c r="A35534" s="1">
        <v>2080100296266</v>
      </c>
      <c r="B35534" t="s">
        <v>33361</v>
      </c>
    </row>
    <row r="35535" spans="1:2">
      <c r="A35535" s="1">
        <v>2080100296273</v>
      </c>
      <c r="B35535" t="s">
        <v>33362</v>
      </c>
    </row>
    <row r="35536" spans="1:2">
      <c r="A35536" s="1">
        <v>2080100296280</v>
      </c>
      <c r="B35536" t="s">
        <v>33363</v>
      </c>
    </row>
    <row r="35537" spans="1:2">
      <c r="A35537" s="1">
        <v>2080100296297</v>
      </c>
      <c r="B35537" t="s">
        <v>33364</v>
      </c>
    </row>
    <row r="35538" spans="1:2">
      <c r="A35538" s="1">
        <v>2080100296303</v>
      </c>
      <c r="B35538" t="s">
        <v>33365</v>
      </c>
    </row>
    <row r="35539" spans="1:2">
      <c r="A35539" s="1">
        <v>2080100296310</v>
      </c>
      <c r="B35539" t="s">
        <v>33366</v>
      </c>
    </row>
    <row r="35540" spans="1:2">
      <c r="A35540" s="1">
        <v>2080100296327</v>
      </c>
      <c r="B35540" t="s">
        <v>33367</v>
      </c>
    </row>
    <row r="35541" spans="1:2">
      <c r="A35541" s="1">
        <v>2080100296334</v>
      </c>
      <c r="B35541" t="s">
        <v>33368</v>
      </c>
    </row>
    <row r="35542" spans="1:2">
      <c r="A35542" s="1">
        <v>2080100296341</v>
      </c>
      <c r="B35542" t="s">
        <v>33369</v>
      </c>
    </row>
    <row r="35543" spans="1:2">
      <c r="A35543" s="1">
        <v>2080100296358</v>
      </c>
      <c r="B35543" t="s">
        <v>33370</v>
      </c>
    </row>
    <row r="35544" spans="1:2">
      <c r="A35544" s="1">
        <v>2080100296365</v>
      </c>
      <c r="B35544" t="s">
        <v>33371</v>
      </c>
    </row>
    <row r="35545" spans="1:2">
      <c r="A35545" s="1">
        <v>2080100296372</v>
      </c>
      <c r="B35545" t="s">
        <v>33372</v>
      </c>
    </row>
    <row r="35546" spans="1:2">
      <c r="A35546" s="1">
        <v>2080100296389</v>
      </c>
      <c r="B35546" t="s">
        <v>33373</v>
      </c>
    </row>
    <row r="35547" spans="1:2">
      <c r="A35547" s="1">
        <v>2080100296396</v>
      </c>
      <c r="B35547" t="s">
        <v>33374</v>
      </c>
    </row>
    <row r="35548" spans="1:2">
      <c r="A35548" s="1">
        <v>2080100296402</v>
      </c>
      <c r="B35548" t="s">
        <v>33375</v>
      </c>
    </row>
    <row r="35549" spans="1:2">
      <c r="A35549" s="1">
        <v>2080100296419</v>
      </c>
      <c r="B35549" t="s">
        <v>33376</v>
      </c>
    </row>
    <row r="35550" spans="1:2">
      <c r="A35550" s="1">
        <v>2080100296426</v>
      </c>
      <c r="B35550" t="s">
        <v>33377</v>
      </c>
    </row>
    <row r="35551" spans="1:2">
      <c r="A35551" s="1">
        <v>2080100296433</v>
      </c>
      <c r="B35551" t="s">
        <v>33378</v>
      </c>
    </row>
    <row r="35552" spans="1:2">
      <c r="A35552" s="1">
        <v>2080100296440</v>
      </c>
      <c r="B35552" t="s">
        <v>33379</v>
      </c>
    </row>
    <row r="35553" spans="1:2">
      <c r="A35553" s="1">
        <v>2080100296457</v>
      </c>
      <c r="B35553" t="s">
        <v>33380</v>
      </c>
    </row>
    <row r="35554" spans="1:2">
      <c r="A35554" s="1">
        <v>2080100296464</v>
      </c>
      <c r="B35554" t="s">
        <v>33381</v>
      </c>
    </row>
    <row r="35555" spans="1:2">
      <c r="A35555" s="1">
        <v>2080100296471</v>
      </c>
      <c r="B35555" t="s">
        <v>33382</v>
      </c>
    </row>
    <row r="35556" spans="1:2">
      <c r="A35556" s="1">
        <v>2080100296488</v>
      </c>
      <c r="B35556" t="s">
        <v>33383</v>
      </c>
    </row>
    <row r="35557" spans="1:2">
      <c r="A35557" s="1">
        <v>2080100296495</v>
      </c>
      <c r="B35557" t="s">
        <v>33384</v>
      </c>
    </row>
    <row r="35558" spans="1:2">
      <c r="A35558" s="1">
        <v>2080100296501</v>
      </c>
      <c r="B35558" t="s">
        <v>33385</v>
      </c>
    </row>
    <row r="35559" spans="1:2">
      <c r="A35559" s="1">
        <v>2080100296518</v>
      </c>
      <c r="B35559" t="s">
        <v>33386</v>
      </c>
    </row>
    <row r="35560" spans="1:2">
      <c r="A35560" s="1">
        <v>2080100296525</v>
      </c>
      <c r="B35560" t="s">
        <v>33387</v>
      </c>
    </row>
    <row r="35561" spans="1:2">
      <c r="A35561" s="1">
        <v>2080100296532</v>
      </c>
      <c r="B35561" t="s">
        <v>33388</v>
      </c>
    </row>
    <row r="35562" spans="1:2">
      <c r="A35562" s="1">
        <v>2080100296549</v>
      </c>
      <c r="B35562" t="s">
        <v>33389</v>
      </c>
    </row>
    <row r="35563" spans="1:2">
      <c r="A35563" s="1">
        <v>2080100296556</v>
      </c>
      <c r="B35563" t="s">
        <v>33390</v>
      </c>
    </row>
    <row r="35564" spans="1:2">
      <c r="A35564" s="1">
        <v>2080100296563</v>
      </c>
      <c r="B35564" t="s">
        <v>33391</v>
      </c>
    </row>
    <row r="35565" spans="1:2">
      <c r="A35565" s="1">
        <v>2080100296570</v>
      </c>
      <c r="B35565" t="s">
        <v>33392</v>
      </c>
    </row>
    <row r="35566" spans="1:2">
      <c r="A35566" s="1">
        <v>2080100296587</v>
      </c>
      <c r="B35566" t="s">
        <v>33393</v>
      </c>
    </row>
    <row r="35567" spans="1:2">
      <c r="A35567" s="1">
        <v>2080100296594</v>
      </c>
      <c r="B35567" t="s">
        <v>33394</v>
      </c>
    </row>
    <row r="35568" spans="1:2">
      <c r="A35568" s="1">
        <v>2080100296600</v>
      </c>
      <c r="B35568" t="s">
        <v>33395</v>
      </c>
    </row>
    <row r="35569" spans="1:2">
      <c r="A35569" s="1">
        <v>2080100296617</v>
      </c>
      <c r="B35569" t="s">
        <v>33396</v>
      </c>
    </row>
    <row r="35570" spans="1:2">
      <c r="A35570" s="1">
        <v>2080100296624</v>
      </c>
      <c r="B35570" t="s">
        <v>33397</v>
      </c>
    </row>
    <row r="35571" spans="1:2">
      <c r="A35571" s="1">
        <v>2080100296631</v>
      </c>
      <c r="B35571" t="s">
        <v>33398</v>
      </c>
    </row>
    <row r="35572" spans="1:2">
      <c r="A35572" s="1">
        <v>2080100296648</v>
      </c>
      <c r="B35572" t="s">
        <v>33399</v>
      </c>
    </row>
    <row r="35573" spans="1:2">
      <c r="A35573" s="1">
        <v>2080100296655</v>
      </c>
      <c r="B35573" t="s">
        <v>33400</v>
      </c>
    </row>
    <row r="35574" spans="1:2">
      <c r="A35574" s="1">
        <v>2080100296662</v>
      </c>
      <c r="B35574" t="s">
        <v>33401</v>
      </c>
    </row>
    <row r="35575" spans="1:2">
      <c r="A35575" s="1">
        <v>2080100296679</v>
      </c>
      <c r="B35575" t="s">
        <v>33402</v>
      </c>
    </row>
    <row r="35576" spans="1:2">
      <c r="A35576" s="1">
        <v>2080100296686</v>
      </c>
      <c r="B35576" t="s">
        <v>33403</v>
      </c>
    </row>
    <row r="35577" spans="1:2">
      <c r="A35577" s="1">
        <v>2080100296693</v>
      </c>
      <c r="B35577" t="s">
        <v>33404</v>
      </c>
    </row>
    <row r="35578" spans="1:2">
      <c r="A35578" s="1">
        <v>2080100296709</v>
      </c>
      <c r="B35578" t="s">
        <v>33405</v>
      </c>
    </row>
    <row r="35579" spans="1:2">
      <c r="A35579" s="1">
        <v>2080100296716</v>
      </c>
      <c r="B35579" t="s">
        <v>33406</v>
      </c>
    </row>
    <row r="35580" spans="1:2">
      <c r="A35580" s="1">
        <v>2080100296723</v>
      </c>
      <c r="B35580" t="s">
        <v>33407</v>
      </c>
    </row>
    <row r="35581" spans="1:2">
      <c r="A35581" s="1">
        <v>2080100296730</v>
      </c>
      <c r="B35581" t="s">
        <v>33408</v>
      </c>
    </row>
    <row r="35582" spans="1:2">
      <c r="A35582" s="1">
        <v>2080100296747</v>
      </c>
      <c r="B35582" t="s">
        <v>33409</v>
      </c>
    </row>
    <row r="35583" spans="1:2">
      <c r="A35583" s="1">
        <v>2080100296754</v>
      </c>
      <c r="B35583" t="s">
        <v>33410</v>
      </c>
    </row>
    <row r="35584" spans="1:2">
      <c r="A35584" s="1">
        <v>2080100296761</v>
      </c>
      <c r="B35584" t="s">
        <v>33411</v>
      </c>
    </row>
    <row r="35585" spans="1:2">
      <c r="A35585" s="1">
        <v>2080100296778</v>
      </c>
      <c r="B35585" t="s">
        <v>33412</v>
      </c>
    </row>
    <row r="35586" spans="1:2">
      <c r="A35586" s="1">
        <v>2080100296785</v>
      </c>
      <c r="B35586" t="s">
        <v>33413</v>
      </c>
    </row>
    <row r="35587" spans="1:2">
      <c r="A35587" s="1">
        <v>2080100296792</v>
      </c>
      <c r="B35587" t="s">
        <v>33414</v>
      </c>
    </row>
    <row r="35588" spans="1:2">
      <c r="A35588" s="1">
        <v>2080100296808</v>
      </c>
      <c r="B35588" t="s">
        <v>33415</v>
      </c>
    </row>
    <row r="35589" spans="1:2">
      <c r="A35589" s="1">
        <v>2080100296815</v>
      </c>
      <c r="B35589" t="s">
        <v>33416</v>
      </c>
    </row>
    <row r="35590" spans="1:2">
      <c r="A35590" s="1">
        <v>2080100296822</v>
      </c>
      <c r="B35590" t="s">
        <v>33417</v>
      </c>
    </row>
    <row r="35591" spans="1:2">
      <c r="A35591" s="1">
        <v>2080100296839</v>
      </c>
      <c r="B35591" t="s">
        <v>33418</v>
      </c>
    </row>
    <row r="35592" spans="1:2">
      <c r="A35592" s="1">
        <v>2080100296846</v>
      </c>
      <c r="B35592" t="s">
        <v>33419</v>
      </c>
    </row>
    <row r="35593" spans="1:2">
      <c r="A35593" s="1">
        <v>2080100296853</v>
      </c>
      <c r="B35593" t="s">
        <v>33420</v>
      </c>
    </row>
    <row r="35594" spans="1:2">
      <c r="A35594" s="1">
        <v>2080100296860</v>
      </c>
      <c r="B35594" t="s">
        <v>33421</v>
      </c>
    </row>
    <row r="35595" spans="1:2">
      <c r="A35595" s="1">
        <v>2080100296877</v>
      </c>
      <c r="B35595" t="s">
        <v>33422</v>
      </c>
    </row>
    <row r="35596" spans="1:2">
      <c r="A35596" s="1">
        <v>2080100296884</v>
      </c>
      <c r="B35596" t="s">
        <v>33423</v>
      </c>
    </row>
    <row r="35597" spans="1:2">
      <c r="A35597" s="1">
        <v>2080100296891</v>
      </c>
      <c r="B35597" t="s">
        <v>33424</v>
      </c>
    </row>
    <row r="35598" spans="1:2">
      <c r="A35598" s="1">
        <v>2080100296907</v>
      </c>
      <c r="B35598" t="s">
        <v>33425</v>
      </c>
    </row>
    <row r="35599" spans="1:2">
      <c r="A35599" s="1">
        <v>2080100296914</v>
      </c>
      <c r="B35599" t="s">
        <v>33426</v>
      </c>
    </row>
    <row r="35600" spans="1:2">
      <c r="A35600" s="1">
        <v>2080100296921</v>
      </c>
      <c r="B35600" t="s">
        <v>33427</v>
      </c>
    </row>
    <row r="35601" spans="1:2">
      <c r="A35601" s="1">
        <v>2080100296938</v>
      </c>
      <c r="B35601" t="s">
        <v>33428</v>
      </c>
    </row>
    <row r="35602" spans="1:2">
      <c r="A35602" s="1">
        <v>2080100296945</v>
      </c>
      <c r="B35602" t="s">
        <v>33429</v>
      </c>
    </row>
    <row r="35603" spans="1:2">
      <c r="A35603" s="1">
        <v>2080100296952</v>
      </c>
      <c r="B35603" t="s">
        <v>33430</v>
      </c>
    </row>
    <row r="35604" spans="1:2">
      <c r="A35604" s="1">
        <v>2080100296969</v>
      </c>
      <c r="B35604" t="s">
        <v>33431</v>
      </c>
    </row>
    <row r="35605" spans="1:2">
      <c r="A35605" s="1">
        <v>2080100296976</v>
      </c>
      <c r="B35605" t="s">
        <v>33432</v>
      </c>
    </row>
    <row r="35606" spans="1:2">
      <c r="A35606" s="1">
        <v>2080100296983</v>
      </c>
      <c r="B35606" t="s">
        <v>33433</v>
      </c>
    </row>
    <row r="35607" spans="1:2">
      <c r="A35607" s="1">
        <v>2080100296990</v>
      </c>
      <c r="B35607" t="s">
        <v>33434</v>
      </c>
    </row>
    <row r="35608" spans="1:2">
      <c r="A35608" s="1">
        <v>2080100297003</v>
      </c>
      <c r="B35608" t="s">
        <v>33435</v>
      </c>
    </row>
    <row r="35609" spans="1:2">
      <c r="A35609" s="1">
        <v>2080100297010</v>
      </c>
      <c r="B35609" t="s">
        <v>33436</v>
      </c>
    </row>
    <row r="35610" spans="1:2">
      <c r="A35610" s="1">
        <v>2080100297027</v>
      </c>
      <c r="B35610" t="s">
        <v>33437</v>
      </c>
    </row>
    <row r="35611" spans="1:2">
      <c r="A35611" s="1">
        <v>2080100297034</v>
      </c>
      <c r="B35611" t="s">
        <v>33438</v>
      </c>
    </row>
    <row r="35612" spans="1:2">
      <c r="A35612" s="1">
        <v>2080100297041</v>
      </c>
      <c r="B35612" t="s">
        <v>33439</v>
      </c>
    </row>
    <row r="35613" spans="1:2">
      <c r="A35613" s="1">
        <v>2080100297058</v>
      </c>
      <c r="B35613" t="s">
        <v>33440</v>
      </c>
    </row>
    <row r="35614" spans="1:2">
      <c r="A35614" s="1">
        <v>2080100297065</v>
      </c>
      <c r="B35614" t="s">
        <v>33441</v>
      </c>
    </row>
    <row r="35615" spans="1:2">
      <c r="A35615" s="1">
        <v>2080100297072</v>
      </c>
      <c r="B35615" t="s">
        <v>33442</v>
      </c>
    </row>
    <row r="35616" spans="1:2">
      <c r="A35616" s="1">
        <v>2080100297089</v>
      </c>
      <c r="B35616" t="s">
        <v>33443</v>
      </c>
    </row>
    <row r="35617" spans="1:2">
      <c r="A35617" s="1">
        <v>2080100297096</v>
      </c>
      <c r="B35617" t="s">
        <v>33444</v>
      </c>
    </row>
    <row r="35618" spans="1:2">
      <c r="A35618" s="1">
        <v>2080100297102</v>
      </c>
      <c r="B35618" t="s">
        <v>33445</v>
      </c>
    </row>
    <row r="35619" spans="1:2">
      <c r="A35619" s="1">
        <v>2080100297119</v>
      </c>
      <c r="B35619" t="s">
        <v>33446</v>
      </c>
    </row>
    <row r="35620" spans="1:2">
      <c r="A35620" s="1">
        <v>2080100297126</v>
      </c>
      <c r="B35620" t="s">
        <v>33447</v>
      </c>
    </row>
    <row r="35621" spans="1:2">
      <c r="A35621" s="1">
        <v>2080100297133</v>
      </c>
      <c r="B35621" t="s">
        <v>33448</v>
      </c>
    </row>
    <row r="35622" spans="1:2">
      <c r="A35622" s="1">
        <v>2080100297140</v>
      </c>
      <c r="B35622" t="s">
        <v>33449</v>
      </c>
    </row>
    <row r="35623" spans="1:2">
      <c r="A35623" s="1">
        <v>2080100297157</v>
      </c>
      <c r="B35623" t="s">
        <v>33450</v>
      </c>
    </row>
    <row r="35624" spans="1:2">
      <c r="A35624" s="1">
        <v>2080100297164</v>
      </c>
      <c r="B35624" t="s">
        <v>33451</v>
      </c>
    </row>
    <row r="35625" spans="1:2">
      <c r="A35625" s="1">
        <v>2080100297171</v>
      </c>
      <c r="B35625" t="s">
        <v>33452</v>
      </c>
    </row>
    <row r="35626" spans="1:2">
      <c r="A35626" s="1">
        <v>2080100297188</v>
      </c>
      <c r="B35626" t="s">
        <v>33453</v>
      </c>
    </row>
    <row r="35627" spans="1:2">
      <c r="A35627" s="1">
        <v>2080100297195</v>
      </c>
      <c r="B35627" t="s">
        <v>33454</v>
      </c>
    </row>
    <row r="35628" spans="1:2">
      <c r="A35628" s="1">
        <v>2080100297201</v>
      </c>
      <c r="B35628" t="s">
        <v>33455</v>
      </c>
    </row>
    <row r="35629" spans="1:2">
      <c r="A35629" s="1">
        <v>2080100297218</v>
      </c>
      <c r="B35629" t="s">
        <v>33456</v>
      </c>
    </row>
    <row r="35630" spans="1:2">
      <c r="A35630" s="1">
        <v>2080100297225</v>
      </c>
      <c r="B35630" t="s">
        <v>33457</v>
      </c>
    </row>
    <row r="35631" spans="1:2">
      <c r="A35631" s="1">
        <v>2080100297232</v>
      </c>
      <c r="B35631" t="s">
        <v>33458</v>
      </c>
    </row>
    <row r="35632" spans="1:2">
      <c r="A35632" s="1">
        <v>2080100297249</v>
      </c>
      <c r="B35632" t="s">
        <v>33459</v>
      </c>
    </row>
    <row r="35633" spans="1:2">
      <c r="A35633" s="1">
        <v>2080100297256</v>
      </c>
      <c r="B35633" t="s">
        <v>33460</v>
      </c>
    </row>
    <row r="35634" spans="1:2">
      <c r="A35634" s="1">
        <v>2080100297263</v>
      </c>
      <c r="B35634" t="s">
        <v>33461</v>
      </c>
    </row>
    <row r="35635" spans="1:2">
      <c r="A35635" s="1">
        <v>2080100297270</v>
      </c>
      <c r="B35635" t="s">
        <v>33462</v>
      </c>
    </row>
    <row r="35636" spans="1:2">
      <c r="A35636" s="1">
        <v>2080100297287</v>
      </c>
      <c r="B35636" t="s">
        <v>33463</v>
      </c>
    </row>
    <row r="35637" spans="1:2">
      <c r="A35637" s="1">
        <v>2080100297294</v>
      </c>
      <c r="B35637" t="s">
        <v>33464</v>
      </c>
    </row>
    <row r="35638" spans="1:2">
      <c r="A35638" s="1">
        <v>2080100297300</v>
      </c>
      <c r="B35638" t="s">
        <v>33465</v>
      </c>
    </row>
    <row r="35639" spans="1:2">
      <c r="A35639" s="1">
        <v>2080100297317</v>
      </c>
      <c r="B35639" t="s">
        <v>33466</v>
      </c>
    </row>
    <row r="35640" spans="1:2">
      <c r="A35640" s="1">
        <v>2080100297324</v>
      </c>
      <c r="B35640" t="s">
        <v>33467</v>
      </c>
    </row>
    <row r="35641" spans="1:2">
      <c r="A35641" s="1">
        <v>2080100297331</v>
      </c>
      <c r="B35641" t="s">
        <v>33468</v>
      </c>
    </row>
    <row r="35642" spans="1:2">
      <c r="A35642" s="1">
        <v>2080100297348</v>
      </c>
      <c r="B35642" t="s">
        <v>33469</v>
      </c>
    </row>
    <row r="35643" spans="1:2">
      <c r="A35643" s="1">
        <v>2080100297355</v>
      </c>
      <c r="B35643" t="s">
        <v>33470</v>
      </c>
    </row>
    <row r="35644" spans="1:2">
      <c r="A35644" s="1">
        <v>2080100297362</v>
      </c>
      <c r="B35644" t="s">
        <v>33471</v>
      </c>
    </row>
    <row r="35645" spans="1:2">
      <c r="A35645" s="1">
        <v>2080100297379</v>
      </c>
      <c r="B35645" t="s">
        <v>33472</v>
      </c>
    </row>
    <row r="35646" spans="1:2">
      <c r="A35646" s="1">
        <v>2080100297386</v>
      </c>
      <c r="B35646" t="s">
        <v>33473</v>
      </c>
    </row>
    <row r="35647" spans="1:2">
      <c r="A35647" s="1">
        <v>2080100297393</v>
      </c>
      <c r="B35647" t="s">
        <v>33474</v>
      </c>
    </row>
    <row r="35648" spans="1:2">
      <c r="A35648" s="1">
        <v>2080100297409</v>
      </c>
      <c r="B35648" t="s">
        <v>33475</v>
      </c>
    </row>
    <row r="35649" spans="1:2">
      <c r="A35649" s="1">
        <v>2080100297416</v>
      </c>
      <c r="B35649" t="s">
        <v>33476</v>
      </c>
    </row>
    <row r="35650" spans="1:2">
      <c r="A35650" s="1">
        <v>2080100297423</v>
      </c>
      <c r="B35650" t="s">
        <v>33477</v>
      </c>
    </row>
    <row r="35651" spans="1:2">
      <c r="A35651" s="1">
        <v>2080100297430</v>
      </c>
      <c r="B35651" t="s">
        <v>33478</v>
      </c>
    </row>
    <row r="35652" spans="1:2">
      <c r="A35652" s="1">
        <v>2080100297447</v>
      </c>
      <c r="B35652" t="s">
        <v>33479</v>
      </c>
    </row>
    <row r="35653" spans="1:2">
      <c r="A35653" s="1">
        <v>2080100297454</v>
      </c>
      <c r="B35653" t="s">
        <v>33480</v>
      </c>
    </row>
    <row r="35654" spans="1:2">
      <c r="A35654" s="1">
        <v>2080100297461</v>
      </c>
      <c r="B35654" t="s">
        <v>33481</v>
      </c>
    </row>
    <row r="35655" spans="1:2">
      <c r="A35655" s="1">
        <v>2080100297478</v>
      </c>
      <c r="B35655" t="s">
        <v>33482</v>
      </c>
    </row>
    <row r="35656" spans="1:2">
      <c r="A35656" s="1">
        <v>2080100297485</v>
      </c>
      <c r="B35656" t="s">
        <v>33483</v>
      </c>
    </row>
    <row r="35657" spans="1:2">
      <c r="A35657" s="1">
        <v>2080100297492</v>
      </c>
      <c r="B35657" t="s">
        <v>33484</v>
      </c>
    </row>
    <row r="35658" spans="1:2">
      <c r="A35658" s="1">
        <v>2080100297508</v>
      </c>
      <c r="B35658" t="s">
        <v>33485</v>
      </c>
    </row>
    <row r="35659" spans="1:2">
      <c r="A35659" s="1">
        <v>2080100297515</v>
      </c>
      <c r="B35659" t="s">
        <v>33486</v>
      </c>
    </row>
    <row r="35660" spans="1:2">
      <c r="A35660" s="1">
        <v>2080100297522</v>
      </c>
      <c r="B35660" t="s">
        <v>33487</v>
      </c>
    </row>
    <row r="35661" spans="1:2">
      <c r="A35661" s="1">
        <v>2080100297539</v>
      </c>
      <c r="B35661" t="s">
        <v>33488</v>
      </c>
    </row>
    <row r="35662" spans="1:2">
      <c r="A35662" s="1">
        <v>2080100297546</v>
      </c>
      <c r="B35662" t="s">
        <v>33489</v>
      </c>
    </row>
    <row r="35663" spans="1:2">
      <c r="A35663" s="1">
        <v>2080100297553</v>
      </c>
      <c r="B35663" t="s">
        <v>33490</v>
      </c>
    </row>
    <row r="35664" spans="1:2">
      <c r="A35664" s="1">
        <v>2080100297560</v>
      </c>
      <c r="B35664" t="s">
        <v>33491</v>
      </c>
    </row>
    <row r="35665" spans="1:2">
      <c r="A35665" s="1">
        <v>2080100297577</v>
      </c>
      <c r="B35665" t="s">
        <v>33492</v>
      </c>
    </row>
    <row r="35666" spans="1:2">
      <c r="A35666" s="1">
        <v>2080100297584</v>
      </c>
      <c r="B35666" t="e">
        <f>+SJG-WHEEL CASTER VIKING RZ201 SWIVEL</f>
        <v>#NAME?</v>
      </c>
    </row>
    <row r="35667" spans="1:2">
      <c r="A35667" s="1">
        <v>2080100297591</v>
      </c>
      <c r="B35667" t="e">
        <f>+SJG-WHEEL CASTER VIKING RZ202 SWIVEL W/BRAKE</f>
        <v>#NAME?</v>
      </c>
    </row>
    <row r="35668" spans="1:2">
      <c r="A35668" s="1">
        <v>2080100297607</v>
      </c>
      <c r="B35668" t="s">
        <v>33493</v>
      </c>
    </row>
    <row r="35669" spans="1:2">
      <c r="A35669" s="1">
        <v>2080100297614</v>
      </c>
      <c r="B35669" t="s">
        <v>33494</v>
      </c>
    </row>
    <row r="35670" spans="1:2">
      <c r="A35670" s="1">
        <v>2080100297621</v>
      </c>
      <c r="B35670" t="s">
        <v>33495</v>
      </c>
    </row>
    <row r="35671" spans="1:2">
      <c r="A35671" s="1">
        <v>2080100297638</v>
      </c>
      <c r="B35671" t="s">
        <v>33496</v>
      </c>
    </row>
    <row r="35672" spans="1:2">
      <c r="A35672" s="1">
        <v>2080100297645</v>
      </c>
      <c r="B35672" t="s">
        <v>33497</v>
      </c>
    </row>
    <row r="35673" spans="1:2">
      <c r="A35673" s="1">
        <v>2080100297652</v>
      </c>
      <c r="B35673" t="s">
        <v>33498</v>
      </c>
    </row>
    <row r="35674" spans="1:2">
      <c r="A35674" s="1">
        <v>2080100297669</v>
      </c>
      <c r="B35674" t="s">
        <v>33499</v>
      </c>
    </row>
    <row r="35675" spans="1:2">
      <c r="A35675" s="1">
        <v>2080100297676</v>
      </c>
      <c r="B35675" t="s">
        <v>33500</v>
      </c>
    </row>
    <row r="35676" spans="1:2">
      <c r="A35676" s="1">
        <v>2080100297683</v>
      </c>
      <c r="B35676" t="s">
        <v>33501</v>
      </c>
    </row>
    <row r="35677" spans="1:2">
      <c r="A35677" s="1">
        <v>2080100297690</v>
      </c>
      <c r="B35677" t="s">
        <v>33502</v>
      </c>
    </row>
    <row r="35678" spans="1:2">
      <c r="A35678" s="1">
        <v>2080100297706</v>
      </c>
      <c r="B35678" t="s">
        <v>33503</v>
      </c>
    </row>
    <row r="35679" spans="1:2">
      <c r="A35679" s="1">
        <v>2080100297713</v>
      </c>
      <c r="B35679" t="s">
        <v>33504</v>
      </c>
    </row>
    <row r="35680" spans="1:2">
      <c r="A35680" s="1">
        <v>2080100297720</v>
      </c>
      <c r="B35680" t="s">
        <v>33505</v>
      </c>
    </row>
    <row r="35681" spans="1:2">
      <c r="A35681" s="1">
        <v>2080100297737</v>
      </c>
      <c r="B35681" t="s">
        <v>33506</v>
      </c>
    </row>
    <row r="35682" spans="1:2">
      <c r="A35682" s="1">
        <v>2080100297744</v>
      </c>
      <c r="B35682" t="s">
        <v>33507</v>
      </c>
    </row>
    <row r="35683" spans="1:2">
      <c r="A35683" s="1">
        <v>2080100297751</v>
      </c>
      <c r="B35683" t="s">
        <v>33508</v>
      </c>
    </row>
    <row r="35684" spans="1:2">
      <c r="A35684" s="1">
        <v>2080100297768</v>
      </c>
      <c r="B35684" t="s">
        <v>33509</v>
      </c>
    </row>
    <row r="35685" spans="1:2">
      <c r="A35685" s="1">
        <v>2080100297775</v>
      </c>
      <c r="B35685" t="s">
        <v>33510</v>
      </c>
    </row>
    <row r="35686" spans="1:2">
      <c r="A35686" s="1">
        <v>2080100297782</v>
      </c>
      <c r="B35686" t="s">
        <v>33511</v>
      </c>
    </row>
    <row r="35687" spans="1:2">
      <c r="A35687" s="1">
        <v>2080100297799</v>
      </c>
      <c r="B35687" t="s">
        <v>33512</v>
      </c>
    </row>
    <row r="35688" spans="1:2">
      <c r="A35688" s="1">
        <v>2080100297805</v>
      </c>
      <c r="B35688" t="s">
        <v>33513</v>
      </c>
    </row>
    <row r="35689" spans="1:2">
      <c r="A35689" s="1">
        <v>2080100297812</v>
      </c>
      <c r="B35689" t="s">
        <v>33514</v>
      </c>
    </row>
    <row r="35690" spans="1:2">
      <c r="A35690" s="1">
        <v>2080100297829</v>
      </c>
      <c r="B35690" t="s">
        <v>33515</v>
      </c>
    </row>
    <row r="35691" spans="1:2">
      <c r="A35691" s="1">
        <v>2080100297836</v>
      </c>
      <c r="B35691" t="s">
        <v>33516</v>
      </c>
    </row>
    <row r="35692" spans="1:2">
      <c r="A35692" s="1">
        <v>2080100297843</v>
      </c>
      <c r="B35692" t="s">
        <v>33517</v>
      </c>
    </row>
    <row r="35693" spans="1:2">
      <c r="A35693" s="1">
        <v>2080100297850</v>
      </c>
      <c r="B35693" t="s">
        <v>33518</v>
      </c>
    </row>
    <row r="35694" spans="1:2">
      <c r="A35694" s="1">
        <v>2080100297867</v>
      </c>
      <c r="B35694" t="s">
        <v>33519</v>
      </c>
    </row>
    <row r="35695" spans="1:2">
      <c r="A35695" s="1">
        <v>2080100297874</v>
      </c>
      <c r="B35695" t="s">
        <v>33520</v>
      </c>
    </row>
    <row r="35696" spans="1:2">
      <c r="A35696" s="1">
        <v>2080100297881</v>
      </c>
      <c r="B35696" t="s">
        <v>33521</v>
      </c>
    </row>
    <row r="35697" spans="1:2">
      <c r="A35697" s="1">
        <v>2080100297898</v>
      </c>
      <c r="B35697" t="s">
        <v>33522</v>
      </c>
    </row>
    <row r="35698" spans="1:2">
      <c r="A35698" s="1">
        <v>2080100297904</v>
      </c>
      <c r="B35698" t="s">
        <v>33523</v>
      </c>
    </row>
    <row r="35699" spans="1:2">
      <c r="A35699" s="1">
        <v>2080100297911</v>
      </c>
      <c r="B35699" t="s">
        <v>33524</v>
      </c>
    </row>
    <row r="35700" spans="1:2">
      <c r="A35700" s="1">
        <v>2080100297928</v>
      </c>
      <c r="B35700" t="s">
        <v>33525</v>
      </c>
    </row>
    <row r="35701" spans="1:2">
      <c r="A35701" s="1">
        <v>2080100297935</v>
      </c>
      <c r="B35701" t="s">
        <v>33526</v>
      </c>
    </row>
    <row r="35702" spans="1:2">
      <c r="A35702" s="1">
        <v>2080100297942</v>
      </c>
      <c r="B35702" t="s">
        <v>33527</v>
      </c>
    </row>
    <row r="35703" spans="1:2">
      <c r="A35703" s="1">
        <v>2080100297959</v>
      </c>
      <c r="B35703" t="s">
        <v>33528</v>
      </c>
    </row>
    <row r="35704" spans="1:2">
      <c r="A35704" s="1">
        <v>2080100297966</v>
      </c>
      <c r="B35704" t="s">
        <v>33529</v>
      </c>
    </row>
    <row r="35705" spans="1:2">
      <c r="A35705" s="1">
        <v>2080100297973</v>
      </c>
      <c r="B35705" t="s">
        <v>33530</v>
      </c>
    </row>
    <row r="35706" spans="1:2">
      <c r="A35706" s="1">
        <v>2080100297980</v>
      </c>
      <c r="B35706" t="s">
        <v>33531</v>
      </c>
    </row>
    <row r="35707" spans="1:2">
      <c r="A35707" s="1">
        <v>2080100297997</v>
      </c>
      <c r="B35707" t="s">
        <v>33532</v>
      </c>
    </row>
    <row r="35708" spans="1:2">
      <c r="A35708" s="1">
        <v>2080100298000</v>
      </c>
      <c r="B35708" t="s">
        <v>33533</v>
      </c>
    </row>
    <row r="35709" spans="1:2">
      <c r="A35709" s="1">
        <v>2080100298017</v>
      </c>
      <c r="B35709" t="s">
        <v>33534</v>
      </c>
    </row>
    <row r="35710" spans="1:2">
      <c r="A35710" s="1">
        <v>2080100298024</v>
      </c>
      <c r="B35710" t="s">
        <v>33535</v>
      </c>
    </row>
    <row r="35711" spans="1:2">
      <c r="A35711" s="1">
        <v>2080100298031</v>
      </c>
      <c r="B35711" t="s">
        <v>33536</v>
      </c>
    </row>
    <row r="35712" spans="1:2">
      <c r="A35712" s="1">
        <v>2080100298048</v>
      </c>
      <c r="B35712" t="s">
        <v>33537</v>
      </c>
    </row>
    <row r="35713" spans="1:2">
      <c r="A35713" s="1">
        <v>2080100298055</v>
      </c>
      <c r="B35713" t="s">
        <v>33538</v>
      </c>
    </row>
    <row r="35714" spans="1:2">
      <c r="A35714" s="1">
        <v>2080100298062</v>
      </c>
      <c r="B35714" t="s">
        <v>33539</v>
      </c>
    </row>
    <row r="35715" spans="1:2">
      <c r="A35715" s="1">
        <v>2080100298079</v>
      </c>
      <c r="B35715" t="s">
        <v>33540</v>
      </c>
    </row>
    <row r="35716" spans="1:2">
      <c r="A35716" s="1">
        <v>2080100298086</v>
      </c>
      <c r="B35716" t="s">
        <v>33541</v>
      </c>
    </row>
    <row r="35717" spans="1:2">
      <c r="A35717" s="1">
        <v>2080100298093</v>
      </c>
      <c r="B35717" t="s">
        <v>33542</v>
      </c>
    </row>
    <row r="35718" spans="1:2">
      <c r="A35718" s="1">
        <v>2080100298109</v>
      </c>
      <c r="B35718" t="s">
        <v>33543</v>
      </c>
    </row>
    <row r="35719" spans="1:2">
      <c r="A35719" s="1">
        <v>2080100298116</v>
      </c>
      <c r="B35719" t="s">
        <v>33544</v>
      </c>
    </row>
    <row r="35720" spans="1:2">
      <c r="A35720" s="1">
        <v>2080100298123</v>
      </c>
      <c r="B35720" t="s">
        <v>33545</v>
      </c>
    </row>
    <row r="35721" spans="1:2">
      <c r="A35721" s="1">
        <v>2080100298130</v>
      </c>
      <c r="B35721" t="s">
        <v>33546</v>
      </c>
    </row>
    <row r="35722" spans="1:2">
      <c r="A35722" s="1">
        <v>2080100298147</v>
      </c>
      <c r="B35722" t="s">
        <v>33547</v>
      </c>
    </row>
    <row r="35723" spans="1:2">
      <c r="A35723" s="1">
        <v>2080100298154</v>
      </c>
      <c r="B35723" t="s">
        <v>33548</v>
      </c>
    </row>
    <row r="35724" spans="1:2">
      <c r="A35724" s="1">
        <v>2080100298161</v>
      </c>
      <c r="B35724" t="s">
        <v>33549</v>
      </c>
    </row>
    <row r="35725" spans="1:2">
      <c r="A35725" s="1">
        <v>2080100298178</v>
      </c>
      <c r="B35725" t="s">
        <v>33550</v>
      </c>
    </row>
    <row r="35726" spans="1:2">
      <c r="A35726" s="1">
        <v>2080100298185</v>
      </c>
      <c r="B35726" t="s">
        <v>33551</v>
      </c>
    </row>
    <row r="35727" spans="1:2">
      <c r="A35727" s="1">
        <v>2080100298192</v>
      </c>
      <c r="B35727" t="s">
        <v>33552</v>
      </c>
    </row>
    <row r="35728" spans="1:2">
      <c r="A35728" s="1">
        <v>2080100298208</v>
      </c>
      <c r="B35728" t="s">
        <v>33553</v>
      </c>
    </row>
    <row r="35729" spans="1:2">
      <c r="A35729" s="1">
        <v>2080100298215</v>
      </c>
      <c r="B35729" t="s">
        <v>33554</v>
      </c>
    </row>
    <row r="35730" spans="1:2">
      <c r="A35730" s="1">
        <v>2080100298222</v>
      </c>
      <c r="B35730" t="s">
        <v>33555</v>
      </c>
    </row>
    <row r="35731" spans="1:2">
      <c r="A35731" s="1">
        <v>2080100298239</v>
      </c>
      <c r="B35731" t="s">
        <v>33556</v>
      </c>
    </row>
    <row r="35732" spans="1:2">
      <c r="A35732" s="1">
        <v>2080100298246</v>
      </c>
      <c r="B35732" t="s">
        <v>33557</v>
      </c>
    </row>
    <row r="35733" spans="1:2">
      <c r="A35733" s="1">
        <v>2080100298253</v>
      </c>
      <c r="B35733" t="s">
        <v>33558</v>
      </c>
    </row>
    <row r="35734" spans="1:2">
      <c r="A35734" s="1">
        <v>2080100298260</v>
      </c>
      <c r="B35734" t="s">
        <v>33559</v>
      </c>
    </row>
    <row r="35735" spans="1:2">
      <c r="A35735" s="1">
        <v>2080100298277</v>
      </c>
      <c r="B35735" t="s">
        <v>33560</v>
      </c>
    </row>
    <row r="35736" spans="1:2">
      <c r="A35736" s="1">
        <v>2080100298284</v>
      </c>
      <c r="B35736" t="s">
        <v>33561</v>
      </c>
    </row>
    <row r="35737" spans="1:2">
      <c r="A35737" s="1">
        <v>2080100298291</v>
      </c>
      <c r="B35737" t="s">
        <v>33562</v>
      </c>
    </row>
    <row r="35738" spans="1:2">
      <c r="A35738" s="1">
        <v>2080100298307</v>
      </c>
      <c r="B35738" t="s">
        <v>33563</v>
      </c>
    </row>
    <row r="35739" spans="1:2">
      <c r="A35739" s="1">
        <v>2080100298314</v>
      </c>
      <c r="B35739" t="s">
        <v>33564</v>
      </c>
    </row>
    <row r="35740" spans="1:2">
      <c r="A35740" s="1">
        <v>2080100298321</v>
      </c>
      <c r="B35740" t="s">
        <v>33565</v>
      </c>
    </row>
    <row r="35741" spans="1:2">
      <c r="A35741" s="1">
        <v>2080100298338</v>
      </c>
      <c r="B35741" t="s">
        <v>33566</v>
      </c>
    </row>
    <row r="35742" spans="1:2">
      <c r="A35742" s="1">
        <v>2080100298345</v>
      </c>
      <c r="B35742" t="s">
        <v>33567</v>
      </c>
    </row>
    <row r="35743" spans="1:2">
      <c r="A35743" s="1">
        <v>2080100298352</v>
      </c>
      <c r="B35743" t="s">
        <v>33568</v>
      </c>
    </row>
    <row r="35744" spans="1:2">
      <c r="A35744" s="1">
        <v>2080100298369</v>
      </c>
      <c r="B35744" t="s">
        <v>33569</v>
      </c>
    </row>
    <row r="35745" spans="1:2">
      <c r="A35745" s="1">
        <v>2080100298376</v>
      </c>
      <c r="B35745" t="s">
        <v>33570</v>
      </c>
    </row>
    <row r="35746" spans="1:2">
      <c r="A35746" s="1">
        <v>2080100298383</v>
      </c>
      <c r="B35746" t="s">
        <v>33571</v>
      </c>
    </row>
    <row r="35747" spans="1:2">
      <c r="A35747" s="1">
        <v>2080100298390</v>
      </c>
      <c r="B35747" t="s">
        <v>33572</v>
      </c>
    </row>
    <row r="35748" spans="1:2">
      <c r="A35748" s="1">
        <v>2080100298406</v>
      </c>
      <c r="B35748" t="s">
        <v>33573</v>
      </c>
    </row>
    <row r="35749" spans="1:2">
      <c r="A35749" s="1">
        <v>2080100298413</v>
      </c>
      <c r="B35749" t="s">
        <v>33574</v>
      </c>
    </row>
    <row r="35750" spans="1:2">
      <c r="A35750" s="1">
        <v>2080100298420</v>
      </c>
      <c r="B35750" t="s">
        <v>33575</v>
      </c>
    </row>
    <row r="35751" spans="1:2">
      <c r="A35751" s="1">
        <v>2080100298437</v>
      </c>
      <c r="B35751" t="s">
        <v>33576</v>
      </c>
    </row>
    <row r="35752" spans="1:2">
      <c r="A35752" s="1">
        <v>2080100298444</v>
      </c>
      <c r="B35752" t="s">
        <v>33577</v>
      </c>
    </row>
    <row r="35753" spans="1:2">
      <c r="A35753" s="1">
        <v>2080100298451</v>
      </c>
      <c r="B35753" t="s">
        <v>33578</v>
      </c>
    </row>
    <row r="35754" spans="1:2">
      <c r="A35754" s="1">
        <v>2080100298468</v>
      </c>
      <c r="B35754" t="s">
        <v>33579</v>
      </c>
    </row>
    <row r="35755" spans="1:2">
      <c r="A35755" s="1">
        <v>2080100298475</v>
      </c>
      <c r="B35755" t="s">
        <v>33580</v>
      </c>
    </row>
    <row r="35756" spans="1:2">
      <c r="A35756" s="1">
        <v>2080100298482</v>
      </c>
      <c r="B35756" t="s">
        <v>33581</v>
      </c>
    </row>
    <row r="35757" spans="1:2">
      <c r="A35757" s="1">
        <v>2080100298499</v>
      </c>
      <c r="B35757" t="s">
        <v>33582</v>
      </c>
    </row>
    <row r="35758" spans="1:2">
      <c r="A35758" s="1">
        <v>2080100298505</v>
      </c>
      <c r="B35758" t="s">
        <v>33583</v>
      </c>
    </row>
    <row r="35759" spans="1:2">
      <c r="A35759" s="1">
        <v>2080100298512</v>
      </c>
      <c r="B35759" t="s">
        <v>33584</v>
      </c>
    </row>
    <row r="35760" spans="1:2">
      <c r="A35760" s="1">
        <v>2080100298529</v>
      </c>
      <c r="B35760" t="s">
        <v>33585</v>
      </c>
    </row>
    <row r="35761" spans="1:2">
      <c r="A35761" s="1">
        <v>2080100298536</v>
      </c>
      <c r="B35761" t="s">
        <v>33586</v>
      </c>
    </row>
    <row r="35762" spans="1:2">
      <c r="A35762" s="1">
        <v>2080100298543</v>
      </c>
      <c r="B35762" t="s">
        <v>33587</v>
      </c>
    </row>
    <row r="35763" spans="1:2">
      <c r="A35763" s="1">
        <v>2080100298550</v>
      </c>
      <c r="B35763" t="s">
        <v>33588</v>
      </c>
    </row>
    <row r="35764" spans="1:2">
      <c r="A35764" s="1">
        <v>2080100298567</v>
      </c>
      <c r="B35764" t="s">
        <v>33589</v>
      </c>
    </row>
    <row r="35765" spans="1:2">
      <c r="A35765" s="1">
        <v>2080100298574</v>
      </c>
      <c r="B35765" t="s">
        <v>33590</v>
      </c>
    </row>
    <row r="35766" spans="1:2">
      <c r="A35766" s="1">
        <v>2080100298581</v>
      </c>
      <c r="B35766" t="s">
        <v>33591</v>
      </c>
    </row>
    <row r="35767" spans="1:2">
      <c r="A35767" s="1">
        <v>2080100298598</v>
      </c>
      <c r="B35767" t="s">
        <v>33592</v>
      </c>
    </row>
    <row r="35768" spans="1:2">
      <c r="A35768" s="1">
        <v>2080100298604</v>
      </c>
      <c r="B35768" t="s">
        <v>33593</v>
      </c>
    </row>
    <row r="35769" spans="1:2">
      <c r="A35769" s="1">
        <v>2080100298611</v>
      </c>
      <c r="B35769" t="s">
        <v>33594</v>
      </c>
    </row>
    <row r="35770" spans="1:2">
      <c r="A35770" s="1">
        <v>2080100298628</v>
      </c>
      <c r="B35770" t="s">
        <v>33595</v>
      </c>
    </row>
    <row r="35771" spans="1:2">
      <c r="A35771" s="1">
        <v>2080100298635</v>
      </c>
      <c r="B35771" t="s">
        <v>33596</v>
      </c>
    </row>
    <row r="35772" spans="1:2">
      <c r="A35772" s="1">
        <v>2080100298642</v>
      </c>
      <c r="B35772" t="s">
        <v>33597</v>
      </c>
    </row>
    <row r="35773" spans="1:2">
      <c r="A35773" s="1">
        <v>2080100298659</v>
      </c>
      <c r="B35773" t="s">
        <v>33598</v>
      </c>
    </row>
    <row r="35774" spans="1:2">
      <c r="A35774" s="1">
        <v>2080100298666</v>
      </c>
      <c r="B35774" t="s">
        <v>33599</v>
      </c>
    </row>
    <row r="35775" spans="1:2">
      <c r="A35775" s="1">
        <v>2080100298673</v>
      </c>
      <c r="B35775" t="s">
        <v>33600</v>
      </c>
    </row>
    <row r="35776" spans="1:2">
      <c r="A35776" s="1">
        <v>2080100298680</v>
      </c>
      <c r="B35776" t="s">
        <v>33601</v>
      </c>
    </row>
    <row r="35777" spans="1:2">
      <c r="A35777" s="1">
        <v>2080100298697</v>
      </c>
      <c r="B35777" t="s">
        <v>33602</v>
      </c>
    </row>
    <row r="35778" spans="1:2">
      <c r="A35778" s="1">
        <v>2080100298703</v>
      </c>
      <c r="B35778" t="s">
        <v>33603</v>
      </c>
    </row>
    <row r="35779" spans="1:2">
      <c r="A35779" s="1">
        <v>2080100298710</v>
      </c>
      <c r="B35779" t="s">
        <v>33604</v>
      </c>
    </row>
    <row r="35780" spans="1:2">
      <c r="A35780" s="1">
        <v>2080100298727</v>
      </c>
      <c r="B35780" t="s">
        <v>33605</v>
      </c>
    </row>
    <row r="35781" spans="1:2">
      <c r="A35781" s="1">
        <v>2080100298734</v>
      </c>
      <c r="B35781" t="s">
        <v>33606</v>
      </c>
    </row>
    <row r="35782" spans="1:2">
      <c r="A35782" s="1">
        <v>2080100298741</v>
      </c>
      <c r="B35782" t="s">
        <v>33607</v>
      </c>
    </row>
    <row r="35783" spans="1:2">
      <c r="A35783" s="1">
        <v>2080100298758</v>
      </c>
      <c r="B35783" t="s">
        <v>33608</v>
      </c>
    </row>
    <row r="35784" spans="1:2">
      <c r="A35784" s="1">
        <v>2080100298765</v>
      </c>
      <c r="B35784" t="s">
        <v>33609</v>
      </c>
    </row>
    <row r="35785" spans="1:2">
      <c r="A35785" s="1">
        <v>2080100298772</v>
      </c>
      <c r="B35785" t="s">
        <v>33610</v>
      </c>
    </row>
    <row r="35786" spans="1:2">
      <c r="A35786" s="1">
        <v>2080100298789</v>
      </c>
      <c r="B35786" t="s">
        <v>33611</v>
      </c>
    </row>
    <row r="35787" spans="1:2">
      <c r="A35787" s="1">
        <v>2080100298796</v>
      </c>
      <c r="B35787" t="s">
        <v>33612</v>
      </c>
    </row>
    <row r="35788" spans="1:2">
      <c r="A35788" s="1">
        <v>2080100298802</v>
      </c>
      <c r="B35788" t="s">
        <v>33613</v>
      </c>
    </row>
    <row r="35789" spans="1:2">
      <c r="A35789" s="1">
        <v>2080100298819</v>
      </c>
      <c r="B35789" t="s">
        <v>33614</v>
      </c>
    </row>
    <row r="35790" spans="1:2">
      <c r="A35790" s="1">
        <v>2080100298826</v>
      </c>
      <c r="B35790" t="s">
        <v>33615</v>
      </c>
    </row>
    <row r="35791" spans="1:2">
      <c r="A35791" s="1">
        <v>2080100298833</v>
      </c>
      <c r="B35791" t="s">
        <v>33616</v>
      </c>
    </row>
    <row r="35792" spans="1:2">
      <c r="A35792" s="1">
        <v>2080100298840</v>
      </c>
      <c r="B35792" t="s">
        <v>33617</v>
      </c>
    </row>
    <row r="35793" spans="1:2">
      <c r="A35793" s="1">
        <v>2080100298857</v>
      </c>
      <c r="B35793" t="s">
        <v>33618</v>
      </c>
    </row>
    <row r="35794" spans="1:2">
      <c r="A35794" s="1">
        <v>2080100298864</v>
      </c>
      <c r="B35794" t="s">
        <v>33619</v>
      </c>
    </row>
    <row r="35795" spans="1:2">
      <c r="A35795" s="1">
        <v>2080100298871</v>
      </c>
      <c r="B35795" t="s">
        <v>33620</v>
      </c>
    </row>
    <row r="35796" spans="1:2">
      <c r="A35796" s="1">
        <v>2080100298888</v>
      </c>
      <c r="B35796" t="s">
        <v>33621</v>
      </c>
    </row>
    <row r="35797" spans="1:2">
      <c r="A35797" s="1">
        <v>2080100298895</v>
      </c>
      <c r="B35797" t="s">
        <v>33622</v>
      </c>
    </row>
    <row r="35798" spans="1:2">
      <c r="A35798" s="1">
        <v>2080100298901</v>
      </c>
      <c r="B35798" t="s">
        <v>33623</v>
      </c>
    </row>
    <row r="35799" spans="1:2">
      <c r="A35799" s="1">
        <v>2080100298918</v>
      </c>
      <c r="B35799" t="s">
        <v>33624</v>
      </c>
    </row>
    <row r="35800" spans="1:2">
      <c r="A35800" s="1">
        <v>2080100298925</v>
      </c>
      <c r="B35800" t="s">
        <v>33625</v>
      </c>
    </row>
    <row r="35801" spans="1:2">
      <c r="A35801" s="1">
        <v>2080100298932</v>
      </c>
      <c r="B35801" t="s">
        <v>33626</v>
      </c>
    </row>
    <row r="35802" spans="1:2">
      <c r="A35802" s="1">
        <v>2080100298949</v>
      </c>
      <c r="B35802" t="s">
        <v>33627</v>
      </c>
    </row>
    <row r="35803" spans="1:2">
      <c r="A35803" s="1">
        <v>2080100298956</v>
      </c>
      <c r="B35803" t="s">
        <v>33628</v>
      </c>
    </row>
    <row r="35804" spans="1:2">
      <c r="A35804" s="1">
        <v>2080100298963</v>
      </c>
      <c r="B35804" t="s">
        <v>33629</v>
      </c>
    </row>
    <row r="35805" spans="1:2">
      <c r="A35805" s="1">
        <v>2080100298970</v>
      </c>
      <c r="B35805" t="s">
        <v>33630</v>
      </c>
    </row>
    <row r="35806" spans="1:2">
      <c r="A35806" s="1">
        <v>2080100298987</v>
      </c>
      <c r="B35806" t="s">
        <v>33631</v>
      </c>
    </row>
    <row r="35807" spans="1:2">
      <c r="A35807" s="1">
        <v>2080100298994</v>
      </c>
      <c r="B35807" t="s">
        <v>33632</v>
      </c>
    </row>
    <row r="35808" spans="1:2">
      <c r="A35808" s="1">
        <v>2080100299007</v>
      </c>
      <c r="B35808" t="s">
        <v>33633</v>
      </c>
    </row>
    <row r="35809" spans="1:2">
      <c r="A35809" s="1">
        <v>2080100299014</v>
      </c>
      <c r="B35809" t="s">
        <v>33634</v>
      </c>
    </row>
    <row r="35810" spans="1:2">
      <c r="A35810" s="1">
        <v>2080100299021</v>
      </c>
      <c r="B35810" t="s">
        <v>33635</v>
      </c>
    </row>
    <row r="35811" spans="1:2">
      <c r="A35811" s="1">
        <v>2080100299038</v>
      </c>
      <c r="B35811" t="s">
        <v>33636</v>
      </c>
    </row>
    <row r="35812" spans="1:2">
      <c r="A35812" s="1">
        <v>2080100299045</v>
      </c>
      <c r="B35812" t="s">
        <v>33637</v>
      </c>
    </row>
    <row r="35813" spans="1:2">
      <c r="A35813" s="1">
        <v>2080100299052</v>
      </c>
      <c r="B35813" t="s">
        <v>33638</v>
      </c>
    </row>
    <row r="35814" spans="1:2">
      <c r="A35814" s="1">
        <v>2080100299069</v>
      </c>
      <c r="B35814" t="s">
        <v>33639</v>
      </c>
    </row>
    <row r="35815" spans="1:2">
      <c r="A35815" s="1">
        <v>2080100299076</v>
      </c>
      <c r="B35815" t="s">
        <v>33640</v>
      </c>
    </row>
    <row r="35816" spans="1:2">
      <c r="A35816" s="1">
        <v>2080100299083</v>
      </c>
      <c r="B35816" t="s">
        <v>33641</v>
      </c>
    </row>
    <row r="35817" spans="1:2">
      <c r="A35817" s="1">
        <v>2080100299090</v>
      </c>
      <c r="B35817" t="s">
        <v>33642</v>
      </c>
    </row>
    <row r="35818" spans="1:2">
      <c r="A35818" s="1">
        <v>2080100299106</v>
      </c>
      <c r="B35818" t="s">
        <v>33643</v>
      </c>
    </row>
    <row r="35819" spans="1:2">
      <c r="A35819" s="1">
        <v>2080100299113</v>
      </c>
      <c r="B35819" t="s">
        <v>33644</v>
      </c>
    </row>
    <row r="35820" spans="1:2">
      <c r="A35820" s="1">
        <v>2080100299120</v>
      </c>
      <c r="B35820" t="s">
        <v>33645</v>
      </c>
    </row>
    <row r="35821" spans="1:2">
      <c r="A35821" s="1">
        <v>2080100299137</v>
      </c>
      <c r="B35821" t="s">
        <v>33646</v>
      </c>
    </row>
    <row r="35822" spans="1:2">
      <c r="A35822" s="1">
        <v>2080100299144</v>
      </c>
      <c r="B35822" t="s">
        <v>33647</v>
      </c>
    </row>
    <row r="35823" spans="1:2">
      <c r="A35823" s="1">
        <v>2080100299151</v>
      </c>
      <c r="B35823" t="s">
        <v>33648</v>
      </c>
    </row>
    <row r="35824" spans="1:2">
      <c r="A35824" s="1">
        <v>2080100299168</v>
      </c>
      <c r="B35824" t="s">
        <v>33649</v>
      </c>
    </row>
    <row r="35825" spans="1:2">
      <c r="A35825" s="1">
        <v>2080100299175</v>
      </c>
      <c r="B35825" t="s">
        <v>33650</v>
      </c>
    </row>
    <row r="35826" spans="1:2">
      <c r="A35826" s="1">
        <v>2080100299182</v>
      </c>
      <c r="B35826" t="s">
        <v>33651</v>
      </c>
    </row>
    <row r="35827" spans="1:2">
      <c r="A35827" s="1">
        <v>2080100299199</v>
      </c>
      <c r="B35827" t="s">
        <v>33652</v>
      </c>
    </row>
    <row r="35828" spans="1:2">
      <c r="A35828" s="1">
        <v>2080100299205</v>
      </c>
      <c r="B35828" t="s">
        <v>33653</v>
      </c>
    </row>
    <row r="35829" spans="1:2">
      <c r="A35829" s="1">
        <v>2080100299212</v>
      </c>
      <c r="B35829" t="s">
        <v>33654</v>
      </c>
    </row>
    <row r="35830" spans="1:2">
      <c r="A35830" s="1">
        <v>2080100299229</v>
      </c>
      <c r="B35830" t="s">
        <v>33655</v>
      </c>
    </row>
    <row r="35831" spans="1:2">
      <c r="A35831" s="1">
        <v>2080100299236</v>
      </c>
      <c r="B35831" t="s">
        <v>33656</v>
      </c>
    </row>
    <row r="35832" spans="1:2">
      <c r="A35832" s="1">
        <v>2080100299243</v>
      </c>
      <c r="B35832" t="s">
        <v>33657</v>
      </c>
    </row>
    <row r="35833" spans="1:2">
      <c r="A35833" s="1">
        <v>2080100299250</v>
      </c>
      <c r="B35833" t="s">
        <v>33658</v>
      </c>
    </row>
    <row r="35834" spans="1:2">
      <c r="A35834" s="1">
        <v>2080100299267</v>
      </c>
      <c r="B35834" t="s">
        <v>33659</v>
      </c>
    </row>
    <row r="35835" spans="1:2">
      <c r="A35835" s="1">
        <v>2080100299274</v>
      </c>
      <c r="B35835" t="s">
        <v>33660</v>
      </c>
    </row>
    <row r="35836" spans="1:2">
      <c r="A35836" s="1">
        <v>2080100299281</v>
      </c>
      <c r="B35836" t="s">
        <v>33661</v>
      </c>
    </row>
    <row r="35837" spans="1:2">
      <c r="A35837" s="1">
        <v>2080100299298</v>
      </c>
      <c r="B35837" t="s">
        <v>33662</v>
      </c>
    </row>
    <row r="35838" spans="1:2">
      <c r="A35838" s="1">
        <v>2080100299304</v>
      </c>
      <c r="B35838" t="s">
        <v>33663</v>
      </c>
    </row>
    <row r="35839" spans="1:2">
      <c r="A35839" s="1">
        <v>2080100299311</v>
      </c>
      <c r="B35839" t="s">
        <v>33664</v>
      </c>
    </row>
    <row r="35840" spans="1:2">
      <c r="A35840" s="1">
        <v>2080100299328</v>
      </c>
      <c r="B35840" t="s">
        <v>33665</v>
      </c>
    </row>
    <row r="35841" spans="1:2">
      <c r="A35841" s="1">
        <v>2080100299335</v>
      </c>
      <c r="B35841" t="s">
        <v>33666</v>
      </c>
    </row>
    <row r="35842" spans="1:2">
      <c r="A35842" s="1">
        <v>2080100299342</v>
      </c>
      <c r="B35842" t="s">
        <v>33667</v>
      </c>
    </row>
    <row r="35843" spans="1:2">
      <c r="A35843" s="1">
        <v>2080100299359</v>
      </c>
      <c r="B35843" t="s">
        <v>33668</v>
      </c>
    </row>
    <row r="35844" spans="1:2">
      <c r="A35844" s="1">
        <v>2080100299366</v>
      </c>
      <c r="B35844" t="s">
        <v>33669</v>
      </c>
    </row>
    <row r="35845" spans="1:2">
      <c r="A35845" s="1">
        <v>2080100299373</v>
      </c>
      <c r="B35845" t="s">
        <v>33670</v>
      </c>
    </row>
    <row r="35846" spans="1:2">
      <c r="A35846" s="1">
        <v>2080100299380</v>
      </c>
      <c r="B35846" t="s">
        <v>33671</v>
      </c>
    </row>
    <row r="35847" spans="1:2">
      <c r="A35847" s="1">
        <v>2080100299397</v>
      </c>
      <c r="B35847" t="s">
        <v>33672</v>
      </c>
    </row>
    <row r="35848" spans="1:2">
      <c r="A35848" s="1">
        <v>2080100299403</v>
      </c>
      <c r="B35848" t="s">
        <v>33673</v>
      </c>
    </row>
    <row r="35849" spans="1:2">
      <c r="A35849" s="1">
        <v>2080100299410</v>
      </c>
      <c r="B35849" t="s">
        <v>33674</v>
      </c>
    </row>
    <row r="35850" spans="1:2">
      <c r="A35850" s="1">
        <v>2080100299427</v>
      </c>
      <c r="B35850" t="s">
        <v>33675</v>
      </c>
    </row>
    <row r="35851" spans="1:2">
      <c r="A35851" s="1">
        <v>2080100299434</v>
      </c>
      <c r="B35851" t="s">
        <v>26951</v>
      </c>
    </row>
    <row r="35852" spans="1:2">
      <c r="A35852" s="1">
        <v>2080100299441</v>
      </c>
      <c r="B35852" t="s">
        <v>26952</v>
      </c>
    </row>
    <row r="35853" spans="1:2">
      <c r="A35853" s="1">
        <v>2080100299458</v>
      </c>
      <c r="B35853" t="s">
        <v>26953</v>
      </c>
    </row>
    <row r="35854" spans="1:2">
      <c r="A35854" s="1">
        <v>2080100299465</v>
      </c>
      <c r="B35854" t="s">
        <v>33676</v>
      </c>
    </row>
    <row r="35855" spans="1:2">
      <c r="A35855" s="1">
        <v>2080100299472</v>
      </c>
      <c r="B35855" t="s">
        <v>33677</v>
      </c>
    </row>
    <row r="35856" spans="1:2">
      <c r="A35856" s="1">
        <v>2080100299489</v>
      </c>
      <c r="B35856" t="s">
        <v>33678</v>
      </c>
    </row>
    <row r="35857" spans="1:2">
      <c r="A35857" s="1">
        <v>2080100299496</v>
      </c>
      <c r="B35857" t="s">
        <v>33679</v>
      </c>
    </row>
    <row r="35858" spans="1:2">
      <c r="A35858" s="1">
        <v>2080100299502</v>
      </c>
      <c r="B35858" t="s">
        <v>33680</v>
      </c>
    </row>
    <row r="35859" spans="1:2">
      <c r="A35859" s="1">
        <v>2080100299519</v>
      </c>
      <c r="B35859" t="s">
        <v>33681</v>
      </c>
    </row>
    <row r="35860" spans="1:2">
      <c r="A35860" s="1">
        <v>2080100299526</v>
      </c>
      <c r="B35860" t="s">
        <v>33682</v>
      </c>
    </row>
    <row r="35861" spans="1:2">
      <c r="A35861" s="1">
        <v>2080100299533</v>
      </c>
      <c r="B35861" t="s">
        <v>33683</v>
      </c>
    </row>
    <row r="35862" spans="1:2">
      <c r="A35862" s="1">
        <v>2080100299540</v>
      </c>
      <c r="B35862" t="s">
        <v>33684</v>
      </c>
    </row>
    <row r="35863" spans="1:2">
      <c r="A35863" s="1">
        <v>2080100299557</v>
      </c>
      <c r="B35863" t="s">
        <v>33685</v>
      </c>
    </row>
    <row r="35864" spans="1:2">
      <c r="A35864" s="1">
        <v>2080100299564</v>
      </c>
      <c r="B35864" t="s">
        <v>33686</v>
      </c>
    </row>
    <row r="35865" spans="1:2">
      <c r="A35865" s="1">
        <v>2080100299571</v>
      </c>
      <c r="B35865" t="s">
        <v>33687</v>
      </c>
    </row>
    <row r="35866" spans="1:2">
      <c r="A35866" s="1">
        <v>2080100299588</v>
      </c>
      <c r="B35866" t="s">
        <v>33688</v>
      </c>
    </row>
    <row r="35867" spans="1:2">
      <c r="A35867" s="1">
        <v>2080100299595</v>
      </c>
      <c r="B35867" t="s">
        <v>33689</v>
      </c>
    </row>
    <row r="35868" spans="1:2">
      <c r="A35868" s="1">
        <v>2080100299601</v>
      </c>
      <c r="B35868" t="s">
        <v>33690</v>
      </c>
    </row>
    <row r="35869" spans="1:2">
      <c r="A35869" s="1">
        <v>2080100299618</v>
      </c>
      <c r="B35869" t="s">
        <v>33691</v>
      </c>
    </row>
    <row r="35870" spans="1:2">
      <c r="A35870" s="1">
        <v>2080100299625</v>
      </c>
      <c r="B35870" t="s">
        <v>33692</v>
      </c>
    </row>
    <row r="35871" spans="1:2">
      <c r="A35871" s="1">
        <v>2080100299632</v>
      </c>
      <c r="B35871" t="s">
        <v>33693</v>
      </c>
    </row>
    <row r="35872" spans="1:2">
      <c r="A35872" s="1">
        <v>2080100299649</v>
      </c>
      <c r="B35872" t="s">
        <v>33694</v>
      </c>
    </row>
    <row r="35873" spans="1:2">
      <c r="A35873" s="1">
        <v>2080100299656</v>
      </c>
      <c r="B35873" t="s">
        <v>33695</v>
      </c>
    </row>
    <row r="35874" spans="1:2">
      <c r="A35874" s="1">
        <v>2080100299663</v>
      </c>
      <c r="B35874" t="s">
        <v>33696</v>
      </c>
    </row>
    <row r="35875" spans="1:2">
      <c r="A35875" s="1">
        <v>2080100299670</v>
      </c>
      <c r="B35875" t="s">
        <v>33697</v>
      </c>
    </row>
    <row r="35876" spans="1:2">
      <c r="A35876" s="1">
        <v>2080100299687</v>
      </c>
      <c r="B35876" t="e">
        <f>+NKD-BODY WASHING GUN LOTUS MT-2</f>
        <v>#NAME?</v>
      </c>
    </row>
    <row r="35877" spans="1:2">
      <c r="A35877" s="1">
        <v>2080100299694</v>
      </c>
      <c r="B35877" t="s">
        <v>33698</v>
      </c>
    </row>
    <row r="35878" spans="1:2">
      <c r="A35878" s="1">
        <v>2080100299700</v>
      </c>
      <c r="B35878" t="s">
        <v>33699</v>
      </c>
    </row>
    <row r="35879" spans="1:2">
      <c r="A35879" s="1">
        <v>2080100299717</v>
      </c>
      <c r="B35879" t="s">
        <v>33700</v>
      </c>
    </row>
    <row r="35880" spans="1:2">
      <c r="A35880" s="1">
        <v>2080100299724</v>
      </c>
      <c r="B35880" t="s">
        <v>33701</v>
      </c>
    </row>
    <row r="35881" spans="1:2">
      <c r="A35881" s="1">
        <v>2080100299731</v>
      </c>
      <c r="B35881" t="s">
        <v>33702</v>
      </c>
    </row>
    <row r="35882" spans="1:2">
      <c r="A35882" s="1">
        <v>2080100299748</v>
      </c>
      <c r="B35882" t="s">
        <v>33703</v>
      </c>
    </row>
    <row r="35883" spans="1:2">
      <c r="A35883" s="1">
        <v>2080100299755</v>
      </c>
      <c r="B35883" t="s">
        <v>33704</v>
      </c>
    </row>
    <row r="35884" spans="1:2">
      <c r="A35884" s="1">
        <v>2080100299762</v>
      </c>
      <c r="B35884" t="s">
        <v>33705</v>
      </c>
    </row>
    <row r="35885" spans="1:2">
      <c r="A35885" s="1">
        <v>2080100299779</v>
      </c>
      <c r="B35885" t="s">
        <v>33706</v>
      </c>
    </row>
    <row r="35886" spans="1:2">
      <c r="A35886" s="1">
        <v>2080100299786</v>
      </c>
      <c r="B35886" t="s">
        <v>33707</v>
      </c>
    </row>
    <row r="35887" spans="1:2">
      <c r="A35887" s="1">
        <v>2080100299793</v>
      </c>
      <c r="B35887" t="s">
        <v>33708</v>
      </c>
    </row>
    <row r="35888" spans="1:2">
      <c r="A35888" s="1">
        <v>2080100299809</v>
      </c>
      <c r="B35888" t="s">
        <v>33709</v>
      </c>
    </row>
    <row r="35889" spans="1:2">
      <c r="A35889" s="1">
        <v>2080100299816</v>
      </c>
      <c r="B35889" t="s">
        <v>33710</v>
      </c>
    </row>
    <row r="35890" spans="1:2">
      <c r="A35890" s="1">
        <v>2080100299823</v>
      </c>
      <c r="B35890" t="s">
        <v>33711</v>
      </c>
    </row>
    <row r="35891" spans="1:2">
      <c r="A35891" s="1">
        <v>2080100299830</v>
      </c>
      <c r="B35891" t="s">
        <v>33712</v>
      </c>
    </row>
    <row r="35892" spans="1:2">
      <c r="A35892" s="1">
        <v>2080100299847</v>
      </c>
      <c r="B35892" t="s">
        <v>33713</v>
      </c>
    </row>
    <row r="35893" spans="1:2">
      <c r="A35893" s="1">
        <v>2080100299854</v>
      </c>
      <c r="B35893" t="s">
        <v>33714</v>
      </c>
    </row>
    <row r="35894" spans="1:2">
      <c r="A35894" s="1">
        <v>2080100299861</v>
      </c>
      <c r="B35894" t="s">
        <v>33715</v>
      </c>
    </row>
    <row r="35895" spans="1:2">
      <c r="A35895" s="1">
        <v>2080100299878</v>
      </c>
      <c r="B35895" t="s">
        <v>33716</v>
      </c>
    </row>
    <row r="35896" spans="1:2">
      <c r="A35896" s="1">
        <v>2080100299885</v>
      </c>
      <c r="B35896" t="s">
        <v>33717</v>
      </c>
    </row>
    <row r="35897" spans="1:2">
      <c r="A35897" s="1">
        <v>2080100299892</v>
      </c>
      <c r="B35897" t="s">
        <v>33718</v>
      </c>
    </row>
    <row r="35898" spans="1:2">
      <c r="A35898" s="1">
        <v>2080100299908</v>
      </c>
      <c r="B35898" t="s">
        <v>33719</v>
      </c>
    </row>
    <row r="35899" spans="1:2">
      <c r="A35899" s="1">
        <v>2080100299915</v>
      </c>
      <c r="B35899" t="s">
        <v>33720</v>
      </c>
    </row>
    <row r="35900" spans="1:2">
      <c r="A35900" s="1">
        <v>2080100299922</v>
      </c>
      <c r="B35900" t="s">
        <v>33721</v>
      </c>
    </row>
    <row r="35901" spans="1:2">
      <c r="A35901" s="1">
        <v>2080100299939</v>
      </c>
      <c r="B35901" t="s">
        <v>33722</v>
      </c>
    </row>
    <row r="35902" spans="1:2">
      <c r="A35902" s="1">
        <v>2080100299946</v>
      </c>
      <c r="B35902" t="s">
        <v>33723</v>
      </c>
    </row>
    <row r="35903" spans="1:2">
      <c r="A35903" s="1">
        <v>2080100299953</v>
      </c>
      <c r="B35903" t="s">
        <v>33724</v>
      </c>
    </row>
    <row r="35904" spans="1:2">
      <c r="A35904" s="1">
        <v>2080100299960</v>
      </c>
      <c r="B35904" t="s">
        <v>33725</v>
      </c>
    </row>
    <row r="35905" spans="1:2">
      <c r="A35905" s="1">
        <v>2080100299977</v>
      </c>
      <c r="B35905" t="s">
        <v>33726</v>
      </c>
    </row>
    <row r="35906" spans="1:2">
      <c r="A35906" s="1">
        <v>2080100299984</v>
      </c>
      <c r="B35906" t="s">
        <v>33727</v>
      </c>
    </row>
    <row r="35907" spans="1:2">
      <c r="A35907" s="1">
        <v>2080100299991</v>
      </c>
      <c r="B35907" t="s">
        <v>33728</v>
      </c>
    </row>
    <row r="35908" spans="1:2">
      <c r="A35908" s="1">
        <v>2080100300000</v>
      </c>
      <c r="B35908" t="s">
        <v>33729</v>
      </c>
    </row>
    <row r="35909" spans="1:2">
      <c r="A35909" s="1">
        <v>2080100300017</v>
      </c>
      <c r="B35909" t="s">
        <v>33730</v>
      </c>
    </row>
    <row r="35910" spans="1:2">
      <c r="A35910" s="1">
        <v>2080100300024</v>
      </c>
      <c r="B35910" t="s">
        <v>33731</v>
      </c>
    </row>
    <row r="35911" spans="1:2">
      <c r="A35911" s="1">
        <v>2080100300031</v>
      </c>
      <c r="B35911" t="s">
        <v>33732</v>
      </c>
    </row>
    <row r="35912" spans="1:2">
      <c r="A35912" s="1">
        <v>2080100300048</v>
      </c>
      <c r="B35912" t="s">
        <v>33733</v>
      </c>
    </row>
    <row r="35913" spans="1:2">
      <c r="A35913" s="1">
        <v>2080100300055</v>
      </c>
      <c r="B35913" t="s">
        <v>33734</v>
      </c>
    </row>
    <row r="35914" spans="1:2">
      <c r="A35914" s="1">
        <v>2080100300062</v>
      </c>
      <c r="B35914" t="s">
        <v>33735</v>
      </c>
    </row>
    <row r="35915" spans="1:2">
      <c r="A35915" s="1">
        <v>2080100300079</v>
      </c>
      <c r="B35915" t="s">
        <v>33736</v>
      </c>
    </row>
    <row r="35916" spans="1:2">
      <c r="A35916" s="1">
        <v>2080100300086</v>
      </c>
      <c r="B35916" t="s">
        <v>33737</v>
      </c>
    </row>
    <row r="35917" spans="1:2">
      <c r="A35917" s="1">
        <v>2080100300093</v>
      </c>
      <c r="B35917" t="s">
        <v>33738</v>
      </c>
    </row>
    <row r="35918" spans="1:2">
      <c r="A35918" s="1">
        <v>2080100300109</v>
      </c>
      <c r="B35918" t="s">
        <v>33739</v>
      </c>
    </row>
    <row r="35919" spans="1:2">
      <c r="A35919" s="1">
        <v>2080100300116</v>
      </c>
      <c r="B35919" t="s">
        <v>33740</v>
      </c>
    </row>
    <row r="35920" spans="1:2">
      <c r="A35920" s="1">
        <v>2080100300123</v>
      </c>
      <c r="B35920" t="s">
        <v>33741</v>
      </c>
    </row>
    <row r="35921" spans="1:2">
      <c r="A35921" s="1">
        <v>2080100300130</v>
      </c>
      <c r="B35921" t="s">
        <v>33742</v>
      </c>
    </row>
    <row r="35922" spans="1:2">
      <c r="A35922" s="1">
        <v>2080100300147</v>
      </c>
      <c r="B35922" t="s">
        <v>33743</v>
      </c>
    </row>
    <row r="35923" spans="1:2">
      <c r="A35923" s="1">
        <v>2080100300154</v>
      </c>
      <c r="B35923" t="s">
        <v>33744</v>
      </c>
    </row>
    <row r="35924" spans="1:2">
      <c r="A35924" s="1">
        <v>2080100300161</v>
      </c>
      <c r="B35924" t="s">
        <v>33745</v>
      </c>
    </row>
    <row r="35925" spans="1:2">
      <c r="A35925" s="1">
        <v>2080100300178</v>
      </c>
      <c r="B35925" t="s">
        <v>33746</v>
      </c>
    </row>
    <row r="35926" spans="1:2">
      <c r="A35926" s="1">
        <v>2080100300185</v>
      </c>
      <c r="B35926" t="s">
        <v>33747</v>
      </c>
    </row>
    <row r="35927" spans="1:2">
      <c r="A35927" s="1">
        <v>2080100300192</v>
      </c>
      <c r="B35927" t="s">
        <v>33748</v>
      </c>
    </row>
    <row r="35928" spans="1:2">
      <c r="A35928" s="1">
        <v>2080100300208</v>
      </c>
      <c r="B35928" t="s">
        <v>33749</v>
      </c>
    </row>
    <row r="35929" spans="1:2">
      <c r="A35929" s="1">
        <v>2080100300215</v>
      </c>
      <c r="B35929" t="s">
        <v>33750</v>
      </c>
    </row>
    <row r="35930" spans="1:2">
      <c r="A35930" s="1">
        <v>2080100300222</v>
      </c>
      <c r="B35930" t="s">
        <v>33751</v>
      </c>
    </row>
    <row r="35931" spans="1:2">
      <c r="A35931" s="1">
        <v>2080100300239</v>
      </c>
      <c r="B35931" t="s">
        <v>33752</v>
      </c>
    </row>
    <row r="35932" spans="1:2">
      <c r="A35932" s="1">
        <v>2080100300246</v>
      </c>
      <c r="B35932" t="s">
        <v>33753</v>
      </c>
    </row>
    <row r="35933" spans="1:2">
      <c r="A35933" s="1">
        <v>2080100300253</v>
      </c>
      <c r="B35933" t="s">
        <v>33754</v>
      </c>
    </row>
    <row r="35934" spans="1:2">
      <c r="A35934" s="1">
        <v>2080100300260</v>
      </c>
      <c r="B35934" t="s">
        <v>33755</v>
      </c>
    </row>
    <row r="35935" spans="1:2">
      <c r="A35935" s="1">
        <v>2080100300277</v>
      </c>
      <c r="B35935" t="s">
        <v>33756</v>
      </c>
    </row>
    <row r="35936" spans="1:2">
      <c r="A35936" s="1">
        <v>2080100300284</v>
      </c>
      <c r="B35936" t="s">
        <v>33757</v>
      </c>
    </row>
    <row r="35937" spans="1:2">
      <c r="A35937" s="1">
        <v>2080100300291</v>
      </c>
      <c r="B35937" t="s">
        <v>33758</v>
      </c>
    </row>
    <row r="35938" spans="1:2">
      <c r="A35938" s="1">
        <v>2080100300307</v>
      </c>
      <c r="B35938" t="s">
        <v>33759</v>
      </c>
    </row>
    <row r="35939" spans="1:2">
      <c r="A35939" s="1">
        <v>2080100300314</v>
      </c>
      <c r="B35939" t="s">
        <v>33760</v>
      </c>
    </row>
    <row r="35940" spans="1:2">
      <c r="A35940" s="1">
        <v>2080100300321</v>
      </c>
      <c r="B35940" t="s">
        <v>33761</v>
      </c>
    </row>
    <row r="35941" spans="1:2">
      <c r="A35941" s="1">
        <v>2080100300338</v>
      </c>
      <c r="B35941" t="s">
        <v>33762</v>
      </c>
    </row>
    <row r="35942" spans="1:2">
      <c r="A35942" s="1">
        <v>2080100300345</v>
      </c>
      <c r="B35942" t="s">
        <v>33763</v>
      </c>
    </row>
    <row r="35943" spans="1:2">
      <c r="A35943" s="1">
        <v>2080100300352</v>
      </c>
      <c r="B35943" t="s">
        <v>33764</v>
      </c>
    </row>
    <row r="35944" spans="1:2">
      <c r="A35944" s="1">
        <v>2080100300369</v>
      </c>
      <c r="B35944" t="s">
        <v>33765</v>
      </c>
    </row>
    <row r="35945" spans="1:2">
      <c r="A35945" s="1">
        <v>2080100300376</v>
      </c>
      <c r="B35945" t="s">
        <v>33766</v>
      </c>
    </row>
    <row r="35946" spans="1:2">
      <c r="A35946" s="1">
        <v>2080100300383</v>
      </c>
      <c r="B35946" t="s">
        <v>33767</v>
      </c>
    </row>
    <row r="35947" spans="1:2">
      <c r="A35947" s="1">
        <v>2080100300390</v>
      </c>
      <c r="B35947" t="s">
        <v>33768</v>
      </c>
    </row>
    <row r="35948" spans="1:2">
      <c r="A35948" s="1">
        <v>2080100300406</v>
      </c>
      <c r="B35948" t="s">
        <v>33769</v>
      </c>
    </row>
    <row r="35949" spans="1:2">
      <c r="A35949" s="1">
        <v>2080100300413</v>
      </c>
      <c r="B35949" t="s">
        <v>33770</v>
      </c>
    </row>
    <row r="35950" spans="1:2">
      <c r="A35950" s="1">
        <v>2080100300420</v>
      </c>
      <c r="B35950" t="s">
        <v>33771</v>
      </c>
    </row>
    <row r="35951" spans="1:2">
      <c r="A35951" s="1">
        <v>2080100300437</v>
      </c>
      <c r="B35951" t="s">
        <v>33772</v>
      </c>
    </row>
    <row r="35952" spans="1:2">
      <c r="A35952" s="1">
        <v>2080100300444</v>
      </c>
      <c r="B35952" t="s">
        <v>33773</v>
      </c>
    </row>
    <row r="35953" spans="1:2">
      <c r="A35953" s="1">
        <v>2080100300451</v>
      </c>
      <c r="B35953" t="s">
        <v>33774</v>
      </c>
    </row>
    <row r="35954" spans="1:2">
      <c r="A35954" s="1">
        <v>2080100300468</v>
      </c>
      <c r="B35954" t="s">
        <v>33775</v>
      </c>
    </row>
    <row r="35955" spans="1:2">
      <c r="A35955" s="1">
        <v>2080100300475</v>
      </c>
      <c r="B35955" t="s">
        <v>33776</v>
      </c>
    </row>
    <row r="35956" spans="1:2">
      <c r="A35956" s="1">
        <v>2080100300482</v>
      </c>
      <c r="B35956" t="s">
        <v>33777</v>
      </c>
    </row>
    <row r="35957" spans="1:2">
      <c r="A35957" s="1">
        <v>2080100300499</v>
      </c>
      <c r="B35957" t="s">
        <v>33778</v>
      </c>
    </row>
    <row r="35958" spans="1:2">
      <c r="A35958" s="1">
        <v>2080100300505</v>
      </c>
      <c r="B35958" t="s">
        <v>33779</v>
      </c>
    </row>
    <row r="35959" spans="1:2">
      <c r="A35959" s="1">
        <v>2080100300512</v>
      </c>
      <c r="B35959" t="s">
        <v>33780</v>
      </c>
    </row>
    <row r="35960" spans="1:2">
      <c r="A35960" s="1">
        <v>2080100300529</v>
      </c>
      <c r="B35960" t="s">
        <v>33781</v>
      </c>
    </row>
    <row r="35961" spans="1:2">
      <c r="A35961" s="1">
        <v>2080100300536</v>
      </c>
      <c r="B35961" t="s">
        <v>33782</v>
      </c>
    </row>
    <row r="35962" spans="1:2">
      <c r="A35962" s="1">
        <v>2080100300543</v>
      </c>
      <c r="B35962" t="s">
        <v>33783</v>
      </c>
    </row>
    <row r="35963" spans="1:2">
      <c r="A35963" s="1">
        <v>2080100300550</v>
      </c>
      <c r="B35963" t="s">
        <v>33784</v>
      </c>
    </row>
    <row r="35964" spans="1:2">
      <c r="A35964" s="1">
        <v>2080100300567</v>
      </c>
      <c r="B35964" t="s">
        <v>33785</v>
      </c>
    </row>
    <row r="35965" spans="1:2">
      <c r="A35965" s="1">
        <v>2080100300574</v>
      </c>
      <c r="B35965" t="s">
        <v>33786</v>
      </c>
    </row>
    <row r="35966" spans="1:2">
      <c r="A35966" s="1">
        <v>2080100300581</v>
      </c>
      <c r="B35966" t="s">
        <v>33787</v>
      </c>
    </row>
    <row r="35967" spans="1:2">
      <c r="A35967" s="1">
        <v>2080100300598</v>
      </c>
      <c r="B35967" t="s">
        <v>33788</v>
      </c>
    </row>
    <row r="35968" spans="1:2">
      <c r="A35968" s="1">
        <v>2080100300604</v>
      </c>
      <c r="B35968" t="s">
        <v>33789</v>
      </c>
    </row>
    <row r="35969" spans="1:2">
      <c r="A35969" s="1">
        <v>2080100300611</v>
      </c>
      <c r="B35969" t="s">
        <v>33790</v>
      </c>
    </row>
    <row r="35970" spans="1:2">
      <c r="A35970" s="1">
        <v>2080100300628</v>
      </c>
      <c r="B35970" t="s">
        <v>33791</v>
      </c>
    </row>
    <row r="35971" spans="1:2">
      <c r="A35971" s="1">
        <v>2080100300635</v>
      </c>
      <c r="B35971" t="s">
        <v>33792</v>
      </c>
    </row>
    <row r="35972" spans="1:2">
      <c r="A35972" s="1">
        <v>2080100300642</v>
      </c>
      <c r="B35972" t="s">
        <v>33793</v>
      </c>
    </row>
    <row r="35973" spans="1:2">
      <c r="A35973" s="1">
        <v>2080100300659</v>
      </c>
      <c r="B35973" t="s">
        <v>33794</v>
      </c>
    </row>
    <row r="35974" spans="1:2">
      <c r="A35974" s="1">
        <v>2080100300666</v>
      </c>
      <c r="B35974" t="s">
        <v>33795</v>
      </c>
    </row>
    <row r="35975" spans="1:2">
      <c r="A35975" s="1">
        <v>2080100300673</v>
      </c>
      <c r="B35975" t="s">
        <v>33796</v>
      </c>
    </row>
    <row r="35976" spans="1:2">
      <c r="A35976" s="1">
        <v>2080100300680</v>
      </c>
      <c r="B35976" t="s">
        <v>33797</v>
      </c>
    </row>
    <row r="35977" spans="1:2">
      <c r="A35977" s="1">
        <v>2080100300697</v>
      </c>
      <c r="B35977" t="e">
        <f>+SJD12-PAINT JET FLAT LATEX QRT WHITE</f>
        <v>#NAME?</v>
      </c>
    </row>
    <row r="35978" spans="1:2">
      <c r="A35978" s="1">
        <v>2080100300703</v>
      </c>
      <c r="B35978" t="e">
        <f>+SJD12-PAINT JET FLAT LATEX GAL WHITE</f>
        <v>#NAME?</v>
      </c>
    </row>
    <row r="35979" spans="1:2">
      <c r="A35979" s="1">
        <v>2080100300710</v>
      </c>
      <c r="B35979" t="e">
        <f>+SJD12-PAINT JET RED OXIDE QRT</f>
        <v>#NAME?</v>
      </c>
    </row>
    <row r="35980" spans="1:2">
      <c r="A35980" s="1">
        <v>2080100300727</v>
      </c>
      <c r="B35980" t="e">
        <f>+SJD12-PAINT JET RED OXIDE GAL</f>
        <v>#NAME?</v>
      </c>
    </row>
    <row r="35981" spans="1:2">
      <c r="A35981" s="1">
        <v>2080100300734</v>
      </c>
      <c r="B35981" t="s">
        <v>33798</v>
      </c>
    </row>
    <row r="35982" spans="1:2">
      <c r="A35982" s="1">
        <v>2080100300741</v>
      </c>
      <c r="B35982" t="e">
        <f>+SJD12-ACRYLIC THINNER JET GAL</f>
        <v>#NAME?</v>
      </c>
    </row>
    <row r="35983" spans="1:2">
      <c r="A35983" s="1">
        <v>2080100300758</v>
      </c>
      <c r="B35983" t="s">
        <v>33799</v>
      </c>
    </row>
    <row r="35984" spans="1:2">
      <c r="A35984" s="1">
        <v>2080100300765</v>
      </c>
      <c r="B35984" t="e">
        <f>+SJG-CONCRETE NEUTRALIZER TORO QRT</f>
        <v>#NAME?</v>
      </c>
    </row>
    <row r="35985" spans="1:2">
      <c r="A35985" s="1">
        <v>2080100300772</v>
      </c>
      <c r="B35985" t="e">
        <f>+SJG-CONCRETE NEUTRALIZER TORO GAL</f>
        <v>#NAME?</v>
      </c>
    </row>
    <row r="35986" spans="1:2">
      <c r="A35986" s="1">
        <v>2080100300789</v>
      </c>
      <c r="B35986" t="s">
        <v>33800</v>
      </c>
    </row>
    <row r="35987" spans="1:2">
      <c r="A35987" s="1">
        <v>2080100300796</v>
      </c>
      <c r="B35987" t="s">
        <v>33801</v>
      </c>
    </row>
    <row r="35988" spans="1:2">
      <c r="A35988" s="1">
        <v>2080100300802</v>
      </c>
      <c r="B35988" t="s">
        <v>33802</v>
      </c>
    </row>
    <row r="35989" spans="1:2">
      <c r="A35989" s="1">
        <v>2080100300819</v>
      </c>
      <c r="B35989" t="s">
        <v>33803</v>
      </c>
    </row>
    <row r="35990" spans="1:2">
      <c r="A35990" s="1">
        <v>2080100300826</v>
      </c>
      <c r="B35990" t="s">
        <v>33804</v>
      </c>
    </row>
    <row r="35991" spans="1:2">
      <c r="A35991" s="1">
        <v>2080100300833</v>
      </c>
      <c r="B35991" t="s">
        <v>33805</v>
      </c>
    </row>
    <row r="35992" spans="1:2">
      <c r="A35992" s="1">
        <v>2080100300840</v>
      </c>
      <c r="B35992" t="s">
        <v>33806</v>
      </c>
    </row>
    <row r="35993" spans="1:2">
      <c r="A35993" s="1">
        <v>2080100300857</v>
      </c>
      <c r="B35993" t="s">
        <v>33807</v>
      </c>
    </row>
    <row r="35994" spans="1:2">
      <c r="A35994" s="1">
        <v>2080100300864</v>
      </c>
      <c r="B35994" t="s">
        <v>33808</v>
      </c>
    </row>
    <row r="35995" spans="1:2">
      <c r="A35995" s="1">
        <v>2080100300871</v>
      </c>
      <c r="B35995" t="s">
        <v>33809</v>
      </c>
    </row>
    <row r="35996" spans="1:2">
      <c r="A35996" s="1">
        <v>2080100300888</v>
      </c>
      <c r="B35996" t="s">
        <v>33810</v>
      </c>
    </row>
    <row r="35997" spans="1:2">
      <c r="A35997" s="1">
        <v>2080100300895</v>
      </c>
      <c r="B35997" t="s">
        <v>33811</v>
      </c>
    </row>
    <row r="35998" spans="1:2">
      <c r="A35998" s="1">
        <v>2080100300901</v>
      </c>
      <c r="B35998" t="s">
        <v>33812</v>
      </c>
    </row>
    <row r="35999" spans="1:2">
      <c r="A35999" s="1">
        <v>2080100300918</v>
      </c>
      <c r="B35999" t="s">
        <v>33813</v>
      </c>
    </row>
    <row r="36000" spans="1:2">
      <c r="A36000" s="1">
        <v>2080100300925</v>
      </c>
      <c r="B36000" t="s">
        <v>33814</v>
      </c>
    </row>
    <row r="36001" spans="1:2">
      <c r="A36001" s="1">
        <v>2080100300932</v>
      </c>
      <c r="B36001" t="s">
        <v>33815</v>
      </c>
    </row>
    <row r="36002" spans="1:2">
      <c r="A36002" s="1">
        <v>2080100300949</v>
      </c>
      <c r="B36002" t="s">
        <v>33816</v>
      </c>
    </row>
    <row r="36003" spans="1:2">
      <c r="A36003" s="1">
        <v>2080100300956</v>
      </c>
      <c r="B36003" t="s">
        <v>33817</v>
      </c>
    </row>
    <row r="36004" spans="1:2">
      <c r="A36004" s="1">
        <v>2080100300963</v>
      </c>
      <c r="B36004" t="s">
        <v>33818</v>
      </c>
    </row>
    <row r="36005" spans="1:2">
      <c r="A36005" s="1">
        <v>2080100300970</v>
      </c>
      <c r="B36005" t="s">
        <v>33819</v>
      </c>
    </row>
    <row r="36006" spans="1:2">
      <c r="A36006" s="1">
        <v>2080100300987</v>
      </c>
      <c r="B36006" t="s">
        <v>33820</v>
      </c>
    </row>
    <row r="36007" spans="1:2">
      <c r="A36007" s="1">
        <v>2080100300994</v>
      </c>
      <c r="B36007" t="s">
        <v>33821</v>
      </c>
    </row>
    <row r="36008" spans="1:2">
      <c r="A36008" s="1">
        <v>2080100301007</v>
      </c>
      <c r="B36008" t="s">
        <v>33822</v>
      </c>
    </row>
    <row r="36009" spans="1:2">
      <c r="A36009" s="1">
        <v>2080100301014</v>
      </c>
      <c r="B36009" t="s">
        <v>33823</v>
      </c>
    </row>
    <row r="36010" spans="1:2">
      <c r="A36010" s="1">
        <v>2080100301021</v>
      </c>
      <c r="B36010" t="s">
        <v>33824</v>
      </c>
    </row>
    <row r="36011" spans="1:2">
      <c r="A36011" s="1">
        <v>2080100301038</v>
      </c>
      <c r="B36011" t="s">
        <v>33825</v>
      </c>
    </row>
    <row r="36012" spans="1:2">
      <c r="A36012" s="1">
        <v>2080100301045</v>
      </c>
      <c r="B36012" t="s">
        <v>33826</v>
      </c>
    </row>
    <row r="36013" spans="1:2">
      <c r="A36013" s="1">
        <v>2080100301052</v>
      </c>
      <c r="B36013" t="s">
        <v>33827</v>
      </c>
    </row>
    <row r="36014" spans="1:2">
      <c r="A36014" s="1">
        <v>2080100301069</v>
      </c>
      <c r="B36014" t="s">
        <v>33828</v>
      </c>
    </row>
    <row r="36015" spans="1:2">
      <c r="A36015" s="1">
        <v>2080100301076</v>
      </c>
      <c r="B36015" t="s">
        <v>33829</v>
      </c>
    </row>
    <row r="36016" spans="1:2">
      <c r="A36016" s="1">
        <v>2080100301083</v>
      </c>
      <c r="B36016" t="s">
        <v>33830</v>
      </c>
    </row>
    <row r="36017" spans="1:2">
      <c r="A36017" s="1">
        <v>2080100301090</v>
      </c>
      <c r="B36017" t="s">
        <v>33831</v>
      </c>
    </row>
    <row r="36018" spans="1:2">
      <c r="A36018" s="1">
        <v>2080100301106</v>
      </c>
      <c r="B36018" t="s">
        <v>33832</v>
      </c>
    </row>
    <row r="36019" spans="1:2">
      <c r="A36019" s="1">
        <v>2080100301113</v>
      </c>
      <c r="B36019" t="s">
        <v>33833</v>
      </c>
    </row>
    <row r="36020" spans="1:2">
      <c r="A36020" s="1">
        <v>2080100301120</v>
      </c>
      <c r="B36020" t="s">
        <v>33834</v>
      </c>
    </row>
    <row r="36021" spans="1:2">
      <c r="A36021" s="1">
        <v>2080100301137</v>
      </c>
      <c r="B36021" t="s">
        <v>33835</v>
      </c>
    </row>
    <row r="36022" spans="1:2">
      <c r="A36022" s="1">
        <v>2080100301144</v>
      </c>
      <c r="B36022" t="s">
        <v>33836</v>
      </c>
    </row>
    <row r="36023" spans="1:2">
      <c r="A36023" s="1">
        <v>2080100301151</v>
      </c>
      <c r="B36023" t="s">
        <v>33837</v>
      </c>
    </row>
    <row r="36024" spans="1:2">
      <c r="A36024" s="1">
        <v>2080100301168</v>
      </c>
      <c r="B36024" t="s">
        <v>33838</v>
      </c>
    </row>
    <row r="36025" spans="1:2">
      <c r="A36025" s="1">
        <v>2080100301175</v>
      </c>
      <c r="B36025" t="s">
        <v>33839</v>
      </c>
    </row>
    <row r="36026" spans="1:2">
      <c r="A36026" s="1">
        <v>2080100301182</v>
      </c>
      <c r="B36026" t="s">
        <v>33840</v>
      </c>
    </row>
    <row r="36027" spans="1:2">
      <c r="A36027" s="1">
        <v>2080100301199</v>
      </c>
      <c r="B36027" t="s">
        <v>33841</v>
      </c>
    </row>
    <row r="36028" spans="1:2">
      <c r="A36028" s="1">
        <v>2080100301205</v>
      </c>
      <c r="B36028" t="s">
        <v>33842</v>
      </c>
    </row>
    <row r="36029" spans="1:2">
      <c r="A36029" s="1">
        <v>2080100301212</v>
      </c>
      <c r="B36029" t="s">
        <v>33843</v>
      </c>
    </row>
    <row r="36030" spans="1:2">
      <c r="A36030" s="1">
        <v>2080100301229</v>
      </c>
      <c r="B36030" t="s">
        <v>33844</v>
      </c>
    </row>
    <row r="36031" spans="1:2">
      <c r="A36031" s="1">
        <v>2080100301236</v>
      </c>
      <c r="B36031" t="s">
        <v>33845</v>
      </c>
    </row>
    <row r="36032" spans="1:2">
      <c r="A36032" s="1">
        <v>2080100301243</v>
      </c>
      <c r="B36032" t="s">
        <v>33846</v>
      </c>
    </row>
    <row r="36033" spans="1:2">
      <c r="A36033" s="1">
        <v>2080100301250</v>
      </c>
      <c r="B36033" t="s">
        <v>33847</v>
      </c>
    </row>
    <row r="36034" spans="1:2">
      <c r="A36034" s="1">
        <v>2080100301267</v>
      </c>
      <c r="B36034" t="s">
        <v>33848</v>
      </c>
    </row>
    <row r="36035" spans="1:2">
      <c r="A36035" s="1">
        <v>2080100301274</v>
      </c>
      <c r="B36035" t="s">
        <v>33849</v>
      </c>
    </row>
    <row r="36036" spans="1:2">
      <c r="A36036" s="1">
        <v>2080100301281</v>
      </c>
      <c r="B36036" t="s">
        <v>33850</v>
      </c>
    </row>
    <row r="36037" spans="1:2">
      <c r="A36037" s="1">
        <v>2080100301298</v>
      </c>
      <c r="B36037" t="s">
        <v>33851</v>
      </c>
    </row>
    <row r="36038" spans="1:2">
      <c r="A36038" s="1">
        <v>2080100301304</v>
      </c>
      <c r="B36038" t="s">
        <v>33852</v>
      </c>
    </row>
    <row r="36039" spans="1:2">
      <c r="A36039" s="1">
        <v>2080100301311</v>
      </c>
      <c r="B36039" t="s">
        <v>33853</v>
      </c>
    </row>
    <row r="36040" spans="1:2">
      <c r="A36040" s="1">
        <v>2080100301328</v>
      </c>
      <c r="B36040" t="s">
        <v>33854</v>
      </c>
    </row>
    <row r="36041" spans="1:2">
      <c r="A36041" s="1">
        <v>2080100301335</v>
      </c>
      <c r="B36041" t="s">
        <v>33855</v>
      </c>
    </row>
    <row r="36042" spans="1:2">
      <c r="A36042" s="1">
        <v>2080100301342</v>
      </c>
      <c r="B36042" t="s">
        <v>33856</v>
      </c>
    </row>
    <row r="36043" spans="1:2">
      <c r="A36043" s="1">
        <v>2080100301359</v>
      </c>
      <c r="B36043" t="s">
        <v>33857</v>
      </c>
    </row>
    <row r="36044" spans="1:2">
      <c r="A36044" s="1">
        <v>2080100301366</v>
      </c>
      <c r="B36044" t="s">
        <v>33858</v>
      </c>
    </row>
    <row r="36045" spans="1:2">
      <c r="A36045" s="1">
        <v>2080100301373</v>
      </c>
      <c r="B36045" t="s">
        <v>33859</v>
      </c>
    </row>
    <row r="36046" spans="1:2">
      <c r="A36046" s="1">
        <v>2080100301380</v>
      </c>
      <c r="B36046" t="s">
        <v>33860</v>
      </c>
    </row>
    <row r="36047" spans="1:2">
      <c r="A36047" s="1">
        <v>2080100301397</v>
      </c>
      <c r="B36047" t="s">
        <v>33861</v>
      </c>
    </row>
    <row r="36048" spans="1:2">
      <c r="A36048" s="1">
        <v>2080100301403</v>
      </c>
      <c r="B36048" t="s">
        <v>33862</v>
      </c>
    </row>
    <row r="36049" spans="1:2">
      <c r="A36049" s="1">
        <v>2080100301410</v>
      </c>
      <c r="B36049" t="s">
        <v>33863</v>
      </c>
    </row>
    <row r="36050" spans="1:2">
      <c r="A36050" s="1">
        <v>2080100301427</v>
      </c>
      <c r="B36050" t="s">
        <v>33864</v>
      </c>
    </row>
    <row r="36051" spans="1:2">
      <c r="A36051" s="1">
        <v>2080100301434</v>
      </c>
      <c r="B36051" t="s">
        <v>33865</v>
      </c>
    </row>
    <row r="36052" spans="1:2">
      <c r="A36052" s="1">
        <v>2080100301441</v>
      </c>
      <c r="B36052" t="s">
        <v>33866</v>
      </c>
    </row>
    <row r="36053" spans="1:2">
      <c r="A36053" s="1">
        <v>2080100301458</v>
      </c>
      <c r="B36053" t="s">
        <v>33867</v>
      </c>
    </row>
    <row r="36054" spans="1:2">
      <c r="A36054" s="1">
        <v>2080100301465</v>
      </c>
      <c r="B36054" t="s">
        <v>33868</v>
      </c>
    </row>
    <row r="36055" spans="1:2">
      <c r="A36055" s="1">
        <v>2080100301472</v>
      </c>
      <c r="B36055" t="s">
        <v>33869</v>
      </c>
    </row>
    <row r="36056" spans="1:2">
      <c r="A36056" s="1">
        <v>2080100301489</v>
      </c>
      <c r="B36056" t="s">
        <v>33870</v>
      </c>
    </row>
    <row r="36057" spans="1:2">
      <c r="A36057" s="1">
        <v>2080100301496</v>
      </c>
      <c r="B36057" t="s">
        <v>33871</v>
      </c>
    </row>
    <row r="36058" spans="1:2">
      <c r="A36058" s="1">
        <v>2080100301502</v>
      </c>
      <c r="B36058" t="s">
        <v>33872</v>
      </c>
    </row>
    <row r="36059" spans="1:2">
      <c r="A36059" s="1">
        <v>2080100301519</v>
      </c>
      <c r="B36059" t="s">
        <v>33873</v>
      </c>
    </row>
    <row r="36060" spans="1:2">
      <c r="A36060" s="1">
        <v>2080100301526</v>
      </c>
      <c r="B36060" t="s">
        <v>33874</v>
      </c>
    </row>
    <row r="36061" spans="1:2">
      <c r="A36061" s="1">
        <v>2080100301533</v>
      </c>
      <c r="B36061" t="s">
        <v>33875</v>
      </c>
    </row>
    <row r="36062" spans="1:2">
      <c r="A36062" s="1">
        <v>2080100301540</v>
      </c>
      <c r="B36062" t="s">
        <v>33876</v>
      </c>
    </row>
    <row r="36063" spans="1:2">
      <c r="A36063" s="1">
        <v>2080100301557</v>
      </c>
      <c r="B36063" t="s">
        <v>33877</v>
      </c>
    </row>
    <row r="36064" spans="1:2">
      <c r="A36064" s="1">
        <v>2080100301564</v>
      </c>
      <c r="B36064" t="s">
        <v>33878</v>
      </c>
    </row>
    <row r="36065" spans="1:2">
      <c r="A36065" s="1">
        <v>2080100301571</v>
      </c>
      <c r="B36065" t="s">
        <v>33879</v>
      </c>
    </row>
    <row r="36066" spans="1:2">
      <c r="A36066" s="1">
        <v>2080100301588</v>
      </c>
      <c r="B36066" t="s">
        <v>33880</v>
      </c>
    </row>
    <row r="36067" spans="1:2">
      <c r="A36067" s="1">
        <v>2080100301595</v>
      </c>
      <c r="B36067" t="s">
        <v>33881</v>
      </c>
    </row>
    <row r="36068" spans="1:2">
      <c r="A36068" s="1">
        <v>2080100301601</v>
      </c>
      <c r="B36068" t="s">
        <v>33882</v>
      </c>
    </row>
    <row r="36069" spans="1:2">
      <c r="A36069" s="1">
        <v>2080100301618</v>
      </c>
      <c r="B36069" t="s">
        <v>33883</v>
      </c>
    </row>
    <row r="36070" spans="1:2">
      <c r="A36070" s="1">
        <v>2080100301625</v>
      </c>
      <c r="B36070" t="s">
        <v>33884</v>
      </c>
    </row>
    <row r="36071" spans="1:2">
      <c r="A36071" s="1">
        <v>2080100301632</v>
      </c>
      <c r="B36071" t="s">
        <v>33885</v>
      </c>
    </row>
    <row r="36072" spans="1:2">
      <c r="A36072" s="1">
        <v>2080100301649</v>
      </c>
      <c r="B36072" t="s">
        <v>33886</v>
      </c>
    </row>
    <row r="36073" spans="1:2">
      <c r="A36073" s="1">
        <v>2080100301656</v>
      </c>
      <c r="B36073" t="s">
        <v>33887</v>
      </c>
    </row>
    <row r="36074" spans="1:2">
      <c r="A36074" s="1">
        <v>2080100301663</v>
      </c>
      <c r="B36074" t="s">
        <v>33888</v>
      </c>
    </row>
    <row r="36075" spans="1:2">
      <c r="A36075" s="1">
        <v>2080100301670</v>
      </c>
      <c r="B36075" t="s">
        <v>33889</v>
      </c>
    </row>
    <row r="36076" spans="1:2">
      <c r="A36076" s="1">
        <v>2080100301687</v>
      </c>
      <c r="B36076" t="s">
        <v>33890</v>
      </c>
    </row>
    <row r="36077" spans="1:2">
      <c r="A36077" s="1">
        <v>2080100301694</v>
      </c>
      <c r="B36077" t="s">
        <v>33891</v>
      </c>
    </row>
    <row r="36078" spans="1:2">
      <c r="A36078" s="1">
        <v>2080100301700</v>
      </c>
      <c r="B36078" t="s">
        <v>33892</v>
      </c>
    </row>
    <row r="36079" spans="1:2">
      <c r="A36079" s="1">
        <v>2080100301717</v>
      </c>
      <c r="B36079" t="s">
        <v>33893</v>
      </c>
    </row>
    <row r="36080" spans="1:2">
      <c r="A36080" s="1">
        <v>2080100301724</v>
      </c>
      <c r="B36080" t="s">
        <v>33894</v>
      </c>
    </row>
    <row r="36081" spans="1:2">
      <c r="A36081" s="1">
        <v>2080100301731</v>
      </c>
      <c r="B36081" t="s">
        <v>33895</v>
      </c>
    </row>
    <row r="36082" spans="1:2">
      <c r="A36082" s="1">
        <v>2080100301748</v>
      </c>
      <c r="B36082" t="s">
        <v>33896</v>
      </c>
    </row>
    <row r="36083" spans="1:2">
      <c r="A36083" s="1">
        <v>2080100301755</v>
      </c>
      <c r="B36083" t="s">
        <v>33897</v>
      </c>
    </row>
    <row r="36084" spans="1:2">
      <c r="A36084" s="1">
        <v>2080100301762</v>
      </c>
      <c r="B36084" t="s">
        <v>33898</v>
      </c>
    </row>
    <row r="36085" spans="1:2">
      <c r="A36085" s="1">
        <v>2080100301779</v>
      </c>
      <c r="B36085" t="s">
        <v>33899</v>
      </c>
    </row>
    <row r="36086" spans="1:2">
      <c r="A36086" s="1">
        <v>2080100301786</v>
      </c>
      <c r="B36086" t="s">
        <v>33900</v>
      </c>
    </row>
    <row r="36087" spans="1:2">
      <c r="A36087" s="1">
        <v>2080100301793</v>
      </c>
      <c r="B36087" t="s">
        <v>33901</v>
      </c>
    </row>
    <row r="36088" spans="1:2">
      <c r="A36088" s="1">
        <v>2080100301809</v>
      </c>
      <c r="B36088" t="s">
        <v>33902</v>
      </c>
    </row>
    <row r="36089" spans="1:2">
      <c r="A36089" s="1">
        <v>2080100301816</v>
      </c>
      <c r="B36089" t="s">
        <v>33903</v>
      </c>
    </row>
    <row r="36090" spans="1:2">
      <c r="A36090" s="1">
        <v>2080100301823</v>
      </c>
      <c r="B36090" t="s">
        <v>33904</v>
      </c>
    </row>
    <row r="36091" spans="1:2">
      <c r="A36091" s="1">
        <v>2080100301830</v>
      </c>
      <c r="B36091" t="s">
        <v>33905</v>
      </c>
    </row>
    <row r="36092" spans="1:2">
      <c r="A36092" s="1">
        <v>2080100301847</v>
      </c>
      <c r="B36092" t="s">
        <v>33906</v>
      </c>
    </row>
    <row r="36093" spans="1:2">
      <c r="A36093" s="1">
        <v>2080100301854</v>
      </c>
      <c r="B36093" t="s">
        <v>33907</v>
      </c>
    </row>
    <row r="36094" spans="1:2">
      <c r="A36094" s="1">
        <v>2080100301861</v>
      </c>
      <c r="B36094" t="s">
        <v>33908</v>
      </c>
    </row>
    <row r="36095" spans="1:2">
      <c r="A36095" s="1">
        <v>2080100301878</v>
      </c>
      <c r="B36095" t="s">
        <v>33909</v>
      </c>
    </row>
    <row r="36096" spans="1:2">
      <c r="A36096" s="1">
        <v>2080100301885</v>
      </c>
      <c r="B36096" t="s">
        <v>33910</v>
      </c>
    </row>
    <row r="36097" spans="1:2">
      <c r="A36097" s="1">
        <v>2080100301892</v>
      </c>
      <c r="B36097" t="s">
        <v>33911</v>
      </c>
    </row>
    <row r="36098" spans="1:2">
      <c r="A36098" s="1">
        <v>2080100301908</v>
      </c>
      <c r="B36098" t="s">
        <v>33912</v>
      </c>
    </row>
    <row r="36099" spans="1:2">
      <c r="A36099" s="1">
        <v>2080100301915</v>
      </c>
      <c r="B36099" t="s">
        <v>33913</v>
      </c>
    </row>
    <row r="36100" spans="1:2">
      <c r="A36100" s="1">
        <v>2080100301922</v>
      </c>
      <c r="B36100" t="s">
        <v>33914</v>
      </c>
    </row>
    <row r="36101" spans="1:2">
      <c r="A36101" s="1">
        <v>2080100301939</v>
      </c>
      <c r="B36101" t="s">
        <v>33915</v>
      </c>
    </row>
    <row r="36102" spans="1:2">
      <c r="A36102" s="1">
        <v>2080100301946</v>
      </c>
      <c r="B36102" t="s">
        <v>33916</v>
      </c>
    </row>
    <row r="36103" spans="1:2">
      <c r="A36103" s="1">
        <v>2080100301953</v>
      </c>
      <c r="B36103" t="s">
        <v>33917</v>
      </c>
    </row>
    <row r="36104" spans="1:2">
      <c r="A36104" s="1">
        <v>2080100301960</v>
      </c>
      <c r="B36104" t="s">
        <v>33918</v>
      </c>
    </row>
    <row r="36105" spans="1:2">
      <c r="A36105" s="1">
        <v>2080100301977</v>
      </c>
      <c r="B36105" t="s">
        <v>33919</v>
      </c>
    </row>
    <row r="36106" spans="1:2">
      <c r="A36106" s="1">
        <v>2080100301984</v>
      </c>
      <c r="B36106" t="s">
        <v>33920</v>
      </c>
    </row>
    <row r="36107" spans="1:2">
      <c r="A36107" s="1">
        <v>2080100301991</v>
      </c>
      <c r="B36107" t="s">
        <v>33921</v>
      </c>
    </row>
    <row r="36108" spans="1:2">
      <c r="A36108" s="1">
        <v>2080100302004</v>
      </c>
      <c r="B36108" t="s">
        <v>33922</v>
      </c>
    </row>
    <row r="36109" spans="1:2">
      <c r="A36109" s="1">
        <v>2080100302011</v>
      </c>
      <c r="B36109" t="s">
        <v>33923</v>
      </c>
    </row>
    <row r="36110" spans="1:2">
      <c r="A36110" s="1">
        <v>2080100302028</v>
      </c>
      <c r="B36110" t="s">
        <v>33924</v>
      </c>
    </row>
    <row r="36111" spans="1:2">
      <c r="A36111" s="1">
        <v>2080100302035</v>
      </c>
      <c r="B36111" t="s">
        <v>33925</v>
      </c>
    </row>
    <row r="36112" spans="1:2">
      <c r="A36112" s="1">
        <v>2080100302042</v>
      </c>
      <c r="B36112" t="s">
        <v>33926</v>
      </c>
    </row>
    <row r="36113" spans="1:2">
      <c r="A36113" s="1">
        <v>2080100302059</v>
      </c>
      <c r="B36113" t="s">
        <v>33927</v>
      </c>
    </row>
    <row r="36114" spans="1:2">
      <c r="A36114" s="1">
        <v>2080100302066</v>
      </c>
      <c r="B36114" t="s">
        <v>33928</v>
      </c>
    </row>
    <row r="36115" spans="1:2">
      <c r="A36115" s="1">
        <v>2080100302073</v>
      </c>
      <c r="B36115" t="s">
        <v>33929</v>
      </c>
    </row>
    <row r="36116" spans="1:2">
      <c r="A36116" s="1">
        <v>2080100302080</v>
      </c>
      <c r="B36116" t="s">
        <v>23990</v>
      </c>
    </row>
    <row r="36117" spans="1:2">
      <c r="A36117" s="1">
        <v>2080100302097</v>
      </c>
      <c r="B36117" t="s">
        <v>26954</v>
      </c>
    </row>
    <row r="36118" spans="1:2">
      <c r="A36118" s="1">
        <v>2080100302103</v>
      </c>
      <c r="B36118" t="s">
        <v>23992</v>
      </c>
    </row>
    <row r="36119" spans="1:2">
      <c r="A36119" s="1">
        <v>2080100302110</v>
      </c>
      <c r="B36119" t="s">
        <v>23993</v>
      </c>
    </row>
    <row r="36120" spans="1:2">
      <c r="A36120" s="1">
        <v>2080100302127</v>
      </c>
      <c r="B36120" t="s">
        <v>23994</v>
      </c>
    </row>
    <row r="36121" spans="1:2">
      <c r="A36121" s="1">
        <v>2080100302134</v>
      </c>
      <c r="B36121" t="s">
        <v>33930</v>
      </c>
    </row>
    <row r="36122" spans="1:2">
      <c r="A36122" s="1">
        <v>2080100302141</v>
      </c>
      <c r="B36122" t="s">
        <v>33931</v>
      </c>
    </row>
    <row r="36123" spans="1:2">
      <c r="A36123" s="1">
        <v>2080100302158</v>
      </c>
      <c r="B36123" t="s">
        <v>33932</v>
      </c>
    </row>
    <row r="36124" spans="1:2">
      <c r="A36124" s="1">
        <v>2080100302165</v>
      </c>
      <c r="B36124" t="s">
        <v>33933</v>
      </c>
    </row>
    <row r="36125" spans="1:2">
      <c r="A36125" s="1">
        <v>2080100302172</v>
      </c>
      <c r="B36125" t="s">
        <v>33934</v>
      </c>
    </row>
    <row r="36126" spans="1:2">
      <c r="A36126" s="1">
        <v>2080100302189</v>
      </c>
      <c r="B36126" t="s">
        <v>33935</v>
      </c>
    </row>
    <row r="36127" spans="1:2">
      <c r="A36127" s="1">
        <v>2080100302196</v>
      </c>
      <c r="B36127" t="s">
        <v>33936</v>
      </c>
    </row>
    <row r="36128" spans="1:2">
      <c r="A36128" s="1">
        <v>2080100302202</v>
      </c>
      <c r="B36128" t="s">
        <v>33937</v>
      </c>
    </row>
    <row r="36129" spans="1:2">
      <c r="A36129" s="1">
        <v>2080100302219</v>
      </c>
      <c r="B36129" t="s">
        <v>33938</v>
      </c>
    </row>
    <row r="36130" spans="1:2">
      <c r="A36130" s="1">
        <v>2080100302226</v>
      </c>
      <c r="B36130" t="s">
        <v>33939</v>
      </c>
    </row>
    <row r="36131" spans="1:2">
      <c r="A36131" s="1">
        <v>2080100302233</v>
      </c>
      <c r="B36131" t="s">
        <v>33940</v>
      </c>
    </row>
    <row r="36132" spans="1:2">
      <c r="A36132" s="1">
        <v>2080100302240</v>
      </c>
      <c r="B36132" t="s">
        <v>33941</v>
      </c>
    </row>
    <row r="36133" spans="1:2">
      <c r="A36133" s="1">
        <v>2080100302257</v>
      </c>
      <c r="B36133" t="s">
        <v>33942</v>
      </c>
    </row>
    <row r="36134" spans="1:2">
      <c r="A36134" s="1">
        <v>2080100302264</v>
      </c>
      <c r="B36134" t="s">
        <v>33943</v>
      </c>
    </row>
    <row r="36135" spans="1:2">
      <c r="A36135" s="1">
        <v>2080100302271</v>
      </c>
      <c r="B36135" t="s">
        <v>33944</v>
      </c>
    </row>
    <row r="36136" spans="1:2">
      <c r="A36136" s="1">
        <v>2080100302288</v>
      </c>
      <c r="B36136" t="s">
        <v>33945</v>
      </c>
    </row>
    <row r="36137" spans="1:2">
      <c r="A36137" s="1">
        <v>2080100302295</v>
      </c>
      <c r="B36137" t="s">
        <v>33946</v>
      </c>
    </row>
    <row r="36138" spans="1:2">
      <c r="A36138" s="1">
        <v>2080100302301</v>
      </c>
      <c r="B36138" t="s">
        <v>33947</v>
      </c>
    </row>
    <row r="36139" spans="1:2">
      <c r="A36139" s="1">
        <v>2080100302318</v>
      </c>
      <c r="B36139" t="s">
        <v>33948</v>
      </c>
    </row>
    <row r="36140" spans="1:2">
      <c r="A36140" s="1">
        <v>2080100302325</v>
      </c>
      <c r="B36140" t="s">
        <v>33949</v>
      </c>
    </row>
    <row r="36141" spans="1:2">
      <c r="A36141" s="1">
        <v>2080100302332</v>
      </c>
      <c r="B36141" t="s">
        <v>33950</v>
      </c>
    </row>
    <row r="36142" spans="1:2">
      <c r="A36142" s="1">
        <v>2080100302349</v>
      </c>
      <c r="B36142" t="s">
        <v>33951</v>
      </c>
    </row>
    <row r="36143" spans="1:2">
      <c r="A36143" s="1">
        <v>2080100302356</v>
      </c>
      <c r="B36143" t="s">
        <v>33952</v>
      </c>
    </row>
    <row r="36144" spans="1:2">
      <c r="A36144" s="1">
        <v>2080100302363</v>
      </c>
      <c r="B36144" t="s">
        <v>33953</v>
      </c>
    </row>
    <row r="36145" spans="1:2">
      <c r="A36145" s="1">
        <v>2080100302370</v>
      </c>
      <c r="B36145" t="s">
        <v>33954</v>
      </c>
    </row>
    <row r="36146" spans="1:2">
      <c r="A36146" s="1">
        <v>2080100302387</v>
      </c>
      <c r="B36146" t="s">
        <v>33955</v>
      </c>
    </row>
    <row r="36147" spans="1:2">
      <c r="A36147" s="1">
        <v>2080100302394</v>
      </c>
      <c r="B36147" t="s">
        <v>33956</v>
      </c>
    </row>
    <row r="36148" spans="1:2">
      <c r="A36148" s="1">
        <v>2080100302400</v>
      </c>
      <c r="B36148" t="s">
        <v>33957</v>
      </c>
    </row>
    <row r="36149" spans="1:2">
      <c r="A36149" s="1">
        <v>2080100302417</v>
      </c>
      <c r="B36149" t="s">
        <v>33958</v>
      </c>
    </row>
    <row r="36150" spans="1:2">
      <c r="A36150" s="1">
        <v>2080100302424</v>
      </c>
      <c r="B36150" t="s">
        <v>33959</v>
      </c>
    </row>
    <row r="36151" spans="1:2">
      <c r="A36151" s="1">
        <v>2080100302431</v>
      </c>
      <c r="B36151" t="s">
        <v>33960</v>
      </c>
    </row>
    <row r="36152" spans="1:2">
      <c r="A36152" s="1">
        <v>2080100302448</v>
      </c>
      <c r="B36152" t="s">
        <v>33961</v>
      </c>
    </row>
    <row r="36153" spans="1:2">
      <c r="A36153" s="1">
        <v>2080100302455</v>
      </c>
      <c r="B36153" t="s">
        <v>33962</v>
      </c>
    </row>
    <row r="36154" spans="1:2">
      <c r="A36154" s="1">
        <v>2080100302462</v>
      </c>
      <c r="B36154" t="s">
        <v>33963</v>
      </c>
    </row>
    <row r="36155" spans="1:2">
      <c r="A36155" s="1">
        <v>2080100302479</v>
      </c>
      <c r="B36155" t="s">
        <v>33964</v>
      </c>
    </row>
    <row r="36156" spans="1:2">
      <c r="A36156" s="1">
        <v>2080100302486</v>
      </c>
      <c r="B36156" t="s">
        <v>33965</v>
      </c>
    </row>
    <row r="36157" spans="1:2">
      <c r="A36157" s="1">
        <v>2080100302493</v>
      </c>
      <c r="B36157" t="s">
        <v>33966</v>
      </c>
    </row>
    <row r="36158" spans="1:2">
      <c r="A36158" s="1">
        <v>2080100302509</v>
      </c>
      <c r="B36158" t="s">
        <v>33967</v>
      </c>
    </row>
    <row r="36159" spans="1:2">
      <c r="A36159" s="1">
        <v>2080100302516</v>
      </c>
      <c r="B36159" t="s">
        <v>33968</v>
      </c>
    </row>
    <row r="36160" spans="1:2">
      <c r="A36160" s="1">
        <v>2080100302523</v>
      </c>
      <c r="B36160" t="s">
        <v>33969</v>
      </c>
    </row>
    <row r="36161" spans="1:2">
      <c r="A36161" s="1">
        <v>2080100302530</v>
      </c>
      <c r="B36161" t="s">
        <v>33970</v>
      </c>
    </row>
    <row r="36162" spans="1:2">
      <c r="A36162" s="1">
        <v>2080100302547</v>
      </c>
      <c r="B36162" t="s">
        <v>33971</v>
      </c>
    </row>
    <row r="36163" spans="1:2">
      <c r="A36163" s="1">
        <v>2080100302554</v>
      </c>
      <c r="B36163" t="s">
        <v>33972</v>
      </c>
    </row>
    <row r="36164" spans="1:2">
      <c r="A36164" s="1">
        <v>2080100302561</v>
      </c>
      <c r="B36164" t="s">
        <v>33973</v>
      </c>
    </row>
    <row r="36165" spans="1:2">
      <c r="A36165" s="1">
        <v>2080100302578</v>
      </c>
      <c r="B36165" t="s">
        <v>33974</v>
      </c>
    </row>
    <row r="36166" spans="1:2">
      <c r="A36166" s="1">
        <v>2080100302585</v>
      </c>
      <c r="B36166" t="s">
        <v>33975</v>
      </c>
    </row>
    <row r="36167" spans="1:2">
      <c r="A36167" s="1">
        <v>2080100302592</v>
      </c>
      <c r="B36167" t="s">
        <v>33976</v>
      </c>
    </row>
    <row r="36168" spans="1:2">
      <c r="A36168" s="1">
        <v>2080100302608</v>
      </c>
      <c r="B36168" t="s">
        <v>33977</v>
      </c>
    </row>
    <row r="36169" spans="1:2">
      <c r="A36169" s="1">
        <v>2080100302615</v>
      </c>
      <c r="B36169" t="s">
        <v>33978</v>
      </c>
    </row>
    <row r="36170" spans="1:2">
      <c r="A36170" s="1">
        <v>2080100302622</v>
      </c>
      <c r="B36170" t="s">
        <v>33979</v>
      </c>
    </row>
    <row r="36171" spans="1:2">
      <c r="A36171" s="1">
        <v>2080100302639</v>
      </c>
      <c r="B36171" t="s">
        <v>33980</v>
      </c>
    </row>
    <row r="36172" spans="1:2">
      <c r="A36172" s="1">
        <v>2080100302646</v>
      </c>
      <c r="B36172" t="s">
        <v>33981</v>
      </c>
    </row>
    <row r="36173" spans="1:2">
      <c r="A36173" s="1">
        <v>2080100302653</v>
      </c>
      <c r="B36173" t="s">
        <v>33982</v>
      </c>
    </row>
    <row r="36174" spans="1:2">
      <c r="A36174" s="1">
        <v>2080100302660</v>
      </c>
      <c r="B36174" t="s">
        <v>33983</v>
      </c>
    </row>
    <row r="36175" spans="1:2">
      <c r="A36175" s="1">
        <v>2080100302677</v>
      </c>
      <c r="B36175" t="s">
        <v>33984</v>
      </c>
    </row>
    <row r="36176" spans="1:2">
      <c r="A36176" s="1">
        <v>2080100302684</v>
      </c>
      <c r="B36176" t="s">
        <v>33985</v>
      </c>
    </row>
    <row r="36177" spans="1:2">
      <c r="A36177" s="1">
        <v>2080100302691</v>
      </c>
      <c r="B36177" t="s">
        <v>33986</v>
      </c>
    </row>
    <row r="36178" spans="1:2">
      <c r="A36178" s="1">
        <v>2080100302707</v>
      </c>
      <c r="B36178" t="s">
        <v>33987</v>
      </c>
    </row>
    <row r="36179" spans="1:2">
      <c r="A36179" s="1">
        <v>2080100302714</v>
      </c>
      <c r="B36179" t="s">
        <v>33988</v>
      </c>
    </row>
    <row r="36180" spans="1:2">
      <c r="A36180" s="1">
        <v>2080100302721</v>
      </c>
      <c r="B36180" t="s">
        <v>33989</v>
      </c>
    </row>
    <row r="36181" spans="1:2">
      <c r="A36181" s="1">
        <v>2080100302738</v>
      </c>
      <c r="B36181" t="s">
        <v>33990</v>
      </c>
    </row>
    <row r="36182" spans="1:2">
      <c r="A36182" s="1">
        <v>2080100302745</v>
      </c>
      <c r="B36182" t="s">
        <v>33991</v>
      </c>
    </row>
    <row r="36183" spans="1:2">
      <c r="A36183" s="1">
        <v>2080100302752</v>
      </c>
      <c r="B36183" t="s">
        <v>33992</v>
      </c>
    </row>
    <row r="36184" spans="1:2">
      <c r="A36184" s="1">
        <v>2080100302769</v>
      </c>
      <c r="B36184" t="s">
        <v>33993</v>
      </c>
    </row>
    <row r="36185" spans="1:2">
      <c r="A36185" s="1">
        <v>2080100302776</v>
      </c>
      <c r="B36185" t="s">
        <v>33994</v>
      </c>
    </row>
    <row r="36186" spans="1:2">
      <c r="A36186" s="1">
        <v>2080100302783</v>
      </c>
      <c r="B36186" t="s">
        <v>33995</v>
      </c>
    </row>
    <row r="36187" spans="1:2">
      <c r="A36187" s="1">
        <v>2080100302790</v>
      </c>
      <c r="B36187" t="s">
        <v>33996</v>
      </c>
    </row>
    <row r="36188" spans="1:2">
      <c r="A36188" s="1">
        <v>2080100302806</v>
      </c>
      <c r="B36188" t="s">
        <v>33997</v>
      </c>
    </row>
    <row r="36189" spans="1:2">
      <c r="A36189" s="1">
        <v>2080100302813</v>
      </c>
      <c r="B36189" t="s">
        <v>33998</v>
      </c>
    </row>
    <row r="36190" spans="1:2">
      <c r="A36190" s="1">
        <v>2080100302820</v>
      </c>
      <c r="B36190" t="s">
        <v>33999</v>
      </c>
    </row>
    <row r="36191" spans="1:2">
      <c r="A36191" s="1">
        <v>2080100302837</v>
      </c>
      <c r="B36191" t="s">
        <v>34000</v>
      </c>
    </row>
    <row r="36192" spans="1:2">
      <c r="A36192" s="1">
        <v>2080100302844</v>
      </c>
      <c r="B36192" t="s">
        <v>34001</v>
      </c>
    </row>
    <row r="36193" spans="1:2">
      <c r="A36193" s="1">
        <v>2080100302851</v>
      </c>
      <c r="B36193" t="s">
        <v>34002</v>
      </c>
    </row>
    <row r="36194" spans="1:2">
      <c r="A36194" s="1">
        <v>2080100302868</v>
      </c>
      <c r="B36194" t="s">
        <v>34003</v>
      </c>
    </row>
    <row r="36195" spans="1:2">
      <c r="A36195" s="1">
        <v>2080100302875</v>
      </c>
      <c r="B36195" t="s">
        <v>34004</v>
      </c>
    </row>
    <row r="36196" spans="1:2">
      <c r="A36196" s="1">
        <v>2080100302882</v>
      </c>
      <c r="B36196" t="s">
        <v>34005</v>
      </c>
    </row>
    <row r="36197" spans="1:2">
      <c r="A36197" s="1">
        <v>2080100302899</v>
      </c>
      <c r="B36197" t="s">
        <v>34006</v>
      </c>
    </row>
    <row r="36198" spans="1:2">
      <c r="A36198" s="1">
        <v>2080100302905</v>
      </c>
      <c r="B36198" t="s">
        <v>34007</v>
      </c>
    </row>
    <row r="36199" spans="1:2">
      <c r="A36199" s="1">
        <v>2080100302912</v>
      </c>
      <c r="B36199" t="s">
        <v>34008</v>
      </c>
    </row>
    <row r="36200" spans="1:2">
      <c r="A36200" s="1">
        <v>2080100302929</v>
      </c>
      <c r="B36200" t="s">
        <v>34009</v>
      </c>
    </row>
    <row r="36201" spans="1:2">
      <c r="A36201" s="1">
        <v>2080100302936</v>
      </c>
      <c r="B36201" t="s">
        <v>34010</v>
      </c>
    </row>
    <row r="36202" spans="1:2">
      <c r="A36202" s="1">
        <v>2080100302943</v>
      </c>
      <c r="B36202" t="s">
        <v>34011</v>
      </c>
    </row>
    <row r="36203" spans="1:2">
      <c r="A36203" s="1">
        <v>2080100302950</v>
      </c>
      <c r="B36203" t="s">
        <v>34012</v>
      </c>
    </row>
    <row r="36204" spans="1:2">
      <c r="A36204" s="1">
        <v>2080100302967</v>
      </c>
      <c r="B36204" t="s">
        <v>34013</v>
      </c>
    </row>
    <row r="36205" spans="1:2">
      <c r="A36205" s="1">
        <v>2080100302974</v>
      </c>
      <c r="B36205" t="s">
        <v>34014</v>
      </c>
    </row>
    <row r="36206" spans="1:2">
      <c r="A36206" s="1">
        <v>2080100302981</v>
      </c>
      <c r="B36206" t="s">
        <v>34015</v>
      </c>
    </row>
    <row r="36207" spans="1:2">
      <c r="A36207" s="1">
        <v>2080100302998</v>
      </c>
      <c r="B36207" t="s">
        <v>34016</v>
      </c>
    </row>
    <row r="36208" spans="1:2">
      <c r="A36208" s="1">
        <v>2080100303001</v>
      </c>
      <c r="B36208" t="s">
        <v>34017</v>
      </c>
    </row>
    <row r="36209" spans="1:2">
      <c r="A36209" s="1">
        <v>2080100303018</v>
      </c>
      <c r="B36209" t="s">
        <v>34018</v>
      </c>
    </row>
    <row r="36210" spans="1:2">
      <c r="A36210" s="1">
        <v>2080100303025</v>
      </c>
      <c r="B36210" t="s">
        <v>34019</v>
      </c>
    </row>
    <row r="36211" spans="1:2">
      <c r="A36211" s="1">
        <v>2080100303032</v>
      </c>
      <c r="B36211" t="s">
        <v>34020</v>
      </c>
    </row>
    <row r="36212" spans="1:2">
      <c r="A36212" s="1">
        <v>2080100303049</v>
      </c>
      <c r="B36212" t="s">
        <v>34021</v>
      </c>
    </row>
    <row r="36213" spans="1:2">
      <c r="A36213" s="1">
        <v>2080100303056</v>
      </c>
      <c r="B36213" t="s">
        <v>34022</v>
      </c>
    </row>
    <row r="36214" spans="1:2">
      <c r="A36214" s="1">
        <v>2080100303063</v>
      </c>
      <c r="B36214" t="s">
        <v>34023</v>
      </c>
    </row>
    <row r="36215" spans="1:2">
      <c r="A36215" s="1">
        <v>2080100303070</v>
      </c>
      <c r="B36215" t="s">
        <v>34024</v>
      </c>
    </row>
    <row r="36216" spans="1:2">
      <c r="A36216" s="1">
        <v>2080100303087</v>
      </c>
      <c r="B36216" t="s">
        <v>34025</v>
      </c>
    </row>
    <row r="36217" spans="1:2">
      <c r="A36217" s="1">
        <v>2080100303094</v>
      </c>
      <c r="B36217" t="s">
        <v>34026</v>
      </c>
    </row>
    <row r="36218" spans="1:2">
      <c r="A36218" s="1">
        <v>2080100303100</v>
      </c>
      <c r="B36218" t="s">
        <v>34027</v>
      </c>
    </row>
    <row r="36219" spans="1:2">
      <c r="A36219" s="1">
        <v>2080100303117</v>
      </c>
      <c r="B36219" t="s">
        <v>34028</v>
      </c>
    </row>
    <row r="36220" spans="1:2">
      <c r="A36220" s="1">
        <v>2080100303124</v>
      </c>
      <c r="B36220" t="s">
        <v>34029</v>
      </c>
    </row>
    <row r="36221" spans="1:2">
      <c r="A36221" s="1">
        <v>2080100303131</v>
      </c>
      <c r="B36221" t="s">
        <v>34030</v>
      </c>
    </row>
    <row r="36222" spans="1:2">
      <c r="A36222" s="1">
        <v>2080100303148</v>
      </c>
      <c r="B36222" t="s">
        <v>34031</v>
      </c>
    </row>
    <row r="36223" spans="1:2">
      <c r="A36223" s="1">
        <v>2080100303155</v>
      </c>
      <c r="B36223" t="s">
        <v>34032</v>
      </c>
    </row>
    <row r="36224" spans="1:2">
      <c r="A36224" s="1">
        <v>2080100303162</v>
      </c>
      <c r="B36224" t="s">
        <v>34033</v>
      </c>
    </row>
    <row r="36225" spans="1:2">
      <c r="A36225" s="1">
        <v>2080100303179</v>
      </c>
      <c r="B36225" t="s">
        <v>34034</v>
      </c>
    </row>
    <row r="36226" spans="1:2">
      <c r="A36226" s="1">
        <v>2080100303186</v>
      </c>
      <c r="B36226" t="s">
        <v>34035</v>
      </c>
    </row>
    <row r="36227" spans="1:2">
      <c r="A36227" s="1">
        <v>2080100303193</v>
      </c>
      <c r="B36227" t="e">
        <f>+NKD-AIR TOOL KIT LOTUS LATK-5</f>
        <v>#NAME?</v>
      </c>
    </row>
    <row r="36228" spans="1:2">
      <c r="A36228" s="1">
        <v>2080100303209</v>
      </c>
      <c r="B36228" t="s">
        <v>34036</v>
      </c>
    </row>
    <row r="36229" spans="1:2">
      <c r="A36229" s="1">
        <v>2080100303216</v>
      </c>
      <c r="B36229" t="s">
        <v>34037</v>
      </c>
    </row>
    <row r="36230" spans="1:2">
      <c r="A36230" s="1">
        <v>2080100303223</v>
      </c>
      <c r="B36230" t="s">
        <v>34038</v>
      </c>
    </row>
    <row r="36231" spans="1:2">
      <c r="A36231" s="1">
        <v>2080100303230</v>
      </c>
      <c r="B36231" t="s">
        <v>34039</v>
      </c>
    </row>
    <row r="36232" spans="1:2">
      <c r="A36232" s="1">
        <v>2080100303247</v>
      </c>
      <c r="B36232" t="s">
        <v>34040</v>
      </c>
    </row>
    <row r="36233" spans="1:2">
      <c r="A36233" s="1">
        <v>2080100303254</v>
      </c>
      <c r="B36233" t="s">
        <v>34041</v>
      </c>
    </row>
    <row r="36234" spans="1:2">
      <c r="A36234" s="1">
        <v>2080100303261</v>
      </c>
      <c r="B36234" t="s">
        <v>34042</v>
      </c>
    </row>
    <row r="36235" spans="1:2">
      <c r="A36235" s="1">
        <v>2080100303278</v>
      </c>
      <c r="B36235" t="s">
        <v>34043</v>
      </c>
    </row>
    <row r="36236" spans="1:2">
      <c r="A36236" s="1">
        <v>2080100303285</v>
      </c>
      <c r="B36236" t="s">
        <v>34044</v>
      </c>
    </row>
    <row r="36237" spans="1:2">
      <c r="A36237" s="1">
        <v>2080100303292</v>
      </c>
      <c r="B36237" t="s">
        <v>34045</v>
      </c>
    </row>
    <row r="36238" spans="1:2">
      <c r="A36238" s="1">
        <v>2080100303308</v>
      </c>
      <c r="B36238" t="s">
        <v>34046</v>
      </c>
    </row>
    <row r="36239" spans="1:2">
      <c r="A36239" s="1">
        <v>2080100303315</v>
      </c>
      <c r="B36239" t="s">
        <v>34047</v>
      </c>
    </row>
    <row r="36240" spans="1:2">
      <c r="A36240" s="1">
        <v>2080100303322</v>
      </c>
      <c r="B36240" t="s">
        <v>34048</v>
      </c>
    </row>
    <row r="36241" spans="1:2">
      <c r="A36241" s="1">
        <v>2080100303339</v>
      </c>
      <c r="B36241" t="s">
        <v>34049</v>
      </c>
    </row>
    <row r="36242" spans="1:2">
      <c r="A36242" s="1">
        <v>2080100303346</v>
      </c>
      <c r="B36242" t="s">
        <v>34050</v>
      </c>
    </row>
    <row r="36243" spans="1:2">
      <c r="A36243" s="1">
        <v>2080100303353</v>
      </c>
      <c r="B36243" t="s">
        <v>34051</v>
      </c>
    </row>
    <row r="36244" spans="1:2">
      <c r="A36244" s="1">
        <v>2080100303360</v>
      </c>
      <c r="B36244" t="s">
        <v>34052</v>
      </c>
    </row>
    <row r="36245" spans="1:2">
      <c r="A36245" s="1">
        <v>2080100303377</v>
      </c>
      <c r="B36245" t="s">
        <v>34053</v>
      </c>
    </row>
    <row r="36246" spans="1:2">
      <c r="A36246" s="1">
        <v>2080100303384</v>
      </c>
      <c r="B36246" t="s">
        <v>34054</v>
      </c>
    </row>
    <row r="36247" spans="1:2">
      <c r="A36247" s="1">
        <v>2080100303391</v>
      </c>
      <c r="B36247" t="s">
        <v>34055</v>
      </c>
    </row>
    <row r="36248" spans="1:2">
      <c r="A36248" s="1">
        <v>2080100303407</v>
      </c>
      <c r="B36248" t="s">
        <v>34056</v>
      </c>
    </row>
    <row r="36249" spans="1:2">
      <c r="A36249" s="1">
        <v>2080100303414</v>
      </c>
      <c r="B36249" t="s">
        <v>34057</v>
      </c>
    </row>
    <row r="36250" spans="1:2">
      <c r="A36250" s="1">
        <v>2080100303421</v>
      </c>
      <c r="B36250" t="s">
        <v>34058</v>
      </c>
    </row>
    <row r="36251" spans="1:2">
      <c r="A36251" s="1">
        <v>2080100303438</v>
      </c>
      <c r="B36251" t="s">
        <v>34059</v>
      </c>
    </row>
    <row r="36252" spans="1:2">
      <c r="A36252" s="1">
        <v>2080100303445</v>
      </c>
      <c r="B36252" t="s">
        <v>34060</v>
      </c>
    </row>
    <row r="36253" spans="1:2">
      <c r="A36253" s="1">
        <v>2080100303452</v>
      </c>
      <c r="B36253" t="s">
        <v>34061</v>
      </c>
    </row>
    <row r="36254" spans="1:2">
      <c r="A36254" s="1">
        <v>2080100303469</v>
      </c>
      <c r="B36254" t="s">
        <v>34062</v>
      </c>
    </row>
    <row r="36255" spans="1:2">
      <c r="A36255" s="1">
        <v>2080100303476</v>
      </c>
      <c r="B36255" t="s">
        <v>34063</v>
      </c>
    </row>
    <row r="36256" spans="1:2">
      <c r="A36256" s="1">
        <v>2080100303483</v>
      </c>
      <c r="B36256" t="s">
        <v>34064</v>
      </c>
    </row>
    <row r="36257" spans="1:2">
      <c r="A36257" s="1">
        <v>2080100303490</v>
      </c>
      <c r="B36257" t="s">
        <v>34065</v>
      </c>
    </row>
    <row r="36258" spans="1:2">
      <c r="A36258" s="1">
        <v>2080100303506</v>
      </c>
      <c r="B36258" t="s">
        <v>34066</v>
      </c>
    </row>
    <row r="36259" spans="1:2">
      <c r="A36259" s="1">
        <v>2080100303513</v>
      </c>
      <c r="B36259" t="s">
        <v>34067</v>
      </c>
    </row>
    <row r="36260" spans="1:2">
      <c r="A36260" s="1">
        <v>2080100303520</v>
      </c>
      <c r="B36260" t="s">
        <v>34068</v>
      </c>
    </row>
    <row r="36261" spans="1:2">
      <c r="A36261" s="1">
        <v>2080100303537</v>
      </c>
      <c r="B36261" t="s">
        <v>34069</v>
      </c>
    </row>
    <row r="36262" spans="1:2">
      <c r="A36262" s="1">
        <v>2080100303544</v>
      </c>
      <c r="B36262" t="s">
        <v>34070</v>
      </c>
    </row>
    <row r="36263" spans="1:2">
      <c r="A36263" s="1">
        <v>2080100303551</v>
      </c>
      <c r="B36263" t="s">
        <v>34071</v>
      </c>
    </row>
    <row r="36264" spans="1:2">
      <c r="A36264" s="1">
        <v>2080100303568</v>
      </c>
      <c r="B36264" t="s">
        <v>34072</v>
      </c>
    </row>
    <row r="36265" spans="1:2">
      <c r="A36265" s="1">
        <v>2080100303575</v>
      </c>
      <c r="B36265" t="s">
        <v>34073</v>
      </c>
    </row>
    <row r="36266" spans="1:2">
      <c r="A36266" s="1">
        <v>2080100303582</v>
      </c>
      <c r="B36266" t="s">
        <v>34074</v>
      </c>
    </row>
    <row r="36267" spans="1:2">
      <c r="A36267" s="1">
        <v>2080100303599</v>
      </c>
      <c r="B36267" t="s">
        <v>34075</v>
      </c>
    </row>
    <row r="36268" spans="1:2">
      <c r="A36268" s="1">
        <v>2080100303605</v>
      </c>
      <c r="B36268" t="s">
        <v>34076</v>
      </c>
    </row>
    <row r="36269" spans="1:2">
      <c r="A36269" s="1">
        <v>2080100303612</v>
      </c>
      <c r="B36269" t="s">
        <v>34077</v>
      </c>
    </row>
    <row r="36270" spans="1:2">
      <c r="A36270" s="1">
        <v>2080100303629</v>
      </c>
      <c r="B36270" t="s">
        <v>34078</v>
      </c>
    </row>
    <row r="36271" spans="1:2">
      <c r="A36271" s="1">
        <v>2080100303636</v>
      </c>
      <c r="B36271" t="s">
        <v>34079</v>
      </c>
    </row>
    <row r="36272" spans="1:2">
      <c r="A36272" s="1">
        <v>2080100303643</v>
      </c>
      <c r="B36272" t="s">
        <v>34080</v>
      </c>
    </row>
    <row r="36273" spans="1:2">
      <c r="A36273" s="1">
        <v>2080100303650</v>
      </c>
      <c r="B36273" t="s">
        <v>34081</v>
      </c>
    </row>
    <row r="36274" spans="1:2">
      <c r="A36274" s="1">
        <v>2080100303667</v>
      </c>
      <c r="B36274" t="s">
        <v>34082</v>
      </c>
    </row>
    <row r="36275" spans="1:2">
      <c r="A36275" s="1">
        <v>2080100303674</v>
      </c>
      <c r="B36275" t="s">
        <v>34083</v>
      </c>
    </row>
    <row r="36276" spans="1:2">
      <c r="A36276" s="1">
        <v>2080100303681</v>
      </c>
      <c r="B36276" t="s">
        <v>34084</v>
      </c>
    </row>
    <row r="36277" spans="1:2">
      <c r="A36277" s="1">
        <v>2080100303698</v>
      </c>
      <c r="B36277" t="s">
        <v>34085</v>
      </c>
    </row>
    <row r="36278" spans="1:2">
      <c r="A36278" s="1">
        <v>2080100303704</v>
      </c>
      <c r="B36278" t="s">
        <v>34086</v>
      </c>
    </row>
    <row r="36279" spans="1:2">
      <c r="A36279" s="1">
        <v>2080100303711</v>
      </c>
      <c r="B36279" t="s">
        <v>34087</v>
      </c>
    </row>
    <row r="36280" spans="1:2">
      <c r="A36280" s="1">
        <v>2080100303728</v>
      </c>
      <c r="B36280" t="s">
        <v>34088</v>
      </c>
    </row>
    <row r="36281" spans="1:2">
      <c r="A36281" s="1">
        <v>2080100303735</v>
      </c>
      <c r="B36281" t="s">
        <v>34089</v>
      </c>
    </row>
    <row r="36282" spans="1:2">
      <c r="A36282" s="1">
        <v>2080100303742</v>
      </c>
      <c r="B36282" t="s">
        <v>34090</v>
      </c>
    </row>
    <row r="36283" spans="1:2">
      <c r="A36283" s="1">
        <v>2080100303759</v>
      </c>
      <c r="B36283" t="s">
        <v>34091</v>
      </c>
    </row>
    <row r="36284" spans="1:2">
      <c r="A36284" s="1">
        <v>2080100303766</v>
      </c>
      <c r="B36284" t="s">
        <v>34092</v>
      </c>
    </row>
    <row r="36285" spans="1:2">
      <c r="A36285" s="1">
        <v>2080100303773</v>
      </c>
      <c r="B36285" t="s">
        <v>34093</v>
      </c>
    </row>
    <row r="36286" spans="1:2">
      <c r="A36286" s="1">
        <v>2080100303780</v>
      </c>
      <c r="B36286" t="s">
        <v>34094</v>
      </c>
    </row>
    <row r="36287" spans="1:2">
      <c r="A36287" s="1">
        <v>2080100303797</v>
      </c>
      <c r="B36287" t="s">
        <v>34095</v>
      </c>
    </row>
    <row r="36288" spans="1:2">
      <c r="A36288" s="1">
        <v>2080100303803</v>
      </c>
      <c r="B36288" t="s">
        <v>34096</v>
      </c>
    </row>
    <row r="36289" spans="1:2">
      <c r="A36289" s="1">
        <v>2080100303810</v>
      </c>
      <c r="B36289" t="s">
        <v>34097</v>
      </c>
    </row>
    <row r="36290" spans="1:2">
      <c r="A36290" s="1">
        <v>2080100303827</v>
      </c>
      <c r="B36290" t="s">
        <v>34098</v>
      </c>
    </row>
    <row r="36291" spans="1:2">
      <c r="A36291" s="1">
        <v>2080100303834</v>
      </c>
      <c r="B36291" t="s">
        <v>34099</v>
      </c>
    </row>
    <row r="36292" spans="1:2">
      <c r="A36292" s="1">
        <v>2080100303841</v>
      </c>
      <c r="B36292" t="s">
        <v>34100</v>
      </c>
    </row>
    <row r="36293" spans="1:2">
      <c r="A36293" s="1">
        <v>2080100303858</v>
      </c>
      <c r="B36293" t="s">
        <v>34101</v>
      </c>
    </row>
    <row r="36294" spans="1:2">
      <c r="A36294" s="1">
        <v>2080100303865</v>
      </c>
      <c r="B36294" t="s">
        <v>34102</v>
      </c>
    </row>
    <row r="36295" spans="1:2">
      <c r="A36295" s="1">
        <v>2080100303872</v>
      </c>
      <c r="B36295" t="s">
        <v>34103</v>
      </c>
    </row>
    <row r="36296" spans="1:2">
      <c r="A36296" s="1">
        <v>2080100303889</v>
      </c>
      <c r="B36296" t="s">
        <v>34104</v>
      </c>
    </row>
    <row r="36297" spans="1:2">
      <c r="A36297" s="1">
        <v>2080100303896</v>
      </c>
      <c r="B36297" t="s">
        <v>34105</v>
      </c>
    </row>
    <row r="36298" spans="1:2">
      <c r="A36298" s="1">
        <v>2080100303902</v>
      </c>
      <c r="B36298" t="s">
        <v>34106</v>
      </c>
    </row>
    <row r="36299" spans="1:2">
      <c r="A36299" s="1">
        <v>2080100303919</v>
      </c>
      <c r="B36299" t="s">
        <v>34107</v>
      </c>
    </row>
    <row r="36300" spans="1:2">
      <c r="A36300" s="1">
        <v>2080100303926</v>
      </c>
      <c r="B36300" t="s">
        <v>34108</v>
      </c>
    </row>
    <row r="36301" spans="1:2">
      <c r="A36301" s="1">
        <v>2080100303933</v>
      </c>
      <c r="B36301" t="s">
        <v>34109</v>
      </c>
    </row>
    <row r="36302" spans="1:2">
      <c r="A36302" s="1">
        <v>2080100303940</v>
      </c>
      <c r="B36302" t="s">
        <v>34110</v>
      </c>
    </row>
    <row r="36303" spans="1:2">
      <c r="A36303" s="1">
        <v>2080100303957</v>
      </c>
      <c r="B36303" t="s">
        <v>34111</v>
      </c>
    </row>
    <row r="36304" spans="1:2">
      <c r="A36304" s="1">
        <v>2080100303964</v>
      </c>
      <c r="B36304" t="s">
        <v>34112</v>
      </c>
    </row>
    <row r="36305" spans="1:2">
      <c r="A36305" s="1">
        <v>2080100303971</v>
      </c>
      <c r="B36305" t="s">
        <v>34113</v>
      </c>
    </row>
    <row r="36306" spans="1:2">
      <c r="A36306" s="1">
        <v>2080100303988</v>
      </c>
      <c r="B36306" t="s">
        <v>34114</v>
      </c>
    </row>
    <row r="36307" spans="1:2">
      <c r="A36307" s="1">
        <v>2080100303995</v>
      </c>
      <c r="B36307" t="s">
        <v>34115</v>
      </c>
    </row>
    <row r="36308" spans="1:2">
      <c r="A36308" s="1">
        <v>2080100304008</v>
      </c>
      <c r="B36308" t="s">
        <v>34116</v>
      </c>
    </row>
    <row r="36309" spans="1:2">
      <c r="A36309" s="1">
        <v>2080100304015</v>
      </c>
      <c r="B36309" t="s">
        <v>34117</v>
      </c>
    </row>
    <row r="36310" spans="1:2">
      <c r="A36310" s="1">
        <v>2080100304022</v>
      </c>
      <c r="B36310" t="s">
        <v>34118</v>
      </c>
    </row>
    <row r="36311" spans="1:2">
      <c r="A36311" s="1">
        <v>2080100304039</v>
      </c>
      <c r="B36311" t="s">
        <v>34119</v>
      </c>
    </row>
    <row r="36312" spans="1:2">
      <c r="A36312" s="1">
        <v>2080100304046</v>
      </c>
      <c r="B36312" t="s">
        <v>34120</v>
      </c>
    </row>
    <row r="36313" spans="1:2">
      <c r="A36313" s="1">
        <v>2080100304053</v>
      </c>
      <c r="B36313" t="s">
        <v>34121</v>
      </c>
    </row>
    <row r="36314" spans="1:2">
      <c r="A36314" s="1">
        <v>2080100304060</v>
      </c>
      <c r="B36314" t="s">
        <v>34122</v>
      </c>
    </row>
    <row r="36315" spans="1:2">
      <c r="A36315" s="1">
        <v>2080100304077</v>
      </c>
      <c r="B36315" t="s">
        <v>34123</v>
      </c>
    </row>
    <row r="36316" spans="1:2">
      <c r="A36316" s="1">
        <v>2080100304084</v>
      </c>
      <c r="B36316" t="s">
        <v>34124</v>
      </c>
    </row>
    <row r="36317" spans="1:2">
      <c r="A36317" s="1">
        <v>2080100304091</v>
      </c>
      <c r="B36317" t="s">
        <v>34125</v>
      </c>
    </row>
    <row r="36318" spans="1:2">
      <c r="A36318" s="1">
        <v>2080100304107</v>
      </c>
      <c r="B36318" t="s">
        <v>34126</v>
      </c>
    </row>
    <row r="36319" spans="1:2">
      <c r="A36319" s="1">
        <v>2080100304114</v>
      </c>
      <c r="B36319" t="s">
        <v>34127</v>
      </c>
    </row>
    <row r="36320" spans="1:2">
      <c r="A36320" s="1">
        <v>2080100304121</v>
      </c>
      <c r="B36320" t="s">
        <v>34128</v>
      </c>
    </row>
    <row r="36321" spans="1:2">
      <c r="A36321" s="1">
        <v>2080100304138</v>
      </c>
      <c r="B36321" t="s">
        <v>34129</v>
      </c>
    </row>
    <row r="36322" spans="1:2">
      <c r="A36322" s="1">
        <v>2080100304145</v>
      </c>
      <c r="B36322" t="s">
        <v>34130</v>
      </c>
    </row>
    <row r="36323" spans="1:2">
      <c r="A36323" s="1">
        <v>2080100304152</v>
      </c>
      <c r="B36323" t="s">
        <v>34131</v>
      </c>
    </row>
    <row r="36324" spans="1:2">
      <c r="A36324" s="1">
        <v>2080100304169</v>
      </c>
      <c r="B36324" t="s">
        <v>34132</v>
      </c>
    </row>
    <row r="36325" spans="1:2">
      <c r="A36325" s="1">
        <v>2080100304176</v>
      </c>
      <c r="B36325" t="s">
        <v>34133</v>
      </c>
    </row>
    <row r="36326" spans="1:2">
      <c r="A36326" s="1">
        <v>2080100304183</v>
      </c>
      <c r="B36326" t="s">
        <v>34134</v>
      </c>
    </row>
    <row r="36327" spans="1:2">
      <c r="A36327" s="1">
        <v>2080100304190</v>
      </c>
      <c r="B36327" t="s">
        <v>34135</v>
      </c>
    </row>
    <row r="36328" spans="1:2">
      <c r="A36328" s="1">
        <v>2080100304206</v>
      </c>
      <c r="B36328" t="s">
        <v>34136</v>
      </c>
    </row>
    <row r="36329" spans="1:2">
      <c r="A36329" s="1">
        <v>2080100304213</v>
      </c>
      <c r="B36329" t="s">
        <v>34137</v>
      </c>
    </row>
    <row r="36330" spans="1:2">
      <c r="A36330" s="1">
        <v>2080100304220</v>
      </c>
      <c r="B36330" t="s">
        <v>34138</v>
      </c>
    </row>
    <row r="36331" spans="1:2">
      <c r="A36331" s="1">
        <v>2080100304237</v>
      </c>
      <c r="B36331" t="s">
        <v>34139</v>
      </c>
    </row>
    <row r="36332" spans="1:2">
      <c r="A36332" s="1">
        <v>2080100304244</v>
      </c>
      <c r="B36332" t="s">
        <v>34140</v>
      </c>
    </row>
    <row r="36333" spans="1:2">
      <c r="A36333" s="1">
        <v>2080100304251</v>
      </c>
      <c r="B36333" t="s">
        <v>34141</v>
      </c>
    </row>
    <row r="36334" spans="1:2">
      <c r="A36334" s="1">
        <v>2080100304268</v>
      </c>
      <c r="B36334" t="s">
        <v>34142</v>
      </c>
    </row>
    <row r="36335" spans="1:2">
      <c r="A36335" s="1">
        <v>2080100304275</v>
      </c>
      <c r="B36335" t="s">
        <v>34143</v>
      </c>
    </row>
    <row r="36336" spans="1:2">
      <c r="A36336" s="1">
        <v>2080100304282</v>
      </c>
      <c r="B36336" t="s">
        <v>34144</v>
      </c>
    </row>
    <row r="36337" spans="1:2">
      <c r="A36337" s="1">
        <v>2080100304299</v>
      </c>
      <c r="B36337" t="s">
        <v>34145</v>
      </c>
    </row>
    <row r="36338" spans="1:2">
      <c r="A36338" s="1">
        <v>2080100304305</v>
      </c>
      <c r="B36338" t="s">
        <v>34146</v>
      </c>
    </row>
    <row r="36339" spans="1:2">
      <c r="A36339" s="1">
        <v>2080100304312</v>
      </c>
      <c r="B36339" t="s">
        <v>34147</v>
      </c>
    </row>
    <row r="36340" spans="1:2">
      <c r="A36340" s="1">
        <v>2080100304329</v>
      </c>
      <c r="B36340" t="s">
        <v>34148</v>
      </c>
    </row>
    <row r="36341" spans="1:2">
      <c r="A36341" s="1">
        <v>2080100304336</v>
      </c>
      <c r="B36341" t="s">
        <v>34149</v>
      </c>
    </row>
    <row r="36342" spans="1:2">
      <c r="A36342" s="1">
        <v>2080100304343</v>
      </c>
      <c r="B36342" t="s">
        <v>34150</v>
      </c>
    </row>
    <row r="36343" spans="1:2">
      <c r="A36343" s="1">
        <v>2080100304350</v>
      </c>
      <c r="B36343" t="s">
        <v>34151</v>
      </c>
    </row>
    <row r="36344" spans="1:2">
      <c r="A36344" s="1">
        <v>2080100304367</v>
      </c>
      <c r="B36344" t="s">
        <v>34152</v>
      </c>
    </row>
    <row r="36345" spans="1:2">
      <c r="A36345" s="1">
        <v>2080100304374</v>
      </c>
      <c r="B36345" t="s">
        <v>34153</v>
      </c>
    </row>
    <row r="36346" spans="1:2">
      <c r="A36346" s="1">
        <v>2080100304381</v>
      </c>
      <c r="B36346" t="s">
        <v>34154</v>
      </c>
    </row>
    <row r="36347" spans="1:2">
      <c r="A36347" s="1">
        <v>2080100304398</v>
      </c>
      <c r="B36347" t="s">
        <v>34155</v>
      </c>
    </row>
    <row r="36348" spans="1:2">
      <c r="A36348" s="1">
        <v>2080100304404</v>
      </c>
      <c r="B36348" t="s">
        <v>34156</v>
      </c>
    </row>
    <row r="36349" spans="1:2">
      <c r="A36349" s="1">
        <v>2080100304411</v>
      </c>
      <c r="B36349" t="s">
        <v>34157</v>
      </c>
    </row>
    <row r="36350" spans="1:2">
      <c r="A36350" s="1">
        <v>2080100304428</v>
      </c>
      <c r="B36350" t="s">
        <v>34158</v>
      </c>
    </row>
    <row r="36351" spans="1:2">
      <c r="A36351" s="1">
        <v>2080100304435</v>
      </c>
      <c r="B36351" t="s">
        <v>34159</v>
      </c>
    </row>
    <row r="36352" spans="1:2">
      <c r="A36352" s="1">
        <v>2080100304442</v>
      </c>
      <c r="B36352" t="s">
        <v>34160</v>
      </c>
    </row>
    <row r="36353" spans="1:2">
      <c r="A36353" s="1">
        <v>2080100304459</v>
      </c>
      <c r="B36353" t="s">
        <v>34161</v>
      </c>
    </row>
    <row r="36354" spans="1:2">
      <c r="A36354" s="1">
        <v>2080100304466</v>
      </c>
      <c r="B36354" t="s">
        <v>34162</v>
      </c>
    </row>
    <row r="36355" spans="1:2">
      <c r="A36355" s="1">
        <v>2080100304473</v>
      </c>
      <c r="B36355" t="s">
        <v>34163</v>
      </c>
    </row>
    <row r="36356" spans="1:2">
      <c r="A36356" s="1">
        <v>2080100304480</v>
      </c>
      <c r="B36356" t="s">
        <v>34164</v>
      </c>
    </row>
    <row r="36357" spans="1:2">
      <c r="A36357" s="1">
        <v>2080100304497</v>
      </c>
      <c r="B36357" t="s">
        <v>34165</v>
      </c>
    </row>
    <row r="36358" spans="1:2">
      <c r="A36358" s="1">
        <v>2080100304503</v>
      </c>
      <c r="B36358" t="s">
        <v>34166</v>
      </c>
    </row>
    <row r="36359" spans="1:2">
      <c r="A36359" s="1">
        <v>2080100304510</v>
      </c>
      <c r="B36359" t="s">
        <v>34167</v>
      </c>
    </row>
    <row r="36360" spans="1:2">
      <c r="A36360" s="1">
        <v>2080100304527</v>
      </c>
      <c r="B36360" t="s">
        <v>34168</v>
      </c>
    </row>
    <row r="36361" spans="1:2">
      <c r="A36361" s="1">
        <v>2080100304534</v>
      </c>
      <c r="B36361" t="s">
        <v>34169</v>
      </c>
    </row>
    <row r="36362" spans="1:2">
      <c r="A36362" s="1">
        <v>2080100304541</v>
      </c>
      <c r="B36362" t="s">
        <v>34170</v>
      </c>
    </row>
    <row r="36363" spans="1:2">
      <c r="A36363" s="1">
        <v>2080100304558</v>
      </c>
      <c r="B36363" t="s">
        <v>34171</v>
      </c>
    </row>
    <row r="36364" spans="1:2">
      <c r="A36364" s="1">
        <v>2080100304565</v>
      </c>
      <c r="B36364" t="s">
        <v>34172</v>
      </c>
    </row>
    <row r="36365" spans="1:2">
      <c r="A36365" s="1">
        <v>2080100304572</v>
      </c>
      <c r="B36365" t="s">
        <v>34173</v>
      </c>
    </row>
    <row r="36366" spans="1:2">
      <c r="A36366" s="1">
        <v>2080100304589</v>
      </c>
      <c r="B36366" t="s">
        <v>34174</v>
      </c>
    </row>
    <row r="36367" spans="1:2">
      <c r="A36367" s="1">
        <v>2080100304596</v>
      </c>
      <c r="B36367" t="s">
        <v>34175</v>
      </c>
    </row>
    <row r="36368" spans="1:2">
      <c r="A36368" s="1">
        <v>2080100304602</v>
      </c>
      <c r="B36368" t="s">
        <v>34176</v>
      </c>
    </row>
    <row r="36369" spans="1:2">
      <c r="A36369" s="1">
        <v>2080100304619</v>
      </c>
      <c r="B36369" t="s">
        <v>34177</v>
      </c>
    </row>
    <row r="36370" spans="1:2">
      <c r="A36370" s="1">
        <v>2080100304626</v>
      </c>
      <c r="B36370" t="s">
        <v>34178</v>
      </c>
    </row>
    <row r="36371" spans="1:2">
      <c r="A36371" s="1">
        <v>2080100304633</v>
      </c>
      <c r="B36371" t="s">
        <v>34179</v>
      </c>
    </row>
    <row r="36372" spans="1:2">
      <c r="A36372" s="1">
        <v>2080100304640</v>
      </c>
      <c r="B36372" t="s">
        <v>34180</v>
      </c>
    </row>
    <row r="36373" spans="1:2">
      <c r="A36373" s="1">
        <v>2080100304657</v>
      </c>
      <c r="B36373" t="s">
        <v>34181</v>
      </c>
    </row>
    <row r="36374" spans="1:2">
      <c r="A36374" s="1">
        <v>2080100304664</v>
      </c>
      <c r="B36374" t="s">
        <v>34182</v>
      </c>
    </row>
    <row r="36375" spans="1:2">
      <c r="A36375" s="1">
        <v>2080100304671</v>
      </c>
      <c r="B36375" t="s">
        <v>34183</v>
      </c>
    </row>
    <row r="36376" spans="1:2">
      <c r="A36376" s="1">
        <v>2080100304688</v>
      </c>
      <c r="B36376" t="s">
        <v>34184</v>
      </c>
    </row>
    <row r="36377" spans="1:2">
      <c r="A36377" s="1">
        <v>2080100304695</v>
      </c>
      <c r="B36377" t="s">
        <v>34185</v>
      </c>
    </row>
    <row r="36378" spans="1:2">
      <c r="A36378" s="1">
        <v>2080100304701</v>
      </c>
      <c r="B36378" t="s">
        <v>34186</v>
      </c>
    </row>
    <row r="36379" spans="1:2">
      <c r="A36379" s="1">
        <v>2080100304718</v>
      </c>
      <c r="B36379" t="s">
        <v>34187</v>
      </c>
    </row>
    <row r="36380" spans="1:2">
      <c r="A36380" s="1">
        <v>2080100304725</v>
      </c>
      <c r="B36380" t="s">
        <v>34188</v>
      </c>
    </row>
    <row r="36381" spans="1:2">
      <c r="A36381" s="1">
        <v>2080100304732</v>
      </c>
      <c r="B36381" t="s">
        <v>34189</v>
      </c>
    </row>
    <row r="36382" spans="1:2">
      <c r="A36382" s="1">
        <v>2080100304749</v>
      </c>
      <c r="B36382" t="s">
        <v>34190</v>
      </c>
    </row>
    <row r="36383" spans="1:2">
      <c r="A36383" s="1">
        <v>2080100304756</v>
      </c>
      <c r="B36383" t="s">
        <v>34191</v>
      </c>
    </row>
    <row r="36384" spans="1:2">
      <c r="A36384" s="1">
        <v>2080100304763</v>
      </c>
      <c r="B36384" t="s">
        <v>34192</v>
      </c>
    </row>
    <row r="36385" spans="1:2">
      <c r="A36385" s="1">
        <v>2080100304770</v>
      </c>
      <c r="B36385" t="s">
        <v>34193</v>
      </c>
    </row>
    <row r="36386" spans="1:2">
      <c r="A36386" s="1">
        <v>2080100304787</v>
      </c>
      <c r="B36386" t="s">
        <v>34194</v>
      </c>
    </row>
    <row r="36387" spans="1:2">
      <c r="A36387" s="1">
        <v>2080100304794</v>
      </c>
      <c r="B36387" t="s">
        <v>34195</v>
      </c>
    </row>
    <row r="36388" spans="1:2">
      <c r="A36388" s="1">
        <v>2080100304800</v>
      </c>
      <c r="B36388" t="s">
        <v>34196</v>
      </c>
    </row>
    <row r="36389" spans="1:2">
      <c r="A36389" s="1">
        <v>2080100304817</v>
      </c>
      <c r="B36389" t="s">
        <v>34197</v>
      </c>
    </row>
    <row r="36390" spans="1:2">
      <c r="A36390" s="1">
        <v>2080100304824</v>
      </c>
      <c r="B36390" t="s">
        <v>34198</v>
      </c>
    </row>
    <row r="36391" spans="1:2">
      <c r="A36391" s="1">
        <v>2080100304831</v>
      </c>
      <c r="B36391" t="s">
        <v>34199</v>
      </c>
    </row>
    <row r="36392" spans="1:2">
      <c r="A36392" s="1">
        <v>2080100304848</v>
      </c>
      <c r="B36392" t="s">
        <v>34200</v>
      </c>
    </row>
    <row r="36393" spans="1:2">
      <c r="A36393" s="1">
        <v>2080100304855</v>
      </c>
      <c r="B36393" t="s">
        <v>34201</v>
      </c>
    </row>
    <row r="36394" spans="1:2">
      <c r="A36394" s="1">
        <v>2080100304862</v>
      </c>
      <c r="B36394" t="s">
        <v>34202</v>
      </c>
    </row>
    <row r="36395" spans="1:2">
      <c r="A36395" s="1">
        <v>2080100304879</v>
      </c>
      <c r="B36395" t="s">
        <v>34203</v>
      </c>
    </row>
    <row r="36396" spans="1:2">
      <c r="A36396" s="1">
        <v>2080100304886</v>
      </c>
      <c r="B36396" t="s">
        <v>34204</v>
      </c>
    </row>
    <row r="36397" spans="1:2">
      <c r="A36397" s="1">
        <v>2080100304893</v>
      </c>
      <c r="B36397" t="s">
        <v>34205</v>
      </c>
    </row>
    <row r="36398" spans="1:2">
      <c r="A36398" s="1">
        <v>2080100304909</v>
      </c>
      <c r="B36398" t="s">
        <v>34206</v>
      </c>
    </row>
    <row r="36399" spans="1:2">
      <c r="A36399" s="1">
        <v>2080100304916</v>
      </c>
      <c r="B36399" t="s">
        <v>34207</v>
      </c>
    </row>
    <row r="36400" spans="1:2">
      <c r="A36400" s="1">
        <v>2080100304923</v>
      </c>
      <c r="B36400" t="s">
        <v>34208</v>
      </c>
    </row>
    <row r="36401" spans="1:2">
      <c r="A36401" s="1">
        <v>2080100304930</v>
      </c>
      <c r="B36401" t="s">
        <v>34209</v>
      </c>
    </row>
    <row r="36402" spans="1:2">
      <c r="A36402" s="1">
        <v>2080100304947</v>
      </c>
      <c r="B36402" t="s">
        <v>34210</v>
      </c>
    </row>
    <row r="36403" spans="1:2">
      <c r="A36403" s="1">
        <v>2080100304954</v>
      </c>
      <c r="B36403" t="s">
        <v>34211</v>
      </c>
    </row>
    <row r="36404" spans="1:2">
      <c r="A36404" s="1">
        <v>2080100304961</v>
      </c>
      <c r="B36404" t="s">
        <v>34212</v>
      </c>
    </row>
    <row r="36405" spans="1:2">
      <c r="A36405" s="1">
        <v>2080100304978</v>
      </c>
      <c r="B36405" t="s">
        <v>34213</v>
      </c>
    </row>
    <row r="36406" spans="1:2">
      <c r="A36406" s="1">
        <v>2080100304985</v>
      </c>
      <c r="B36406" t="s">
        <v>34214</v>
      </c>
    </row>
    <row r="36407" spans="1:2">
      <c r="A36407" s="1">
        <v>2080100304992</v>
      </c>
      <c r="B36407" t="s">
        <v>34215</v>
      </c>
    </row>
    <row r="36408" spans="1:2">
      <c r="A36408" s="1">
        <v>2080100305005</v>
      </c>
      <c r="B36408" t="s">
        <v>34216</v>
      </c>
    </row>
    <row r="36409" spans="1:2">
      <c r="A36409" s="1">
        <v>2080100305012</v>
      </c>
      <c r="B36409" t="s">
        <v>34217</v>
      </c>
    </row>
    <row r="36410" spans="1:2">
      <c r="A36410" s="1">
        <v>2080100305029</v>
      </c>
      <c r="B36410" t="s">
        <v>34218</v>
      </c>
    </row>
    <row r="36411" spans="1:2">
      <c r="A36411" s="1">
        <v>2080100305036</v>
      </c>
      <c r="B36411" t="s">
        <v>34219</v>
      </c>
    </row>
    <row r="36412" spans="1:2">
      <c r="A36412" s="1">
        <v>2080100305043</v>
      </c>
      <c r="B36412" t="s">
        <v>34220</v>
      </c>
    </row>
    <row r="36413" spans="1:2">
      <c r="A36413" s="1">
        <v>2080100305050</v>
      </c>
      <c r="B36413" t="s">
        <v>34221</v>
      </c>
    </row>
    <row r="36414" spans="1:2">
      <c r="A36414" s="1">
        <v>2080100305067</v>
      </c>
      <c r="B36414" t="s">
        <v>34222</v>
      </c>
    </row>
    <row r="36415" spans="1:2">
      <c r="A36415" s="1">
        <v>2080100305074</v>
      </c>
      <c r="B36415" t="s">
        <v>34223</v>
      </c>
    </row>
    <row r="36416" spans="1:2">
      <c r="A36416" s="1">
        <v>2080100305081</v>
      </c>
      <c r="B36416" t="s">
        <v>34224</v>
      </c>
    </row>
    <row r="36417" spans="1:2">
      <c r="A36417" s="1">
        <v>2080100305098</v>
      </c>
      <c r="B36417" t="s">
        <v>34225</v>
      </c>
    </row>
    <row r="36418" spans="1:2">
      <c r="A36418" s="1">
        <v>2080100305104</v>
      </c>
      <c r="B36418" t="s">
        <v>34226</v>
      </c>
    </row>
    <row r="36419" spans="1:2">
      <c r="A36419" s="1">
        <v>2080100305111</v>
      </c>
      <c r="B36419" t="s">
        <v>34227</v>
      </c>
    </row>
    <row r="36420" spans="1:2">
      <c r="A36420" s="1">
        <v>2080100305128</v>
      </c>
      <c r="B36420" t="s">
        <v>34228</v>
      </c>
    </row>
    <row r="36421" spans="1:2">
      <c r="A36421" s="1">
        <v>2080100305135</v>
      </c>
      <c r="B36421" t="s">
        <v>34229</v>
      </c>
    </row>
    <row r="36422" spans="1:2">
      <c r="A36422" s="1">
        <v>2080100305142</v>
      </c>
      <c r="B36422" t="s">
        <v>34230</v>
      </c>
    </row>
    <row r="36423" spans="1:2">
      <c r="A36423" s="1">
        <v>2080100305159</v>
      </c>
      <c r="B36423" t="s">
        <v>34231</v>
      </c>
    </row>
    <row r="36424" spans="1:2">
      <c r="A36424" s="1">
        <v>2080100305166</v>
      </c>
      <c r="B36424" t="s">
        <v>34232</v>
      </c>
    </row>
    <row r="36425" spans="1:2">
      <c r="A36425" s="1">
        <v>2080100305173</v>
      </c>
      <c r="B36425" t="s">
        <v>34233</v>
      </c>
    </row>
    <row r="36426" spans="1:2">
      <c r="A36426" s="1">
        <v>2080100305180</v>
      </c>
      <c r="B36426" t="s">
        <v>34234</v>
      </c>
    </row>
    <row r="36427" spans="1:2">
      <c r="A36427" s="1">
        <v>2080100305197</v>
      </c>
      <c r="B36427" t="s">
        <v>34235</v>
      </c>
    </row>
    <row r="36428" spans="1:2">
      <c r="A36428" s="1">
        <v>2080100305203</v>
      </c>
      <c r="B36428" t="s">
        <v>34236</v>
      </c>
    </row>
    <row r="36429" spans="1:2">
      <c r="A36429" s="1">
        <v>2080100305210</v>
      </c>
      <c r="B36429" t="s">
        <v>34237</v>
      </c>
    </row>
    <row r="36430" spans="1:2">
      <c r="A36430" s="1">
        <v>2080100305227</v>
      </c>
      <c r="B36430" t="s">
        <v>34238</v>
      </c>
    </row>
    <row r="36431" spans="1:2">
      <c r="A36431" s="1">
        <v>2080100305234</v>
      </c>
      <c r="B36431" t="s">
        <v>34239</v>
      </c>
    </row>
    <row r="36432" spans="1:2">
      <c r="A36432" s="1">
        <v>2080100305241</v>
      </c>
      <c r="B36432" t="s">
        <v>34240</v>
      </c>
    </row>
    <row r="36433" spans="1:2">
      <c r="A36433" s="1">
        <v>2080100305258</v>
      </c>
      <c r="B36433" t="s">
        <v>34241</v>
      </c>
    </row>
    <row r="36434" spans="1:2">
      <c r="A36434" s="1">
        <v>2080100305265</v>
      </c>
      <c r="B36434" t="s">
        <v>34242</v>
      </c>
    </row>
    <row r="36435" spans="1:2">
      <c r="A36435" s="1">
        <v>2080100305272</v>
      </c>
      <c r="B36435" t="s">
        <v>34243</v>
      </c>
    </row>
    <row r="36436" spans="1:2">
      <c r="A36436" s="1">
        <v>2080100305289</v>
      </c>
      <c r="B36436" t="s">
        <v>34244</v>
      </c>
    </row>
    <row r="36437" spans="1:2">
      <c r="A36437" s="1">
        <v>2080100305296</v>
      </c>
      <c r="B36437" t="s">
        <v>34245</v>
      </c>
    </row>
    <row r="36438" spans="1:2">
      <c r="A36438" s="1">
        <v>2080100305302</v>
      </c>
      <c r="B36438" t="s">
        <v>34246</v>
      </c>
    </row>
    <row r="36439" spans="1:2">
      <c r="A36439" s="1">
        <v>2080100305319</v>
      </c>
      <c r="B36439" t="s">
        <v>34247</v>
      </c>
    </row>
    <row r="36440" spans="1:2">
      <c r="A36440" s="1">
        <v>2080100305326</v>
      </c>
      <c r="B36440" t="s">
        <v>34248</v>
      </c>
    </row>
    <row r="36441" spans="1:2">
      <c r="A36441" s="1">
        <v>2080100305333</v>
      </c>
      <c r="B36441" t="s">
        <v>34249</v>
      </c>
    </row>
    <row r="36442" spans="1:2">
      <c r="A36442" s="1">
        <v>2080100305340</v>
      </c>
      <c r="B36442" t="s">
        <v>34250</v>
      </c>
    </row>
    <row r="36443" spans="1:2">
      <c r="A36443" s="1">
        <v>2080100305357</v>
      </c>
      <c r="B36443" t="s">
        <v>34251</v>
      </c>
    </row>
    <row r="36444" spans="1:2">
      <c r="A36444" s="1">
        <v>2080100305364</v>
      </c>
      <c r="B36444" t="s">
        <v>34252</v>
      </c>
    </row>
    <row r="36445" spans="1:2">
      <c r="A36445" s="1">
        <v>2080100305371</v>
      </c>
      <c r="B36445" t="s">
        <v>34253</v>
      </c>
    </row>
    <row r="36446" spans="1:2">
      <c r="A36446" s="1">
        <v>2080100305388</v>
      </c>
      <c r="B36446" t="s">
        <v>34254</v>
      </c>
    </row>
    <row r="36447" spans="1:2">
      <c r="A36447" s="1">
        <v>2080100305395</v>
      </c>
      <c r="B36447" t="s">
        <v>34255</v>
      </c>
    </row>
    <row r="36448" spans="1:2">
      <c r="A36448" s="1">
        <v>2080100305401</v>
      </c>
      <c r="B36448" t="s">
        <v>34256</v>
      </c>
    </row>
    <row r="36449" spans="1:2">
      <c r="A36449" s="1">
        <v>2080100305418</v>
      </c>
      <c r="B36449" t="s">
        <v>34257</v>
      </c>
    </row>
    <row r="36450" spans="1:2">
      <c r="A36450" s="1">
        <v>2080100305425</v>
      </c>
      <c r="B36450" t="s">
        <v>34258</v>
      </c>
    </row>
    <row r="36451" spans="1:2">
      <c r="A36451" s="1">
        <v>2080100305432</v>
      </c>
      <c r="B36451" t="s">
        <v>34259</v>
      </c>
    </row>
    <row r="36452" spans="1:2">
      <c r="A36452" s="1">
        <v>2080100305449</v>
      </c>
      <c r="B36452" t="s">
        <v>34260</v>
      </c>
    </row>
    <row r="36453" spans="1:2">
      <c r="A36453" s="1">
        <v>2080100305456</v>
      </c>
      <c r="B36453" t="s">
        <v>34261</v>
      </c>
    </row>
    <row r="36454" spans="1:2">
      <c r="A36454" s="1">
        <v>2080100305463</v>
      </c>
      <c r="B36454" t="s">
        <v>34262</v>
      </c>
    </row>
    <row r="36455" spans="1:2">
      <c r="A36455" s="1">
        <v>2080100305470</v>
      </c>
      <c r="B36455" t="s">
        <v>34263</v>
      </c>
    </row>
    <row r="36456" spans="1:2">
      <c r="A36456" s="1">
        <v>2080100305487</v>
      </c>
      <c r="B36456" t="s">
        <v>34264</v>
      </c>
    </row>
    <row r="36457" spans="1:2">
      <c r="A36457" s="1">
        <v>2080100305494</v>
      </c>
      <c r="B36457" t="s">
        <v>34265</v>
      </c>
    </row>
    <row r="36458" spans="1:2">
      <c r="A36458" s="1">
        <v>2080100305500</v>
      </c>
      <c r="B36458" t="s">
        <v>34266</v>
      </c>
    </row>
    <row r="36459" spans="1:2">
      <c r="A36459" s="1">
        <v>2080100305517</v>
      </c>
      <c r="B36459" t="s">
        <v>34267</v>
      </c>
    </row>
    <row r="36460" spans="1:2">
      <c r="A36460" s="1">
        <v>2080100305524</v>
      </c>
      <c r="B36460" t="s">
        <v>34268</v>
      </c>
    </row>
    <row r="36461" spans="1:2">
      <c r="A36461" s="1">
        <v>2080100305531</v>
      </c>
      <c r="B36461" t="s">
        <v>34269</v>
      </c>
    </row>
    <row r="36462" spans="1:2">
      <c r="A36462" s="1">
        <v>2080100305548</v>
      </c>
      <c r="B36462" t="s">
        <v>34270</v>
      </c>
    </row>
    <row r="36463" spans="1:2">
      <c r="A36463" s="1">
        <v>2080100305555</v>
      </c>
      <c r="B36463" t="s">
        <v>34271</v>
      </c>
    </row>
    <row r="36464" spans="1:2">
      <c r="A36464" s="1">
        <v>2080100305562</v>
      </c>
      <c r="B36464" t="s">
        <v>34272</v>
      </c>
    </row>
    <row r="36465" spans="1:2">
      <c r="A36465" s="1">
        <v>2080100305579</v>
      </c>
      <c r="B36465" t="s">
        <v>34273</v>
      </c>
    </row>
    <row r="36466" spans="1:2">
      <c r="A36466" s="1">
        <v>2080100305586</v>
      </c>
      <c r="B36466" t="s">
        <v>34274</v>
      </c>
    </row>
    <row r="36467" spans="1:2">
      <c r="A36467" s="1">
        <v>2080100305593</v>
      </c>
      <c r="B36467" t="s">
        <v>34275</v>
      </c>
    </row>
    <row r="36468" spans="1:2">
      <c r="A36468" s="1">
        <v>2080100305609</v>
      </c>
      <c r="B36468" t="s">
        <v>34276</v>
      </c>
    </row>
    <row r="36469" spans="1:2">
      <c r="A36469" s="1">
        <v>2080100305616</v>
      </c>
      <c r="B36469" t="s">
        <v>34277</v>
      </c>
    </row>
    <row r="36470" spans="1:2">
      <c r="A36470" s="1">
        <v>2080100305623</v>
      </c>
      <c r="B36470" t="s">
        <v>34278</v>
      </c>
    </row>
    <row r="36471" spans="1:2">
      <c r="A36471" s="1">
        <v>2080100305630</v>
      </c>
      <c r="B36471" t="s">
        <v>34279</v>
      </c>
    </row>
    <row r="36472" spans="1:2">
      <c r="A36472" s="1">
        <v>2080100305647</v>
      </c>
      <c r="B36472" t="s">
        <v>34280</v>
      </c>
    </row>
    <row r="36473" spans="1:2">
      <c r="A36473" s="1">
        <v>2080100305654</v>
      </c>
      <c r="B36473" t="s">
        <v>34281</v>
      </c>
    </row>
    <row r="36474" spans="1:2">
      <c r="A36474" s="1">
        <v>2080100305661</v>
      </c>
      <c r="B36474" t="s">
        <v>34282</v>
      </c>
    </row>
    <row r="36475" spans="1:2">
      <c r="A36475" s="1">
        <v>2080100305678</v>
      </c>
      <c r="B36475" t="s">
        <v>34283</v>
      </c>
    </row>
    <row r="36476" spans="1:2">
      <c r="A36476" s="1">
        <v>2080100305685</v>
      </c>
      <c r="B36476" t="s">
        <v>34284</v>
      </c>
    </row>
    <row r="36477" spans="1:2">
      <c r="A36477" s="1">
        <v>2080100305692</v>
      </c>
      <c r="B36477" t="s">
        <v>34285</v>
      </c>
    </row>
    <row r="36478" spans="1:2">
      <c r="A36478" s="1">
        <v>2080100305708</v>
      </c>
      <c r="B36478" t="s">
        <v>34286</v>
      </c>
    </row>
    <row r="36479" spans="1:2">
      <c r="A36479" s="1">
        <v>2080100305715</v>
      </c>
      <c r="B36479" t="s">
        <v>34287</v>
      </c>
    </row>
    <row r="36480" spans="1:2">
      <c r="A36480" s="1">
        <v>2080100305722</v>
      </c>
      <c r="B36480" t="s">
        <v>34288</v>
      </c>
    </row>
    <row r="36481" spans="1:2">
      <c r="A36481" s="1">
        <v>2080100305739</v>
      </c>
      <c r="B36481" t="s">
        <v>34289</v>
      </c>
    </row>
    <row r="36482" spans="1:2">
      <c r="A36482" s="1">
        <v>2080100305746</v>
      </c>
      <c r="B36482" t="s">
        <v>34290</v>
      </c>
    </row>
    <row r="36483" spans="1:2">
      <c r="A36483" s="1">
        <v>2080100305753</v>
      </c>
      <c r="B36483" t="s">
        <v>34291</v>
      </c>
    </row>
    <row r="36484" spans="1:2">
      <c r="A36484" s="1">
        <v>2080100305760</v>
      </c>
      <c r="B36484" t="s">
        <v>34292</v>
      </c>
    </row>
    <row r="36485" spans="1:2">
      <c r="A36485" s="1">
        <v>2080100305777</v>
      </c>
      <c r="B36485" t="s">
        <v>34293</v>
      </c>
    </row>
    <row r="36486" spans="1:2">
      <c r="A36486" s="1">
        <v>2080100305784</v>
      </c>
      <c r="B36486" t="s">
        <v>34294</v>
      </c>
    </row>
    <row r="36487" spans="1:2">
      <c r="A36487" s="1">
        <v>2080100305791</v>
      </c>
      <c r="B36487" t="s">
        <v>34295</v>
      </c>
    </row>
    <row r="36488" spans="1:2">
      <c r="A36488" s="1">
        <v>2080100305807</v>
      </c>
      <c r="B36488" t="s">
        <v>34296</v>
      </c>
    </row>
    <row r="36489" spans="1:2">
      <c r="A36489" s="1">
        <v>2080100305814</v>
      </c>
      <c r="B36489" t="s">
        <v>34297</v>
      </c>
    </row>
    <row r="36490" spans="1:2">
      <c r="A36490" s="1">
        <v>2080100305821</v>
      </c>
      <c r="B36490" t="s">
        <v>34298</v>
      </c>
    </row>
    <row r="36491" spans="1:2">
      <c r="A36491" s="1">
        <v>2080100305838</v>
      </c>
      <c r="B36491" t="s">
        <v>34299</v>
      </c>
    </row>
    <row r="36492" spans="1:2">
      <c r="A36492" s="1">
        <v>2080100305845</v>
      </c>
      <c r="B36492" t="s">
        <v>34300</v>
      </c>
    </row>
    <row r="36493" spans="1:2">
      <c r="A36493" s="1">
        <v>2080100305852</v>
      </c>
      <c r="B36493" t="s">
        <v>34301</v>
      </c>
    </row>
    <row r="36494" spans="1:2">
      <c r="A36494" s="1">
        <v>2080100305869</v>
      </c>
      <c r="B36494" t="s">
        <v>34302</v>
      </c>
    </row>
    <row r="36495" spans="1:2">
      <c r="A36495" s="1">
        <v>2080100305876</v>
      </c>
      <c r="B36495" t="s">
        <v>34303</v>
      </c>
    </row>
    <row r="36496" spans="1:2">
      <c r="A36496" s="1">
        <v>2080100305883</v>
      </c>
      <c r="B36496" t="s">
        <v>34304</v>
      </c>
    </row>
    <row r="36497" spans="1:2">
      <c r="A36497" s="1">
        <v>2080100305890</v>
      </c>
      <c r="B36497" t="s">
        <v>34305</v>
      </c>
    </row>
    <row r="36498" spans="1:2">
      <c r="A36498" s="1">
        <v>2080100305906</v>
      </c>
      <c r="B36498" t="s">
        <v>34306</v>
      </c>
    </row>
    <row r="36499" spans="1:2">
      <c r="A36499" s="1">
        <v>2080100305913</v>
      </c>
      <c r="B36499" t="s">
        <v>34307</v>
      </c>
    </row>
    <row r="36500" spans="1:2">
      <c r="A36500" s="1">
        <v>2080100305920</v>
      </c>
      <c r="B36500" t="s">
        <v>34308</v>
      </c>
    </row>
    <row r="36501" spans="1:2">
      <c r="A36501" s="1">
        <v>2080100305937</v>
      </c>
      <c r="B36501" t="s">
        <v>34309</v>
      </c>
    </row>
    <row r="36502" spans="1:2">
      <c r="A36502" s="1">
        <v>2080100305944</v>
      </c>
      <c r="B36502" t="s">
        <v>34310</v>
      </c>
    </row>
    <row r="36503" spans="1:2">
      <c r="A36503" s="1">
        <v>2080100305951</v>
      </c>
      <c r="B36503" t="s">
        <v>34311</v>
      </c>
    </row>
    <row r="36504" spans="1:2">
      <c r="A36504" s="1">
        <v>2080100305968</v>
      </c>
      <c r="B36504" t="s">
        <v>34312</v>
      </c>
    </row>
    <row r="36505" spans="1:2">
      <c r="A36505" s="1">
        <v>2080100305975</v>
      </c>
      <c r="B36505" t="s">
        <v>34313</v>
      </c>
    </row>
    <row r="36506" spans="1:2">
      <c r="A36506" s="1">
        <v>2080100305982</v>
      </c>
      <c r="B36506" t="s">
        <v>34314</v>
      </c>
    </row>
    <row r="36507" spans="1:2">
      <c r="A36507" s="1">
        <v>2080100305999</v>
      </c>
      <c r="B36507" t="s">
        <v>34315</v>
      </c>
    </row>
    <row r="36508" spans="1:2">
      <c r="A36508" s="1">
        <v>2080100306002</v>
      </c>
      <c r="B36508" t="s">
        <v>34316</v>
      </c>
    </row>
    <row r="36509" spans="1:2">
      <c r="A36509" s="1">
        <v>2080100306019</v>
      </c>
      <c r="B36509" t="s">
        <v>34317</v>
      </c>
    </row>
    <row r="36510" spans="1:2">
      <c r="A36510" s="1">
        <v>2080100306026</v>
      </c>
      <c r="B36510" t="s">
        <v>34318</v>
      </c>
    </row>
    <row r="36511" spans="1:2">
      <c r="A36511" s="1">
        <v>2080100306033</v>
      </c>
      <c r="B36511" t="s">
        <v>34319</v>
      </c>
    </row>
    <row r="36512" spans="1:2">
      <c r="A36512" s="1">
        <v>2080100306040</v>
      </c>
      <c r="B36512" t="s">
        <v>34320</v>
      </c>
    </row>
    <row r="36513" spans="1:2">
      <c r="A36513" s="1">
        <v>2080100306057</v>
      </c>
      <c r="B36513" t="s">
        <v>34321</v>
      </c>
    </row>
    <row r="36514" spans="1:2">
      <c r="A36514" s="1">
        <v>2080100306064</v>
      </c>
      <c r="B36514" t="s">
        <v>34322</v>
      </c>
    </row>
    <row r="36515" spans="1:2">
      <c r="A36515" s="1">
        <v>2080100306071</v>
      </c>
      <c r="B36515" t="s">
        <v>34323</v>
      </c>
    </row>
    <row r="36516" spans="1:2">
      <c r="A36516" s="1">
        <v>2080100306088</v>
      </c>
      <c r="B36516" t="s">
        <v>34324</v>
      </c>
    </row>
    <row r="36517" spans="1:2">
      <c r="A36517" s="1">
        <v>2080100306095</v>
      </c>
      <c r="B36517" t="s">
        <v>34325</v>
      </c>
    </row>
    <row r="36518" spans="1:2">
      <c r="A36518" s="1">
        <v>2080100306101</v>
      </c>
      <c r="B36518" t="s">
        <v>34326</v>
      </c>
    </row>
    <row r="36519" spans="1:2">
      <c r="A36519" s="1">
        <v>2080100306118</v>
      </c>
      <c r="B36519" t="s">
        <v>34327</v>
      </c>
    </row>
    <row r="36520" spans="1:2">
      <c r="A36520" s="1">
        <v>2080100306125</v>
      </c>
      <c r="B36520" t="s">
        <v>34328</v>
      </c>
    </row>
    <row r="36521" spans="1:2">
      <c r="A36521" s="1">
        <v>2080100306132</v>
      </c>
      <c r="B36521" t="s">
        <v>34329</v>
      </c>
    </row>
    <row r="36522" spans="1:2">
      <c r="A36522" s="1">
        <v>2080100306149</v>
      </c>
      <c r="B36522" t="s">
        <v>34330</v>
      </c>
    </row>
    <row r="36523" spans="1:2">
      <c r="A36523" s="1">
        <v>2080100306156</v>
      </c>
      <c r="B36523" t="s">
        <v>34331</v>
      </c>
    </row>
    <row r="36524" spans="1:2">
      <c r="A36524" s="1">
        <v>2080100306163</v>
      </c>
      <c r="B36524" t="s">
        <v>34332</v>
      </c>
    </row>
    <row r="36525" spans="1:2">
      <c r="A36525" s="1">
        <v>2080100306170</v>
      </c>
      <c r="B36525" t="s">
        <v>34333</v>
      </c>
    </row>
    <row r="36526" spans="1:2">
      <c r="A36526" s="1">
        <v>2080100306187</v>
      </c>
      <c r="B36526" t="s">
        <v>34334</v>
      </c>
    </row>
    <row r="36527" spans="1:2">
      <c r="A36527" s="1">
        <v>2080100306194</v>
      </c>
      <c r="B36527" t="s">
        <v>34335</v>
      </c>
    </row>
    <row r="36528" spans="1:2">
      <c r="A36528" s="1">
        <v>2080100306200</v>
      </c>
      <c r="B36528" t="s">
        <v>34336</v>
      </c>
    </row>
    <row r="36529" spans="1:2">
      <c r="A36529" s="1">
        <v>2080100306217</v>
      </c>
      <c r="B36529" t="s">
        <v>34337</v>
      </c>
    </row>
    <row r="36530" spans="1:2">
      <c r="A36530" s="1">
        <v>2080100306224</v>
      </c>
      <c r="B36530" t="s">
        <v>34338</v>
      </c>
    </row>
    <row r="36531" spans="1:2">
      <c r="A36531" s="1">
        <v>2080100306231</v>
      </c>
      <c r="B36531" t="s">
        <v>34339</v>
      </c>
    </row>
    <row r="36532" spans="1:2">
      <c r="A36532" s="1">
        <v>2080100306248</v>
      </c>
      <c r="B36532" t="s">
        <v>34340</v>
      </c>
    </row>
    <row r="36533" spans="1:2">
      <c r="A36533" s="1">
        <v>2080100306255</v>
      </c>
      <c r="B36533" t="s">
        <v>34341</v>
      </c>
    </row>
    <row r="36534" spans="1:2">
      <c r="A36534" s="1">
        <v>2080100306262</v>
      </c>
      <c r="B36534" t="s">
        <v>34342</v>
      </c>
    </row>
    <row r="36535" spans="1:2">
      <c r="A36535" s="1">
        <v>2080100306279</v>
      </c>
      <c r="B36535" t="s">
        <v>34343</v>
      </c>
    </row>
    <row r="36536" spans="1:2">
      <c r="A36536" s="1">
        <v>2080100306286</v>
      </c>
      <c r="B36536" t="s">
        <v>34344</v>
      </c>
    </row>
    <row r="36537" spans="1:2">
      <c r="A36537" s="1">
        <v>2080100306293</v>
      </c>
      <c r="B36537" t="s">
        <v>34345</v>
      </c>
    </row>
    <row r="36538" spans="1:2">
      <c r="A36538" s="1">
        <v>2080100306309</v>
      </c>
      <c r="B36538" t="s">
        <v>34346</v>
      </c>
    </row>
    <row r="36539" spans="1:2">
      <c r="A36539" s="1">
        <v>2080100306316</v>
      </c>
      <c r="B36539" t="s">
        <v>34347</v>
      </c>
    </row>
    <row r="36540" spans="1:2">
      <c r="A36540" s="1">
        <v>2080100306323</v>
      </c>
      <c r="B36540" t="s">
        <v>34348</v>
      </c>
    </row>
    <row r="36541" spans="1:2">
      <c r="A36541" s="1">
        <v>2080100306330</v>
      </c>
      <c r="B36541" t="s">
        <v>34349</v>
      </c>
    </row>
    <row r="36542" spans="1:2">
      <c r="A36542" s="1">
        <v>2080100306347</v>
      </c>
      <c r="B36542" t="s">
        <v>34350</v>
      </c>
    </row>
    <row r="36543" spans="1:2">
      <c r="A36543" s="1">
        <v>2080100306354</v>
      </c>
      <c r="B36543" t="s">
        <v>34351</v>
      </c>
    </row>
    <row r="36544" spans="1:2">
      <c r="A36544" s="1">
        <v>2080100306361</v>
      </c>
      <c r="B36544" t="s">
        <v>34352</v>
      </c>
    </row>
    <row r="36545" spans="1:2">
      <c r="A36545" s="1">
        <v>2080100306378</v>
      </c>
      <c r="B36545" t="s">
        <v>34353</v>
      </c>
    </row>
    <row r="36546" spans="1:2">
      <c r="A36546" s="1">
        <v>2080100306385</v>
      </c>
      <c r="B36546" t="s">
        <v>34354</v>
      </c>
    </row>
    <row r="36547" spans="1:2">
      <c r="A36547" s="1">
        <v>2080100306392</v>
      </c>
      <c r="B36547" t="s">
        <v>34355</v>
      </c>
    </row>
    <row r="36548" spans="1:2">
      <c r="A36548" s="1">
        <v>2080100306408</v>
      </c>
      <c r="B36548" t="s">
        <v>34356</v>
      </c>
    </row>
    <row r="36549" spans="1:2">
      <c r="A36549" s="1">
        <v>2080100306415</v>
      </c>
      <c r="B36549" t="s">
        <v>34357</v>
      </c>
    </row>
    <row r="36550" spans="1:2">
      <c r="A36550" s="1">
        <v>2080100306422</v>
      </c>
      <c r="B36550" t="s">
        <v>34358</v>
      </c>
    </row>
    <row r="36551" spans="1:2">
      <c r="A36551" s="1">
        <v>2080100306439</v>
      </c>
      <c r="B36551" t="s">
        <v>34359</v>
      </c>
    </row>
    <row r="36552" spans="1:2">
      <c r="A36552" s="1">
        <v>2080100306446</v>
      </c>
      <c r="B36552" t="s">
        <v>34360</v>
      </c>
    </row>
    <row r="36553" spans="1:2">
      <c r="A36553" s="1">
        <v>2080100306453</v>
      </c>
      <c r="B36553" t="s">
        <v>34361</v>
      </c>
    </row>
    <row r="36554" spans="1:2">
      <c r="A36554" s="1">
        <v>2080100306460</v>
      </c>
      <c r="B36554" t="s">
        <v>34362</v>
      </c>
    </row>
    <row r="36555" spans="1:2">
      <c r="A36555" s="1">
        <v>2080100306477</v>
      </c>
      <c r="B36555" t="s">
        <v>34363</v>
      </c>
    </row>
    <row r="36556" spans="1:2">
      <c r="A36556" s="1">
        <v>2080100306484</v>
      </c>
      <c r="B36556" t="s">
        <v>34364</v>
      </c>
    </row>
    <row r="36557" spans="1:2">
      <c r="A36557" s="1">
        <v>2080100306491</v>
      </c>
      <c r="B36557" t="s">
        <v>34365</v>
      </c>
    </row>
    <row r="36558" spans="1:2">
      <c r="A36558" s="1">
        <v>2080100306507</v>
      </c>
      <c r="B36558" t="s">
        <v>34366</v>
      </c>
    </row>
    <row r="36559" spans="1:2">
      <c r="A36559" s="1">
        <v>2080100306514</v>
      </c>
      <c r="B36559" t="s">
        <v>34367</v>
      </c>
    </row>
    <row r="36560" spans="1:2">
      <c r="A36560" s="1">
        <v>2080100306521</v>
      </c>
      <c r="B36560" t="s">
        <v>34368</v>
      </c>
    </row>
    <row r="36561" spans="1:2">
      <c r="A36561" s="1">
        <v>2080100306538</v>
      </c>
      <c r="B36561" t="s">
        <v>34369</v>
      </c>
    </row>
    <row r="36562" spans="1:2">
      <c r="A36562" s="1">
        <v>2080100306545</v>
      </c>
      <c r="B36562" t="s">
        <v>34370</v>
      </c>
    </row>
    <row r="36563" spans="1:2">
      <c r="A36563" s="1">
        <v>2080100306552</v>
      </c>
      <c r="B36563" t="s">
        <v>34371</v>
      </c>
    </row>
    <row r="36564" spans="1:2">
      <c r="A36564" s="1">
        <v>2080100306569</v>
      </c>
      <c r="B36564" t="s">
        <v>34372</v>
      </c>
    </row>
    <row r="36565" spans="1:2">
      <c r="A36565" s="1">
        <v>2080100306576</v>
      </c>
      <c r="B36565" t="s">
        <v>34373</v>
      </c>
    </row>
    <row r="36566" spans="1:2">
      <c r="A36566" s="1">
        <v>2080100306583</v>
      </c>
      <c r="B36566" t="s">
        <v>34374</v>
      </c>
    </row>
    <row r="36567" spans="1:2">
      <c r="A36567" s="1">
        <v>2080100306590</v>
      </c>
      <c r="B36567" t="s">
        <v>34375</v>
      </c>
    </row>
    <row r="36568" spans="1:2">
      <c r="A36568" s="1">
        <v>2080100306606</v>
      </c>
      <c r="B36568" t="s">
        <v>34376</v>
      </c>
    </row>
    <row r="36569" spans="1:2">
      <c r="A36569" s="1">
        <v>2080100306613</v>
      </c>
      <c r="B36569" t="s">
        <v>34377</v>
      </c>
    </row>
    <row r="36570" spans="1:2">
      <c r="A36570" s="1">
        <v>2080100306620</v>
      </c>
      <c r="B36570" t="s">
        <v>34378</v>
      </c>
    </row>
    <row r="36571" spans="1:2">
      <c r="A36571" s="1">
        <v>2080100306637</v>
      </c>
      <c r="B36571" t="s">
        <v>34379</v>
      </c>
    </row>
    <row r="36572" spans="1:2">
      <c r="A36572" s="1">
        <v>2080100306644</v>
      </c>
      <c r="B36572" t="s">
        <v>34380</v>
      </c>
    </row>
    <row r="36573" spans="1:2">
      <c r="A36573" s="1">
        <v>2080100306651</v>
      </c>
      <c r="B36573" t="s">
        <v>34381</v>
      </c>
    </row>
    <row r="36574" spans="1:2">
      <c r="A36574" s="1">
        <v>2080100306668</v>
      </c>
      <c r="B36574" t="s">
        <v>34382</v>
      </c>
    </row>
    <row r="36575" spans="1:2">
      <c r="A36575" s="1">
        <v>2080100306675</v>
      </c>
      <c r="B36575" t="s">
        <v>34383</v>
      </c>
    </row>
    <row r="36576" spans="1:2">
      <c r="A36576" s="1">
        <v>2080100306682</v>
      </c>
      <c r="B36576" t="s">
        <v>34384</v>
      </c>
    </row>
    <row r="36577" spans="1:2">
      <c r="A36577" s="1">
        <v>2080100306699</v>
      </c>
      <c r="B36577" t="s">
        <v>34385</v>
      </c>
    </row>
    <row r="36578" spans="1:2">
      <c r="A36578" s="1">
        <v>2080100306705</v>
      </c>
      <c r="B36578" t="s">
        <v>34386</v>
      </c>
    </row>
    <row r="36579" spans="1:2">
      <c r="A36579" s="1">
        <v>2080100306712</v>
      </c>
      <c r="B36579" t="s">
        <v>34387</v>
      </c>
    </row>
    <row r="36580" spans="1:2">
      <c r="A36580" s="1">
        <v>2080100306729</v>
      </c>
      <c r="B36580" t="s">
        <v>34388</v>
      </c>
    </row>
    <row r="36581" spans="1:2">
      <c r="A36581" s="1">
        <v>2080100306736</v>
      </c>
      <c r="B36581" t="s">
        <v>34389</v>
      </c>
    </row>
    <row r="36582" spans="1:2">
      <c r="A36582" s="1">
        <v>2080100306743</v>
      </c>
      <c r="B36582" t="s">
        <v>34390</v>
      </c>
    </row>
    <row r="36583" spans="1:2">
      <c r="A36583" s="1">
        <v>2080100306750</v>
      </c>
      <c r="B36583" t="s">
        <v>34391</v>
      </c>
    </row>
    <row r="36584" spans="1:2">
      <c r="A36584" s="1">
        <v>2080100306767</v>
      </c>
      <c r="B36584" t="s">
        <v>34392</v>
      </c>
    </row>
    <row r="36585" spans="1:2">
      <c r="A36585" s="1">
        <v>2080100306774</v>
      </c>
      <c r="B36585" t="s">
        <v>34393</v>
      </c>
    </row>
    <row r="36586" spans="1:2">
      <c r="A36586" s="1">
        <v>2080100306781</v>
      </c>
      <c r="B36586" t="s">
        <v>34394</v>
      </c>
    </row>
    <row r="36587" spans="1:2">
      <c r="A36587" s="1">
        <v>2080100306798</v>
      </c>
      <c r="B36587" t="s">
        <v>34395</v>
      </c>
    </row>
    <row r="36588" spans="1:2">
      <c r="A36588" s="1">
        <v>2080100306804</v>
      </c>
      <c r="B36588" t="s">
        <v>34396</v>
      </c>
    </row>
    <row r="36589" spans="1:2">
      <c r="A36589" s="1">
        <v>2080100306811</v>
      </c>
      <c r="B36589" t="s">
        <v>34397</v>
      </c>
    </row>
    <row r="36590" spans="1:2">
      <c r="A36590" s="1">
        <v>2080100306828</v>
      </c>
      <c r="B36590" t="s">
        <v>34398</v>
      </c>
    </row>
    <row r="36591" spans="1:2">
      <c r="A36591" s="1">
        <v>2080100306835</v>
      </c>
      <c r="B36591" t="s">
        <v>34399</v>
      </c>
    </row>
    <row r="36592" spans="1:2">
      <c r="A36592" s="1">
        <v>2080100306842</v>
      </c>
      <c r="B36592" t="s">
        <v>34400</v>
      </c>
    </row>
    <row r="36593" spans="1:2">
      <c r="A36593" s="1">
        <v>2080100306859</v>
      </c>
      <c r="B36593" t="s">
        <v>34401</v>
      </c>
    </row>
    <row r="36594" spans="1:2">
      <c r="A36594" s="1">
        <v>2080100306866</v>
      </c>
      <c r="B36594" t="s">
        <v>34402</v>
      </c>
    </row>
    <row r="36595" spans="1:2">
      <c r="A36595" s="1">
        <v>2080100306873</v>
      </c>
      <c r="B36595" t="s">
        <v>34403</v>
      </c>
    </row>
    <row r="36596" spans="1:2">
      <c r="A36596" s="1">
        <v>2080100306880</v>
      </c>
      <c r="B36596" t="s">
        <v>34404</v>
      </c>
    </row>
    <row r="36597" spans="1:2">
      <c r="A36597" s="1">
        <v>2080100306897</v>
      </c>
      <c r="B36597" t="s">
        <v>34405</v>
      </c>
    </row>
    <row r="36598" spans="1:2">
      <c r="A36598" s="1">
        <v>2080100306903</v>
      </c>
      <c r="B36598" t="s">
        <v>34406</v>
      </c>
    </row>
    <row r="36599" spans="1:2">
      <c r="A36599" s="1">
        <v>2080100306910</v>
      </c>
      <c r="B36599" t="s">
        <v>34407</v>
      </c>
    </row>
    <row r="36600" spans="1:2">
      <c r="A36600" s="1">
        <v>2080100306927</v>
      </c>
      <c r="B36600" t="s">
        <v>34408</v>
      </c>
    </row>
    <row r="36601" spans="1:2">
      <c r="A36601" s="1">
        <v>2080100306934</v>
      </c>
      <c r="B36601" t="s">
        <v>34409</v>
      </c>
    </row>
    <row r="36602" spans="1:2">
      <c r="A36602" s="1">
        <v>2080100306941</v>
      </c>
      <c r="B36602" t="s">
        <v>34410</v>
      </c>
    </row>
    <row r="36603" spans="1:2">
      <c r="A36603" s="1">
        <v>2080100306958</v>
      </c>
      <c r="B36603" t="s">
        <v>34411</v>
      </c>
    </row>
    <row r="36604" spans="1:2">
      <c r="A36604" s="1">
        <v>2080100306965</v>
      </c>
      <c r="B36604" t="s">
        <v>34412</v>
      </c>
    </row>
    <row r="36605" spans="1:2">
      <c r="A36605" s="1">
        <v>2080100306972</v>
      </c>
      <c r="B36605" t="s">
        <v>34413</v>
      </c>
    </row>
    <row r="36606" spans="1:2">
      <c r="A36606" s="1">
        <v>2080100306989</v>
      </c>
      <c r="B36606" t="s">
        <v>34414</v>
      </c>
    </row>
    <row r="36607" spans="1:2">
      <c r="A36607" s="1">
        <v>2080100306996</v>
      </c>
      <c r="B36607" t="s">
        <v>34415</v>
      </c>
    </row>
    <row r="36608" spans="1:2">
      <c r="A36608" s="1">
        <v>2080100307009</v>
      </c>
      <c r="B36608" t="s">
        <v>34416</v>
      </c>
    </row>
    <row r="36609" spans="1:2">
      <c r="A36609" s="1">
        <v>2080100307016</v>
      </c>
      <c r="B36609" t="s">
        <v>34417</v>
      </c>
    </row>
    <row r="36610" spans="1:2">
      <c r="A36610" s="1">
        <v>2080100307023</v>
      </c>
      <c r="B36610" t="s">
        <v>34418</v>
      </c>
    </row>
    <row r="36611" spans="1:2">
      <c r="A36611" s="1">
        <v>2080100307030</v>
      </c>
      <c r="B36611" t="s">
        <v>34419</v>
      </c>
    </row>
    <row r="36612" spans="1:2">
      <c r="A36612" s="1">
        <v>2080100307047</v>
      </c>
      <c r="B36612" t="s">
        <v>34420</v>
      </c>
    </row>
    <row r="36613" spans="1:2">
      <c r="A36613" s="1">
        <v>2080100307054</v>
      </c>
      <c r="B36613" t="s">
        <v>34421</v>
      </c>
    </row>
    <row r="36614" spans="1:2">
      <c r="A36614" s="1">
        <v>2080100307061</v>
      </c>
      <c r="B36614" t="s">
        <v>34422</v>
      </c>
    </row>
    <row r="36615" spans="1:2">
      <c r="A36615" s="1">
        <v>2080100307078</v>
      </c>
      <c r="B36615" t="s">
        <v>34423</v>
      </c>
    </row>
    <row r="36616" spans="1:2">
      <c r="A36616" s="1">
        <v>2080100307085</v>
      </c>
      <c r="B36616" t="s">
        <v>34424</v>
      </c>
    </row>
    <row r="36617" spans="1:2">
      <c r="A36617" s="1">
        <v>2080100307092</v>
      </c>
      <c r="B36617" t="s">
        <v>34425</v>
      </c>
    </row>
    <row r="36618" spans="1:2">
      <c r="A36618" s="1">
        <v>2080100307108</v>
      </c>
      <c r="B36618" t="s">
        <v>34426</v>
      </c>
    </row>
    <row r="36619" spans="1:2">
      <c r="A36619" s="1">
        <v>2080100307115</v>
      </c>
      <c r="B36619" t="s">
        <v>34427</v>
      </c>
    </row>
    <row r="36620" spans="1:2">
      <c r="A36620" s="1">
        <v>2080100307122</v>
      </c>
      <c r="B36620" t="s">
        <v>34428</v>
      </c>
    </row>
    <row r="36621" spans="1:2">
      <c r="A36621" s="1">
        <v>2080100307139</v>
      </c>
      <c r="B36621" t="s">
        <v>34429</v>
      </c>
    </row>
    <row r="36622" spans="1:2">
      <c r="A36622" s="1">
        <v>2080100307146</v>
      </c>
      <c r="B36622" t="s">
        <v>34430</v>
      </c>
    </row>
    <row r="36623" spans="1:2">
      <c r="A36623" s="1">
        <v>2080100307153</v>
      </c>
      <c r="B36623" t="s">
        <v>34431</v>
      </c>
    </row>
    <row r="36624" spans="1:2">
      <c r="A36624" s="1">
        <v>2080100307160</v>
      </c>
      <c r="B36624" t="s">
        <v>34432</v>
      </c>
    </row>
    <row r="36625" spans="1:2">
      <c r="A36625" s="1">
        <v>2080100307177</v>
      </c>
      <c r="B36625" t="s">
        <v>34433</v>
      </c>
    </row>
    <row r="36626" spans="1:2">
      <c r="A36626" s="1">
        <v>2080100307184</v>
      </c>
      <c r="B36626" t="s">
        <v>34434</v>
      </c>
    </row>
    <row r="36627" spans="1:2">
      <c r="A36627" s="1">
        <v>2080100307191</v>
      </c>
      <c r="B36627" t="s">
        <v>34435</v>
      </c>
    </row>
    <row r="36628" spans="1:2">
      <c r="A36628" s="1">
        <v>2080100307207</v>
      </c>
      <c r="B36628" t="s">
        <v>34436</v>
      </c>
    </row>
    <row r="36629" spans="1:2">
      <c r="A36629" s="1">
        <v>2080100307214</v>
      </c>
      <c r="B36629" t="s">
        <v>34437</v>
      </c>
    </row>
    <row r="36630" spans="1:2">
      <c r="A36630" s="1">
        <v>2080100307221</v>
      </c>
      <c r="B36630" t="s">
        <v>34438</v>
      </c>
    </row>
    <row r="36631" spans="1:2">
      <c r="A36631" s="1">
        <v>2080100307238</v>
      </c>
      <c r="B36631" t="s">
        <v>34439</v>
      </c>
    </row>
    <row r="36632" spans="1:2">
      <c r="A36632" s="1">
        <v>2080100307245</v>
      </c>
      <c r="B36632" t="s">
        <v>34440</v>
      </c>
    </row>
    <row r="36633" spans="1:2">
      <c r="A36633" s="1">
        <v>2080100307252</v>
      </c>
      <c r="B36633" t="s">
        <v>34441</v>
      </c>
    </row>
    <row r="36634" spans="1:2">
      <c r="A36634" s="1">
        <v>2080100307269</v>
      </c>
      <c r="B36634" t="s">
        <v>34442</v>
      </c>
    </row>
    <row r="36635" spans="1:2">
      <c r="A36635" s="1">
        <v>2080100307276</v>
      </c>
      <c r="B36635" t="s">
        <v>34443</v>
      </c>
    </row>
    <row r="36636" spans="1:2">
      <c r="A36636" s="1">
        <v>2080100307283</v>
      </c>
      <c r="B36636" t="s">
        <v>34444</v>
      </c>
    </row>
    <row r="36637" spans="1:2">
      <c r="A36637" s="1">
        <v>2080100307290</v>
      </c>
      <c r="B36637" t="s">
        <v>34445</v>
      </c>
    </row>
    <row r="36638" spans="1:2">
      <c r="A36638" s="1">
        <v>2080100307306</v>
      </c>
      <c r="B36638" t="s">
        <v>34446</v>
      </c>
    </row>
    <row r="36639" spans="1:2">
      <c r="A36639" s="1">
        <v>2080100307313</v>
      </c>
      <c r="B36639" t="s">
        <v>34447</v>
      </c>
    </row>
    <row r="36640" spans="1:2">
      <c r="A36640" s="1">
        <v>2080100307320</v>
      </c>
      <c r="B36640" t="s">
        <v>34448</v>
      </c>
    </row>
    <row r="36641" spans="1:2">
      <c r="A36641" s="1">
        <v>2080100307337</v>
      </c>
      <c r="B36641" t="s">
        <v>34449</v>
      </c>
    </row>
    <row r="36642" spans="1:2">
      <c r="A36642" s="1">
        <v>2080100307344</v>
      </c>
      <c r="B36642" t="s">
        <v>34450</v>
      </c>
    </row>
    <row r="36643" spans="1:2">
      <c r="A36643" s="1">
        <v>2080100307351</v>
      </c>
      <c r="B36643" t="s">
        <v>34451</v>
      </c>
    </row>
    <row r="36644" spans="1:2">
      <c r="A36644" s="1">
        <v>2080100307368</v>
      </c>
      <c r="B36644" t="s">
        <v>34452</v>
      </c>
    </row>
    <row r="36645" spans="1:2">
      <c r="A36645" s="1">
        <v>2080100307375</v>
      </c>
      <c r="B36645" t="s">
        <v>34453</v>
      </c>
    </row>
    <row r="36646" spans="1:2">
      <c r="A36646" s="1">
        <v>2080100307382</v>
      </c>
      <c r="B36646" t="s">
        <v>34454</v>
      </c>
    </row>
    <row r="36647" spans="1:2">
      <c r="A36647" s="1">
        <v>2080100307399</v>
      </c>
      <c r="B36647" t="s">
        <v>34455</v>
      </c>
    </row>
    <row r="36648" spans="1:2">
      <c r="A36648" s="1">
        <v>2080100307405</v>
      </c>
      <c r="B36648" t="s">
        <v>34456</v>
      </c>
    </row>
    <row r="36649" spans="1:2">
      <c r="A36649" s="1">
        <v>2080100307412</v>
      </c>
      <c r="B36649" t="s">
        <v>34457</v>
      </c>
    </row>
    <row r="36650" spans="1:2">
      <c r="A36650" s="1">
        <v>2080100307429</v>
      </c>
      <c r="B36650" t="s">
        <v>34458</v>
      </c>
    </row>
    <row r="36651" spans="1:2">
      <c r="A36651" s="1">
        <v>2080100307436</v>
      </c>
      <c r="B36651" t="s">
        <v>34459</v>
      </c>
    </row>
    <row r="36652" spans="1:2">
      <c r="A36652" s="1">
        <v>2080100307443</v>
      </c>
      <c r="B36652" t="s">
        <v>34460</v>
      </c>
    </row>
    <row r="36653" spans="1:2">
      <c r="A36653" s="1">
        <v>2080100307450</v>
      </c>
      <c r="B36653" t="s">
        <v>34461</v>
      </c>
    </row>
    <row r="36654" spans="1:2">
      <c r="A36654" s="1">
        <v>2080100307467</v>
      </c>
      <c r="B36654" t="s">
        <v>34462</v>
      </c>
    </row>
    <row r="36655" spans="1:2">
      <c r="A36655" s="1">
        <v>2080100307474</v>
      </c>
      <c r="B36655" t="s">
        <v>34463</v>
      </c>
    </row>
    <row r="36656" spans="1:2">
      <c r="A36656" s="1">
        <v>2080100307481</v>
      </c>
      <c r="B36656" t="s">
        <v>34464</v>
      </c>
    </row>
    <row r="36657" spans="1:2">
      <c r="A36657" s="1">
        <v>2080100307498</v>
      </c>
      <c r="B36657" t="s">
        <v>34465</v>
      </c>
    </row>
    <row r="36658" spans="1:2">
      <c r="A36658" s="1">
        <v>2080100307504</v>
      </c>
      <c r="B36658" t="s">
        <v>34466</v>
      </c>
    </row>
    <row r="36659" spans="1:2">
      <c r="A36659" s="1">
        <v>2080100307511</v>
      </c>
      <c r="B36659" t="s">
        <v>34467</v>
      </c>
    </row>
    <row r="36660" spans="1:2">
      <c r="A36660" s="1">
        <v>2080100307528</v>
      </c>
      <c r="B36660" t="s">
        <v>34468</v>
      </c>
    </row>
    <row r="36661" spans="1:2">
      <c r="A36661" s="1">
        <v>2080100307535</v>
      </c>
      <c r="B36661" t="s">
        <v>34469</v>
      </c>
    </row>
    <row r="36662" spans="1:2">
      <c r="A36662" s="1">
        <v>2080100307542</v>
      </c>
      <c r="B36662" t="s">
        <v>34470</v>
      </c>
    </row>
    <row r="36663" spans="1:2">
      <c r="A36663" s="1">
        <v>2080100307559</v>
      </c>
      <c r="B36663" t="s">
        <v>34471</v>
      </c>
    </row>
    <row r="36664" spans="1:2">
      <c r="A36664" s="1">
        <v>2080100307566</v>
      </c>
      <c r="B36664" t="s">
        <v>34472</v>
      </c>
    </row>
    <row r="36665" spans="1:2">
      <c r="A36665" s="1">
        <v>2080100307573</v>
      </c>
      <c r="B36665" t="s">
        <v>34473</v>
      </c>
    </row>
    <row r="36666" spans="1:2">
      <c r="A36666" s="1">
        <v>2080100307580</v>
      </c>
      <c r="B36666" t="s">
        <v>34474</v>
      </c>
    </row>
    <row r="36667" spans="1:2">
      <c r="A36667" s="1">
        <v>2080100307597</v>
      </c>
      <c r="B36667" t="s">
        <v>34475</v>
      </c>
    </row>
    <row r="36668" spans="1:2">
      <c r="A36668" s="1">
        <v>2080100307603</v>
      </c>
      <c r="B36668" t="s">
        <v>34476</v>
      </c>
    </row>
    <row r="36669" spans="1:2">
      <c r="A36669" s="1">
        <v>2080100307610</v>
      </c>
      <c r="B36669" t="s">
        <v>34477</v>
      </c>
    </row>
    <row r="36670" spans="1:2">
      <c r="A36670" s="1">
        <v>2080100307627</v>
      </c>
      <c r="B36670" t="s">
        <v>34478</v>
      </c>
    </row>
    <row r="36671" spans="1:2">
      <c r="A36671" s="1">
        <v>2080100307634</v>
      </c>
      <c r="B36671" t="s">
        <v>34479</v>
      </c>
    </row>
    <row r="36672" spans="1:2">
      <c r="A36672" s="1">
        <v>2080100307641</v>
      </c>
      <c r="B36672" t="s">
        <v>34480</v>
      </c>
    </row>
    <row r="36673" spans="1:2">
      <c r="A36673" s="1">
        <v>2080100307658</v>
      </c>
      <c r="B36673" t="s">
        <v>34481</v>
      </c>
    </row>
    <row r="36674" spans="1:2">
      <c r="A36674" s="1">
        <v>2080100307665</v>
      </c>
      <c r="B36674" t="s">
        <v>34482</v>
      </c>
    </row>
    <row r="36675" spans="1:2">
      <c r="A36675" s="1">
        <v>2080100307672</v>
      </c>
      <c r="B36675" t="s">
        <v>34483</v>
      </c>
    </row>
    <row r="36676" spans="1:2">
      <c r="A36676" s="1">
        <v>2080100307689</v>
      </c>
      <c r="B36676" t="s">
        <v>34484</v>
      </c>
    </row>
    <row r="36677" spans="1:2">
      <c r="A36677" s="1">
        <v>2080100307696</v>
      </c>
      <c r="B36677" t="s">
        <v>34485</v>
      </c>
    </row>
    <row r="36678" spans="1:2">
      <c r="A36678" s="1">
        <v>2080100307702</v>
      </c>
      <c r="B36678" t="s">
        <v>34486</v>
      </c>
    </row>
    <row r="36679" spans="1:2">
      <c r="A36679" s="1">
        <v>2080100307719</v>
      </c>
      <c r="B36679" t="s">
        <v>34487</v>
      </c>
    </row>
    <row r="36680" spans="1:2">
      <c r="A36680" s="1">
        <v>2080100307726</v>
      </c>
      <c r="B36680" t="s">
        <v>34488</v>
      </c>
    </row>
    <row r="36681" spans="1:2">
      <c r="A36681" s="1">
        <v>2080100307733</v>
      </c>
      <c r="B36681" t="s">
        <v>34489</v>
      </c>
    </row>
    <row r="36682" spans="1:2">
      <c r="A36682" s="1">
        <v>2080100307740</v>
      </c>
      <c r="B36682" t="s">
        <v>34490</v>
      </c>
    </row>
    <row r="36683" spans="1:2">
      <c r="A36683" s="1">
        <v>2080100307757</v>
      </c>
      <c r="B36683" t="s">
        <v>34491</v>
      </c>
    </row>
    <row r="36684" spans="1:2">
      <c r="A36684" s="1">
        <v>2080100307764</v>
      </c>
      <c r="B36684" t="s">
        <v>34492</v>
      </c>
    </row>
    <row r="36685" spans="1:2">
      <c r="A36685" s="1">
        <v>2080100307771</v>
      </c>
      <c r="B36685" t="s">
        <v>34493</v>
      </c>
    </row>
    <row r="36686" spans="1:2">
      <c r="A36686" s="1">
        <v>2080100307788</v>
      </c>
      <c r="B36686" t="s">
        <v>34494</v>
      </c>
    </row>
    <row r="36687" spans="1:2">
      <c r="A36687" s="1">
        <v>2080100307795</v>
      </c>
      <c r="B36687" t="s">
        <v>34495</v>
      </c>
    </row>
    <row r="36688" spans="1:2">
      <c r="A36688" s="1">
        <v>2080100307801</v>
      </c>
      <c r="B36688" t="s">
        <v>34496</v>
      </c>
    </row>
    <row r="36689" spans="1:2">
      <c r="A36689" s="1">
        <v>2080100307818</v>
      </c>
      <c r="B36689" t="s">
        <v>34497</v>
      </c>
    </row>
    <row r="36690" spans="1:2">
      <c r="A36690" s="1">
        <v>2080100307825</v>
      </c>
      <c r="B36690" t="s">
        <v>34498</v>
      </c>
    </row>
    <row r="36691" spans="1:2">
      <c r="A36691" s="1">
        <v>2080100307832</v>
      </c>
      <c r="B36691" t="s">
        <v>34499</v>
      </c>
    </row>
    <row r="36692" spans="1:2">
      <c r="A36692" s="1">
        <v>2080100307849</v>
      </c>
      <c r="B36692" t="s">
        <v>34500</v>
      </c>
    </row>
    <row r="36693" spans="1:2">
      <c r="A36693" s="1">
        <v>2080100307856</v>
      </c>
      <c r="B36693" t="s">
        <v>34501</v>
      </c>
    </row>
    <row r="36694" spans="1:2">
      <c r="A36694" s="1">
        <v>2080100307863</v>
      </c>
      <c r="B36694" t="s">
        <v>34502</v>
      </c>
    </row>
    <row r="36695" spans="1:2">
      <c r="A36695" s="1">
        <v>2080100307870</v>
      </c>
      <c r="B36695" t="s">
        <v>34503</v>
      </c>
    </row>
    <row r="36696" spans="1:2">
      <c r="A36696" s="1">
        <v>2080100307887</v>
      </c>
      <c r="B36696" t="s">
        <v>34504</v>
      </c>
    </row>
    <row r="36697" spans="1:2">
      <c r="A36697" s="1">
        <v>2080100307894</v>
      </c>
      <c r="B36697" t="s">
        <v>34505</v>
      </c>
    </row>
    <row r="36698" spans="1:2">
      <c r="A36698" s="1">
        <v>2080100307900</v>
      </c>
      <c r="B36698" t="s">
        <v>34506</v>
      </c>
    </row>
    <row r="36699" spans="1:2">
      <c r="A36699" s="1">
        <v>2080100307917</v>
      </c>
      <c r="B36699" t="s">
        <v>34507</v>
      </c>
    </row>
    <row r="36700" spans="1:2">
      <c r="A36700" s="1">
        <v>2080100307924</v>
      </c>
      <c r="B36700" t="s">
        <v>34508</v>
      </c>
    </row>
    <row r="36701" spans="1:2">
      <c r="A36701" s="1">
        <v>2080100307931</v>
      </c>
      <c r="B36701" t="s">
        <v>34509</v>
      </c>
    </row>
    <row r="36702" spans="1:2">
      <c r="A36702" s="1">
        <v>2080100307948</v>
      </c>
      <c r="B36702" t="s">
        <v>34510</v>
      </c>
    </row>
    <row r="36703" spans="1:2">
      <c r="A36703" s="1">
        <v>2080100307955</v>
      </c>
      <c r="B36703" t="s">
        <v>34511</v>
      </c>
    </row>
    <row r="36704" spans="1:2">
      <c r="A36704" s="1">
        <v>2080100307962</v>
      </c>
      <c r="B36704" t="s">
        <v>34512</v>
      </c>
    </row>
    <row r="36705" spans="1:2">
      <c r="A36705" s="1">
        <v>2080100307979</v>
      </c>
      <c r="B36705" t="s">
        <v>34513</v>
      </c>
    </row>
    <row r="36706" spans="1:2">
      <c r="A36706" s="1">
        <v>2080100307986</v>
      </c>
      <c r="B36706" t="s">
        <v>34514</v>
      </c>
    </row>
    <row r="36707" spans="1:2">
      <c r="A36707" s="1">
        <v>2080100307993</v>
      </c>
      <c r="B36707" t="s">
        <v>34515</v>
      </c>
    </row>
    <row r="36708" spans="1:2">
      <c r="A36708" s="1">
        <v>2080100308006</v>
      </c>
      <c r="B36708" t="s">
        <v>34516</v>
      </c>
    </row>
    <row r="36709" spans="1:2">
      <c r="A36709" s="1">
        <v>2080100308013</v>
      </c>
      <c r="B36709" t="s">
        <v>34517</v>
      </c>
    </row>
    <row r="36710" spans="1:2">
      <c r="A36710" s="1">
        <v>2080100308020</v>
      </c>
      <c r="B36710" t="s">
        <v>34518</v>
      </c>
    </row>
    <row r="36711" spans="1:2">
      <c r="A36711" s="1">
        <v>2080100308037</v>
      </c>
      <c r="B36711" t="s">
        <v>34519</v>
      </c>
    </row>
    <row r="36712" spans="1:2">
      <c r="A36712" s="1">
        <v>2080100308044</v>
      </c>
      <c r="B36712" t="s">
        <v>34520</v>
      </c>
    </row>
    <row r="36713" spans="1:2">
      <c r="A36713" s="1">
        <v>2080100308051</v>
      </c>
      <c r="B36713" t="s">
        <v>34521</v>
      </c>
    </row>
    <row r="36714" spans="1:2">
      <c r="A36714" s="1">
        <v>2080100308068</v>
      </c>
      <c r="B36714" t="s">
        <v>34522</v>
      </c>
    </row>
    <row r="36715" spans="1:2">
      <c r="A36715" s="1">
        <v>2080100308075</v>
      </c>
      <c r="B36715" t="s">
        <v>34523</v>
      </c>
    </row>
    <row r="36716" spans="1:2">
      <c r="A36716" s="1">
        <v>2080100308082</v>
      </c>
      <c r="B36716" t="s">
        <v>34524</v>
      </c>
    </row>
    <row r="36717" spans="1:2">
      <c r="A36717" s="1">
        <v>2080100308099</v>
      </c>
      <c r="B36717" t="s">
        <v>34525</v>
      </c>
    </row>
    <row r="36718" spans="1:2">
      <c r="A36718" s="1">
        <v>2080100308105</v>
      </c>
      <c r="B36718" t="s">
        <v>34526</v>
      </c>
    </row>
    <row r="36719" spans="1:2">
      <c r="A36719" s="1">
        <v>2080100308112</v>
      </c>
      <c r="B36719" t="s">
        <v>34527</v>
      </c>
    </row>
    <row r="36720" spans="1:2">
      <c r="A36720" s="1">
        <v>2080100308129</v>
      </c>
      <c r="B36720" t="s">
        <v>34528</v>
      </c>
    </row>
    <row r="36721" spans="1:2">
      <c r="A36721" s="1">
        <v>2080100308136</v>
      </c>
      <c r="B36721" t="s">
        <v>34529</v>
      </c>
    </row>
    <row r="36722" spans="1:2">
      <c r="A36722" s="1">
        <v>2080100308143</v>
      </c>
      <c r="B36722" t="s">
        <v>34530</v>
      </c>
    </row>
    <row r="36723" spans="1:2">
      <c r="A36723" s="1">
        <v>2080100308150</v>
      </c>
      <c r="B36723" t="s">
        <v>34531</v>
      </c>
    </row>
    <row r="36724" spans="1:2">
      <c r="A36724" s="1">
        <v>2080100308167</v>
      </c>
      <c r="B36724" t="s">
        <v>34532</v>
      </c>
    </row>
    <row r="36725" spans="1:2">
      <c r="A36725" s="1">
        <v>2080100308174</v>
      </c>
      <c r="B36725" t="s">
        <v>34533</v>
      </c>
    </row>
    <row r="36726" spans="1:2">
      <c r="A36726" s="1">
        <v>2080100308181</v>
      </c>
      <c r="B36726" t="s">
        <v>34534</v>
      </c>
    </row>
    <row r="36727" spans="1:2">
      <c r="A36727" s="1">
        <v>2080100308198</v>
      </c>
      <c r="B36727" t="s">
        <v>34535</v>
      </c>
    </row>
    <row r="36728" spans="1:2">
      <c r="A36728" s="1">
        <v>2080100308204</v>
      </c>
      <c r="B36728" t="s">
        <v>34536</v>
      </c>
    </row>
    <row r="36729" spans="1:2">
      <c r="A36729" s="1">
        <v>2080100308211</v>
      </c>
      <c r="B36729" t="s">
        <v>34537</v>
      </c>
    </row>
    <row r="36730" spans="1:2">
      <c r="A36730" s="1">
        <v>2080100308228</v>
      </c>
      <c r="B36730" t="s">
        <v>34538</v>
      </c>
    </row>
    <row r="36731" spans="1:2">
      <c r="A36731" s="1">
        <v>2080100308235</v>
      </c>
      <c r="B36731" t="s">
        <v>34539</v>
      </c>
    </row>
    <row r="36732" spans="1:2">
      <c r="A36732" s="1">
        <v>2080100308242</v>
      </c>
      <c r="B36732" t="s">
        <v>34540</v>
      </c>
    </row>
    <row r="36733" spans="1:2">
      <c r="A36733" s="1">
        <v>2080100308259</v>
      </c>
      <c r="B36733" t="s">
        <v>34541</v>
      </c>
    </row>
    <row r="36734" spans="1:2">
      <c r="A36734" s="1">
        <v>2080100308266</v>
      </c>
      <c r="B36734" t="s">
        <v>34542</v>
      </c>
    </row>
    <row r="36735" spans="1:2">
      <c r="A36735" s="1">
        <v>2080100308273</v>
      </c>
      <c r="B36735" t="s">
        <v>34543</v>
      </c>
    </row>
    <row r="36736" spans="1:2">
      <c r="A36736" s="1">
        <v>2080100308280</v>
      </c>
      <c r="B36736" t="s">
        <v>34544</v>
      </c>
    </row>
    <row r="36737" spans="1:2">
      <c r="A36737" s="1">
        <v>2080100308297</v>
      </c>
      <c r="B36737" t="s">
        <v>34545</v>
      </c>
    </row>
    <row r="36738" spans="1:2">
      <c r="A36738" s="1">
        <v>2080100308303</v>
      </c>
      <c r="B36738" t="s">
        <v>34546</v>
      </c>
    </row>
    <row r="36739" spans="1:2">
      <c r="A36739" s="1">
        <v>2080100308310</v>
      </c>
      <c r="B36739" t="s">
        <v>34547</v>
      </c>
    </row>
    <row r="36740" spans="1:2">
      <c r="A36740" s="1">
        <v>2080100308327</v>
      </c>
      <c r="B36740" t="s">
        <v>34548</v>
      </c>
    </row>
    <row r="36741" spans="1:2">
      <c r="A36741" s="1">
        <v>2080100308334</v>
      </c>
      <c r="B36741" t="s">
        <v>34549</v>
      </c>
    </row>
    <row r="36742" spans="1:2">
      <c r="A36742" s="1">
        <v>2080100308341</v>
      </c>
      <c r="B36742" t="s">
        <v>34550</v>
      </c>
    </row>
    <row r="36743" spans="1:2">
      <c r="A36743" s="1">
        <v>2080100308358</v>
      </c>
      <c r="B36743" t="s">
        <v>34551</v>
      </c>
    </row>
    <row r="36744" spans="1:2">
      <c r="A36744" s="1">
        <v>2080100308365</v>
      </c>
      <c r="B36744" t="s">
        <v>34552</v>
      </c>
    </row>
    <row r="36745" spans="1:2">
      <c r="A36745" s="1">
        <v>2080100308372</v>
      </c>
      <c r="B36745" t="s">
        <v>34553</v>
      </c>
    </row>
    <row r="36746" spans="1:2">
      <c r="A36746" s="1">
        <v>2080100308389</v>
      </c>
      <c r="B36746" t="s">
        <v>34554</v>
      </c>
    </row>
    <row r="36747" spans="1:2">
      <c r="A36747" s="1">
        <v>2080100308396</v>
      </c>
      <c r="B36747" t="s">
        <v>34555</v>
      </c>
    </row>
    <row r="36748" spans="1:2">
      <c r="A36748" s="1">
        <v>2080100308402</v>
      </c>
      <c r="B36748" t="s">
        <v>34556</v>
      </c>
    </row>
    <row r="36749" spans="1:2">
      <c r="A36749" s="1">
        <v>2080100308419</v>
      </c>
      <c r="B36749" t="s">
        <v>34557</v>
      </c>
    </row>
    <row r="36750" spans="1:2">
      <c r="A36750" s="1">
        <v>2080100308426</v>
      </c>
      <c r="B36750" t="s">
        <v>34558</v>
      </c>
    </row>
    <row r="36751" spans="1:2">
      <c r="A36751" s="1">
        <v>2080100308433</v>
      </c>
      <c r="B36751" t="s">
        <v>34559</v>
      </c>
    </row>
    <row r="36752" spans="1:2">
      <c r="A36752" s="1">
        <v>2080100308440</v>
      </c>
      <c r="B36752" t="s">
        <v>34560</v>
      </c>
    </row>
    <row r="36753" spans="1:2">
      <c r="A36753" s="1">
        <v>2080100308457</v>
      </c>
      <c r="B36753" t="s">
        <v>34561</v>
      </c>
    </row>
    <row r="36754" spans="1:2">
      <c r="A36754" s="1">
        <v>2080100308464</v>
      </c>
      <c r="B36754" t="s">
        <v>34562</v>
      </c>
    </row>
    <row r="36755" spans="1:2">
      <c r="A36755" s="1">
        <v>2080100308471</v>
      </c>
      <c r="B36755" t="s">
        <v>34563</v>
      </c>
    </row>
    <row r="36756" spans="1:2">
      <c r="A36756" s="1">
        <v>2080100308488</v>
      </c>
      <c r="B36756" t="s">
        <v>34564</v>
      </c>
    </row>
    <row r="36757" spans="1:2">
      <c r="A36757" s="1">
        <v>2080100308495</v>
      </c>
      <c r="B36757" t="s">
        <v>34565</v>
      </c>
    </row>
    <row r="36758" spans="1:2">
      <c r="A36758" s="1">
        <v>2080100308501</v>
      </c>
      <c r="B36758" t="s">
        <v>34566</v>
      </c>
    </row>
    <row r="36759" spans="1:2">
      <c r="A36759" s="1">
        <v>2080100308518</v>
      </c>
      <c r="B36759" t="s">
        <v>34567</v>
      </c>
    </row>
    <row r="36760" spans="1:2">
      <c r="A36760" s="1">
        <v>2080100308525</v>
      </c>
      <c r="B36760" t="s">
        <v>34568</v>
      </c>
    </row>
    <row r="36761" spans="1:2">
      <c r="A36761" s="1">
        <v>2080100308532</v>
      </c>
      <c r="B36761" t="s">
        <v>34569</v>
      </c>
    </row>
    <row r="36762" spans="1:2">
      <c r="A36762" s="1">
        <v>2080100308549</v>
      </c>
      <c r="B36762" t="s">
        <v>34570</v>
      </c>
    </row>
    <row r="36763" spans="1:2">
      <c r="A36763" s="1">
        <v>2080100308556</v>
      </c>
      <c r="B36763" t="s">
        <v>34571</v>
      </c>
    </row>
    <row r="36764" spans="1:2">
      <c r="A36764" s="1">
        <v>2080100308563</v>
      </c>
      <c r="B36764" t="s">
        <v>34572</v>
      </c>
    </row>
    <row r="36765" spans="1:2">
      <c r="A36765" s="1">
        <v>2080100308570</v>
      </c>
      <c r="B36765" t="s">
        <v>34573</v>
      </c>
    </row>
    <row r="36766" spans="1:2">
      <c r="A36766" s="1">
        <v>2080100308587</v>
      </c>
      <c r="B36766" t="s">
        <v>34574</v>
      </c>
    </row>
    <row r="36767" spans="1:2">
      <c r="A36767" s="1">
        <v>2080100308594</v>
      </c>
      <c r="B36767" t="s">
        <v>34575</v>
      </c>
    </row>
    <row r="36768" spans="1:2">
      <c r="A36768" s="1">
        <v>2080100308600</v>
      </c>
      <c r="B36768" t="s">
        <v>34576</v>
      </c>
    </row>
    <row r="36769" spans="1:2">
      <c r="A36769" s="1">
        <v>2080100308617</v>
      </c>
      <c r="B36769" t="s">
        <v>34577</v>
      </c>
    </row>
    <row r="36770" spans="1:2">
      <c r="A36770" s="1">
        <v>2080100308624</v>
      </c>
      <c r="B36770" t="s">
        <v>34578</v>
      </c>
    </row>
    <row r="36771" spans="1:2">
      <c r="A36771" s="1">
        <v>2080100308631</v>
      </c>
      <c r="B36771" t="s">
        <v>34579</v>
      </c>
    </row>
    <row r="36772" spans="1:2">
      <c r="A36772" s="1">
        <v>2080100308648</v>
      </c>
      <c r="B36772" t="s">
        <v>34580</v>
      </c>
    </row>
    <row r="36773" spans="1:2">
      <c r="A36773" s="1">
        <v>2080100308655</v>
      </c>
      <c r="B36773" t="s">
        <v>34581</v>
      </c>
    </row>
    <row r="36774" spans="1:2">
      <c r="A36774" s="1">
        <v>2080100308662</v>
      </c>
      <c r="B36774" t="s">
        <v>34582</v>
      </c>
    </row>
    <row r="36775" spans="1:2">
      <c r="A36775" s="1">
        <v>2080100308679</v>
      </c>
      <c r="B36775" t="s">
        <v>34583</v>
      </c>
    </row>
    <row r="36776" spans="1:2">
      <c r="A36776" s="1">
        <v>2080100308686</v>
      </c>
      <c r="B36776" t="s">
        <v>34584</v>
      </c>
    </row>
    <row r="36777" spans="1:2">
      <c r="A36777" s="1">
        <v>2080100308693</v>
      </c>
      <c r="B36777" t="s">
        <v>34585</v>
      </c>
    </row>
    <row r="36778" spans="1:2">
      <c r="A36778" s="1">
        <v>2080100308709</v>
      </c>
      <c r="B36778" t="s">
        <v>34586</v>
      </c>
    </row>
    <row r="36779" spans="1:2">
      <c r="A36779" s="1">
        <v>2080100308716</v>
      </c>
      <c r="B36779" t="s">
        <v>34587</v>
      </c>
    </row>
    <row r="36780" spans="1:2">
      <c r="A36780" s="1">
        <v>2080100308723</v>
      </c>
      <c r="B36780" t="s">
        <v>34588</v>
      </c>
    </row>
    <row r="36781" spans="1:2">
      <c r="A36781" s="1">
        <v>2080100308730</v>
      </c>
      <c r="B36781" t="s">
        <v>34589</v>
      </c>
    </row>
    <row r="36782" spans="1:2">
      <c r="A36782" s="1">
        <v>2080100308747</v>
      </c>
      <c r="B36782" t="s">
        <v>34590</v>
      </c>
    </row>
    <row r="36783" spans="1:2">
      <c r="A36783" s="1">
        <v>2080100308754</v>
      </c>
      <c r="B36783" t="s">
        <v>34591</v>
      </c>
    </row>
    <row r="36784" spans="1:2">
      <c r="A36784" s="1">
        <v>2080100308761</v>
      </c>
      <c r="B36784" t="s">
        <v>34592</v>
      </c>
    </row>
    <row r="36785" spans="1:2">
      <c r="A36785" s="1">
        <v>2080100308778</v>
      </c>
      <c r="B36785" t="s">
        <v>34593</v>
      </c>
    </row>
    <row r="36786" spans="1:2">
      <c r="A36786" s="1">
        <v>2080100308785</v>
      </c>
      <c r="B36786" t="s">
        <v>34594</v>
      </c>
    </row>
    <row r="36787" spans="1:2">
      <c r="A36787" s="1">
        <v>2080100308792</v>
      </c>
      <c r="B36787" t="s">
        <v>34595</v>
      </c>
    </row>
    <row r="36788" spans="1:2">
      <c r="A36788" s="1">
        <v>2080100308808</v>
      </c>
      <c r="B36788" t="s">
        <v>34596</v>
      </c>
    </row>
    <row r="36789" spans="1:2">
      <c r="A36789" s="1">
        <v>2080100308815</v>
      </c>
      <c r="B36789" t="s">
        <v>34597</v>
      </c>
    </row>
    <row r="36790" spans="1:2">
      <c r="A36790" s="1">
        <v>2080100308822</v>
      </c>
      <c r="B36790" t="s">
        <v>34598</v>
      </c>
    </row>
    <row r="36791" spans="1:2">
      <c r="A36791" s="1">
        <v>2080100308839</v>
      </c>
      <c r="B36791" t="s">
        <v>34599</v>
      </c>
    </row>
    <row r="36792" spans="1:2">
      <c r="A36792" s="1">
        <v>2080100308846</v>
      </c>
      <c r="B36792" t="s">
        <v>34600</v>
      </c>
    </row>
    <row r="36793" spans="1:2">
      <c r="A36793" s="1">
        <v>2080100308853</v>
      </c>
      <c r="B36793" t="s">
        <v>34601</v>
      </c>
    </row>
    <row r="36794" spans="1:2">
      <c r="A36794" s="1">
        <v>2080100308860</v>
      </c>
      <c r="B36794" t="s">
        <v>34602</v>
      </c>
    </row>
    <row r="36795" spans="1:2">
      <c r="A36795" s="1">
        <v>2080100308877</v>
      </c>
      <c r="B36795" t="s">
        <v>34603</v>
      </c>
    </row>
    <row r="36796" spans="1:2">
      <c r="A36796" s="1">
        <v>2080100308884</v>
      </c>
      <c r="B36796" t="s">
        <v>34604</v>
      </c>
    </row>
    <row r="36797" spans="1:2">
      <c r="A36797" s="1">
        <v>2080100308891</v>
      </c>
      <c r="B36797" t="s">
        <v>34605</v>
      </c>
    </row>
    <row r="36798" spans="1:2">
      <c r="A36798" s="1">
        <v>2080100308907</v>
      </c>
      <c r="B36798" t="s">
        <v>34606</v>
      </c>
    </row>
    <row r="36799" spans="1:2">
      <c r="A36799" s="1">
        <v>2080100308914</v>
      </c>
      <c r="B36799" t="s">
        <v>34607</v>
      </c>
    </row>
    <row r="36800" spans="1:2">
      <c r="A36800" s="1">
        <v>2080100308921</v>
      </c>
      <c r="B36800" t="s">
        <v>34608</v>
      </c>
    </row>
    <row r="36801" spans="1:2">
      <c r="A36801" s="1">
        <v>2080100308938</v>
      </c>
      <c r="B36801" t="s">
        <v>34609</v>
      </c>
    </row>
    <row r="36802" spans="1:2">
      <c r="A36802" s="1">
        <v>2080100308945</v>
      </c>
      <c r="B36802" t="s">
        <v>34610</v>
      </c>
    </row>
    <row r="36803" spans="1:2">
      <c r="A36803" s="1">
        <v>2080100308952</v>
      </c>
      <c r="B36803" t="s">
        <v>34611</v>
      </c>
    </row>
    <row r="36804" spans="1:2">
      <c r="A36804" s="1">
        <v>2080100308969</v>
      </c>
      <c r="B36804" t="s">
        <v>34612</v>
      </c>
    </row>
    <row r="36805" spans="1:2">
      <c r="A36805" s="1">
        <v>2080100308976</v>
      </c>
      <c r="B36805" t="s">
        <v>34613</v>
      </c>
    </row>
    <row r="36806" spans="1:2">
      <c r="A36806" s="1">
        <v>2080100308983</v>
      </c>
      <c r="B36806" t="s">
        <v>34614</v>
      </c>
    </row>
    <row r="36807" spans="1:2">
      <c r="A36807" s="1">
        <v>2080100308990</v>
      </c>
      <c r="B36807" t="s">
        <v>34615</v>
      </c>
    </row>
    <row r="36808" spans="1:2">
      <c r="A36808" s="1">
        <v>2080100309003</v>
      </c>
      <c r="B36808" t="s">
        <v>34616</v>
      </c>
    </row>
    <row r="36809" spans="1:2">
      <c r="A36809" s="1">
        <v>2080100309010</v>
      </c>
      <c r="B36809" t="s">
        <v>34617</v>
      </c>
    </row>
    <row r="36810" spans="1:2">
      <c r="A36810" s="1">
        <v>2080100309027</v>
      </c>
      <c r="B36810" t="s">
        <v>34618</v>
      </c>
    </row>
    <row r="36811" spans="1:2">
      <c r="A36811" s="1">
        <v>2080100309034</v>
      </c>
      <c r="B36811" t="s">
        <v>34619</v>
      </c>
    </row>
    <row r="36812" spans="1:2">
      <c r="A36812" s="1">
        <v>2080100309041</v>
      </c>
      <c r="B36812" t="s">
        <v>34620</v>
      </c>
    </row>
    <row r="36813" spans="1:2">
      <c r="A36813" s="1">
        <v>2080100309058</v>
      </c>
      <c r="B36813" t="s">
        <v>34621</v>
      </c>
    </row>
    <row r="36814" spans="1:2">
      <c r="A36814" s="1">
        <v>2080100309065</v>
      </c>
      <c r="B36814" t="s">
        <v>34622</v>
      </c>
    </row>
    <row r="36815" spans="1:2">
      <c r="A36815" s="1">
        <v>2080100309072</v>
      </c>
      <c r="B36815" t="s">
        <v>34623</v>
      </c>
    </row>
    <row r="36816" spans="1:2">
      <c r="A36816" s="1">
        <v>2080100309089</v>
      </c>
      <c r="B36816" t="s">
        <v>34624</v>
      </c>
    </row>
    <row r="36817" spans="1:2">
      <c r="A36817" s="1">
        <v>2080100309096</v>
      </c>
      <c r="B36817" t="s">
        <v>34625</v>
      </c>
    </row>
    <row r="36818" spans="1:2">
      <c r="A36818" s="1">
        <v>2080100309102</v>
      </c>
      <c r="B36818" t="s">
        <v>34626</v>
      </c>
    </row>
    <row r="36819" spans="1:2">
      <c r="A36819" s="1">
        <v>2080100309119</v>
      </c>
      <c r="B36819" t="s">
        <v>34627</v>
      </c>
    </row>
    <row r="36820" spans="1:2">
      <c r="A36820" s="1">
        <v>2080100309126</v>
      </c>
      <c r="B36820" t="s">
        <v>34628</v>
      </c>
    </row>
    <row r="36821" spans="1:2">
      <c r="A36821" s="1">
        <v>2080100309133</v>
      </c>
      <c r="B36821" t="s">
        <v>34629</v>
      </c>
    </row>
    <row r="36822" spans="1:2">
      <c r="A36822" s="1">
        <v>2080100309140</v>
      </c>
      <c r="B36822" t="s">
        <v>34630</v>
      </c>
    </row>
    <row r="36823" spans="1:2">
      <c r="A36823" s="1">
        <v>2080100309157</v>
      </c>
      <c r="B36823" t="s">
        <v>34631</v>
      </c>
    </row>
    <row r="36824" spans="1:2">
      <c r="A36824" s="1">
        <v>2080100309164</v>
      </c>
      <c r="B36824" t="s">
        <v>34632</v>
      </c>
    </row>
    <row r="36825" spans="1:2">
      <c r="A36825" s="1">
        <v>2080100309171</v>
      </c>
      <c r="B36825" t="s">
        <v>34633</v>
      </c>
    </row>
    <row r="36826" spans="1:2">
      <c r="A36826" s="1">
        <v>2080100309188</v>
      </c>
      <c r="B36826" t="s">
        <v>34634</v>
      </c>
    </row>
    <row r="36827" spans="1:2">
      <c r="A36827" s="1">
        <v>2080100309195</v>
      </c>
      <c r="B36827" t="s">
        <v>34635</v>
      </c>
    </row>
    <row r="36828" spans="1:2">
      <c r="A36828" s="1">
        <v>2080100309201</v>
      </c>
      <c r="B36828" t="s">
        <v>34636</v>
      </c>
    </row>
    <row r="36829" spans="1:2">
      <c r="A36829" s="1">
        <v>2080100309218</v>
      </c>
      <c r="B36829" t="s">
        <v>34637</v>
      </c>
    </row>
    <row r="36830" spans="1:2">
      <c r="A36830" s="1">
        <v>2080100309225</v>
      </c>
      <c r="B36830" t="s">
        <v>34638</v>
      </c>
    </row>
    <row r="36831" spans="1:2">
      <c r="A36831" s="1">
        <v>2080100309232</v>
      </c>
      <c r="B36831" t="s">
        <v>34639</v>
      </c>
    </row>
    <row r="36832" spans="1:2">
      <c r="A36832" s="1">
        <v>2080100309249</v>
      </c>
      <c r="B36832" t="s">
        <v>34640</v>
      </c>
    </row>
    <row r="36833" spans="1:2">
      <c r="A36833" s="1">
        <v>2080100309256</v>
      </c>
      <c r="B36833" t="s">
        <v>34641</v>
      </c>
    </row>
    <row r="36834" spans="1:2">
      <c r="A36834" s="1">
        <v>2080100309263</v>
      </c>
      <c r="B36834" t="s">
        <v>34642</v>
      </c>
    </row>
    <row r="36835" spans="1:2">
      <c r="A36835" s="1">
        <v>2080100309270</v>
      </c>
      <c r="B36835" t="s">
        <v>34643</v>
      </c>
    </row>
    <row r="36836" spans="1:2">
      <c r="A36836" s="1">
        <v>2080100309287</v>
      </c>
      <c r="B36836" t="s">
        <v>34644</v>
      </c>
    </row>
    <row r="36837" spans="1:2">
      <c r="A36837" s="1">
        <v>2080100309294</v>
      </c>
      <c r="B36837" t="s">
        <v>34645</v>
      </c>
    </row>
    <row r="36838" spans="1:2">
      <c r="A36838" s="1">
        <v>2080100309300</v>
      </c>
      <c r="B36838" t="s">
        <v>34646</v>
      </c>
    </row>
    <row r="36839" spans="1:2">
      <c r="A36839" s="1">
        <v>2080100309317</v>
      </c>
      <c r="B36839" t="s">
        <v>34647</v>
      </c>
    </row>
    <row r="36840" spans="1:2">
      <c r="A36840" s="1">
        <v>2080100309324</v>
      </c>
      <c r="B36840" t="s">
        <v>34648</v>
      </c>
    </row>
    <row r="36841" spans="1:2">
      <c r="A36841" s="1">
        <v>2080100309331</v>
      </c>
      <c r="B36841" t="s">
        <v>34649</v>
      </c>
    </row>
    <row r="36842" spans="1:2">
      <c r="A36842" s="1">
        <v>2080100309348</v>
      </c>
      <c r="B36842" t="s">
        <v>34650</v>
      </c>
    </row>
    <row r="36843" spans="1:2">
      <c r="A36843" s="1">
        <v>2080100309355</v>
      </c>
      <c r="B36843" t="s">
        <v>34651</v>
      </c>
    </row>
    <row r="36844" spans="1:2">
      <c r="A36844" s="1">
        <v>2080100309362</v>
      </c>
      <c r="B36844" t="s">
        <v>34652</v>
      </c>
    </row>
    <row r="36845" spans="1:2">
      <c r="A36845" s="1">
        <v>2080100309379</v>
      </c>
      <c r="B36845" t="s">
        <v>34653</v>
      </c>
    </row>
    <row r="36846" spans="1:2">
      <c r="A36846" s="1">
        <v>2080100309386</v>
      </c>
      <c r="B36846" t="s">
        <v>34654</v>
      </c>
    </row>
    <row r="36847" spans="1:2">
      <c r="A36847" s="1">
        <v>2080100309393</v>
      </c>
      <c r="B36847" t="s">
        <v>34655</v>
      </c>
    </row>
    <row r="36848" spans="1:2">
      <c r="A36848" s="1">
        <v>2080100309409</v>
      </c>
      <c r="B36848" t="s">
        <v>34656</v>
      </c>
    </row>
    <row r="36849" spans="1:2">
      <c r="A36849" s="1">
        <v>2080100309416</v>
      </c>
      <c r="B36849" t="s">
        <v>34657</v>
      </c>
    </row>
    <row r="36850" spans="1:2">
      <c r="A36850" s="1">
        <v>2080100309423</v>
      </c>
      <c r="B36850" t="s">
        <v>34658</v>
      </c>
    </row>
    <row r="36851" spans="1:2">
      <c r="A36851" s="1">
        <v>2080100309430</v>
      </c>
      <c r="B36851" t="s">
        <v>34659</v>
      </c>
    </row>
    <row r="36852" spans="1:2">
      <c r="A36852" s="1">
        <v>2080100309447</v>
      </c>
      <c r="B36852" t="s">
        <v>34660</v>
      </c>
    </row>
    <row r="36853" spans="1:2">
      <c r="A36853" s="1">
        <v>2080100309454</v>
      </c>
      <c r="B36853" t="s">
        <v>34661</v>
      </c>
    </row>
    <row r="36854" spans="1:2">
      <c r="A36854" s="1">
        <v>2080100309461</v>
      </c>
      <c r="B36854" t="s">
        <v>34662</v>
      </c>
    </row>
    <row r="36855" spans="1:2">
      <c r="A36855" s="1">
        <v>2080100309478</v>
      </c>
      <c r="B36855" t="s">
        <v>34663</v>
      </c>
    </row>
    <row r="36856" spans="1:2">
      <c r="A36856" s="1">
        <v>2080100309485</v>
      </c>
      <c r="B36856" t="s">
        <v>34664</v>
      </c>
    </row>
    <row r="36857" spans="1:2">
      <c r="A36857" s="1">
        <v>2080100309492</v>
      </c>
      <c r="B36857" t="s">
        <v>34665</v>
      </c>
    </row>
    <row r="36858" spans="1:2">
      <c r="A36858" s="1">
        <v>2080100309508</v>
      </c>
      <c r="B36858" t="s">
        <v>34666</v>
      </c>
    </row>
    <row r="36859" spans="1:2">
      <c r="A36859" s="1">
        <v>2080100309515</v>
      </c>
      <c r="B36859" t="s">
        <v>34667</v>
      </c>
    </row>
    <row r="36860" spans="1:2">
      <c r="A36860" s="1">
        <v>2080100309522</v>
      </c>
      <c r="B36860" t="s">
        <v>34668</v>
      </c>
    </row>
    <row r="36861" spans="1:2">
      <c r="A36861" s="1">
        <v>2080100309539</v>
      </c>
      <c r="B36861" t="s">
        <v>24002</v>
      </c>
    </row>
    <row r="36862" spans="1:2">
      <c r="A36862" s="1">
        <v>2080100309546</v>
      </c>
      <c r="B36862" t="s">
        <v>34669</v>
      </c>
    </row>
    <row r="36863" spans="1:2">
      <c r="A36863" s="1">
        <v>2080100309553</v>
      </c>
      <c r="B36863" t="s">
        <v>34670</v>
      </c>
    </row>
    <row r="36864" spans="1:2">
      <c r="A36864" s="1">
        <v>2080100309560</v>
      </c>
      <c r="B36864" t="s">
        <v>34671</v>
      </c>
    </row>
    <row r="36865" spans="1:2">
      <c r="A36865" s="1">
        <v>2080100309577</v>
      </c>
      <c r="B36865" t="s">
        <v>34672</v>
      </c>
    </row>
    <row r="36866" spans="1:2">
      <c r="A36866" s="1">
        <v>2080100309584</v>
      </c>
      <c r="B36866" t="s">
        <v>34673</v>
      </c>
    </row>
    <row r="36867" spans="1:2">
      <c r="A36867" s="1">
        <v>2080100309591</v>
      </c>
      <c r="B36867" t="s">
        <v>34674</v>
      </c>
    </row>
    <row r="36868" spans="1:2">
      <c r="A36868" s="1">
        <v>2080100309607</v>
      </c>
      <c r="B36868" t="s">
        <v>34675</v>
      </c>
    </row>
    <row r="36869" spans="1:2">
      <c r="A36869" s="1">
        <v>2080100309614</v>
      </c>
      <c r="B36869" t="s">
        <v>34676</v>
      </c>
    </row>
    <row r="36870" spans="1:2">
      <c r="A36870" s="1">
        <v>2080100309621</v>
      </c>
      <c r="B36870" t="s">
        <v>34677</v>
      </c>
    </row>
    <row r="36871" spans="1:2">
      <c r="A36871" s="1">
        <v>2080100309638</v>
      </c>
      <c r="B36871" t="s">
        <v>34678</v>
      </c>
    </row>
    <row r="36872" spans="1:2">
      <c r="A36872" s="1">
        <v>2080100309645</v>
      </c>
      <c r="B36872" t="s">
        <v>34679</v>
      </c>
    </row>
    <row r="36873" spans="1:2">
      <c r="A36873" s="1">
        <v>2080100309652</v>
      </c>
      <c r="B36873" t="s">
        <v>34680</v>
      </c>
    </row>
    <row r="36874" spans="1:2">
      <c r="A36874" s="1">
        <v>2080100309669</v>
      </c>
      <c r="B36874" t="s">
        <v>34681</v>
      </c>
    </row>
    <row r="36875" spans="1:2">
      <c r="A36875" s="1">
        <v>2080100309676</v>
      </c>
      <c r="B36875" t="s">
        <v>34682</v>
      </c>
    </row>
    <row r="36876" spans="1:2">
      <c r="A36876" s="1">
        <v>2080100309683</v>
      </c>
      <c r="B36876" t="s">
        <v>34683</v>
      </c>
    </row>
    <row r="36877" spans="1:2">
      <c r="A36877" s="1">
        <v>2080100309690</v>
      </c>
      <c r="B36877" t="s">
        <v>34684</v>
      </c>
    </row>
    <row r="36878" spans="1:2">
      <c r="A36878" s="1">
        <v>2080100309706</v>
      </c>
      <c r="B36878" t="s">
        <v>34685</v>
      </c>
    </row>
    <row r="36879" spans="1:2">
      <c r="A36879" s="1">
        <v>2080100309713</v>
      </c>
      <c r="B36879" t="s">
        <v>34686</v>
      </c>
    </row>
    <row r="36880" spans="1:2">
      <c r="A36880" s="1">
        <v>2080100309720</v>
      </c>
      <c r="B36880" t="s">
        <v>34687</v>
      </c>
    </row>
    <row r="36881" spans="1:2">
      <c r="A36881" s="1">
        <v>2080100309737</v>
      </c>
      <c r="B36881" t="s">
        <v>34688</v>
      </c>
    </row>
    <row r="36882" spans="1:2">
      <c r="A36882" s="1">
        <v>2080100309744</v>
      </c>
      <c r="B36882" t="s">
        <v>34689</v>
      </c>
    </row>
    <row r="36883" spans="1:2">
      <c r="A36883" s="1">
        <v>2080100309751</v>
      </c>
      <c r="B36883" t="s">
        <v>34690</v>
      </c>
    </row>
    <row r="36884" spans="1:2">
      <c r="A36884" s="1">
        <v>2080100309768</v>
      </c>
      <c r="B36884" t="s">
        <v>34691</v>
      </c>
    </row>
    <row r="36885" spans="1:2">
      <c r="A36885" s="1">
        <v>2080100309775</v>
      </c>
      <c r="B36885" t="s">
        <v>34692</v>
      </c>
    </row>
    <row r="36886" spans="1:2">
      <c r="A36886" s="1">
        <v>2080100309782</v>
      </c>
      <c r="B36886" t="s">
        <v>34693</v>
      </c>
    </row>
    <row r="36887" spans="1:2">
      <c r="A36887" s="1">
        <v>2080100309799</v>
      </c>
      <c r="B36887" t="s">
        <v>34694</v>
      </c>
    </row>
    <row r="36888" spans="1:2">
      <c r="A36888" s="1">
        <v>2080100309805</v>
      </c>
      <c r="B36888" t="s">
        <v>34695</v>
      </c>
    </row>
    <row r="36889" spans="1:2">
      <c r="A36889" s="1">
        <v>2080100309812</v>
      </c>
      <c r="B36889" t="s">
        <v>34696</v>
      </c>
    </row>
    <row r="36890" spans="1:2">
      <c r="A36890" s="1">
        <v>2080100309829</v>
      </c>
      <c r="B36890" t="s">
        <v>34697</v>
      </c>
    </row>
    <row r="36891" spans="1:2">
      <c r="A36891" s="1">
        <v>2080100309836</v>
      </c>
      <c r="B36891" t="s">
        <v>34698</v>
      </c>
    </row>
    <row r="36892" spans="1:2">
      <c r="A36892" s="1">
        <v>2080100309843</v>
      </c>
      <c r="B36892" t="s">
        <v>24003</v>
      </c>
    </row>
    <row r="36893" spans="1:2">
      <c r="A36893" s="1">
        <v>2080100309850</v>
      </c>
      <c r="B36893" t="s">
        <v>27004</v>
      </c>
    </row>
    <row r="36894" spans="1:2">
      <c r="A36894" s="1">
        <v>2080100309867</v>
      </c>
      <c r="B36894" t="s">
        <v>34699</v>
      </c>
    </row>
    <row r="36895" spans="1:2">
      <c r="A36895" s="1">
        <v>2080100309874</v>
      </c>
      <c r="B36895" t="s">
        <v>34700</v>
      </c>
    </row>
    <row r="36896" spans="1:2">
      <c r="A36896" s="1">
        <v>2080100309881</v>
      </c>
      <c r="B36896" t="s">
        <v>34701</v>
      </c>
    </row>
    <row r="36897" spans="1:2">
      <c r="A36897" s="1">
        <v>2080100309898</v>
      </c>
      <c r="B36897" t="s">
        <v>34702</v>
      </c>
    </row>
    <row r="36898" spans="1:2">
      <c r="A36898" s="1">
        <v>2080100309904</v>
      </c>
      <c r="B36898" t="s">
        <v>34703</v>
      </c>
    </row>
    <row r="36899" spans="1:2">
      <c r="A36899" s="1">
        <v>2080100309911</v>
      </c>
      <c r="B36899" t="s">
        <v>34704</v>
      </c>
    </row>
    <row r="36900" spans="1:2">
      <c r="A36900" s="1">
        <v>2080100309928</v>
      </c>
      <c r="B36900" t="s">
        <v>34705</v>
      </c>
    </row>
    <row r="36901" spans="1:2">
      <c r="A36901" s="1">
        <v>2080100309935</v>
      </c>
      <c r="B36901" t="s">
        <v>34706</v>
      </c>
    </row>
    <row r="36902" spans="1:2">
      <c r="A36902" s="1">
        <v>2080100309942</v>
      </c>
      <c r="B36902" t="s">
        <v>34707</v>
      </c>
    </row>
    <row r="36903" spans="1:2">
      <c r="A36903" s="1">
        <v>2080100309959</v>
      </c>
      <c r="B36903" t="s">
        <v>34708</v>
      </c>
    </row>
    <row r="36904" spans="1:2">
      <c r="A36904" s="1">
        <v>2080100309966</v>
      </c>
      <c r="B36904" t="s">
        <v>34709</v>
      </c>
    </row>
    <row r="36905" spans="1:2">
      <c r="A36905" s="1">
        <v>2080100309973</v>
      </c>
      <c r="B36905" t="s">
        <v>34710</v>
      </c>
    </row>
    <row r="36906" spans="1:2">
      <c r="A36906" s="1">
        <v>2080100309980</v>
      </c>
      <c r="B36906" t="s">
        <v>34711</v>
      </c>
    </row>
    <row r="36907" spans="1:2">
      <c r="A36907" s="1">
        <v>2080100309997</v>
      </c>
      <c r="B36907" t="s">
        <v>34712</v>
      </c>
    </row>
    <row r="36908" spans="1:2">
      <c r="A36908" s="1">
        <v>2080100310009</v>
      </c>
      <c r="B36908" t="s">
        <v>34713</v>
      </c>
    </row>
    <row r="36909" spans="1:2">
      <c r="A36909" s="1">
        <v>2080100310016</v>
      </c>
      <c r="B36909" t="s">
        <v>34714</v>
      </c>
    </row>
    <row r="36910" spans="1:2">
      <c r="A36910" s="1">
        <v>2080100310023</v>
      </c>
      <c r="B36910" t="s">
        <v>34715</v>
      </c>
    </row>
    <row r="36911" spans="1:2">
      <c r="A36911" s="1">
        <v>2080100310030</v>
      </c>
      <c r="B36911" t="s">
        <v>34716</v>
      </c>
    </row>
    <row r="36912" spans="1:2">
      <c r="A36912" s="1">
        <v>2080100310047</v>
      </c>
      <c r="B36912" t="s">
        <v>34717</v>
      </c>
    </row>
    <row r="36913" spans="1:2">
      <c r="A36913" s="1">
        <v>2080100310054</v>
      </c>
      <c r="B36913" t="s">
        <v>34718</v>
      </c>
    </row>
    <row r="36914" spans="1:2">
      <c r="A36914" s="1">
        <v>2080100310061</v>
      </c>
      <c r="B36914" t="s">
        <v>34719</v>
      </c>
    </row>
    <row r="36915" spans="1:2">
      <c r="A36915" s="1">
        <v>2080100310078</v>
      </c>
      <c r="B36915" t="s">
        <v>34720</v>
      </c>
    </row>
    <row r="36916" spans="1:2">
      <c r="A36916" s="1">
        <v>2080100310085</v>
      </c>
      <c r="B36916" t="s">
        <v>34721</v>
      </c>
    </row>
    <row r="36917" spans="1:2">
      <c r="A36917" s="1">
        <v>2080100310092</v>
      </c>
      <c r="B36917" t="s">
        <v>34722</v>
      </c>
    </row>
    <row r="36918" spans="1:2">
      <c r="A36918" s="1">
        <v>2080100310108</v>
      </c>
      <c r="B36918" t="s">
        <v>34723</v>
      </c>
    </row>
    <row r="36919" spans="1:2">
      <c r="A36919" s="1">
        <v>2080100310115</v>
      </c>
      <c r="B36919" t="s">
        <v>34724</v>
      </c>
    </row>
    <row r="36920" spans="1:2">
      <c r="A36920" s="1">
        <v>2080100310122</v>
      </c>
      <c r="B36920" t="s">
        <v>34725</v>
      </c>
    </row>
    <row r="36921" spans="1:2">
      <c r="A36921" s="1">
        <v>2080100310139</v>
      </c>
      <c r="B36921" t="s">
        <v>34726</v>
      </c>
    </row>
    <row r="36922" spans="1:2">
      <c r="A36922" s="1">
        <v>2080100310146</v>
      </c>
      <c r="B36922" t="s">
        <v>34727</v>
      </c>
    </row>
    <row r="36923" spans="1:2">
      <c r="A36923" s="1">
        <v>2080100310153</v>
      </c>
      <c r="B36923" t="s">
        <v>34728</v>
      </c>
    </row>
    <row r="36924" spans="1:2">
      <c r="A36924" s="1">
        <v>2080100310160</v>
      </c>
      <c r="B36924" t="s">
        <v>34729</v>
      </c>
    </row>
    <row r="36925" spans="1:2">
      <c r="A36925" s="1">
        <v>2080100310177</v>
      </c>
      <c r="B36925" t="s">
        <v>34730</v>
      </c>
    </row>
    <row r="36926" spans="1:2">
      <c r="A36926" s="1">
        <v>2080100310184</v>
      </c>
      <c r="B36926" t="s">
        <v>34731</v>
      </c>
    </row>
    <row r="36927" spans="1:2">
      <c r="A36927" s="1">
        <v>2080100310191</v>
      </c>
      <c r="B36927" t="s">
        <v>34732</v>
      </c>
    </row>
    <row r="36928" spans="1:2">
      <c r="A36928" s="1">
        <v>2080100310207</v>
      </c>
      <c r="B36928" t="s">
        <v>34733</v>
      </c>
    </row>
    <row r="36929" spans="1:2">
      <c r="A36929" s="1">
        <v>2080100310214</v>
      </c>
      <c r="B36929" t="s">
        <v>34734</v>
      </c>
    </row>
    <row r="36930" spans="1:2">
      <c r="A36930" s="1">
        <v>2080100310221</v>
      </c>
      <c r="B36930" t="s">
        <v>34735</v>
      </c>
    </row>
    <row r="36931" spans="1:2">
      <c r="A36931" s="1">
        <v>2080100310238</v>
      </c>
      <c r="B36931" t="s">
        <v>34736</v>
      </c>
    </row>
    <row r="36932" spans="1:2">
      <c r="A36932" s="1">
        <v>2080100310245</v>
      </c>
      <c r="B36932" t="s">
        <v>34737</v>
      </c>
    </row>
    <row r="36933" spans="1:2">
      <c r="A36933" s="1">
        <v>2080100310252</v>
      </c>
      <c r="B36933" t="s">
        <v>34738</v>
      </c>
    </row>
    <row r="36934" spans="1:2">
      <c r="A36934" s="1">
        <v>2080100310269</v>
      </c>
      <c r="B36934" t="s">
        <v>34739</v>
      </c>
    </row>
    <row r="36935" spans="1:2">
      <c r="A36935" s="1">
        <v>2080100310276</v>
      </c>
      <c r="B36935" t="s">
        <v>34740</v>
      </c>
    </row>
    <row r="36936" spans="1:2">
      <c r="A36936" s="1">
        <v>2080100310283</v>
      </c>
      <c r="B36936" t="s">
        <v>34741</v>
      </c>
    </row>
    <row r="36937" spans="1:2">
      <c r="A36937" s="1">
        <v>2080100310290</v>
      </c>
      <c r="B36937" t="s">
        <v>34742</v>
      </c>
    </row>
    <row r="36938" spans="1:2">
      <c r="A36938" s="1">
        <v>2080100310306</v>
      </c>
      <c r="B36938" t="s">
        <v>34743</v>
      </c>
    </row>
    <row r="36939" spans="1:2">
      <c r="A36939" s="1">
        <v>2080100310313</v>
      </c>
      <c r="B36939" t="s">
        <v>34744</v>
      </c>
    </row>
    <row r="36940" spans="1:2">
      <c r="A36940" s="1">
        <v>2080100310320</v>
      </c>
      <c r="B36940" t="s">
        <v>34745</v>
      </c>
    </row>
    <row r="36941" spans="1:2">
      <c r="A36941" s="1">
        <v>2080100310337</v>
      </c>
      <c r="B36941" t="s">
        <v>34746</v>
      </c>
    </row>
    <row r="36942" spans="1:2">
      <c r="A36942" s="1">
        <v>2080100310344</v>
      </c>
      <c r="B36942" t="s">
        <v>34747</v>
      </c>
    </row>
    <row r="36943" spans="1:2">
      <c r="A36943" s="1">
        <v>2080100310351</v>
      </c>
      <c r="B36943" t="s">
        <v>34748</v>
      </c>
    </row>
    <row r="36944" spans="1:2">
      <c r="A36944" s="1">
        <v>2080100310368</v>
      </c>
      <c r="B36944" t="s">
        <v>34749</v>
      </c>
    </row>
    <row r="36945" spans="1:2">
      <c r="A36945" s="1">
        <v>2080100310375</v>
      </c>
      <c r="B36945" t="s">
        <v>34750</v>
      </c>
    </row>
    <row r="36946" spans="1:2">
      <c r="A36946" s="1">
        <v>2080100310382</v>
      </c>
      <c r="B36946" t="s">
        <v>34751</v>
      </c>
    </row>
    <row r="36947" spans="1:2">
      <c r="A36947" s="1">
        <v>2080100310399</v>
      </c>
      <c r="B36947" t="s">
        <v>34752</v>
      </c>
    </row>
    <row r="36948" spans="1:2">
      <c r="A36948" s="1">
        <v>2080100310405</v>
      </c>
      <c r="B36948" t="s">
        <v>34753</v>
      </c>
    </row>
    <row r="36949" spans="1:2">
      <c r="A36949" s="1">
        <v>2080100310412</v>
      </c>
      <c r="B36949" t="s">
        <v>34754</v>
      </c>
    </row>
    <row r="36950" spans="1:2">
      <c r="A36950" s="1">
        <v>2080100310429</v>
      </c>
      <c r="B36950" t="s">
        <v>34755</v>
      </c>
    </row>
    <row r="36951" spans="1:2">
      <c r="A36951" s="1">
        <v>2080100310436</v>
      </c>
      <c r="B36951" t="s">
        <v>34756</v>
      </c>
    </row>
    <row r="36952" spans="1:2">
      <c r="A36952" s="1">
        <v>2080100310443</v>
      </c>
      <c r="B36952" t="s">
        <v>34757</v>
      </c>
    </row>
    <row r="36953" spans="1:2">
      <c r="A36953" s="1">
        <v>2080100310450</v>
      </c>
      <c r="B36953" t="s">
        <v>34758</v>
      </c>
    </row>
    <row r="36954" spans="1:2">
      <c r="A36954" s="1">
        <v>2080100310467</v>
      </c>
      <c r="B36954" t="s">
        <v>34759</v>
      </c>
    </row>
    <row r="36955" spans="1:2">
      <c r="A36955" s="1">
        <v>2080100310474</v>
      </c>
      <c r="B36955" t="s">
        <v>34760</v>
      </c>
    </row>
    <row r="36956" spans="1:2">
      <c r="A36956" s="1">
        <v>2080100310481</v>
      </c>
      <c r="B36956" t="s">
        <v>34761</v>
      </c>
    </row>
    <row r="36957" spans="1:2">
      <c r="A36957" s="1">
        <v>2080100310498</v>
      </c>
      <c r="B36957" t="s">
        <v>34762</v>
      </c>
    </row>
    <row r="36958" spans="1:2">
      <c r="A36958" s="1">
        <v>2080100310504</v>
      </c>
      <c r="B36958" t="s">
        <v>34763</v>
      </c>
    </row>
    <row r="36959" spans="1:2">
      <c r="A36959" s="1">
        <v>2080100310511</v>
      </c>
      <c r="B36959" t="s">
        <v>34764</v>
      </c>
    </row>
    <row r="36960" spans="1:2">
      <c r="A36960" s="1">
        <v>2080100310528</v>
      </c>
      <c r="B36960" t="s">
        <v>34765</v>
      </c>
    </row>
    <row r="36961" spans="1:2">
      <c r="A36961" s="1">
        <v>2080100310535</v>
      </c>
      <c r="B36961" t="s">
        <v>34766</v>
      </c>
    </row>
    <row r="36962" spans="1:2">
      <c r="A36962" s="1">
        <v>2080100310542</v>
      </c>
      <c r="B36962" t="s">
        <v>34767</v>
      </c>
    </row>
    <row r="36963" spans="1:2">
      <c r="A36963" s="1">
        <v>2080100310559</v>
      </c>
      <c r="B36963" t="s">
        <v>34768</v>
      </c>
    </row>
    <row r="36964" spans="1:2">
      <c r="A36964" s="1">
        <v>2080100310566</v>
      </c>
      <c r="B36964" t="s">
        <v>34769</v>
      </c>
    </row>
    <row r="36965" spans="1:2">
      <c r="A36965" s="1">
        <v>2080100310573</v>
      </c>
      <c r="B36965" t="s">
        <v>34770</v>
      </c>
    </row>
    <row r="36966" spans="1:2">
      <c r="A36966" s="1">
        <v>2080100310580</v>
      </c>
      <c r="B36966" t="s">
        <v>34771</v>
      </c>
    </row>
    <row r="36967" spans="1:2">
      <c r="A36967" s="1">
        <v>2080100310597</v>
      </c>
      <c r="B36967" t="s">
        <v>34772</v>
      </c>
    </row>
    <row r="36968" spans="1:2">
      <c r="A36968" s="1">
        <v>2080100310603</v>
      </c>
      <c r="B36968" t="s">
        <v>34773</v>
      </c>
    </row>
    <row r="36969" spans="1:2">
      <c r="A36969" s="1">
        <v>2080100310610</v>
      </c>
      <c r="B36969" t="s">
        <v>34774</v>
      </c>
    </row>
    <row r="36970" spans="1:2">
      <c r="A36970" s="1">
        <v>2080100310627</v>
      </c>
      <c r="B36970" t="s">
        <v>34775</v>
      </c>
    </row>
    <row r="36971" spans="1:2">
      <c r="A36971" s="1">
        <v>2080100310634</v>
      </c>
      <c r="B36971" t="s">
        <v>34776</v>
      </c>
    </row>
    <row r="36972" spans="1:2">
      <c r="A36972" s="1">
        <v>2080100310641</v>
      </c>
      <c r="B36972" t="s">
        <v>34777</v>
      </c>
    </row>
    <row r="36973" spans="1:2">
      <c r="A36973" s="1">
        <v>2080100310658</v>
      </c>
      <c r="B36973" t="s">
        <v>34778</v>
      </c>
    </row>
    <row r="36974" spans="1:2">
      <c r="A36974" s="1">
        <v>2080100310665</v>
      </c>
      <c r="B36974" t="s">
        <v>34779</v>
      </c>
    </row>
    <row r="36975" spans="1:2">
      <c r="A36975" s="1">
        <v>2080100310672</v>
      </c>
      <c r="B36975" t="s">
        <v>34780</v>
      </c>
    </row>
    <row r="36976" spans="1:2">
      <c r="A36976" s="1">
        <v>2080100310689</v>
      </c>
      <c r="B36976" t="s">
        <v>34781</v>
      </c>
    </row>
    <row r="36977" spans="1:2">
      <c r="A36977" s="1">
        <v>2080100310696</v>
      </c>
      <c r="B36977" t="s">
        <v>34782</v>
      </c>
    </row>
    <row r="36978" spans="1:2">
      <c r="A36978" s="1">
        <v>2080100310702</v>
      </c>
      <c r="B36978" t="s">
        <v>34783</v>
      </c>
    </row>
    <row r="36979" spans="1:2">
      <c r="A36979" s="1">
        <v>2080100310719</v>
      </c>
      <c r="B36979" t="s">
        <v>34784</v>
      </c>
    </row>
    <row r="36980" spans="1:2">
      <c r="A36980" s="1">
        <v>2080100310726</v>
      </c>
      <c r="B36980" t="s">
        <v>34785</v>
      </c>
    </row>
    <row r="36981" spans="1:2">
      <c r="A36981" s="1">
        <v>2080100310733</v>
      </c>
      <c r="B36981" t="s">
        <v>34786</v>
      </c>
    </row>
    <row r="36982" spans="1:2">
      <c r="A36982" s="1">
        <v>2080100310740</v>
      </c>
      <c r="B36982" t="s">
        <v>34787</v>
      </c>
    </row>
    <row r="36983" spans="1:2">
      <c r="A36983" s="1">
        <v>2080100310757</v>
      </c>
      <c r="B36983" t="s">
        <v>34788</v>
      </c>
    </row>
    <row r="36984" spans="1:2">
      <c r="A36984" s="1">
        <v>2080100310764</v>
      </c>
      <c r="B36984" t="s">
        <v>34789</v>
      </c>
    </row>
    <row r="36985" spans="1:2">
      <c r="A36985" s="1">
        <v>2080100310771</v>
      </c>
      <c r="B36985" t="s">
        <v>34790</v>
      </c>
    </row>
    <row r="36986" spans="1:2">
      <c r="A36986" s="1">
        <v>2080100310788</v>
      </c>
      <c r="B36986" t="s">
        <v>34791</v>
      </c>
    </row>
    <row r="36987" spans="1:2">
      <c r="A36987" s="1">
        <v>2080100310795</v>
      </c>
      <c r="B36987" t="s">
        <v>34792</v>
      </c>
    </row>
    <row r="36988" spans="1:2">
      <c r="A36988" s="1">
        <v>2080100310801</v>
      </c>
      <c r="B36988" t="s">
        <v>34793</v>
      </c>
    </row>
    <row r="36989" spans="1:2">
      <c r="A36989" s="1">
        <v>2080100310818</v>
      </c>
      <c r="B36989" t="s">
        <v>34794</v>
      </c>
    </row>
    <row r="36990" spans="1:2">
      <c r="A36990" s="1">
        <v>2080100310825</v>
      </c>
      <c r="B36990" t="s">
        <v>34795</v>
      </c>
    </row>
    <row r="36991" spans="1:2">
      <c r="A36991" s="1">
        <v>2080100310832</v>
      </c>
      <c r="B36991" t="s">
        <v>34796</v>
      </c>
    </row>
    <row r="36992" spans="1:2">
      <c r="A36992" s="1">
        <v>2080100310849</v>
      </c>
      <c r="B36992" t="s">
        <v>34797</v>
      </c>
    </row>
    <row r="36993" spans="1:2">
      <c r="A36993" s="1">
        <v>2080100310856</v>
      </c>
      <c r="B36993" t="s">
        <v>34798</v>
      </c>
    </row>
    <row r="36994" spans="1:2">
      <c r="A36994" s="1">
        <v>2080100310863</v>
      </c>
      <c r="B36994" t="s">
        <v>34799</v>
      </c>
    </row>
    <row r="36995" spans="1:2">
      <c r="A36995" s="1">
        <v>2080100310870</v>
      </c>
      <c r="B36995" t="s">
        <v>34800</v>
      </c>
    </row>
    <row r="36996" spans="1:2">
      <c r="A36996" s="1">
        <v>2080100310887</v>
      </c>
      <c r="B36996" t="s">
        <v>34801</v>
      </c>
    </row>
    <row r="36997" spans="1:2">
      <c r="A36997" s="1">
        <v>2080100310894</v>
      </c>
      <c r="B36997" t="s">
        <v>34802</v>
      </c>
    </row>
    <row r="36998" spans="1:2">
      <c r="A36998" s="1">
        <v>2080100310900</v>
      </c>
      <c r="B36998" t="s">
        <v>34803</v>
      </c>
    </row>
    <row r="36999" spans="1:2">
      <c r="A36999" s="1">
        <v>2080100310917</v>
      </c>
      <c r="B36999" t="s">
        <v>34804</v>
      </c>
    </row>
    <row r="37000" spans="1:2">
      <c r="A37000" s="1">
        <v>2080100310924</v>
      </c>
      <c r="B37000" t="s">
        <v>34805</v>
      </c>
    </row>
    <row r="37001" spans="1:2">
      <c r="A37001" s="1">
        <v>2080100310931</v>
      </c>
      <c r="B37001" t="s">
        <v>34806</v>
      </c>
    </row>
    <row r="37002" spans="1:2">
      <c r="A37002" s="1">
        <v>2080100310948</v>
      </c>
      <c r="B37002" t="s">
        <v>34807</v>
      </c>
    </row>
    <row r="37003" spans="1:2">
      <c r="A37003" s="1">
        <v>2080100310955</v>
      </c>
      <c r="B37003" t="s">
        <v>34808</v>
      </c>
    </row>
    <row r="37004" spans="1:2">
      <c r="A37004" s="1">
        <v>2080100310962</v>
      </c>
      <c r="B37004" t="s">
        <v>34809</v>
      </c>
    </row>
    <row r="37005" spans="1:2">
      <c r="A37005" s="1">
        <v>2080100310979</v>
      </c>
      <c r="B37005" t="s">
        <v>34810</v>
      </c>
    </row>
    <row r="37006" spans="1:2">
      <c r="A37006" s="1">
        <v>2080100310986</v>
      </c>
      <c r="B37006" t="s">
        <v>34811</v>
      </c>
    </row>
    <row r="37007" spans="1:2">
      <c r="A37007" s="1">
        <v>2080100310993</v>
      </c>
      <c r="B37007" t="s">
        <v>34812</v>
      </c>
    </row>
    <row r="37008" spans="1:2">
      <c r="A37008" s="1">
        <v>2080100311006</v>
      </c>
      <c r="B37008" t="s">
        <v>34813</v>
      </c>
    </row>
    <row r="37009" spans="1:2">
      <c r="A37009" s="1">
        <v>2080100311013</v>
      </c>
      <c r="B37009" t="s">
        <v>34814</v>
      </c>
    </row>
    <row r="37010" spans="1:2">
      <c r="A37010" s="1">
        <v>2080100311020</v>
      </c>
      <c r="B37010" t="s">
        <v>34815</v>
      </c>
    </row>
    <row r="37011" spans="1:2">
      <c r="A37011" s="1">
        <v>2080100311037</v>
      </c>
      <c r="B37011" t="s">
        <v>34816</v>
      </c>
    </row>
    <row r="37012" spans="1:2">
      <c r="A37012" s="1">
        <v>2080100311044</v>
      </c>
      <c r="B37012" t="s">
        <v>34817</v>
      </c>
    </row>
    <row r="37013" spans="1:2">
      <c r="A37013" s="1">
        <v>2080100311051</v>
      </c>
      <c r="B37013" t="s">
        <v>34818</v>
      </c>
    </row>
    <row r="37014" spans="1:2">
      <c r="A37014" s="1">
        <v>2080100311068</v>
      </c>
      <c r="B37014" t="s">
        <v>34819</v>
      </c>
    </row>
    <row r="37015" spans="1:2">
      <c r="A37015" s="1">
        <v>2080100311075</v>
      </c>
      <c r="B37015" t="s">
        <v>34820</v>
      </c>
    </row>
    <row r="37016" spans="1:2">
      <c r="A37016" s="1">
        <v>2080100311082</v>
      </c>
      <c r="B37016" t="s">
        <v>34821</v>
      </c>
    </row>
    <row r="37017" spans="1:2">
      <c r="A37017" s="1">
        <v>2080100311099</v>
      </c>
      <c r="B37017" t="s">
        <v>34822</v>
      </c>
    </row>
    <row r="37018" spans="1:2">
      <c r="A37018" s="1">
        <v>2080100311105</v>
      </c>
      <c r="B37018" t="s">
        <v>34823</v>
      </c>
    </row>
    <row r="37019" spans="1:2">
      <c r="A37019" s="1">
        <v>2080100311112</v>
      </c>
      <c r="B37019" t="s">
        <v>34824</v>
      </c>
    </row>
    <row r="37020" spans="1:2">
      <c r="A37020" s="1">
        <v>2080100311129</v>
      </c>
      <c r="B37020" t="s">
        <v>34825</v>
      </c>
    </row>
    <row r="37021" spans="1:2">
      <c r="A37021" s="1">
        <v>2080100311136</v>
      </c>
      <c r="B37021" t="s">
        <v>34826</v>
      </c>
    </row>
    <row r="37022" spans="1:2">
      <c r="A37022" s="1">
        <v>2080100311143</v>
      </c>
      <c r="B37022" t="s">
        <v>34827</v>
      </c>
    </row>
    <row r="37023" spans="1:2">
      <c r="A37023" s="1">
        <v>2080100311150</v>
      </c>
      <c r="B37023" t="s">
        <v>34828</v>
      </c>
    </row>
    <row r="37024" spans="1:2">
      <c r="A37024" s="1">
        <v>2080100311167</v>
      </c>
      <c r="B37024" t="s">
        <v>34829</v>
      </c>
    </row>
    <row r="37025" spans="1:2">
      <c r="A37025" s="1">
        <v>2080100311174</v>
      </c>
      <c r="B37025" t="s">
        <v>34830</v>
      </c>
    </row>
    <row r="37026" spans="1:2">
      <c r="A37026" s="1">
        <v>2080100311181</v>
      </c>
      <c r="B37026" t="s">
        <v>34831</v>
      </c>
    </row>
    <row r="37027" spans="1:2">
      <c r="A37027" s="1">
        <v>2080100311198</v>
      </c>
      <c r="B37027" t="s">
        <v>34832</v>
      </c>
    </row>
    <row r="37028" spans="1:2">
      <c r="A37028" s="1">
        <v>2080100311204</v>
      </c>
      <c r="B37028" t="s">
        <v>34833</v>
      </c>
    </row>
    <row r="37029" spans="1:2">
      <c r="A37029" s="1">
        <v>2080100311211</v>
      </c>
      <c r="B37029" t="s">
        <v>34834</v>
      </c>
    </row>
    <row r="37030" spans="1:2">
      <c r="A37030" s="1">
        <v>2080100311228</v>
      </c>
      <c r="B37030" t="s">
        <v>34835</v>
      </c>
    </row>
    <row r="37031" spans="1:2">
      <c r="A37031" s="1">
        <v>2080100311235</v>
      </c>
      <c r="B37031" t="s">
        <v>34836</v>
      </c>
    </row>
    <row r="37032" spans="1:2">
      <c r="A37032" s="1">
        <v>2080100311242</v>
      </c>
      <c r="B37032" t="s">
        <v>34837</v>
      </c>
    </row>
    <row r="37033" spans="1:2">
      <c r="A37033" s="1">
        <v>2080100311259</v>
      </c>
      <c r="B37033" t="s">
        <v>34838</v>
      </c>
    </row>
    <row r="37034" spans="1:2">
      <c r="A37034" s="1">
        <v>2080100311266</v>
      </c>
      <c r="B37034" t="s">
        <v>34839</v>
      </c>
    </row>
    <row r="37035" spans="1:2">
      <c r="A37035" s="1">
        <v>2080100311273</v>
      </c>
      <c r="B37035" t="s">
        <v>34840</v>
      </c>
    </row>
    <row r="37036" spans="1:2">
      <c r="A37036" s="1">
        <v>2080100311280</v>
      </c>
      <c r="B37036" t="s">
        <v>34841</v>
      </c>
    </row>
    <row r="37037" spans="1:2">
      <c r="A37037" s="1">
        <v>2080100311297</v>
      </c>
      <c r="B37037" t="s">
        <v>34842</v>
      </c>
    </row>
    <row r="37038" spans="1:2">
      <c r="A37038" s="1">
        <v>2080100311303</v>
      </c>
      <c r="B37038" t="s">
        <v>34843</v>
      </c>
    </row>
    <row r="37039" spans="1:2">
      <c r="A37039" s="1">
        <v>2080100311310</v>
      </c>
      <c r="B37039" t="s">
        <v>34844</v>
      </c>
    </row>
    <row r="37040" spans="1:2">
      <c r="A37040" s="1">
        <v>2080100311327</v>
      </c>
      <c r="B37040" t="s">
        <v>34845</v>
      </c>
    </row>
    <row r="37041" spans="1:2">
      <c r="A37041" s="1">
        <v>2080100311334</v>
      </c>
      <c r="B37041" t="s">
        <v>34846</v>
      </c>
    </row>
    <row r="37042" spans="1:2">
      <c r="A37042" s="1">
        <v>2080100311341</v>
      </c>
      <c r="B37042" t="s">
        <v>34847</v>
      </c>
    </row>
    <row r="37043" spans="1:2">
      <c r="A37043" s="1">
        <v>2080100311358</v>
      </c>
      <c r="B37043" t="s">
        <v>34848</v>
      </c>
    </row>
    <row r="37044" spans="1:2">
      <c r="A37044" s="1">
        <v>2080100311365</v>
      </c>
      <c r="B37044" t="s">
        <v>34849</v>
      </c>
    </row>
    <row r="37045" spans="1:2">
      <c r="A37045" s="1">
        <v>2080100311372</v>
      </c>
      <c r="B37045" t="s">
        <v>34850</v>
      </c>
    </row>
    <row r="37046" spans="1:2">
      <c r="A37046" s="1">
        <v>2080100311389</v>
      </c>
      <c r="B37046" t="s">
        <v>34851</v>
      </c>
    </row>
    <row r="37047" spans="1:2">
      <c r="A37047" s="1">
        <v>2080100311396</v>
      </c>
      <c r="B37047" t="s">
        <v>34852</v>
      </c>
    </row>
    <row r="37048" spans="1:2">
      <c r="A37048" s="1">
        <v>2080100311402</v>
      </c>
      <c r="B37048" t="s">
        <v>34853</v>
      </c>
    </row>
    <row r="37049" spans="1:2">
      <c r="A37049" s="1">
        <v>2080100311419</v>
      </c>
      <c r="B37049" t="s">
        <v>34854</v>
      </c>
    </row>
    <row r="37050" spans="1:2">
      <c r="A37050" s="1">
        <v>2080100311426</v>
      </c>
      <c r="B37050" t="s">
        <v>34855</v>
      </c>
    </row>
    <row r="37051" spans="1:2">
      <c r="A37051" s="1">
        <v>2080100311433</v>
      </c>
      <c r="B37051" t="s">
        <v>34856</v>
      </c>
    </row>
    <row r="37052" spans="1:2">
      <c r="A37052" s="1">
        <v>2080100311440</v>
      </c>
      <c r="B37052" t="s">
        <v>34857</v>
      </c>
    </row>
    <row r="37053" spans="1:2">
      <c r="A37053" s="1">
        <v>2080100311457</v>
      </c>
      <c r="B37053" t="s">
        <v>34858</v>
      </c>
    </row>
    <row r="37054" spans="1:2">
      <c r="A37054" s="1">
        <v>2080100311464</v>
      </c>
      <c r="B37054" t="s">
        <v>34859</v>
      </c>
    </row>
    <row r="37055" spans="1:2">
      <c r="A37055" s="1">
        <v>2080100311471</v>
      </c>
      <c r="B37055" t="s">
        <v>34860</v>
      </c>
    </row>
    <row r="37056" spans="1:2">
      <c r="A37056" s="1">
        <v>2080100311488</v>
      </c>
      <c r="B37056" t="s">
        <v>34861</v>
      </c>
    </row>
    <row r="37057" spans="1:2">
      <c r="A37057" s="1">
        <v>2080100311495</v>
      </c>
      <c r="B37057" t="s">
        <v>34862</v>
      </c>
    </row>
    <row r="37058" spans="1:2">
      <c r="A37058" s="1">
        <v>2080100311501</v>
      </c>
      <c r="B37058" t="s">
        <v>34863</v>
      </c>
    </row>
    <row r="37059" spans="1:2">
      <c r="A37059" s="1">
        <v>2080100311518</v>
      </c>
      <c r="B37059" t="s">
        <v>34864</v>
      </c>
    </row>
    <row r="37060" spans="1:2">
      <c r="A37060" s="1">
        <v>2080100311525</v>
      </c>
      <c r="B37060" t="s">
        <v>34865</v>
      </c>
    </row>
    <row r="37061" spans="1:2">
      <c r="A37061" s="1">
        <v>2080100311532</v>
      </c>
      <c r="B37061" t="s">
        <v>34866</v>
      </c>
    </row>
    <row r="37062" spans="1:2">
      <c r="A37062" s="1">
        <v>2080100311549</v>
      </c>
      <c r="B37062" t="s">
        <v>34867</v>
      </c>
    </row>
    <row r="37063" spans="1:2">
      <c r="A37063" s="1">
        <v>2080100311556</v>
      </c>
      <c r="B37063" t="s">
        <v>34868</v>
      </c>
    </row>
    <row r="37064" spans="1:2">
      <c r="A37064" s="1">
        <v>2080100311563</v>
      </c>
      <c r="B37064" t="s">
        <v>34869</v>
      </c>
    </row>
    <row r="37065" spans="1:2">
      <c r="A37065" s="1">
        <v>2080100311570</v>
      </c>
      <c r="B37065" t="s">
        <v>34870</v>
      </c>
    </row>
    <row r="37066" spans="1:2">
      <c r="A37066" s="1">
        <v>2080100311587</v>
      </c>
      <c r="B37066" t="s">
        <v>34871</v>
      </c>
    </row>
    <row r="37067" spans="1:2">
      <c r="A37067" s="1">
        <v>2080100311594</v>
      </c>
      <c r="B37067" t="s">
        <v>34872</v>
      </c>
    </row>
    <row r="37068" spans="1:2">
      <c r="A37068" s="1">
        <v>2080100311600</v>
      </c>
      <c r="B37068" t="s">
        <v>34873</v>
      </c>
    </row>
    <row r="37069" spans="1:2">
      <c r="A37069" s="1">
        <v>2080100311617</v>
      </c>
      <c r="B37069" t="s">
        <v>34874</v>
      </c>
    </row>
    <row r="37070" spans="1:2">
      <c r="A37070" s="1">
        <v>2080100311624</v>
      </c>
      <c r="B37070" t="s">
        <v>34875</v>
      </c>
    </row>
    <row r="37071" spans="1:2">
      <c r="A37071" s="1">
        <v>2080100311631</v>
      </c>
      <c r="B37071" t="s">
        <v>34876</v>
      </c>
    </row>
    <row r="37072" spans="1:2">
      <c r="A37072" s="1">
        <v>2080100311648</v>
      </c>
      <c r="B37072" t="s">
        <v>34877</v>
      </c>
    </row>
    <row r="37073" spans="1:2">
      <c r="A37073" s="1">
        <v>2080100311655</v>
      </c>
      <c r="B37073" t="s">
        <v>34878</v>
      </c>
    </row>
    <row r="37074" spans="1:2">
      <c r="A37074" s="1">
        <v>2080100311662</v>
      </c>
      <c r="B37074" t="s">
        <v>34879</v>
      </c>
    </row>
    <row r="37075" spans="1:2">
      <c r="A37075" s="1">
        <v>2080100311679</v>
      </c>
      <c r="B37075" t="s">
        <v>34880</v>
      </c>
    </row>
    <row r="37076" spans="1:2">
      <c r="A37076" s="1">
        <v>2080100311686</v>
      </c>
      <c r="B37076" t="s">
        <v>34881</v>
      </c>
    </row>
    <row r="37077" spans="1:2">
      <c r="A37077" s="1">
        <v>2080100311693</v>
      </c>
      <c r="B37077" t="s">
        <v>34882</v>
      </c>
    </row>
    <row r="37078" spans="1:2">
      <c r="A37078" s="1">
        <v>2080100311709</v>
      </c>
      <c r="B37078" t="s">
        <v>34883</v>
      </c>
    </row>
    <row r="37079" spans="1:2">
      <c r="A37079" s="1">
        <v>2080100311716</v>
      </c>
      <c r="B37079" t="s">
        <v>34884</v>
      </c>
    </row>
    <row r="37080" spans="1:2">
      <c r="A37080" s="1">
        <v>2080100311723</v>
      </c>
      <c r="B37080" t="s">
        <v>34885</v>
      </c>
    </row>
    <row r="37081" spans="1:2">
      <c r="A37081" s="1">
        <v>2080100311730</v>
      </c>
      <c r="B37081" t="s">
        <v>34886</v>
      </c>
    </row>
    <row r="37082" spans="1:2">
      <c r="A37082" s="1">
        <v>2080100311747</v>
      </c>
      <c r="B37082" t="s">
        <v>34887</v>
      </c>
    </row>
    <row r="37083" spans="1:2">
      <c r="A37083" s="1">
        <v>2080100311754</v>
      </c>
      <c r="B37083" t="s">
        <v>34888</v>
      </c>
    </row>
    <row r="37084" spans="1:2">
      <c r="A37084" s="1">
        <v>2080100311761</v>
      </c>
      <c r="B37084" t="s">
        <v>34889</v>
      </c>
    </row>
    <row r="37085" spans="1:2">
      <c r="A37085" s="1">
        <v>2080100311778</v>
      </c>
      <c r="B37085" t="s">
        <v>34890</v>
      </c>
    </row>
    <row r="37086" spans="1:2">
      <c r="A37086" s="1">
        <v>2080100311785</v>
      </c>
      <c r="B37086" t="s">
        <v>34891</v>
      </c>
    </row>
    <row r="37087" spans="1:2">
      <c r="A37087" s="1">
        <v>2080100311792</v>
      </c>
      <c r="B37087" t="s">
        <v>34892</v>
      </c>
    </row>
    <row r="37088" spans="1:2">
      <c r="A37088" s="1">
        <v>2080100311808</v>
      </c>
      <c r="B37088" t="s">
        <v>34893</v>
      </c>
    </row>
    <row r="37089" spans="1:2">
      <c r="A37089" s="1">
        <v>2080100311815</v>
      </c>
      <c r="B37089" t="s">
        <v>34894</v>
      </c>
    </row>
    <row r="37090" spans="1:2">
      <c r="A37090" s="1">
        <v>2080100311822</v>
      </c>
      <c r="B37090" t="s">
        <v>34895</v>
      </c>
    </row>
    <row r="37091" spans="1:2">
      <c r="A37091" s="1">
        <v>2080100311839</v>
      </c>
      <c r="B37091" t="s">
        <v>34896</v>
      </c>
    </row>
    <row r="37092" spans="1:2">
      <c r="A37092" s="1">
        <v>2080100311846</v>
      </c>
      <c r="B37092" t="s">
        <v>34897</v>
      </c>
    </row>
    <row r="37093" spans="1:2">
      <c r="A37093" s="1">
        <v>2080100311853</v>
      </c>
      <c r="B37093" t="s">
        <v>34898</v>
      </c>
    </row>
    <row r="37094" spans="1:2">
      <c r="A37094" s="1">
        <v>2080100311860</v>
      </c>
      <c r="B37094" t="s">
        <v>34899</v>
      </c>
    </row>
    <row r="37095" spans="1:2">
      <c r="A37095" s="1">
        <v>2080100311877</v>
      </c>
      <c r="B37095" t="s">
        <v>34900</v>
      </c>
    </row>
    <row r="37096" spans="1:2">
      <c r="A37096" s="1">
        <v>2080100311884</v>
      </c>
      <c r="B37096" t="s">
        <v>34901</v>
      </c>
    </row>
    <row r="37097" spans="1:2">
      <c r="A37097" s="1">
        <v>2080100311891</v>
      </c>
      <c r="B37097" t="s">
        <v>34902</v>
      </c>
    </row>
    <row r="37098" spans="1:2">
      <c r="A37098" s="1">
        <v>2080100311907</v>
      </c>
      <c r="B37098" t="s">
        <v>34903</v>
      </c>
    </row>
    <row r="37099" spans="1:2">
      <c r="A37099" s="1">
        <v>2080100311914</v>
      </c>
      <c r="B37099" t="s">
        <v>34904</v>
      </c>
    </row>
    <row r="37100" spans="1:2">
      <c r="A37100" s="1">
        <v>2080100311921</v>
      </c>
      <c r="B37100" t="s">
        <v>34905</v>
      </c>
    </row>
    <row r="37101" spans="1:2">
      <c r="A37101" s="1">
        <v>2080100311938</v>
      </c>
      <c r="B37101" t="s">
        <v>34906</v>
      </c>
    </row>
    <row r="37102" spans="1:2">
      <c r="A37102" s="1">
        <v>2080100311945</v>
      </c>
      <c r="B37102" t="s">
        <v>34907</v>
      </c>
    </row>
    <row r="37103" spans="1:2">
      <c r="A37103" s="1">
        <v>2080100311952</v>
      </c>
      <c r="B37103" t="s">
        <v>34908</v>
      </c>
    </row>
    <row r="37104" spans="1:2">
      <c r="A37104" s="1">
        <v>2080100311969</v>
      </c>
      <c r="B37104" t="s">
        <v>34909</v>
      </c>
    </row>
    <row r="37105" spans="1:2">
      <c r="A37105" s="1">
        <v>2080100311976</v>
      </c>
      <c r="B37105" t="s">
        <v>34910</v>
      </c>
    </row>
    <row r="37106" spans="1:2">
      <c r="A37106" s="1">
        <v>2080100311983</v>
      </c>
      <c r="B37106" t="s">
        <v>34911</v>
      </c>
    </row>
    <row r="37107" spans="1:2">
      <c r="A37107" s="1">
        <v>2080100311990</v>
      </c>
      <c r="B37107" t="s">
        <v>34912</v>
      </c>
    </row>
    <row r="37108" spans="1:2">
      <c r="A37108" s="1">
        <v>2080100312003</v>
      </c>
      <c r="B37108" t="s">
        <v>34913</v>
      </c>
    </row>
    <row r="37109" spans="1:2">
      <c r="A37109" s="1">
        <v>2080100312010</v>
      </c>
      <c r="B37109" t="s">
        <v>34914</v>
      </c>
    </row>
    <row r="37110" spans="1:2">
      <c r="A37110" s="1">
        <v>2080100312027</v>
      </c>
      <c r="B37110" t="s">
        <v>34915</v>
      </c>
    </row>
    <row r="37111" spans="1:2">
      <c r="A37111" s="1">
        <v>2080100312034</v>
      </c>
      <c r="B37111" t="s">
        <v>34916</v>
      </c>
    </row>
    <row r="37112" spans="1:2">
      <c r="A37112" s="1">
        <v>2080100312041</v>
      </c>
      <c r="B37112" t="s">
        <v>34917</v>
      </c>
    </row>
    <row r="37113" spans="1:2">
      <c r="A37113" s="1">
        <v>2080100312058</v>
      </c>
      <c r="B37113" t="s">
        <v>34918</v>
      </c>
    </row>
    <row r="37114" spans="1:2">
      <c r="A37114" s="1">
        <v>2080100312065</v>
      </c>
      <c r="B37114" t="s">
        <v>34919</v>
      </c>
    </row>
    <row r="37115" spans="1:2">
      <c r="A37115" s="1">
        <v>2080100312072</v>
      </c>
      <c r="B37115" t="s">
        <v>34920</v>
      </c>
    </row>
    <row r="37116" spans="1:2">
      <c r="A37116" s="1">
        <v>2080100312089</v>
      </c>
      <c r="B37116" t="s">
        <v>34921</v>
      </c>
    </row>
    <row r="37117" spans="1:2">
      <c r="A37117" s="1">
        <v>2080100312096</v>
      </c>
      <c r="B37117" t="s">
        <v>34922</v>
      </c>
    </row>
    <row r="37118" spans="1:2">
      <c r="A37118" s="1">
        <v>2080100312102</v>
      </c>
      <c r="B37118" t="s">
        <v>34923</v>
      </c>
    </row>
    <row r="37119" spans="1:2">
      <c r="A37119" s="1">
        <v>2080100312119</v>
      </c>
      <c r="B37119" t="s">
        <v>34924</v>
      </c>
    </row>
    <row r="37120" spans="1:2">
      <c r="A37120" s="1">
        <v>2080100312126</v>
      </c>
      <c r="B37120" t="s">
        <v>34925</v>
      </c>
    </row>
    <row r="37121" spans="1:2">
      <c r="A37121" s="1">
        <v>2080100312133</v>
      </c>
      <c r="B37121" t="s">
        <v>34926</v>
      </c>
    </row>
    <row r="37122" spans="1:2">
      <c r="A37122" s="1">
        <v>2080100312140</v>
      </c>
      <c r="B37122" t="s">
        <v>34927</v>
      </c>
    </row>
    <row r="37123" spans="1:2">
      <c r="A37123" s="1">
        <v>2080100312157</v>
      </c>
      <c r="B37123" t="s">
        <v>34928</v>
      </c>
    </row>
    <row r="37124" spans="1:2">
      <c r="A37124" s="1">
        <v>2080100312164</v>
      </c>
      <c r="B37124" t="s">
        <v>34929</v>
      </c>
    </row>
    <row r="37125" spans="1:2">
      <c r="A37125" s="1">
        <v>2080100312171</v>
      </c>
      <c r="B37125" t="s">
        <v>34930</v>
      </c>
    </row>
    <row r="37126" spans="1:2">
      <c r="A37126" s="1">
        <v>2080100312188</v>
      </c>
      <c r="B37126" t="s">
        <v>34931</v>
      </c>
    </row>
    <row r="37127" spans="1:2">
      <c r="A37127" s="1">
        <v>2080100312195</v>
      </c>
      <c r="B37127" t="s">
        <v>34932</v>
      </c>
    </row>
    <row r="37128" spans="1:2">
      <c r="A37128" s="1">
        <v>2080100312201</v>
      </c>
      <c r="B37128" t="s">
        <v>34933</v>
      </c>
    </row>
    <row r="37129" spans="1:2">
      <c r="A37129" s="1">
        <v>2080100312218</v>
      </c>
      <c r="B37129" t="s">
        <v>34934</v>
      </c>
    </row>
    <row r="37130" spans="1:2">
      <c r="A37130" s="1">
        <v>2080100312225</v>
      </c>
      <c r="B37130" t="s">
        <v>34935</v>
      </c>
    </row>
    <row r="37131" spans="1:2">
      <c r="A37131" s="1">
        <v>2080100312232</v>
      </c>
      <c r="B37131" t="s">
        <v>34936</v>
      </c>
    </row>
    <row r="37132" spans="1:2">
      <c r="A37132" s="1">
        <v>2080100312249</v>
      </c>
      <c r="B37132" t="s">
        <v>34937</v>
      </c>
    </row>
    <row r="37133" spans="1:2">
      <c r="A37133" s="1">
        <v>2080100312256</v>
      </c>
      <c r="B37133" t="s">
        <v>34938</v>
      </c>
    </row>
    <row r="37134" spans="1:2">
      <c r="A37134" s="1">
        <v>2080100312263</v>
      </c>
      <c r="B37134" t="s">
        <v>34939</v>
      </c>
    </row>
    <row r="37135" spans="1:2">
      <c r="A37135" s="1">
        <v>2080100312270</v>
      </c>
      <c r="B37135" t="s">
        <v>34940</v>
      </c>
    </row>
    <row r="37136" spans="1:2">
      <c r="A37136" s="1">
        <v>2080100312287</v>
      </c>
      <c r="B37136" t="s">
        <v>34941</v>
      </c>
    </row>
    <row r="37137" spans="1:2">
      <c r="A37137" s="1">
        <v>2080100312294</v>
      </c>
      <c r="B37137" t="s">
        <v>34942</v>
      </c>
    </row>
    <row r="37138" spans="1:2">
      <c r="A37138" s="1">
        <v>2080100312300</v>
      </c>
      <c r="B37138" t="s">
        <v>34943</v>
      </c>
    </row>
    <row r="37139" spans="1:2">
      <c r="A37139" s="1">
        <v>2080100312317</v>
      </c>
      <c r="B37139" t="s">
        <v>34944</v>
      </c>
    </row>
    <row r="37140" spans="1:2">
      <c r="A37140" s="1">
        <v>2080100312324</v>
      </c>
      <c r="B37140" t="s">
        <v>34945</v>
      </c>
    </row>
    <row r="37141" spans="1:2">
      <c r="A37141" s="1">
        <v>2080100312331</v>
      </c>
      <c r="B37141" t="s">
        <v>34946</v>
      </c>
    </row>
    <row r="37142" spans="1:2">
      <c r="A37142" s="1">
        <v>2080100312348</v>
      </c>
      <c r="B37142" t="s">
        <v>34947</v>
      </c>
    </row>
    <row r="37143" spans="1:2">
      <c r="A37143" s="1">
        <v>2080100312355</v>
      </c>
      <c r="B37143" t="s">
        <v>34948</v>
      </c>
    </row>
    <row r="37144" spans="1:2">
      <c r="A37144" s="1">
        <v>2080100312362</v>
      </c>
      <c r="B37144" t="s">
        <v>34949</v>
      </c>
    </row>
    <row r="37145" spans="1:2">
      <c r="A37145" s="1">
        <v>2080100312379</v>
      </c>
      <c r="B37145" t="s">
        <v>34950</v>
      </c>
    </row>
    <row r="37146" spans="1:2">
      <c r="A37146" s="1">
        <v>2080100312386</v>
      </c>
      <c r="B37146" t="s">
        <v>34951</v>
      </c>
    </row>
    <row r="37147" spans="1:2">
      <c r="A37147" s="1">
        <v>2080100312393</v>
      </c>
      <c r="B37147" t="s">
        <v>34952</v>
      </c>
    </row>
    <row r="37148" spans="1:2">
      <c r="A37148" s="1">
        <v>2080100312409</v>
      </c>
      <c r="B37148" t="s">
        <v>34953</v>
      </c>
    </row>
    <row r="37149" spans="1:2">
      <c r="A37149" s="1">
        <v>2080100312416</v>
      </c>
      <c r="B37149" t="s">
        <v>34954</v>
      </c>
    </row>
    <row r="37150" spans="1:2">
      <c r="A37150" s="1">
        <v>2080100312423</v>
      </c>
      <c r="B37150" t="s">
        <v>34955</v>
      </c>
    </row>
    <row r="37151" spans="1:2">
      <c r="A37151" s="1">
        <v>2080100312430</v>
      </c>
      <c r="B37151" t="s">
        <v>34956</v>
      </c>
    </row>
    <row r="37152" spans="1:2">
      <c r="A37152" s="1">
        <v>2080100312447</v>
      </c>
      <c r="B37152" t="s">
        <v>34957</v>
      </c>
    </row>
    <row r="37153" spans="1:2">
      <c r="A37153" s="1">
        <v>2080100312454</v>
      </c>
      <c r="B37153" t="s">
        <v>34958</v>
      </c>
    </row>
    <row r="37154" spans="1:2">
      <c r="A37154" s="1">
        <v>2080100312461</v>
      </c>
      <c r="B37154" t="s">
        <v>34959</v>
      </c>
    </row>
    <row r="37155" spans="1:2">
      <c r="A37155" s="1">
        <v>2080100312478</v>
      </c>
      <c r="B37155" t="s">
        <v>34960</v>
      </c>
    </row>
    <row r="37156" spans="1:2">
      <c r="A37156" s="1">
        <v>2080100312485</v>
      </c>
      <c r="B37156" t="s">
        <v>34961</v>
      </c>
    </row>
    <row r="37157" spans="1:2">
      <c r="A37157" s="1">
        <v>2080100312492</v>
      </c>
      <c r="B37157" t="s">
        <v>34962</v>
      </c>
    </row>
    <row r="37158" spans="1:2">
      <c r="A37158" s="1">
        <v>2080100312508</v>
      </c>
      <c r="B37158" t="s">
        <v>34963</v>
      </c>
    </row>
    <row r="37159" spans="1:2">
      <c r="A37159" s="1">
        <v>2080100312515</v>
      </c>
      <c r="B37159" t="s">
        <v>34964</v>
      </c>
    </row>
    <row r="37160" spans="1:2">
      <c r="A37160" s="1">
        <v>2080100312522</v>
      </c>
      <c r="B37160" t="s">
        <v>34965</v>
      </c>
    </row>
    <row r="37161" spans="1:2">
      <c r="A37161" s="1">
        <v>2080100312539</v>
      </c>
      <c r="B37161" t="s">
        <v>34966</v>
      </c>
    </row>
    <row r="37162" spans="1:2">
      <c r="A37162" s="1">
        <v>2080100312546</v>
      </c>
      <c r="B37162" t="s">
        <v>34967</v>
      </c>
    </row>
    <row r="37163" spans="1:2">
      <c r="A37163" s="1">
        <v>2080100312553</v>
      </c>
      <c r="B37163" t="s">
        <v>34968</v>
      </c>
    </row>
    <row r="37164" spans="1:2">
      <c r="A37164" s="1">
        <v>2080100312560</v>
      </c>
      <c r="B37164" t="s">
        <v>34969</v>
      </c>
    </row>
    <row r="37165" spans="1:2">
      <c r="A37165" s="1">
        <v>2080100312577</v>
      </c>
      <c r="B37165" t="s">
        <v>34970</v>
      </c>
    </row>
    <row r="37166" spans="1:2">
      <c r="A37166" s="1">
        <v>2080100312584</v>
      </c>
      <c r="B37166" t="s">
        <v>34971</v>
      </c>
    </row>
    <row r="37167" spans="1:2">
      <c r="A37167" s="1">
        <v>2080100312591</v>
      </c>
      <c r="B37167" t="s">
        <v>34972</v>
      </c>
    </row>
    <row r="37168" spans="1:2">
      <c r="A37168" s="1">
        <v>2080100312607</v>
      </c>
      <c r="B37168" t="s">
        <v>34973</v>
      </c>
    </row>
    <row r="37169" spans="1:2">
      <c r="A37169" s="1">
        <v>2080100312614</v>
      </c>
      <c r="B37169" t="s">
        <v>34974</v>
      </c>
    </row>
    <row r="37170" spans="1:2">
      <c r="A37170" s="1">
        <v>2080100312621</v>
      </c>
      <c r="B37170" t="s">
        <v>34975</v>
      </c>
    </row>
    <row r="37171" spans="1:2">
      <c r="A37171" s="1">
        <v>2080100312638</v>
      </c>
      <c r="B37171" t="s">
        <v>34976</v>
      </c>
    </row>
    <row r="37172" spans="1:2">
      <c r="A37172" s="1">
        <v>2080100312645</v>
      </c>
      <c r="B37172" t="s">
        <v>34977</v>
      </c>
    </row>
    <row r="37173" spans="1:2">
      <c r="A37173" s="1">
        <v>2080100312652</v>
      </c>
      <c r="B37173" t="s">
        <v>34978</v>
      </c>
    </row>
    <row r="37174" spans="1:2">
      <c r="A37174" s="1">
        <v>2080100312669</v>
      </c>
      <c r="B37174" t="s">
        <v>34979</v>
      </c>
    </row>
    <row r="37175" spans="1:2">
      <c r="A37175" s="1">
        <v>2080100312676</v>
      </c>
      <c r="B37175" t="s">
        <v>34980</v>
      </c>
    </row>
    <row r="37176" spans="1:2">
      <c r="A37176" s="1">
        <v>2080100312683</v>
      </c>
      <c r="B37176" t="s">
        <v>34981</v>
      </c>
    </row>
    <row r="37177" spans="1:2">
      <c r="A37177" s="1">
        <v>2080100312690</v>
      </c>
      <c r="B37177" t="s">
        <v>34982</v>
      </c>
    </row>
    <row r="37178" spans="1:2">
      <c r="A37178" s="1">
        <v>2080100312706</v>
      </c>
      <c r="B37178" t="s">
        <v>34983</v>
      </c>
    </row>
    <row r="37179" spans="1:2">
      <c r="A37179" s="1">
        <v>2080100312713</v>
      </c>
      <c r="B37179" t="s">
        <v>34984</v>
      </c>
    </row>
    <row r="37180" spans="1:2">
      <c r="A37180" s="1">
        <v>2080100312720</v>
      </c>
      <c r="B37180" t="s">
        <v>34985</v>
      </c>
    </row>
    <row r="37181" spans="1:2">
      <c r="A37181" s="1">
        <v>2080100312737</v>
      </c>
      <c r="B37181" t="s">
        <v>34986</v>
      </c>
    </row>
    <row r="37182" spans="1:2">
      <c r="A37182" s="1">
        <v>2080100312744</v>
      </c>
      <c r="B37182" t="s">
        <v>34987</v>
      </c>
    </row>
    <row r="37183" spans="1:2">
      <c r="A37183" s="1">
        <v>2080100312751</v>
      </c>
      <c r="B37183" t="s">
        <v>34988</v>
      </c>
    </row>
    <row r="37184" spans="1:2">
      <c r="A37184" s="1">
        <v>2080100312768</v>
      </c>
      <c r="B37184" t="s">
        <v>34989</v>
      </c>
    </row>
    <row r="37185" spans="1:2">
      <c r="A37185" s="1">
        <v>2080100312775</v>
      </c>
      <c r="B37185" t="s">
        <v>34990</v>
      </c>
    </row>
    <row r="37186" spans="1:2">
      <c r="A37186" s="1">
        <v>2080100312782</v>
      </c>
      <c r="B37186" t="s">
        <v>34991</v>
      </c>
    </row>
    <row r="37187" spans="1:2">
      <c r="A37187" s="1">
        <v>2080100312799</v>
      </c>
      <c r="B37187" t="s">
        <v>34992</v>
      </c>
    </row>
    <row r="37188" spans="1:2">
      <c r="A37188" s="1">
        <v>2080100312805</v>
      </c>
      <c r="B37188" t="s">
        <v>34993</v>
      </c>
    </row>
    <row r="37189" spans="1:2">
      <c r="A37189" s="1">
        <v>2080100312812</v>
      </c>
      <c r="B37189" t="s">
        <v>34994</v>
      </c>
    </row>
    <row r="37190" spans="1:2">
      <c r="A37190" s="1">
        <v>2080100312829</v>
      </c>
      <c r="B37190" t="s">
        <v>34995</v>
      </c>
    </row>
    <row r="37191" spans="1:2">
      <c r="A37191" s="1">
        <v>2080100312836</v>
      </c>
      <c r="B37191" t="s">
        <v>34996</v>
      </c>
    </row>
    <row r="37192" spans="1:2">
      <c r="A37192" s="1">
        <v>2080100312843</v>
      </c>
      <c r="B37192" t="s">
        <v>34997</v>
      </c>
    </row>
    <row r="37193" spans="1:2">
      <c r="A37193" s="1">
        <v>2080100312850</v>
      </c>
      <c r="B37193" t="s">
        <v>34998</v>
      </c>
    </row>
    <row r="37194" spans="1:2">
      <c r="A37194" s="1">
        <v>2080100312867</v>
      </c>
      <c r="B37194" t="s">
        <v>34999</v>
      </c>
    </row>
    <row r="37195" spans="1:2">
      <c r="A37195" s="1">
        <v>2080100312874</v>
      </c>
      <c r="B37195" t="s">
        <v>35000</v>
      </c>
    </row>
    <row r="37196" spans="1:2">
      <c r="A37196" s="1">
        <v>2080100312881</v>
      </c>
      <c r="B37196" t="s">
        <v>35001</v>
      </c>
    </row>
    <row r="37197" spans="1:2">
      <c r="A37197" s="1">
        <v>2080100312898</v>
      </c>
      <c r="B37197" t="s">
        <v>35002</v>
      </c>
    </row>
    <row r="37198" spans="1:2">
      <c r="A37198" s="1">
        <v>2080100312904</v>
      </c>
      <c r="B37198" t="s">
        <v>35003</v>
      </c>
    </row>
    <row r="37199" spans="1:2">
      <c r="A37199" s="1">
        <v>2080100312911</v>
      </c>
      <c r="B37199" t="s">
        <v>35004</v>
      </c>
    </row>
    <row r="37200" spans="1:2">
      <c r="A37200" s="1">
        <v>2080100312928</v>
      </c>
      <c r="B37200" t="s">
        <v>35005</v>
      </c>
    </row>
    <row r="37201" spans="1:2">
      <c r="A37201" s="1">
        <v>2080100312935</v>
      </c>
      <c r="B37201" t="s">
        <v>35006</v>
      </c>
    </row>
    <row r="37202" spans="1:2">
      <c r="A37202" s="1">
        <v>2080100312942</v>
      </c>
      <c r="B37202" t="s">
        <v>35007</v>
      </c>
    </row>
    <row r="37203" spans="1:2">
      <c r="A37203" s="1">
        <v>2080100312959</v>
      </c>
      <c r="B37203" t="s">
        <v>35008</v>
      </c>
    </row>
    <row r="37204" spans="1:2">
      <c r="A37204" s="1">
        <v>2080100312966</v>
      </c>
      <c r="B37204" t="s">
        <v>35009</v>
      </c>
    </row>
    <row r="37205" spans="1:2">
      <c r="A37205" s="1">
        <v>2080100312973</v>
      </c>
      <c r="B37205" t="s">
        <v>35010</v>
      </c>
    </row>
    <row r="37206" spans="1:2">
      <c r="A37206" s="1">
        <v>2080100312980</v>
      </c>
      <c r="B37206" t="s">
        <v>35011</v>
      </c>
    </row>
    <row r="37207" spans="1:2">
      <c r="A37207" s="1">
        <v>2080100312997</v>
      </c>
      <c r="B37207" t="s">
        <v>35012</v>
      </c>
    </row>
    <row r="37208" spans="1:2">
      <c r="A37208" s="1">
        <v>2080100313000</v>
      </c>
      <c r="B37208" t="s">
        <v>35013</v>
      </c>
    </row>
    <row r="37209" spans="1:2">
      <c r="A37209" s="1">
        <v>2080100313017</v>
      </c>
      <c r="B37209" t="s">
        <v>35014</v>
      </c>
    </row>
    <row r="37210" spans="1:2">
      <c r="A37210" s="1">
        <v>2080100313024</v>
      </c>
      <c r="B37210" t="s">
        <v>35015</v>
      </c>
    </row>
    <row r="37211" spans="1:2">
      <c r="A37211" s="1">
        <v>2080100313031</v>
      </c>
      <c r="B37211" t="s">
        <v>35016</v>
      </c>
    </row>
    <row r="37212" spans="1:2">
      <c r="A37212" s="1">
        <v>2080100313048</v>
      </c>
      <c r="B37212" t="s">
        <v>35017</v>
      </c>
    </row>
    <row r="37213" spans="1:2">
      <c r="A37213" s="1">
        <v>2080100313055</v>
      </c>
      <c r="B37213" t="s">
        <v>35018</v>
      </c>
    </row>
    <row r="37214" spans="1:2">
      <c r="A37214" s="1">
        <v>2080100313062</v>
      </c>
      <c r="B37214" t="s">
        <v>35019</v>
      </c>
    </row>
    <row r="37215" spans="1:2">
      <c r="A37215" s="1">
        <v>2080100313079</v>
      </c>
      <c r="B37215" t="s">
        <v>35020</v>
      </c>
    </row>
    <row r="37216" spans="1:2">
      <c r="A37216" s="1">
        <v>2080100313086</v>
      </c>
      <c r="B37216" t="s">
        <v>35021</v>
      </c>
    </row>
    <row r="37217" spans="1:2">
      <c r="A37217" s="1">
        <v>2080100313093</v>
      </c>
      <c r="B37217" t="s">
        <v>35022</v>
      </c>
    </row>
    <row r="37218" spans="1:2">
      <c r="A37218" s="1">
        <v>2080100313109</v>
      </c>
      <c r="B37218" t="s">
        <v>35023</v>
      </c>
    </row>
    <row r="37219" spans="1:2">
      <c r="A37219" s="1">
        <v>2080100313116</v>
      </c>
      <c r="B37219" t="s">
        <v>35024</v>
      </c>
    </row>
    <row r="37220" spans="1:2">
      <c r="A37220" s="1">
        <v>2080100313123</v>
      </c>
      <c r="B37220" t="s">
        <v>35025</v>
      </c>
    </row>
    <row r="37221" spans="1:2">
      <c r="A37221" s="1">
        <v>2080100313130</v>
      </c>
      <c r="B37221" t="s">
        <v>35026</v>
      </c>
    </row>
    <row r="37222" spans="1:2">
      <c r="A37222" s="1">
        <v>2080100313147</v>
      </c>
      <c r="B37222" t="s">
        <v>35027</v>
      </c>
    </row>
    <row r="37223" spans="1:2">
      <c r="A37223" s="1">
        <v>2080100313154</v>
      </c>
      <c r="B37223" t="s">
        <v>35028</v>
      </c>
    </row>
    <row r="37224" spans="1:2">
      <c r="A37224" s="1">
        <v>2080100313161</v>
      </c>
      <c r="B37224" t="s">
        <v>35029</v>
      </c>
    </row>
    <row r="37225" spans="1:2">
      <c r="A37225" s="1">
        <v>2080100313178</v>
      </c>
      <c r="B37225" t="s">
        <v>35030</v>
      </c>
    </row>
    <row r="37226" spans="1:2">
      <c r="A37226" s="1">
        <v>2080100313185</v>
      </c>
      <c r="B37226" t="s">
        <v>35031</v>
      </c>
    </row>
    <row r="37227" spans="1:2">
      <c r="A37227" s="1">
        <v>2080100313192</v>
      </c>
      <c r="B37227" t="s">
        <v>35032</v>
      </c>
    </row>
    <row r="37228" spans="1:2">
      <c r="A37228" s="1">
        <v>2080100313208</v>
      </c>
      <c r="B37228" t="s">
        <v>35033</v>
      </c>
    </row>
    <row r="37229" spans="1:2">
      <c r="A37229" s="1">
        <v>2080100313215</v>
      </c>
      <c r="B37229" t="s">
        <v>35034</v>
      </c>
    </row>
    <row r="37230" spans="1:2">
      <c r="A37230" s="1">
        <v>2080100313222</v>
      </c>
      <c r="B37230" t="s">
        <v>35035</v>
      </c>
    </row>
    <row r="37231" spans="1:2">
      <c r="A37231" s="1">
        <v>2080100313239</v>
      </c>
      <c r="B37231" t="s">
        <v>35036</v>
      </c>
    </row>
    <row r="37232" spans="1:2">
      <c r="A37232" s="1">
        <v>2080100313246</v>
      </c>
      <c r="B37232" t="s">
        <v>35037</v>
      </c>
    </row>
    <row r="37233" spans="1:2">
      <c r="A37233" s="1">
        <v>2080100313253</v>
      </c>
      <c r="B37233" t="s">
        <v>35038</v>
      </c>
    </row>
    <row r="37234" spans="1:2">
      <c r="A37234" s="1">
        <v>2080100313260</v>
      </c>
      <c r="B37234" t="s">
        <v>35039</v>
      </c>
    </row>
    <row r="37235" spans="1:2">
      <c r="A37235" s="1">
        <v>2080100313277</v>
      </c>
      <c r="B37235" t="s">
        <v>35040</v>
      </c>
    </row>
    <row r="37236" spans="1:2">
      <c r="A37236" s="1">
        <v>2080100313284</v>
      </c>
      <c r="B37236" t="s">
        <v>35041</v>
      </c>
    </row>
    <row r="37237" spans="1:2">
      <c r="A37237" s="1">
        <v>2080100313291</v>
      </c>
      <c r="B37237" t="s">
        <v>35042</v>
      </c>
    </row>
    <row r="37238" spans="1:2">
      <c r="A37238" s="1">
        <v>2080100313307</v>
      </c>
      <c r="B37238" t="s">
        <v>35043</v>
      </c>
    </row>
    <row r="37239" spans="1:2">
      <c r="A37239" s="1">
        <v>2080100313314</v>
      </c>
      <c r="B37239" t="s">
        <v>35044</v>
      </c>
    </row>
    <row r="37240" spans="1:2">
      <c r="A37240" s="1">
        <v>2080100313321</v>
      </c>
      <c r="B37240" t="s">
        <v>35045</v>
      </c>
    </row>
    <row r="37241" spans="1:2">
      <c r="A37241" s="1">
        <v>2080100313338</v>
      </c>
      <c r="B37241" t="s">
        <v>35046</v>
      </c>
    </row>
    <row r="37242" spans="1:2">
      <c r="A37242" s="1">
        <v>2080100313345</v>
      </c>
      <c r="B37242" t="s">
        <v>35047</v>
      </c>
    </row>
    <row r="37243" spans="1:2">
      <c r="A37243" s="1">
        <v>2080100313352</v>
      </c>
      <c r="B37243" t="s">
        <v>35048</v>
      </c>
    </row>
    <row r="37244" spans="1:2">
      <c r="A37244" s="1">
        <v>2080100313369</v>
      </c>
      <c r="B37244" t="s">
        <v>35049</v>
      </c>
    </row>
    <row r="37245" spans="1:2">
      <c r="A37245" s="1">
        <v>2080100313376</v>
      </c>
      <c r="B37245" t="s">
        <v>35050</v>
      </c>
    </row>
    <row r="37246" spans="1:2">
      <c r="A37246" s="1">
        <v>2080100313383</v>
      </c>
      <c r="B37246" t="s">
        <v>35051</v>
      </c>
    </row>
    <row r="37247" spans="1:2">
      <c r="A37247" s="1">
        <v>2080100313390</v>
      </c>
      <c r="B37247" t="s">
        <v>35052</v>
      </c>
    </row>
    <row r="37248" spans="1:2">
      <c r="A37248" s="1">
        <v>2080100313406</v>
      </c>
      <c r="B37248" t="s">
        <v>35053</v>
      </c>
    </row>
    <row r="37249" spans="1:2">
      <c r="A37249" s="1">
        <v>2080100313413</v>
      </c>
      <c r="B37249" t="s">
        <v>35054</v>
      </c>
    </row>
    <row r="37250" spans="1:2">
      <c r="A37250" s="1">
        <v>2080100313420</v>
      </c>
      <c r="B37250" t="s">
        <v>35055</v>
      </c>
    </row>
    <row r="37251" spans="1:2">
      <c r="A37251" s="1">
        <v>2080100313437</v>
      </c>
      <c r="B37251" t="s">
        <v>35056</v>
      </c>
    </row>
    <row r="37252" spans="1:2">
      <c r="A37252" s="1">
        <v>2080100313444</v>
      </c>
      <c r="B37252" t="s">
        <v>35057</v>
      </c>
    </row>
    <row r="37253" spans="1:2">
      <c r="A37253" s="1">
        <v>2080100313451</v>
      </c>
      <c r="B37253" t="s">
        <v>35058</v>
      </c>
    </row>
    <row r="37254" spans="1:2">
      <c r="A37254" s="1">
        <v>2080100313468</v>
      </c>
      <c r="B37254" t="s">
        <v>35059</v>
      </c>
    </row>
    <row r="37255" spans="1:2">
      <c r="A37255" s="1">
        <v>2080100313475</v>
      </c>
      <c r="B37255" t="s">
        <v>35060</v>
      </c>
    </row>
    <row r="37256" spans="1:2">
      <c r="A37256" s="1">
        <v>2080100313482</v>
      </c>
      <c r="B37256" t="s">
        <v>35061</v>
      </c>
    </row>
    <row r="37257" spans="1:2">
      <c r="A37257" s="1">
        <v>2080100313499</v>
      </c>
      <c r="B37257" t="s">
        <v>35062</v>
      </c>
    </row>
    <row r="37258" spans="1:2">
      <c r="A37258" s="1">
        <v>2080100313505</v>
      </c>
      <c r="B37258" t="s">
        <v>35063</v>
      </c>
    </row>
    <row r="37259" spans="1:2">
      <c r="A37259" s="1">
        <v>2080100313512</v>
      </c>
      <c r="B37259" t="s">
        <v>35064</v>
      </c>
    </row>
    <row r="37260" spans="1:2">
      <c r="A37260" s="1">
        <v>2080100313529</v>
      </c>
      <c r="B37260" t="s">
        <v>35065</v>
      </c>
    </row>
    <row r="37261" spans="1:2">
      <c r="A37261" s="1">
        <v>2080100313536</v>
      </c>
      <c r="B37261" t="s">
        <v>35066</v>
      </c>
    </row>
    <row r="37262" spans="1:2">
      <c r="A37262" s="1">
        <v>2080100313543</v>
      </c>
      <c r="B37262" t="s">
        <v>35067</v>
      </c>
    </row>
    <row r="37263" spans="1:2">
      <c r="A37263" s="1">
        <v>2080100313550</v>
      </c>
      <c r="B37263" t="s">
        <v>35068</v>
      </c>
    </row>
    <row r="37264" spans="1:2">
      <c r="A37264" s="1">
        <v>2080100313567</v>
      </c>
      <c r="B37264" t="s">
        <v>35069</v>
      </c>
    </row>
    <row r="37265" spans="1:2">
      <c r="A37265" s="1">
        <v>2080100313574</v>
      </c>
      <c r="B37265" t="s">
        <v>35070</v>
      </c>
    </row>
    <row r="37266" spans="1:2">
      <c r="A37266" s="1">
        <v>2080100313581</v>
      </c>
      <c r="B37266" t="s">
        <v>35071</v>
      </c>
    </row>
    <row r="37267" spans="1:2">
      <c r="A37267" s="1">
        <v>2080100313598</v>
      </c>
      <c r="B37267" t="s">
        <v>35072</v>
      </c>
    </row>
    <row r="37268" spans="1:2">
      <c r="A37268" s="1">
        <v>2080100313604</v>
      </c>
      <c r="B37268" t="s">
        <v>35073</v>
      </c>
    </row>
    <row r="37269" spans="1:2">
      <c r="A37269" s="1">
        <v>2080100313611</v>
      </c>
      <c r="B37269" t="s">
        <v>35074</v>
      </c>
    </row>
    <row r="37270" spans="1:2">
      <c r="A37270" s="1">
        <v>2080100313628</v>
      </c>
      <c r="B37270" t="s">
        <v>35075</v>
      </c>
    </row>
    <row r="37271" spans="1:2">
      <c r="A37271" s="1">
        <v>2080100313635</v>
      </c>
      <c r="B37271" t="s">
        <v>35076</v>
      </c>
    </row>
    <row r="37272" spans="1:2">
      <c r="A37272" s="1">
        <v>2080100313642</v>
      </c>
      <c r="B37272" t="s">
        <v>35077</v>
      </c>
    </row>
    <row r="37273" spans="1:2">
      <c r="A37273" s="1">
        <v>2080100313659</v>
      </c>
      <c r="B37273" t="s">
        <v>35078</v>
      </c>
    </row>
    <row r="37274" spans="1:2">
      <c r="A37274" s="1">
        <v>2080100313666</v>
      </c>
      <c r="B37274" t="s">
        <v>35079</v>
      </c>
    </row>
    <row r="37275" spans="1:2">
      <c r="A37275" s="1">
        <v>2080100313673</v>
      </c>
      <c r="B37275" t="s">
        <v>35080</v>
      </c>
    </row>
    <row r="37276" spans="1:2">
      <c r="A37276" s="1">
        <v>2080100313680</v>
      </c>
      <c r="B37276" t="s">
        <v>35081</v>
      </c>
    </row>
    <row r="37277" spans="1:2">
      <c r="A37277" s="1">
        <v>2080100313697</v>
      </c>
      <c r="B37277" t="s">
        <v>35082</v>
      </c>
    </row>
    <row r="37278" spans="1:2">
      <c r="A37278" s="1">
        <v>2080100313703</v>
      </c>
      <c r="B37278" t="s">
        <v>35083</v>
      </c>
    </row>
    <row r="37279" spans="1:2">
      <c r="A37279" s="1">
        <v>2080100313710</v>
      </c>
      <c r="B37279" t="s">
        <v>35084</v>
      </c>
    </row>
    <row r="37280" spans="1:2">
      <c r="A37280" s="1">
        <v>2080100313727</v>
      </c>
      <c r="B37280" t="s">
        <v>35085</v>
      </c>
    </row>
    <row r="37281" spans="1:2">
      <c r="A37281" s="1">
        <v>2080100313734</v>
      </c>
      <c r="B37281" t="s">
        <v>35086</v>
      </c>
    </row>
    <row r="37282" spans="1:2">
      <c r="A37282" s="1">
        <v>2080100313741</v>
      </c>
      <c r="B37282" t="s">
        <v>35087</v>
      </c>
    </row>
    <row r="37283" spans="1:2">
      <c r="A37283" s="1">
        <v>2080100313758</v>
      </c>
      <c r="B37283" t="s">
        <v>35088</v>
      </c>
    </row>
    <row r="37284" spans="1:2">
      <c r="A37284" s="1">
        <v>2080100313765</v>
      </c>
      <c r="B37284" t="s">
        <v>35089</v>
      </c>
    </row>
    <row r="37285" spans="1:2">
      <c r="A37285" s="1">
        <v>2080100313772</v>
      </c>
      <c r="B37285" t="s">
        <v>35090</v>
      </c>
    </row>
    <row r="37286" spans="1:2">
      <c r="A37286" s="1">
        <v>2080100313789</v>
      </c>
      <c r="B37286" t="s">
        <v>35091</v>
      </c>
    </row>
    <row r="37287" spans="1:2">
      <c r="A37287" s="1">
        <v>2080100313796</v>
      </c>
      <c r="B37287" t="s">
        <v>35092</v>
      </c>
    </row>
    <row r="37288" spans="1:2">
      <c r="A37288" s="1">
        <v>2080100313802</v>
      </c>
      <c r="B37288" t="s">
        <v>35093</v>
      </c>
    </row>
    <row r="37289" spans="1:2">
      <c r="A37289" s="1">
        <v>2080100313819</v>
      </c>
      <c r="B37289" t="s">
        <v>35094</v>
      </c>
    </row>
    <row r="37290" spans="1:2">
      <c r="A37290" s="1">
        <v>2080100313826</v>
      </c>
      <c r="B37290" t="s">
        <v>35095</v>
      </c>
    </row>
    <row r="37291" spans="1:2">
      <c r="A37291" s="1">
        <v>2080100313833</v>
      </c>
      <c r="B37291" t="s">
        <v>35096</v>
      </c>
    </row>
    <row r="37292" spans="1:2">
      <c r="A37292" s="1">
        <v>2080100313840</v>
      </c>
      <c r="B37292" t="s">
        <v>35097</v>
      </c>
    </row>
    <row r="37293" spans="1:2">
      <c r="A37293" s="1">
        <v>2080100313857</v>
      </c>
      <c r="B37293" t="s">
        <v>35098</v>
      </c>
    </row>
    <row r="37294" spans="1:2">
      <c r="A37294" s="1">
        <v>2080100313864</v>
      </c>
      <c r="B37294" t="s">
        <v>35099</v>
      </c>
    </row>
    <row r="37295" spans="1:2">
      <c r="A37295" s="1">
        <v>2080100313871</v>
      </c>
      <c r="B37295" t="s">
        <v>35100</v>
      </c>
    </row>
    <row r="37296" spans="1:2">
      <c r="A37296" s="1">
        <v>2080100313888</v>
      </c>
      <c r="B37296" t="s">
        <v>35101</v>
      </c>
    </row>
    <row r="37297" spans="1:2">
      <c r="A37297" s="1">
        <v>2080100313895</v>
      </c>
      <c r="B37297" t="s">
        <v>35102</v>
      </c>
    </row>
    <row r="37298" spans="1:2">
      <c r="A37298" s="1">
        <v>2080100313901</v>
      </c>
      <c r="B37298" t="s">
        <v>35103</v>
      </c>
    </row>
    <row r="37299" spans="1:2">
      <c r="A37299" s="1">
        <v>2080100313918</v>
      </c>
      <c r="B37299" t="s">
        <v>35104</v>
      </c>
    </row>
    <row r="37300" spans="1:2">
      <c r="A37300" s="1">
        <v>2080100313925</v>
      </c>
      <c r="B37300" t="s">
        <v>35105</v>
      </c>
    </row>
    <row r="37301" spans="1:2">
      <c r="A37301" s="1">
        <v>2080100313932</v>
      </c>
      <c r="B37301" t="s">
        <v>35106</v>
      </c>
    </row>
    <row r="37302" spans="1:2">
      <c r="A37302" s="1">
        <v>2080100313949</v>
      </c>
      <c r="B37302" t="s">
        <v>35107</v>
      </c>
    </row>
    <row r="37303" spans="1:2">
      <c r="A37303" s="1">
        <v>2080100313956</v>
      </c>
      <c r="B37303" t="s">
        <v>35108</v>
      </c>
    </row>
    <row r="37304" spans="1:2">
      <c r="A37304" s="1">
        <v>2080100313963</v>
      </c>
      <c r="B37304" t="s">
        <v>35109</v>
      </c>
    </row>
    <row r="37305" spans="1:2">
      <c r="A37305" s="1">
        <v>2080100313970</v>
      </c>
      <c r="B37305" t="s">
        <v>35110</v>
      </c>
    </row>
    <row r="37306" spans="1:2">
      <c r="A37306" s="1">
        <v>2080100313987</v>
      </c>
      <c r="B37306" t="s">
        <v>35111</v>
      </c>
    </row>
    <row r="37307" spans="1:2">
      <c r="A37307" s="1">
        <v>2080100313994</v>
      </c>
      <c r="B37307" t="s">
        <v>35112</v>
      </c>
    </row>
    <row r="37308" spans="1:2">
      <c r="A37308" s="1">
        <v>2080100314007</v>
      </c>
      <c r="B37308" t="s">
        <v>35113</v>
      </c>
    </row>
    <row r="37309" spans="1:2">
      <c r="A37309" s="1">
        <v>2080100314014</v>
      </c>
      <c r="B37309" t="s">
        <v>35114</v>
      </c>
    </row>
    <row r="37310" spans="1:2">
      <c r="A37310" s="1">
        <v>2080100314021</v>
      </c>
      <c r="B37310" t="s">
        <v>35115</v>
      </c>
    </row>
    <row r="37311" spans="1:2">
      <c r="A37311" s="1">
        <v>2080100314038</v>
      </c>
      <c r="B37311" t="s">
        <v>35116</v>
      </c>
    </row>
    <row r="37312" spans="1:2">
      <c r="A37312" s="1">
        <v>2080100314045</v>
      </c>
      <c r="B37312" t="s">
        <v>35117</v>
      </c>
    </row>
    <row r="37313" spans="1:2">
      <c r="A37313" s="1">
        <v>2080100314052</v>
      </c>
      <c r="B37313" t="s">
        <v>35118</v>
      </c>
    </row>
    <row r="37314" spans="1:2">
      <c r="A37314" s="1">
        <v>2080100314069</v>
      </c>
      <c r="B37314" t="s">
        <v>35119</v>
      </c>
    </row>
    <row r="37315" spans="1:2">
      <c r="A37315" s="1">
        <v>2080100314076</v>
      </c>
      <c r="B37315" t="s">
        <v>35120</v>
      </c>
    </row>
    <row r="37316" spans="1:2">
      <c r="A37316" s="1">
        <v>2080100314083</v>
      </c>
      <c r="B37316" t="s">
        <v>35121</v>
      </c>
    </row>
    <row r="37317" spans="1:2">
      <c r="A37317" s="1">
        <v>2080100314090</v>
      </c>
      <c r="B37317" t="s">
        <v>35122</v>
      </c>
    </row>
    <row r="37318" spans="1:2">
      <c r="A37318" s="1">
        <v>2080100314106</v>
      </c>
      <c r="B37318" t="s">
        <v>35123</v>
      </c>
    </row>
    <row r="37319" spans="1:2">
      <c r="A37319" s="1">
        <v>2080100314113</v>
      </c>
      <c r="B37319" t="s">
        <v>35124</v>
      </c>
    </row>
    <row r="37320" spans="1:2">
      <c r="A37320" s="1">
        <v>2080100314120</v>
      </c>
      <c r="B37320" t="s">
        <v>35125</v>
      </c>
    </row>
    <row r="37321" spans="1:2">
      <c r="A37321" s="1">
        <v>2080100314137</v>
      </c>
      <c r="B37321" t="s">
        <v>35126</v>
      </c>
    </row>
    <row r="37322" spans="1:2">
      <c r="A37322" s="1">
        <v>2080100314144</v>
      </c>
      <c r="B37322" t="s">
        <v>35127</v>
      </c>
    </row>
    <row r="37323" spans="1:2">
      <c r="A37323" s="1">
        <v>2080100314151</v>
      </c>
      <c r="B37323" t="s">
        <v>35128</v>
      </c>
    </row>
    <row r="37324" spans="1:2">
      <c r="A37324" s="1">
        <v>2080100314168</v>
      </c>
      <c r="B37324" t="s">
        <v>35129</v>
      </c>
    </row>
    <row r="37325" spans="1:2">
      <c r="A37325" s="1">
        <v>2080100314175</v>
      </c>
      <c r="B37325" t="s">
        <v>35130</v>
      </c>
    </row>
    <row r="37326" spans="1:2">
      <c r="A37326" s="1">
        <v>2080100314182</v>
      </c>
      <c r="B37326" t="s">
        <v>35131</v>
      </c>
    </row>
    <row r="37327" spans="1:2">
      <c r="A37327" s="1">
        <v>2080100314199</v>
      </c>
      <c r="B37327" t="s">
        <v>35132</v>
      </c>
    </row>
    <row r="37328" spans="1:2">
      <c r="A37328" s="1">
        <v>2080100314205</v>
      </c>
      <c r="B37328" t="s">
        <v>35133</v>
      </c>
    </row>
    <row r="37329" spans="1:2">
      <c r="A37329" s="1">
        <v>2080100314212</v>
      </c>
      <c r="B37329" t="s">
        <v>35134</v>
      </c>
    </row>
    <row r="37330" spans="1:2">
      <c r="A37330" s="1">
        <v>2080100314229</v>
      </c>
      <c r="B37330" t="s">
        <v>35135</v>
      </c>
    </row>
    <row r="37331" spans="1:2">
      <c r="A37331" s="1">
        <v>2080100314236</v>
      </c>
      <c r="B37331" t="s">
        <v>35136</v>
      </c>
    </row>
    <row r="37332" spans="1:2">
      <c r="A37332" s="1">
        <v>2080100314243</v>
      </c>
      <c r="B37332" t="s">
        <v>35137</v>
      </c>
    </row>
    <row r="37333" spans="1:2">
      <c r="A37333" s="1">
        <v>2080100314250</v>
      </c>
      <c r="B37333" t="s">
        <v>35138</v>
      </c>
    </row>
    <row r="37334" spans="1:2">
      <c r="A37334" s="1">
        <v>2080100314267</v>
      </c>
      <c r="B37334" t="s">
        <v>35139</v>
      </c>
    </row>
    <row r="37335" spans="1:2">
      <c r="A37335" s="1">
        <v>2080100314274</v>
      </c>
      <c r="B37335" t="s">
        <v>35140</v>
      </c>
    </row>
    <row r="37336" spans="1:2">
      <c r="A37336" s="1">
        <v>2080100314281</v>
      </c>
      <c r="B37336" t="s">
        <v>35141</v>
      </c>
    </row>
    <row r="37337" spans="1:2">
      <c r="A37337" s="1">
        <v>2080100314298</v>
      </c>
      <c r="B37337" t="s">
        <v>35142</v>
      </c>
    </row>
    <row r="37338" spans="1:2">
      <c r="A37338" s="1">
        <v>2080100314304</v>
      </c>
      <c r="B37338" t="s">
        <v>35143</v>
      </c>
    </row>
    <row r="37339" spans="1:2">
      <c r="A37339" s="1">
        <v>2080100314311</v>
      </c>
      <c r="B37339" t="s">
        <v>35144</v>
      </c>
    </row>
    <row r="37340" spans="1:2">
      <c r="A37340" s="1">
        <v>2080100314328</v>
      </c>
      <c r="B37340" t="s">
        <v>35145</v>
      </c>
    </row>
    <row r="37341" spans="1:2">
      <c r="A37341" s="1">
        <v>2080100314335</v>
      </c>
      <c r="B37341" t="s">
        <v>35146</v>
      </c>
    </row>
    <row r="37342" spans="1:2">
      <c r="A37342" s="1">
        <v>2080100314342</v>
      </c>
      <c r="B37342" t="s">
        <v>35147</v>
      </c>
    </row>
    <row r="37343" spans="1:2">
      <c r="A37343" s="1">
        <v>2080100314359</v>
      </c>
      <c r="B37343" t="s">
        <v>35148</v>
      </c>
    </row>
    <row r="37344" spans="1:2">
      <c r="A37344" s="1">
        <v>2080100314366</v>
      </c>
      <c r="B37344" t="s">
        <v>35149</v>
      </c>
    </row>
    <row r="37345" spans="1:2">
      <c r="A37345" s="1">
        <v>2080100314373</v>
      </c>
      <c r="B37345" t="s">
        <v>35150</v>
      </c>
    </row>
    <row r="37346" spans="1:2">
      <c r="A37346" s="1">
        <v>2080100314380</v>
      </c>
      <c r="B37346" t="s">
        <v>35151</v>
      </c>
    </row>
    <row r="37347" spans="1:2">
      <c r="A37347" s="1">
        <v>2080100314397</v>
      </c>
      <c r="B37347" t="s">
        <v>35152</v>
      </c>
    </row>
    <row r="37348" spans="1:2">
      <c r="A37348" s="1">
        <v>2080100314403</v>
      </c>
      <c r="B37348" t="s">
        <v>35153</v>
      </c>
    </row>
    <row r="37349" spans="1:2">
      <c r="A37349" s="1">
        <v>2080100314410</v>
      </c>
      <c r="B37349" t="s">
        <v>35154</v>
      </c>
    </row>
    <row r="37350" spans="1:2">
      <c r="A37350" s="1">
        <v>2080100314427</v>
      </c>
      <c r="B37350" t="s">
        <v>35155</v>
      </c>
    </row>
    <row r="37351" spans="1:2">
      <c r="A37351" s="1">
        <v>2080100314434</v>
      </c>
      <c r="B37351" t="s">
        <v>35156</v>
      </c>
    </row>
    <row r="37352" spans="1:2">
      <c r="A37352" s="1">
        <v>2080100314441</v>
      </c>
      <c r="B37352" t="s">
        <v>35157</v>
      </c>
    </row>
    <row r="37353" spans="1:2">
      <c r="A37353" s="1">
        <v>2080100314458</v>
      </c>
      <c r="B37353" t="s">
        <v>35158</v>
      </c>
    </row>
    <row r="37354" spans="1:2">
      <c r="A37354" s="1">
        <v>2080100314465</v>
      </c>
      <c r="B37354" t="s">
        <v>35159</v>
      </c>
    </row>
    <row r="37355" spans="1:2">
      <c r="A37355" s="1">
        <v>2080100314472</v>
      </c>
      <c r="B37355" t="s">
        <v>35160</v>
      </c>
    </row>
    <row r="37356" spans="1:2">
      <c r="A37356" s="1">
        <v>2080100314489</v>
      </c>
      <c r="B37356" t="s">
        <v>35161</v>
      </c>
    </row>
    <row r="37357" spans="1:2">
      <c r="A37357" s="1">
        <v>2080100314496</v>
      </c>
      <c r="B37357" t="s">
        <v>35162</v>
      </c>
    </row>
    <row r="37358" spans="1:2">
      <c r="A37358" s="1">
        <v>2080100314502</v>
      </c>
      <c r="B37358" t="s">
        <v>35163</v>
      </c>
    </row>
    <row r="37359" spans="1:2">
      <c r="A37359" s="1">
        <v>2080100314519</v>
      </c>
      <c r="B37359" t="s">
        <v>35164</v>
      </c>
    </row>
    <row r="37360" spans="1:2">
      <c r="A37360" s="1">
        <v>2080100314526</v>
      </c>
      <c r="B37360" t="s">
        <v>35165</v>
      </c>
    </row>
    <row r="37361" spans="1:2">
      <c r="A37361" s="1">
        <v>2080100314533</v>
      </c>
      <c r="B37361" t="s">
        <v>35166</v>
      </c>
    </row>
    <row r="37362" spans="1:2">
      <c r="A37362" s="1">
        <v>2080100314540</v>
      </c>
      <c r="B37362" t="s">
        <v>35167</v>
      </c>
    </row>
    <row r="37363" spans="1:2">
      <c r="A37363" s="1">
        <v>2080100314557</v>
      </c>
      <c r="B37363" t="s">
        <v>35168</v>
      </c>
    </row>
    <row r="37364" spans="1:2">
      <c r="A37364" s="1">
        <v>2080100314564</v>
      </c>
      <c r="B37364" t="s">
        <v>35169</v>
      </c>
    </row>
    <row r="37365" spans="1:2">
      <c r="A37365" s="1">
        <v>2080100314571</v>
      </c>
      <c r="B37365" t="s">
        <v>35170</v>
      </c>
    </row>
    <row r="37366" spans="1:2">
      <c r="A37366" s="1">
        <v>2080100314588</v>
      </c>
      <c r="B37366" t="s">
        <v>35171</v>
      </c>
    </row>
    <row r="37367" spans="1:2">
      <c r="A37367" s="1">
        <v>2080100314595</v>
      </c>
      <c r="B37367" t="s">
        <v>35172</v>
      </c>
    </row>
    <row r="37368" spans="1:2">
      <c r="A37368" s="1">
        <v>2080100314601</v>
      </c>
      <c r="B37368" t="s">
        <v>35173</v>
      </c>
    </row>
    <row r="37369" spans="1:2">
      <c r="A37369" s="1">
        <v>2080100314618</v>
      </c>
      <c r="B37369" t="s">
        <v>35174</v>
      </c>
    </row>
    <row r="37370" spans="1:2">
      <c r="A37370" s="1">
        <v>2080100314625</v>
      </c>
      <c r="B37370" t="s">
        <v>35175</v>
      </c>
    </row>
    <row r="37371" spans="1:2">
      <c r="A37371" s="1">
        <v>2080100314632</v>
      </c>
      <c r="B37371" t="s">
        <v>35176</v>
      </c>
    </row>
    <row r="37372" spans="1:2">
      <c r="A37372" s="1">
        <v>2080100314649</v>
      </c>
      <c r="B37372" t="s">
        <v>35177</v>
      </c>
    </row>
    <row r="37373" spans="1:2">
      <c r="A37373" s="1">
        <v>2080100314656</v>
      </c>
      <c r="B37373" t="s">
        <v>35178</v>
      </c>
    </row>
    <row r="37374" spans="1:2">
      <c r="A37374" s="1">
        <v>2080100314663</v>
      </c>
      <c r="B37374" t="s">
        <v>35179</v>
      </c>
    </row>
    <row r="37375" spans="1:2">
      <c r="A37375" s="1">
        <v>2080100314670</v>
      </c>
      <c r="B37375" t="s">
        <v>35180</v>
      </c>
    </row>
    <row r="37376" spans="1:2">
      <c r="A37376" s="1">
        <v>2080100314687</v>
      </c>
      <c r="B37376" t="s">
        <v>35181</v>
      </c>
    </row>
    <row r="37377" spans="1:2">
      <c r="A37377" s="1">
        <v>2080100314694</v>
      </c>
      <c r="B37377" t="s">
        <v>35182</v>
      </c>
    </row>
    <row r="37378" spans="1:2">
      <c r="A37378" s="1">
        <v>2080100314700</v>
      </c>
      <c r="B37378" t="s">
        <v>35183</v>
      </c>
    </row>
    <row r="37379" spans="1:2">
      <c r="A37379" s="1">
        <v>2080100314717</v>
      </c>
      <c r="B37379" t="s">
        <v>35184</v>
      </c>
    </row>
    <row r="37380" spans="1:2">
      <c r="A37380" s="1">
        <v>2080100314724</v>
      </c>
      <c r="B37380" t="s">
        <v>35185</v>
      </c>
    </row>
    <row r="37381" spans="1:2">
      <c r="A37381" s="1">
        <v>2080100314731</v>
      </c>
      <c r="B37381" t="s">
        <v>35186</v>
      </c>
    </row>
    <row r="37382" spans="1:2">
      <c r="A37382" s="1">
        <v>2080100314748</v>
      </c>
      <c r="B37382" t="s">
        <v>35187</v>
      </c>
    </row>
    <row r="37383" spans="1:2">
      <c r="A37383" s="1">
        <v>2080100314755</v>
      </c>
      <c r="B37383" t="s">
        <v>35188</v>
      </c>
    </row>
    <row r="37384" spans="1:2">
      <c r="A37384" s="1">
        <v>2080100314762</v>
      </c>
      <c r="B37384" t="s">
        <v>35189</v>
      </c>
    </row>
    <row r="37385" spans="1:2">
      <c r="A37385" s="1">
        <v>2080100314779</v>
      </c>
      <c r="B37385" t="s">
        <v>35190</v>
      </c>
    </row>
    <row r="37386" spans="1:2">
      <c r="A37386" s="1">
        <v>2080100314786</v>
      </c>
      <c r="B37386" t="s">
        <v>35191</v>
      </c>
    </row>
    <row r="37387" spans="1:2">
      <c r="A37387" s="1">
        <v>2080100314793</v>
      </c>
      <c r="B37387" t="s">
        <v>35192</v>
      </c>
    </row>
    <row r="37388" spans="1:2">
      <c r="A37388" s="1">
        <v>2080100314809</v>
      </c>
      <c r="B37388" t="s">
        <v>35193</v>
      </c>
    </row>
    <row r="37389" spans="1:2">
      <c r="A37389" s="1">
        <v>2080100314816</v>
      </c>
      <c r="B37389" t="s">
        <v>35194</v>
      </c>
    </row>
    <row r="37390" spans="1:2">
      <c r="A37390" s="1">
        <v>2080100314823</v>
      </c>
      <c r="B37390" t="s">
        <v>35195</v>
      </c>
    </row>
    <row r="37391" spans="1:2">
      <c r="A37391" s="1">
        <v>2080100314830</v>
      </c>
      <c r="B37391" t="s">
        <v>35196</v>
      </c>
    </row>
    <row r="37392" spans="1:2">
      <c r="A37392" s="1">
        <v>2080100314847</v>
      </c>
      <c r="B37392" t="s">
        <v>35197</v>
      </c>
    </row>
    <row r="37393" spans="1:2">
      <c r="A37393" s="1">
        <v>2080100314854</v>
      </c>
      <c r="B37393" t="s">
        <v>35198</v>
      </c>
    </row>
    <row r="37394" spans="1:2">
      <c r="A37394" s="1">
        <v>2080100314861</v>
      </c>
      <c r="B37394" t="s">
        <v>35199</v>
      </c>
    </row>
    <row r="37395" spans="1:2">
      <c r="A37395" s="1">
        <v>2080100314878</v>
      </c>
      <c r="B37395" t="s">
        <v>35200</v>
      </c>
    </row>
    <row r="37396" spans="1:2">
      <c r="A37396" s="1">
        <v>2080100314885</v>
      </c>
      <c r="B37396" t="s">
        <v>35201</v>
      </c>
    </row>
    <row r="37397" spans="1:2">
      <c r="A37397" s="1">
        <v>2080100314892</v>
      </c>
      <c r="B37397" t="s">
        <v>35202</v>
      </c>
    </row>
    <row r="37398" spans="1:2">
      <c r="A37398" s="1">
        <v>2080100314908</v>
      </c>
      <c r="B37398" t="s">
        <v>35203</v>
      </c>
    </row>
    <row r="37399" spans="1:2">
      <c r="A37399" s="1">
        <v>2080100314915</v>
      </c>
      <c r="B37399" t="s">
        <v>35204</v>
      </c>
    </row>
    <row r="37400" spans="1:2">
      <c r="A37400" s="1">
        <v>2080100314922</v>
      </c>
      <c r="B37400" t="s">
        <v>35205</v>
      </c>
    </row>
    <row r="37401" spans="1:2">
      <c r="A37401" s="1">
        <v>2080100314939</v>
      </c>
      <c r="B37401" t="s">
        <v>35206</v>
      </c>
    </row>
    <row r="37402" spans="1:2">
      <c r="A37402" s="1">
        <v>2080100314946</v>
      </c>
      <c r="B37402" t="s">
        <v>35207</v>
      </c>
    </row>
    <row r="37403" spans="1:2">
      <c r="A37403" s="1">
        <v>2080100314953</v>
      </c>
      <c r="B37403" t="s">
        <v>35208</v>
      </c>
    </row>
    <row r="37404" spans="1:2">
      <c r="A37404" s="1">
        <v>2080100314960</v>
      </c>
      <c r="B37404" t="s">
        <v>35209</v>
      </c>
    </row>
    <row r="37405" spans="1:2">
      <c r="A37405" s="1">
        <v>2080100314977</v>
      </c>
      <c r="B37405" t="s">
        <v>35210</v>
      </c>
    </row>
    <row r="37406" spans="1:2">
      <c r="A37406" s="1">
        <v>2080100314984</v>
      </c>
      <c r="B37406" t="s">
        <v>35211</v>
      </c>
    </row>
    <row r="37407" spans="1:2">
      <c r="A37407" s="1">
        <v>2080100314991</v>
      </c>
      <c r="B37407" t="s">
        <v>35212</v>
      </c>
    </row>
    <row r="37408" spans="1:2">
      <c r="A37408" s="1">
        <v>2080100315004</v>
      </c>
      <c r="B37408" t="s">
        <v>35213</v>
      </c>
    </row>
    <row r="37409" spans="1:2">
      <c r="A37409" s="1">
        <v>2080100315011</v>
      </c>
      <c r="B37409" t="s">
        <v>35214</v>
      </c>
    </row>
    <row r="37410" spans="1:2">
      <c r="A37410" s="1">
        <v>2080100315028</v>
      </c>
      <c r="B37410" t="s">
        <v>35215</v>
      </c>
    </row>
    <row r="37411" spans="1:2">
      <c r="A37411" s="1">
        <v>2080100315035</v>
      </c>
      <c r="B37411" t="s">
        <v>35216</v>
      </c>
    </row>
    <row r="37412" spans="1:2">
      <c r="A37412" s="1">
        <v>2080100315042</v>
      </c>
      <c r="B37412" t="s">
        <v>35217</v>
      </c>
    </row>
    <row r="37413" spans="1:2">
      <c r="A37413" s="1">
        <v>2080100315059</v>
      </c>
      <c r="B37413" t="s">
        <v>35218</v>
      </c>
    </row>
    <row r="37414" spans="1:2">
      <c r="A37414" s="1">
        <v>2080100315066</v>
      </c>
      <c r="B37414" t="s">
        <v>35219</v>
      </c>
    </row>
    <row r="37415" spans="1:2">
      <c r="A37415" s="1">
        <v>2080100315073</v>
      </c>
      <c r="B37415" t="s">
        <v>35220</v>
      </c>
    </row>
    <row r="37416" spans="1:2">
      <c r="A37416" s="1">
        <v>2080100315080</v>
      </c>
      <c r="B37416" t="s">
        <v>35221</v>
      </c>
    </row>
    <row r="37417" spans="1:2">
      <c r="A37417" s="1">
        <v>2080100315097</v>
      </c>
      <c r="B37417" t="s">
        <v>35222</v>
      </c>
    </row>
    <row r="37418" spans="1:2">
      <c r="A37418" s="1">
        <v>2080100315103</v>
      </c>
      <c r="B37418" t="s">
        <v>35223</v>
      </c>
    </row>
    <row r="37419" spans="1:2">
      <c r="A37419" s="1">
        <v>2080100315110</v>
      </c>
      <c r="B37419" t="s">
        <v>35224</v>
      </c>
    </row>
    <row r="37420" spans="1:2">
      <c r="A37420" s="1">
        <v>2080100315127</v>
      </c>
      <c r="B37420" t="s">
        <v>35225</v>
      </c>
    </row>
    <row r="37421" spans="1:2">
      <c r="A37421" s="1">
        <v>2080100315134</v>
      </c>
      <c r="B37421" t="s">
        <v>35226</v>
      </c>
    </row>
    <row r="37422" spans="1:2">
      <c r="A37422" s="1">
        <v>2080100315141</v>
      </c>
      <c r="B37422" t="s">
        <v>35227</v>
      </c>
    </row>
    <row r="37423" spans="1:2">
      <c r="A37423" s="1">
        <v>2080100315158</v>
      </c>
      <c r="B37423" t="s">
        <v>35228</v>
      </c>
    </row>
    <row r="37424" spans="1:2">
      <c r="A37424" s="1">
        <v>2080100315165</v>
      </c>
      <c r="B37424" t="s">
        <v>35229</v>
      </c>
    </row>
    <row r="37425" spans="1:2">
      <c r="A37425" s="1">
        <v>2080100315172</v>
      </c>
      <c r="B37425" t="s">
        <v>35230</v>
      </c>
    </row>
    <row r="37426" spans="1:2">
      <c r="A37426" s="1">
        <v>2080100315189</v>
      </c>
      <c r="B37426" t="s">
        <v>35231</v>
      </c>
    </row>
    <row r="37427" spans="1:2">
      <c r="A37427" s="1">
        <v>2080100315196</v>
      </c>
      <c r="B37427" t="s">
        <v>35232</v>
      </c>
    </row>
    <row r="37428" spans="1:2">
      <c r="A37428" s="1">
        <v>2080100315202</v>
      </c>
      <c r="B37428" t="s">
        <v>35233</v>
      </c>
    </row>
    <row r="37429" spans="1:2">
      <c r="A37429" s="1">
        <v>2080100315219</v>
      </c>
      <c r="B37429" t="s">
        <v>35234</v>
      </c>
    </row>
    <row r="37430" spans="1:2">
      <c r="A37430" s="1">
        <v>2080100315226</v>
      </c>
      <c r="B37430" t="s">
        <v>35235</v>
      </c>
    </row>
    <row r="37431" spans="1:2">
      <c r="A37431" s="1">
        <v>2080100315233</v>
      </c>
      <c r="B37431" t="s">
        <v>35236</v>
      </c>
    </row>
    <row r="37432" spans="1:2">
      <c r="A37432" s="1">
        <v>2080100315240</v>
      </c>
      <c r="B37432" t="s">
        <v>35237</v>
      </c>
    </row>
    <row r="37433" spans="1:2">
      <c r="A37433" s="1">
        <v>2080100315257</v>
      </c>
      <c r="B37433" t="s">
        <v>35238</v>
      </c>
    </row>
    <row r="37434" spans="1:2">
      <c r="A37434" s="1">
        <v>2080100315264</v>
      </c>
      <c r="B37434" t="s">
        <v>35239</v>
      </c>
    </row>
    <row r="37435" spans="1:2">
      <c r="A37435" s="1">
        <v>2080100315271</v>
      </c>
      <c r="B37435" t="s">
        <v>35240</v>
      </c>
    </row>
    <row r="37436" spans="1:2">
      <c r="A37436" s="1">
        <v>2080100315288</v>
      </c>
      <c r="B37436" t="s">
        <v>35241</v>
      </c>
    </row>
    <row r="37437" spans="1:2">
      <c r="A37437" s="1">
        <v>2080100315295</v>
      </c>
      <c r="B37437" t="s">
        <v>35242</v>
      </c>
    </row>
    <row r="37438" spans="1:2">
      <c r="A37438" s="1">
        <v>2080100315301</v>
      </c>
      <c r="B37438" t="s">
        <v>35243</v>
      </c>
    </row>
    <row r="37439" spans="1:2">
      <c r="A37439" s="1">
        <v>2080100315318</v>
      </c>
      <c r="B37439" t="s">
        <v>35244</v>
      </c>
    </row>
    <row r="37440" spans="1:2">
      <c r="A37440" s="1">
        <v>2080100315325</v>
      </c>
      <c r="B37440" t="s">
        <v>35245</v>
      </c>
    </row>
    <row r="37441" spans="1:2">
      <c r="A37441" s="1">
        <v>2080100315332</v>
      </c>
      <c r="B37441" t="s">
        <v>35246</v>
      </c>
    </row>
    <row r="37442" spans="1:2">
      <c r="A37442" s="1">
        <v>2080100315349</v>
      </c>
      <c r="B37442" t="s">
        <v>35247</v>
      </c>
    </row>
    <row r="37443" spans="1:2">
      <c r="A37443" s="1">
        <v>2080100315356</v>
      </c>
      <c r="B37443" t="s">
        <v>35248</v>
      </c>
    </row>
    <row r="37444" spans="1:2">
      <c r="A37444" s="1">
        <v>2080100315363</v>
      </c>
      <c r="B37444" t="s">
        <v>35249</v>
      </c>
    </row>
    <row r="37445" spans="1:2">
      <c r="A37445" s="1">
        <v>2080100315370</v>
      </c>
      <c r="B37445" t="s">
        <v>35250</v>
      </c>
    </row>
    <row r="37446" spans="1:2">
      <c r="A37446" s="1">
        <v>2080100315387</v>
      </c>
      <c r="B37446" t="s">
        <v>35251</v>
      </c>
    </row>
    <row r="37447" spans="1:2">
      <c r="A37447" s="1">
        <v>2080100315394</v>
      </c>
      <c r="B37447" t="s">
        <v>35252</v>
      </c>
    </row>
    <row r="37448" spans="1:2">
      <c r="A37448" s="1">
        <v>2080100315400</v>
      </c>
      <c r="B37448" t="s">
        <v>35253</v>
      </c>
    </row>
    <row r="37449" spans="1:2">
      <c r="A37449" s="1">
        <v>2080100315417</v>
      </c>
      <c r="B37449" t="s">
        <v>35254</v>
      </c>
    </row>
    <row r="37450" spans="1:2">
      <c r="A37450" s="1">
        <v>2080100315424</v>
      </c>
      <c r="B37450" t="s">
        <v>35255</v>
      </c>
    </row>
    <row r="37451" spans="1:2">
      <c r="A37451" s="1">
        <v>2080100315431</v>
      </c>
      <c r="B37451" t="s">
        <v>35256</v>
      </c>
    </row>
    <row r="37452" spans="1:2">
      <c r="A37452" s="1">
        <v>2080100315448</v>
      </c>
      <c r="B37452" t="s">
        <v>35257</v>
      </c>
    </row>
    <row r="37453" spans="1:2">
      <c r="A37453" s="1">
        <v>2080100315455</v>
      </c>
      <c r="B37453" t="s">
        <v>35258</v>
      </c>
    </row>
    <row r="37454" spans="1:2">
      <c r="A37454" s="1">
        <v>2080100315462</v>
      </c>
      <c r="B37454" t="s">
        <v>35259</v>
      </c>
    </row>
    <row r="37455" spans="1:2">
      <c r="A37455" s="1">
        <v>2080100315479</v>
      </c>
      <c r="B37455" t="s">
        <v>35260</v>
      </c>
    </row>
    <row r="37456" spans="1:2">
      <c r="A37456" s="1">
        <v>2080100315486</v>
      </c>
      <c r="B37456" t="s">
        <v>24098</v>
      </c>
    </row>
    <row r="37457" spans="1:2">
      <c r="A37457" s="1">
        <v>2080100315493</v>
      </c>
      <c r="B37457" t="s">
        <v>24099</v>
      </c>
    </row>
    <row r="37458" spans="1:2">
      <c r="A37458" s="1">
        <v>2080100315509</v>
      </c>
      <c r="B37458" t="s">
        <v>35261</v>
      </c>
    </row>
    <row r="37459" spans="1:2">
      <c r="A37459" s="1">
        <v>2080100315516</v>
      </c>
      <c r="B37459" t="s">
        <v>24100</v>
      </c>
    </row>
    <row r="37460" spans="1:2">
      <c r="A37460" s="1">
        <v>2080100315523</v>
      </c>
      <c r="B37460" t="s">
        <v>35262</v>
      </c>
    </row>
    <row r="37461" spans="1:2">
      <c r="A37461" s="1">
        <v>2080100315530</v>
      </c>
      <c r="B37461" t="s">
        <v>24101</v>
      </c>
    </row>
    <row r="37462" spans="1:2">
      <c r="A37462" s="1">
        <v>2080100315547</v>
      </c>
      <c r="B37462" t="s">
        <v>24102</v>
      </c>
    </row>
    <row r="37463" spans="1:2">
      <c r="A37463" s="1">
        <v>2080100315554</v>
      </c>
      <c r="B37463" t="s">
        <v>24103</v>
      </c>
    </row>
    <row r="37464" spans="1:2">
      <c r="A37464" s="1">
        <v>2080100315561</v>
      </c>
      <c r="B37464" t="s">
        <v>24104</v>
      </c>
    </row>
    <row r="37465" spans="1:2">
      <c r="A37465" s="1">
        <v>2080100315578</v>
      </c>
      <c r="B37465" t="s">
        <v>24105</v>
      </c>
    </row>
    <row r="37466" spans="1:2">
      <c r="A37466" s="1">
        <v>2080100315585</v>
      </c>
      <c r="B37466" t="s">
        <v>35263</v>
      </c>
    </row>
    <row r="37467" spans="1:2">
      <c r="A37467" s="1">
        <v>2080100315592</v>
      </c>
      <c r="B37467" t="s">
        <v>35264</v>
      </c>
    </row>
    <row r="37468" spans="1:2">
      <c r="A37468" s="1">
        <v>2080100315608</v>
      </c>
      <c r="B37468" t="s">
        <v>35265</v>
      </c>
    </row>
    <row r="37469" spans="1:2">
      <c r="A37469" s="1">
        <v>2080100315615</v>
      </c>
      <c r="B37469" t="s">
        <v>35266</v>
      </c>
    </row>
    <row r="37470" spans="1:2">
      <c r="A37470" s="1">
        <v>2080100315622</v>
      </c>
      <c r="B37470" t="s">
        <v>35267</v>
      </c>
    </row>
    <row r="37471" spans="1:2">
      <c r="A37471" s="1">
        <v>2080100315639</v>
      </c>
      <c r="B37471" t="s">
        <v>35268</v>
      </c>
    </row>
    <row r="37472" spans="1:2">
      <c r="A37472" s="1">
        <v>2080100315646</v>
      </c>
      <c r="B37472" t="s">
        <v>35269</v>
      </c>
    </row>
    <row r="37473" spans="1:2">
      <c r="A37473" s="1">
        <v>2080100315653</v>
      </c>
      <c r="B37473" t="s">
        <v>35270</v>
      </c>
    </row>
    <row r="37474" spans="1:2">
      <c r="A37474" s="1">
        <v>2080100315660</v>
      </c>
      <c r="B37474" t="s">
        <v>35271</v>
      </c>
    </row>
    <row r="37475" spans="1:2">
      <c r="A37475" s="1">
        <v>2080100315677</v>
      </c>
      <c r="B37475" t="s">
        <v>35272</v>
      </c>
    </row>
    <row r="37476" spans="1:2">
      <c r="A37476" s="1">
        <v>2080100315684</v>
      </c>
      <c r="B37476" t="s">
        <v>35273</v>
      </c>
    </row>
    <row r="37477" spans="1:2">
      <c r="A37477" s="1">
        <v>2080100315691</v>
      </c>
      <c r="B37477" t="s">
        <v>35274</v>
      </c>
    </row>
    <row r="37478" spans="1:2">
      <c r="A37478" s="1">
        <v>2080100315707</v>
      </c>
      <c r="B37478" t="s">
        <v>35275</v>
      </c>
    </row>
    <row r="37479" spans="1:2">
      <c r="A37479" s="1">
        <v>2080100315714</v>
      </c>
      <c r="B37479" t="s">
        <v>35276</v>
      </c>
    </row>
    <row r="37480" spans="1:2">
      <c r="A37480" s="1">
        <v>2080100315721</v>
      </c>
      <c r="B37480" t="s">
        <v>35277</v>
      </c>
    </row>
    <row r="37481" spans="1:2">
      <c r="A37481" s="1">
        <v>2080100315738</v>
      </c>
      <c r="B37481" t="s">
        <v>35278</v>
      </c>
    </row>
    <row r="37482" spans="1:2">
      <c r="A37482" s="1">
        <v>2080100315745</v>
      </c>
      <c r="B37482" t="s">
        <v>35279</v>
      </c>
    </row>
    <row r="37483" spans="1:2">
      <c r="A37483" s="1">
        <v>2080100315752</v>
      </c>
      <c r="B37483" t="s">
        <v>35280</v>
      </c>
    </row>
    <row r="37484" spans="1:2">
      <c r="A37484" s="1">
        <v>2080100315769</v>
      </c>
      <c r="B37484" t="s">
        <v>35281</v>
      </c>
    </row>
    <row r="37485" spans="1:2">
      <c r="A37485" s="1">
        <v>2080100315776</v>
      </c>
      <c r="B37485" t="s">
        <v>35282</v>
      </c>
    </row>
    <row r="37486" spans="1:2">
      <c r="A37486" s="1">
        <v>2080100315783</v>
      </c>
      <c r="B37486" t="s">
        <v>35283</v>
      </c>
    </row>
    <row r="37487" spans="1:2">
      <c r="A37487" s="1">
        <v>2080100315790</v>
      </c>
      <c r="B37487" t="e">
        <f>+L-DOOR STOPPER SENTRY DP101-PB</f>
        <v>#NAME?</v>
      </c>
    </row>
    <row r="37488" spans="1:2">
      <c r="A37488" s="1">
        <v>2080100315806</v>
      </c>
      <c r="B37488" t="s">
        <v>35284</v>
      </c>
    </row>
    <row r="37489" spans="1:2">
      <c r="A37489" s="1">
        <v>2080100315813</v>
      </c>
      <c r="B37489" t="s">
        <v>35285</v>
      </c>
    </row>
    <row r="37490" spans="1:2">
      <c r="A37490" s="1">
        <v>2080100315820</v>
      </c>
      <c r="B37490" t="s">
        <v>35286</v>
      </c>
    </row>
    <row r="37491" spans="1:2">
      <c r="A37491" s="1">
        <v>2080100315837</v>
      </c>
      <c r="B37491" t="s">
        <v>35287</v>
      </c>
    </row>
    <row r="37492" spans="1:2">
      <c r="A37492" s="1">
        <v>2080100315844</v>
      </c>
      <c r="B37492" t="s">
        <v>35288</v>
      </c>
    </row>
    <row r="37493" spans="1:2">
      <c r="A37493" s="1">
        <v>2080100315851</v>
      </c>
      <c r="B37493" t="s">
        <v>35289</v>
      </c>
    </row>
    <row r="37494" spans="1:2">
      <c r="A37494" s="1">
        <v>2080100315868</v>
      </c>
      <c r="B37494" t="s">
        <v>35290</v>
      </c>
    </row>
    <row r="37495" spans="1:2">
      <c r="A37495" s="1">
        <v>2080100315875</v>
      </c>
      <c r="B37495" t="s">
        <v>35291</v>
      </c>
    </row>
    <row r="37496" spans="1:2">
      <c r="A37496" s="1">
        <v>2080100315882</v>
      </c>
      <c r="B37496" t="s">
        <v>35292</v>
      </c>
    </row>
    <row r="37497" spans="1:2">
      <c r="A37497" s="1">
        <v>2080100315899</v>
      </c>
      <c r="B37497" t="s">
        <v>35293</v>
      </c>
    </row>
    <row r="37498" spans="1:2">
      <c r="A37498" s="1">
        <v>2080100315905</v>
      </c>
      <c r="B37498" t="s">
        <v>35294</v>
      </c>
    </row>
    <row r="37499" spans="1:2">
      <c r="A37499" s="1">
        <v>2080100315912</v>
      </c>
      <c r="B37499" t="s">
        <v>35295</v>
      </c>
    </row>
    <row r="37500" spans="1:2">
      <c r="A37500" s="1">
        <v>2080100315929</v>
      </c>
      <c r="B37500" t="s">
        <v>35296</v>
      </c>
    </row>
    <row r="37501" spans="1:2">
      <c r="A37501" s="1">
        <v>2080100315936</v>
      </c>
      <c r="B37501" t="s">
        <v>35297</v>
      </c>
    </row>
    <row r="37502" spans="1:2">
      <c r="A37502" s="1">
        <v>2080100315943</v>
      </c>
      <c r="B37502" t="s">
        <v>35298</v>
      </c>
    </row>
    <row r="37503" spans="1:2">
      <c r="A37503" s="1">
        <v>2080100315950</v>
      </c>
      <c r="B37503" t="s">
        <v>35299</v>
      </c>
    </row>
    <row r="37504" spans="1:2">
      <c r="A37504" s="1">
        <v>2080100315967</v>
      </c>
      <c r="B37504" t="s">
        <v>35300</v>
      </c>
    </row>
    <row r="37505" spans="1:2">
      <c r="A37505" s="1">
        <v>2080100315974</v>
      </c>
      <c r="B37505" t="s">
        <v>35301</v>
      </c>
    </row>
    <row r="37506" spans="1:2">
      <c r="A37506" s="1">
        <v>2080100315981</v>
      </c>
      <c r="B37506" t="s">
        <v>35302</v>
      </c>
    </row>
    <row r="37507" spans="1:2">
      <c r="A37507" s="1">
        <v>2080100315998</v>
      </c>
      <c r="B37507" t="s">
        <v>35303</v>
      </c>
    </row>
    <row r="37508" spans="1:2">
      <c r="A37508" s="1">
        <v>2080100316001</v>
      </c>
      <c r="B37508" t="s">
        <v>35304</v>
      </c>
    </row>
    <row r="37509" spans="1:2">
      <c r="A37509" s="1">
        <v>2080100316018</v>
      </c>
      <c r="B37509" t="s">
        <v>35305</v>
      </c>
    </row>
    <row r="37510" spans="1:2">
      <c r="A37510" s="1">
        <v>2080100316025</v>
      </c>
      <c r="B37510" t="s">
        <v>27023</v>
      </c>
    </row>
    <row r="37511" spans="1:2">
      <c r="A37511" s="1">
        <v>2080100316032</v>
      </c>
      <c r="B37511" t="s">
        <v>27019</v>
      </c>
    </row>
    <row r="37512" spans="1:2">
      <c r="A37512" s="1">
        <v>2080100316049</v>
      </c>
      <c r="B37512" t="s">
        <v>35306</v>
      </c>
    </row>
    <row r="37513" spans="1:2">
      <c r="A37513" s="1">
        <v>2080100316056</v>
      </c>
      <c r="B37513" t="s">
        <v>35307</v>
      </c>
    </row>
    <row r="37514" spans="1:2">
      <c r="A37514" s="1">
        <v>2080100316063</v>
      </c>
      <c r="B37514" t="s">
        <v>35308</v>
      </c>
    </row>
    <row r="37515" spans="1:2">
      <c r="A37515" s="1">
        <v>2080100316070</v>
      </c>
      <c r="B37515" t="s">
        <v>35309</v>
      </c>
    </row>
    <row r="37516" spans="1:2">
      <c r="A37516" s="1">
        <v>2080100316087</v>
      </c>
      <c r="B37516" t="s">
        <v>35310</v>
      </c>
    </row>
    <row r="37517" spans="1:2">
      <c r="A37517" s="1">
        <v>2080100316094</v>
      </c>
      <c r="B37517" t="s">
        <v>35311</v>
      </c>
    </row>
    <row r="37518" spans="1:2">
      <c r="A37518" s="1">
        <v>2080100316100</v>
      </c>
      <c r="B37518" t="s">
        <v>35312</v>
      </c>
    </row>
    <row r="37519" spans="1:2">
      <c r="A37519" s="1">
        <v>2080100316117</v>
      </c>
      <c r="B37519" t="s">
        <v>35313</v>
      </c>
    </row>
    <row r="37520" spans="1:2">
      <c r="A37520" s="1">
        <v>2080100316124</v>
      </c>
      <c r="B37520" t="s">
        <v>35314</v>
      </c>
    </row>
    <row r="37521" spans="1:2">
      <c r="A37521" s="1">
        <v>2080100316131</v>
      </c>
      <c r="B37521" t="s">
        <v>35315</v>
      </c>
    </row>
    <row r="37522" spans="1:2">
      <c r="A37522" s="1">
        <v>2080100316148</v>
      </c>
      <c r="B37522" t="s">
        <v>35316</v>
      </c>
    </row>
    <row r="37523" spans="1:2">
      <c r="A37523" s="1">
        <v>2080100316155</v>
      </c>
      <c r="B37523" t="s">
        <v>35317</v>
      </c>
    </row>
    <row r="37524" spans="1:2">
      <c r="A37524" s="1">
        <v>2080100316162</v>
      </c>
      <c r="B37524" t="s">
        <v>35318</v>
      </c>
    </row>
    <row r="37525" spans="1:2">
      <c r="A37525" s="1">
        <v>2080100316179</v>
      </c>
      <c r="B37525" t="s">
        <v>35319</v>
      </c>
    </row>
    <row r="37526" spans="1:2">
      <c r="A37526" s="1">
        <v>2080100316186</v>
      </c>
      <c r="B37526" t="s">
        <v>35320</v>
      </c>
    </row>
    <row r="37527" spans="1:2">
      <c r="A37527" s="1">
        <v>2080100316193</v>
      </c>
      <c r="B37527" t="s">
        <v>35321</v>
      </c>
    </row>
    <row r="37528" spans="1:2">
      <c r="A37528" s="1">
        <v>2080100316209</v>
      </c>
      <c r="B37528" t="s">
        <v>35322</v>
      </c>
    </row>
    <row r="37529" spans="1:2">
      <c r="A37529" s="1">
        <v>2080100316216</v>
      </c>
      <c r="B37529" t="s">
        <v>35323</v>
      </c>
    </row>
    <row r="37530" spans="1:2">
      <c r="A37530" s="1">
        <v>2080100316223</v>
      </c>
      <c r="B37530" t="s">
        <v>35324</v>
      </c>
    </row>
    <row r="37531" spans="1:2">
      <c r="A37531" s="1">
        <v>2080100316230</v>
      </c>
      <c r="B37531" t="s">
        <v>35325</v>
      </c>
    </row>
    <row r="37532" spans="1:2">
      <c r="A37532" s="1">
        <v>2080100316247</v>
      </c>
      <c r="B37532" t="s">
        <v>35326</v>
      </c>
    </row>
    <row r="37533" spans="1:2">
      <c r="A37533" s="1">
        <v>2080100316254</v>
      </c>
      <c r="B37533" t="s">
        <v>35327</v>
      </c>
    </row>
    <row r="37534" spans="1:2">
      <c r="A37534" s="1">
        <v>2080100316261</v>
      </c>
      <c r="B37534" t="s">
        <v>35328</v>
      </c>
    </row>
    <row r="37535" spans="1:2">
      <c r="A37535" s="1">
        <v>2080100316278</v>
      </c>
      <c r="B37535" t="s">
        <v>35329</v>
      </c>
    </row>
    <row r="37536" spans="1:2">
      <c r="A37536" s="1">
        <v>2080100316285</v>
      </c>
      <c r="B37536" t="s">
        <v>35330</v>
      </c>
    </row>
    <row r="37537" spans="1:2">
      <c r="A37537" s="1">
        <v>2080100316292</v>
      </c>
      <c r="B37537" t="s">
        <v>35331</v>
      </c>
    </row>
    <row r="37538" spans="1:2">
      <c r="A37538" s="1">
        <v>2080100316308</v>
      </c>
      <c r="B37538" t="s">
        <v>35332</v>
      </c>
    </row>
    <row r="37539" spans="1:2">
      <c r="A37539" s="1">
        <v>2080100316315</v>
      </c>
      <c r="B37539" t="s">
        <v>35333</v>
      </c>
    </row>
    <row r="37540" spans="1:2">
      <c r="A37540" s="1">
        <v>2080100316322</v>
      </c>
      <c r="B37540" t="s">
        <v>35334</v>
      </c>
    </row>
    <row r="37541" spans="1:2">
      <c r="A37541" s="1">
        <v>2080100316339</v>
      </c>
      <c r="B37541" t="s">
        <v>35335</v>
      </c>
    </row>
    <row r="37542" spans="1:2">
      <c r="A37542" s="1">
        <v>2080100316346</v>
      </c>
      <c r="B37542" t="s">
        <v>35336</v>
      </c>
    </row>
    <row r="37543" spans="1:2">
      <c r="A37543" s="1">
        <v>2080100316353</v>
      </c>
      <c r="B37543" t="s">
        <v>35337</v>
      </c>
    </row>
    <row r="37544" spans="1:2">
      <c r="A37544" s="1">
        <v>2080100316360</v>
      </c>
      <c r="B37544" t="s">
        <v>35338</v>
      </c>
    </row>
    <row r="37545" spans="1:2">
      <c r="A37545" s="1">
        <v>2080100316377</v>
      </c>
      <c r="B37545" t="s">
        <v>35339</v>
      </c>
    </row>
    <row r="37546" spans="1:2">
      <c r="A37546" s="1">
        <v>2080100316384</v>
      </c>
      <c r="B37546" t="s">
        <v>35340</v>
      </c>
    </row>
    <row r="37547" spans="1:2">
      <c r="A37547" s="1">
        <v>2080100316391</v>
      </c>
      <c r="B37547" t="s">
        <v>35341</v>
      </c>
    </row>
    <row r="37548" spans="1:2">
      <c r="A37548" s="1">
        <v>2080100316407</v>
      </c>
      <c r="B37548" t="s">
        <v>35342</v>
      </c>
    </row>
    <row r="37549" spans="1:2">
      <c r="A37549" s="1">
        <v>2080100316414</v>
      </c>
      <c r="B37549" t="s">
        <v>35343</v>
      </c>
    </row>
    <row r="37550" spans="1:2">
      <c r="A37550" s="1">
        <v>2080100316421</v>
      </c>
      <c r="B37550" t="s">
        <v>35344</v>
      </c>
    </row>
    <row r="37551" spans="1:2">
      <c r="A37551" s="1">
        <v>2080100316438</v>
      </c>
      <c r="B37551" t="s">
        <v>35345</v>
      </c>
    </row>
    <row r="37552" spans="1:2">
      <c r="A37552" s="1">
        <v>2080100316445</v>
      </c>
      <c r="B37552" t="s">
        <v>35346</v>
      </c>
    </row>
    <row r="37553" spans="1:2">
      <c r="A37553" s="1">
        <v>2080100316452</v>
      </c>
      <c r="B37553" t="s">
        <v>35347</v>
      </c>
    </row>
    <row r="37554" spans="1:2">
      <c r="A37554" s="1">
        <v>2080100316469</v>
      </c>
      <c r="B37554" t="s">
        <v>35348</v>
      </c>
    </row>
    <row r="37555" spans="1:2">
      <c r="A37555" s="1">
        <v>2080100316476</v>
      </c>
      <c r="B37555" t="s">
        <v>35349</v>
      </c>
    </row>
    <row r="37556" spans="1:2">
      <c r="A37556" s="1">
        <v>2080100316483</v>
      </c>
      <c r="B37556" t="s">
        <v>35350</v>
      </c>
    </row>
    <row r="37557" spans="1:2">
      <c r="A37557" s="1">
        <v>2080100316490</v>
      </c>
      <c r="B37557" t="s">
        <v>35351</v>
      </c>
    </row>
    <row r="37558" spans="1:2">
      <c r="A37558" s="1">
        <v>2080100316506</v>
      </c>
      <c r="B37558" t="s">
        <v>35352</v>
      </c>
    </row>
    <row r="37559" spans="1:2">
      <c r="A37559" s="1">
        <v>2080100316513</v>
      </c>
      <c r="B37559" t="s">
        <v>35353</v>
      </c>
    </row>
    <row r="37560" spans="1:2">
      <c r="A37560" s="1">
        <v>2080100316520</v>
      </c>
      <c r="B37560" t="s">
        <v>35354</v>
      </c>
    </row>
    <row r="37561" spans="1:2">
      <c r="A37561" s="1">
        <v>2080100316537</v>
      </c>
      <c r="B37561" t="s">
        <v>35355</v>
      </c>
    </row>
    <row r="37562" spans="1:2">
      <c r="A37562" s="1">
        <v>2080100316544</v>
      </c>
      <c r="B37562" t="s">
        <v>35356</v>
      </c>
    </row>
    <row r="37563" spans="1:2">
      <c r="A37563" s="1">
        <v>2080100316551</v>
      </c>
      <c r="B37563" t="s">
        <v>35357</v>
      </c>
    </row>
    <row r="37564" spans="1:2">
      <c r="A37564" s="1">
        <v>2080100316568</v>
      </c>
      <c r="B37564" t="s">
        <v>35358</v>
      </c>
    </row>
    <row r="37565" spans="1:2">
      <c r="A37565" s="1">
        <v>2080100316575</v>
      </c>
      <c r="B37565" t="s">
        <v>35359</v>
      </c>
    </row>
    <row r="37566" spans="1:2">
      <c r="A37566" s="1">
        <v>2080100316582</v>
      </c>
      <c r="B37566" t="s">
        <v>35360</v>
      </c>
    </row>
    <row r="37567" spans="1:2">
      <c r="A37567" s="1">
        <v>2080100316599</v>
      </c>
      <c r="B37567" t="s">
        <v>35361</v>
      </c>
    </row>
    <row r="37568" spans="1:2">
      <c r="A37568" s="1">
        <v>2080100316605</v>
      </c>
      <c r="B37568" t="s">
        <v>35362</v>
      </c>
    </row>
    <row r="37569" spans="1:2">
      <c r="A37569" s="1">
        <v>2080100316612</v>
      </c>
      <c r="B37569" t="s">
        <v>35363</v>
      </c>
    </row>
    <row r="37570" spans="1:2">
      <c r="A37570" s="1">
        <v>2080100316629</v>
      </c>
      <c r="B37570" t="s">
        <v>35364</v>
      </c>
    </row>
    <row r="37571" spans="1:2">
      <c r="A37571" s="1">
        <v>2080100316636</v>
      </c>
      <c r="B37571" t="s">
        <v>35365</v>
      </c>
    </row>
    <row r="37572" spans="1:2">
      <c r="A37572" s="1">
        <v>2080100316643</v>
      </c>
      <c r="B37572" t="s">
        <v>35366</v>
      </c>
    </row>
    <row r="37573" spans="1:2">
      <c r="A37573" s="1">
        <v>2080100316650</v>
      </c>
      <c r="B37573" t="s">
        <v>35367</v>
      </c>
    </row>
    <row r="37574" spans="1:2">
      <c r="A37574" s="1">
        <v>2080100316667</v>
      </c>
      <c r="B37574" t="s">
        <v>35368</v>
      </c>
    </row>
    <row r="37575" spans="1:2">
      <c r="A37575" s="1">
        <v>2080100316674</v>
      </c>
      <c r="B37575" t="s">
        <v>35369</v>
      </c>
    </row>
    <row r="37576" spans="1:2">
      <c r="A37576" s="1">
        <v>2080100316681</v>
      </c>
      <c r="B37576" t="s">
        <v>35370</v>
      </c>
    </row>
    <row r="37577" spans="1:2">
      <c r="A37577" s="1">
        <v>2080100316698</v>
      </c>
      <c r="B37577" t="s">
        <v>35371</v>
      </c>
    </row>
    <row r="37578" spans="1:2">
      <c r="A37578" s="1">
        <v>2080100316704</v>
      </c>
      <c r="B37578" t="s">
        <v>35372</v>
      </c>
    </row>
    <row r="37579" spans="1:2">
      <c r="A37579" s="1">
        <v>2080100316711</v>
      </c>
      <c r="B37579" t="s">
        <v>35373</v>
      </c>
    </row>
    <row r="37580" spans="1:2">
      <c r="A37580" s="1">
        <v>2080100316728</v>
      </c>
      <c r="B37580" t="s">
        <v>35374</v>
      </c>
    </row>
    <row r="37581" spans="1:2">
      <c r="A37581" s="1">
        <v>2080100316735</v>
      </c>
      <c r="B37581" t="s">
        <v>35375</v>
      </c>
    </row>
    <row r="37582" spans="1:2">
      <c r="A37582" s="1">
        <v>2080100316742</v>
      </c>
      <c r="B37582" t="s">
        <v>35376</v>
      </c>
    </row>
    <row r="37583" spans="1:2">
      <c r="A37583" s="1">
        <v>2080100316759</v>
      </c>
      <c r="B37583" t="s">
        <v>35377</v>
      </c>
    </row>
    <row r="37584" spans="1:2">
      <c r="A37584" s="1">
        <v>2080100316766</v>
      </c>
      <c r="B37584" t="s">
        <v>35378</v>
      </c>
    </row>
    <row r="37585" spans="1:2">
      <c r="A37585" s="1">
        <v>2080100316773</v>
      </c>
      <c r="B37585" t="s">
        <v>35379</v>
      </c>
    </row>
    <row r="37586" spans="1:2">
      <c r="A37586" s="1">
        <v>2080100316780</v>
      </c>
      <c r="B37586" t="s">
        <v>35380</v>
      </c>
    </row>
    <row r="37587" spans="1:2">
      <c r="A37587" s="1">
        <v>2080100316797</v>
      </c>
      <c r="B37587" t="s">
        <v>35381</v>
      </c>
    </row>
    <row r="37588" spans="1:2">
      <c r="A37588" s="1">
        <v>2080100316803</v>
      </c>
      <c r="B37588" t="s">
        <v>35382</v>
      </c>
    </row>
    <row r="37589" spans="1:2">
      <c r="A37589" s="1">
        <v>2080100316810</v>
      </c>
      <c r="B37589" t="s">
        <v>35383</v>
      </c>
    </row>
    <row r="37590" spans="1:2">
      <c r="A37590" s="1">
        <v>2080100316827</v>
      </c>
      <c r="B37590" t="s">
        <v>35384</v>
      </c>
    </row>
    <row r="37591" spans="1:2">
      <c r="A37591" s="1">
        <v>2080100316834</v>
      </c>
      <c r="B37591" t="s">
        <v>24190</v>
      </c>
    </row>
    <row r="37592" spans="1:2">
      <c r="A37592" s="1">
        <v>2080100316841</v>
      </c>
      <c r="B37592" t="s">
        <v>24191</v>
      </c>
    </row>
    <row r="37593" spans="1:2">
      <c r="A37593" s="1">
        <v>2080100316858</v>
      </c>
      <c r="B37593" t="s">
        <v>35385</v>
      </c>
    </row>
    <row r="37594" spans="1:2">
      <c r="A37594" s="1">
        <v>2080100316865</v>
      </c>
      <c r="B37594" t="s">
        <v>35386</v>
      </c>
    </row>
    <row r="37595" spans="1:2">
      <c r="A37595" s="1">
        <v>2080100316872</v>
      </c>
      <c r="B37595" t="s">
        <v>35387</v>
      </c>
    </row>
    <row r="37596" spans="1:2">
      <c r="A37596" s="1">
        <v>2080100316889</v>
      </c>
      <c r="B37596" t="s">
        <v>35388</v>
      </c>
    </row>
    <row r="37597" spans="1:2">
      <c r="A37597" s="1">
        <v>2080100316896</v>
      </c>
      <c r="B37597" t="s">
        <v>35389</v>
      </c>
    </row>
    <row r="37598" spans="1:2">
      <c r="A37598" s="1">
        <v>2080100316902</v>
      </c>
      <c r="B37598" t="s">
        <v>35390</v>
      </c>
    </row>
    <row r="37599" spans="1:2">
      <c r="A37599" s="1">
        <v>2080100316919</v>
      </c>
      <c r="B37599" t="s">
        <v>35391</v>
      </c>
    </row>
    <row r="37600" spans="1:2">
      <c r="A37600" s="1">
        <v>2080100316926</v>
      </c>
      <c r="B37600" t="s">
        <v>35392</v>
      </c>
    </row>
    <row r="37601" spans="1:2">
      <c r="A37601" s="1">
        <v>2080100316933</v>
      </c>
      <c r="B37601" t="s">
        <v>35393</v>
      </c>
    </row>
    <row r="37602" spans="1:2">
      <c r="A37602" s="1">
        <v>2080100316940</v>
      </c>
      <c r="B37602" t="s">
        <v>35394</v>
      </c>
    </row>
    <row r="37603" spans="1:2">
      <c r="A37603" s="1">
        <v>2080100316957</v>
      </c>
      <c r="B37603" t="s">
        <v>35395</v>
      </c>
    </row>
    <row r="37604" spans="1:2">
      <c r="A37604" s="1">
        <v>2080100316964</v>
      </c>
      <c r="B37604" t="s">
        <v>35396</v>
      </c>
    </row>
    <row r="37605" spans="1:2">
      <c r="A37605" s="1">
        <v>2080100316971</v>
      </c>
      <c r="B37605" t="s">
        <v>35397</v>
      </c>
    </row>
    <row r="37606" spans="1:2">
      <c r="A37606" s="1">
        <v>2080100316988</v>
      </c>
      <c r="B37606" t="s">
        <v>35398</v>
      </c>
    </row>
    <row r="37607" spans="1:2">
      <c r="A37607" s="1">
        <v>2080100316995</v>
      </c>
      <c r="B37607" t="s">
        <v>35399</v>
      </c>
    </row>
    <row r="37608" spans="1:2">
      <c r="A37608" s="1">
        <v>2080100317008</v>
      </c>
      <c r="B37608" t="s">
        <v>35400</v>
      </c>
    </row>
    <row r="37609" spans="1:2">
      <c r="A37609" s="1">
        <v>2080100317015</v>
      </c>
      <c r="B37609" t="s">
        <v>35401</v>
      </c>
    </row>
    <row r="37610" spans="1:2">
      <c r="A37610" s="1">
        <v>2080100317022</v>
      </c>
      <c r="B37610" t="s">
        <v>35402</v>
      </c>
    </row>
    <row r="37611" spans="1:2">
      <c r="A37611" s="1">
        <v>2080100317039</v>
      </c>
      <c r="B37611" t="s">
        <v>35403</v>
      </c>
    </row>
    <row r="37612" spans="1:2">
      <c r="A37612" s="1">
        <v>2080100317046</v>
      </c>
      <c r="B37612" t="s">
        <v>35404</v>
      </c>
    </row>
    <row r="37613" spans="1:2">
      <c r="A37613" s="1">
        <v>2080100317053</v>
      </c>
      <c r="B37613" t="s">
        <v>35405</v>
      </c>
    </row>
    <row r="37614" spans="1:2">
      <c r="A37614" s="1">
        <v>2080100317060</v>
      </c>
      <c r="B37614" t="s">
        <v>35406</v>
      </c>
    </row>
    <row r="37615" spans="1:2">
      <c r="A37615" s="1">
        <v>2080100317077</v>
      </c>
      <c r="B37615" t="s">
        <v>35407</v>
      </c>
    </row>
    <row r="37616" spans="1:2">
      <c r="A37616" s="1">
        <v>2080100317084</v>
      </c>
      <c r="B37616" t="s">
        <v>35408</v>
      </c>
    </row>
    <row r="37617" spans="1:2">
      <c r="A37617" s="1">
        <v>2080100317091</v>
      </c>
      <c r="B37617" t="s">
        <v>35409</v>
      </c>
    </row>
    <row r="37618" spans="1:2">
      <c r="A37618" s="1">
        <v>2080100317107</v>
      </c>
      <c r="B37618" t="s">
        <v>35410</v>
      </c>
    </row>
    <row r="37619" spans="1:2">
      <c r="A37619" s="1">
        <v>2080100317114</v>
      </c>
      <c r="B37619" t="s">
        <v>35411</v>
      </c>
    </row>
    <row r="37620" spans="1:2">
      <c r="A37620" s="1">
        <v>2080100317121</v>
      </c>
      <c r="B37620" t="s">
        <v>35412</v>
      </c>
    </row>
    <row r="37621" spans="1:2">
      <c r="A37621" s="1">
        <v>2080100317138</v>
      </c>
      <c r="B37621" t="s">
        <v>35413</v>
      </c>
    </row>
    <row r="37622" spans="1:2">
      <c r="A37622" s="1">
        <v>2080100317145</v>
      </c>
      <c r="B37622" t="s">
        <v>35414</v>
      </c>
    </row>
    <row r="37623" spans="1:2">
      <c r="A37623" s="1">
        <v>2080100317152</v>
      </c>
      <c r="B37623" t="s">
        <v>35415</v>
      </c>
    </row>
    <row r="37624" spans="1:2">
      <c r="A37624" s="1">
        <v>2080100317169</v>
      </c>
      <c r="B37624" t="s">
        <v>35416</v>
      </c>
    </row>
    <row r="37625" spans="1:2">
      <c r="A37625" s="1">
        <v>2080100317176</v>
      </c>
      <c r="B37625" t="s">
        <v>35417</v>
      </c>
    </row>
    <row r="37626" spans="1:2">
      <c r="A37626" s="1">
        <v>2080100317183</v>
      </c>
      <c r="B37626" t="s">
        <v>35418</v>
      </c>
    </row>
    <row r="37627" spans="1:2">
      <c r="A37627" s="1">
        <v>2080100317190</v>
      </c>
      <c r="B37627" t="s">
        <v>35419</v>
      </c>
    </row>
    <row r="37628" spans="1:2">
      <c r="A37628" s="1">
        <v>2080100317206</v>
      </c>
      <c r="B37628" t="s">
        <v>35420</v>
      </c>
    </row>
    <row r="37629" spans="1:2">
      <c r="A37629" s="1">
        <v>2080100317213</v>
      </c>
      <c r="B37629" t="s">
        <v>35421</v>
      </c>
    </row>
    <row r="37630" spans="1:2">
      <c r="A37630" s="1">
        <v>2080100317220</v>
      </c>
      <c r="B37630" t="s">
        <v>35422</v>
      </c>
    </row>
    <row r="37631" spans="1:2">
      <c r="A37631" s="1">
        <v>2080100317237</v>
      </c>
      <c r="B37631" t="s">
        <v>35423</v>
      </c>
    </row>
    <row r="37632" spans="1:2">
      <c r="A37632" s="1">
        <v>2080100317244</v>
      </c>
      <c r="B37632" t="s">
        <v>35424</v>
      </c>
    </row>
    <row r="37633" spans="1:2">
      <c r="A37633" s="1">
        <v>2080100317251</v>
      </c>
      <c r="B37633" t="s">
        <v>35425</v>
      </c>
    </row>
    <row r="37634" spans="1:2">
      <c r="A37634" s="1">
        <v>2080100317268</v>
      </c>
      <c r="B37634" t="s">
        <v>35426</v>
      </c>
    </row>
    <row r="37635" spans="1:2">
      <c r="A37635" s="1">
        <v>2080100317275</v>
      </c>
      <c r="B37635" t="s">
        <v>35427</v>
      </c>
    </row>
    <row r="37636" spans="1:2">
      <c r="A37636" s="1">
        <v>2080100317282</v>
      </c>
      <c r="B37636" t="s">
        <v>35428</v>
      </c>
    </row>
    <row r="37637" spans="1:2">
      <c r="A37637" s="1">
        <v>2080100317299</v>
      </c>
      <c r="B37637" t="s">
        <v>35429</v>
      </c>
    </row>
    <row r="37638" spans="1:2">
      <c r="A37638" s="1">
        <v>2080100317305</v>
      </c>
      <c r="B37638" t="s">
        <v>35430</v>
      </c>
    </row>
    <row r="37639" spans="1:2">
      <c r="A37639" s="1">
        <v>2080100317312</v>
      </c>
      <c r="B37639" t="s">
        <v>35431</v>
      </c>
    </row>
    <row r="37640" spans="1:2">
      <c r="A37640" s="1">
        <v>2080100317329</v>
      </c>
      <c r="B37640" t="s">
        <v>35432</v>
      </c>
    </row>
    <row r="37641" spans="1:2">
      <c r="A37641" s="1">
        <v>2080100317336</v>
      </c>
      <c r="B37641" t="s">
        <v>35433</v>
      </c>
    </row>
    <row r="37642" spans="1:2">
      <c r="A37642" s="1">
        <v>2080100317343</v>
      </c>
      <c r="B37642" t="s">
        <v>35434</v>
      </c>
    </row>
    <row r="37643" spans="1:2">
      <c r="A37643" s="1">
        <v>2080100317350</v>
      </c>
      <c r="B37643" t="s">
        <v>35435</v>
      </c>
    </row>
    <row r="37644" spans="1:2">
      <c r="A37644" s="1">
        <v>2080100317367</v>
      </c>
      <c r="B37644" t="s">
        <v>35436</v>
      </c>
    </row>
    <row r="37645" spans="1:2">
      <c r="A37645" s="1">
        <v>2080100317374</v>
      </c>
      <c r="B37645" t="s">
        <v>35437</v>
      </c>
    </row>
    <row r="37646" spans="1:2">
      <c r="A37646" s="1">
        <v>2080100317381</v>
      </c>
      <c r="B37646" t="s">
        <v>35438</v>
      </c>
    </row>
    <row r="37647" spans="1:2">
      <c r="A37647" s="1">
        <v>2080100317398</v>
      </c>
      <c r="B37647" t="s">
        <v>35439</v>
      </c>
    </row>
    <row r="37648" spans="1:2">
      <c r="A37648" s="1">
        <v>2080100317404</v>
      </c>
      <c r="B37648" t="s">
        <v>35440</v>
      </c>
    </row>
    <row r="37649" spans="1:2">
      <c r="A37649" s="1">
        <v>2080100317411</v>
      </c>
      <c r="B37649" t="s">
        <v>35441</v>
      </c>
    </row>
    <row r="37650" spans="1:2">
      <c r="A37650" s="1">
        <v>2080100317428</v>
      </c>
      <c r="B37650" t="s">
        <v>35442</v>
      </c>
    </row>
    <row r="37651" spans="1:2">
      <c r="A37651" s="1">
        <v>2080100317435</v>
      </c>
      <c r="B37651" t="s">
        <v>35443</v>
      </c>
    </row>
    <row r="37652" spans="1:2">
      <c r="A37652" s="1">
        <v>2080100317442</v>
      </c>
      <c r="B37652" t="s">
        <v>35444</v>
      </c>
    </row>
    <row r="37653" spans="1:2">
      <c r="A37653" s="1">
        <v>2080100317459</v>
      </c>
      <c r="B37653" t="s">
        <v>35445</v>
      </c>
    </row>
    <row r="37654" spans="1:2">
      <c r="A37654" s="1">
        <v>2080100317466</v>
      </c>
      <c r="B37654" t="s">
        <v>35446</v>
      </c>
    </row>
    <row r="37655" spans="1:2">
      <c r="A37655" s="1">
        <v>2080100317473</v>
      </c>
      <c r="B37655" t="s">
        <v>35447</v>
      </c>
    </row>
    <row r="37656" spans="1:2">
      <c r="A37656" s="1">
        <v>2080100317480</v>
      </c>
      <c r="B37656" t="s">
        <v>35448</v>
      </c>
    </row>
    <row r="37657" spans="1:2">
      <c r="A37657" s="1">
        <v>2080100317497</v>
      </c>
      <c r="B37657" t="s">
        <v>35449</v>
      </c>
    </row>
    <row r="37658" spans="1:2">
      <c r="A37658" s="1">
        <v>2080100317503</v>
      </c>
      <c r="B37658" t="s">
        <v>35450</v>
      </c>
    </row>
    <row r="37659" spans="1:2">
      <c r="A37659" s="1">
        <v>2080100317510</v>
      </c>
      <c r="B37659" t="s">
        <v>35451</v>
      </c>
    </row>
    <row r="37660" spans="1:2">
      <c r="A37660" s="1">
        <v>2080100317527</v>
      </c>
      <c r="B37660" t="s">
        <v>35452</v>
      </c>
    </row>
    <row r="37661" spans="1:2">
      <c r="A37661" s="1">
        <v>2080100317534</v>
      </c>
      <c r="B37661" t="s">
        <v>35453</v>
      </c>
    </row>
    <row r="37662" spans="1:2">
      <c r="A37662" s="1">
        <v>2080100317541</v>
      </c>
      <c r="B37662" t="s">
        <v>35454</v>
      </c>
    </row>
    <row r="37663" spans="1:2">
      <c r="A37663" s="1">
        <v>2080100317558</v>
      </c>
      <c r="B37663" t="s">
        <v>35455</v>
      </c>
    </row>
    <row r="37664" spans="1:2">
      <c r="A37664" s="1">
        <v>2080100317565</v>
      </c>
      <c r="B37664" t="s">
        <v>35456</v>
      </c>
    </row>
    <row r="37665" spans="1:2">
      <c r="A37665" s="1">
        <v>2080100317572</v>
      </c>
      <c r="B37665" t="s">
        <v>35457</v>
      </c>
    </row>
    <row r="37666" spans="1:2">
      <c r="A37666" s="1">
        <v>2080100317589</v>
      </c>
      <c r="B37666" t="s">
        <v>35458</v>
      </c>
    </row>
    <row r="37667" spans="1:2">
      <c r="A37667" s="1">
        <v>2080100317596</v>
      </c>
      <c r="B37667" t="s">
        <v>35459</v>
      </c>
    </row>
    <row r="37668" spans="1:2">
      <c r="A37668" s="1">
        <v>2080100317602</v>
      </c>
      <c r="B37668" t="s">
        <v>35460</v>
      </c>
    </row>
    <row r="37669" spans="1:2">
      <c r="A37669" s="1">
        <v>2080100317619</v>
      </c>
      <c r="B37669" t="s">
        <v>35461</v>
      </c>
    </row>
    <row r="37670" spans="1:2">
      <c r="A37670" s="1">
        <v>2080100317626</v>
      </c>
      <c r="B37670" t="s">
        <v>35462</v>
      </c>
    </row>
    <row r="37671" spans="1:2">
      <c r="A37671" s="1">
        <v>2080100317633</v>
      </c>
      <c r="B37671" t="s">
        <v>35463</v>
      </c>
    </row>
    <row r="37672" spans="1:2">
      <c r="A37672" s="1">
        <v>2080100317640</v>
      </c>
      <c r="B37672" t="s">
        <v>35464</v>
      </c>
    </row>
    <row r="37673" spans="1:2">
      <c r="A37673" s="1">
        <v>2080100317657</v>
      </c>
      <c r="B37673" t="s">
        <v>35465</v>
      </c>
    </row>
    <row r="37674" spans="1:2">
      <c r="A37674" s="1">
        <v>2080100317664</v>
      </c>
      <c r="B37674" t="s">
        <v>35466</v>
      </c>
    </row>
    <row r="37675" spans="1:2">
      <c r="A37675" s="1">
        <v>2080100317671</v>
      </c>
      <c r="B37675" t="s">
        <v>35467</v>
      </c>
    </row>
    <row r="37676" spans="1:2">
      <c r="A37676" s="1">
        <v>2080100317688</v>
      </c>
      <c r="B37676" t="s">
        <v>35468</v>
      </c>
    </row>
    <row r="37677" spans="1:2">
      <c r="A37677" s="1">
        <v>2080100317695</v>
      </c>
      <c r="B37677" t="s">
        <v>35469</v>
      </c>
    </row>
    <row r="37678" spans="1:2">
      <c r="A37678" s="1">
        <v>2080100317701</v>
      </c>
      <c r="B37678" t="s">
        <v>35470</v>
      </c>
    </row>
    <row r="37679" spans="1:2">
      <c r="A37679" s="1">
        <v>2080100317718</v>
      </c>
      <c r="B37679" t="s">
        <v>35471</v>
      </c>
    </row>
    <row r="37680" spans="1:2">
      <c r="A37680" s="1">
        <v>2080100317725</v>
      </c>
      <c r="B37680" t="s">
        <v>35472</v>
      </c>
    </row>
    <row r="37681" spans="1:2">
      <c r="A37681" s="1">
        <v>2080100317732</v>
      </c>
      <c r="B37681" t="s">
        <v>35473</v>
      </c>
    </row>
    <row r="37682" spans="1:2">
      <c r="A37682" s="1">
        <v>2080100317749</v>
      </c>
      <c r="B37682" t="s">
        <v>35474</v>
      </c>
    </row>
    <row r="37683" spans="1:2">
      <c r="A37683" s="1">
        <v>2080100317756</v>
      </c>
      <c r="B37683" t="s">
        <v>35475</v>
      </c>
    </row>
    <row r="37684" spans="1:2">
      <c r="A37684" s="1">
        <v>2080100317763</v>
      </c>
      <c r="B37684" t="s">
        <v>35476</v>
      </c>
    </row>
    <row r="37685" spans="1:2">
      <c r="A37685" s="1">
        <v>2080100317770</v>
      </c>
      <c r="B37685" t="s">
        <v>35477</v>
      </c>
    </row>
    <row r="37686" spans="1:2">
      <c r="A37686" s="1">
        <v>2080100317787</v>
      </c>
      <c r="B37686" t="s">
        <v>35478</v>
      </c>
    </row>
    <row r="37687" spans="1:2">
      <c r="A37687" s="1">
        <v>2080100317794</v>
      </c>
      <c r="B37687" t="s">
        <v>35479</v>
      </c>
    </row>
    <row r="37688" spans="1:2">
      <c r="A37688" s="1">
        <v>2080100317800</v>
      </c>
      <c r="B37688" t="s">
        <v>35480</v>
      </c>
    </row>
    <row r="37689" spans="1:2">
      <c r="A37689" s="1">
        <v>2080100317817</v>
      </c>
      <c r="B37689" t="s">
        <v>35481</v>
      </c>
    </row>
    <row r="37690" spans="1:2">
      <c r="A37690" s="1">
        <v>2080100317824</v>
      </c>
      <c r="B37690" t="s">
        <v>35482</v>
      </c>
    </row>
    <row r="37691" spans="1:2">
      <c r="A37691" s="1">
        <v>2080100317831</v>
      </c>
      <c r="B37691" t="s">
        <v>35483</v>
      </c>
    </row>
    <row r="37692" spans="1:2">
      <c r="A37692" s="1">
        <v>2080100317848</v>
      </c>
      <c r="B37692" t="s">
        <v>35484</v>
      </c>
    </row>
    <row r="37693" spans="1:2">
      <c r="A37693" s="1">
        <v>2080100317855</v>
      </c>
      <c r="B37693" t="s">
        <v>35485</v>
      </c>
    </row>
    <row r="37694" spans="1:2">
      <c r="A37694" s="1">
        <v>2080100317862</v>
      </c>
      <c r="B37694" t="s">
        <v>35486</v>
      </c>
    </row>
    <row r="37695" spans="1:2">
      <c r="A37695" s="1">
        <v>2080100317879</v>
      </c>
      <c r="B37695" t="s">
        <v>35487</v>
      </c>
    </row>
    <row r="37696" spans="1:2">
      <c r="A37696" s="1">
        <v>2080100317886</v>
      </c>
      <c r="B37696" t="s">
        <v>35488</v>
      </c>
    </row>
    <row r="37697" spans="1:2">
      <c r="A37697" s="1">
        <v>2080100317893</v>
      </c>
      <c r="B37697" t="s">
        <v>35489</v>
      </c>
    </row>
    <row r="37698" spans="1:2">
      <c r="A37698" s="1">
        <v>2080100317909</v>
      </c>
      <c r="B37698" t="s">
        <v>35490</v>
      </c>
    </row>
    <row r="37699" spans="1:2">
      <c r="A37699" s="1">
        <v>2080100317916</v>
      </c>
      <c r="B37699" t="s">
        <v>35491</v>
      </c>
    </row>
    <row r="37700" spans="1:2">
      <c r="A37700" s="1">
        <v>2080100317923</v>
      </c>
      <c r="B37700" t="s">
        <v>35492</v>
      </c>
    </row>
    <row r="37701" spans="1:2">
      <c r="A37701" s="1">
        <v>2080100317930</v>
      </c>
      <c r="B37701" t="s">
        <v>35493</v>
      </c>
    </row>
    <row r="37702" spans="1:2">
      <c r="A37702" s="1">
        <v>2080100317947</v>
      </c>
      <c r="B37702" t="s">
        <v>35494</v>
      </c>
    </row>
    <row r="37703" spans="1:2">
      <c r="A37703" s="1">
        <v>2080100317954</v>
      </c>
      <c r="B37703" t="s">
        <v>24301</v>
      </c>
    </row>
    <row r="37704" spans="1:2">
      <c r="A37704" s="1">
        <v>2080100317961</v>
      </c>
      <c r="B37704" t="s">
        <v>24302</v>
      </c>
    </row>
    <row r="37705" spans="1:2">
      <c r="A37705" s="1">
        <v>2080100317978</v>
      </c>
      <c r="B37705" t="s">
        <v>24303</v>
      </c>
    </row>
    <row r="37706" spans="1:2">
      <c r="A37706" s="1">
        <v>2080100317985</v>
      </c>
      <c r="B37706" t="s">
        <v>24304</v>
      </c>
    </row>
    <row r="37707" spans="1:2">
      <c r="A37707" s="1">
        <v>2080100317992</v>
      </c>
      <c r="B37707" t="s">
        <v>24305</v>
      </c>
    </row>
    <row r="37708" spans="1:2">
      <c r="A37708" s="1">
        <v>2080100318005</v>
      </c>
      <c r="B37708" t="s">
        <v>35495</v>
      </c>
    </row>
    <row r="37709" spans="1:2">
      <c r="A37709" s="1">
        <v>2080100318012</v>
      </c>
      <c r="B37709" t="s">
        <v>35496</v>
      </c>
    </row>
    <row r="37710" spans="1:2">
      <c r="A37710" s="1">
        <v>2080100318029</v>
      </c>
      <c r="B37710" t="s">
        <v>35497</v>
      </c>
    </row>
    <row r="37711" spans="1:2">
      <c r="A37711" s="1">
        <v>2080100318036</v>
      </c>
      <c r="B37711" t="s">
        <v>35498</v>
      </c>
    </row>
    <row r="37712" spans="1:2">
      <c r="A37712" s="1">
        <v>2080100318043</v>
      </c>
      <c r="B37712" t="s">
        <v>35499</v>
      </c>
    </row>
    <row r="37713" spans="1:2">
      <c r="A37713" s="1">
        <v>2080100318050</v>
      </c>
      <c r="B37713" t="s">
        <v>35500</v>
      </c>
    </row>
    <row r="37714" spans="1:2">
      <c r="A37714" s="1">
        <v>2080100318067</v>
      </c>
      <c r="B37714" t="s">
        <v>35501</v>
      </c>
    </row>
    <row r="37715" spans="1:2">
      <c r="A37715" s="1">
        <v>2080100318074</v>
      </c>
      <c r="B37715" t="s">
        <v>35502</v>
      </c>
    </row>
    <row r="37716" spans="1:2">
      <c r="A37716" s="1">
        <v>2080100318081</v>
      </c>
      <c r="B37716" t="s">
        <v>35503</v>
      </c>
    </row>
    <row r="37717" spans="1:2">
      <c r="A37717" s="1">
        <v>2080100318098</v>
      </c>
      <c r="B37717" t="s">
        <v>35504</v>
      </c>
    </row>
    <row r="37718" spans="1:2">
      <c r="A37718" s="1">
        <v>2080100318104</v>
      </c>
      <c r="B37718" t="s">
        <v>35505</v>
      </c>
    </row>
    <row r="37719" spans="1:2">
      <c r="A37719" s="1">
        <v>2080100318111</v>
      </c>
      <c r="B37719" t="s">
        <v>35506</v>
      </c>
    </row>
    <row r="37720" spans="1:2">
      <c r="A37720" s="1">
        <v>2080100318128</v>
      </c>
      <c r="B37720" t="s">
        <v>35507</v>
      </c>
    </row>
    <row r="37721" spans="1:2">
      <c r="A37721" s="1">
        <v>2080100318135</v>
      </c>
      <c r="B37721" t="s">
        <v>35508</v>
      </c>
    </row>
    <row r="37722" spans="1:2">
      <c r="A37722" s="1">
        <v>2080100318142</v>
      </c>
      <c r="B37722" t="s">
        <v>35509</v>
      </c>
    </row>
    <row r="37723" spans="1:2">
      <c r="A37723" s="1">
        <v>2080100318159</v>
      </c>
      <c r="B37723" t="s">
        <v>35510</v>
      </c>
    </row>
    <row r="37724" spans="1:2">
      <c r="A37724" s="1">
        <v>2080100318166</v>
      </c>
      <c r="B37724" t="s">
        <v>35511</v>
      </c>
    </row>
    <row r="37725" spans="1:2">
      <c r="A37725" s="1">
        <v>2080100318173</v>
      </c>
      <c r="B37725" t="s">
        <v>35512</v>
      </c>
    </row>
    <row r="37726" spans="1:2">
      <c r="A37726" s="1">
        <v>2080100318180</v>
      </c>
      <c r="B37726" t="s">
        <v>35513</v>
      </c>
    </row>
    <row r="37727" spans="1:2">
      <c r="A37727" s="1">
        <v>2080100318197</v>
      </c>
      <c r="B37727" t="s">
        <v>35514</v>
      </c>
    </row>
    <row r="37728" spans="1:2">
      <c r="A37728" s="1">
        <v>2080100318203</v>
      </c>
      <c r="B37728" t="s">
        <v>35515</v>
      </c>
    </row>
    <row r="37729" spans="1:2">
      <c r="A37729" s="1">
        <v>2080100318210</v>
      </c>
      <c r="B37729" t="s">
        <v>35516</v>
      </c>
    </row>
    <row r="37730" spans="1:2">
      <c r="A37730" s="1">
        <v>2080100318227</v>
      </c>
      <c r="B37730" t="s">
        <v>35517</v>
      </c>
    </row>
    <row r="37731" spans="1:2">
      <c r="A37731" s="1">
        <v>2080100318234</v>
      </c>
      <c r="B37731" t="s">
        <v>35518</v>
      </c>
    </row>
    <row r="37732" spans="1:2">
      <c r="A37732" s="1">
        <v>2080100318241</v>
      </c>
      <c r="B37732" t="s">
        <v>35519</v>
      </c>
    </row>
    <row r="37733" spans="1:2">
      <c r="A37733" s="1">
        <v>2080100318258</v>
      </c>
      <c r="B37733" t="s">
        <v>35520</v>
      </c>
    </row>
    <row r="37734" spans="1:2">
      <c r="A37734" s="1">
        <v>2080100318265</v>
      </c>
      <c r="B37734" t="s">
        <v>35521</v>
      </c>
    </row>
    <row r="37735" spans="1:2">
      <c r="A37735" s="1">
        <v>2080100318272</v>
      </c>
      <c r="B37735" t="s">
        <v>35522</v>
      </c>
    </row>
    <row r="37736" spans="1:2">
      <c r="A37736" s="1">
        <v>2080100318289</v>
      </c>
      <c r="B37736" t="s">
        <v>35523</v>
      </c>
    </row>
    <row r="37737" spans="1:2">
      <c r="A37737" s="1">
        <v>2080100318296</v>
      </c>
      <c r="B37737" t="s">
        <v>35524</v>
      </c>
    </row>
    <row r="37738" spans="1:2">
      <c r="A37738" s="1">
        <v>2080100318302</v>
      </c>
      <c r="B37738" t="s">
        <v>35525</v>
      </c>
    </row>
    <row r="37739" spans="1:2">
      <c r="A37739" s="1">
        <v>2080100318319</v>
      </c>
      <c r="B37739" t="s">
        <v>35526</v>
      </c>
    </row>
    <row r="37740" spans="1:2">
      <c r="A37740" s="1">
        <v>2080100318326</v>
      </c>
      <c r="B37740" t="s">
        <v>35527</v>
      </c>
    </row>
    <row r="37741" spans="1:2">
      <c r="A37741" s="1">
        <v>2080100318333</v>
      </c>
      <c r="B37741" t="s">
        <v>35528</v>
      </c>
    </row>
    <row r="37742" spans="1:2">
      <c r="A37742" s="1">
        <v>2080100318340</v>
      </c>
      <c r="B37742" t="s">
        <v>35529</v>
      </c>
    </row>
    <row r="37743" spans="1:2">
      <c r="A37743" s="1">
        <v>2080100318357</v>
      </c>
      <c r="B37743" t="s">
        <v>35530</v>
      </c>
    </row>
    <row r="37744" spans="1:2">
      <c r="A37744" s="1">
        <v>2080100318364</v>
      </c>
      <c r="B37744" t="s">
        <v>35531</v>
      </c>
    </row>
    <row r="37745" spans="1:2">
      <c r="A37745" s="1">
        <v>2080100318371</v>
      </c>
      <c r="B37745" t="s">
        <v>35532</v>
      </c>
    </row>
    <row r="37746" spans="1:2">
      <c r="A37746" s="1">
        <v>2080100318388</v>
      </c>
      <c r="B37746" t="s">
        <v>35533</v>
      </c>
    </row>
    <row r="37747" spans="1:2">
      <c r="A37747" s="1">
        <v>2080100318395</v>
      </c>
      <c r="B37747" t="s">
        <v>35534</v>
      </c>
    </row>
    <row r="37748" spans="1:2">
      <c r="A37748" s="1">
        <v>2080100318401</v>
      </c>
      <c r="B37748" t="e">
        <f>+SJG-FAUCET TUB&amp;SHOWER SGL CONTROL PP PRO-PM82</f>
        <v>#NAME?</v>
      </c>
    </row>
    <row r="37749" spans="1:2">
      <c r="A37749" s="1">
        <v>2080100318418</v>
      </c>
      <c r="B37749" t="s">
        <v>35535</v>
      </c>
    </row>
    <row r="37750" spans="1:2">
      <c r="A37750" s="1">
        <v>2080100318425</v>
      </c>
      <c r="B37750" t="s">
        <v>35536</v>
      </c>
    </row>
    <row r="37751" spans="1:2">
      <c r="A37751" s="1">
        <v>2080100318432</v>
      </c>
      <c r="B37751" t="s">
        <v>35537</v>
      </c>
    </row>
    <row r="37752" spans="1:2">
      <c r="A37752" s="1">
        <v>2080100318449</v>
      </c>
      <c r="B37752" t="s">
        <v>35538</v>
      </c>
    </row>
    <row r="37753" spans="1:2">
      <c r="A37753" s="1">
        <v>2080100318456</v>
      </c>
      <c r="B37753" t="s">
        <v>35539</v>
      </c>
    </row>
    <row r="37754" spans="1:2">
      <c r="A37754" s="1">
        <v>2080100318463</v>
      </c>
      <c r="B37754" t="s">
        <v>35540</v>
      </c>
    </row>
    <row r="37755" spans="1:2">
      <c r="A37755" s="1">
        <v>2080100318470</v>
      </c>
      <c r="B37755" t="s">
        <v>35541</v>
      </c>
    </row>
    <row r="37756" spans="1:2">
      <c r="A37756" s="1">
        <v>2080100318487</v>
      </c>
      <c r="B37756" t="s">
        <v>35542</v>
      </c>
    </row>
    <row r="37757" spans="1:2">
      <c r="A37757" s="1">
        <v>2080100318494</v>
      </c>
      <c r="B37757" t="s">
        <v>24340</v>
      </c>
    </row>
    <row r="37758" spans="1:2">
      <c r="A37758" s="1">
        <v>2080100318500</v>
      </c>
      <c r="B37758" t="s">
        <v>24341</v>
      </c>
    </row>
    <row r="37759" spans="1:2">
      <c r="A37759" s="1">
        <v>2080100318517</v>
      </c>
      <c r="B37759" t="s">
        <v>35543</v>
      </c>
    </row>
    <row r="37760" spans="1:2">
      <c r="A37760" s="1">
        <v>2080100318524</v>
      </c>
      <c r="B37760" t="s">
        <v>35544</v>
      </c>
    </row>
    <row r="37761" spans="1:2">
      <c r="A37761" s="1">
        <v>2080100318531</v>
      </c>
      <c r="B37761" t="s">
        <v>35545</v>
      </c>
    </row>
    <row r="37762" spans="1:2">
      <c r="A37762" s="1">
        <v>2080100318548</v>
      </c>
      <c r="B37762" t="s">
        <v>35546</v>
      </c>
    </row>
    <row r="37763" spans="1:2">
      <c r="A37763" s="1">
        <v>2080100318555</v>
      </c>
      <c r="B37763" t="s">
        <v>35547</v>
      </c>
    </row>
    <row r="37764" spans="1:2">
      <c r="A37764" s="1">
        <v>2080100318562</v>
      </c>
      <c r="B37764" t="s">
        <v>35548</v>
      </c>
    </row>
    <row r="37765" spans="1:2">
      <c r="A37765" s="1">
        <v>2080100318579</v>
      </c>
      <c r="B37765" t="s">
        <v>24369</v>
      </c>
    </row>
    <row r="37766" spans="1:2">
      <c r="A37766" s="1">
        <v>2080100318586</v>
      </c>
      <c r="B37766" t="s">
        <v>24370</v>
      </c>
    </row>
    <row r="37767" spans="1:2">
      <c r="A37767" s="1">
        <v>2080100318593</v>
      </c>
      <c r="B37767" t="s">
        <v>24371</v>
      </c>
    </row>
    <row r="37768" spans="1:2">
      <c r="A37768" s="1">
        <v>2080100318609</v>
      </c>
      <c r="B37768" t="s">
        <v>35549</v>
      </c>
    </row>
    <row r="37769" spans="1:2">
      <c r="A37769" s="1">
        <v>2080100318616</v>
      </c>
      <c r="B37769" t="s">
        <v>35550</v>
      </c>
    </row>
    <row r="37770" spans="1:2">
      <c r="A37770" s="1">
        <v>2080100318623</v>
      </c>
      <c r="B37770" t="s">
        <v>35551</v>
      </c>
    </row>
    <row r="37771" spans="1:2">
      <c r="A37771" s="1">
        <v>2080100318630</v>
      </c>
      <c r="B37771" t="s">
        <v>35552</v>
      </c>
    </row>
    <row r="37772" spans="1:2">
      <c r="A37772" s="1">
        <v>2080100318647</v>
      </c>
      <c r="B37772" t="s">
        <v>35553</v>
      </c>
    </row>
    <row r="37773" spans="1:2">
      <c r="A37773" s="1">
        <v>2080100318654</v>
      </c>
      <c r="B37773" t="s">
        <v>35554</v>
      </c>
    </row>
    <row r="37774" spans="1:2">
      <c r="A37774" s="1">
        <v>2080100318661</v>
      </c>
      <c r="B37774" t="s">
        <v>35555</v>
      </c>
    </row>
    <row r="37775" spans="1:2">
      <c r="A37775" s="1">
        <v>2080100318678</v>
      </c>
      <c r="B37775" t="s">
        <v>35556</v>
      </c>
    </row>
    <row r="37776" spans="1:2">
      <c r="A37776" s="1">
        <v>2080100318685</v>
      </c>
      <c r="B37776" t="s">
        <v>35557</v>
      </c>
    </row>
    <row r="37777" spans="1:2">
      <c r="A37777" s="1">
        <v>2080100318692</v>
      </c>
      <c r="B37777" t="s">
        <v>35558</v>
      </c>
    </row>
    <row r="37778" spans="1:2">
      <c r="A37778" s="1">
        <v>2080100318708</v>
      </c>
      <c r="B37778" t="s">
        <v>35559</v>
      </c>
    </row>
    <row r="37779" spans="1:2">
      <c r="A37779" s="1">
        <v>2080100318715</v>
      </c>
      <c r="B37779" t="s">
        <v>35560</v>
      </c>
    </row>
    <row r="37780" spans="1:2">
      <c r="A37780" s="1">
        <v>2080100318722</v>
      </c>
      <c r="B37780" t="s">
        <v>35561</v>
      </c>
    </row>
    <row r="37781" spans="1:2">
      <c r="A37781" s="1">
        <v>2080100318739</v>
      </c>
      <c r="B37781" t="s">
        <v>35562</v>
      </c>
    </row>
    <row r="37782" spans="1:2">
      <c r="A37782" s="1">
        <v>2080100318746</v>
      </c>
      <c r="B37782" t="s">
        <v>35563</v>
      </c>
    </row>
    <row r="37783" spans="1:2">
      <c r="A37783" s="1">
        <v>2080100318753</v>
      </c>
      <c r="B37783" t="s">
        <v>35564</v>
      </c>
    </row>
    <row r="37784" spans="1:2">
      <c r="A37784" s="1">
        <v>2080100318760</v>
      </c>
      <c r="B37784" t="s">
        <v>35565</v>
      </c>
    </row>
    <row r="37785" spans="1:2">
      <c r="A37785" s="1">
        <v>2080100318777</v>
      </c>
      <c r="B37785" t="s">
        <v>35566</v>
      </c>
    </row>
    <row r="37786" spans="1:2">
      <c r="A37786" s="1">
        <v>2080100318784</v>
      </c>
      <c r="B37786" t="s">
        <v>35567</v>
      </c>
    </row>
    <row r="37787" spans="1:2">
      <c r="A37787" s="1">
        <v>2080100318791</v>
      </c>
      <c r="B37787" t="s">
        <v>35568</v>
      </c>
    </row>
    <row r="37788" spans="1:2">
      <c r="A37788" s="1">
        <v>2080100318807</v>
      </c>
      <c r="B37788" t="s">
        <v>35569</v>
      </c>
    </row>
    <row r="37789" spans="1:2">
      <c r="A37789" s="1">
        <v>2080100318814</v>
      </c>
      <c r="B37789" t="s">
        <v>35570</v>
      </c>
    </row>
    <row r="37790" spans="1:2">
      <c r="A37790" s="1">
        <v>2080100318821</v>
      </c>
      <c r="B37790" t="s">
        <v>35571</v>
      </c>
    </row>
    <row r="37791" spans="1:2">
      <c r="A37791" s="1">
        <v>2080100318838</v>
      </c>
      <c r="B37791" t="s">
        <v>35572</v>
      </c>
    </row>
    <row r="37792" spans="1:2">
      <c r="A37792" s="1">
        <v>2080100318845</v>
      </c>
      <c r="B37792" t="s">
        <v>35573</v>
      </c>
    </row>
    <row r="37793" spans="1:2">
      <c r="A37793" s="1">
        <v>2080100318852</v>
      </c>
      <c r="B37793" t="s">
        <v>35574</v>
      </c>
    </row>
    <row r="37794" spans="1:2">
      <c r="A37794" s="1">
        <v>2080100318869</v>
      </c>
      <c r="B37794" t="s">
        <v>23033</v>
      </c>
    </row>
    <row r="37795" spans="1:2">
      <c r="A37795" s="1">
        <v>2080100318876</v>
      </c>
      <c r="B37795" t="s">
        <v>23034</v>
      </c>
    </row>
    <row r="37796" spans="1:2">
      <c r="A37796" s="1">
        <v>2080100318883</v>
      </c>
      <c r="B37796" t="s">
        <v>35575</v>
      </c>
    </row>
    <row r="37797" spans="1:2">
      <c r="A37797" s="1">
        <v>2080100318890</v>
      </c>
      <c r="B37797" t="s">
        <v>35576</v>
      </c>
    </row>
    <row r="37798" spans="1:2">
      <c r="A37798" s="1">
        <v>2080100318906</v>
      </c>
      <c r="B37798" t="s">
        <v>23035</v>
      </c>
    </row>
    <row r="37799" spans="1:2">
      <c r="A37799" s="1">
        <v>2080100318913</v>
      </c>
      <c r="B37799" t="s">
        <v>23036</v>
      </c>
    </row>
    <row r="37800" spans="1:2">
      <c r="A37800" s="1">
        <v>2080100318920</v>
      </c>
      <c r="B37800" t="s">
        <v>35577</v>
      </c>
    </row>
    <row r="37801" spans="1:2">
      <c r="A37801" s="1">
        <v>2080100318937</v>
      </c>
      <c r="B37801" t="s">
        <v>35578</v>
      </c>
    </row>
    <row r="37802" spans="1:2">
      <c r="A37802" s="1">
        <v>2080100318944</v>
      </c>
      <c r="B37802" t="s">
        <v>23037</v>
      </c>
    </row>
    <row r="37803" spans="1:2">
      <c r="A37803" s="1">
        <v>2080100318951</v>
      </c>
      <c r="B37803" t="s">
        <v>23038</v>
      </c>
    </row>
    <row r="37804" spans="1:2">
      <c r="A37804" s="1">
        <v>2080100318968</v>
      </c>
      <c r="B37804" t="s">
        <v>35579</v>
      </c>
    </row>
    <row r="37805" spans="1:2">
      <c r="A37805" s="1">
        <v>2080100318975</v>
      </c>
      <c r="B37805" t="s">
        <v>35580</v>
      </c>
    </row>
    <row r="37806" spans="1:2">
      <c r="A37806" s="1">
        <v>2080100318982</v>
      </c>
      <c r="B37806" t="s">
        <v>35581</v>
      </c>
    </row>
    <row r="37807" spans="1:2">
      <c r="A37807" s="1">
        <v>2080100318999</v>
      </c>
      <c r="B37807" t="s">
        <v>35582</v>
      </c>
    </row>
    <row r="37808" spans="1:2">
      <c r="A37808" s="1">
        <v>2080100319002</v>
      </c>
      <c r="B37808" t="s">
        <v>35583</v>
      </c>
    </row>
    <row r="37809" spans="1:2">
      <c r="A37809" s="1">
        <v>2080100319019</v>
      </c>
      <c r="B37809" t="s">
        <v>35584</v>
      </c>
    </row>
    <row r="37810" spans="1:2">
      <c r="A37810" s="1">
        <v>2080100319026</v>
      </c>
      <c r="B37810" t="s">
        <v>35585</v>
      </c>
    </row>
    <row r="37811" spans="1:2">
      <c r="A37811" s="1">
        <v>2080100319033</v>
      </c>
      <c r="B37811" t="s">
        <v>35586</v>
      </c>
    </row>
    <row r="37812" spans="1:2">
      <c r="A37812" s="1">
        <v>2080100319040</v>
      </c>
      <c r="B37812" t="s">
        <v>35587</v>
      </c>
    </row>
    <row r="37813" spans="1:2">
      <c r="A37813" s="1">
        <v>2080100319057</v>
      </c>
      <c r="B37813" t="s">
        <v>35588</v>
      </c>
    </row>
    <row r="37814" spans="1:2">
      <c r="A37814" s="1">
        <v>2080100319064</v>
      </c>
      <c r="B37814" t="s">
        <v>35589</v>
      </c>
    </row>
    <row r="37815" spans="1:2">
      <c r="A37815" s="1">
        <v>2080100319071</v>
      </c>
      <c r="B37815" t="s">
        <v>35590</v>
      </c>
    </row>
    <row r="37816" spans="1:2">
      <c r="A37816" s="1">
        <v>2080100319088</v>
      </c>
      <c r="B37816" t="s">
        <v>35591</v>
      </c>
    </row>
    <row r="37817" spans="1:2">
      <c r="A37817" s="1">
        <v>2080100319095</v>
      </c>
      <c r="B37817" t="s">
        <v>35592</v>
      </c>
    </row>
    <row r="37818" spans="1:2">
      <c r="A37818" s="1">
        <v>2080100319101</v>
      </c>
      <c r="B37818" t="s">
        <v>35593</v>
      </c>
    </row>
    <row r="37819" spans="1:2">
      <c r="A37819" s="1">
        <v>2080100319118</v>
      </c>
      <c r="B37819" t="s">
        <v>35594</v>
      </c>
    </row>
    <row r="37820" spans="1:2">
      <c r="A37820" s="1">
        <v>2080100319125</v>
      </c>
      <c r="B37820" t="s">
        <v>35595</v>
      </c>
    </row>
    <row r="37821" spans="1:2">
      <c r="A37821" s="1">
        <v>2080100319132</v>
      </c>
      <c r="B37821" t="s">
        <v>35596</v>
      </c>
    </row>
    <row r="37822" spans="1:2">
      <c r="A37822" s="1">
        <v>2080100319149</v>
      </c>
      <c r="B37822" t="s">
        <v>35597</v>
      </c>
    </row>
    <row r="37823" spans="1:2">
      <c r="A37823" s="1">
        <v>2080100319156</v>
      </c>
      <c r="B37823" t="s">
        <v>24375</v>
      </c>
    </row>
    <row r="37824" spans="1:2">
      <c r="A37824" s="1">
        <v>2080100319163</v>
      </c>
      <c r="B37824" t="s">
        <v>24376</v>
      </c>
    </row>
    <row r="37825" spans="1:2">
      <c r="A37825" s="1">
        <v>2080100319170</v>
      </c>
      <c r="B37825" t="s">
        <v>24377</v>
      </c>
    </row>
    <row r="37826" spans="1:2">
      <c r="A37826" s="1">
        <v>2080100319187</v>
      </c>
      <c r="B37826" t="s">
        <v>35598</v>
      </c>
    </row>
    <row r="37827" spans="1:2">
      <c r="A37827" s="1">
        <v>2080100319194</v>
      </c>
      <c r="B37827" t="s">
        <v>35599</v>
      </c>
    </row>
    <row r="37828" spans="1:2">
      <c r="A37828" s="1">
        <v>2080100319200</v>
      </c>
      <c r="B37828" t="s">
        <v>24378</v>
      </c>
    </row>
    <row r="37829" spans="1:2">
      <c r="A37829" s="1">
        <v>2080100319217</v>
      </c>
      <c r="B37829" t="s">
        <v>24379</v>
      </c>
    </row>
    <row r="37830" spans="1:2">
      <c r="A37830" s="1">
        <v>2080100319224</v>
      </c>
      <c r="B37830" t="s">
        <v>35600</v>
      </c>
    </row>
    <row r="37831" spans="1:2">
      <c r="A37831" s="1">
        <v>2080100319231</v>
      </c>
      <c r="B37831" t="s">
        <v>35601</v>
      </c>
    </row>
    <row r="37832" spans="1:2">
      <c r="A37832" s="1">
        <v>2080100319248</v>
      </c>
      <c r="B37832" t="s">
        <v>35602</v>
      </c>
    </row>
    <row r="37833" spans="1:2">
      <c r="A37833" s="1">
        <v>2080100319255</v>
      </c>
      <c r="B37833" t="s">
        <v>35603</v>
      </c>
    </row>
    <row r="37834" spans="1:2">
      <c r="A37834" s="1">
        <v>2080100319262</v>
      </c>
      <c r="B37834" t="s">
        <v>35604</v>
      </c>
    </row>
    <row r="37835" spans="1:2">
      <c r="A37835" s="1">
        <v>2080100319279</v>
      </c>
      <c r="B37835" t="s">
        <v>35605</v>
      </c>
    </row>
    <row r="37836" spans="1:2">
      <c r="A37836" s="1">
        <v>2080100319286</v>
      </c>
      <c r="B37836" t="s">
        <v>35606</v>
      </c>
    </row>
    <row r="37837" spans="1:2">
      <c r="A37837" s="1">
        <v>2080100319293</v>
      </c>
      <c r="B37837" t="s">
        <v>35607</v>
      </c>
    </row>
    <row r="37838" spans="1:2">
      <c r="A37838" s="1">
        <v>2080100319309</v>
      </c>
      <c r="B37838" t="s">
        <v>35608</v>
      </c>
    </row>
    <row r="37839" spans="1:2">
      <c r="A37839" s="1">
        <v>2080100319316</v>
      </c>
      <c r="B37839" t="s">
        <v>35609</v>
      </c>
    </row>
    <row r="37840" spans="1:2">
      <c r="A37840" s="1">
        <v>2080100319323</v>
      </c>
      <c r="B37840" t="s">
        <v>35610</v>
      </c>
    </row>
    <row r="37841" spans="1:2">
      <c r="A37841" s="1">
        <v>2080100319330</v>
      </c>
      <c r="B37841" t="s">
        <v>35611</v>
      </c>
    </row>
    <row r="37842" spans="1:2">
      <c r="A37842" s="1">
        <v>2080100319347</v>
      </c>
      <c r="B37842" t="s">
        <v>35612</v>
      </c>
    </row>
    <row r="37843" spans="1:2">
      <c r="A37843" s="1">
        <v>2080100319354</v>
      </c>
      <c r="B37843" t="s">
        <v>35613</v>
      </c>
    </row>
    <row r="37844" spans="1:2">
      <c r="A37844" s="1">
        <v>2080100319361</v>
      </c>
      <c r="B37844" t="s">
        <v>35614</v>
      </c>
    </row>
    <row r="37845" spans="1:2">
      <c r="A37845" s="1">
        <v>2080100319378</v>
      </c>
      <c r="B37845" t="s">
        <v>35615</v>
      </c>
    </row>
    <row r="37846" spans="1:2">
      <c r="A37846" s="1">
        <v>2080100319385</v>
      </c>
      <c r="B37846" t="s">
        <v>35616</v>
      </c>
    </row>
    <row r="37847" spans="1:2">
      <c r="A37847" s="1">
        <v>2080100319392</v>
      </c>
      <c r="B37847" t="s">
        <v>35617</v>
      </c>
    </row>
    <row r="37848" spans="1:2">
      <c r="A37848" s="1">
        <v>2080100319408</v>
      </c>
      <c r="B37848" t="s">
        <v>35618</v>
      </c>
    </row>
    <row r="37849" spans="1:2">
      <c r="A37849" s="1">
        <v>2080100319415</v>
      </c>
      <c r="B37849" t="s">
        <v>35619</v>
      </c>
    </row>
    <row r="37850" spans="1:2">
      <c r="A37850" s="1">
        <v>2080100319422</v>
      </c>
      <c r="B37850" t="s">
        <v>35620</v>
      </c>
    </row>
    <row r="37851" spans="1:2">
      <c r="A37851" s="1">
        <v>2080100319439</v>
      </c>
      <c r="B37851" t="s">
        <v>35621</v>
      </c>
    </row>
    <row r="37852" spans="1:2">
      <c r="A37852" s="1">
        <v>2080100319446</v>
      </c>
      <c r="B37852" t="s">
        <v>35622</v>
      </c>
    </row>
    <row r="37853" spans="1:2">
      <c r="A37853" s="1">
        <v>2080100319453</v>
      </c>
      <c r="B37853" t="s">
        <v>35623</v>
      </c>
    </row>
    <row r="37854" spans="1:2">
      <c r="A37854" s="1">
        <v>2080100319460</v>
      </c>
      <c r="B37854" t="s">
        <v>35624</v>
      </c>
    </row>
    <row r="37855" spans="1:2">
      <c r="A37855" s="1">
        <v>2080100319477</v>
      </c>
      <c r="B37855" t="s">
        <v>35625</v>
      </c>
    </row>
    <row r="37856" spans="1:2">
      <c r="A37856" s="1">
        <v>2080100319484</v>
      </c>
      <c r="B37856" t="s">
        <v>35626</v>
      </c>
    </row>
    <row r="37857" spans="1:2">
      <c r="A37857" s="1">
        <v>2080100319491</v>
      </c>
      <c r="B37857" t="s">
        <v>35627</v>
      </c>
    </row>
    <row r="37858" spans="1:2">
      <c r="A37858" s="1">
        <v>2080100319507</v>
      </c>
      <c r="B37858" t="s">
        <v>35628</v>
      </c>
    </row>
    <row r="37859" spans="1:2">
      <c r="A37859" s="1">
        <v>2080100319514</v>
      </c>
      <c r="B37859" t="s">
        <v>35629</v>
      </c>
    </row>
    <row r="37860" spans="1:2">
      <c r="A37860" s="1">
        <v>2080100319521</v>
      </c>
      <c r="B37860" t="s">
        <v>35630</v>
      </c>
    </row>
    <row r="37861" spans="1:2">
      <c r="A37861" s="1">
        <v>2080100319538</v>
      </c>
      <c r="B37861" t="s">
        <v>35631</v>
      </c>
    </row>
    <row r="37862" spans="1:2">
      <c r="A37862" s="1">
        <v>2080100319545</v>
      </c>
      <c r="B37862" t="s">
        <v>35632</v>
      </c>
    </row>
    <row r="37863" spans="1:2">
      <c r="A37863" s="1">
        <v>2080100319552</v>
      </c>
      <c r="B37863" t="s">
        <v>35633</v>
      </c>
    </row>
    <row r="37864" spans="1:2">
      <c r="A37864" s="1">
        <v>2080100319569</v>
      </c>
      <c r="B37864" t="s">
        <v>35634</v>
      </c>
    </row>
    <row r="37865" spans="1:2">
      <c r="A37865" s="1">
        <v>2080100319576</v>
      </c>
      <c r="B37865" t="s">
        <v>35635</v>
      </c>
    </row>
    <row r="37866" spans="1:2">
      <c r="A37866" s="1">
        <v>2080100319583</v>
      </c>
      <c r="B37866" t="s">
        <v>35636</v>
      </c>
    </row>
    <row r="37867" spans="1:2">
      <c r="A37867" s="1">
        <v>2080100319590</v>
      </c>
      <c r="B37867" t="s">
        <v>35637</v>
      </c>
    </row>
    <row r="37868" spans="1:2">
      <c r="A37868" s="1">
        <v>2080100319606</v>
      </c>
      <c r="B37868" t="s">
        <v>35638</v>
      </c>
    </row>
    <row r="37869" spans="1:2">
      <c r="A37869" s="1">
        <v>2080100319613</v>
      </c>
      <c r="B37869" t="s">
        <v>35639</v>
      </c>
    </row>
    <row r="37870" spans="1:2">
      <c r="A37870" s="1">
        <v>2080100319620</v>
      </c>
      <c r="B37870" t="s">
        <v>35640</v>
      </c>
    </row>
    <row r="37871" spans="1:2">
      <c r="A37871" s="1">
        <v>2080100319637</v>
      </c>
      <c r="B37871" t="s">
        <v>35641</v>
      </c>
    </row>
    <row r="37872" spans="1:2">
      <c r="A37872" s="1">
        <v>2080100319644</v>
      </c>
      <c r="B37872" t="s">
        <v>35642</v>
      </c>
    </row>
    <row r="37873" spans="1:2">
      <c r="A37873" s="1">
        <v>2080100319651</v>
      </c>
      <c r="B37873" t="s">
        <v>35643</v>
      </c>
    </row>
    <row r="37874" spans="1:2">
      <c r="A37874" s="1">
        <v>2080100319668</v>
      </c>
      <c r="B37874" t="s">
        <v>35644</v>
      </c>
    </row>
    <row r="37875" spans="1:2">
      <c r="A37875" s="1">
        <v>2080100319675</v>
      </c>
      <c r="B37875" t="s">
        <v>35645</v>
      </c>
    </row>
    <row r="37876" spans="1:2">
      <c r="A37876" s="1">
        <v>2080100319682</v>
      </c>
      <c r="B37876" t="s">
        <v>35646</v>
      </c>
    </row>
    <row r="37877" spans="1:2">
      <c r="A37877" s="1">
        <v>2080100319699</v>
      </c>
      <c r="B37877" t="s">
        <v>35647</v>
      </c>
    </row>
    <row r="37878" spans="1:2">
      <c r="A37878" s="1">
        <v>2080100319705</v>
      </c>
      <c r="B37878" t="s">
        <v>35648</v>
      </c>
    </row>
    <row r="37879" spans="1:2">
      <c r="A37879" s="1">
        <v>2080100319712</v>
      </c>
      <c r="B37879" t="s">
        <v>35649</v>
      </c>
    </row>
    <row r="37880" spans="1:2">
      <c r="A37880" s="1">
        <v>2080100319729</v>
      </c>
      <c r="B37880" t="s">
        <v>35650</v>
      </c>
    </row>
    <row r="37881" spans="1:2">
      <c r="A37881" s="1">
        <v>2080100319736</v>
      </c>
      <c r="B37881" t="s">
        <v>35651</v>
      </c>
    </row>
    <row r="37882" spans="1:2">
      <c r="A37882" s="1">
        <v>2080100319743</v>
      </c>
      <c r="B37882" t="s">
        <v>35652</v>
      </c>
    </row>
    <row r="37883" spans="1:2">
      <c r="A37883" s="1">
        <v>2080100319750</v>
      </c>
      <c r="B37883" t="s">
        <v>35653</v>
      </c>
    </row>
    <row r="37884" spans="1:2">
      <c r="A37884" s="1">
        <v>2080100319767</v>
      </c>
      <c r="B37884" t="s">
        <v>35654</v>
      </c>
    </row>
    <row r="37885" spans="1:2">
      <c r="A37885" s="1">
        <v>2080100319774</v>
      </c>
      <c r="B37885" t="s">
        <v>35655</v>
      </c>
    </row>
    <row r="37886" spans="1:2">
      <c r="A37886" s="1">
        <v>2080100319781</v>
      </c>
      <c r="B37886" t="s">
        <v>35656</v>
      </c>
    </row>
    <row r="37887" spans="1:2">
      <c r="A37887" s="1">
        <v>2080100319798</v>
      </c>
      <c r="B37887" t="s">
        <v>35657</v>
      </c>
    </row>
    <row r="37888" spans="1:2">
      <c r="A37888" s="1">
        <v>2080100319804</v>
      </c>
      <c r="B37888" t="s">
        <v>35658</v>
      </c>
    </row>
    <row r="37889" spans="1:2">
      <c r="A37889" s="1">
        <v>2080100319811</v>
      </c>
      <c r="B37889" t="s">
        <v>35659</v>
      </c>
    </row>
    <row r="37890" spans="1:2">
      <c r="A37890" s="1">
        <v>2080100319828</v>
      </c>
      <c r="B37890" t="s">
        <v>35660</v>
      </c>
    </row>
    <row r="37891" spans="1:2">
      <c r="A37891" s="1">
        <v>2080100319835</v>
      </c>
      <c r="B37891" t="s">
        <v>35661</v>
      </c>
    </row>
    <row r="37892" spans="1:2">
      <c r="A37892" s="1">
        <v>2080100319842</v>
      </c>
      <c r="B37892" t="s">
        <v>35662</v>
      </c>
    </row>
    <row r="37893" spans="1:2">
      <c r="A37893" s="1">
        <v>2080100319859</v>
      </c>
      <c r="B37893" t="s">
        <v>35663</v>
      </c>
    </row>
    <row r="37894" spans="1:2">
      <c r="A37894" s="1">
        <v>2080100319866</v>
      </c>
      <c r="B37894" t="s">
        <v>35664</v>
      </c>
    </row>
    <row r="37895" spans="1:2">
      <c r="A37895" s="1">
        <v>2080100319873</v>
      </c>
      <c r="B37895" t="s">
        <v>35665</v>
      </c>
    </row>
    <row r="37896" spans="1:2">
      <c r="A37896" s="1">
        <v>2080100319880</v>
      </c>
      <c r="B37896" t="s">
        <v>35666</v>
      </c>
    </row>
    <row r="37897" spans="1:2">
      <c r="A37897" s="1">
        <v>2080100319897</v>
      </c>
      <c r="B37897" t="s">
        <v>35667</v>
      </c>
    </row>
    <row r="37898" spans="1:2">
      <c r="A37898" s="1">
        <v>2080100319903</v>
      </c>
      <c r="B37898" t="s">
        <v>35668</v>
      </c>
    </row>
    <row r="37899" spans="1:2">
      <c r="A37899" s="1">
        <v>2080100319910</v>
      </c>
      <c r="B37899" t="s">
        <v>35669</v>
      </c>
    </row>
    <row r="37900" spans="1:2">
      <c r="A37900" s="1">
        <v>2080100319927</v>
      </c>
      <c r="B37900" t="s">
        <v>35670</v>
      </c>
    </row>
    <row r="37901" spans="1:2">
      <c r="A37901" s="1">
        <v>2080100319934</v>
      </c>
      <c r="B37901" t="s">
        <v>35671</v>
      </c>
    </row>
    <row r="37902" spans="1:2">
      <c r="A37902" s="1">
        <v>2080100319941</v>
      </c>
      <c r="B37902" t="s">
        <v>35672</v>
      </c>
    </row>
    <row r="37903" spans="1:2">
      <c r="A37903" s="1">
        <v>2080100319958</v>
      </c>
      <c r="B37903" t="s">
        <v>35673</v>
      </c>
    </row>
    <row r="37904" spans="1:2">
      <c r="A37904" s="1">
        <v>2080100319965</v>
      </c>
      <c r="B37904" t="s">
        <v>35674</v>
      </c>
    </row>
    <row r="37905" spans="1:2">
      <c r="A37905" s="1">
        <v>2080100319972</v>
      </c>
      <c r="B37905" t="s">
        <v>35675</v>
      </c>
    </row>
    <row r="37906" spans="1:2">
      <c r="A37906" s="1">
        <v>2080100319989</v>
      </c>
      <c r="B37906" t="s">
        <v>35676</v>
      </c>
    </row>
    <row r="37907" spans="1:2">
      <c r="A37907" s="1">
        <v>2080100319996</v>
      </c>
      <c r="B37907" t="s">
        <v>35677</v>
      </c>
    </row>
    <row r="37908" spans="1:2">
      <c r="A37908" s="1">
        <v>2080100320008</v>
      </c>
      <c r="B37908" t="s">
        <v>35678</v>
      </c>
    </row>
    <row r="37909" spans="1:2">
      <c r="A37909" s="1">
        <v>2080100320015</v>
      </c>
      <c r="B37909" t="s">
        <v>35679</v>
      </c>
    </row>
    <row r="37910" spans="1:2">
      <c r="A37910" s="1">
        <v>2080100320022</v>
      </c>
      <c r="B37910" t="s">
        <v>35680</v>
      </c>
    </row>
    <row r="37911" spans="1:2">
      <c r="A37911" s="1">
        <v>2080100320039</v>
      </c>
      <c r="B37911" t="s">
        <v>35681</v>
      </c>
    </row>
    <row r="37912" spans="1:2">
      <c r="A37912" s="1">
        <v>2080100320046</v>
      </c>
      <c r="B37912" t="s">
        <v>35682</v>
      </c>
    </row>
    <row r="37913" spans="1:2">
      <c r="A37913" s="1">
        <v>2080100320053</v>
      </c>
      <c r="B37913" t="s">
        <v>35683</v>
      </c>
    </row>
    <row r="37914" spans="1:2">
      <c r="A37914" s="1">
        <v>2080100320060</v>
      </c>
      <c r="B37914" t="s">
        <v>35684</v>
      </c>
    </row>
    <row r="37915" spans="1:2">
      <c r="A37915" s="1">
        <v>2080100320077</v>
      </c>
      <c r="B37915" t="s">
        <v>35685</v>
      </c>
    </row>
    <row r="37916" spans="1:2">
      <c r="A37916" s="1">
        <v>2080100320084</v>
      </c>
      <c r="B37916" t="s">
        <v>35686</v>
      </c>
    </row>
    <row r="37917" spans="1:2">
      <c r="A37917" s="1">
        <v>2080100320091</v>
      </c>
      <c r="B37917" t="s">
        <v>35687</v>
      </c>
    </row>
    <row r="37918" spans="1:2">
      <c r="A37918" s="1">
        <v>2080100320107</v>
      </c>
      <c r="B37918" t="s">
        <v>35688</v>
      </c>
    </row>
    <row r="37919" spans="1:2">
      <c r="A37919" s="1">
        <v>2080100320114</v>
      </c>
      <c r="B37919" t="s">
        <v>35689</v>
      </c>
    </row>
    <row r="37920" spans="1:2">
      <c r="A37920" s="1">
        <v>2080100320121</v>
      </c>
      <c r="B37920" t="s">
        <v>35690</v>
      </c>
    </row>
    <row r="37921" spans="1:2">
      <c r="A37921" s="1">
        <v>2080100320138</v>
      </c>
      <c r="B37921" t="s">
        <v>35691</v>
      </c>
    </row>
    <row r="37922" spans="1:2">
      <c r="A37922" s="1">
        <v>2080100320145</v>
      </c>
      <c r="B37922" t="s">
        <v>35692</v>
      </c>
    </row>
    <row r="37923" spans="1:2">
      <c r="A37923" s="1">
        <v>2080100320152</v>
      </c>
      <c r="B37923" t="s">
        <v>35693</v>
      </c>
    </row>
    <row r="37924" spans="1:2">
      <c r="A37924" s="1">
        <v>2080100320169</v>
      </c>
      <c r="B37924" t="s">
        <v>35694</v>
      </c>
    </row>
    <row r="37925" spans="1:2">
      <c r="A37925" s="1">
        <v>2080100320176</v>
      </c>
      <c r="B37925" t="s">
        <v>35695</v>
      </c>
    </row>
    <row r="37926" spans="1:2">
      <c r="A37926" s="1">
        <v>2080100320183</v>
      </c>
      <c r="B37926" t="s">
        <v>35696</v>
      </c>
    </row>
    <row r="37927" spans="1:2">
      <c r="A37927" s="1">
        <v>2080100320190</v>
      </c>
      <c r="B37927" t="s">
        <v>35697</v>
      </c>
    </row>
    <row r="37928" spans="1:2">
      <c r="A37928" s="1">
        <v>2080100320206</v>
      </c>
      <c r="B37928" t="s">
        <v>35698</v>
      </c>
    </row>
    <row r="37929" spans="1:2">
      <c r="A37929" s="1">
        <v>2080100320213</v>
      </c>
      <c r="B37929" t="s">
        <v>35699</v>
      </c>
    </row>
    <row r="37930" spans="1:2">
      <c r="A37930" s="1">
        <v>2080100320220</v>
      </c>
      <c r="B37930" t="s">
        <v>35700</v>
      </c>
    </row>
    <row r="37931" spans="1:2">
      <c r="A37931" s="1">
        <v>2080100320237</v>
      </c>
      <c r="B37931" t="s">
        <v>35701</v>
      </c>
    </row>
    <row r="37932" spans="1:2">
      <c r="A37932" s="1">
        <v>2080100320244</v>
      </c>
      <c r="B37932" t="s">
        <v>35702</v>
      </c>
    </row>
    <row r="37933" spans="1:2">
      <c r="A37933" s="1">
        <v>2080100320251</v>
      </c>
      <c r="B37933" t="s">
        <v>35703</v>
      </c>
    </row>
    <row r="37934" spans="1:2">
      <c r="A37934" s="1">
        <v>2080100320268</v>
      </c>
      <c r="B37934" t="s">
        <v>35704</v>
      </c>
    </row>
    <row r="37935" spans="1:2">
      <c r="A37935" s="1">
        <v>2080100320275</v>
      </c>
      <c r="B37935" t="s">
        <v>35705</v>
      </c>
    </row>
    <row r="37936" spans="1:2">
      <c r="A37936" s="1">
        <v>2080100320282</v>
      </c>
      <c r="B37936" t="s">
        <v>35706</v>
      </c>
    </row>
    <row r="37937" spans="1:2">
      <c r="A37937" s="1">
        <v>2080100320299</v>
      </c>
      <c r="B37937" t="s">
        <v>35707</v>
      </c>
    </row>
    <row r="37938" spans="1:2">
      <c r="A37938" s="1">
        <v>2080100320305</v>
      </c>
      <c r="B37938" t="s">
        <v>35708</v>
      </c>
    </row>
    <row r="37939" spans="1:2">
      <c r="A37939" s="1">
        <v>2080100320312</v>
      </c>
      <c r="B37939" t="s">
        <v>35709</v>
      </c>
    </row>
    <row r="37940" spans="1:2">
      <c r="A37940" s="1">
        <v>2080100320329</v>
      </c>
      <c r="B37940" t="s">
        <v>35710</v>
      </c>
    </row>
    <row r="37941" spans="1:2">
      <c r="A37941" s="1">
        <v>2080100320336</v>
      </c>
      <c r="B37941" t="s">
        <v>35711</v>
      </c>
    </row>
    <row r="37942" spans="1:2">
      <c r="A37942" s="1">
        <v>2080100320343</v>
      </c>
      <c r="B37942" t="s">
        <v>35712</v>
      </c>
    </row>
    <row r="37943" spans="1:2">
      <c r="A37943" s="1">
        <v>2080100320350</v>
      </c>
      <c r="B37943" t="s">
        <v>35713</v>
      </c>
    </row>
    <row r="37944" spans="1:2">
      <c r="A37944" s="1">
        <v>2080100320367</v>
      </c>
      <c r="B37944" t="s">
        <v>35714</v>
      </c>
    </row>
    <row r="37945" spans="1:2">
      <c r="A37945" s="1">
        <v>2080100320374</v>
      </c>
      <c r="B37945" t="s">
        <v>35715</v>
      </c>
    </row>
    <row r="37946" spans="1:2">
      <c r="A37946" s="1">
        <v>2080100320381</v>
      </c>
      <c r="B37946" t="s">
        <v>35716</v>
      </c>
    </row>
    <row r="37947" spans="1:2">
      <c r="A37947" s="1">
        <v>2080100320398</v>
      </c>
      <c r="B37947" t="s">
        <v>35717</v>
      </c>
    </row>
    <row r="37948" spans="1:2">
      <c r="A37948" s="1">
        <v>2080100320404</v>
      </c>
      <c r="B37948" t="s">
        <v>35718</v>
      </c>
    </row>
    <row r="37949" spans="1:2">
      <c r="A37949" s="1">
        <v>2080100320411</v>
      </c>
      <c r="B37949" t="s">
        <v>35719</v>
      </c>
    </row>
    <row r="37950" spans="1:2">
      <c r="A37950" s="1">
        <v>2080100320428</v>
      </c>
      <c r="B37950" t="s">
        <v>35720</v>
      </c>
    </row>
    <row r="37951" spans="1:2">
      <c r="A37951" s="1">
        <v>2080100320435</v>
      </c>
      <c r="B37951" t="s">
        <v>35721</v>
      </c>
    </row>
    <row r="37952" spans="1:2">
      <c r="A37952" s="1">
        <v>2080100320442</v>
      </c>
      <c r="B37952" t="s">
        <v>35722</v>
      </c>
    </row>
    <row r="37953" spans="1:2">
      <c r="A37953" s="1">
        <v>2080100320459</v>
      </c>
      <c r="B37953" t="s">
        <v>35723</v>
      </c>
    </row>
    <row r="37954" spans="1:2">
      <c r="A37954" s="1">
        <v>2080100320466</v>
      </c>
      <c r="B37954" t="s">
        <v>35724</v>
      </c>
    </row>
    <row r="37955" spans="1:2">
      <c r="A37955" s="1">
        <v>2080100320473</v>
      </c>
      <c r="B37955" t="s">
        <v>35725</v>
      </c>
    </row>
    <row r="37956" spans="1:2">
      <c r="A37956" s="1">
        <v>2080100320480</v>
      </c>
      <c r="B37956" t="s">
        <v>35726</v>
      </c>
    </row>
    <row r="37957" spans="1:2">
      <c r="A37957" s="1">
        <v>2080100320497</v>
      </c>
      <c r="B37957" t="s">
        <v>35727</v>
      </c>
    </row>
    <row r="37958" spans="1:2">
      <c r="A37958" s="1">
        <v>2080100320503</v>
      </c>
      <c r="B37958" t="s">
        <v>35728</v>
      </c>
    </row>
    <row r="37959" spans="1:2">
      <c r="A37959" s="1">
        <v>2080100320510</v>
      </c>
      <c r="B37959" t="s">
        <v>35729</v>
      </c>
    </row>
    <row r="37960" spans="1:2">
      <c r="A37960" s="1">
        <v>2080100320527</v>
      </c>
      <c r="B37960" t="s">
        <v>35730</v>
      </c>
    </row>
    <row r="37961" spans="1:2">
      <c r="A37961" s="1">
        <v>2080100320534</v>
      </c>
      <c r="B37961" t="s">
        <v>35731</v>
      </c>
    </row>
    <row r="37962" spans="1:2">
      <c r="A37962" s="1">
        <v>2080100320541</v>
      </c>
      <c r="B37962" t="s">
        <v>35732</v>
      </c>
    </row>
    <row r="37963" spans="1:2">
      <c r="A37963" s="1">
        <v>2080100320558</v>
      </c>
      <c r="B37963" t="s">
        <v>35733</v>
      </c>
    </row>
    <row r="37964" spans="1:2">
      <c r="A37964" s="1">
        <v>2080100320565</v>
      </c>
      <c r="B37964" t="s">
        <v>35734</v>
      </c>
    </row>
    <row r="37965" spans="1:2">
      <c r="A37965" s="1">
        <v>2080100320572</v>
      </c>
      <c r="B37965" t="s">
        <v>35735</v>
      </c>
    </row>
    <row r="37966" spans="1:2">
      <c r="A37966" s="1">
        <v>2080100320589</v>
      </c>
      <c r="B37966" t="s">
        <v>35736</v>
      </c>
    </row>
    <row r="37967" spans="1:2">
      <c r="A37967" s="1">
        <v>2080100320596</v>
      </c>
      <c r="B37967" t="s">
        <v>35737</v>
      </c>
    </row>
    <row r="37968" spans="1:2">
      <c r="A37968" s="1">
        <v>2080100320602</v>
      </c>
      <c r="B37968" t="s">
        <v>35738</v>
      </c>
    </row>
    <row r="37969" spans="1:2">
      <c r="A37969" s="1">
        <v>2080100320619</v>
      </c>
      <c r="B37969" t="s">
        <v>35739</v>
      </c>
    </row>
    <row r="37970" spans="1:2">
      <c r="A37970" s="1">
        <v>2080100320626</v>
      </c>
      <c r="B37970" t="s">
        <v>35740</v>
      </c>
    </row>
    <row r="37971" spans="1:2">
      <c r="A37971" s="1">
        <v>2080100320633</v>
      </c>
      <c r="B37971" t="s">
        <v>35741</v>
      </c>
    </row>
    <row r="37972" spans="1:2">
      <c r="A37972" s="1">
        <v>2080100320640</v>
      </c>
      <c r="B37972" t="s">
        <v>35742</v>
      </c>
    </row>
    <row r="37973" spans="1:2">
      <c r="A37973" s="1">
        <v>2080100320657</v>
      </c>
      <c r="B37973" t="s">
        <v>35743</v>
      </c>
    </row>
    <row r="37974" spans="1:2">
      <c r="A37974" s="1">
        <v>2080100320664</v>
      </c>
      <c r="B37974" t="s">
        <v>35744</v>
      </c>
    </row>
    <row r="37975" spans="1:2">
      <c r="A37975" s="1">
        <v>2080100320671</v>
      </c>
      <c r="B37975" t="s">
        <v>35745</v>
      </c>
    </row>
    <row r="37976" spans="1:2">
      <c r="A37976" s="1">
        <v>2080100320688</v>
      </c>
      <c r="B37976" t="s">
        <v>35746</v>
      </c>
    </row>
    <row r="37977" spans="1:2">
      <c r="A37977" s="1">
        <v>2080100320695</v>
      </c>
      <c r="B37977" t="s">
        <v>35747</v>
      </c>
    </row>
    <row r="37978" spans="1:2">
      <c r="A37978" s="1">
        <v>2080100320701</v>
      </c>
      <c r="B37978" t="s">
        <v>35748</v>
      </c>
    </row>
    <row r="37979" spans="1:2">
      <c r="A37979" s="1">
        <v>2080100320718</v>
      </c>
      <c r="B37979" t="s">
        <v>35749</v>
      </c>
    </row>
    <row r="37980" spans="1:2">
      <c r="A37980" s="1">
        <v>2080100320725</v>
      </c>
      <c r="B37980" t="s">
        <v>35750</v>
      </c>
    </row>
    <row r="37981" spans="1:2">
      <c r="A37981" s="1">
        <v>2080100320732</v>
      </c>
      <c r="B37981" t="s">
        <v>35751</v>
      </c>
    </row>
    <row r="37982" spans="1:2">
      <c r="A37982" s="1">
        <v>2080100320749</v>
      </c>
      <c r="B37982" t="s">
        <v>35752</v>
      </c>
    </row>
    <row r="37983" spans="1:2">
      <c r="A37983" s="1">
        <v>2080100320756</v>
      </c>
      <c r="B37983" t="s">
        <v>35753</v>
      </c>
    </row>
    <row r="37984" spans="1:2">
      <c r="A37984" s="1">
        <v>2080100320763</v>
      </c>
      <c r="B37984" t="s">
        <v>35754</v>
      </c>
    </row>
    <row r="37985" spans="1:2">
      <c r="A37985" s="1">
        <v>2080100320770</v>
      </c>
      <c r="B37985" t="s">
        <v>35755</v>
      </c>
    </row>
    <row r="37986" spans="1:2">
      <c r="A37986" s="1">
        <v>2080100320787</v>
      </c>
      <c r="B37986" t="s">
        <v>35756</v>
      </c>
    </row>
    <row r="37987" spans="1:2">
      <c r="A37987" s="1">
        <v>2080100320794</v>
      </c>
      <c r="B37987" t="s">
        <v>35757</v>
      </c>
    </row>
    <row r="37988" spans="1:2">
      <c r="A37988" s="1">
        <v>2080100320800</v>
      </c>
      <c r="B37988" t="s">
        <v>35758</v>
      </c>
    </row>
    <row r="37989" spans="1:2">
      <c r="A37989" s="1">
        <v>2080100320817</v>
      </c>
      <c r="B37989" t="s">
        <v>35759</v>
      </c>
    </row>
    <row r="37990" spans="1:2">
      <c r="A37990" s="1">
        <v>2080100320824</v>
      </c>
      <c r="B37990" t="s">
        <v>35760</v>
      </c>
    </row>
    <row r="37991" spans="1:2">
      <c r="A37991" s="1">
        <v>2080100320831</v>
      </c>
      <c r="B37991" t="s">
        <v>35761</v>
      </c>
    </row>
    <row r="37992" spans="1:2">
      <c r="A37992" s="1">
        <v>2080100320848</v>
      </c>
      <c r="B37992" t="s">
        <v>35762</v>
      </c>
    </row>
    <row r="37993" spans="1:2">
      <c r="A37993" s="1">
        <v>2080100320855</v>
      </c>
      <c r="B37993" t="s">
        <v>35763</v>
      </c>
    </row>
    <row r="37994" spans="1:2">
      <c r="A37994" s="1">
        <v>2080100320862</v>
      </c>
      <c r="B37994" t="s">
        <v>35764</v>
      </c>
    </row>
    <row r="37995" spans="1:2">
      <c r="A37995" s="1">
        <v>2080100320879</v>
      </c>
      <c r="B37995" t="s">
        <v>35765</v>
      </c>
    </row>
    <row r="37996" spans="1:2">
      <c r="A37996" s="1">
        <v>2080100320886</v>
      </c>
      <c r="B37996" t="s">
        <v>35766</v>
      </c>
    </row>
    <row r="37997" spans="1:2">
      <c r="A37997" s="1">
        <v>2080100320893</v>
      </c>
      <c r="B37997" t="s">
        <v>35767</v>
      </c>
    </row>
    <row r="37998" spans="1:2">
      <c r="A37998" s="1">
        <v>2080100320909</v>
      </c>
      <c r="B37998" t="s">
        <v>35768</v>
      </c>
    </row>
    <row r="37999" spans="1:2">
      <c r="A37999" s="1">
        <v>2080100320916</v>
      </c>
      <c r="B37999" t="s">
        <v>35769</v>
      </c>
    </row>
    <row r="38000" spans="1:2">
      <c r="A38000" s="1">
        <v>2080100320923</v>
      </c>
      <c r="B38000" t="s">
        <v>35770</v>
      </c>
    </row>
    <row r="38001" spans="1:2">
      <c r="A38001" s="1">
        <v>2080100320930</v>
      </c>
      <c r="B38001" t="s">
        <v>35771</v>
      </c>
    </row>
    <row r="38002" spans="1:2">
      <c r="A38002" s="1">
        <v>2080100320947</v>
      </c>
      <c r="B38002" t="s">
        <v>35772</v>
      </c>
    </row>
    <row r="38003" spans="1:2">
      <c r="A38003" s="1">
        <v>2080100320954</v>
      </c>
      <c r="B38003" t="s">
        <v>35773</v>
      </c>
    </row>
    <row r="38004" spans="1:2">
      <c r="A38004" s="1">
        <v>2080100320961</v>
      </c>
      <c r="B38004" t="s">
        <v>35774</v>
      </c>
    </row>
    <row r="38005" spans="1:2">
      <c r="A38005" s="1">
        <v>2080100320978</v>
      </c>
      <c r="B38005" t="s">
        <v>35775</v>
      </c>
    </row>
    <row r="38006" spans="1:2">
      <c r="A38006" s="1">
        <v>2080100320985</v>
      </c>
      <c r="B38006" t="s">
        <v>35776</v>
      </c>
    </row>
    <row r="38007" spans="1:2">
      <c r="A38007" s="1">
        <v>2080100320992</v>
      </c>
      <c r="B38007" t="s">
        <v>35777</v>
      </c>
    </row>
    <row r="38008" spans="1:2">
      <c r="A38008" s="1">
        <v>2080100321005</v>
      </c>
      <c r="B38008" t="s">
        <v>35778</v>
      </c>
    </row>
    <row r="38009" spans="1:2">
      <c r="A38009" s="1">
        <v>2080100321012</v>
      </c>
      <c r="B38009" t="s">
        <v>35779</v>
      </c>
    </row>
    <row r="38010" spans="1:2">
      <c r="A38010" s="1">
        <v>2080100321029</v>
      </c>
      <c r="B38010" t="s">
        <v>35780</v>
      </c>
    </row>
    <row r="38011" spans="1:2">
      <c r="A38011" s="1">
        <v>2080100321036</v>
      </c>
      <c r="B38011" t="s">
        <v>35781</v>
      </c>
    </row>
    <row r="38012" spans="1:2">
      <c r="A38012" s="1">
        <v>2080100321043</v>
      </c>
      <c r="B38012" t="s">
        <v>35782</v>
      </c>
    </row>
    <row r="38013" spans="1:2">
      <c r="A38013" s="1">
        <v>2080100321050</v>
      </c>
      <c r="B38013" t="s">
        <v>35783</v>
      </c>
    </row>
    <row r="38014" spans="1:2">
      <c r="A38014" s="1">
        <v>2080100321067</v>
      </c>
      <c r="B38014" t="s">
        <v>35784</v>
      </c>
    </row>
    <row r="38015" spans="1:2">
      <c r="A38015" s="1">
        <v>2080100321074</v>
      </c>
      <c r="B38015" t="s">
        <v>35785</v>
      </c>
    </row>
    <row r="38016" spans="1:2">
      <c r="A38016" s="1">
        <v>2080100321081</v>
      </c>
      <c r="B38016" t="s">
        <v>35786</v>
      </c>
    </row>
    <row r="38017" spans="1:2">
      <c r="A38017" s="1">
        <v>2080100321098</v>
      </c>
      <c r="B38017" t="s">
        <v>35787</v>
      </c>
    </row>
    <row r="38018" spans="1:2">
      <c r="A38018" s="1">
        <v>2080100321104</v>
      </c>
      <c r="B38018" t="s">
        <v>35788</v>
      </c>
    </row>
    <row r="38019" spans="1:2">
      <c r="A38019" s="1">
        <v>2080100321111</v>
      </c>
      <c r="B38019" t="s">
        <v>35789</v>
      </c>
    </row>
    <row r="38020" spans="1:2">
      <c r="A38020" s="1">
        <v>2080100321128</v>
      </c>
      <c r="B38020" t="s">
        <v>35790</v>
      </c>
    </row>
    <row r="38021" spans="1:2">
      <c r="A38021" s="1">
        <v>2080100321135</v>
      </c>
      <c r="B38021" t="s">
        <v>35791</v>
      </c>
    </row>
    <row r="38022" spans="1:2">
      <c r="A38022" s="1">
        <v>2080100321142</v>
      </c>
      <c r="B38022" t="s">
        <v>35792</v>
      </c>
    </row>
    <row r="38023" spans="1:2">
      <c r="A38023" s="1">
        <v>2080100321159</v>
      </c>
      <c r="B38023" t="s">
        <v>35793</v>
      </c>
    </row>
    <row r="38024" spans="1:2">
      <c r="A38024" s="1">
        <v>2080100321166</v>
      </c>
      <c r="B38024" t="e">
        <f>+SJG-WHEEL RUBBER VIKING SQ1010</f>
        <v>#NAME?</v>
      </c>
    </row>
    <row r="38025" spans="1:2">
      <c r="A38025" s="1">
        <v>2080100321173</v>
      </c>
      <c r="B38025" t="e">
        <f>+SJG-WHEEL RUBBER VIKING SQ610</f>
        <v>#NAME?</v>
      </c>
    </row>
    <row r="38026" spans="1:2">
      <c r="A38026" s="1">
        <v>2080100321180</v>
      </c>
      <c r="B38026" t="e">
        <f>+SJG-WHEEL RUBBER VIKING SQ611</f>
        <v>#NAME?</v>
      </c>
    </row>
    <row r="38027" spans="1:2">
      <c r="A38027" s="1">
        <v>2080100321197</v>
      </c>
      <c r="B38027" t="e">
        <f>+SJG-WHEEL RUBBER VIKING SQ811</f>
        <v>#NAME?</v>
      </c>
    </row>
    <row r="38028" spans="1:2">
      <c r="A38028" s="1">
        <v>2080100321203</v>
      </c>
      <c r="B38028" t="s">
        <v>35794</v>
      </c>
    </row>
    <row r="38029" spans="1:2">
      <c r="A38029" s="1">
        <v>2080100321210</v>
      </c>
      <c r="B38029" t="s">
        <v>35795</v>
      </c>
    </row>
    <row r="38030" spans="1:2">
      <c r="A38030" s="1">
        <v>2080100321227</v>
      </c>
      <c r="B38030" t="s">
        <v>35796</v>
      </c>
    </row>
    <row r="38031" spans="1:2">
      <c r="A38031" s="1">
        <v>2080100321234</v>
      </c>
      <c r="B38031" t="s">
        <v>35797</v>
      </c>
    </row>
    <row r="38032" spans="1:2">
      <c r="A38032" s="1">
        <v>2080100321241</v>
      </c>
      <c r="B38032" t="s">
        <v>35798</v>
      </c>
    </row>
    <row r="38033" spans="1:2">
      <c r="A38033" s="1">
        <v>2080100321258</v>
      </c>
      <c r="B38033" t="s">
        <v>35799</v>
      </c>
    </row>
    <row r="38034" spans="1:2">
      <c r="A38034" s="1">
        <v>2080100321265</v>
      </c>
      <c r="B38034" t="s">
        <v>35800</v>
      </c>
    </row>
    <row r="38035" spans="1:2">
      <c r="A38035" s="1">
        <v>2080100321272</v>
      </c>
      <c r="B38035" t="s">
        <v>35801</v>
      </c>
    </row>
    <row r="38036" spans="1:2">
      <c r="A38036" s="1">
        <v>2080100321289</v>
      </c>
      <c r="B38036" t="s">
        <v>35802</v>
      </c>
    </row>
    <row r="38037" spans="1:2">
      <c r="A38037" s="1">
        <v>2080100321296</v>
      </c>
      <c r="B38037" t="s">
        <v>35803</v>
      </c>
    </row>
    <row r="38038" spans="1:2">
      <c r="A38038" s="1">
        <v>2080100321302</v>
      </c>
      <c r="B38038" t="s">
        <v>35804</v>
      </c>
    </row>
    <row r="38039" spans="1:2">
      <c r="A38039" s="1">
        <v>2080100321319</v>
      </c>
      <c r="B38039" t="s">
        <v>35805</v>
      </c>
    </row>
    <row r="38040" spans="1:2">
      <c r="A38040" s="1">
        <v>2080100321326</v>
      </c>
      <c r="B38040" t="s">
        <v>35806</v>
      </c>
    </row>
    <row r="38041" spans="1:2">
      <c r="A38041" s="1">
        <v>2080100321333</v>
      </c>
      <c r="B38041" t="s">
        <v>35807</v>
      </c>
    </row>
    <row r="38042" spans="1:2">
      <c r="A38042" s="1">
        <v>2080100321340</v>
      </c>
      <c r="B38042" t="s">
        <v>35808</v>
      </c>
    </row>
    <row r="38043" spans="1:2">
      <c r="A38043" s="1">
        <v>2080100321357</v>
      </c>
      <c r="B38043" t="s">
        <v>35809</v>
      </c>
    </row>
    <row r="38044" spans="1:2">
      <c r="A38044" s="1">
        <v>2080100321364</v>
      </c>
      <c r="B38044" t="s">
        <v>35810</v>
      </c>
    </row>
    <row r="38045" spans="1:2">
      <c r="A38045" s="1">
        <v>2080100321371</v>
      </c>
      <c r="B38045" t="s">
        <v>35811</v>
      </c>
    </row>
    <row r="38046" spans="1:2">
      <c r="A38046" s="1">
        <v>2080100321388</v>
      </c>
      <c r="B38046" t="s">
        <v>35812</v>
      </c>
    </row>
    <row r="38047" spans="1:2">
      <c r="A38047" s="1">
        <v>2080100321395</v>
      </c>
      <c r="B38047" t="s">
        <v>35813</v>
      </c>
    </row>
    <row r="38048" spans="1:2">
      <c r="A38048" s="1">
        <v>2080100321401</v>
      </c>
      <c r="B38048" t="s">
        <v>35814</v>
      </c>
    </row>
    <row r="38049" spans="1:2">
      <c r="A38049" s="1">
        <v>2080100321418</v>
      </c>
      <c r="B38049" t="s">
        <v>35815</v>
      </c>
    </row>
    <row r="38050" spans="1:2">
      <c r="A38050" s="1">
        <v>2080100321425</v>
      </c>
      <c r="B38050" t="s">
        <v>35816</v>
      </c>
    </row>
    <row r="38051" spans="1:2">
      <c r="A38051" s="1">
        <v>2080100321432</v>
      </c>
      <c r="B38051" t="s">
        <v>35817</v>
      </c>
    </row>
    <row r="38052" spans="1:2">
      <c r="A38052" s="1">
        <v>2080100321449</v>
      </c>
      <c r="B38052" t="s">
        <v>35818</v>
      </c>
    </row>
    <row r="38053" spans="1:2">
      <c r="A38053" s="1">
        <v>2080100321456</v>
      </c>
      <c r="B38053" t="s">
        <v>35819</v>
      </c>
    </row>
    <row r="38054" spans="1:2">
      <c r="A38054" s="1">
        <v>2080100321463</v>
      </c>
      <c r="B38054" t="s">
        <v>35820</v>
      </c>
    </row>
    <row r="38055" spans="1:2">
      <c r="A38055" s="1">
        <v>2080100321470</v>
      </c>
      <c r="B38055" t="s">
        <v>35821</v>
      </c>
    </row>
    <row r="38056" spans="1:2">
      <c r="A38056" s="1">
        <v>2080100321487</v>
      </c>
      <c r="B38056" t="s">
        <v>35822</v>
      </c>
    </row>
    <row r="38057" spans="1:2">
      <c r="A38057" s="1">
        <v>2080100321494</v>
      </c>
      <c r="B38057" t="s">
        <v>35823</v>
      </c>
    </row>
    <row r="38058" spans="1:2">
      <c r="A38058" s="1">
        <v>2080100321500</v>
      </c>
      <c r="B38058" t="s">
        <v>35824</v>
      </c>
    </row>
    <row r="38059" spans="1:2">
      <c r="A38059" s="1">
        <v>2080100321517</v>
      </c>
      <c r="B38059" t="s">
        <v>35825</v>
      </c>
    </row>
    <row r="38060" spans="1:2">
      <c r="A38060" s="1">
        <v>2080100321524</v>
      </c>
      <c r="B38060" t="s">
        <v>35826</v>
      </c>
    </row>
    <row r="38061" spans="1:2">
      <c r="A38061" s="1">
        <v>2080100321531</v>
      </c>
      <c r="B38061" t="s">
        <v>35827</v>
      </c>
    </row>
    <row r="38062" spans="1:2">
      <c r="A38062" s="1">
        <v>2080100321548</v>
      </c>
      <c r="B38062" t="s">
        <v>35828</v>
      </c>
    </row>
    <row r="38063" spans="1:2">
      <c r="A38063" s="1">
        <v>2080100321555</v>
      </c>
      <c r="B38063" t="s">
        <v>35829</v>
      </c>
    </row>
    <row r="38064" spans="1:2">
      <c r="A38064" s="1">
        <v>2080100321562</v>
      </c>
      <c r="B38064" t="s">
        <v>35830</v>
      </c>
    </row>
    <row r="38065" spans="1:2">
      <c r="A38065" s="1">
        <v>2080100321579</v>
      </c>
      <c r="B38065" t="s">
        <v>35831</v>
      </c>
    </row>
    <row r="38066" spans="1:2">
      <c r="A38066" s="1">
        <v>2080100321586</v>
      </c>
      <c r="B38066" t="s">
        <v>35832</v>
      </c>
    </row>
    <row r="38067" spans="1:2">
      <c r="A38067" s="1">
        <v>2080100321593</v>
      </c>
      <c r="B38067" t="s">
        <v>35833</v>
      </c>
    </row>
    <row r="38068" spans="1:2">
      <c r="A38068" s="1">
        <v>2080100321609</v>
      </c>
      <c r="B38068" t="s">
        <v>35834</v>
      </c>
    </row>
    <row r="38069" spans="1:2">
      <c r="A38069" s="1">
        <v>2080100321616</v>
      </c>
      <c r="B38069" t="s">
        <v>35835</v>
      </c>
    </row>
    <row r="38070" spans="1:2">
      <c r="A38070" s="1">
        <v>2080100321623</v>
      </c>
      <c r="B38070" t="s">
        <v>35836</v>
      </c>
    </row>
    <row r="38071" spans="1:2">
      <c r="A38071" s="1">
        <v>2080100321630</v>
      </c>
      <c r="B38071" t="s">
        <v>35837</v>
      </c>
    </row>
    <row r="38072" spans="1:2">
      <c r="A38072" s="1">
        <v>2080100321647</v>
      </c>
      <c r="B38072" t="s">
        <v>35838</v>
      </c>
    </row>
    <row r="38073" spans="1:2">
      <c r="A38073" s="1">
        <v>2080100321654</v>
      </c>
      <c r="B38073" t="s">
        <v>35839</v>
      </c>
    </row>
    <row r="38074" spans="1:2">
      <c r="A38074" s="1">
        <v>2080100321661</v>
      </c>
      <c r="B38074" t="s">
        <v>35840</v>
      </c>
    </row>
    <row r="38075" spans="1:2">
      <c r="A38075" s="1">
        <v>2080100321678</v>
      </c>
      <c r="B38075" t="s">
        <v>35841</v>
      </c>
    </row>
    <row r="38076" spans="1:2">
      <c r="A38076" s="1">
        <v>2080100321685</v>
      </c>
      <c r="B38076" t="s">
        <v>35842</v>
      </c>
    </row>
    <row r="38077" spans="1:2">
      <c r="A38077" s="1">
        <v>2080100321692</v>
      </c>
      <c r="B38077" t="s">
        <v>35843</v>
      </c>
    </row>
    <row r="38078" spans="1:2">
      <c r="A38078" s="1">
        <v>2080100321708</v>
      </c>
      <c r="B38078" t="s">
        <v>35844</v>
      </c>
    </row>
    <row r="38079" spans="1:2">
      <c r="A38079" s="1">
        <v>2080100321715</v>
      </c>
      <c r="B38079" t="s">
        <v>35845</v>
      </c>
    </row>
    <row r="38080" spans="1:2">
      <c r="A38080" s="1">
        <v>2080100321722</v>
      </c>
      <c r="B38080" t="s">
        <v>35846</v>
      </c>
    </row>
    <row r="38081" spans="1:2">
      <c r="A38081" s="1">
        <v>2080100321739</v>
      </c>
      <c r="B38081" t="s">
        <v>35847</v>
      </c>
    </row>
    <row r="38082" spans="1:2">
      <c r="A38082" s="1">
        <v>2080100321746</v>
      </c>
      <c r="B38082" t="s">
        <v>35848</v>
      </c>
    </row>
    <row r="38083" spans="1:2">
      <c r="A38083" s="1">
        <v>2080100321753</v>
      </c>
      <c r="B38083" t="s">
        <v>35849</v>
      </c>
    </row>
    <row r="38084" spans="1:2">
      <c r="A38084" s="1">
        <v>2080100321760</v>
      </c>
      <c r="B38084" t="s">
        <v>35850</v>
      </c>
    </row>
    <row r="38085" spans="1:2">
      <c r="A38085" s="1">
        <v>2080100321777</v>
      </c>
      <c r="B38085" t="s">
        <v>35851</v>
      </c>
    </row>
    <row r="38086" spans="1:2">
      <c r="A38086" s="1">
        <v>2080100321784</v>
      </c>
      <c r="B38086" t="s">
        <v>35852</v>
      </c>
    </row>
    <row r="38087" spans="1:2">
      <c r="A38087" s="1">
        <v>2080100321791</v>
      </c>
      <c r="B38087" t="s">
        <v>35853</v>
      </c>
    </row>
    <row r="38088" spans="1:2">
      <c r="A38088" s="1">
        <v>2080100321807</v>
      </c>
      <c r="B38088" t="s">
        <v>35854</v>
      </c>
    </row>
    <row r="38089" spans="1:2">
      <c r="A38089" s="1">
        <v>2080100321814</v>
      </c>
      <c r="B38089" t="s">
        <v>35855</v>
      </c>
    </row>
    <row r="38090" spans="1:2">
      <c r="A38090" s="1">
        <v>2080100321821</v>
      </c>
      <c r="B38090" t="s">
        <v>35856</v>
      </c>
    </row>
    <row r="38091" spans="1:2">
      <c r="A38091" s="1">
        <v>2080100321838</v>
      </c>
      <c r="B38091" t="s">
        <v>35857</v>
      </c>
    </row>
    <row r="38092" spans="1:2">
      <c r="A38092" s="1">
        <v>2080100321845</v>
      </c>
      <c r="B38092" t="s">
        <v>35858</v>
      </c>
    </row>
    <row r="38093" spans="1:2">
      <c r="A38093" s="1">
        <v>2080100321852</v>
      </c>
      <c r="B38093" t="s">
        <v>35859</v>
      </c>
    </row>
    <row r="38094" spans="1:2">
      <c r="A38094" s="1">
        <v>2080100321869</v>
      </c>
      <c r="B38094" t="s">
        <v>35860</v>
      </c>
    </row>
    <row r="38095" spans="1:2">
      <c r="A38095" s="1">
        <v>2080100321876</v>
      </c>
      <c r="B38095" t="s">
        <v>35861</v>
      </c>
    </row>
    <row r="38096" spans="1:2">
      <c r="A38096" s="1">
        <v>2080100321883</v>
      </c>
      <c r="B38096" t="s">
        <v>35862</v>
      </c>
    </row>
    <row r="38097" spans="1:2">
      <c r="A38097" s="1">
        <v>2080100321890</v>
      </c>
      <c r="B38097" t="s">
        <v>35863</v>
      </c>
    </row>
    <row r="38098" spans="1:2">
      <c r="A38098" s="1">
        <v>2080100321906</v>
      </c>
      <c r="B38098" t="s">
        <v>35864</v>
      </c>
    </row>
    <row r="38099" spans="1:2">
      <c r="A38099" s="1">
        <v>2080100321913</v>
      </c>
      <c r="B38099" t="s">
        <v>35865</v>
      </c>
    </row>
    <row r="38100" spans="1:2">
      <c r="A38100" s="1">
        <v>2080100321920</v>
      </c>
      <c r="B38100" t="s">
        <v>35866</v>
      </c>
    </row>
    <row r="38101" spans="1:2">
      <c r="A38101" s="1">
        <v>2080100321937</v>
      </c>
      <c r="B38101" t="s">
        <v>35867</v>
      </c>
    </row>
    <row r="38102" spans="1:2">
      <c r="A38102" s="1">
        <v>2080100321944</v>
      </c>
      <c r="B38102" t="s">
        <v>35868</v>
      </c>
    </row>
    <row r="38103" spans="1:2">
      <c r="A38103" s="1">
        <v>2080100321951</v>
      </c>
      <c r="B38103" t="s">
        <v>35869</v>
      </c>
    </row>
    <row r="38104" spans="1:2">
      <c r="A38104" s="1">
        <v>2080100321968</v>
      </c>
      <c r="B38104" t="s">
        <v>35870</v>
      </c>
    </row>
    <row r="38105" spans="1:2">
      <c r="A38105" s="1">
        <v>2080100321975</v>
      </c>
      <c r="B38105" t="s">
        <v>35871</v>
      </c>
    </row>
    <row r="38106" spans="1:2">
      <c r="A38106" s="1">
        <v>2080100321982</v>
      </c>
      <c r="B38106" t="s">
        <v>35872</v>
      </c>
    </row>
    <row r="38107" spans="1:2">
      <c r="A38107" s="1">
        <v>2080100321999</v>
      </c>
      <c r="B38107" t="s">
        <v>35873</v>
      </c>
    </row>
    <row r="38108" spans="1:2">
      <c r="A38108" s="1">
        <v>2080100322002</v>
      </c>
      <c r="B38108" t="s">
        <v>35874</v>
      </c>
    </row>
    <row r="38109" spans="1:2">
      <c r="A38109" s="1">
        <v>2080100322019</v>
      </c>
      <c r="B38109" t="s">
        <v>35875</v>
      </c>
    </row>
    <row r="38110" spans="1:2">
      <c r="A38110" s="1">
        <v>2080100322026</v>
      </c>
      <c r="B38110" t="s">
        <v>35876</v>
      </c>
    </row>
    <row r="38111" spans="1:2">
      <c r="A38111" s="1">
        <v>2080100322033</v>
      </c>
      <c r="B38111" t="s">
        <v>35877</v>
      </c>
    </row>
    <row r="38112" spans="1:2">
      <c r="A38112" s="1">
        <v>2080100322040</v>
      </c>
      <c r="B38112" t="s">
        <v>35878</v>
      </c>
    </row>
    <row r="38113" spans="1:2">
      <c r="A38113" s="1">
        <v>2080100322057</v>
      </c>
      <c r="B38113" t="s">
        <v>35879</v>
      </c>
    </row>
    <row r="38114" spans="1:2">
      <c r="A38114" s="1">
        <v>2080100322064</v>
      </c>
      <c r="B38114" t="s">
        <v>35880</v>
      </c>
    </row>
    <row r="38115" spans="1:2">
      <c r="A38115" s="1">
        <v>2080100322071</v>
      </c>
      <c r="B38115" t="s">
        <v>35881</v>
      </c>
    </row>
    <row r="38116" spans="1:2">
      <c r="A38116" s="1">
        <v>2080100322088</v>
      </c>
      <c r="B38116" t="s">
        <v>35882</v>
      </c>
    </row>
    <row r="38117" spans="1:2">
      <c r="A38117" s="1">
        <v>2080100322095</v>
      </c>
      <c r="B38117" t="s">
        <v>35883</v>
      </c>
    </row>
    <row r="38118" spans="1:2">
      <c r="A38118" s="1">
        <v>2080100322101</v>
      </c>
      <c r="B38118" t="s">
        <v>35884</v>
      </c>
    </row>
    <row r="38119" spans="1:2">
      <c r="A38119" s="1">
        <v>2080100322118</v>
      </c>
      <c r="B38119" t="s">
        <v>35885</v>
      </c>
    </row>
    <row r="38120" spans="1:2">
      <c r="A38120" s="1">
        <v>2080100322125</v>
      </c>
      <c r="B38120" t="s">
        <v>35886</v>
      </c>
    </row>
    <row r="38121" spans="1:2">
      <c r="A38121" s="1">
        <v>2080100322132</v>
      </c>
      <c r="B38121" t="s">
        <v>35887</v>
      </c>
    </row>
    <row r="38122" spans="1:2">
      <c r="A38122" s="1">
        <v>2080100322149</v>
      </c>
      <c r="B38122" t="s">
        <v>35888</v>
      </c>
    </row>
    <row r="38123" spans="1:2">
      <c r="A38123" s="1">
        <v>2080100322156</v>
      </c>
      <c r="B38123" t="s">
        <v>35889</v>
      </c>
    </row>
    <row r="38124" spans="1:2">
      <c r="A38124" s="1">
        <v>2080100322163</v>
      </c>
      <c r="B38124" t="s">
        <v>35890</v>
      </c>
    </row>
    <row r="38125" spans="1:2">
      <c r="A38125" s="1">
        <v>2080100322170</v>
      </c>
      <c r="B38125" t="e">
        <f>+SJG-WHEEL RUBBER VIKING PQ1003</f>
        <v>#NAME?</v>
      </c>
    </row>
    <row r="38126" spans="1:2">
      <c r="A38126" s="1">
        <v>2080100322187</v>
      </c>
      <c r="B38126" t="e">
        <f>+SJG-WHEEL RUBBER VIKING STL810</f>
        <v>#NAME?</v>
      </c>
    </row>
    <row r="38127" spans="1:2">
      <c r="A38127" s="1">
        <v>2080100322194</v>
      </c>
      <c r="B38127" t="s">
        <v>35891</v>
      </c>
    </row>
    <row r="38128" spans="1:2">
      <c r="A38128" s="1">
        <v>2080100322200</v>
      </c>
      <c r="B38128" t="s">
        <v>35892</v>
      </c>
    </row>
    <row r="38129" spans="1:2">
      <c r="A38129" s="1">
        <v>2080100322217</v>
      </c>
      <c r="B38129" t="s">
        <v>23039</v>
      </c>
    </row>
    <row r="38130" spans="1:2">
      <c r="A38130" s="1">
        <v>2080100322224</v>
      </c>
      <c r="B38130" t="s">
        <v>23040</v>
      </c>
    </row>
    <row r="38131" spans="1:2">
      <c r="A38131" s="1">
        <v>2080100322231</v>
      </c>
      <c r="B38131" t="s">
        <v>23041</v>
      </c>
    </row>
    <row r="38132" spans="1:2">
      <c r="A38132" s="1">
        <v>2080100322248</v>
      </c>
      <c r="B38132" t="s">
        <v>23042</v>
      </c>
    </row>
    <row r="38133" spans="1:2">
      <c r="A38133" s="1">
        <v>2080100322255</v>
      </c>
      <c r="B38133" t="s">
        <v>23043</v>
      </c>
    </row>
    <row r="38134" spans="1:2">
      <c r="A38134" s="1">
        <v>2080100322262</v>
      </c>
      <c r="B38134" t="s">
        <v>23044</v>
      </c>
    </row>
    <row r="38135" spans="1:2">
      <c r="A38135" s="1">
        <v>2080100322279</v>
      </c>
      <c r="B38135" t="s">
        <v>35893</v>
      </c>
    </row>
    <row r="38136" spans="1:2">
      <c r="A38136" s="1">
        <v>2080100322286</v>
      </c>
      <c r="B38136" t="s">
        <v>35894</v>
      </c>
    </row>
    <row r="38137" spans="1:2">
      <c r="A38137" s="1">
        <v>2080100322293</v>
      </c>
      <c r="B38137" t="s">
        <v>35895</v>
      </c>
    </row>
    <row r="38138" spans="1:2">
      <c r="A38138" s="1">
        <v>2080100322309</v>
      </c>
      <c r="B38138" t="s">
        <v>35896</v>
      </c>
    </row>
    <row r="38139" spans="1:2">
      <c r="A38139" s="1">
        <v>2080100322316</v>
      </c>
      <c r="B38139" t="s">
        <v>35897</v>
      </c>
    </row>
    <row r="38140" spans="1:2">
      <c r="A38140" s="1">
        <v>2080100322323</v>
      </c>
      <c r="B38140" t="s">
        <v>35898</v>
      </c>
    </row>
    <row r="38141" spans="1:2">
      <c r="A38141" s="1">
        <v>2080100322330</v>
      </c>
      <c r="B38141" t="s">
        <v>35899</v>
      </c>
    </row>
    <row r="38142" spans="1:2">
      <c r="A38142" s="1">
        <v>2080100322347</v>
      </c>
      <c r="B38142" t="s">
        <v>35900</v>
      </c>
    </row>
    <row r="38143" spans="1:2">
      <c r="A38143" s="1">
        <v>2080100322354</v>
      </c>
      <c r="B38143" t="s">
        <v>35901</v>
      </c>
    </row>
    <row r="38144" spans="1:2">
      <c r="A38144" s="1">
        <v>2080100322361</v>
      </c>
      <c r="B38144" t="s">
        <v>35902</v>
      </c>
    </row>
    <row r="38145" spans="1:2">
      <c r="A38145" s="1">
        <v>2080100322378</v>
      </c>
      <c r="B38145" t="s">
        <v>35903</v>
      </c>
    </row>
    <row r="38146" spans="1:2">
      <c r="A38146" s="1">
        <v>2080100322385</v>
      </c>
      <c r="B38146" t="s">
        <v>35904</v>
      </c>
    </row>
    <row r="38147" spans="1:2">
      <c r="A38147" s="1">
        <v>2080100322392</v>
      </c>
      <c r="B38147" t="s">
        <v>35905</v>
      </c>
    </row>
    <row r="38148" spans="1:2">
      <c r="A38148" s="1">
        <v>2080100322408</v>
      </c>
      <c r="B38148" t="s">
        <v>35906</v>
      </c>
    </row>
    <row r="38149" spans="1:2">
      <c r="A38149" s="1">
        <v>2080100322415</v>
      </c>
      <c r="B38149" t="s">
        <v>35907</v>
      </c>
    </row>
    <row r="38150" spans="1:2">
      <c r="A38150" s="1">
        <v>2080100322422</v>
      </c>
      <c r="B38150" t="s">
        <v>35908</v>
      </c>
    </row>
    <row r="38151" spans="1:2">
      <c r="A38151" s="1">
        <v>2080100322439</v>
      </c>
      <c r="B38151" t="s">
        <v>35909</v>
      </c>
    </row>
    <row r="38152" spans="1:2">
      <c r="A38152" s="1">
        <v>2080100322446</v>
      </c>
      <c r="B38152" t="s">
        <v>35910</v>
      </c>
    </row>
    <row r="38153" spans="1:2">
      <c r="A38153" s="1">
        <v>2080100322453</v>
      </c>
      <c r="B38153" t="s">
        <v>35911</v>
      </c>
    </row>
    <row r="38154" spans="1:2">
      <c r="A38154" s="1">
        <v>2080100322460</v>
      </c>
      <c r="B38154" t="s">
        <v>35912</v>
      </c>
    </row>
    <row r="38155" spans="1:2">
      <c r="A38155" s="1">
        <v>2080100322477</v>
      </c>
      <c r="B38155" t="s">
        <v>35913</v>
      </c>
    </row>
    <row r="38156" spans="1:2">
      <c r="A38156" s="1">
        <v>2080100322484</v>
      </c>
      <c r="B38156" t="s">
        <v>35914</v>
      </c>
    </row>
    <row r="38157" spans="1:2">
      <c r="A38157" s="1">
        <v>2080100322491</v>
      </c>
      <c r="B38157" t="s">
        <v>35915</v>
      </c>
    </row>
    <row r="38158" spans="1:2">
      <c r="A38158" s="1">
        <v>2080100322507</v>
      </c>
      <c r="B38158" t="s">
        <v>35916</v>
      </c>
    </row>
    <row r="38159" spans="1:2">
      <c r="A38159" s="1">
        <v>2080100322514</v>
      </c>
      <c r="B38159" t="s">
        <v>35917</v>
      </c>
    </row>
    <row r="38160" spans="1:2">
      <c r="A38160" s="1">
        <v>2080100322521</v>
      </c>
      <c r="B38160" t="s">
        <v>35918</v>
      </c>
    </row>
    <row r="38161" spans="1:2">
      <c r="A38161" s="1">
        <v>2080100322538</v>
      </c>
      <c r="B38161" t="s">
        <v>35919</v>
      </c>
    </row>
    <row r="38162" spans="1:2">
      <c r="A38162" s="1">
        <v>2080100322545</v>
      </c>
      <c r="B38162" t="s">
        <v>35920</v>
      </c>
    </row>
    <row r="38163" spans="1:2">
      <c r="A38163" s="1">
        <v>2080100322552</v>
      </c>
      <c r="B38163" t="s">
        <v>35921</v>
      </c>
    </row>
    <row r="38164" spans="1:2">
      <c r="A38164" s="1">
        <v>2080100322569</v>
      </c>
      <c r="B38164" t="s">
        <v>35922</v>
      </c>
    </row>
    <row r="38165" spans="1:2">
      <c r="A38165" s="1">
        <v>2080100322576</v>
      </c>
      <c r="B38165" t="s">
        <v>35923</v>
      </c>
    </row>
    <row r="38166" spans="1:2">
      <c r="A38166" s="1">
        <v>2080100322583</v>
      </c>
      <c r="B38166" t="s">
        <v>35924</v>
      </c>
    </row>
    <row r="38167" spans="1:2">
      <c r="A38167" s="1">
        <v>2080100322590</v>
      </c>
      <c r="B38167" t="s">
        <v>35925</v>
      </c>
    </row>
    <row r="38168" spans="1:2">
      <c r="A38168" s="1">
        <v>2080100322606</v>
      </c>
      <c r="B38168" t="s">
        <v>23045</v>
      </c>
    </row>
    <row r="38169" spans="1:2">
      <c r="A38169" s="1">
        <v>2080100322613</v>
      </c>
      <c r="B38169" t="s">
        <v>23046</v>
      </c>
    </row>
    <row r="38170" spans="1:2">
      <c r="A38170" s="1">
        <v>2080100322620</v>
      </c>
      <c r="B38170" t="s">
        <v>24461</v>
      </c>
    </row>
    <row r="38171" spans="1:2">
      <c r="A38171" s="1">
        <v>2080100322637</v>
      </c>
      <c r="B38171" t="s">
        <v>35926</v>
      </c>
    </row>
    <row r="38172" spans="1:2">
      <c r="A38172" s="1">
        <v>2080100322644</v>
      </c>
      <c r="B38172" t="s">
        <v>35927</v>
      </c>
    </row>
    <row r="38173" spans="1:2">
      <c r="A38173" s="1">
        <v>2080100322651</v>
      </c>
      <c r="B38173" t="s">
        <v>24462</v>
      </c>
    </row>
    <row r="38174" spans="1:2">
      <c r="A38174" s="1">
        <v>2080100322668</v>
      </c>
      <c r="B38174" t="s">
        <v>24463</v>
      </c>
    </row>
    <row r="38175" spans="1:2">
      <c r="A38175" s="1">
        <v>2080100322675</v>
      </c>
      <c r="B38175" t="s">
        <v>24464</v>
      </c>
    </row>
    <row r="38176" spans="1:2">
      <c r="A38176" s="1">
        <v>2080100322682</v>
      </c>
      <c r="B38176" t="s">
        <v>35928</v>
      </c>
    </row>
    <row r="38177" spans="1:2">
      <c r="A38177" s="1">
        <v>2080100322699</v>
      </c>
      <c r="B38177" t="s">
        <v>35929</v>
      </c>
    </row>
    <row r="38178" spans="1:2">
      <c r="A38178" s="1">
        <v>2080100322705</v>
      </c>
      <c r="B38178" t="s">
        <v>35930</v>
      </c>
    </row>
    <row r="38179" spans="1:2">
      <c r="A38179" s="1">
        <v>2080100322712</v>
      </c>
      <c r="B38179" t="s">
        <v>35931</v>
      </c>
    </row>
    <row r="38180" spans="1:2">
      <c r="A38180" s="1">
        <v>2080100322729</v>
      </c>
      <c r="B38180" t="s">
        <v>35932</v>
      </c>
    </row>
    <row r="38181" spans="1:2">
      <c r="A38181" s="1">
        <v>2080100322736</v>
      </c>
      <c r="B38181" t="s">
        <v>35933</v>
      </c>
    </row>
    <row r="38182" spans="1:2">
      <c r="A38182" s="1">
        <v>2080100322743</v>
      </c>
      <c r="B38182" t="s">
        <v>35934</v>
      </c>
    </row>
    <row r="38183" spans="1:2">
      <c r="A38183" s="1">
        <v>2080100322750</v>
      </c>
      <c r="B38183" t="s">
        <v>35935</v>
      </c>
    </row>
    <row r="38184" spans="1:2">
      <c r="A38184" s="1">
        <v>2080100322767</v>
      </c>
      <c r="B38184" t="s">
        <v>35936</v>
      </c>
    </row>
    <row r="38185" spans="1:2">
      <c r="A38185" s="1">
        <v>2080100322774</v>
      </c>
      <c r="B38185" t="s">
        <v>35937</v>
      </c>
    </row>
    <row r="38186" spans="1:2">
      <c r="A38186" s="1">
        <v>2080100322781</v>
      </c>
      <c r="B38186" t="s">
        <v>35938</v>
      </c>
    </row>
    <row r="38187" spans="1:2">
      <c r="A38187" s="1">
        <v>2080100322798</v>
      </c>
      <c r="B38187" t="s">
        <v>35939</v>
      </c>
    </row>
    <row r="38188" spans="1:2">
      <c r="A38188" s="1">
        <v>2080100322804</v>
      </c>
      <c r="B38188" t="s">
        <v>35940</v>
      </c>
    </row>
    <row r="38189" spans="1:2">
      <c r="A38189" s="1">
        <v>2080100322811</v>
      </c>
      <c r="B38189" t="s">
        <v>35941</v>
      </c>
    </row>
    <row r="38190" spans="1:2">
      <c r="A38190" s="1">
        <v>2080100322828</v>
      </c>
      <c r="B38190" t="s">
        <v>35942</v>
      </c>
    </row>
    <row r="38191" spans="1:2">
      <c r="A38191" s="1">
        <v>2080100322835</v>
      </c>
      <c r="B38191" t="s">
        <v>35943</v>
      </c>
    </row>
    <row r="38192" spans="1:2">
      <c r="A38192" s="1">
        <v>2080100322842</v>
      </c>
      <c r="B38192" t="s">
        <v>35944</v>
      </c>
    </row>
    <row r="38193" spans="1:2">
      <c r="A38193" s="1">
        <v>2080100322859</v>
      </c>
      <c r="B38193" t="s">
        <v>35945</v>
      </c>
    </row>
    <row r="38194" spans="1:2">
      <c r="A38194" s="1">
        <v>2080100322866</v>
      </c>
      <c r="B38194" t="s">
        <v>35946</v>
      </c>
    </row>
    <row r="38195" spans="1:2">
      <c r="A38195" s="1">
        <v>2080100322873</v>
      </c>
      <c r="B38195" t="s">
        <v>35947</v>
      </c>
    </row>
    <row r="38196" spans="1:2">
      <c r="A38196" s="1">
        <v>2080100322880</v>
      </c>
      <c r="B38196" t="s">
        <v>35948</v>
      </c>
    </row>
    <row r="38197" spans="1:2">
      <c r="A38197" s="1">
        <v>2080100322897</v>
      </c>
      <c r="B38197" t="s">
        <v>35949</v>
      </c>
    </row>
    <row r="38198" spans="1:2">
      <c r="A38198" s="1">
        <v>2080100322903</v>
      </c>
      <c r="B38198" t="s">
        <v>35950</v>
      </c>
    </row>
    <row r="38199" spans="1:2">
      <c r="A38199" s="1">
        <v>2080100322910</v>
      </c>
      <c r="B38199" t="s">
        <v>35951</v>
      </c>
    </row>
    <row r="38200" spans="1:2">
      <c r="A38200" s="1">
        <v>2080100322927</v>
      </c>
      <c r="B38200" t="s">
        <v>35952</v>
      </c>
    </row>
    <row r="38201" spans="1:2">
      <c r="A38201" s="1">
        <v>2080100322934</v>
      </c>
      <c r="B38201" t="s">
        <v>35953</v>
      </c>
    </row>
    <row r="38202" spans="1:2">
      <c r="A38202" s="1">
        <v>2080100322941</v>
      </c>
      <c r="B38202" t="s">
        <v>35954</v>
      </c>
    </row>
    <row r="38203" spans="1:2">
      <c r="A38203" s="1">
        <v>2080100322958</v>
      </c>
      <c r="B38203" t="s">
        <v>35955</v>
      </c>
    </row>
    <row r="38204" spans="1:2">
      <c r="A38204" s="1">
        <v>2080100322965</v>
      </c>
      <c r="B38204" t="s">
        <v>35956</v>
      </c>
    </row>
    <row r="38205" spans="1:2">
      <c r="A38205" s="1">
        <v>2080100322972</v>
      </c>
      <c r="B38205" t="s">
        <v>35957</v>
      </c>
    </row>
    <row r="38206" spans="1:2">
      <c r="A38206" s="1">
        <v>2080100322989</v>
      </c>
      <c r="B38206" t="s">
        <v>35958</v>
      </c>
    </row>
    <row r="38207" spans="1:2">
      <c r="A38207" s="1">
        <v>2080100322996</v>
      </c>
      <c r="B38207" t="s">
        <v>35959</v>
      </c>
    </row>
    <row r="38208" spans="1:2">
      <c r="A38208" s="1">
        <v>2080100323009</v>
      </c>
      <c r="B38208" t="s">
        <v>35960</v>
      </c>
    </row>
    <row r="38209" spans="1:2">
      <c r="A38209" s="1">
        <v>2080100323016</v>
      </c>
      <c r="B38209" t="s">
        <v>35961</v>
      </c>
    </row>
    <row r="38210" spans="1:2">
      <c r="A38210" s="1">
        <v>2080100323023</v>
      </c>
      <c r="B38210" t="s">
        <v>35962</v>
      </c>
    </row>
    <row r="38211" spans="1:2">
      <c r="A38211" s="1">
        <v>2080100323030</v>
      </c>
      <c r="B38211" t="s">
        <v>35963</v>
      </c>
    </row>
    <row r="38212" spans="1:2">
      <c r="A38212" s="1">
        <v>2080100323047</v>
      </c>
      <c r="B38212" t="s">
        <v>35964</v>
      </c>
    </row>
    <row r="38213" spans="1:2">
      <c r="A38213" s="1">
        <v>2080100323054</v>
      </c>
      <c r="B38213" t="s">
        <v>35965</v>
      </c>
    </row>
    <row r="38214" spans="1:2">
      <c r="A38214" s="1">
        <v>2080100323061</v>
      </c>
      <c r="B38214" t="s">
        <v>35966</v>
      </c>
    </row>
    <row r="38215" spans="1:2">
      <c r="A38215" s="1">
        <v>2080100323078</v>
      </c>
      <c r="B38215" t="s">
        <v>35967</v>
      </c>
    </row>
    <row r="38216" spans="1:2">
      <c r="A38216" s="1">
        <v>2080100323085</v>
      </c>
      <c r="B38216" t="s">
        <v>35968</v>
      </c>
    </row>
    <row r="38217" spans="1:2">
      <c r="A38217" s="1">
        <v>2080100323092</v>
      </c>
      <c r="B38217" t="s">
        <v>35969</v>
      </c>
    </row>
    <row r="38218" spans="1:2">
      <c r="A38218" s="1">
        <v>2080100323108</v>
      </c>
      <c r="B38218" t="s">
        <v>35970</v>
      </c>
    </row>
    <row r="38219" spans="1:2">
      <c r="A38219" s="1">
        <v>2080100323115</v>
      </c>
      <c r="B38219" t="s">
        <v>35971</v>
      </c>
    </row>
    <row r="38220" spans="1:2">
      <c r="A38220" s="1">
        <v>2080100323122</v>
      </c>
      <c r="B38220" t="s">
        <v>35972</v>
      </c>
    </row>
    <row r="38221" spans="1:2">
      <c r="A38221" s="1">
        <v>2080100323139</v>
      </c>
      <c r="B38221" t="s">
        <v>35973</v>
      </c>
    </row>
    <row r="38222" spans="1:2">
      <c r="A38222" s="1">
        <v>2080100323146</v>
      </c>
      <c r="B38222" t="s">
        <v>35974</v>
      </c>
    </row>
    <row r="38223" spans="1:2">
      <c r="A38223" s="1">
        <v>2080100323153</v>
      </c>
      <c r="B38223" t="s">
        <v>35975</v>
      </c>
    </row>
    <row r="38224" spans="1:2">
      <c r="A38224" s="1">
        <v>2080100323160</v>
      </c>
      <c r="B38224" t="s">
        <v>35976</v>
      </c>
    </row>
    <row r="38225" spans="1:2">
      <c r="A38225" s="1">
        <v>2080100323177</v>
      </c>
      <c r="B38225" t="s">
        <v>35977</v>
      </c>
    </row>
    <row r="38226" spans="1:2">
      <c r="A38226" s="1">
        <v>2080100323184</v>
      </c>
      <c r="B38226" t="s">
        <v>35978</v>
      </c>
    </row>
    <row r="38227" spans="1:2">
      <c r="A38227" s="1">
        <v>2080100323191</v>
      </c>
      <c r="B38227" t="s">
        <v>35979</v>
      </c>
    </row>
    <row r="38228" spans="1:2">
      <c r="A38228" s="1">
        <v>2080100323207</v>
      </c>
      <c r="B38228" t="s">
        <v>35980</v>
      </c>
    </row>
    <row r="38229" spans="1:2">
      <c r="A38229" s="1">
        <v>2080100323214</v>
      </c>
      <c r="B38229" t="s">
        <v>35981</v>
      </c>
    </row>
    <row r="38230" spans="1:2">
      <c r="A38230" s="1">
        <v>2080100323221</v>
      </c>
      <c r="B38230" t="s">
        <v>35982</v>
      </c>
    </row>
    <row r="38231" spans="1:2">
      <c r="A38231" s="1">
        <v>2080100323238</v>
      </c>
      <c r="B38231" t="s">
        <v>35983</v>
      </c>
    </row>
    <row r="38232" spans="1:2">
      <c r="A38232" s="1">
        <v>2080100323245</v>
      </c>
      <c r="B38232" t="s">
        <v>35984</v>
      </c>
    </row>
    <row r="38233" spans="1:2">
      <c r="A38233" s="1">
        <v>2080100323252</v>
      </c>
      <c r="B38233" t="s">
        <v>35985</v>
      </c>
    </row>
    <row r="38234" spans="1:2">
      <c r="A38234" s="1">
        <v>2080100323269</v>
      </c>
      <c r="B38234" t="s">
        <v>35986</v>
      </c>
    </row>
    <row r="38235" spans="1:2">
      <c r="A38235" s="1">
        <v>2080100323276</v>
      </c>
      <c r="B38235" t="s">
        <v>35987</v>
      </c>
    </row>
    <row r="38236" spans="1:2">
      <c r="A38236" s="1">
        <v>2080100323283</v>
      </c>
      <c r="B38236" t="s">
        <v>35988</v>
      </c>
    </row>
    <row r="38237" spans="1:2">
      <c r="A38237" s="1">
        <v>2080100323290</v>
      </c>
      <c r="B38237" t="s">
        <v>35989</v>
      </c>
    </row>
    <row r="38238" spans="1:2">
      <c r="A38238" s="1">
        <v>2080100323306</v>
      </c>
      <c r="B38238" t="s">
        <v>35990</v>
      </c>
    </row>
    <row r="38239" spans="1:2">
      <c r="A38239" s="1">
        <v>2080100323313</v>
      </c>
      <c r="B38239" t="s">
        <v>35991</v>
      </c>
    </row>
    <row r="38240" spans="1:2">
      <c r="A38240" s="1">
        <v>2080100323320</v>
      </c>
      <c r="B38240" t="s">
        <v>35992</v>
      </c>
    </row>
    <row r="38241" spans="1:2">
      <c r="A38241" s="1">
        <v>2080100323337</v>
      </c>
      <c r="B38241" t="s">
        <v>35993</v>
      </c>
    </row>
    <row r="38242" spans="1:2">
      <c r="A38242" s="1">
        <v>2080100323344</v>
      </c>
      <c r="B38242" t="s">
        <v>35994</v>
      </c>
    </row>
    <row r="38243" spans="1:2">
      <c r="A38243" s="1">
        <v>2080100323351</v>
      </c>
      <c r="B38243" t="s">
        <v>35995</v>
      </c>
    </row>
    <row r="38244" spans="1:2">
      <c r="A38244" s="1">
        <v>2080100323368</v>
      </c>
      <c r="B38244" t="s">
        <v>35996</v>
      </c>
    </row>
    <row r="38245" spans="1:2">
      <c r="A38245" s="1">
        <v>2080100323375</v>
      </c>
      <c r="B38245" t="s">
        <v>35997</v>
      </c>
    </row>
    <row r="38246" spans="1:2">
      <c r="A38246" s="1">
        <v>2080100323382</v>
      </c>
      <c r="B38246" t="s">
        <v>35998</v>
      </c>
    </row>
    <row r="38247" spans="1:2">
      <c r="A38247" s="1">
        <v>2080100323399</v>
      </c>
      <c r="B38247" t="s">
        <v>35999</v>
      </c>
    </row>
    <row r="38248" spans="1:2">
      <c r="A38248" s="1">
        <v>2080100323405</v>
      </c>
      <c r="B38248" t="s">
        <v>36000</v>
      </c>
    </row>
    <row r="38249" spans="1:2">
      <c r="A38249" s="1">
        <v>2080100323412</v>
      </c>
      <c r="B38249" t="s">
        <v>36001</v>
      </c>
    </row>
    <row r="38250" spans="1:2">
      <c r="A38250" s="1">
        <v>2080100323429</v>
      </c>
      <c r="B38250" t="s">
        <v>36002</v>
      </c>
    </row>
    <row r="38251" spans="1:2">
      <c r="A38251" s="1">
        <v>2080100323436</v>
      </c>
      <c r="B38251" t="s">
        <v>36003</v>
      </c>
    </row>
    <row r="38252" spans="1:2">
      <c r="A38252" s="1">
        <v>2080100323443</v>
      </c>
      <c r="B38252" t="s">
        <v>36004</v>
      </c>
    </row>
    <row r="38253" spans="1:2">
      <c r="A38253" s="1">
        <v>2080100323450</v>
      </c>
      <c r="B38253" t="s">
        <v>36005</v>
      </c>
    </row>
    <row r="38254" spans="1:2">
      <c r="A38254" s="1">
        <v>2080100323467</v>
      </c>
      <c r="B38254" t="s">
        <v>36006</v>
      </c>
    </row>
    <row r="38255" spans="1:2">
      <c r="A38255" s="1">
        <v>2080100323474</v>
      </c>
      <c r="B38255" t="s">
        <v>36007</v>
      </c>
    </row>
    <row r="38256" spans="1:2">
      <c r="A38256" s="1">
        <v>2080100323481</v>
      </c>
      <c r="B38256" t="s">
        <v>36008</v>
      </c>
    </row>
    <row r="38257" spans="1:2">
      <c r="A38257" s="1">
        <v>2080100323498</v>
      </c>
      <c r="B38257" t="s">
        <v>36009</v>
      </c>
    </row>
    <row r="38258" spans="1:2">
      <c r="A38258" s="1">
        <v>2080100323504</v>
      </c>
      <c r="B38258" t="s">
        <v>36010</v>
      </c>
    </row>
    <row r="38259" spans="1:2">
      <c r="A38259" s="1">
        <v>2080100323511</v>
      </c>
      <c r="B38259" t="s">
        <v>36011</v>
      </c>
    </row>
    <row r="38260" spans="1:2">
      <c r="A38260" s="1">
        <v>2080100323528</v>
      </c>
      <c r="B38260" t="s">
        <v>36012</v>
      </c>
    </row>
    <row r="38261" spans="1:2">
      <c r="A38261" s="1">
        <v>2080100323535</v>
      </c>
      <c r="B38261" t="s">
        <v>36013</v>
      </c>
    </row>
    <row r="38262" spans="1:2">
      <c r="A38262" s="1">
        <v>2080100323542</v>
      </c>
      <c r="B38262" t="s">
        <v>36014</v>
      </c>
    </row>
    <row r="38263" spans="1:2">
      <c r="A38263" s="1">
        <v>2080100323559</v>
      </c>
      <c r="B38263" t="s">
        <v>36015</v>
      </c>
    </row>
    <row r="38264" spans="1:2">
      <c r="A38264" s="1">
        <v>2080100323566</v>
      </c>
      <c r="B38264" t="s">
        <v>36016</v>
      </c>
    </row>
    <row r="38265" spans="1:2">
      <c r="A38265" s="1">
        <v>2080100323573</v>
      </c>
      <c r="B38265" t="s">
        <v>36017</v>
      </c>
    </row>
    <row r="38266" spans="1:2">
      <c r="A38266" s="1">
        <v>2080100323580</v>
      </c>
      <c r="B38266" t="s">
        <v>36018</v>
      </c>
    </row>
    <row r="38267" spans="1:2">
      <c r="A38267" s="1">
        <v>2080100323597</v>
      </c>
      <c r="B38267" t="s">
        <v>36019</v>
      </c>
    </row>
    <row r="38268" spans="1:2">
      <c r="A38268" s="1">
        <v>2080100323603</v>
      </c>
      <c r="B38268" t="s">
        <v>36020</v>
      </c>
    </row>
    <row r="38269" spans="1:2">
      <c r="A38269" s="1">
        <v>2080100323610</v>
      </c>
      <c r="B38269" t="s">
        <v>36021</v>
      </c>
    </row>
    <row r="38270" spans="1:2">
      <c r="A38270" s="1">
        <v>2080100323627</v>
      </c>
      <c r="B38270" t="s">
        <v>36022</v>
      </c>
    </row>
    <row r="38271" spans="1:2">
      <c r="A38271" s="1">
        <v>2080100323634</v>
      </c>
      <c r="B38271" t="s">
        <v>36023</v>
      </c>
    </row>
    <row r="38272" spans="1:2">
      <c r="A38272" s="1">
        <v>2080100323641</v>
      </c>
      <c r="B38272" t="s">
        <v>36024</v>
      </c>
    </row>
    <row r="38273" spans="1:2">
      <c r="A38273" s="1">
        <v>2080100323658</v>
      </c>
      <c r="B38273" t="s">
        <v>36025</v>
      </c>
    </row>
    <row r="38274" spans="1:2">
      <c r="A38274" s="1">
        <v>2080100323665</v>
      </c>
      <c r="B38274" t="s">
        <v>36026</v>
      </c>
    </row>
    <row r="38275" spans="1:2">
      <c r="A38275" s="1">
        <v>2080100323672</v>
      </c>
      <c r="B38275" t="s">
        <v>36027</v>
      </c>
    </row>
    <row r="38276" spans="1:2">
      <c r="A38276" s="1">
        <v>2080100323689</v>
      </c>
      <c r="B38276" t="s">
        <v>36028</v>
      </c>
    </row>
    <row r="38277" spans="1:2">
      <c r="A38277" s="1">
        <v>2080100323696</v>
      </c>
      <c r="B38277" t="s">
        <v>36029</v>
      </c>
    </row>
    <row r="38278" spans="1:2">
      <c r="A38278" s="1">
        <v>2080100323702</v>
      </c>
      <c r="B38278" t="s">
        <v>36030</v>
      </c>
    </row>
    <row r="38279" spans="1:2">
      <c r="A38279" s="1">
        <v>2080100323719</v>
      </c>
      <c r="B38279" t="s">
        <v>36031</v>
      </c>
    </row>
    <row r="38280" spans="1:2">
      <c r="A38280" s="1">
        <v>2080100323726</v>
      </c>
      <c r="B38280" t="s">
        <v>36032</v>
      </c>
    </row>
    <row r="38281" spans="1:2">
      <c r="A38281" s="1">
        <v>2080100323733</v>
      </c>
      <c r="B38281" t="s">
        <v>36033</v>
      </c>
    </row>
    <row r="38282" spans="1:2">
      <c r="A38282" s="1">
        <v>2080100323740</v>
      </c>
      <c r="B38282" t="s">
        <v>36034</v>
      </c>
    </row>
    <row r="38283" spans="1:2">
      <c r="A38283" s="1">
        <v>2080100323757</v>
      </c>
      <c r="B38283" t="s">
        <v>36035</v>
      </c>
    </row>
    <row r="38284" spans="1:2">
      <c r="A38284" s="1">
        <v>2080100323764</v>
      </c>
      <c r="B38284" t="s">
        <v>36036</v>
      </c>
    </row>
    <row r="38285" spans="1:2">
      <c r="A38285" s="1">
        <v>2080100323771</v>
      </c>
      <c r="B38285" t="s">
        <v>36037</v>
      </c>
    </row>
    <row r="38286" spans="1:2">
      <c r="A38286" s="1">
        <v>2080100323788</v>
      </c>
      <c r="B38286" t="s">
        <v>36038</v>
      </c>
    </row>
    <row r="38287" spans="1:2">
      <c r="A38287" s="1">
        <v>2080100323795</v>
      </c>
      <c r="B38287" t="s">
        <v>36039</v>
      </c>
    </row>
    <row r="38288" spans="1:2">
      <c r="A38288" s="1">
        <v>2080100323801</v>
      </c>
      <c r="B38288" t="s">
        <v>36040</v>
      </c>
    </row>
    <row r="38289" spans="1:2">
      <c r="A38289" s="1">
        <v>2080100323818</v>
      </c>
      <c r="B38289" t="s">
        <v>36041</v>
      </c>
    </row>
    <row r="38290" spans="1:2">
      <c r="A38290" s="1">
        <v>2080100323825</v>
      </c>
      <c r="B38290" t="s">
        <v>36042</v>
      </c>
    </row>
    <row r="38291" spans="1:2">
      <c r="A38291" s="1">
        <v>2080100323832</v>
      </c>
      <c r="B38291" t="s">
        <v>36043</v>
      </c>
    </row>
    <row r="38292" spans="1:2">
      <c r="A38292" s="1">
        <v>2080100323849</v>
      </c>
      <c r="B38292" t="s">
        <v>36044</v>
      </c>
    </row>
    <row r="38293" spans="1:2">
      <c r="A38293" s="1">
        <v>2080100323856</v>
      </c>
      <c r="B38293" t="s">
        <v>36045</v>
      </c>
    </row>
    <row r="38294" spans="1:2">
      <c r="A38294" s="1">
        <v>2080100323863</v>
      </c>
      <c r="B38294" t="s">
        <v>36046</v>
      </c>
    </row>
    <row r="38295" spans="1:2">
      <c r="A38295" s="1">
        <v>2080100323870</v>
      </c>
      <c r="B38295" t="s">
        <v>36047</v>
      </c>
    </row>
    <row r="38296" spans="1:2">
      <c r="A38296" s="1">
        <v>2080100323887</v>
      </c>
      <c r="B38296" t="s">
        <v>36048</v>
      </c>
    </row>
    <row r="38297" spans="1:2">
      <c r="A38297" s="1">
        <v>2080100323894</v>
      </c>
      <c r="B38297" t="s">
        <v>36049</v>
      </c>
    </row>
    <row r="38298" spans="1:2">
      <c r="A38298" s="1">
        <v>2080100323900</v>
      </c>
      <c r="B38298" t="s">
        <v>36050</v>
      </c>
    </row>
    <row r="38299" spans="1:2">
      <c r="A38299" s="1">
        <v>2080100323917</v>
      </c>
      <c r="B38299" t="s">
        <v>36051</v>
      </c>
    </row>
    <row r="38300" spans="1:2">
      <c r="A38300" s="1">
        <v>2080100323924</v>
      </c>
      <c r="B38300" t="s">
        <v>36052</v>
      </c>
    </row>
    <row r="38301" spans="1:2">
      <c r="A38301" s="1">
        <v>2080100323931</v>
      </c>
      <c r="B38301" t="s">
        <v>36053</v>
      </c>
    </row>
    <row r="38302" spans="1:2">
      <c r="A38302" s="1">
        <v>2080100323948</v>
      </c>
      <c r="B38302" t="s">
        <v>36054</v>
      </c>
    </row>
    <row r="38303" spans="1:2">
      <c r="A38303" s="1">
        <v>2080100323955</v>
      </c>
      <c r="B38303" t="s">
        <v>36055</v>
      </c>
    </row>
    <row r="38304" spans="1:2">
      <c r="A38304" s="1">
        <v>2080100323962</v>
      </c>
      <c r="B38304" t="s">
        <v>36056</v>
      </c>
    </row>
    <row r="38305" spans="1:2">
      <c r="A38305" s="1">
        <v>2080100323979</v>
      </c>
      <c r="B38305" t="s">
        <v>36057</v>
      </c>
    </row>
    <row r="38306" spans="1:2">
      <c r="A38306" s="1">
        <v>2080100323986</v>
      </c>
      <c r="B38306" t="s">
        <v>36058</v>
      </c>
    </row>
    <row r="38307" spans="1:2">
      <c r="A38307" s="1">
        <v>2080100323993</v>
      </c>
      <c r="B38307" t="s">
        <v>36059</v>
      </c>
    </row>
    <row r="38308" spans="1:2">
      <c r="A38308" s="1">
        <v>2080100324006</v>
      </c>
      <c r="B38308" t="s">
        <v>36060</v>
      </c>
    </row>
    <row r="38309" spans="1:2">
      <c r="A38309" s="1">
        <v>2080100324013</v>
      </c>
      <c r="B38309" t="s">
        <v>36061</v>
      </c>
    </row>
    <row r="38310" spans="1:2">
      <c r="A38310" s="1">
        <v>2080100324020</v>
      </c>
      <c r="B38310" t="s">
        <v>36062</v>
      </c>
    </row>
    <row r="38311" spans="1:2">
      <c r="A38311" s="1">
        <v>2080100324037</v>
      </c>
      <c r="B38311" t="s">
        <v>36063</v>
      </c>
    </row>
    <row r="38312" spans="1:2">
      <c r="A38312" s="1">
        <v>2080100324044</v>
      </c>
      <c r="B38312" t="s">
        <v>36064</v>
      </c>
    </row>
    <row r="38313" spans="1:2">
      <c r="A38313" s="1">
        <v>2080100324051</v>
      </c>
      <c r="B38313" t="s">
        <v>36065</v>
      </c>
    </row>
    <row r="38314" spans="1:2">
      <c r="A38314" s="1">
        <v>2080100324068</v>
      </c>
      <c r="B38314" t="s">
        <v>36066</v>
      </c>
    </row>
    <row r="38315" spans="1:2">
      <c r="A38315" s="1">
        <v>2080100324075</v>
      </c>
      <c r="B38315" t="s">
        <v>36067</v>
      </c>
    </row>
    <row r="38316" spans="1:2">
      <c r="A38316" s="1">
        <v>2080100324082</v>
      </c>
      <c r="B38316" t="s">
        <v>36068</v>
      </c>
    </row>
    <row r="38317" spans="1:2">
      <c r="A38317" s="1">
        <v>2080100324099</v>
      </c>
      <c r="B38317" t="s">
        <v>36069</v>
      </c>
    </row>
    <row r="38318" spans="1:2">
      <c r="A38318" s="1">
        <v>2080100324105</v>
      </c>
      <c r="B38318" t="s">
        <v>36070</v>
      </c>
    </row>
    <row r="38319" spans="1:2">
      <c r="A38319" s="1">
        <v>2080100324112</v>
      </c>
      <c r="B38319" t="s">
        <v>36071</v>
      </c>
    </row>
    <row r="38320" spans="1:2">
      <c r="A38320" s="1">
        <v>2080100324129</v>
      </c>
      <c r="B38320" t="s">
        <v>36072</v>
      </c>
    </row>
    <row r="38321" spans="1:2">
      <c r="A38321" s="1">
        <v>2080100324136</v>
      </c>
      <c r="B38321" t="s">
        <v>36073</v>
      </c>
    </row>
    <row r="38322" spans="1:2">
      <c r="A38322" s="1">
        <v>2080100324143</v>
      </c>
      <c r="B38322" t="s">
        <v>36074</v>
      </c>
    </row>
    <row r="38323" spans="1:2">
      <c r="A38323" s="1">
        <v>2080100324150</v>
      </c>
      <c r="B38323" t="s">
        <v>36075</v>
      </c>
    </row>
    <row r="38324" spans="1:2">
      <c r="A38324" s="1">
        <v>2080100324167</v>
      </c>
      <c r="B38324" t="s">
        <v>36076</v>
      </c>
    </row>
    <row r="38325" spans="1:2">
      <c r="A38325" s="1">
        <v>2080100324174</v>
      </c>
      <c r="B38325" t="s">
        <v>36077</v>
      </c>
    </row>
    <row r="38326" spans="1:2">
      <c r="A38326" s="1">
        <v>2080100324181</v>
      </c>
      <c r="B38326" t="s">
        <v>36078</v>
      </c>
    </row>
    <row r="38327" spans="1:2">
      <c r="A38327" s="1">
        <v>2080100324198</v>
      </c>
      <c r="B38327" t="s">
        <v>36079</v>
      </c>
    </row>
    <row r="38328" spans="1:2">
      <c r="A38328" s="1">
        <v>2080100324204</v>
      </c>
      <c r="B38328" t="s">
        <v>36080</v>
      </c>
    </row>
    <row r="38329" spans="1:2">
      <c r="A38329" s="1">
        <v>2080100324211</v>
      </c>
      <c r="B38329" t="s">
        <v>36081</v>
      </c>
    </row>
    <row r="38330" spans="1:2">
      <c r="A38330" s="1">
        <v>2080100324228</v>
      </c>
      <c r="B38330" t="s">
        <v>36082</v>
      </c>
    </row>
    <row r="38331" spans="1:2">
      <c r="A38331" s="1">
        <v>2080100324235</v>
      </c>
      <c r="B38331" t="s">
        <v>36083</v>
      </c>
    </row>
    <row r="38332" spans="1:2">
      <c r="A38332" s="1">
        <v>2080100324242</v>
      </c>
      <c r="B38332" t="s">
        <v>36084</v>
      </c>
    </row>
    <row r="38333" spans="1:2">
      <c r="A38333" s="1">
        <v>2080100324259</v>
      </c>
      <c r="B38333" t="s">
        <v>36085</v>
      </c>
    </row>
    <row r="38334" spans="1:2">
      <c r="A38334" s="1">
        <v>2080100324266</v>
      </c>
      <c r="B38334" t="s">
        <v>36086</v>
      </c>
    </row>
    <row r="38335" spans="1:2">
      <c r="A38335" s="1">
        <v>2080100324273</v>
      </c>
      <c r="B38335" t="s">
        <v>36087</v>
      </c>
    </row>
    <row r="38336" spans="1:2">
      <c r="A38336" s="1">
        <v>2080100324280</v>
      </c>
      <c r="B38336" t="s">
        <v>36088</v>
      </c>
    </row>
    <row r="38337" spans="1:2">
      <c r="A38337" s="1">
        <v>2080100324297</v>
      </c>
      <c r="B38337" t="s">
        <v>36089</v>
      </c>
    </row>
    <row r="38338" spans="1:2">
      <c r="A38338" s="1">
        <v>2080100324303</v>
      </c>
      <c r="B38338" t="s">
        <v>36090</v>
      </c>
    </row>
    <row r="38339" spans="1:2">
      <c r="A38339" s="1">
        <v>2080100324310</v>
      </c>
      <c r="B38339" t="s">
        <v>36091</v>
      </c>
    </row>
    <row r="38340" spans="1:2">
      <c r="A38340" s="1">
        <v>2080100324327</v>
      </c>
      <c r="B38340" t="s">
        <v>36092</v>
      </c>
    </row>
    <row r="38341" spans="1:2">
      <c r="A38341" s="1">
        <v>2080100324334</v>
      </c>
      <c r="B38341" t="s">
        <v>36093</v>
      </c>
    </row>
    <row r="38342" spans="1:2">
      <c r="A38342" s="1">
        <v>2080100324341</v>
      </c>
      <c r="B38342" t="s">
        <v>36094</v>
      </c>
    </row>
    <row r="38343" spans="1:2">
      <c r="A38343" s="1">
        <v>2080100324358</v>
      </c>
      <c r="B38343" t="s">
        <v>36095</v>
      </c>
    </row>
    <row r="38344" spans="1:2">
      <c r="A38344" s="1">
        <v>2080100324365</v>
      </c>
      <c r="B38344" t="s">
        <v>36096</v>
      </c>
    </row>
    <row r="38345" spans="1:2">
      <c r="A38345" s="1">
        <v>2080100324372</v>
      </c>
      <c r="B38345" t="s">
        <v>36097</v>
      </c>
    </row>
    <row r="38346" spans="1:2">
      <c r="A38346" s="1">
        <v>2080100324389</v>
      </c>
      <c r="B38346" t="s">
        <v>36098</v>
      </c>
    </row>
    <row r="38347" spans="1:2">
      <c r="A38347" s="1">
        <v>2080100324396</v>
      </c>
      <c r="B38347" t="s">
        <v>36099</v>
      </c>
    </row>
    <row r="38348" spans="1:2">
      <c r="A38348" s="1">
        <v>2080100324402</v>
      </c>
      <c r="B38348" t="s">
        <v>36100</v>
      </c>
    </row>
    <row r="38349" spans="1:2">
      <c r="A38349" s="1">
        <v>2080100324419</v>
      </c>
      <c r="B38349" t="s">
        <v>36101</v>
      </c>
    </row>
    <row r="38350" spans="1:2">
      <c r="A38350" s="1">
        <v>2080100324426</v>
      </c>
      <c r="B38350" t="s">
        <v>36102</v>
      </c>
    </row>
    <row r="38351" spans="1:2">
      <c r="A38351" s="1">
        <v>2080100324433</v>
      </c>
      <c r="B38351" t="s">
        <v>36103</v>
      </c>
    </row>
    <row r="38352" spans="1:2">
      <c r="A38352" s="1">
        <v>2080100324440</v>
      </c>
      <c r="B38352" t="s">
        <v>36104</v>
      </c>
    </row>
    <row r="38353" spans="1:2">
      <c r="A38353" s="1">
        <v>2080100324457</v>
      </c>
      <c r="B38353" t="s">
        <v>36105</v>
      </c>
    </row>
    <row r="38354" spans="1:2">
      <c r="A38354" s="1">
        <v>2080100324464</v>
      </c>
      <c r="B38354" t="s">
        <v>36106</v>
      </c>
    </row>
    <row r="38355" spans="1:2">
      <c r="A38355" s="1">
        <v>2080100324471</v>
      </c>
      <c r="B38355" t="s">
        <v>36107</v>
      </c>
    </row>
    <row r="38356" spans="1:2">
      <c r="A38356" s="1">
        <v>2080100324488</v>
      </c>
      <c r="B38356" t="s">
        <v>36108</v>
      </c>
    </row>
    <row r="38357" spans="1:2">
      <c r="A38357" s="1">
        <v>2080100324495</v>
      </c>
      <c r="B38357" t="s">
        <v>24516</v>
      </c>
    </row>
    <row r="38358" spans="1:2">
      <c r="A38358" s="1">
        <v>2080100324501</v>
      </c>
      <c r="B38358" t="s">
        <v>24517</v>
      </c>
    </row>
    <row r="38359" spans="1:2">
      <c r="A38359" s="1">
        <v>2080100324518</v>
      </c>
      <c r="B38359" t="s">
        <v>36109</v>
      </c>
    </row>
    <row r="38360" spans="1:2">
      <c r="A38360" s="1">
        <v>2080100324525</v>
      </c>
      <c r="B38360" t="s">
        <v>36110</v>
      </c>
    </row>
    <row r="38361" spans="1:2">
      <c r="A38361" s="1">
        <v>2080100324532</v>
      </c>
      <c r="B38361" t="s">
        <v>36111</v>
      </c>
    </row>
    <row r="38362" spans="1:2">
      <c r="A38362" s="1">
        <v>2080100324549</v>
      </c>
      <c r="B38362" t="s">
        <v>36112</v>
      </c>
    </row>
    <row r="38363" spans="1:2">
      <c r="A38363" s="1">
        <v>2080100324556</v>
      </c>
      <c r="B38363" t="s">
        <v>36113</v>
      </c>
    </row>
    <row r="38364" spans="1:2">
      <c r="A38364" s="1">
        <v>2080100324563</v>
      </c>
      <c r="B38364" t="s">
        <v>36114</v>
      </c>
    </row>
    <row r="38365" spans="1:2">
      <c r="A38365" s="1">
        <v>2080100324570</v>
      </c>
      <c r="B38365" t="s">
        <v>36115</v>
      </c>
    </row>
    <row r="38366" spans="1:2">
      <c r="A38366" s="1">
        <v>2080100324587</v>
      </c>
      <c r="B38366" t="s">
        <v>36116</v>
      </c>
    </row>
    <row r="38367" spans="1:2">
      <c r="A38367" s="1">
        <v>2080100324594</v>
      </c>
      <c r="B38367" t="s">
        <v>36117</v>
      </c>
    </row>
    <row r="38368" spans="1:2">
      <c r="A38368" s="1">
        <v>2080100324600</v>
      </c>
      <c r="B38368" t="s">
        <v>36118</v>
      </c>
    </row>
    <row r="38369" spans="1:2">
      <c r="A38369" s="1">
        <v>2080100324617</v>
      </c>
      <c r="B38369" t="s">
        <v>36119</v>
      </c>
    </row>
    <row r="38370" spans="1:2">
      <c r="A38370" s="1">
        <v>2080100324624</v>
      </c>
      <c r="B38370" t="s">
        <v>36120</v>
      </c>
    </row>
    <row r="38371" spans="1:2">
      <c r="A38371" s="1">
        <v>2080100324631</v>
      </c>
      <c r="B38371" t="s">
        <v>36121</v>
      </c>
    </row>
    <row r="38372" spans="1:2">
      <c r="A38372" s="1">
        <v>2080100324648</v>
      </c>
      <c r="B38372" t="s">
        <v>36122</v>
      </c>
    </row>
    <row r="38373" spans="1:2">
      <c r="A38373" s="1">
        <v>2080100324655</v>
      </c>
      <c r="B38373" t="s">
        <v>36123</v>
      </c>
    </row>
    <row r="38374" spans="1:2">
      <c r="A38374" s="1">
        <v>2080100324662</v>
      </c>
      <c r="B38374" t="s">
        <v>36124</v>
      </c>
    </row>
    <row r="38375" spans="1:2">
      <c r="A38375" s="1">
        <v>2080100324679</v>
      </c>
      <c r="B38375" t="s">
        <v>36125</v>
      </c>
    </row>
    <row r="38376" spans="1:2">
      <c r="A38376" s="1">
        <v>2080100324686</v>
      </c>
      <c r="B38376" t="e">
        <f>+NKD-SANDER FINISHING MAKITA BL3700</f>
        <v>#NAME?</v>
      </c>
    </row>
    <row r="38377" spans="1:2">
      <c r="A38377" s="1">
        <v>2080100324693</v>
      </c>
      <c r="B38377" t="s">
        <v>36126</v>
      </c>
    </row>
    <row r="38378" spans="1:2">
      <c r="A38378" s="1">
        <v>2080100324709</v>
      </c>
      <c r="B38378" t="s">
        <v>36127</v>
      </c>
    </row>
    <row r="38379" spans="1:2">
      <c r="A38379" s="1">
        <v>2080100324716</v>
      </c>
      <c r="B38379" t="s">
        <v>36128</v>
      </c>
    </row>
    <row r="38380" spans="1:2">
      <c r="A38380" s="1">
        <v>2080100324723</v>
      </c>
      <c r="B38380" t="s">
        <v>36129</v>
      </c>
    </row>
    <row r="38381" spans="1:2">
      <c r="A38381" s="1">
        <v>2080100324730</v>
      </c>
      <c r="B38381" t="s">
        <v>36130</v>
      </c>
    </row>
    <row r="38382" spans="1:2">
      <c r="A38382" s="1">
        <v>2080100324747</v>
      </c>
      <c r="B38382" t="s">
        <v>36131</v>
      </c>
    </row>
    <row r="38383" spans="1:2">
      <c r="A38383" s="1">
        <v>2080100324754</v>
      </c>
      <c r="B38383" t="s">
        <v>36132</v>
      </c>
    </row>
    <row r="38384" spans="1:2">
      <c r="A38384" s="1">
        <v>2080100324761</v>
      </c>
      <c r="B38384" t="s">
        <v>36133</v>
      </c>
    </row>
    <row r="38385" spans="1:2">
      <c r="A38385" s="1">
        <v>2080100324778</v>
      </c>
      <c r="B38385" t="s">
        <v>36134</v>
      </c>
    </row>
    <row r="38386" spans="1:2">
      <c r="A38386" s="1">
        <v>2080100324785</v>
      </c>
      <c r="B38386" t="s">
        <v>36135</v>
      </c>
    </row>
    <row r="38387" spans="1:2">
      <c r="A38387" s="1">
        <v>2080100324792</v>
      </c>
      <c r="B38387" t="s">
        <v>36136</v>
      </c>
    </row>
    <row r="38388" spans="1:2">
      <c r="A38388" s="1">
        <v>2080100324808</v>
      </c>
      <c r="B38388" t="s">
        <v>36137</v>
      </c>
    </row>
    <row r="38389" spans="1:2">
      <c r="A38389" s="1">
        <v>2080100324815</v>
      </c>
      <c r="B38389" t="s">
        <v>36138</v>
      </c>
    </row>
    <row r="38390" spans="1:2">
      <c r="A38390" s="1">
        <v>2080100324822</v>
      </c>
      <c r="B38390" t="s">
        <v>36139</v>
      </c>
    </row>
    <row r="38391" spans="1:2">
      <c r="A38391" s="1">
        <v>2080100324839</v>
      </c>
      <c r="B38391" t="s">
        <v>36140</v>
      </c>
    </row>
    <row r="38392" spans="1:2">
      <c r="A38392" s="1">
        <v>2080100324846</v>
      </c>
      <c r="B38392" t="s">
        <v>36141</v>
      </c>
    </row>
    <row r="38393" spans="1:2">
      <c r="A38393" s="1">
        <v>2080100324853</v>
      </c>
      <c r="B38393" t="s">
        <v>36142</v>
      </c>
    </row>
    <row r="38394" spans="1:2">
      <c r="A38394" s="1">
        <v>2080100324860</v>
      </c>
      <c r="B38394" t="s">
        <v>36143</v>
      </c>
    </row>
    <row r="38395" spans="1:2">
      <c r="A38395" s="1">
        <v>2080100324877</v>
      </c>
      <c r="B38395" t="s">
        <v>36144</v>
      </c>
    </row>
    <row r="38396" spans="1:2">
      <c r="A38396" s="1">
        <v>2080100324884</v>
      </c>
      <c r="B38396" t="s">
        <v>36145</v>
      </c>
    </row>
    <row r="38397" spans="1:2">
      <c r="A38397" s="1">
        <v>2080100324891</v>
      </c>
      <c r="B38397" t="s">
        <v>36146</v>
      </c>
    </row>
    <row r="38398" spans="1:2">
      <c r="A38398" s="1">
        <v>2080100324907</v>
      </c>
      <c r="B38398" t="s">
        <v>36147</v>
      </c>
    </row>
    <row r="38399" spans="1:2">
      <c r="A38399" s="1">
        <v>2080100324914</v>
      </c>
      <c r="B38399" t="s">
        <v>36148</v>
      </c>
    </row>
    <row r="38400" spans="1:2">
      <c r="A38400" s="1">
        <v>2080100324921</v>
      </c>
      <c r="B38400" t="s">
        <v>36149</v>
      </c>
    </row>
    <row r="38401" spans="1:2">
      <c r="A38401" s="1">
        <v>2080100324938</v>
      </c>
      <c r="B38401" t="s">
        <v>36150</v>
      </c>
    </row>
    <row r="38402" spans="1:2">
      <c r="A38402" s="1">
        <v>2080100324945</v>
      </c>
      <c r="B38402" t="s">
        <v>36151</v>
      </c>
    </row>
    <row r="38403" spans="1:2">
      <c r="A38403" s="1">
        <v>2080100324952</v>
      </c>
      <c r="B38403" t="s">
        <v>36152</v>
      </c>
    </row>
    <row r="38404" spans="1:2">
      <c r="A38404" s="1">
        <v>2080100324969</v>
      </c>
      <c r="B38404" t="s">
        <v>36153</v>
      </c>
    </row>
    <row r="38405" spans="1:2">
      <c r="A38405" s="1">
        <v>2080100324976</v>
      </c>
      <c r="B38405" t="s">
        <v>36154</v>
      </c>
    </row>
    <row r="38406" spans="1:2">
      <c r="A38406" s="1">
        <v>2080100324983</v>
      </c>
      <c r="B38406" t="s">
        <v>36155</v>
      </c>
    </row>
    <row r="38407" spans="1:2">
      <c r="A38407" s="1">
        <v>2080100324990</v>
      </c>
      <c r="B38407" t="s">
        <v>36156</v>
      </c>
    </row>
    <row r="38408" spans="1:2">
      <c r="A38408" s="1">
        <v>2080100325003</v>
      </c>
      <c r="B38408" t="s">
        <v>36157</v>
      </c>
    </row>
    <row r="38409" spans="1:2">
      <c r="A38409" s="1">
        <v>2080100325010</v>
      </c>
      <c r="B38409" t="s">
        <v>36158</v>
      </c>
    </row>
    <row r="38410" spans="1:2">
      <c r="A38410" s="1">
        <v>2080100325027</v>
      </c>
      <c r="B38410" t="s">
        <v>36159</v>
      </c>
    </row>
    <row r="38411" spans="1:2">
      <c r="A38411" s="1">
        <v>2080100325034</v>
      </c>
      <c r="B38411" t="s">
        <v>36160</v>
      </c>
    </row>
    <row r="38412" spans="1:2">
      <c r="A38412" s="1">
        <v>2080100325041</v>
      </c>
      <c r="B38412" t="s">
        <v>36161</v>
      </c>
    </row>
    <row r="38413" spans="1:2">
      <c r="A38413" s="1">
        <v>2080100325058</v>
      </c>
      <c r="B38413" t="s">
        <v>36162</v>
      </c>
    </row>
    <row r="38414" spans="1:2">
      <c r="A38414" s="1">
        <v>2080100325065</v>
      </c>
      <c r="B38414" t="s">
        <v>36163</v>
      </c>
    </row>
    <row r="38415" spans="1:2">
      <c r="A38415" s="1">
        <v>2080100325072</v>
      </c>
      <c r="B38415" t="s">
        <v>36164</v>
      </c>
    </row>
    <row r="38416" spans="1:2">
      <c r="A38416" s="1">
        <v>2080100325089</v>
      </c>
      <c r="B38416" t="s">
        <v>36165</v>
      </c>
    </row>
    <row r="38417" spans="1:2">
      <c r="A38417" s="1">
        <v>2080100325096</v>
      </c>
      <c r="B38417" t="s">
        <v>36166</v>
      </c>
    </row>
    <row r="38418" spans="1:2">
      <c r="A38418" s="1">
        <v>2080100325102</v>
      </c>
      <c r="B38418" t="s">
        <v>36167</v>
      </c>
    </row>
    <row r="38419" spans="1:2">
      <c r="A38419" s="1">
        <v>2080100325119</v>
      </c>
      <c r="B38419" t="s">
        <v>36168</v>
      </c>
    </row>
    <row r="38420" spans="1:2">
      <c r="A38420" s="1">
        <v>2080100325126</v>
      </c>
      <c r="B38420" t="s">
        <v>36169</v>
      </c>
    </row>
    <row r="38421" spans="1:2">
      <c r="A38421" s="1">
        <v>2080100325133</v>
      </c>
      <c r="B38421" t="s">
        <v>36170</v>
      </c>
    </row>
    <row r="38422" spans="1:2">
      <c r="A38422" s="1">
        <v>2080100325140</v>
      </c>
      <c r="B38422" t="s">
        <v>36171</v>
      </c>
    </row>
    <row r="38423" spans="1:2">
      <c r="A38423" s="1">
        <v>2080100325157</v>
      </c>
      <c r="B38423" t="s">
        <v>36172</v>
      </c>
    </row>
    <row r="38424" spans="1:2">
      <c r="A38424" s="1">
        <v>2080100325164</v>
      </c>
      <c r="B38424" t="s">
        <v>36173</v>
      </c>
    </row>
    <row r="38425" spans="1:2">
      <c r="A38425" s="1">
        <v>2080100325171</v>
      </c>
      <c r="B38425" t="s">
        <v>36174</v>
      </c>
    </row>
    <row r="38426" spans="1:2">
      <c r="A38426" s="1">
        <v>2080100325188</v>
      </c>
      <c r="B38426" t="s">
        <v>36175</v>
      </c>
    </row>
    <row r="38427" spans="1:2">
      <c r="A38427" s="1">
        <v>2080100325195</v>
      </c>
      <c r="B38427" t="s">
        <v>36176</v>
      </c>
    </row>
    <row r="38428" spans="1:2">
      <c r="A38428" s="1">
        <v>2080100325201</v>
      </c>
      <c r="B38428" t="s">
        <v>36177</v>
      </c>
    </row>
    <row r="38429" spans="1:2">
      <c r="A38429" s="1">
        <v>2080100325218</v>
      </c>
      <c r="B38429" t="s">
        <v>36178</v>
      </c>
    </row>
    <row r="38430" spans="1:2">
      <c r="A38430" s="1">
        <v>2080100325225</v>
      </c>
      <c r="B38430" t="s">
        <v>36179</v>
      </c>
    </row>
    <row r="38431" spans="1:2">
      <c r="A38431" s="1">
        <v>2080100325232</v>
      </c>
      <c r="B38431" t="s">
        <v>36180</v>
      </c>
    </row>
    <row r="38432" spans="1:2">
      <c r="A38432" s="1">
        <v>2080100325249</v>
      </c>
      <c r="B38432" t="s">
        <v>36181</v>
      </c>
    </row>
    <row r="38433" spans="1:2">
      <c r="A38433" s="1">
        <v>2080100325256</v>
      </c>
      <c r="B38433" t="s">
        <v>36182</v>
      </c>
    </row>
    <row r="38434" spans="1:2">
      <c r="A38434" s="1">
        <v>2080100325263</v>
      </c>
      <c r="B38434" t="s">
        <v>36183</v>
      </c>
    </row>
    <row r="38435" spans="1:2">
      <c r="A38435" s="1">
        <v>2080100325270</v>
      </c>
      <c r="B38435" t="s">
        <v>36184</v>
      </c>
    </row>
    <row r="38436" spans="1:2">
      <c r="A38436" s="1">
        <v>2080100325287</v>
      </c>
      <c r="B38436" t="s">
        <v>36185</v>
      </c>
    </row>
    <row r="38437" spans="1:2">
      <c r="A38437" s="1">
        <v>2080100325294</v>
      </c>
      <c r="B38437" t="s">
        <v>36186</v>
      </c>
    </row>
    <row r="38438" spans="1:2">
      <c r="A38438" s="1">
        <v>2080100325300</v>
      </c>
      <c r="B38438" t="s">
        <v>36187</v>
      </c>
    </row>
    <row r="38439" spans="1:2">
      <c r="A38439" s="1">
        <v>2080100325317</v>
      </c>
      <c r="B38439" t="s">
        <v>36188</v>
      </c>
    </row>
    <row r="38440" spans="1:2">
      <c r="A38440" s="1">
        <v>2080100325324</v>
      </c>
      <c r="B38440" t="s">
        <v>36189</v>
      </c>
    </row>
    <row r="38441" spans="1:2">
      <c r="A38441" s="1">
        <v>2080100325331</v>
      </c>
      <c r="B38441" t="s">
        <v>36190</v>
      </c>
    </row>
    <row r="38442" spans="1:2">
      <c r="A38442" s="1">
        <v>2080100325348</v>
      </c>
      <c r="B38442" t="s">
        <v>36191</v>
      </c>
    </row>
    <row r="38443" spans="1:2">
      <c r="A38443" s="1">
        <v>2080100325355</v>
      </c>
      <c r="B38443" t="s">
        <v>36192</v>
      </c>
    </row>
    <row r="38444" spans="1:2">
      <c r="A38444" s="1">
        <v>2080100325362</v>
      </c>
      <c r="B38444" t="s">
        <v>36193</v>
      </c>
    </row>
    <row r="38445" spans="1:2">
      <c r="A38445" s="1">
        <v>2080100325379</v>
      </c>
      <c r="B38445" t="s">
        <v>36194</v>
      </c>
    </row>
    <row r="38446" spans="1:2">
      <c r="A38446" s="1">
        <v>2080100325386</v>
      </c>
      <c r="B38446" t="s">
        <v>36195</v>
      </c>
    </row>
    <row r="38447" spans="1:2">
      <c r="A38447" s="1">
        <v>2080100325393</v>
      </c>
      <c r="B38447" t="s">
        <v>36196</v>
      </c>
    </row>
    <row r="38448" spans="1:2">
      <c r="A38448" s="1">
        <v>2080100325409</v>
      </c>
      <c r="B38448" t="s">
        <v>36197</v>
      </c>
    </row>
    <row r="38449" spans="1:2">
      <c r="A38449" s="1">
        <v>2080100325416</v>
      </c>
      <c r="B38449" t="s">
        <v>36198</v>
      </c>
    </row>
    <row r="38450" spans="1:2">
      <c r="A38450" s="1">
        <v>2080100325423</v>
      </c>
      <c r="B38450" t="s">
        <v>36199</v>
      </c>
    </row>
    <row r="38451" spans="1:2">
      <c r="A38451" s="1">
        <v>2080100325430</v>
      </c>
      <c r="B38451" t="s">
        <v>36200</v>
      </c>
    </row>
    <row r="38452" spans="1:2">
      <c r="A38452" s="1">
        <v>2080100325447</v>
      </c>
      <c r="B38452" t="s">
        <v>36201</v>
      </c>
    </row>
    <row r="38453" spans="1:2">
      <c r="A38453" s="1">
        <v>2080100325454</v>
      </c>
      <c r="B38453" t="s">
        <v>36202</v>
      </c>
    </row>
    <row r="38454" spans="1:2">
      <c r="A38454" s="1">
        <v>2080100325461</v>
      </c>
      <c r="B38454" t="s">
        <v>36203</v>
      </c>
    </row>
    <row r="38455" spans="1:2">
      <c r="A38455" s="1">
        <v>2080100325478</v>
      </c>
      <c r="B38455" t="s">
        <v>36204</v>
      </c>
    </row>
    <row r="38456" spans="1:2">
      <c r="A38456" s="1">
        <v>2080100325485</v>
      </c>
      <c r="B38456" t="s">
        <v>36205</v>
      </c>
    </row>
    <row r="38457" spans="1:2">
      <c r="A38457" s="1">
        <v>2080100325492</v>
      </c>
      <c r="B38457" t="s">
        <v>36206</v>
      </c>
    </row>
    <row r="38458" spans="1:2">
      <c r="A38458" s="1">
        <v>2080100325508</v>
      </c>
      <c r="B38458" t="s">
        <v>36207</v>
      </c>
    </row>
    <row r="38459" spans="1:2">
      <c r="A38459" s="1">
        <v>2080100325515</v>
      </c>
      <c r="B38459" t="s">
        <v>36208</v>
      </c>
    </row>
    <row r="38460" spans="1:2">
      <c r="A38460" s="1">
        <v>2080100325522</v>
      </c>
      <c r="B38460" t="s">
        <v>36209</v>
      </c>
    </row>
    <row r="38461" spans="1:2">
      <c r="A38461" s="1">
        <v>2080100325539</v>
      </c>
      <c r="B38461" t="s">
        <v>36210</v>
      </c>
    </row>
    <row r="38462" spans="1:2">
      <c r="A38462" s="1">
        <v>2080100325546</v>
      </c>
      <c r="B38462" t="s">
        <v>36211</v>
      </c>
    </row>
    <row r="38463" spans="1:2">
      <c r="A38463" s="1">
        <v>2080100325553</v>
      </c>
      <c r="B38463" t="s">
        <v>36212</v>
      </c>
    </row>
    <row r="38464" spans="1:2">
      <c r="A38464" s="1">
        <v>2080100325560</v>
      </c>
      <c r="B38464" t="s">
        <v>36213</v>
      </c>
    </row>
    <row r="38465" spans="1:2">
      <c r="A38465" s="1">
        <v>2080100325577</v>
      </c>
      <c r="B38465" t="s">
        <v>36214</v>
      </c>
    </row>
    <row r="38466" spans="1:2">
      <c r="A38466" s="1">
        <v>2080100325584</v>
      </c>
      <c r="B38466" t="s">
        <v>36215</v>
      </c>
    </row>
    <row r="38467" spans="1:2">
      <c r="A38467" s="1">
        <v>2080100325591</v>
      </c>
      <c r="B38467" t="s">
        <v>36216</v>
      </c>
    </row>
    <row r="38468" spans="1:2">
      <c r="A38468" s="1">
        <v>2080100325607</v>
      </c>
      <c r="B38468" t="s">
        <v>36217</v>
      </c>
    </row>
    <row r="38469" spans="1:2">
      <c r="A38469" s="1">
        <v>2080100325614</v>
      </c>
      <c r="B38469" t="s">
        <v>36218</v>
      </c>
    </row>
    <row r="38470" spans="1:2">
      <c r="A38470" s="1">
        <v>2080100325621</v>
      </c>
      <c r="B38470" t="s">
        <v>36219</v>
      </c>
    </row>
    <row r="38471" spans="1:2">
      <c r="A38471" s="1">
        <v>2080100325638</v>
      </c>
      <c r="B38471" t="s">
        <v>36220</v>
      </c>
    </row>
    <row r="38472" spans="1:2">
      <c r="A38472" s="1">
        <v>2080100325645</v>
      </c>
      <c r="B38472" t="s">
        <v>36221</v>
      </c>
    </row>
    <row r="38473" spans="1:2">
      <c r="A38473" s="1">
        <v>2080100325652</v>
      </c>
      <c r="B38473" t="s">
        <v>36222</v>
      </c>
    </row>
    <row r="38474" spans="1:2">
      <c r="A38474" s="1">
        <v>2080100325669</v>
      </c>
      <c r="B38474" t="s">
        <v>36223</v>
      </c>
    </row>
    <row r="38475" spans="1:2">
      <c r="A38475" s="1">
        <v>2080100325676</v>
      </c>
      <c r="B38475" t="s">
        <v>36224</v>
      </c>
    </row>
    <row r="38476" spans="1:2">
      <c r="A38476" s="1">
        <v>2080100325683</v>
      </c>
      <c r="B38476" t="s">
        <v>36225</v>
      </c>
    </row>
    <row r="38477" spans="1:2">
      <c r="A38477" s="1">
        <v>2080100325690</v>
      </c>
      <c r="B38477" t="s">
        <v>36226</v>
      </c>
    </row>
    <row r="38478" spans="1:2">
      <c r="A38478" s="1">
        <v>2080100325706</v>
      </c>
      <c r="B38478" t="s">
        <v>36227</v>
      </c>
    </row>
    <row r="38479" spans="1:2">
      <c r="A38479" s="1">
        <v>2080100325713</v>
      </c>
      <c r="B38479" t="s">
        <v>36228</v>
      </c>
    </row>
    <row r="38480" spans="1:2">
      <c r="A38480" s="1">
        <v>2080100325720</v>
      </c>
      <c r="B38480" t="s">
        <v>36229</v>
      </c>
    </row>
    <row r="38481" spans="1:2">
      <c r="A38481" s="1">
        <v>2080100325737</v>
      </c>
      <c r="B38481" t="s">
        <v>36230</v>
      </c>
    </row>
    <row r="38482" spans="1:2">
      <c r="A38482" s="1">
        <v>2080100325744</v>
      </c>
      <c r="B38482" t="s">
        <v>36231</v>
      </c>
    </row>
    <row r="38483" spans="1:2">
      <c r="A38483" s="1">
        <v>2080100325751</v>
      </c>
      <c r="B38483" t="s">
        <v>36232</v>
      </c>
    </row>
    <row r="38484" spans="1:2">
      <c r="A38484" s="1">
        <v>2080100325768</v>
      </c>
      <c r="B38484" t="s">
        <v>36233</v>
      </c>
    </row>
    <row r="38485" spans="1:2">
      <c r="A38485" s="1">
        <v>2080100325775</v>
      </c>
      <c r="B38485" t="s">
        <v>36234</v>
      </c>
    </row>
    <row r="38486" spans="1:2">
      <c r="A38486" s="1">
        <v>2080100325782</v>
      </c>
      <c r="B38486" t="s">
        <v>36235</v>
      </c>
    </row>
    <row r="38487" spans="1:2">
      <c r="A38487" s="1">
        <v>2080100325799</v>
      </c>
      <c r="B38487" t="s">
        <v>36236</v>
      </c>
    </row>
    <row r="38488" spans="1:2">
      <c r="A38488" s="1">
        <v>2080100325805</v>
      </c>
      <c r="B38488" t="s">
        <v>36237</v>
      </c>
    </row>
    <row r="38489" spans="1:2">
      <c r="A38489" s="1">
        <v>2080100325812</v>
      </c>
      <c r="B38489" t="s">
        <v>36238</v>
      </c>
    </row>
    <row r="38490" spans="1:2">
      <c r="A38490" s="1">
        <v>2080100325829</v>
      </c>
      <c r="B38490" t="s">
        <v>36239</v>
      </c>
    </row>
    <row r="38491" spans="1:2">
      <c r="A38491" s="1">
        <v>2080100325836</v>
      </c>
      <c r="B38491" t="s">
        <v>36240</v>
      </c>
    </row>
    <row r="38492" spans="1:2">
      <c r="A38492" s="1">
        <v>2080100325843</v>
      </c>
      <c r="B38492" t="s">
        <v>36241</v>
      </c>
    </row>
    <row r="38493" spans="1:2">
      <c r="A38493" s="1">
        <v>2080100325850</v>
      </c>
      <c r="B38493" t="s">
        <v>36242</v>
      </c>
    </row>
    <row r="38494" spans="1:2">
      <c r="A38494" s="1">
        <v>2080100325867</v>
      </c>
      <c r="B38494" t="s">
        <v>36243</v>
      </c>
    </row>
    <row r="38495" spans="1:2">
      <c r="A38495" s="1">
        <v>2080100325874</v>
      </c>
      <c r="B38495" t="s">
        <v>36244</v>
      </c>
    </row>
    <row r="38496" spans="1:2">
      <c r="A38496" s="1">
        <v>2080100325881</v>
      </c>
      <c r="B38496" t="s">
        <v>36245</v>
      </c>
    </row>
    <row r="38497" spans="1:2">
      <c r="A38497" s="1">
        <v>2080100325898</v>
      </c>
      <c r="B38497" t="s">
        <v>36246</v>
      </c>
    </row>
    <row r="38498" spans="1:2">
      <c r="A38498" s="1">
        <v>2080100325904</v>
      </c>
      <c r="B38498" t="s">
        <v>36247</v>
      </c>
    </row>
    <row r="38499" spans="1:2">
      <c r="A38499" s="1">
        <v>2080100325911</v>
      </c>
      <c r="B38499" t="s">
        <v>36248</v>
      </c>
    </row>
    <row r="38500" spans="1:2">
      <c r="A38500" s="1">
        <v>2080100325928</v>
      </c>
      <c r="B38500" t="s">
        <v>36249</v>
      </c>
    </row>
    <row r="38501" spans="1:2">
      <c r="A38501" s="1">
        <v>2080100325935</v>
      </c>
      <c r="B38501" t="s">
        <v>36250</v>
      </c>
    </row>
    <row r="38502" spans="1:2">
      <c r="A38502" s="1">
        <v>2080100325942</v>
      </c>
      <c r="B38502" t="s">
        <v>36251</v>
      </c>
    </row>
    <row r="38503" spans="1:2">
      <c r="A38503" s="1">
        <v>2080100325959</v>
      </c>
      <c r="B38503" t="s">
        <v>36252</v>
      </c>
    </row>
    <row r="38504" spans="1:2">
      <c r="A38504" s="1">
        <v>2080100325966</v>
      </c>
      <c r="B38504" t="s">
        <v>36253</v>
      </c>
    </row>
    <row r="38505" spans="1:2">
      <c r="A38505" s="1">
        <v>2080100325973</v>
      </c>
      <c r="B38505" t="s">
        <v>36254</v>
      </c>
    </row>
    <row r="38506" spans="1:2">
      <c r="A38506" s="1">
        <v>2080100325980</v>
      </c>
      <c r="B38506" t="s">
        <v>36255</v>
      </c>
    </row>
    <row r="38507" spans="1:2">
      <c r="A38507" s="1">
        <v>2080100325997</v>
      </c>
      <c r="B38507" t="s">
        <v>36256</v>
      </c>
    </row>
    <row r="38508" spans="1:2">
      <c r="A38508" s="1">
        <v>2080100326000</v>
      </c>
      <c r="B38508" t="s">
        <v>36257</v>
      </c>
    </row>
    <row r="38509" spans="1:2">
      <c r="A38509" s="1">
        <v>2080100326017</v>
      </c>
      <c r="B38509" t="s">
        <v>36258</v>
      </c>
    </row>
    <row r="38510" spans="1:2">
      <c r="A38510" s="1">
        <v>2080100326024</v>
      </c>
      <c r="B38510" t="s">
        <v>36259</v>
      </c>
    </row>
    <row r="38511" spans="1:2">
      <c r="A38511" s="1">
        <v>2080100326031</v>
      </c>
      <c r="B38511" t="s">
        <v>36260</v>
      </c>
    </row>
    <row r="38512" spans="1:2">
      <c r="A38512" s="1">
        <v>2080100326048</v>
      </c>
      <c r="B38512" t="s">
        <v>36261</v>
      </c>
    </row>
    <row r="38513" spans="1:2">
      <c r="A38513" s="1">
        <v>2080100326055</v>
      </c>
      <c r="B38513" t="s">
        <v>36262</v>
      </c>
    </row>
    <row r="38514" spans="1:2">
      <c r="A38514" s="1">
        <v>2080100326062</v>
      </c>
      <c r="B38514" t="s">
        <v>36263</v>
      </c>
    </row>
    <row r="38515" spans="1:2">
      <c r="A38515" s="1">
        <v>2080100326079</v>
      </c>
      <c r="B38515" t="s">
        <v>36264</v>
      </c>
    </row>
    <row r="38516" spans="1:2">
      <c r="A38516" s="1">
        <v>2080100326086</v>
      </c>
      <c r="B38516" t="s">
        <v>36265</v>
      </c>
    </row>
    <row r="38517" spans="1:2">
      <c r="A38517" s="1">
        <v>2080100326093</v>
      </c>
      <c r="B38517" t="s">
        <v>36266</v>
      </c>
    </row>
    <row r="38518" spans="1:2">
      <c r="A38518" s="1">
        <v>2080100326109</v>
      </c>
      <c r="B38518" t="s">
        <v>36267</v>
      </c>
    </row>
    <row r="38519" spans="1:2">
      <c r="A38519" s="1">
        <v>2080100326116</v>
      </c>
      <c r="B38519" t="s">
        <v>36268</v>
      </c>
    </row>
    <row r="38520" spans="1:2">
      <c r="A38520" s="1">
        <v>2080100326123</v>
      </c>
      <c r="B38520" t="s">
        <v>36269</v>
      </c>
    </row>
    <row r="38521" spans="1:2">
      <c r="A38521" s="1">
        <v>2080100326130</v>
      </c>
      <c r="B38521" t="s">
        <v>36270</v>
      </c>
    </row>
    <row r="38522" spans="1:2">
      <c r="A38522" s="1">
        <v>2080100326147</v>
      </c>
      <c r="B38522" t="s">
        <v>36271</v>
      </c>
    </row>
    <row r="38523" spans="1:2">
      <c r="A38523" s="1">
        <v>2080100326154</v>
      </c>
      <c r="B38523" t="s">
        <v>36272</v>
      </c>
    </row>
    <row r="38524" spans="1:2">
      <c r="A38524" s="1">
        <v>2080100326161</v>
      </c>
      <c r="B38524" t="s">
        <v>36273</v>
      </c>
    </row>
    <row r="38525" spans="1:2">
      <c r="A38525" s="1">
        <v>2080100326178</v>
      </c>
      <c r="B38525" t="s">
        <v>36274</v>
      </c>
    </row>
    <row r="38526" spans="1:2">
      <c r="A38526" s="1">
        <v>2080100326185</v>
      </c>
      <c r="B38526" t="s">
        <v>36275</v>
      </c>
    </row>
    <row r="38527" spans="1:2">
      <c r="A38527" s="1">
        <v>2080100326192</v>
      </c>
      <c r="B38527" t="s">
        <v>36276</v>
      </c>
    </row>
    <row r="38528" spans="1:2">
      <c r="A38528" s="1">
        <v>2080100326208</v>
      </c>
      <c r="B38528" t="s">
        <v>36277</v>
      </c>
    </row>
    <row r="38529" spans="1:2">
      <c r="A38529" s="1">
        <v>2080100326215</v>
      </c>
      <c r="B38529" t="s">
        <v>36278</v>
      </c>
    </row>
    <row r="38530" spans="1:2">
      <c r="A38530" s="1">
        <v>2080100326222</v>
      </c>
      <c r="B38530" t="s">
        <v>36279</v>
      </c>
    </row>
    <row r="38531" spans="1:2">
      <c r="A38531" s="1">
        <v>2080100326239</v>
      </c>
      <c r="B38531" t="s">
        <v>36280</v>
      </c>
    </row>
    <row r="38532" spans="1:2">
      <c r="A38532" s="1">
        <v>2080100326246</v>
      </c>
      <c r="B38532" t="s">
        <v>36281</v>
      </c>
    </row>
    <row r="38533" spans="1:2">
      <c r="A38533" s="1">
        <v>2080100326253</v>
      </c>
      <c r="B38533" t="s">
        <v>36282</v>
      </c>
    </row>
    <row r="38534" spans="1:2">
      <c r="A38534" s="1">
        <v>2080100326260</v>
      </c>
      <c r="B38534" t="s">
        <v>36283</v>
      </c>
    </row>
    <row r="38535" spans="1:2">
      <c r="A38535" s="1">
        <v>2080100326277</v>
      </c>
      <c r="B38535" t="s">
        <v>36284</v>
      </c>
    </row>
    <row r="38536" spans="1:2">
      <c r="A38536" s="1">
        <v>2080100326284</v>
      </c>
      <c r="B38536" t="s">
        <v>36285</v>
      </c>
    </row>
    <row r="38537" spans="1:2">
      <c r="A38537" s="1">
        <v>2080100326291</v>
      </c>
      <c r="B38537" t="s">
        <v>36286</v>
      </c>
    </row>
    <row r="38538" spans="1:2">
      <c r="A38538" s="1">
        <v>2080100326307</v>
      </c>
      <c r="B38538" t="s">
        <v>36287</v>
      </c>
    </row>
    <row r="38539" spans="1:2">
      <c r="A38539" s="1">
        <v>2080100326314</v>
      </c>
      <c r="B38539" t="s">
        <v>36288</v>
      </c>
    </row>
    <row r="38540" spans="1:2">
      <c r="A38540" s="1">
        <v>2080100326321</v>
      </c>
      <c r="B38540" t="s">
        <v>36289</v>
      </c>
    </row>
    <row r="38541" spans="1:2">
      <c r="A38541" s="1">
        <v>2080100326338</v>
      </c>
      <c r="B38541" t="s">
        <v>36290</v>
      </c>
    </row>
    <row r="38542" spans="1:2">
      <c r="A38542" s="1">
        <v>2080100326345</v>
      </c>
      <c r="B38542" t="s">
        <v>36291</v>
      </c>
    </row>
    <row r="38543" spans="1:2">
      <c r="A38543" s="1">
        <v>2080100326352</v>
      </c>
      <c r="B38543" t="e">
        <f>+SJG-MOBILE BASE VIKING TI2024</f>
        <v>#NAME?</v>
      </c>
    </row>
    <row r="38544" spans="1:2">
      <c r="A38544" s="1">
        <v>2080100326369</v>
      </c>
      <c r="B38544" t="s">
        <v>36292</v>
      </c>
    </row>
    <row r="38545" spans="1:2">
      <c r="A38545" s="1">
        <v>2080100326376</v>
      </c>
      <c r="B38545" t="s">
        <v>36293</v>
      </c>
    </row>
    <row r="38546" spans="1:2">
      <c r="A38546" s="1">
        <v>2080100326383</v>
      </c>
      <c r="B38546" t="s">
        <v>36294</v>
      </c>
    </row>
    <row r="38547" spans="1:2">
      <c r="A38547" s="1">
        <v>2080100326390</v>
      </c>
      <c r="B38547" t="s">
        <v>36295</v>
      </c>
    </row>
    <row r="38548" spans="1:2">
      <c r="A38548" s="1">
        <v>2080100326406</v>
      </c>
      <c r="B38548" t="s">
        <v>36296</v>
      </c>
    </row>
    <row r="38549" spans="1:2">
      <c r="A38549" s="1">
        <v>2080100326413</v>
      </c>
      <c r="B38549" t="s">
        <v>36297</v>
      </c>
    </row>
    <row r="38550" spans="1:2">
      <c r="A38550" s="1">
        <v>2080100326420</v>
      </c>
      <c r="B38550" t="s">
        <v>36298</v>
      </c>
    </row>
    <row r="38551" spans="1:2">
      <c r="A38551" s="1">
        <v>2080100326437</v>
      </c>
      <c r="B38551" t="s">
        <v>36299</v>
      </c>
    </row>
    <row r="38552" spans="1:2">
      <c r="A38552" s="1">
        <v>2080100326444</v>
      </c>
      <c r="B38552" t="s">
        <v>36300</v>
      </c>
    </row>
    <row r="38553" spans="1:2">
      <c r="A38553" s="1">
        <v>2080100326451</v>
      </c>
      <c r="B38553" t="s">
        <v>36301</v>
      </c>
    </row>
    <row r="38554" spans="1:2">
      <c r="A38554" s="1">
        <v>2080100326468</v>
      </c>
      <c r="B38554" t="s">
        <v>36302</v>
      </c>
    </row>
    <row r="38555" spans="1:2">
      <c r="A38555" s="1">
        <v>2080100326475</v>
      </c>
      <c r="B38555" t="s">
        <v>36303</v>
      </c>
    </row>
    <row r="38556" spans="1:2">
      <c r="A38556" s="1">
        <v>2080100326482</v>
      </c>
      <c r="B38556" t="s">
        <v>36304</v>
      </c>
    </row>
    <row r="38557" spans="1:2">
      <c r="A38557" s="1">
        <v>2080100326499</v>
      </c>
      <c r="B38557" t="s">
        <v>36305</v>
      </c>
    </row>
    <row r="38558" spans="1:2">
      <c r="A38558" s="1">
        <v>2080100326505</v>
      </c>
      <c r="B38558" t="s">
        <v>36306</v>
      </c>
    </row>
    <row r="38559" spans="1:2">
      <c r="A38559" s="1">
        <v>2080100326512</v>
      </c>
      <c r="B38559" t="s">
        <v>36307</v>
      </c>
    </row>
    <row r="38560" spans="1:2">
      <c r="A38560" s="1">
        <v>2080100326529</v>
      </c>
      <c r="B38560" t="s">
        <v>36308</v>
      </c>
    </row>
    <row r="38561" spans="1:2">
      <c r="A38561" s="1">
        <v>2080100326536</v>
      </c>
      <c r="B38561" t="s">
        <v>36309</v>
      </c>
    </row>
    <row r="38562" spans="1:2">
      <c r="A38562" s="1">
        <v>2080100326543</v>
      </c>
      <c r="B38562" t="s">
        <v>36310</v>
      </c>
    </row>
    <row r="38563" spans="1:2">
      <c r="A38563" s="1">
        <v>2080100326550</v>
      </c>
      <c r="B38563" t="s">
        <v>36311</v>
      </c>
    </row>
    <row r="38564" spans="1:2">
      <c r="A38564" s="1">
        <v>2080100326567</v>
      </c>
      <c r="B38564" t="s">
        <v>36312</v>
      </c>
    </row>
    <row r="38565" spans="1:2">
      <c r="A38565" s="1">
        <v>2080100326574</v>
      </c>
      <c r="B38565" t="s">
        <v>36313</v>
      </c>
    </row>
    <row r="38566" spans="1:2">
      <c r="A38566" s="1">
        <v>2080100326581</v>
      </c>
      <c r="B38566" t="s">
        <v>36314</v>
      </c>
    </row>
    <row r="38567" spans="1:2">
      <c r="A38567" s="1">
        <v>2080100326598</v>
      </c>
      <c r="B38567" t="s">
        <v>36315</v>
      </c>
    </row>
    <row r="38568" spans="1:2">
      <c r="A38568" s="1">
        <v>2080100326604</v>
      </c>
      <c r="B38568" t="s">
        <v>36316</v>
      </c>
    </row>
    <row r="38569" spans="1:2">
      <c r="A38569" s="1">
        <v>2080100326611</v>
      </c>
      <c r="B38569" t="s">
        <v>36317</v>
      </c>
    </row>
    <row r="38570" spans="1:2">
      <c r="A38570" s="1">
        <v>2080100326628</v>
      </c>
      <c r="B38570" t="s">
        <v>36318</v>
      </c>
    </row>
    <row r="38571" spans="1:2">
      <c r="A38571" s="1">
        <v>2080100326635</v>
      </c>
      <c r="B38571" t="s">
        <v>36319</v>
      </c>
    </row>
    <row r="38572" spans="1:2">
      <c r="A38572" s="1">
        <v>2080100326642</v>
      </c>
      <c r="B38572" t="s">
        <v>36320</v>
      </c>
    </row>
    <row r="38573" spans="1:2">
      <c r="A38573" s="1">
        <v>2080100326659</v>
      </c>
      <c r="B38573" t="s">
        <v>36321</v>
      </c>
    </row>
    <row r="38574" spans="1:2">
      <c r="A38574" s="1">
        <v>2080100326666</v>
      </c>
      <c r="B38574" t="s">
        <v>36322</v>
      </c>
    </row>
    <row r="38575" spans="1:2">
      <c r="A38575" s="1">
        <v>2080100326673</v>
      </c>
      <c r="B38575" t="s">
        <v>36323</v>
      </c>
    </row>
    <row r="38576" spans="1:2">
      <c r="A38576" s="1">
        <v>2080100326680</v>
      </c>
      <c r="B38576" t="s">
        <v>36324</v>
      </c>
    </row>
    <row r="38577" spans="1:2">
      <c r="A38577" s="1">
        <v>2080100326697</v>
      </c>
      <c r="B38577" t="s">
        <v>36325</v>
      </c>
    </row>
    <row r="38578" spans="1:2">
      <c r="A38578" s="1">
        <v>2080100326703</v>
      </c>
      <c r="B38578" t="s">
        <v>36326</v>
      </c>
    </row>
    <row r="38579" spans="1:2">
      <c r="A38579" s="1">
        <v>2080100326710</v>
      </c>
      <c r="B38579" t="s">
        <v>36327</v>
      </c>
    </row>
    <row r="38580" spans="1:2">
      <c r="A38580" s="1">
        <v>2080100326727</v>
      </c>
      <c r="B38580" t="s">
        <v>36328</v>
      </c>
    </row>
    <row r="38581" spans="1:2">
      <c r="A38581" s="1">
        <v>2080100326734</v>
      </c>
      <c r="B38581" t="s">
        <v>36329</v>
      </c>
    </row>
    <row r="38582" spans="1:2">
      <c r="A38582" s="1">
        <v>2080100326741</v>
      </c>
      <c r="B38582" t="s">
        <v>36330</v>
      </c>
    </row>
    <row r="38583" spans="1:2">
      <c r="A38583" s="1">
        <v>2080100326758</v>
      </c>
      <c r="B38583" t="s">
        <v>36331</v>
      </c>
    </row>
    <row r="38584" spans="1:2">
      <c r="A38584" s="1">
        <v>2080100326765</v>
      </c>
      <c r="B38584" t="s">
        <v>36332</v>
      </c>
    </row>
    <row r="38585" spans="1:2">
      <c r="A38585" s="1">
        <v>2080100326772</v>
      </c>
      <c r="B38585" t="s">
        <v>36333</v>
      </c>
    </row>
    <row r="38586" spans="1:2">
      <c r="A38586" s="1">
        <v>2080100326789</v>
      </c>
      <c r="B38586" t="s">
        <v>36334</v>
      </c>
    </row>
    <row r="38587" spans="1:2">
      <c r="A38587" s="1">
        <v>2080100326796</v>
      </c>
      <c r="B38587" t="s">
        <v>36335</v>
      </c>
    </row>
    <row r="38588" spans="1:2">
      <c r="A38588" s="1">
        <v>2080100326802</v>
      </c>
      <c r="B38588" t="s">
        <v>36336</v>
      </c>
    </row>
    <row r="38589" spans="1:2">
      <c r="A38589" s="1">
        <v>2080100326819</v>
      </c>
      <c r="B38589" t="s">
        <v>36337</v>
      </c>
    </row>
    <row r="38590" spans="1:2">
      <c r="A38590" s="1">
        <v>2080100326826</v>
      </c>
      <c r="B38590" t="s">
        <v>36338</v>
      </c>
    </row>
    <row r="38591" spans="1:2">
      <c r="A38591" s="1">
        <v>2080100326833</v>
      </c>
      <c r="B38591" t="s">
        <v>36339</v>
      </c>
    </row>
    <row r="38592" spans="1:2">
      <c r="A38592" s="1">
        <v>2080100326840</v>
      </c>
      <c r="B38592" t="s">
        <v>36340</v>
      </c>
    </row>
    <row r="38593" spans="1:2">
      <c r="A38593" s="1">
        <v>2080100326857</v>
      </c>
      <c r="B38593" t="s">
        <v>36341</v>
      </c>
    </row>
    <row r="38594" spans="1:2">
      <c r="A38594" s="1">
        <v>2080100326864</v>
      </c>
      <c r="B38594" t="s">
        <v>36342</v>
      </c>
    </row>
    <row r="38595" spans="1:2">
      <c r="A38595" s="1">
        <v>2080100326871</v>
      </c>
      <c r="B38595" t="s">
        <v>36343</v>
      </c>
    </row>
    <row r="38596" spans="1:2">
      <c r="A38596" s="1">
        <v>2080100326888</v>
      </c>
      <c r="B38596" t="s">
        <v>36344</v>
      </c>
    </row>
    <row r="38597" spans="1:2">
      <c r="A38597" s="1">
        <v>2080100326895</v>
      </c>
      <c r="B38597" t="s">
        <v>36345</v>
      </c>
    </row>
    <row r="38598" spans="1:2">
      <c r="A38598" s="1">
        <v>2080100326901</v>
      </c>
      <c r="B38598" t="s">
        <v>36346</v>
      </c>
    </row>
    <row r="38599" spans="1:2">
      <c r="A38599" s="1">
        <v>2080100326918</v>
      </c>
      <c r="B38599" t="s">
        <v>36347</v>
      </c>
    </row>
    <row r="38600" spans="1:2">
      <c r="A38600" s="1">
        <v>2080100326925</v>
      </c>
      <c r="B38600" t="s">
        <v>36348</v>
      </c>
    </row>
    <row r="38601" spans="1:2">
      <c r="A38601" s="1">
        <v>2080100326932</v>
      </c>
      <c r="B38601" t="s">
        <v>36349</v>
      </c>
    </row>
    <row r="38602" spans="1:2">
      <c r="A38602" s="1">
        <v>2080100326949</v>
      </c>
      <c r="B38602" t="s">
        <v>36350</v>
      </c>
    </row>
    <row r="38603" spans="1:2">
      <c r="A38603" s="1">
        <v>2080100326956</v>
      </c>
      <c r="B38603" t="s">
        <v>36351</v>
      </c>
    </row>
    <row r="38604" spans="1:2">
      <c r="A38604" s="1">
        <v>2080100326963</v>
      </c>
      <c r="B38604" t="s">
        <v>36352</v>
      </c>
    </row>
    <row r="38605" spans="1:2">
      <c r="A38605" s="1">
        <v>2080100326970</v>
      </c>
      <c r="B38605" t="s">
        <v>36353</v>
      </c>
    </row>
    <row r="38606" spans="1:2">
      <c r="A38606" s="1">
        <v>2080100326987</v>
      </c>
      <c r="B38606" t="s">
        <v>36354</v>
      </c>
    </row>
    <row r="38607" spans="1:2">
      <c r="A38607" s="1">
        <v>2080100326994</v>
      </c>
      <c r="B38607" t="s">
        <v>36355</v>
      </c>
    </row>
    <row r="38608" spans="1:2">
      <c r="A38608" s="1">
        <v>2080100327007</v>
      </c>
      <c r="B38608" t="s">
        <v>36356</v>
      </c>
    </row>
    <row r="38609" spans="1:2">
      <c r="A38609" s="1">
        <v>2080100327014</v>
      </c>
      <c r="B38609" t="s">
        <v>36357</v>
      </c>
    </row>
    <row r="38610" spans="1:2">
      <c r="A38610" s="1">
        <v>2080100327021</v>
      </c>
      <c r="B38610" t="s">
        <v>36358</v>
      </c>
    </row>
    <row r="38611" spans="1:2">
      <c r="A38611" s="1">
        <v>2080100327038</v>
      </c>
      <c r="B38611" t="s">
        <v>36359</v>
      </c>
    </row>
    <row r="38612" spans="1:2">
      <c r="A38612" s="1">
        <v>2080100327045</v>
      </c>
      <c r="B38612" t="s">
        <v>36360</v>
      </c>
    </row>
    <row r="38613" spans="1:2">
      <c r="A38613" s="1">
        <v>2080100327052</v>
      </c>
      <c r="B38613" t="s">
        <v>36361</v>
      </c>
    </row>
    <row r="38614" spans="1:2">
      <c r="A38614" s="1">
        <v>2080100327069</v>
      </c>
      <c r="B38614" t="s">
        <v>36362</v>
      </c>
    </row>
    <row r="38615" spans="1:2">
      <c r="A38615" s="1">
        <v>2080100327076</v>
      </c>
      <c r="B38615" t="s">
        <v>36363</v>
      </c>
    </row>
    <row r="38616" spans="1:2">
      <c r="A38616" s="1">
        <v>2080100327083</v>
      </c>
      <c r="B38616" t="s">
        <v>36364</v>
      </c>
    </row>
    <row r="38617" spans="1:2">
      <c r="A38617" s="1">
        <v>2080100327090</v>
      </c>
      <c r="B38617" t="s">
        <v>36365</v>
      </c>
    </row>
    <row r="38618" spans="1:2">
      <c r="A38618" s="1">
        <v>2080100327106</v>
      </c>
      <c r="B38618" t="s">
        <v>36366</v>
      </c>
    </row>
    <row r="38619" spans="1:2">
      <c r="A38619" s="1">
        <v>2080100327113</v>
      </c>
      <c r="B38619" t="s">
        <v>36367</v>
      </c>
    </row>
    <row r="38620" spans="1:2">
      <c r="A38620" s="1">
        <v>2080100327120</v>
      </c>
      <c r="B38620" t="s">
        <v>36368</v>
      </c>
    </row>
    <row r="38621" spans="1:2">
      <c r="A38621" s="1">
        <v>2080100327137</v>
      </c>
      <c r="B38621" t="s">
        <v>36369</v>
      </c>
    </row>
    <row r="38622" spans="1:2">
      <c r="A38622" s="1">
        <v>2080100327144</v>
      </c>
      <c r="B38622" t="s">
        <v>36370</v>
      </c>
    </row>
    <row r="38623" spans="1:2">
      <c r="A38623" s="1">
        <v>2080100327151</v>
      </c>
      <c r="B38623" t="s">
        <v>36371</v>
      </c>
    </row>
    <row r="38624" spans="1:2">
      <c r="A38624" s="1">
        <v>2080100327168</v>
      </c>
      <c r="B38624" t="s">
        <v>36372</v>
      </c>
    </row>
    <row r="38625" spans="1:2">
      <c r="A38625" s="1">
        <v>2080100327175</v>
      </c>
      <c r="B38625" t="s">
        <v>36373</v>
      </c>
    </row>
    <row r="38626" spans="1:2">
      <c r="A38626" s="1">
        <v>2080100327182</v>
      </c>
      <c r="B38626" t="s">
        <v>36374</v>
      </c>
    </row>
    <row r="38627" spans="1:2">
      <c r="A38627" s="1">
        <v>2080100327199</v>
      </c>
      <c r="B38627" t="s">
        <v>36375</v>
      </c>
    </row>
    <row r="38628" spans="1:2">
      <c r="A38628" s="1">
        <v>2080100327205</v>
      </c>
      <c r="B38628" t="s">
        <v>36376</v>
      </c>
    </row>
    <row r="38629" spans="1:2">
      <c r="A38629" s="1">
        <v>2080100327212</v>
      </c>
      <c r="B38629" t="s">
        <v>36377</v>
      </c>
    </row>
    <row r="38630" spans="1:2">
      <c r="A38630" s="1">
        <v>2080100327229</v>
      </c>
      <c r="B38630" t="s">
        <v>36378</v>
      </c>
    </row>
    <row r="38631" spans="1:2">
      <c r="A38631" s="1">
        <v>2080100327236</v>
      </c>
      <c r="B38631" t="s">
        <v>36379</v>
      </c>
    </row>
    <row r="38632" spans="1:2">
      <c r="A38632" s="1">
        <v>2080100327243</v>
      </c>
      <c r="B38632" t="s">
        <v>36380</v>
      </c>
    </row>
    <row r="38633" spans="1:2">
      <c r="A38633" s="1">
        <v>2080100327250</v>
      </c>
      <c r="B38633" t="s">
        <v>36381</v>
      </c>
    </row>
    <row r="38634" spans="1:2">
      <c r="A38634" s="1">
        <v>2080100327267</v>
      </c>
      <c r="B38634" t="s">
        <v>36382</v>
      </c>
    </row>
    <row r="38635" spans="1:2">
      <c r="A38635" s="1">
        <v>2080100327274</v>
      </c>
      <c r="B38635" t="s">
        <v>36383</v>
      </c>
    </row>
    <row r="38636" spans="1:2">
      <c r="A38636" s="1">
        <v>2080100327281</v>
      </c>
      <c r="B38636" t="s">
        <v>36384</v>
      </c>
    </row>
    <row r="38637" spans="1:2">
      <c r="A38637" s="1">
        <v>2080100327298</v>
      </c>
      <c r="B38637" t="s">
        <v>36385</v>
      </c>
    </row>
    <row r="38638" spans="1:2">
      <c r="A38638" s="1">
        <v>2080100327304</v>
      </c>
      <c r="B38638" t="s">
        <v>36386</v>
      </c>
    </row>
    <row r="38639" spans="1:2">
      <c r="A38639" s="1">
        <v>2080100327311</v>
      </c>
      <c r="B38639" t="s">
        <v>36387</v>
      </c>
    </row>
    <row r="38640" spans="1:2">
      <c r="A38640" s="1">
        <v>2080100327328</v>
      </c>
      <c r="B38640" t="s">
        <v>36388</v>
      </c>
    </row>
    <row r="38641" spans="1:2">
      <c r="A38641" s="1">
        <v>2080100327335</v>
      </c>
      <c r="B38641" t="s">
        <v>36389</v>
      </c>
    </row>
    <row r="38642" spans="1:2">
      <c r="A38642" s="1">
        <v>2080100327342</v>
      </c>
      <c r="B38642" t="s">
        <v>36390</v>
      </c>
    </row>
    <row r="38643" spans="1:2">
      <c r="A38643" s="1">
        <v>2080100327359</v>
      </c>
      <c r="B38643" t="s">
        <v>36391</v>
      </c>
    </row>
    <row r="38644" spans="1:2">
      <c r="A38644" s="1">
        <v>2080100327366</v>
      </c>
      <c r="B38644" t="s">
        <v>36392</v>
      </c>
    </row>
    <row r="38645" spans="1:2">
      <c r="A38645" s="1">
        <v>2080100327373</v>
      </c>
      <c r="B38645" t="s">
        <v>36393</v>
      </c>
    </row>
    <row r="38646" spans="1:2">
      <c r="A38646" s="1">
        <v>2080100327380</v>
      </c>
      <c r="B38646" t="s">
        <v>36394</v>
      </c>
    </row>
    <row r="38647" spans="1:2">
      <c r="A38647" s="1">
        <v>2080100327397</v>
      </c>
      <c r="B38647" t="s">
        <v>36395</v>
      </c>
    </row>
    <row r="38648" spans="1:2">
      <c r="A38648" s="1">
        <v>2080100327403</v>
      </c>
      <c r="B38648" t="s">
        <v>36396</v>
      </c>
    </row>
    <row r="38649" spans="1:2">
      <c r="A38649" s="1">
        <v>2080100327410</v>
      </c>
      <c r="B38649" t="s">
        <v>36397</v>
      </c>
    </row>
    <row r="38650" spans="1:2">
      <c r="A38650" s="1">
        <v>2080100327427</v>
      </c>
      <c r="B38650" t="s">
        <v>36398</v>
      </c>
    </row>
    <row r="38651" spans="1:2">
      <c r="A38651" s="1">
        <v>2080100327434</v>
      </c>
      <c r="B38651" t="s">
        <v>36399</v>
      </c>
    </row>
    <row r="38652" spans="1:2">
      <c r="A38652" s="1">
        <v>2080100327441</v>
      </c>
      <c r="B38652" t="s">
        <v>36400</v>
      </c>
    </row>
    <row r="38653" spans="1:2">
      <c r="A38653" s="1">
        <v>2080100327458</v>
      </c>
      <c r="B38653" t="s">
        <v>36401</v>
      </c>
    </row>
    <row r="38654" spans="1:2">
      <c r="A38654" s="1">
        <v>2080100327465</v>
      </c>
      <c r="B38654" t="s">
        <v>36402</v>
      </c>
    </row>
    <row r="38655" spans="1:2">
      <c r="A38655" s="1">
        <v>2080100327472</v>
      </c>
      <c r="B38655" t="s">
        <v>36403</v>
      </c>
    </row>
    <row r="38656" spans="1:2">
      <c r="A38656" s="1">
        <v>2080100327489</v>
      </c>
      <c r="B38656" t="s">
        <v>36404</v>
      </c>
    </row>
    <row r="38657" spans="1:2">
      <c r="A38657" s="1">
        <v>2080100327496</v>
      </c>
      <c r="B38657" t="s">
        <v>36405</v>
      </c>
    </row>
    <row r="38658" spans="1:2">
      <c r="A38658" s="1">
        <v>2080100327502</v>
      </c>
      <c r="B38658" t="s">
        <v>36406</v>
      </c>
    </row>
    <row r="38659" spans="1:2">
      <c r="A38659" s="1">
        <v>2080100327519</v>
      </c>
      <c r="B38659" t="s">
        <v>36407</v>
      </c>
    </row>
    <row r="38660" spans="1:2">
      <c r="A38660" s="1">
        <v>2080100327526</v>
      </c>
      <c r="B38660" t="s">
        <v>36408</v>
      </c>
    </row>
    <row r="38661" spans="1:2">
      <c r="A38661" s="1">
        <v>2080100327533</v>
      </c>
      <c r="B38661" t="s">
        <v>36409</v>
      </c>
    </row>
    <row r="38662" spans="1:2">
      <c r="A38662" s="1">
        <v>2080100327540</v>
      </c>
      <c r="B38662" t="s">
        <v>36410</v>
      </c>
    </row>
    <row r="38663" spans="1:2">
      <c r="A38663" s="1">
        <v>2080100327557</v>
      </c>
      <c r="B38663" t="s">
        <v>36411</v>
      </c>
    </row>
    <row r="38664" spans="1:2">
      <c r="A38664" s="1">
        <v>2080100327564</v>
      </c>
      <c r="B38664" t="s">
        <v>36412</v>
      </c>
    </row>
    <row r="38665" spans="1:2">
      <c r="A38665" s="1">
        <v>2080100327571</v>
      </c>
      <c r="B38665" t="s">
        <v>36413</v>
      </c>
    </row>
    <row r="38666" spans="1:2">
      <c r="A38666" s="1">
        <v>2080100327588</v>
      </c>
      <c r="B38666" t="s">
        <v>36414</v>
      </c>
    </row>
    <row r="38667" spans="1:2">
      <c r="A38667" s="1">
        <v>2080100327595</v>
      </c>
      <c r="B38667" t="s">
        <v>36415</v>
      </c>
    </row>
    <row r="38668" spans="1:2">
      <c r="A38668" s="1">
        <v>2080100327601</v>
      </c>
      <c r="B38668" t="s">
        <v>36416</v>
      </c>
    </row>
    <row r="38669" spans="1:2">
      <c r="A38669" s="1">
        <v>2080100327618</v>
      </c>
      <c r="B38669" t="s">
        <v>36417</v>
      </c>
    </row>
    <row r="38670" spans="1:2">
      <c r="A38670" s="1">
        <v>2080100327625</v>
      </c>
      <c r="B38670" t="s">
        <v>36418</v>
      </c>
    </row>
    <row r="38671" spans="1:2">
      <c r="A38671" s="1">
        <v>2080100327632</v>
      </c>
      <c r="B38671" t="s">
        <v>36419</v>
      </c>
    </row>
    <row r="38672" spans="1:2">
      <c r="A38672" s="1">
        <v>2080100327649</v>
      </c>
      <c r="B38672" t="s">
        <v>36420</v>
      </c>
    </row>
    <row r="38673" spans="1:2">
      <c r="A38673" s="1">
        <v>2080100327656</v>
      </c>
      <c r="B38673" t="s">
        <v>36421</v>
      </c>
    </row>
    <row r="38674" spans="1:2">
      <c r="A38674" s="1">
        <v>2080100327663</v>
      </c>
      <c r="B38674" t="s">
        <v>36422</v>
      </c>
    </row>
    <row r="38675" spans="1:2">
      <c r="A38675" s="1">
        <v>2080100327670</v>
      </c>
      <c r="B38675" t="s">
        <v>36423</v>
      </c>
    </row>
    <row r="38676" spans="1:2">
      <c r="A38676" s="1">
        <v>2080100327687</v>
      </c>
      <c r="B38676" t="s">
        <v>36424</v>
      </c>
    </row>
    <row r="38677" spans="1:2">
      <c r="A38677" s="1">
        <v>2080100327694</v>
      </c>
      <c r="B38677" t="s">
        <v>36425</v>
      </c>
    </row>
    <row r="38678" spans="1:2">
      <c r="A38678" s="1">
        <v>2080100327700</v>
      </c>
      <c r="B38678" t="s">
        <v>36426</v>
      </c>
    </row>
    <row r="38679" spans="1:2">
      <c r="A38679" s="1">
        <v>2080100327717</v>
      </c>
      <c r="B38679" t="s">
        <v>36427</v>
      </c>
    </row>
    <row r="38680" spans="1:2">
      <c r="A38680" s="1">
        <v>2080100327724</v>
      </c>
      <c r="B38680" t="s">
        <v>36428</v>
      </c>
    </row>
    <row r="38681" spans="1:2">
      <c r="A38681" s="1">
        <v>2080100327731</v>
      </c>
      <c r="B38681" t="s">
        <v>36429</v>
      </c>
    </row>
    <row r="38682" spans="1:2">
      <c r="A38682" s="1">
        <v>2080100327748</v>
      </c>
      <c r="B38682" t="s">
        <v>36430</v>
      </c>
    </row>
    <row r="38683" spans="1:2">
      <c r="A38683" s="1">
        <v>2080100327755</v>
      </c>
      <c r="B38683" t="s">
        <v>36431</v>
      </c>
    </row>
    <row r="38684" spans="1:2">
      <c r="A38684" s="1">
        <v>2080100327762</v>
      </c>
      <c r="B38684" t="s">
        <v>36432</v>
      </c>
    </row>
    <row r="38685" spans="1:2">
      <c r="A38685" s="1">
        <v>2080100327779</v>
      </c>
      <c r="B38685" t="s">
        <v>36433</v>
      </c>
    </row>
    <row r="38686" spans="1:2">
      <c r="A38686" s="1">
        <v>2080100327786</v>
      </c>
      <c r="B38686" t="s">
        <v>36434</v>
      </c>
    </row>
    <row r="38687" spans="1:2">
      <c r="A38687" s="1">
        <v>2080100327793</v>
      </c>
      <c r="B38687" t="s">
        <v>36435</v>
      </c>
    </row>
    <row r="38688" spans="1:2">
      <c r="A38688" s="1">
        <v>2080100327809</v>
      </c>
      <c r="B38688" t="s">
        <v>36436</v>
      </c>
    </row>
    <row r="38689" spans="1:2">
      <c r="A38689" s="1">
        <v>2080100327816</v>
      </c>
      <c r="B38689" t="s">
        <v>36437</v>
      </c>
    </row>
    <row r="38690" spans="1:2">
      <c r="A38690" s="1">
        <v>2080100327823</v>
      </c>
      <c r="B38690" t="s">
        <v>36438</v>
      </c>
    </row>
    <row r="38691" spans="1:2">
      <c r="A38691" s="1">
        <v>2080100327830</v>
      </c>
      <c r="B38691" t="s">
        <v>36439</v>
      </c>
    </row>
    <row r="38692" spans="1:2">
      <c r="A38692" s="1">
        <v>2080100327847</v>
      </c>
      <c r="B38692" t="s">
        <v>36440</v>
      </c>
    </row>
    <row r="38693" spans="1:2">
      <c r="A38693" s="1">
        <v>2080100327854</v>
      </c>
      <c r="B38693" t="s">
        <v>36441</v>
      </c>
    </row>
    <row r="38694" spans="1:2">
      <c r="A38694" s="1">
        <v>2080100327861</v>
      </c>
      <c r="B38694" t="s">
        <v>36442</v>
      </c>
    </row>
    <row r="38695" spans="1:2">
      <c r="A38695" s="1">
        <v>2080100327878</v>
      </c>
      <c r="B38695" t="s">
        <v>36443</v>
      </c>
    </row>
    <row r="38696" spans="1:2">
      <c r="A38696" s="1">
        <v>2080100327885</v>
      </c>
      <c r="B38696" t="s">
        <v>36444</v>
      </c>
    </row>
    <row r="38697" spans="1:2">
      <c r="A38697" s="1">
        <v>2080100327892</v>
      </c>
      <c r="B38697" t="e">
        <f>+SJG-BRACKET AIRCON VIKING AC00</f>
        <v>#NAME?</v>
      </c>
    </row>
    <row r="38698" spans="1:2">
      <c r="A38698" s="1">
        <v>2080100327908</v>
      </c>
      <c r="B38698" t="e">
        <f>+SJG-WHEEL RUBBER VIKING PQ803</f>
        <v>#NAME?</v>
      </c>
    </row>
    <row r="38699" spans="1:2">
      <c r="A38699" s="1">
        <v>2080100327915</v>
      </c>
      <c r="B38699" t="s">
        <v>36445</v>
      </c>
    </row>
    <row r="38700" spans="1:2">
      <c r="A38700" s="1">
        <v>2080100327922</v>
      </c>
      <c r="B38700" t="s">
        <v>36446</v>
      </c>
    </row>
    <row r="38701" spans="1:2">
      <c r="A38701" s="1">
        <v>2080100327939</v>
      </c>
      <c r="B38701" t="s">
        <v>36447</v>
      </c>
    </row>
    <row r="38702" spans="1:2">
      <c r="A38702" s="1">
        <v>2080100327946</v>
      </c>
      <c r="B38702" t="s">
        <v>36448</v>
      </c>
    </row>
    <row r="38703" spans="1:2">
      <c r="A38703" s="1">
        <v>2080100327953</v>
      </c>
      <c r="B38703" t="s">
        <v>36449</v>
      </c>
    </row>
    <row r="38704" spans="1:2">
      <c r="A38704" s="1">
        <v>2080100327960</v>
      </c>
      <c r="B38704" t="s">
        <v>36450</v>
      </c>
    </row>
    <row r="38705" spans="1:2">
      <c r="A38705" s="1">
        <v>2080100327977</v>
      </c>
      <c r="B38705" t="s">
        <v>36451</v>
      </c>
    </row>
    <row r="38706" spans="1:2">
      <c r="A38706" s="1">
        <v>2080100327984</v>
      </c>
      <c r="B38706" t="s">
        <v>36452</v>
      </c>
    </row>
    <row r="38707" spans="1:2">
      <c r="A38707" s="1">
        <v>2080100327991</v>
      </c>
      <c r="B38707" t="s">
        <v>36453</v>
      </c>
    </row>
    <row r="38708" spans="1:2">
      <c r="A38708" s="1">
        <v>2080100328004</v>
      </c>
      <c r="B38708" t="s">
        <v>36454</v>
      </c>
    </row>
    <row r="38709" spans="1:2">
      <c r="A38709" s="1">
        <v>2080100328011</v>
      </c>
      <c r="B38709" t="s">
        <v>36455</v>
      </c>
    </row>
    <row r="38710" spans="1:2">
      <c r="A38710" s="1">
        <v>2080100328028</v>
      </c>
      <c r="B38710" t="s">
        <v>36456</v>
      </c>
    </row>
    <row r="38711" spans="1:2">
      <c r="A38711" s="1">
        <v>2080100328035</v>
      </c>
      <c r="B38711" t="s">
        <v>36457</v>
      </c>
    </row>
    <row r="38712" spans="1:2">
      <c r="A38712" s="1">
        <v>2080100328042</v>
      </c>
      <c r="B38712" t="s">
        <v>36458</v>
      </c>
    </row>
    <row r="38713" spans="1:2">
      <c r="A38713" s="1">
        <v>2080100328059</v>
      </c>
      <c r="B38713" t="s">
        <v>36459</v>
      </c>
    </row>
    <row r="38714" spans="1:2">
      <c r="A38714" s="1">
        <v>2080100328066</v>
      </c>
      <c r="B38714" t="s">
        <v>36460</v>
      </c>
    </row>
    <row r="38715" spans="1:2">
      <c r="A38715" s="1">
        <v>2080100328073</v>
      </c>
      <c r="B38715" t="s">
        <v>24632</v>
      </c>
    </row>
    <row r="38716" spans="1:2">
      <c r="A38716" s="1">
        <v>2080100328080</v>
      </c>
      <c r="B38716" t="s">
        <v>24633</v>
      </c>
    </row>
    <row r="38717" spans="1:2">
      <c r="A38717" s="1">
        <v>2080100328097</v>
      </c>
      <c r="B38717" t="s">
        <v>24634</v>
      </c>
    </row>
    <row r="38718" spans="1:2">
      <c r="A38718" s="1">
        <v>2080100328103</v>
      </c>
      <c r="B38718" t="s">
        <v>24635</v>
      </c>
    </row>
    <row r="38719" spans="1:2">
      <c r="A38719" s="1">
        <v>2080100328110</v>
      </c>
      <c r="B38719" t="s">
        <v>36461</v>
      </c>
    </row>
    <row r="38720" spans="1:2">
      <c r="A38720" s="1">
        <v>2080100328127</v>
      </c>
      <c r="B38720" t="s">
        <v>36462</v>
      </c>
    </row>
    <row r="38721" spans="1:2">
      <c r="A38721" s="1">
        <v>2080100328134</v>
      </c>
      <c r="B38721" t="s">
        <v>36463</v>
      </c>
    </row>
    <row r="38722" spans="1:2">
      <c r="A38722" s="1">
        <v>2080100328141</v>
      </c>
      <c r="B38722" t="s">
        <v>36464</v>
      </c>
    </row>
    <row r="38723" spans="1:2">
      <c r="A38723" s="1">
        <v>2080100328158</v>
      </c>
      <c r="B38723" t="s">
        <v>36465</v>
      </c>
    </row>
    <row r="38724" spans="1:2">
      <c r="A38724" s="1">
        <v>2080100328165</v>
      </c>
      <c r="B38724" t="s">
        <v>36466</v>
      </c>
    </row>
    <row r="38725" spans="1:2">
      <c r="A38725" s="1">
        <v>2080100328172</v>
      </c>
      <c r="B38725" t="s">
        <v>36467</v>
      </c>
    </row>
    <row r="38726" spans="1:2">
      <c r="A38726" s="1">
        <v>2080100328189</v>
      </c>
      <c r="B38726" t="s">
        <v>36468</v>
      </c>
    </row>
    <row r="38727" spans="1:2">
      <c r="A38727" s="1">
        <v>2080100328196</v>
      </c>
      <c r="B38727" t="s">
        <v>36469</v>
      </c>
    </row>
    <row r="38728" spans="1:2">
      <c r="A38728" s="1">
        <v>2080100328202</v>
      </c>
      <c r="B38728" t="s">
        <v>36470</v>
      </c>
    </row>
    <row r="38729" spans="1:2">
      <c r="A38729" s="1">
        <v>2080100328219</v>
      </c>
      <c r="B38729" t="s">
        <v>36471</v>
      </c>
    </row>
    <row r="38730" spans="1:2">
      <c r="A38730" s="1">
        <v>2080100328226</v>
      </c>
      <c r="B38730" t="s">
        <v>36472</v>
      </c>
    </row>
    <row r="38731" spans="1:2">
      <c r="A38731" s="1">
        <v>2080100328233</v>
      </c>
      <c r="B38731" t="s">
        <v>36473</v>
      </c>
    </row>
    <row r="38732" spans="1:2">
      <c r="A38732" s="1">
        <v>2080100328240</v>
      </c>
      <c r="B38732" t="s">
        <v>36474</v>
      </c>
    </row>
    <row r="38733" spans="1:2">
      <c r="A38733" s="1">
        <v>2080100328257</v>
      </c>
      <c r="B38733" t="s">
        <v>36475</v>
      </c>
    </row>
    <row r="38734" spans="1:2">
      <c r="A38734" s="1">
        <v>2080100328264</v>
      </c>
      <c r="B38734" t="s">
        <v>36476</v>
      </c>
    </row>
    <row r="38735" spans="1:2">
      <c r="A38735" s="1">
        <v>2080100328271</v>
      </c>
      <c r="B38735" t="s">
        <v>36477</v>
      </c>
    </row>
    <row r="38736" spans="1:2">
      <c r="A38736" s="1">
        <v>2080100328288</v>
      </c>
      <c r="B38736" t="s">
        <v>36478</v>
      </c>
    </row>
    <row r="38737" spans="1:2">
      <c r="A38737" s="1">
        <v>2080100328295</v>
      </c>
      <c r="B38737" t="s">
        <v>36479</v>
      </c>
    </row>
    <row r="38738" spans="1:2">
      <c r="A38738" s="1">
        <v>2080100328301</v>
      </c>
      <c r="B38738" t="s">
        <v>36480</v>
      </c>
    </row>
    <row r="38739" spans="1:2">
      <c r="A38739" s="1">
        <v>2080100328318</v>
      </c>
      <c r="B38739" t="s">
        <v>36481</v>
      </c>
    </row>
    <row r="38740" spans="1:2">
      <c r="A38740" s="1">
        <v>2080100328325</v>
      </c>
      <c r="B38740" t="s">
        <v>36482</v>
      </c>
    </row>
    <row r="38741" spans="1:2">
      <c r="A38741" s="1">
        <v>2080100328332</v>
      </c>
      <c r="B38741" t="s">
        <v>36483</v>
      </c>
    </row>
    <row r="38742" spans="1:2">
      <c r="A38742" s="1">
        <v>2080100328349</v>
      </c>
      <c r="B38742" t="s">
        <v>36484</v>
      </c>
    </row>
    <row r="38743" spans="1:2">
      <c r="A38743" s="1">
        <v>2080100328356</v>
      </c>
      <c r="B38743" t="s">
        <v>36485</v>
      </c>
    </row>
    <row r="38744" spans="1:2">
      <c r="A38744" s="1">
        <v>2080100328363</v>
      </c>
      <c r="B38744" t="s">
        <v>36486</v>
      </c>
    </row>
    <row r="38745" spans="1:2">
      <c r="A38745" s="1">
        <v>2080100328370</v>
      </c>
      <c r="B38745" t="s">
        <v>36487</v>
      </c>
    </row>
    <row r="38746" spans="1:2">
      <c r="A38746" s="1">
        <v>2080100328387</v>
      </c>
      <c r="B38746" t="s">
        <v>36488</v>
      </c>
    </row>
    <row r="38747" spans="1:2">
      <c r="A38747" s="1">
        <v>2080100328394</v>
      </c>
      <c r="B38747" t="s">
        <v>36489</v>
      </c>
    </row>
    <row r="38748" spans="1:2">
      <c r="A38748" s="1">
        <v>2080100328400</v>
      </c>
      <c r="B38748" t="s">
        <v>36490</v>
      </c>
    </row>
    <row r="38749" spans="1:2">
      <c r="A38749" s="1">
        <v>2080100328417</v>
      </c>
      <c r="B38749" t="s">
        <v>36491</v>
      </c>
    </row>
    <row r="38750" spans="1:2">
      <c r="A38750" s="1">
        <v>2080100328424</v>
      </c>
      <c r="B38750" t="s">
        <v>36492</v>
      </c>
    </row>
    <row r="38751" spans="1:2">
      <c r="A38751" s="1">
        <v>2080100328431</v>
      </c>
      <c r="B38751" t="s">
        <v>36493</v>
      </c>
    </row>
    <row r="38752" spans="1:2">
      <c r="A38752" s="1">
        <v>2080100328448</v>
      </c>
      <c r="B38752" t="s">
        <v>36494</v>
      </c>
    </row>
    <row r="38753" spans="1:2">
      <c r="A38753" s="1">
        <v>2080100328455</v>
      </c>
      <c r="B38753" t="s">
        <v>36495</v>
      </c>
    </row>
    <row r="38754" spans="1:2">
      <c r="A38754" s="1">
        <v>2080100328462</v>
      </c>
      <c r="B38754" t="s">
        <v>36496</v>
      </c>
    </row>
    <row r="38755" spans="1:2">
      <c r="A38755" s="1">
        <v>2080100328479</v>
      </c>
      <c r="B38755" t="s">
        <v>36497</v>
      </c>
    </row>
    <row r="38756" spans="1:2">
      <c r="A38756" s="1">
        <v>2080100328486</v>
      </c>
      <c r="B38756" t="s">
        <v>36498</v>
      </c>
    </row>
    <row r="38757" spans="1:2">
      <c r="A38757" s="1">
        <v>2080100328493</v>
      </c>
      <c r="B38757" t="s">
        <v>36499</v>
      </c>
    </row>
    <row r="38758" spans="1:2">
      <c r="A38758" s="1">
        <v>2080100328509</v>
      </c>
      <c r="B38758" t="s">
        <v>36500</v>
      </c>
    </row>
    <row r="38759" spans="1:2">
      <c r="A38759" s="1">
        <v>2080100328516</v>
      </c>
      <c r="B38759" t="s">
        <v>36501</v>
      </c>
    </row>
    <row r="38760" spans="1:2">
      <c r="A38760" s="1">
        <v>2080100328523</v>
      </c>
      <c r="B38760" t="s">
        <v>36502</v>
      </c>
    </row>
    <row r="38761" spans="1:2">
      <c r="A38761" s="1">
        <v>2080100328530</v>
      </c>
      <c r="B38761" t="s">
        <v>36503</v>
      </c>
    </row>
    <row r="38762" spans="1:2">
      <c r="A38762" s="1">
        <v>2080100328547</v>
      </c>
      <c r="B38762" t="s">
        <v>36504</v>
      </c>
    </row>
    <row r="38763" spans="1:2">
      <c r="A38763" s="1">
        <v>2080100328554</v>
      </c>
      <c r="B38763" t="s">
        <v>36505</v>
      </c>
    </row>
    <row r="38764" spans="1:2">
      <c r="A38764" s="1">
        <v>2080100328561</v>
      </c>
      <c r="B38764" t="s">
        <v>36506</v>
      </c>
    </row>
    <row r="38765" spans="1:2">
      <c r="A38765" s="1">
        <v>2080100328578</v>
      </c>
      <c r="B38765" t="s">
        <v>36507</v>
      </c>
    </row>
    <row r="38766" spans="1:2">
      <c r="A38766" s="1">
        <v>2080100328585</v>
      </c>
      <c r="B38766" t="s">
        <v>36508</v>
      </c>
    </row>
    <row r="38767" spans="1:2">
      <c r="A38767" s="1">
        <v>2080100328592</v>
      </c>
      <c r="B38767" t="s">
        <v>36509</v>
      </c>
    </row>
    <row r="38768" spans="1:2">
      <c r="A38768" s="1">
        <v>2080100328608</v>
      </c>
      <c r="B38768" t="s">
        <v>36510</v>
      </c>
    </row>
    <row r="38769" spans="1:2">
      <c r="A38769" s="1">
        <v>2080100328615</v>
      </c>
      <c r="B38769" t="e">
        <f>+T-BIDET RINSETECH RQ300-A1 DALMATIAN</f>
        <v>#NAME?</v>
      </c>
    </row>
    <row r="38770" spans="1:2">
      <c r="A38770" s="1">
        <v>2080100328622</v>
      </c>
      <c r="B38770" t="s">
        <v>36511</v>
      </c>
    </row>
    <row r="38771" spans="1:2">
      <c r="A38771" s="1">
        <v>2080100328639</v>
      </c>
      <c r="B38771" t="s">
        <v>36512</v>
      </c>
    </row>
    <row r="38772" spans="1:2">
      <c r="A38772" s="1">
        <v>2080100328646</v>
      </c>
      <c r="B38772" t="s">
        <v>36513</v>
      </c>
    </row>
    <row r="38773" spans="1:2">
      <c r="A38773" s="1">
        <v>2080100328653</v>
      </c>
      <c r="B38773" t="s">
        <v>36514</v>
      </c>
    </row>
    <row r="38774" spans="1:2">
      <c r="A38774" s="1">
        <v>2080100328660</v>
      </c>
      <c r="B38774" t="s">
        <v>36515</v>
      </c>
    </row>
    <row r="38775" spans="1:2">
      <c r="A38775" s="1">
        <v>2080100328677</v>
      </c>
      <c r="B38775" t="s">
        <v>36516</v>
      </c>
    </row>
    <row r="38776" spans="1:2">
      <c r="A38776" s="1">
        <v>2080100328684</v>
      </c>
      <c r="B38776" t="s">
        <v>36517</v>
      </c>
    </row>
    <row r="38777" spans="1:2">
      <c r="A38777" s="1">
        <v>2080100328691</v>
      </c>
      <c r="B38777" t="s">
        <v>36518</v>
      </c>
    </row>
    <row r="38778" spans="1:2">
      <c r="A38778" s="1">
        <v>2080100328707</v>
      </c>
      <c r="B38778" t="s">
        <v>36519</v>
      </c>
    </row>
    <row r="38779" spans="1:2">
      <c r="A38779" s="1">
        <v>2080100328714</v>
      </c>
      <c r="B38779" t="s">
        <v>36520</v>
      </c>
    </row>
    <row r="38780" spans="1:2">
      <c r="A38780" s="1">
        <v>2080100328721</v>
      </c>
      <c r="B38780" t="s">
        <v>36521</v>
      </c>
    </row>
    <row r="38781" spans="1:2">
      <c r="A38781" s="1">
        <v>2080100328738</v>
      </c>
      <c r="B38781" t="s">
        <v>36522</v>
      </c>
    </row>
    <row r="38782" spans="1:2">
      <c r="A38782" s="1">
        <v>2080100328745</v>
      </c>
      <c r="B38782" t="s">
        <v>36523</v>
      </c>
    </row>
    <row r="38783" spans="1:2">
      <c r="A38783" s="1">
        <v>2080100328752</v>
      </c>
      <c r="B38783" t="s">
        <v>36524</v>
      </c>
    </row>
    <row r="38784" spans="1:2">
      <c r="A38784" s="1">
        <v>2080100328769</v>
      </c>
      <c r="B38784" t="s">
        <v>36525</v>
      </c>
    </row>
    <row r="38785" spans="1:2">
      <c r="A38785" s="1">
        <v>2080100328776</v>
      </c>
      <c r="B38785" t="s">
        <v>36526</v>
      </c>
    </row>
    <row r="38786" spans="1:2">
      <c r="A38786" s="1">
        <v>2080100328783</v>
      </c>
      <c r="B38786" t="s">
        <v>36527</v>
      </c>
    </row>
    <row r="38787" spans="1:2">
      <c r="A38787" s="1">
        <v>2080100328790</v>
      </c>
      <c r="B38787" t="s">
        <v>36528</v>
      </c>
    </row>
    <row r="38788" spans="1:2">
      <c r="A38788" s="1">
        <v>2080100328806</v>
      </c>
      <c r="B38788" t="s">
        <v>36529</v>
      </c>
    </row>
    <row r="38789" spans="1:2">
      <c r="A38789" s="1">
        <v>2080100328813</v>
      </c>
      <c r="B38789" t="s">
        <v>36530</v>
      </c>
    </row>
    <row r="38790" spans="1:2">
      <c r="A38790" s="1">
        <v>2080100328820</v>
      </c>
      <c r="B38790" t="s">
        <v>36531</v>
      </c>
    </row>
    <row r="38791" spans="1:2">
      <c r="A38791" s="1">
        <v>2080100328837</v>
      </c>
      <c r="B38791" t="s">
        <v>36532</v>
      </c>
    </row>
    <row r="38792" spans="1:2">
      <c r="A38792" s="1">
        <v>2080100328844</v>
      </c>
      <c r="B38792" t="s">
        <v>36533</v>
      </c>
    </row>
    <row r="38793" spans="1:2">
      <c r="A38793" s="1">
        <v>2080100328851</v>
      </c>
      <c r="B38793" t="s">
        <v>36534</v>
      </c>
    </row>
    <row r="38794" spans="1:2">
      <c r="A38794" s="1">
        <v>2080100328868</v>
      </c>
      <c r="B38794" t="s">
        <v>36535</v>
      </c>
    </row>
    <row r="38795" spans="1:2">
      <c r="A38795" s="1">
        <v>2080100328875</v>
      </c>
      <c r="B38795" t="s">
        <v>36536</v>
      </c>
    </row>
    <row r="38796" spans="1:2">
      <c r="A38796" s="1">
        <v>2080100328882</v>
      </c>
      <c r="B38796" t="s">
        <v>36537</v>
      </c>
    </row>
    <row r="38797" spans="1:2">
      <c r="A38797" s="1">
        <v>2080100328899</v>
      </c>
      <c r="B38797" t="s">
        <v>36538</v>
      </c>
    </row>
    <row r="38798" spans="1:2">
      <c r="A38798" s="1">
        <v>2080100328905</v>
      </c>
      <c r="B38798" t="s">
        <v>36539</v>
      </c>
    </row>
    <row r="38799" spans="1:2">
      <c r="A38799" s="1">
        <v>2080100328912</v>
      </c>
      <c r="B38799" t="s">
        <v>36540</v>
      </c>
    </row>
    <row r="38800" spans="1:2">
      <c r="A38800" s="1">
        <v>2080100328929</v>
      </c>
      <c r="B38800" t="s">
        <v>36541</v>
      </c>
    </row>
    <row r="38801" spans="1:2">
      <c r="A38801" s="1">
        <v>2080100328936</v>
      </c>
      <c r="B38801" t="s">
        <v>36542</v>
      </c>
    </row>
    <row r="38802" spans="1:2">
      <c r="A38802" s="1">
        <v>2080100328943</v>
      </c>
      <c r="B38802" t="s">
        <v>36543</v>
      </c>
    </row>
    <row r="38803" spans="1:2">
      <c r="A38803" s="1">
        <v>2080100328950</v>
      </c>
      <c r="B38803" t="s">
        <v>36544</v>
      </c>
    </row>
    <row r="38804" spans="1:2">
      <c r="A38804" s="1">
        <v>2080100328967</v>
      </c>
      <c r="B38804" t="s">
        <v>36545</v>
      </c>
    </row>
    <row r="38805" spans="1:2">
      <c r="A38805" s="1">
        <v>2080100328974</v>
      </c>
      <c r="B38805" t="s">
        <v>36546</v>
      </c>
    </row>
    <row r="38806" spans="1:2">
      <c r="A38806" s="1">
        <v>2080100328981</v>
      </c>
      <c r="B38806" t="s">
        <v>36547</v>
      </c>
    </row>
    <row r="38807" spans="1:2">
      <c r="A38807" s="1">
        <v>2080100328998</v>
      </c>
      <c r="B38807" t="s">
        <v>36548</v>
      </c>
    </row>
    <row r="38808" spans="1:2">
      <c r="A38808" s="1">
        <v>2080100329001</v>
      </c>
      <c r="B38808" t="s">
        <v>36549</v>
      </c>
    </row>
    <row r="38809" spans="1:2">
      <c r="A38809" s="1">
        <v>2080100329018</v>
      </c>
      <c r="B38809" t="s">
        <v>36550</v>
      </c>
    </row>
    <row r="38810" spans="1:2">
      <c r="A38810" s="1">
        <v>2080100329025</v>
      </c>
      <c r="B38810" t="s">
        <v>36551</v>
      </c>
    </row>
    <row r="38811" spans="1:2">
      <c r="A38811" s="1">
        <v>2080100329032</v>
      </c>
      <c r="B38811" t="s">
        <v>36552</v>
      </c>
    </row>
    <row r="38812" spans="1:2">
      <c r="A38812" s="1">
        <v>2080100329049</v>
      </c>
      <c r="B38812" t="s">
        <v>36553</v>
      </c>
    </row>
    <row r="38813" spans="1:2">
      <c r="A38813" s="1">
        <v>2080100329056</v>
      </c>
      <c r="B38813" t="s">
        <v>36554</v>
      </c>
    </row>
    <row r="38814" spans="1:2">
      <c r="A38814" s="1">
        <v>2080100329063</v>
      </c>
      <c r="B38814" t="s">
        <v>36555</v>
      </c>
    </row>
    <row r="38815" spans="1:2">
      <c r="A38815" s="1">
        <v>2080100329070</v>
      </c>
      <c r="B38815" t="s">
        <v>36556</v>
      </c>
    </row>
    <row r="38816" spans="1:2">
      <c r="A38816" s="1">
        <v>2080100329087</v>
      </c>
      <c r="B38816" t="s">
        <v>36557</v>
      </c>
    </row>
    <row r="38817" spans="1:2">
      <c r="A38817" s="1">
        <v>2080100329094</v>
      </c>
      <c r="B38817" t="s">
        <v>36558</v>
      </c>
    </row>
    <row r="38818" spans="1:2">
      <c r="A38818" s="1">
        <v>2080100329100</v>
      </c>
      <c r="B38818" t="s">
        <v>36559</v>
      </c>
    </row>
    <row r="38819" spans="1:2">
      <c r="A38819" s="1">
        <v>2080100329117</v>
      </c>
      <c r="B38819" t="s">
        <v>36560</v>
      </c>
    </row>
    <row r="38820" spans="1:2">
      <c r="A38820" s="1">
        <v>2080100329124</v>
      </c>
      <c r="B38820" t="s">
        <v>36561</v>
      </c>
    </row>
    <row r="38821" spans="1:2">
      <c r="A38821" s="1">
        <v>2080100329131</v>
      </c>
      <c r="B38821" t="s">
        <v>36562</v>
      </c>
    </row>
    <row r="38822" spans="1:2">
      <c r="A38822" s="1">
        <v>2080100329148</v>
      </c>
      <c r="B38822" t="s">
        <v>36563</v>
      </c>
    </row>
    <row r="38823" spans="1:2">
      <c r="A38823" s="1">
        <v>2080100329155</v>
      </c>
      <c r="B38823" t="s">
        <v>36564</v>
      </c>
    </row>
    <row r="38824" spans="1:2">
      <c r="A38824" s="1">
        <v>2080100329162</v>
      </c>
      <c r="B38824" t="s">
        <v>36565</v>
      </c>
    </row>
    <row r="38825" spans="1:2">
      <c r="A38825" s="1">
        <v>2080100329179</v>
      </c>
      <c r="B38825" t="s">
        <v>36566</v>
      </c>
    </row>
    <row r="38826" spans="1:2">
      <c r="A38826" s="1">
        <v>2080100329186</v>
      </c>
      <c r="B38826" t="s">
        <v>36567</v>
      </c>
    </row>
    <row r="38827" spans="1:2">
      <c r="A38827" s="1">
        <v>2080100329193</v>
      </c>
      <c r="B38827" t="s">
        <v>36568</v>
      </c>
    </row>
    <row r="38828" spans="1:2">
      <c r="A38828" s="1">
        <v>2080100329209</v>
      </c>
      <c r="B38828" t="s">
        <v>36569</v>
      </c>
    </row>
    <row r="38829" spans="1:2">
      <c r="A38829" s="1">
        <v>2080100329216</v>
      </c>
      <c r="B38829" t="s">
        <v>36570</v>
      </c>
    </row>
    <row r="38830" spans="1:2">
      <c r="A38830" s="1">
        <v>2080100329223</v>
      </c>
      <c r="B38830" t="s">
        <v>36571</v>
      </c>
    </row>
    <row r="38831" spans="1:2">
      <c r="A38831" s="1">
        <v>2080100329230</v>
      </c>
      <c r="B38831" t="s">
        <v>36572</v>
      </c>
    </row>
    <row r="38832" spans="1:2">
      <c r="A38832" s="1">
        <v>2080100329247</v>
      </c>
      <c r="B38832" t="s">
        <v>36573</v>
      </c>
    </row>
    <row r="38833" spans="1:2">
      <c r="A38833" s="1">
        <v>2080100329254</v>
      </c>
      <c r="B38833" t="s">
        <v>36574</v>
      </c>
    </row>
    <row r="38834" spans="1:2">
      <c r="A38834" s="1">
        <v>2080100329261</v>
      </c>
      <c r="B38834" t="s">
        <v>36575</v>
      </c>
    </row>
    <row r="38835" spans="1:2">
      <c r="A38835" s="1">
        <v>2080100329278</v>
      </c>
      <c r="B38835" t="s">
        <v>36576</v>
      </c>
    </row>
    <row r="38836" spans="1:2">
      <c r="A38836" s="1">
        <v>2080100329285</v>
      </c>
      <c r="B38836" t="s">
        <v>36577</v>
      </c>
    </row>
    <row r="38837" spans="1:2">
      <c r="A38837" s="1">
        <v>2080100329292</v>
      </c>
      <c r="B38837" t="s">
        <v>36578</v>
      </c>
    </row>
    <row r="38838" spans="1:2">
      <c r="A38838" s="1">
        <v>2080100329308</v>
      </c>
      <c r="B38838" t="s">
        <v>36579</v>
      </c>
    </row>
    <row r="38839" spans="1:2">
      <c r="A38839" s="1">
        <v>2080100329315</v>
      </c>
      <c r="B38839" t="s">
        <v>36580</v>
      </c>
    </row>
    <row r="38840" spans="1:2">
      <c r="A38840" s="1">
        <v>2080100329322</v>
      </c>
      <c r="B38840" t="s">
        <v>36581</v>
      </c>
    </row>
    <row r="38841" spans="1:2">
      <c r="A38841" s="1">
        <v>2080100329339</v>
      </c>
      <c r="B38841" t="s">
        <v>36582</v>
      </c>
    </row>
    <row r="38842" spans="1:2">
      <c r="A38842" s="1">
        <v>2080100329346</v>
      </c>
      <c r="B38842" t="s">
        <v>36583</v>
      </c>
    </row>
    <row r="38843" spans="1:2">
      <c r="A38843" s="1">
        <v>2080100329353</v>
      </c>
      <c r="B38843" t="s">
        <v>36584</v>
      </c>
    </row>
    <row r="38844" spans="1:2">
      <c r="A38844" s="1">
        <v>2080100329360</v>
      </c>
      <c r="B38844" t="s">
        <v>36585</v>
      </c>
    </row>
    <row r="38845" spans="1:2">
      <c r="A38845" s="1">
        <v>2080100329377</v>
      </c>
      <c r="B38845" t="s">
        <v>36586</v>
      </c>
    </row>
    <row r="38846" spans="1:2">
      <c r="A38846" s="1">
        <v>2080100329384</v>
      </c>
      <c r="B38846" t="s">
        <v>36587</v>
      </c>
    </row>
    <row r="38847" spans="1:2">
      <c r="A38847" s="1">
        <v>2080100329391</v>
      </c>
      <c r="B38847" t="s">
        <v>36588</v>
      </c>
    </row>
    <row r="38848" spans="1:2">
      <c r="A38848" s="1">
        <v>2080100329407</v>
      </c>
      <c r="B38848" t="s">
        <v>36589</v>
      </c>
    </row>
    <row r="38849" spans="1:2">
      <c r="A38849" s="1">
        <v>2080100329414</v>
      </c>
      <c r="B38849" t="s">
        <v>36590</v>
      </c>
    </row>
    <row r="38850" spans="1:2">
      <c r="A38850" s="1">
        <v>2080100329421</v>
      </c>
      <c r="B38850" t="s">
        <v>36591</v>
      </c>
    </row>
    <row r="38851" spans="1:2">
      <c r="A38851" s="1">
        <v>2080100329438</v>
      </c>
      <c r="B38851" t="s">
        <v>36592</v>
      </c>
    </row>
    <row r="38852" spans="1:2">
      <c r="A38852" s="1">
        <v>2080100329445</v>
      </c>
      <c r="B38852" t="s">
        <v>36593</v>
      </c>
    </row>
    <row r="38853" spans="1:2">
      <c r="A38853" s="1">
        <v>2080100329452</v>
      </c>
      <c r="B38853" t="s">
        <v>36594</v>
      </c>
    </row>
    <row r="38854" spans="1:2">
      <c r="A38854" s="1">
        <v>2080100329469</v>
      </c>
      <c r="B38854" t="s">
        <v>36595</v>
      </c>
    </row>
    <row r="38855" spans="1:2">
      <c r="A38855" s="1">
        <v>2080100329476</v>
      </c>
      <c r="B38855" t="s">
        <v>36596</v>
      </c>
    </row>
    <row r="38856" spans="1:2">
      <c r="A38856" s="1">
        <v>2080100329483</v>
      </c>
      <c r="B38856" t="s">
        <v>36597</v>
      </c>
    </row>
    <row r="38857" spans="1:2">
      <c r="A38857" s="1">
        <v>2080100329490</v>
      </c>
      <c r="B38857" t="s">
        <v>36598</v>
      </c>
    </row>
    <row r="38858" spans="1:2">
      <c r="A38858" s="1">
        <v>2080100329506</v>
      </c>
      <c r="B38858" t="s">
        <v>36599</v>
      </c>
    </row>
    <row r="38859" spans="1:2">
      <c r="A38859" s="1">
        <v>2080100329513</v>
      </c>
      <c r="B38859" t="s">
        <v>36600</v>
      </c>
    </row>
    <row r="38860" spans="1:2">
      <c r="A38860" s="1">
        <v>2080100329520</v>
      </c>
      <c r="B38860" t="s">
        <v>36601</v>
      </c>
    </row>
    <row r="38861" spans="1:2">
      <c r="A38861" s="1">
        <v>2080100329537</v>
      </c>
      <c r="B38861" t="s">
        <v>36602</v>
      </c>
    </row>
    <row r="38862" spans="1:2">
      <c r="A38862" s="1">
        <v>2080100329544</v>
      </c>
      <c r="B38862" t="s">
        <v>36603</v>
      </c>
    </row>
    <row r="38863" spans="1:2">
      <c r="A38863" s="1">
        <v>2080100329551</v>
      </c>
      <c r="B38863" t="s">
        <v>36604</v>
      </c>
    </row>
    <row r="38864" spans="1:2">
      <c r="A38864" s="1">
        <v>2080100329568</v>
      </c>
      <c r="B38864" t="s">
        <v>36605</v>
      </c>
    </row>
    <row r="38865" spans="1:2">
      <c r="A38865" s="1">
        <v>2080100329575</v>
      </c>
      <c r="B38865" t="s">
        <v>36606</v>
      </c>
    </row>
    <row r="38866" spans="1:2">
      <c r="A38866" s="1">
        <v>2080100329582</v>
      </c>
      <c r="B38866" t="s">
        <v>36607</v>
      </c>
    </row>
    <row r="38867" spans="1:2">
      <c r="A38867" s="1">
        <v>2080100329599</v>
      </c>
      <c r="B38867" t="s">
        <v>36608</v>
      </c>
    </row>
    <row r="38868" spans="1:2">
      <c r="A38868" s="1">
        <v>2080100329605</v>
      </c>
      <c r="B38868" t="s">
        <v>36609</v>
      </c>
    </row>
    <row r="38869" spans="1:2">
      <c r="A38869" s="1">
        <v>2080100329612</v>
      </c>
      <c r="B38869" t="s">
        <v>36610</v>
      </c>
    </row>
    <row r="38870" spans="1:2">
      <c r="A38870" s="1">
        <v>2080100329629</v>
      </c>
      <c r="B38870" t="s">
        <v>36611</v>
      </c>
    </row>
    <row r="38871" spans="1:2">
      <c r="A38871" s="1">
        <v>2080100329636</v>
      </c>
      <c r="B38871" t="s">
        <v>36612</v>
      </c>
    </row>
    <row r="38872" spans="1:2">
      <c r="A38872" s="1">
        <v>2080100329643</v>
      </c>
      <c r="B38872" t="s">
        <v>36613</v>
      </c>
    </row>
    <row r="38873" spans="1:2">
      <c r="A38873" s="1">
        <v>2080100329650</v>
      </c>
      <c r="B38873" t="s">
        <v>36614</v>
      </c>
    </row>
    <row r="38874" spans="1:2">
      <c r="A38874" s="1">
        <v>2080100329667</v>
      </c>
      <c r="B38874" t="s">
        <v>36615</v>
      </c>
    </row>
    <row r="38875" spans="1:2">
      <c r="A38875" s="1">
        <v>2080100329674</v>
      </c>
      <c r="B38875" t="s">
        <v>36616</v>
      </c>
    </row>
    <row r="38876" spans="1:2">
      <c r="A38876" s="1">
        <v>2080100329681</v>
      </c>
      <c r="B38876" t="s">
        <v>36617</v>
      </c>
    </row>
    <row r="38877" spans="1:2">
      <c r="A38877" s="1">
        <v>2080100329698</v>
      </c>
      <c r="B38877" t="s">
        <v>36618</v>
      </c>
    </row>
    <row r="38878" spans="1:2">
      <c r="A38878" s="1">
        <v>2080100329704</v>
      </c>
      <c r="B38878" t="s">
        <v>36619</v>
      </c>
    </row>
    <row r="38879" spans="1:2">
      <c r="A38879" s="1">
        <v>2080100329711</v>
      </c>
      <c r="B38879" t="s">
        <v>36620</v>
      </c>
    </row>
    <row r="38880" spans="1:2">
      <c r="A38880" s="1">
        <v>2080100329728</v>
      </c>
      <c r="B38880" t="s">
        <v>36621</v>
      </c>
    </row>
    <row r="38881" spans="1:2">
      <c r="A38881" s="1">
        <v>2080100329735</v>
      </c>
      <c r="B38881" t="s">
        <v>36622</v>
      </c>
    </row>
    <row r="38882" spans="1:2">
      <c r="A38882" s="1">
        <v>2080100329742</v>
      </c>
      <c r="B38882" t="s">
        <v>36623</v>
      </c>
    </row>
    <row r="38883" spans="1:2">
      <c r="A38883" s="1">
        <v>2080100329759</v>
      </c>
      <c r="B38883" t="s">
        <v>36624</v>
      </c>
    </row>
    <row r="38884" spans="1:2">
      <c r="A38884" s="1">
        <v>2080100329766</v>
      </c>
      <c r="B38884" t="s">
        <v>36625</v>
      </c>
    </row>
    <row r="38885" spans="1:2">
      <c r="A38885" s="1">
        <v>2080100329773</v>
      </c>
      <c r="B38885" t="s">
        <v>36626</v>
      </c>
    </row>
    <row r="38886" spans="1:2">
      <c r="A38886" s="1">
        <v>2080100329780</v>
      </c>
      <c r="B38886" t="s">
        <v>36627</v>
      </c>
    </row>
    <row r="38887" spans="1:2">
      <c r="A38887" s="1">
        <v>2080100329797</v>
      </c>
      <c r="B38887" t="s">
        <v>36628</v>
      </c>
    </row>
    <row r="38888" spans="1:2">
      <c r="A38888" s="1">
        <v>2080100329803</v>
      </c>
      <c r="B38888" t="s">
        <v>36629</v>
      </c>
    </row>
    <row r="38889" spans="1:2">
      <c r="A38889" s="1">
        <v>2080100329810</v>
      </c>
      <c r="B38889" t="s">
        <v>36630</v>
      </c>
    </row>
    <row r="38890" spans="1:2">
      <c r="A38890" s="1">
        <v>2080100329827</v>
      </c>
      <c r="B38890" t="s">
        <v>36631</v>
      </c>
    </row>
    <row r="38891" spans="1:2">
      <c r="A38891" s="1">
        <v>2080100329834</v>
      </c>
      <c r="B38891" t="s">
        <v>36632</v>
      </c>
    </row>
    <row r="38892" spans="1:2">
      <c r="A38892" s="1">
        <v>2080100329841</v>
      </c>
      <c r="B38892" t="s">
        <v>36633</v>
      </c>
    </row>
    <row r="38893" spans="1:2">
      <c r="A38893" s="1">
        <v>2080100329858</v>
      </c>
      <c r="B38893" t="s">
        <v>36634</v>
      </c>
    </row>
    <row r="38894" spans="1:2">
      <c r="A38894" s="1">
        <v>2080100329865</v>
      </c>
      <c r="B38894" t="s">
        <v>36635</v>
      </c>
    </row>
    <row r="38895" spans="1:2">
      <c r="A38895" s="1">
        <v>2080100329872</v>
      </c>
      <c r="B38895" t="s">
        <v>36636</v>
      </c>
    </row>
    <row r="38896" spans="1:2">
      <c r="A38896" s="1">
        <v>2080100329889</v>
      </c>
      <c r="B38896" t="s">
        <v>36637</v>
      </c>
    </row>
    <row r="38897" spans="1:2">
      <c r="A38897" s="1">
        <v>2080100329896</v>
      </c>
      <c r="B38897" t="s">
        <v>36638</v>
      </c>
    </row>
    <row r="38898" spans="1:2">
      <c r="A38898" s="1">
        <v>2080100329902</v>
      </c>
      <c r="B38898" t="s">
        <v>36639</v>
      </c>
    </row>
    <row r="38899" spans="1:2">
      <c r="A38899" s="1">
        <v>2080100329919</v>
      </c>
      <c r="B38899" t="s">
        <v>36640</v>
      </c>
    </row>
    <row r="38900" spans="1:2">
      <c r="A38900" s="1">
        <v>2080100329926</v>
      </c>
      <c r="B38900" t="s">
        <v>36641</v>
      </c>
    </row>
    <row r="38901" spans="1:2">
      <c r="A38901" s="1">
        <v>2080100329933</v>
      </c>
      <c r="B38901" t="s">
        <v>36642</v>
      </c>
    </row>
    <row r="38902" spans="1:2">
      <c r="A38902" s="1">
        <v>2080100329940</v>
      </c>
      <c r="B38902" t="s">
        <v>36643</v>
      </c>
    </row>
    <row r="38903" spans="1:2">
      <c r="A38903" s="1">
        <v>2080100329957</v>
      </c>
      <c r="B38903" t="s">
        <v>36644</v>
      </c>
    </row>
    <row r="38904" spans="1:2">
      <c r="A38904" s="1">
        <v>2080100329964</v>
      </c>
      <c r="B38904" t="s">
        <v>36645</v>
      </c>
    </row>
    <row r="38905" spans="1:2">
      <c r="A38905" s="1">
        <v>2080100329971</v>
      </c>
      <c r="B38905" t="s">
        <v>36646</v>
      </c>
    </row>
    <row r="38906" spans="1:2">
      <c r="A38906" s="1">
        <v>2080100329988</v>
      </c>
      <c r="B38906" t="s">
        <v>36647</v>
      </c>
    </row>
    <row r="38907" spans="1:2">
      <c r="A38907" s="1">
        <v>2080100329995</v>
      </c>
      <c r="B38907" t="s">
        <v>36648</v>
      </c>
    </row>
    <row r="38908" spans="1:2">
      <c r="A38908" s="1">
        <v>2080100330007</v>
      </c>
      <c r="B38908" t="s">
        <v>36649</v>
      </c>
    </row>
    <row r="38909" spans="1:2">
      <c r="A38909" s="1">
        <v>2080100330014</v>
      </c>
      <c r="B38909" t="s">
        <v>36650</v>
      </c>
    </row>
    <row r="38910" spans="1:2">
      <c r="A38910" s="1">
        <v>2080100330021</v>
      </c>
      <c r="B38910" t="s">
        <v>36651</v>
      </c>
    </row>
    <row r="38911" spans="1:2">
      <c r="A38911" s="1">
        <v>2080100330038</v>
      </c>
      <c r="B38911" t="s">
        <v>36652</v>
      </c>
    </row>
    <row r="38912" spans="1:2">
      <c r="A38912" s="1">
        <v>2080100330045</v>
      </c>
      <c r="B38912" t="s">
        <v>36653</v>
      </c>
    </row>
    <row r="38913" spans="1:2">
      <c r="A38913" s="1">
        <v>2080100330052</v>
      </c>
      <c r="B38913" t="s">
        <v>36654</v>
      </c>
    </row>
    <row r="38914" spans="1:2">
      <c r="A38914" s="1">
        <v>2080100330069</v>
      </c>
      <c r="B38914" t="s">
        <v>36655</v>
      </c>
    </row>
    <row r="38915" spans="1:2">
      <c r="A38915" s="1">
        <v>2080100330076</v>
      </c>
      <c r="B38915" t="s">
        <v>36656</v>
      </c>
    </row>
    <row r="38916" spans="1:2">
      <c r="A38916" s="1">
        <v>2080100330083</v>
      </c>
      <c r="B38916" t="s">
        <v>36657</v>
      </c>
    </row>
    <row r="38917" spans="1:2">
      <c r="A38917" s="1">
        <v>2080100330090</v>
      </c>
      <c r="B38917" t="s">
        <v>36658</v>
      </c>
    </row>
    <row r="38918" spans="1:2">
      <c r="A38918" s="1">
        <v>2080100330106</v>
      </c>
      <c r="B38918" t="s">
        <v>36659</v>
      </c>
    </row>
    <row r="38919" spans="1:2">
      <c r="A38919" s="1">
        <v>2080100330113</v>
      </c>
      <c r="B38919" t="s">
        <v>36660</v>
      </c>
    </row>
    <row r="38920" spans="1:2">
      <c r="A38920" s="1">
        <v>2080100330120</v>
      </c>
      <c r="B38920" t="s">
        <v>36661</v>
      </c>
    </row>
    <row r="38921" spans="1:2">
      <c r="A38921" s="1">
        <v>2080100330137</v>
      </c>
      <c r="B38921" t="s">
        <v>36662</v>
      </c>
    </row>
    <row r="38922" spans="1:2">
      <c r="A38922" s="1">
        <v>2080100330144</v>
      </c>
      <c r="B38922" t="s">
        <v>36663</v>
      </c>
    </row>
    <row r="38923" spans="1:2">
      <c r="A38923" s="1">
        <v>2080100330151</v>
      </c>
      <c r="B38923" t="s">
        <v>36664</v>
      </c>
    </row>
    <row r="38924" spans="1:2">
      <c r="A38924" s="1">
        <v>2080100330168</v>
      </c>
      <c r="B38924" t="s">
        <v>36665</v>
      </c>
    </row>
    <row r="38925" spans="1:2">
      <c r="A38925" s="1">
        <v>2080100330175</v>
      </c>
      <c r="B38925" t="s">
        <v>36666</v>
      </c>
    </row>
    <row r="38926" spans="1:2">
      <c r="A38926" s="1">
        <v>2080100330182</v>
      </c>
      <c r="B38926" t="s">
        <v>36667</v>
      </c>
    </row>
    <row r="38927" spans="1:2">
      <c r="A38927" s="1">
        <v>2080100330199</v>
      </c>
      <c r="B38927" t="s">
        <v>36668</v>
      </c>
    </row>
    <row r="38928" spans="1:2">
      <c r="A38928" s="1">
        <v>2080100330205</v>
      </c>
      <c r="B38928" t="s">
        <v>36669</v>
      </c>
    </row>
    <row r="38929" spans="1:2">
      <c r="A38929" s="1">
        <v>2080100330212</v>
      </c>
      <c r="B38929" t="s">
        <v>36670</v>
      </c>
    </row>
    <row r="38930" spans="1:2">
      <c r="A38930" s="1">
        <v>2080100330229</v>
      </c>
      <c r="B38930" t="s">
        <v>36671</v>
      </c>
    </row>
    <row r="38931" spans="1:2">
      <c r="A38931" s="1">
        <v>2080100330236</v>
      </c>
      <c r="B38931" t="s">
        <v>36672</v>
      </c>
    </row>
    <row r="38932" spans="1:2">
      <c r="A38932" s="1">
        <v>2080100330243</v>
      </c>
      <c r="B38932" t="s">
        <v>36673</v>
      </c>
    </row>
    <row r="38933" spans="1:2">
      <c r="A38933" s="1">
        <v>2080100330250</v>
      </c>
      <c r="B38933" t="s">
        <v>36674</v>
      </c>
    </row>
    <row r="38934" spans="1:2">
      <c r="A38934" s="1">
        <v>2080100330267</v>
      </c>
      <c r="B38934" t="s">
        <v>36675</v>
      </c>
    </row>
    <row r="38935" spans="1:2">
      <c r="A38935" s="1">
        <v>2080100330274</v>
      </c>
      <c r="B38935" t="s">
        <v>36676</v>
      </c>
    </row>
    <row r="38936" spans="1:2">
      <c r="A38936" s="1">
        <v>2080100330281</v>
      </c>
      <c r="B38936" t="s">
        <v>36677</v>
      </c>
    </row>
    <row r="38937" spans="1:2">
      <c r="A38937" s="1">
        <v>2080100330298</v>
      </c>
      <c r="B38937" t="s">
        <v>36678</v>
      </c>
    </row>
    <row r="38938" spans="1:2">
      <c r="A38938" s="1">
        <v>2080100330304</v>
      </c>
      <c r="B38938" t="s">
        <v>36679</v>
      </c>
    </row>
    <row r="38939" spans="1:2">
      <c r="A38939" s="1">
        <v>2080100330311</v>
      </c>
      <c r="B38939" t="s">
        <v>36680</v>
      </c>
    </row>
    <row r="38940" spans="1:2">
      <c r="A38940" s="1">
        <v>2080100330328</v>
      </c>
      <c r="B38940" t="s">
        <v>36681</v>
      </c>
    </row>
    <row r="38941" spans="1:2">
      <c r="A38941" s="1">
        <v>2080100330335</v>
      </c>
      <c r="B38941" t="s">
        <v>36682</v>
      </c>
    </row>
    <row r="38942" spans="1:2">
      <c r="A38942" s="1">
        <v>2080100330342</v>
      </c>
      <c r="B38942" t="s">
        <v>36683</v>
      </c>
    </row>
    <row r="38943" spans="1:2">
      <c r="A38943" s="1">
        <v>2080100330359</v>
      </c>
      <c r="B38943" t="s">
        <v>36684</v>
      </c>
    </row>
    <row r="38944" spans="1:2">
      <c r="A38944" s="1">
        <v>2080100330366</v>
      </c>
      <c r="B38944" t="s">
        <v>36685</v>
      </c>
    </row>
    <row r="38945" spans="1:2">
      <c r="A38945" s="1">
        <v>2080100330373</v>
      </c>
      <c r="B38945" t="s">
        <v>36686</v>
      </c>
    </row>
    <row r="38946" spans="1:2">
      <c r="A38946" s="1">
        <v>2080100330380</v>
      </c>
      <c r="B38946" t="s">
        <v>36687</v>
      </c>
    </row>
    <row r="38947" spans="1:2">
      <c r="A38947" s="1">
        <v>2080100330397</v>
      </c>
      <c r="B38947" t="s">
        <v>36688</v>
      </c>
    </row>
    <row r="38948" spans="1:2">
      <c r="A38948" s="1">
        <v>2080100330403</v>
      </c>
      <c r="B38948" t="s">
        <v>36689</v>
      </c>
    </row>
    <row r="38949" spans="1:2">
      <c r="A38949" s="1">
        <v>2080100330410</v>
      </c>
      <c r="B38949" t="s">
        <v>36690</v>
      </c>
    </row>
    <row r="38950" spans="1:2">
      <c r="A38950" s="1">
        <v>2080100330427</v>
      </c>
      <c r="B38950" t="s">
        <v>36691</v>
      </c>
    </row>
    <row r="38951" spans="1:2">
      <c r="A38951" s="1">
        <v>2080100330434</v>
      </c>
      <c r="B38951" t="s">
        <v>36692</v>
      </c>
    </row>
    <row r="38952" spans="1:2">
      <c r="A38952" s="1">
        <v>2080100330441</v>
      </c>
      <c r="B38952" t="s">
        <v>36693</v>
      </c>
    </row>
    <row r="38953" spans="1:2">
      <c r="A38953" s="1">
        <v>2080100330458</v>
      </c>
      <c r="B38953" t="s">
        <v>36694</v>
      </c>
    </row>
    <row r="38954" spans="1:2">
      <c r="A38954" s="1">
        <v>2080100330465</v>
      </c>
      <c r="B38954" t="s">
        <v>36695</v>
      </c>
    </row>
    <row r="38955" spans="1:2">
      <c r="A38955" s="1">
        <v>2080100330472</v>
      </c>
      <c r="B38955" t="s">
        <v>36696</v>
      </c>
    </row>
    <row r="38956" spans="1:2">
      <c r="A38956" s="1">
        <v>2080100330489</v>
      </c>
      <c r="B38956" t="s">
        <v>36697</v>
      </c>
    </row>
    <row r="38957" spans="1:2">
      <c r="A38957" s="1">
        <v>2080100330496</v>
      </c>
      <c r="B38957" t="s">
        <v>36698</v>
      </c>
    </row>
    <row r="38958" spans="1:2">
      <c r="A38958" s="1">
        <v>2080100330502</v>
      </c>
      <c r="B38958" t="s">
        <v>36699</v>
      </c>
    </row>
    <row r="38959" spans="1:2">
      <c r="A38959" s="1">
        <v>2080100330519</v>
      </c>
      <c r="B38959" t="s">
        <v>36700</v>
      </c>
    </row>
    <row r="38960" spans="1:2">
      <c r="A38960" s="1">
        <v>2080100330526</v>
      </c>
      <c r="B38960" t="s">
        <v>36701</v>
      </c>
    </row>
    <row r="38961" spans="1:2">
      <c r="A38961" s="1">
        <v>2080100330533</v>
      </c>
      <c r="B38961" t="s">
        <v>36702</v>
      </c>
    </row>
    <row r="38962" spans="1:2">
      <c r="A38962" s="1">
        <v>2080100330540</v>
      </c>
      <c r="B38962" t="s">
        <v>36703</v>
      </c>
    </row>
    <row r="38963" spans="1:2">
      <c r="A38963" s="1">
        <v>2080100330557</v>
      </c>
      <c r="B38963" t="s">
        <v>36704</v>
      </c>
    </row>
    <row r="38964" spans="1:2">
      <c r="A38964" s="1">
        <v>2080100330564</v>
      </c>
      <c r="B38964" t="s">
        <v>36705</v>
      </c>
    </row>
    <row r="38965" spans="1:2">
      <c r="A38965" s="1">
        <v>2080100330571</v>
      </c>
      <c r="B38965" t="s">
        <v>36706</v>
      </c>
    </row>
    <row r="38966" spans="1:2">
      <c r="A38966" s="1">
        <v>2080100330588</v>
      </c>
      <c r="B38966" t="s">
        <v>36707</v>
      </c>
    </row>
    <row r="38967" spans="1:2">
      <c r="A38967" s="1">
        <v>2080100330595</v>
      </c>
      <c r="B38967" t="s">
        <v>36708</v>
      </c>
    </row>
    <row r="38968" spans="1:2">
      <c r="A38968" s="1">
        <v>2080100330601</v>
      </c>
      <c r="B38968" t="s">
        <v>36709</v>
      </c>
    </row>
    <row r="38969" spans="1:2">
      <c r="A38969" s="1">
        <v>2080100330618</v>
      </c>
      <c r="B38969" t="s">
        <v>36710</v>
      </c>
    </row>
    <row r="38970" spans="1:2">
      <c r="A38970" s="1">
        <v>2080100330625</v>
      </c>
      <c r="B38970" t="s">
        <v>36711</v>
      </c>
    </row>
    <row r="38971" spans="1:2">
      <c r="A38971" s="1">
        <v>2080100330632</v>
      </c>
      <c r="B38971" t="s">
        <v>36712</v>
      </c>
    </row>
    <row r="38972" spans="1:2">
      <c r="A38972" s="1">
        <v>2080100330649</v>
      </c>
      <c r="B38972" t="s">
        <v>36713</v>
      </c>
    </row>
    <row r="38973" spans="1:2">
      <c r="A38973" s="1">
        <v>2080100330656</v>
      </c>
      <c r="B38973" t="s">
        <v>36714</v>
      </c>
    </row>
    <row r="38974" spans="1:2">
      <c r="A38974" s="1">
        <v>2080100330663</v>
      </c>
      <c r="B38974" t="s">
        <v>36715</v>
      </c>
    </row>
    <row r="38975" spans="1:2">
      <c r="A38975" s="1">
        <v>2080100330670</v>
      </c>
      <c r="B38975" t="s">
        <v>36716</v>
      </c>
    </row>
    <row r="38976" spans="1:2">
      <c r="A38976" s="1">
        <v>2080100330687</v>
      </c>
      <c r="B38976" t="s">
        <v>36717</v>
      </c>
    </row>
    <row r="38977" spans="1:2">
      <c r="A38977" s="1">
        <v>2080100330694</v>
      </c>
      <c r="B38977" t="s">
        <v>36718</v>
      </c>
    </row>
    <row r="38978" spans="1:2">
      <c r="A38978" s="1">
        <v>2080100330700</v>
      </c>
      <c r="B38978" t="s">
        <v>36719</v>
      </c>
    </row>
    <row r="38979" spans="1:2">
      <c r="A38979" s="1">
        <v>2080100330717</v>
      </c>
      <c r="B38979" t="s">
        <v>36720</v>
      </c>
    </row>
    <row r="38980" spans="1:2">
      <c r="A38980" s="1">
        <v>2080100330724</v>
      </c>
      <c r="B38980" t="s">
        <v>36721</v>
      </c>
    </row>
    <row r="38981" spans="1:2">
      <c r="A38981" s="1">
        <v>2080100330731</v>
      </c>
      <c r="B38981" t="s">
        <v>36722</v>
      </c>
    </row>
    <row r="38982" spans="1:2">
      <c r="A38982" s="1">
        <v>2080100330748</v>
      </c>
      <c r="B38982" t="s">
        <v>36723</v>
      </c>
    </row>
    <row r="38983" spans="1:2">
      <c r="A38983" s="1">
        <v>2080100330755</v>
      </c>
      <c r="B38983" t="s">
        <v>36724</v>
      </c>
    </row>
    <row r="38984" spans="1:2">
      <c r="A38984" s="1">
        <v>2080100330762</v>
      </c>
      <c r="B38984" t="s">
        <v>36725</v>
      </c>
    </row>
    <row r="38985" spans="1:2">
      <c r="A38985" s="1">
        <v>2080100330779</v>
      </c>
      <c r="B38985" t="s">
        <v>36726</v>
      </c>
    </row>
    <row r="38986" spans="1:2">
      <c r="A38986" s="1">
        <v>2080100330786</v>
      </c>
      <c r="B38986" t="s">
        <v>36727</v>
      </c>
    </row>
    <row r="38987" spans="1:2">
      <c r="A38987" s="1">
        <v>2080100330793</v>
      </c>
      <c r="B38987" t="s">
        <v>36728</v>
      </c>
    </row>
    <row r="38988" spans="1:2">
      <c r="A38988" s="1">
        <v>2080100330809</v>
      </c>
      <c r="B38988" t="s">
        <v>24671</v>
      </c>
    </row>
    <row r="38989" spans="1:2">
      <c r="A38989" s="1">
        <v>2080100330816</v>
      </c>
      <c r="B38989" t="s">
        <v>24672</v>
      </c>
    </row>
    <row r="38990" spans="1:2">
      <c r="A38990" s="1">
        <v>2080100330823</v>
      </c>
      <c r="B38990" t="s">
        <v>24673</v>
      </c>
    </row>
    <row r="38991" spans="1:2">
      <c r="A38991" s="1">
        <v>2080100330830</v>
      </c>
      <c r="B38991" t="s">
        <v>24674</v>
      </c>
    </row>
    <row r="38992" spans="1:2">
      <c r="A38992" s="1">
        <v>2080100330847</v>
      </c>
      <c r="B38992" t="s">
        <v>24675</v>
      </c>
    </row>
    <row r="38993" spans="1:2">
      <c r="A38993" s="1">
        <v>2080100330854</v>
      </c>
      <c r="B38993" t="s">
        <v>24676</v>
      </c>
    </row>
    <row r="38994" spans="1:2">
      <c r="A38994" s="1">
        <v>2080100330861</v>
      </c>
      <c r="B38994" t="s">
        <v>24677</v>
      </c>
    </row>
    <row r="38995" spans="1:2">
      <c r="A38995" s="1">
        <v>2080100330878</v>
      </c>
      <c r="B38995" t="s">
        <v>24678</v>
      </c>
    </row>
    <row r="38996" spans="1:2">
      <c r="A38996" s="1">
        <v>2080100330885</v>
      </c>
      <c r="B38996" t="s">
        <v>24679</v>
      </c>
    </row>
    <row r="38997" spans="1:2">
      <c r="A38997" s="1">
        <v>2080100330892</v>
      </c>
      <c r="B38997" t="s">
        <v>24680</v>
      </c>
    </row>
    <row r="38998" spans="1:2">
      <c r="A38998" s="1">
        <v>2080100330908</v>
      </c>
      <c r="B38998" t="s">
        <v>24681</v>
      </c>
    </row>
    <row r="38999" spans="1:2">
      <c r="A38999" s="1">
        <v>2080100330915</v>
      </c>
      <c r="B38999" t="s">
        <v>24682</v>
      </c>
    </row>
    <row r="39000" spans="1:2">
      <c r="A39000" s="1">
        <v>2080100330922</v>
      </c>
      <c r="B39000" t="s">
        <v>36729</v>
      </c>
    </row>
    <row r="39001" spans="1:2">
      <c r="A39001" s="1">
        <v>2080100330939</v>
      </c>
      <c r="B39001" t="s">
        <v>36730</v>
      </c>
    </row>
    <row r="39002" spans="1:2">
      <c r="A39002" s="1">
        <v>2080100330946</v>
      </c>
      <c r="B39002" t="s">
        <v>36731</v>
      </c>
    </row>
    <row r="39003" spans="1:2">
      <c r="A39003" s="1">
        <v>2080100330953</v>
      </c>
      <c r="B39003" t="s">
        <v>36732</v>
      </c>
    </row>
    <row r="39004" spans="1:2">
      <c r="A39004" s="1">
        <v>2080100330960</v>
      </c>
      <c r="B39004" t="s">
        <v>36733</v>
      </c>
    </row>
    <row r="39005" spans="1:2">
      <c r="A39005" s="1">
        <v>2080100330977</v>
      </c>
      <c r="B39005" t="s">
        <v>36734</v>
      </c>
    </row>
    <row r="39006" spans="1:2">
      <c r="A39006" s="1">
        <v>2080100330984</v>
      </c>
      <c r="B39006" t="s">
        <v>36735</v>
      </c>
    </row>
    <row r="39007" spans="1:2">
      <c r="A39007" s="1">
        <v>2080100330991</v>
      </c>
      <c r="B39007" t="s">
        <v>36736</v>
      </c>
    </row>
    <row r="39008" spans="1:2">
      <c r="A39008" s="1">
        <v>2080100331004</v>
      </c>
      <c r="B39008" t="s">
        <v>36737</v>
      </c>
    </row>
    <row r="39009" spans="1:2">
      <c r="A39009" s="1">
        <v>2080100331011</v>
      </c>
      <c r="B39009" t="s">
        <v>36738</v>
      </c>
    </row>
    <row r="39010" spans="1:2">
      <c r="A39010" s="1">
        <v>2080100331028</v>
      </c>
      <c r="B39010" t="s">
        <v>36739</v>
      </c>
    </row>
    <row r="39011" spans="1:2">
      <c r="A39011" s="1">
        <v>2080100331035</v>
      </c>
      <c r="B39011" t="s">
        <v>36740</v>
      </c>
    </row>
    <row r="39012" spans="1:2">
      <c r="A39012" s="1">
        <v>2080100331042</v>
      </c>
      <c r="B39012" t="s">
        <v>36741</v>
      </c>
    </row>
    <row r="39013" spans="1:2">
      <c r="A39013" s="1">
        <v>2080100331059</v>
      </c>
      <c r="B39013" t="s">
        <v>36742</v>
      </c>
    </row>
    <row r="39014" spans="1:2">
      <c r="A39014" s="1">
        <v>2080100331066</v>
      </c>
      <c r="B39014" t="s">
        <v>36743</v>
      </c>
    </row>
    <row r="39015" spans="1:2">
      <c r="A39015" s="1">
        <v>2080100331073</v>
      </c>
      <c r="B39015" t="s">
        <v>36744</v>
      </c>
    </row>
    <row r="39016" spans="1:2">
      <c r="A39016" s="1">
        <v>2080100331080</v>
      </c>
      <c r="B39016" t="s">
        <v>36745</v>
      </c>
    </row>
    <row r="39017" spans="1:2">
      <c r="A39017" s="1">
        <v>2080100331097</v>
      </c>
      <c r="B39017" t="s">
        <v>36746</v>
      </c>
    </row>
    <row r="39018" spans="1:2">
      <c r="A39018" s="1">
        <v>2080100331103</v>
      </c>
      <c r="B39018" t="s">
        <v>36747</v>
      </c>
    </row>
    <row r="39019" spans="1:2">
      <c r="A39019" s="1">
        <v>2080100331110</v>
      </c>
      <c r="B39019" t="s">
        <v>36748</v>
      </c>
    </row>
    <row r="39020" spans="1:2">
      <c r="A39020" s="1">
        <v>2080100331127</v>
      </c>
      <c r="B39020" t="s">
        <v>36749</v>
      </c>
    </row>
    <row r="39021" spans="1:2">
      <c r="A39021" s="1">
        <v>2080100331134</v>
      </c>
      <c r="B39021" t="s">
        <v>36750</v>
      </c>
    </row>
    <row r="39022" spans="1:2">
      <c r="A39022" s="1">
        <v>2080100331141</v>
      </c>
      <c r="B39022" t="s">
        <v>36751</v>
      </c>
    </row>
    <row r="39023" spans="1:2">
      <c r="A39023" s="1">
        <v>2080100331158</v>
      </c>
      <c r="B39023" t="s">
        <v>36752</v>
      </c>
    </row>
    <row r="39024" spans="1:2">
      <c r="A39024" s="1">
        <v>2080100331165</v>
      </c>
      <c r="B39024" t="s">
        <v>36753</v>
      </c>
    </row>
    <row r="39025" spans="1:2">
      <c r="A39025" s="1">
        <v>2080100331172</v>
      </c>
      <c r="B39025" t="s">
        <v>36754</v>
      </c>
    </row>
    <row r="39026" spans="1:2">
      <c r="A39026" s="1">
        <v>2080100331189</v>
      </c>
      <c r="B39026" t="s">
        <v>36755</v>
      </c>
    </row>
    <row r="39027" spans="1:2">
      <c r="A39027" s="1">
        <v>2080100331196</v>
      </c>
      <c r="B39027" t="s">
        <v>36756</v>
      </c>
    </row>
    <row r="39028" spans="1:2">
      <c r="A39028" s="1">
        <v>2080100331202</v>
      </c>
      <c r="B39028" t="s">
        <v>36757</v>
      </c>
    </row>
    <row r="39029" spans="1:2">
      <c r="A39029" s="1">
        <v>2080100331219</v>
      </c>
      <c r="B39029" t="s">
        <v>36758</v>
      </c>
    </row>
    <row r="39030" spans="1:2">
      <c r="A39030" s="1">
        <v>2080100331226</v>
      </c>
      <c r="B39030" t="s">
        <v>36759</v>
      </c>
    </row>
    <row r="39031" spans="1:2">
      <c r="A39031" s="1">
        <v>2080100331233</v>
      </c>
      <c r="B39031" t="s">
        <v>36760</v>
      </c>
    </row>
    <row r="39032" spans="1:2">
      <c r="A39032" s="1">
        <v>2080100331240</v>
      </c>
      <c r="B39032" t="s">
        <v>36761</v>
      </c>
    </row>
    <row r="39033" spans="1:2">
      <c r="A39033" s="1">
        <v>2080100331257</v>
      </c>
      <c r="B39033" t="s">
        <v>36762</v>
      </c>
    </row>
    <row r="39034" spans="1:2">
      <c r="A39034" s="1">
        <v>2080100331264</v>
      </c>
      <c r="B39034" t="s">
        <v>36763</v>
      </c>
    </row>
    <row r="39035" spans="1:2">
      <c r="A39035" s="1">
        <v>2080100331271</v>
      </c>
      <c r="B39035" t="s">
        <v>36764</v>
      </c>
    </row>
    <row r="39036" spans="1:2">
      <c r="A39036" s="1">
        <v>2080100331288</v>
      </c>
      <c r="B39036" t="s">
        <v>36765</v>
      </c>
    </row>
    <row r="39037" spans="1:2">
      <c r="A39037" s="1">
        <v>2080100331295</v>
      </c>
      <c r="B39037" t="s">
        <v>36766</v>
      </c>
    </row>
    <row r="39038" spans="1:2">
      <c r="A39038" s="1">
        <v>2080100331301</v>
      </c>
      <c r="B39038" t="s">
        <v>36767</v>
      </c>
    </row>
    <row r="39039" spans="1:2">
      <c r="A39039" s="1">
        <v>2080100331318</v>
      </c>
      <c r="B39039" t="e">
        <f>+L-HANDLESET MORTISE SENTRY SME7 SS</f>
        <v>#NAME?</v>
      </c>
    </row>
    <row r="39040" spans="1:2">
      <c r="A39040" s="1">
        <v>2080100331325</v>
      </c>
      <c r="B39040" t="e">
        <f>+L-HANDLESET MORTISE SENTRY SME7 AB</f>
        <v>#NAME?</v>
      </c>
    </row>
    <row r="39041" spans="1:2">
      <c r="A39041" s="1">
        <v>2080100331332</v>
      </c>
      <c r="B39041" t="e">
        <f>+L-HANDLESET MORTISE SENTRY SME7 PB</f>
        <v>#NAME?</v>
      </c>
    </row>
    <row r="39042" spans="1:2">
      <c r="A39042" s="1">
        <v>2080100331349</v>
      </c>
      <c r="B39042" t="s">
        <v>36768</v>
      </c>
    </row>
    <row r="39043" spans="1:2">
      <c r="A39043" s="1">
        <v>2080100331356</v>
      </c>
      <c r="B39043" t="s">
        <v>36769</v>
      </c>
    </row>
    <row r="39044" spans="1:2">
      <c r="A39044" s="1">
        <v>2080100331363</v>
      </c>
      <c r="B39044" t="s">
        <v>36770</v>
      </c>
    </row>
    <row r="39045" spans="1:2">
      <c r="A39045" s="1">
        <v>2080100331370</v>
      </c>
      <c r="B39045" t="s">
        <v>36771</v>
      </c>
    </row>
    <row r="39046" spans="1:2">
      <c r="A39046" s="1">
        <v>2080100331387</v>
      </c>
      <c r="B39046" t="s">
        <v>36772</v>
      </c>
    </row>
    <row r="39047" spans="1:2">
      <c r="A39047" s="1">
        <v>2080100331394</v>
      </c>
      <c r="B39047" t="s">
        <v>36773</v>
      </c>
    </row>
    <row r="39048" spans="1:2">
      <c r="A39048" s="1">
        <v>2080100331400</v>
      </c>
      <c r="B39048" t="s">
        <v>36774</v>
      </c>
    </row>
    <row r="39049" spans="1:2">
      <c r="A39049" s="1">
        <v>2080100331417</v>
      </c>
      <c r="B39049" t="s">
        <v>36775</v>
      </c>
    </row>
    <row r="39050" spans="1:2">
      <c r="A39050" s="1">
        <v>2080100331424</v>
      </c>
      <c r="B39050" t="s">
        <v>36776</v>
      </c>
    </row>
    <row r="39051" spans="1:2">
      <c r="A39051" s="1">
        <v>2080100331431</v>
      </c>
      <c r="B39051" t="s">
        <v>36777</v>
      </c>
    </row>
    <row r="39052" spans="1:2">
      <c r="A39052" s="1">
        <v>2080100331448</v>
      </c>
      <c r="B39052" t="s">
        <v>36778</v>
      </c>
    </row>
    <row r="39053" spans="1:2">
      <c r="A39053" s="1">
        <v>2080100331455</v>
      </c>
      <c r="B39053" t="s">
        <v>36779</v>
      </c>
    </row>
    <row r="39054" spans="1:2">
      <c r="A39054" s="1">
        <v>2080100331462</v>
      </c>
      <c r="B39054" t="s">
        <v>36780</v>
      </c>
    </row>
    <row r="39055" spans="1:2">
      <c r="A39055" s="1">
        <v>2080100331479</v>
      </c>
      <c r="B39055" t="s">
        <v>36781</v>
      </c>
    </row>
    <row r="39056" spans="1:2">
      <c r="A39056" s="1">
        <v>2080100331486</v>
      </c>
      <c r="B39056" t="s">
        <v>36782</v>
      </c>
    </row>
    <row r="39057" spans="1:2">
      <c r="A39057" s="1">
        <v>2080100331493</v>
      </c>
      <c r="B39057" t="s">
        <v>36783</v>
      </c>
    </row>
    <row r="39058" spans="1:2">
      <c r="A39058" s="1">
        <v>2080100331509</v>
      </c>
      <c r="B39058" t="s">
        <v>36784</v>
      </c>
    </row>
    <row r="39059" spans="1:2">
      <c r="A39059" s="1">
        <v>2080100331516</v>
      </c>
      <c r="B39059" t="s">
        <v>36785</v>
      </c>
    </row>
    <row r="39060" spans="1:2">
      <c r="A39060" s="1">
        <v>2080100331523</v>
      </c>
      <c r="B39060" t="s">
        <v>36786</v>
      </c>
    </row>
    <row r="39061" spans="1:2">
      <c r="A39061" s="1">
        <v>2080100331530</v>
      </c>
      <c r="B39061" t="s">
        <v>36787</v>
      </c>
    </row>
    <row r="39062" spans="1:2">
      <c r="A39062" s="1">
        <v>2080100331547</v>
      </c>
      <c r="B39062" t="s">
        <v>36788</v>
      </c>
    </row>
    <row r="39063" spans="1:2">
      <c r="A39063" s="1">
        <v>2080100331554</v>
      </c>
      <c r="B39063" t="s">
        <v>36789</v>
      </c>
    </row>
    <row r="39064" spans="1:2">
      <c r="A39064" s="1">
        <v>2080100331561</v>
      </c>
      <c r="B39064" t="s">
        <v>36790</v>
      </c>
    </row>
    <row r="39065" spans="1:2">
      <c r="A39065" s="1">
        <v>2080100331578</v>
      </c>
      <c r="B39065" t="s">
        <v>36791</v>
      </c>
    </row>
    <row r="39066" spans="1:2">
      <c r="A39066" s="1">
        <v>2080100331585</v>
      </c>
      <c r="B39066" t="s">
        <v>36792</v>
      </c>
    </row>
    <row r="39067" spans="1:2">
      <c r="A39067" s="1">
        <v>2080100331592</v>
      </c>
      <c r="B39067" t="s">
        <v>36793</v>
      </c>
    </row>
    <row r="39068" spans="1:2">
      <c r="A39068" s="1">
        <v>2080100331608</v>
      </c>
      <c r="B39068" t="s">
        <v>36794</v>
      </c>
    </row>
    <row r="39069" spans="1:2">
      <c r="A39069" s="1">
        <v>2080100331615</v>
      </c>
      <c r="B39069" t="s">
        <v>36795</v>
      </c>
    </row>
    <row r="39070" spans="1:2">
      <c r="A39070" s="1">
        <v>2080100331622</v>
      </c>
      <c r="B39070" t="s">
        <v>36796</v>
      </c>
    </row>
    <row r="39071" spans="1:2">
      <c r="A39071" s="1">
        <v>2080100331639</v>
      </c>
      <c r="B39071" t="s">
        <v>24709</v>
      </c>
    </row>
    <row r="39072" spans="1:2">
      <c r="A39072" s="1">
        <v>2080100331646</v>
      </c>
      <c r="B39072" t="s">
        <v>36797</v>
      </c>
    </row>
    <row r="39073" spans="1:2">
      <c r="A39073" s="1">
        <v>2080100331653</v>
      </c>
      <c r="B39073" t="s">
        <v>24710</v>
      </c>
    </row>
    <row r="39074" spans="1:2">
      <c r="A39074" s="1">
        <v>2080100331660</v>
      </c>
      <c r="B39074" t="s">
        <v>24711</v>
      </c>
    </row>
    <row r="39075" spans="1:2">
      <c r="A39075" s="1">
        <v>2080100331677</v>
      </c>
      <c r="B39075" t="s">
        <v>24712</v>
      </c>
    </row>
    <row r="39076" spans="1:2">
      <c r="A39076" s="1">
        <v>2080100331684</v>
      </c>
      <c r="B39076" t="s">
        <v>24713</v>
      </c>
    </row>
    <row r="39077" spans="1:2">
      <c r="A39077" s="1">
        <v>2080100331691</v>
      </c>
      <c r="B39077" t="s">
        <v>24714</v>
      </c>
    </row>
    <row r="39078" spans="1:2">
      <c r="A39078" s="1">
        <v>2080100331707</v>
      </c>
      <c r="B39078" t="s">
        <v>24715</v>
      </c>
    </row>
    <row r="39079" spans="1:2">
      <c r="A39079" s="1">
        <v>2080100331714</v>
      </c>
      <c r="B39079" t="s">
        <v>24716</v>
      </c>
    </row>
    <row r="39080" spans="1:2">
      <c r="A39080" s="1">
        <v>2080100331721</v>
      </c>
      <c r="B39080" t="s">
        <v>24717</v>
      </c>
    </row>
    <row r="39081" spans="1:2">
      <c r="A39081" s="1">
        <v>2080100331738</v>
      </c>
      <c r="B39081" t="s">
        <v>36798</v>
      </c>
    </row>
    <row r="39082" spans="1:2">
      <c r="A39082" s="1">
        <v>2080100331745</v>
      </c>
      <c r="B39082" t="s">
        <v>36799</v>
      </c>
    </row>
    <row r="39083" spans="1:2">
      <c r="A39083" s="1">
        <v>2080100331752</v>
      </c>
      <c r="B39083" t="s">
        <v>36800</v>
      </c>
    </row>
    <row r="39084" spans="1:2">
      <c r="A39084" s="1">
        <v>2080100331769</v>
      </c>
      <c r="B39084" t="s">
        <v>36801</v>
      </c>
    </row>
    <row r="39085" spans="1:2">
      <c r="A39085" s="1">
        <v>2080100331776</v>
      </c>
      <c r="B39085" t="s">
        <v>24718</v>
      </c>
    </row>
    <row r="39086" spans="1:2">
      <c r="A39086" s="1">
        <v>2080100331783</v>
      </c>
      <c r="B39086" t="s">
        <v>24719</v>
      </c>
    </row>
    <row r="39087" spans="1:2">
      <c r="A39087" s="1">
        <v>2080100331790</v>
      </c>
      <c r="B39087" t="s">
        <v>24720</v>
      </c>
    </row>
    <row r="39088" spans="1:2">
      <c r="A39088" s="1">
        <v>2080100331806</v>
      </c>
      <c r="B39088" t="s">
        <v>24721</v>
      </c>
    </row>
    <row r="39089" spans="1:2">
      <c r="A39089" s="1">
        <v>2080100331813</v>
      </c>
      <c r="B39089" t="s">
        <v>36802</v>
      </c>
    </row>
    <row r="39090" spans="1:2">
      <c r="A39090" s="1">
        <v>2080100331820</v>
      </c>
      <c r="B39090" t="s">
        <v>36803</v>
      </c>
    </row>
    <row r="39091" spans="1:2">
      <c r="A39091" s="1">
        <v>2080100331837</v>
      </c>
      <c r="B39091" t="s">
        <v>36804</v>
      </c>
    </row>
    <row r="39092" spans="1:2">
      <c r="A39092" s="1">
        <v>2080100331844</v>
      </c>
      <c r="B39092" t="s">
        <v>36805</v>
      </c>
    </row>
    <row r="39093" spans="1:2">
      <c r="A39093" s="1">
        <v>2080100331851</v>
      </c>
      <c r="B39093" t="s">
        <v>36806</v>
      </c>
    </row>
    <row r="39094" spans="1:2">
      <c r="A39094" s="1">
        <v>2080100331868</v>
      </c>
      <c r="B39094" t="s">
        <v>36807</v>
      </c>
    </row>
    <row r="39095" spans="1:2">
      <c r="A39095" s="1">
        <v>2080100331875</v>
      </c>
      <c r="B39095" t="s">
        <v>36808</v>
      </c>
    </row>
    <row r="39096" spans="1:2">
      <c r="A39096" s="1">
        <v>2080100331882</v>
      </c>
      <c r="B39096" t="s">
        <v>36809</v>
      </c>
    </row>
    <row r="39097" spans="1:2">
      <c r="A39097" s="1">
        <v>2080100331899</v>
      </c>
      <c r="B39097" t="s">
        <v>36810</v>
      </c>
    </row>
    <row r="39098" spans="1:2">
      <c r="A39098" s="1">
        <v>2080100331905</v>
      </c>
      <c r="B39098" t="s">
        <v>36811</v>
      </c>
    </row>
    <row r="39099" spans="1:2">
      <c r="A39099" s="1">
        <v>2080100331912</v>
      </c>
      <c r="B39099" t="s">
        <v>36812</v>
      </c>
    </row>
    <row r="39100" spans="1:2">
      <c r="A39100" s="1">
        <v>2080100331929</v>
      </c>
      <c r="B39100" t="s">
        <v>36813</v>
      </c>
    </row>
    <row r="39101" spans="1:2">
      <c r="A39101" s="1">
        <v>2080100331936</v>
      </c>
      <c r="B39101" t="s">
        <v>36814</v>
      </c>
    </row>
    <row r="39102" spans="1:2">
      <c r="A39102" s="1">
        <v>2080100331943</v>
      </c>
      <c r="B39102" t="s">
        <v>36815</v>
      </c>
    </row>
    <row r="39103" spans="1:2">
      <c r="A39103" s="1">
        <v>2080100331950</v>
      </c>
      <c r="B39103" t="s">
        <v>36816</v>
      </c>
    </row>
    <row r="39104" spans="1:2">
      <c r="A39104" s="1">
        <v>2080100331967</v>
      </c>
      <c r="B39104" t="s">
        <v>36817</v>
      </c>
    </row>
    <row r="39105" spans="1:2">
      <c r="A39105" s="1">
        <v>2080100331974</v>
      </c>
      <c r="B39105" t="s">
        <v>36818</v>
      </c>
    </row>
    <row r="39106" spans="1:2">
      <c r="A39106" s="1">
        <v>2080100331981</v>
      </c>
      <c r="B39106" t="s">
        <v>36819</v>
      </c>
    </row>
    <row r="39107" spans="1:2">
      <c r="A39107" s="1">
        <v>2080100331998</v>
      </c>
      <c r="B39107" t="s">
        <v>36820</v>
      </c>
    </row>
    <row r="39108" spans="1:2">
      <c r="A39108" s="1">
        <v>2080100332001</v>
      </c>
      <c r="B39108" t="s">
        <v>36821</v>
      </c>
    </row>
    <row r="39109" spans="1:2">
      <c r="A39109" s="1">
        <v>2080100332018</v>
      </c>
      <c r="B39109" t="s">
        <v>36822</v>
      </c>
    </row>
    <row r="39110" spans="1:2">
      <c r="A39110" s="1">
        <v>2080100332025</v>
      </c>
      <c r="B39110" t="s">
        <v>36823</v>
      </c>
    </row>
    <row r="39111" spans="1:2">
      <c r="A39111" s="1">
        <v>2080100332032</v>
      </c>
      <c r="B39111" t="s">
        <v>36824</v>
      </c>
    </row>
    <row r="39112" spans="1:2">
      <c r="A39112" s="1">
        <v>2080100332049</v>
      </c>
      <c r="B39112" t="s">
        <v>36825</v>
      </c>
    </row>
    <row r="39113" spans="1:2">
      <c r="A39113" s="1">
        <v>2080100332056</v>
      </c>
      <c r="B39113" t="s">
        <v>36826</v>
      </c>
    </row>
    <row r="39114" spans="1:2">
      <c r="A39114" s="1">
        <v>2080100332063</v>
      </c>
      <c r="B39114" t="s">
        <v>36827</v>
      </c>
    </row>
    <row r="39115" spans="1:2">
      <c r="A39115" s="1">
        <v>2080100332070</v>
      </c>
      <c r="B39115" t="s">
        <v>36828</v>
      </c>
    </row>
    <row r="39116" spans="1:2">
      <c r="A39116" s="1">
        <v>2080100332087</v>
      </c>
      <c r="B39116" t="s">
        <v>36829</v>
      </c>
    </row>
    <row r="39117" spans="1:2">
      <c r="A39117" s="1">
        <v>2080100332094</v>
      </c>
      <c r="B39117" t="s">
        <v>36830</v>
      </c>
    </row>
    <row r="39118" spans="1:2">
      <c r="A39118" s="1">
        <v>2080100332100</v>
      </c>
      <c r="B39118" t="s">
        <v>36831</v>
      </c>
    </row>
    <row r="39119" spans="1:2">
      <c r="A39119" s="1">
        <v>2080100332117</v>
      </c>
      <c r="B39119" t="s">
        <v>36832</v>
      </c>
    </row>
    <row r="39120" spans="1:2">
      <c r="A39120" s="1">
        <v>2080100332124</v>
      </c>
      <c r="B39120" t="s">
        <v>36833</v>
      </c>
    </row>
    <row r="39121" spans="1:2">
      <c r="A39121" s="1">
        <v>2080100332131</v>
      </c>
      <c r="B39121" t="s">
        <v>36834</v>
      </c>
    </row>
    <row r="39122" spans="1:2">
      <c r="A39122" s="1">
        <v>2080100332148</v>
      </c>
      <c r="B39122" t="s">
        <v>36835</v>
      </c>
    </row>
    <row r="39123" spans="1:2">
      <c r="A39123" s="1">
        <v>2080100332155</v>
      </c>
      <c r="B39123" t="s">
        <v>36836</v>
      </c>
    </row>
    <row r="39124" spans="1:2">
      <c r="A39124" s="1">
        <v>2080100332162</v>
      </c>
      <c r="B39124" t="s">
        <v>36837</v>
      </c>
    </row>
    <row r="39125" spans="1:2">
      <c r="A39125" s="1">
        <v>2080100332179</v>
      </c>
      <c r="B39125" t="s">
        <v>36838</v>
      </c>
    </row>
    <row r="39126" spans="1:2">
      <c r="A39126" s="1">
        <v>2080100332186</v>
      </c>
      <c r="B39126" t="s">
        <v>36839</v>
      </c>
    </row>
    <row r="39127" spans="1:2">
      <c r="A39127" s="1">
        <v>2080100332193</v>
      </c>
      <c r="B39127" t="s">
        <v>36840</v>
      </c>
    </row>
    <row r="39128" spans="1:2">
      <c r="A39128" s="1">
        <v>2080100332209</v>
      </c>
      <c r="B39128" t="s">
        <v>36841</v>
      </c>
    </row>
    <row r="39129" spans="1:2">
      <c r="A39129" s="1">
        <v>2080100332216</v>
      </c>
      <c r="B39129" t="s">
        <v>36842</v>
      </c>
    </row>
    <row r="39130" spans="1:2">
      <c r="A39130" s="1">
        <v>2080100332223</v>
      </c>
      <c r="B39130" t="s">
        <v>36843</v>
      </c>
    </row>
    <row r="39131" spans="1:2">
      <c r="A39131" s="1">
        <v>2080100332230</v>
      </c>
      <c r="B39131" t="s">
        <v>36844</v>
      </c>
    </row>
    <row r="39132" spans="1:2">
      <c r="A39132" s="1">
        <v>2080100332247</v>
      </c>
      <c r="B39132" t="s">
        <v>36845</v>
      </c>
    </row>
    <row r="39133" spans="1:2">
      <c r="A39133" s="1">
        <v>2080100332254</v>
      </c>
      <c r="B39133" t="s">
        <v>36846</v>
      </c>
    </row>
    <row r="39134" spans="1:2">
      <c r="A39134" s="1">
        <v>2080100332261</v>
      </c>
      <c r="B39134" t="s">
        <v>36847</v>
      </c>
    </row>
    <row r="39135" spans="1:2">
      <c r="A39135" s="1">
        <v>2080100332278</v>
      </c>
      <c r="B39135" t="s">
        <v>36848</v>
      </c>
    </row>
    <row r="39136" spans="1:2">
      <c r="A39136" s="1">
        <v>2080100332285</v>
      </c>
      <c r="B39136" t="s">
        <v>36849</v>
      </c>
    </row>
    <row r="39137" spans="1:2">
      <c r="A39137" s="1">
        <v>2080100332292</v>
      </c>
      <c r="B39137" t="s">
        <v>36850</v>
      </c>
    </row>
    <row r="39138" spans="1:2">
      <c r="A39138" s="1">
        <v>2080100332308</v>
      </c>
      <c r="B39138" t="s">
        <v>36851</v>
      </c>
    </row>
    <row r="39139" spans="1:2">
      <c r="A39139" s="1">
        <v>2080100332315</v>
      </c>
      <c r="B39139" t="s">
        <v>36852</v>
      </c>
    </row>
    <row r="39140" spans="1:2">
      <c r="A39140" s="1">
        <v>2080100332322</v>
      </c>
      <c r="B39140" t="s">
        <v>36853</v>
      </c>
    </row>
    <row r="39141" spans="1:2">
      <c r="A39141" s="1">
        <v>2080100332339</v>
      </c>
      <c r="B39141" t="s">
        <v>36854</v>
      </c>
    </row>
    <row r="39142" spans="1:2">
      <c r="A39142" s="1">
        <v>2080100332346</v>
      </c>
      <c r="B39142" t="s">
        <v>36855</v>
      </c>
    </row>
    <row r="39143" spans="1:2">
      <c r="A39143" s="1">
        <v>2080100332353</v>
      </c>
      <c r="B39143" t="s">
        <v>36856</v>
      </c>
    </row>
    <row r="39144" spans="1:2">
      <c r="A39144" s="1">
        <v>2080100332360</v>
      </c>
      <c r="B39144" t="s">
        <v>36857</v>
      </c>
    </row>
    <row r="39145" spans="1:2">
      <c r="A39145" s="1">
        <v>2080100332377</v>
      </c>
      <c r="B39145" t="s">
        <v>36858</v>
      </c>
    </row>
    <row r="39146" spans="1:2">
      <c r="A39146" s="1">
        <v>2080100332384</v>
      </c>
      <c r="B39146" t="s">
        <v>36859</v>
      </c>
    </row>
    <row r="39147" spans="1:2">
      <c r="A39147" s="1">
        <v>2080100332391</v>
      </c>
      <c r="B39147" t="s">
        <v>36860</v>
      </c>
    </row>
    <row r="39148" spans="1:2">
      <c r="A39148" s="1">
        <v>2080100332407</v>
      </c>
      <c r="B39148" t="s">
        <v>36861</v>
      </c>
    </row>
    <row r="39149" spans="1:2">
      <c r="A39149" s="1">
        <v>2080100332414</v>
      </c>
      <c r="B39149" t="s">
        <v>36862</v>
      </c>
    </row>
    <row r="39150" spans="1:2">
      <c r="A39150" s="1">
        <v>2080100332421</v>
      </c>
      <c r="B39150" t="s">
        <v>36863</v>
      </c>
    </row>
    <row r="39151" spans="1:2">
      <c r="A39151" s="1">
        <v>2080100332438</v>
      </c>
      <c r="B39151" t="s">
        <v>36864</v>
      </c>
    </row>
    <row r="39152" spans="1:2">
      <c r="A39152" s="1">
        <v>2080100332445</v>
      </c>
      <c r="B39152" t="s">
        <v>36865</v>
      </c>
    </row>
    <row r="39153" spans="1:2">
      <c r="A39153" s="1">
        <v>2080100332452</v>
      </c>
      <c r="B39153" t="s">
        <v>36866</v>
      </c>
    </row>
    <row r="39154" spans="1:2">
      <c r="A39154" s="1">
        <v>2080100332469</v>
      </c>
      <c r="B39154" t="s">
        <v>36867</v>
      </c>
    </row>
    <row r="39155" spans="1:2">
      <c r="A39155" s="1">
        <v>2080100332476</v>
      </c>
      <c r="B39155" t="s">
        <v>36868</v>
      </c>
    </row>
    <row r="39156" spans="1:2">
      <c r="A39156" s="1">
        <v>2080100332483</v>
      </c>
      <c r="B39156" t="s">
        <v>36869</v>
      </c>
    </row>
    <row r="39157" spans="1:2">
      <c r="A39157" s="1">
        <v>2080100332490</v>
      </c>
      <c r="B39157" t="s">
        <v>36870</v>
      </c>
    </row>
    <row r="39158" spans="1:2">
      <c r="A39158" s="1">
        <v>2080100332506</v>
      </c>
      <c r="B39158" t="s">
        <v>36871</v>
      </c>
    </row>
    <row r="39159" spans="1:2">
      <c r="A39159" s="1">
        <v>2080100332513</v>
      </c>
      <c r="B39159" t="s">
        <v>36872</v>
      </c>
    </row>
    <row r="39160" spans="1:2">
      <c r="A39160" s="1">
        <v>2080100332520</v>
      </c>
      <c r="B39160" t="s">
        <v>36873</v>
      </c>
    </row>
    <row r="39161" spans="1:2">
      <c r="A39161" s="1">
        <v>2080100332537</v>
      </c>
      <c r="B39161" t="s">
        <v>36874</v>
      </c>
    </row>
    <row r="39162" spans="1:2">
      <c r="A39162" s="1">
        <v>2080100332544</v>
      </c>
      <c r="B39162" t="s">
        <v>36875</v>
      </c>
    </row>
    <row r="39163" spans="1:2">
      <c r="A39163" s="1">
        <v>2080100332551</v>
      </c>
      <c r="B39163" t="s">
        <v>36876</v>
      </c>
    </row>
    <row r="39164" spans="1:2">
      <c r="A39164" s="1">
        <v>2080100332568</v>
      </c>
      <c r="B39164" t="s">
        <v>36877</v>
      </c>
    </row>
    <row r="39165" spans="1:2">
      <c r="A39165" s="1">
        <v>2080100332575</v>
      </c>
      <c r="B39165" t="s">
        <v>36878</v>
      </c>
    </row>
    <row r="39166" spans="1:2">
      <c r="A39166" s="1">
        <v>2080100332582</v>
      </c>
      <c r="B39166" t="s">
        <v>36879</v>
      </c>
    </row>
    <row r="39167" spans="1:2">
      <c r="A39167" s="1">
        <v>2080100332599</v>
      </c>
      <c r="B39167" t="s">
        <v>36880</v>
      </c>
    </row>
    <row r="39168" spans="1:2">
      <c r="A39168" s="1">
        <v>2080100332605</v>
      </c>
      <c r="B39168" t="s">
        <v>36881</v>
      </c>
    </row>
    <row r="39169" spans="1:2">
      <c r="A39169" s="1">
        <v>2080100332612</v>
      </c>
      <c r="B39169" t="s">
        <v>36882</v>
      </c>
    </row>
    <row r="39170" spans="1:2">
      <c r="A39170" s="1">
        <v>2080100332629</v>
      </c>
      <c r="B39170" t="s">
        <v>36883</v>
      </c>
    </row>
    <row r="39171" spans="1:2">
      <c r="A39171" s="1">
        <v>2080100332636</v>
      </c>
      <c r="B39171" t="s">
        <v>36884</v>
      </c>
    </row>
    <row r="39172" spans="1:2">
      <c r="A39172" s="1">
        <v>2080100332643</v>
      </c>
      <c r="B39172" t="s">
        <v>36885</v>
      </c>
    </row>
    <row r="39173" spans="1:2">
      <c r="A39173" s="1">
        <v>2080100332650</v>
      </c>
      <c r="B39173" t="s">
        <v>36886</v>
      </c>
    </row>
    <row r="39174" spans="1:2">
      <c r="A39174" s="1">
        <v>2080100332667</v>
      </c>
      <c r="B39174" t="s">
        <v>36887</v>
      </c>
    </row>
    <row r="39175" spans="1:2">
      <c r="A39175" s="1">
        <v>2080100332674</v>
      </c>
      <c r="B39175" t="s">
        <v>36888</v>
      </c>
    </row>
    <row r="39176" spans="1:2">
      <c r="A39176" s="1">
        <v>2080100332681</v>
      </c>
      <c r="B39176" t="s">
        <v>36889</v>
      </c>
    </row>
    <row r="39177" spans="1:2">
      <c r="A39177" s="1">
        <v>2080100332698</v>
      </c>
      <c r="B39177" t="s">
        <v>36890</v>
      </c>
    </row>
    <row r="39178" spans="1:2">
      <c r="A39178" s="1">
        <v>2080100332704</v>
      </c>
      <c r="B39178" t="s">
        <v>36891</v>
      </c>
    </row>
    <row r="39179" spans="1:2">
      <c r="A39179" s="1">
        <v>2080100332711</v>
      </c>
      <c r="B39179" t="s">
        <v>36892</v>
      </c>
    </row>
    <row r="39180" spans="1:2">
      <c r="A39180" s="1">
        <v>2080100332728</v>
      </c>
      <c r="B39180" t="s">
        <v>36893</v>
      </c>
    </row>
    <row r="39181" spans="1:2">
      <c r="A39181" s="1">
        <v>2080100332735</v>
      </c>
      <c r="B39181" t="s">
        <v>36894</v>
      </c>
    </row>
    <row r="39182" spans="1:2">
      <c r="A39182" s="1">
        <v>2080100332742</v>
      </c>
      <c r="B39182" t="s">
        <v>36895</v>
      </c>
    </row>
    <row r="39183" spans="1:2">
      <c r="A39183" s="1">
        <v>2080100332759</v>
      </c>
      <c r="B39183" t="s">
        <v>36896</v>
      </c>
    </row>
    <row r="39184" spans="1:2">
      <c r="A39184" s="1">
        <v>2080100332766</v>
      </c>
      <c r="B39184" t="s">
        <v>36897</v>
      </c>
    </row>
    <row r="39185" spans="1:2">
      <c r="A39185" s="1">
        <v>2080100332773</v>
      </c>
      <c r="B39185" t="s">
        <v>23047</v>
      </c>
    </row>
    <row r="39186" spans="1:2">
      <c r="A39186" s="1">
        <v>2080100332780</v>
      </c>
      <c r="B39186" t="s">
        <v>23048</v>
      </c>
    </row>
    <row r="39187" spans="1:2">
      <c r="A39187" s="1">
        <v>2080100332797</v>
      </c>
      <c r="B39187" t="s">
        <v>23049</v>
      </c>
    </row>
    <row r="39188" spans="1:2">
      <c r="A39188" s="1">
        <v>2080100332803</v>
      </c>
      <c r="B39188" t="s">
        <v>23050</v>
      </c>
    </row>
    <row r="39189" spans="1:2">
      <c r="A39189" s="1">
        <v>2080100332810</v>
      </c>
      <c r="B39189" t="s">
        <v>23051</v>
      </c>
    </row>
    <row r="39190" spans="1:2">
      <c r="A39190" s="1">
        <v>2080100332827</v>
      </c>
      <c r="B39190" t="s">
        <v>23052</v>
      </c>
    </row>
    <row r="39191" spans="1:2">
      <c r="A39191" s="1">
        <v>2080100332834</v>
      </c>
      <c r="B39191" t="s">
        <v>36898</v>
      </c>
    </row>
    <row r="39192" spans="1:2">
      <c r="A39192" s="1">
        <v>2080100332841</v>
      </c>
      <c r="B39192" t="s">
        <v>23053</v>
      </c>
    </row>
    <row r="39193" spans="1:2">
      <c r="A39193" s="1">
        <v>2080100332858</v>
      </c>
      <c r="B39193" t="s">
        <v>23054</v>
      </c>
    </row>
    <row r="39194" spans="1:2">
      <c r="A39194" s="1">
        <v>2080100332865</v>
      </c>
      <c r="B39194" t="s">
        <v>23055</v>
      </c>
    </row>
    <row r="39195" spans="1:2">
      <c r="A39195" s="1">
        <v>2080100332872</v>
      </c>
      <c r="B39195" t="s">
        <v>23056</v>
      </c>
    </row>
    <row r="39196" spans="1:2">
      <c r="A39196" s="1">
        <v>2080100332889</v>
      </c>
      <c r="B39196" t="s">
        <v>23057</v>
      </c>
    </row>
    <row r="39197" spans="1:2">
      <c r="A39197" s="1">
        <v>2080100332896</v>
      </c>
      <c r="B39197" t="s">
        <v>23058</v>
      </c>
    </row>
    <row r="39198" spans="1:2">
      <c r="A39198" s="1">
        <v>2080100332902</v>
      </c>
      <c r="B39198" t="s">
        <v>36899</v>
      </c>
    </row>
    <row r="39199" spans="1:2">
      <c r="A39199" s="1">
        <v>2080100332919</v>
      </c>
      <c r="B39199" t="s">
        <v>36900</v>
      </c>
    </row>
    <row r="39200" spans="1:2">
      <c r="A39200" s="1">
        <v>2080100332926</v>
      </c>
      <c r="B39200" t="e">
        <f>+L-LOCKSET MORTISE SENTRY SMH01M-PVD</f>
        <v>#NAME?</v>
      </c>
    </row>
    <row r="39201" spans="1:2">
      <c r="A39201" s="1">
        <v>2080100332933</v>
      </c>
      <c r="B39201" t="s">
        <v>36901</v>
      </c>
    </row>
    <row r="39202" spans="1:2">
      <c r="A39202" s="1">
        <v>2080100332940</v>
      </c>
      <c r="B39202" t="s">
        <v>36902</v>
      </c>
    </row>
    <row r="39203" spans="1:2">
      <c r="A39203" s="1">
        <v>2080100332957</v>
      </c>
      <c r="B39203" t="s">
        <v>36903</v>
      </c>
    </row>
    <row r="39204" spans="1:2">
      <c r="A39204" s="1">
        <v>2080100332964</v>
      </c>
      <c r="B39204" t="s">
        <v>36904</v>
      </c>
    </row>
    <row r="39205" spans="1:2">
      <c r="A39205" s="1">
        <v>2080100332971</v>
      </c>
      <c r="B39205" t="s">
        <v>36905</v>
      </c>
    </row>
    <row r="39206" spans="1:2">
      <c r="A39206" s="1">
        <v>2080100332988</v>
      </c>
      <c r="B39206" t="s">
        <v>36906</v>
      </c>
    </row>
    <row r="39207" spans="1:2">
      <c r="A39207" s="1">
        <v>2080100332995</v>
      </c>
      <c r="B39207" t="s">
        <v>36907</v>
      </c>
    </row>
    <row r="39208" spans="1:2">
      <c r="A39208" s="1">
        <v>2080100333008</v>
      </c>
      <c r="B39208" t="s">
        <v>36908</v>
      </c>
    </row>
    <row r="39209" spans="1:2">
      <c r="A39209" s="1">
        <v>2080100333015</v>
      </c>
      <c r="B39209" t="s">
        <v>36909</v>
      </c>
    </row>
    <row r="39210" spans="1:2">
      <c r="A39210" s="1">
        <v>2080100333022</v>
      </c>
      <c r="B39210" t="s">
        <v>36910</v>
      </c>
    </row>
    <row r="39211" spans="1:2">
      <c r="A39211" s="1">
        <v>2080100333039</v>
      </c>
      <c r="B39211" t="s">
        <v>36911</v>
      </c>
    </row>
    <row r="39212" spans="1:2">
      <c r="A39212" s="1">
        <v>2080100333046</v>
      </c>
      <c r="B39212" t="s">
        <v>36912</v>
      </c>
    </row>
    <row r="39213" spans="1:2">
      <c r="A39213" s="1">
        <v>2080100333053</v>
      </c>
      <c r="B39213" t="s">
        <v>36913</v>
      </c>
    </row>
    <row r="39214" spans="1:2">
      <c r="A39214" s="1">
        <v>2080100333060</v>
      </c>
      <c r="B39214" t="s">
        <v>36914</v>
      </c>
    </row>
    <row r="39215" spans="1:2">
      <c r="A39215" s="1">
        <v>2080100333077</v>
      </c>
      <c r="B39215" t="s">
        <v>36915</v>
      </c>
    </row>
    <row r="39216" spans="1:2">
      <c r="A39216" s="1">
        <v>2080100333084</v>
      </c>
      <c r="B39216" t="s">
        <v>36916</v>
      </c>
    </row>
    <row r="39217" spans="1:2">
      <c r="A39217" s="1">
        <v>2080100333091</v>
      </c>
      <c r="B39217" t="s">
        <v>36917</v>
      </c>
    </row>
    <row r="39218" spans="1:2">
      <c r="A39218" s="1">
        <v>2080100333107</v>
      </c>
      <c r="B39218" t="s">
        <v>36918</v>
      </c>
    </row>
    <row r="39219" spans="1:2">
      <c r="A39219" s="1">
        <v>2080100333114</v>
      </c>
      <c r="B39219" t="s">
        <v>36919</v>
      </c>
    </row>
    <row r="39220" spans="1:2">
      <c r="A39220" s="1">
        <v>2080100333121</v>
      </c>
      <c r="B39220" t="s">
        <v>36920</v>
      </c>
    </row>
    <row r="39221" spans="1:2">
      <c r="A39221" s="1">
        <v>2080100333138</v>
      </c>
      <c r="B39221" t="s">
        <v>36921</v>
      </c>
    </row>
    <row r="39222" spans="1:2">
      <c r="A39222" s="1">
        <v>2080100333145</v>
      </c>
      <c r="B39222" t="s">
        <v>36922</v>
      </c>
    </row>
    <row r="39223" spans="1:2">
      <c r="A39223" s="1">
        <v>2080100333152</v>
      </c>
      <c r="B39223" t="s">
        <v>36923</v>
      </c>
    </row>
    <row r="39224" spans="1:2">
      <c r="A39224" s="1">
        <v>2080100333169</v>
      </c>
      <c r="B39224" t="s">
        <v>36924</v>
      </c>
    </row>
    <row r="39225" spans="1:2">
      <c r="A39225" s="1">
        <v>2080100333176</v>
      </c>
      <c r="B39225" t="s">
        <v>36925</v>
      </c>
    </row>
    <row r="39226" spans="1:2">
      <c r="A39226" s="1">
        <v>2080100333183</v>
      </c>
      <c r="B39226" t="s">
        <v>36926</v>
      </c>
    </row>
    <row r="39227" spans="1:2">
      <c r="A39227" s="1">
        <v>2080100333190</v>
      </c>
      <c r="B39227" t="s">
        <v>36927</v>
      </c>
    </row>
    <row r="39228" spans="1:2">
      <c r="A39228" s="1">
        <v>2080100333206</v>
      </c>
      <c r="B39228" t="s">
        <v>36928</v>
      </c>
    </row>
    <row r="39229" spans="1:2">
      <c r="A39229" s="1">
        <v>2080100333213</v>
      </c>
      <c r="B39229" t="s">
        <v>36929</v>
      </c>
    </row>
    <row r="39230" spans="1:2">
      <c r="A39230" s="1">
        <v>2080100333220</v>
      </c>
      <c r="B39230" t="s">
        <v>36930</v>
      </c>
    </row>
    <row r="39231" spans="1:2">
      <c r="A39231" s="1">
        <v>2080100333237</v>
      </c>
      <c r="B39231" t="s">
        <v>36931</v>
      </c>
    </row>
    <row r="39232" spans="1:2">
      <c r="A39232" s="1">
        <v>2080100333244</v>
      </c>
      <c r="B39232" t="s">
        <v>36932</v>
      </c>
    </row>
    <row r="39233" spans="1:2">
      <c r="A39233" s="1">
        <v>2080100333251</v>
      </c>
      <c r="B39233" t="s">
        <v>36933</v>
      </c>
    </row>
    <row r="39234" spans="1:2">
      <c r="A39234" s="1">
        <v>2080100333268</v>
      </c>
      <c r="B39234" t="s">
        <v>36934</v>
      </c>
    </row>
    <row r="39235" spans="1:2">
      <c r="A39235" s="1">
        <v>2080100333275</v>
      </c>
      <c r="B39235" t="s">
        <v>36935</v>
      </c>
    </row>
    <row r="39236" spans="1:2">
      <c r="A39236" s="1">
        <v>2080100333282</v>
      </c>
      <c r="B39236" t="s">
        <v>36936</v>
      </c>
    </row>
    <row r="39237" spans="1:2">
      <c r="A39237" s="1">
        <v>2080100333299</v>
      </c>
      <c r="B39237" t="s">
        <v>36937</v>
      </c>
    </row>
    <row r="39238" spans="1:2">
      <c r="A39238" s="1">
        <v>2080100333305</v>
      </c>
      <c r="B39238" t="s">
        <v>36938</v>
      </c>
    </row>
    <row r="39239" spans="1:2">
      <c r="A39239" s="1">
        <v>2080100333312</v>
      </c>
      <c r="B39239" t="s">
        <v>36939</v>
      </c>
    </row>
    <row r="39240" spans="1:2">
      <c r="A39240" s="1">
        <v>2080100333329</v>
      </c>
      <c r="B39240" t="s">
        <v>36940</v>
      </c>
    </row>
    <row r="39241" spans="1:2">
      <c r="A39241" s="1">
        <v>2080100333336</v>
      </c>
      <c r="B39241" t="s">
        <v>36941</v>
      </c>
    </row>
    <row r="39242" spans="1:2">
      <c r="A39242" s="1">
        <v>2080100333343</v>
      </c>
      <c r="B39242" t="s">
        <v>36942</v>
      </c>
    </row>
    <row r="39243" spans="1:2">
      <c r="A39243" s="1">
        <v>2080100333350</v>
      </c>
      <c r="B39243" t="s">
        <v>36943</v>
      </c>
    </row>
    <row r="39244" spans="1:2">
      <c r="A39244" s="1">
        <v>2080100333367</v>
      </c>
      <c r="B39244" t="s">
        <v>36944</v>
      </c>
    </row>
    <row r="39245" spans="1:2">
      <c r="A39245" s="1">
        <v>2080100333374</v>
      </c>
      <c r="B39245" t="s">
        <v>36945</v>
      </c>
    </row>
    <row r="39246" spans="1:2">
      <c r="A39246" s="1">
        <v>2080100333381</v>
      </c>
      <c r="B39246" t="s">
        <v>36946</v>
      </c>
    </row>
    <row r="39247" spans="1:2">
      <c r="A39247" s="1">
        <v>2080100333398</v>
      </c>
      <c r="B39247" t="s">
        <v>36947</v>
      </c>
    </row>
    <row r="39248" spans="1:2">
      <c r="A39248" s="1">
        <v>2080100333404</v>
      </c>
      <c r="B39248" t="s">
        <v>36948</v>
      </c>
    </row>
    <row r="39249" spans="1:2">
      <c r="A39249" s="1">
        <v>2080100333411</v>
      </c>
      <c r="B39249" t="s">
        <v>36949</v>
      </c>
    </row>
    <row r="39250" spans="1:2">
      <c r="A39250" s="1">
        <v>2080100333428</v>
      </c>
      <c r="B39250" t="s">
        <v>36950</v>
      </c>
    </row>
    <row r="39251" spans="1:2">
      <c r="A39251" s="1">
        <v>2080100333435</v>
      </c>
      <c r="B39251" t="s">
        <v>36951</v>
      </c>
    </row>
    <row r="39252" spans="1:2">
      <c r="A39252" s="1">
        <v>2080100333442</v>
      </c>
      <c r="B39252" t="s">
        <v>36952</v>
      </c>
    </row>
    <row r="39253" spans="1:2">
      <c r="A39253" s="1">
        <v>2080100333459</v>
      </c>
      <c r="B39253" t="s">
        <v>36953</v>
      </c>
    </row>
    <row r="39254" spans="1:2">
      <c r="A39254" s="1">
        <v>2080100333466</v>
      </c>
      <c r="B39254" t="s">
        <v>36954</v>
      </c>
    </row>
    <row r="39255" spans="1:2">
      <c r="A39255" s="1">
        <v>2080100333473</v>
      </c>
      <c r="B39255" t="s">
        <v>36955</v>
      </c>
    </row>
    <row r="39256" spans="1:2">
      <c r="A39256" s="1">
        <v>2080100333480</v>
      </c>
      <c r="B39256" t="s">
        <v>36956</v>
      </c>
    </row>
    <row r="39257" spans="1:2">
      <c r="A39257" s="1">
        <v>2080100333497</v>
      </c>
      <c r="B39257" t="s">
        <v>36957</v>
      </c>
    </row>
    <row r="39258" spans="1:2">
      <c r="A39258" s="1">
        <v>2080100333503</v>
      </c>
      <c r="B39258" t="s">
        <v>36958</v>
      </c>
    </row>
    <row r="39259" spans="1:2">
      <c r="A39259" s="1">
        <v>2080100333510</v>
      </c>
      <c r="B39259" t="s">
        <v>36959</v>
      </c>
    </row>
    <row r="39260" spans="1:2">
      <c r="A39260" s="1">
        <v>2080100333527</v>
      </c>
      <c r="B39260" t="s">
        <v>36960</v>
      </c>
    </row>
    <row r="39261" spans="1:2">
      <c r="A39261" s="1">
        <v>2080100333534</v>
      </c>
      <c r="B39261" t="s">
        <v>36961</v>
      </c>
    </row>
    <row r="39262" spans="1:2">
      <c r="A39262" s="1">
        <v>2080100333541</v>
      </c>
      <c r="B39262" t="s">
        <v>36962</v>
      </c>
    </row>
    <row r="39263" spans="1:2">
      <c r="A39263" s="1">
        <v>2080100333558</v>
      </c>
      <c r="B39263" t="s">
        <v>36963</v>
      </c>
    </row>
    <row r="39264" spans="1:2">
      <c r="A39264" s="1">
        <v>2080100333565</v>
      </c>
      <c r="B39264" t="s">
        <v>36964</v>
      </c>
    </row>
    <row r="39265" spans="1:2">
      <c r="A39265" s="1">
        <v>2080100333572</v>
      </c>
      <c r="B39265" t="s">
        <v>36965</v>
      </c>
    </row>
    <row r="39266" spans="1:2">
      <c r="A39266" s="1">
        <v>2080100333589</v>
      </c>
      <c r="B39266" t="s">
        <v>36966</v>
      </c>
    </row>
    <row r="39267" spans="1:2">
      <c r="A39267" s="1">
        <v>2080100333596</v>
      </c>
      <c r="B39267" t="s">
        <v>36967</v>
      </c>
    </row>
    <row r="39268" spans="1:2">
      <c r="A39268" s="1">
        <v>2080100333602</v>
      </c>
      <c r="B39268" t="s">
        <v>36968</v>
      </c>
    </row>
    <row r="39269" spans="1:2">
      <c r="A39269" s="1">
        <v>2080100333619</v>
      </c>
      <c r="B39269" t="s">
        <v>36969</v>
      </c>
    </row>
    <row r="39270" spans="1:2">
      <c r="A39270" s="1">
        <v>2080100333626</v>
      </c>
      <c r="B39270" t="s">
        <v>36970</v>
      </c>
    </row>
    <row r="39271" spans="1:2">
      <c r="A39271" s="1">
        <v>2080100333633</v>
      </c>
      <c r="B39271" t="s">
        <v>36971</v>
      </c>
    </row>
    <row r="39272" spans="1:2">
      <c r="A39272" s="1">
        <v>2080100333640</v>
      </c>
      <c r="B39272" t="s">
        <v>36972</v>
      </c>
    </row>
    <row r="39273" spans="1:2">
      <c r="A39273" s="1">
        <v>2080100333657</v>
      </c>
      <c r="B39273" t="s">
        <v>36973</v>
      </c>
    </row>
    <row r="39274" spans="1:2">
      <c r="A39274" s="1">
        <v>2080100333664</v>
      </c>
      <c r="B39274" t="s">
        <v>36974</v>
      </c>
    </row>
    <row r="39275" spans="1:2">
      <c r="A39275" s="1">
        <v>2080100333671</v>
      </c>
      <c r="B39275" t="s">
        <v>36975</v>
      </c>
    </row>
    <row r="39276" spans="1:2">
      <c r="A39276" s="1">
        <v>2080100333688</v>
      </c>
      <c r="B39276" t="s">
        <v>36976</v>
      </c>
    </row>
    <row r="39277" spans="1:2">
      <c r="A39277" s="1">
        <v>2080100333695</v>
      </c>
      <c r="B39277" t="s">
        <v>36977</v>
      </c>
    </row>
    <row r="39278" spans="1:2">
      <c r="A39278" s="1">
        <v>2080100333701</v>
      </c>
      <c r="B39278" t="s">
        <v>36978</v>
      </c>
    </row>
    <row r="39279" spans="1:2">
      <c r="A39279" s="1">
        <v>2080100333718</v>
      </c>
      <c r="B39279" t="s">
        <v>36979</v>
      </c>
    </row>
    <row r="39280" spans="1:2">
      <c r="A39280" s="1">
        <v>2080100333725</v>
      </c>
      <c r="B39280" t="s">
        <v>36980</v>
      </c>
    </row>
    <row r="39281" spans="1:2">
      <c r="A39281" s="1">
        <v>2080100333732</v>
      </c>
      <c r="B39281" t="s">
        <v>36981</v>
      </c>
    </row>
    <row r="39282" spans="1:2">
      <c r="A39282" s="1">
        <v>2080100333749</v>
      </c>
      <c r="B39282" t="s">
        <v>36982</v>
      </c>
    </row>
    <row r="39283" spans="1:2">
      <c r="A39283" s="1">
        <v>2080100333756</v>
      </c>
      <c r="B39283" t="s">
        <v>36983</v>
      </c>
    </row>
    <row r="39284" spans="1:2">
      <c r="A39284" s="1">
        <v>2080100333763</v>
      </c>
      <c r="B39284" t="s">
        <v>23059</v>
      </c>
    </row>
    <row r="39285" spans="1:2">
      <c r="A39285" s="1">
        <v>2080100333770</v>
      </c>
      <c r="B39285" t="s">
        <v>36984</v>
      </c>
    </row>
    <row r="39286" spans="1:2">
      <c r="A39286" s="1">
        <v>2080100333787</v>
      </c>
      <c r="B39286" t="s">
        <v>36985</v>
      </c>
    </row>
    <row r="39287" spans="1:2">
      <c r="A39287" s="1">
        <v>2080100333794</v>
      </c>
      <c r="B39287" t="s">
        <v>36986</v>
      </c>
    </row>
    <row r="39288" spans="1:2">
      <c r="A39288" s="1">
        <v>2080100333800</v>
      </c>
      <c r="B39288" t="s">
        <v>36987</v>
      </c>
    </row>
    <row r="39289" spans="1:2">
      <c r="A39289" s="1">
        <v>2080100333817</v>
      </c>
      <c r="B39289" t="s">
        <v>36988</v>
      </c>
    </row>
    <row r="39290" spans="1:2">
      <c r="A39290" s="1">
        <v>2080100333824</v>
      </c>
      <c r="B39290" t="s">
        <v>36989</v>
      </c>
    </row>
    <row r="39291" spans="1:2">
      <c r="A39291" s="1">
        <v>2080100333831</v>
      </c>
      <c r="B39291" t="s">
        <v>36990</v>
      </c>
    </row>
    <row r="39292" spans="1:2">
      <c r="A39292" s="1">
        <v>2080100333848</v>
      </c>
      <c r="B39292" t="s">
        <v>36991</v>
      </c>
    </row>
    <row r="39293" spans="1:2">
      <c r="A39293" s="1">
        <v>2080100333855</v>
      </c>
      <c r="B39293" t="s">
        <v>36992</v>
      </c>
    </row>
    <row r="39294" spans="1:2">
      <c r="A39294" s="1">
        <v>2080100333862</v>
      </c>
      <c r="B39294" t="s">
        <v>36993</v>
      </c>
    </row>
    <row r="39295" spans="1:2">
      <c r="A39295" s="1">
        <v>2080100333879</v>
      </c>
      <c r="B39295" t="s">
        <v>36994</v>
      </c>
    </row>
    <row r="39296" spans="1:2">
      <c r="A39296" s="1">
        <v>2080100333886</v>
      </c>
      <c r="B39296" t="s">
        <v>36995</v>
      </c>
    </row>
    <row r="39297" spans="1:2">
      <c r="A39297" s="1">
        <v>2080100333893</v>
      </c>
      <c r="B39297" t="s">
        <v>36996</v>
      </c>
    </row>
    <row r="39298" spans="1:2">
      <c r="A39298" s="1">
        <v>2080100333909</v>
      </c>
      <c r="B39298" t="s">
        <v>36997</v>
      </c>
    </row>
    <row r="39299" spans="1:2">
      <c r="A39299" s="1">
        <v>2080100333916</v>
      </c>
      <c r="B39299" t="s">
        <v>36998</v>
      </c>
    </row>
    <row r="39300" spans="1:2">
      <c r="A39300" s="1">
        <v>2080100333923</v>
      </c>
      <c r="B39300" t="s">
        <v>36999</v>
      </c>
    </row>
    <row r="39301" spans="1:2">
      <c r="A39301" s="1">
        <v>2080100333930</v>
      </c>
      <c r="B39301" t="s">
        <v>37000</v>
      </c>
    </row>
    <row r="39302" spans="1:2">
      <c r="A39302" s="1">
        <v>2080100333947</v>
      </c>
      <c r="B39302" t="s">
        <v>37001</v>
      </c>
    </row>
    <row r="39303" spans="1:2">
      <c r="A39303" s="1">
        <v>2080100333954</v>
      </c>
      <c r="B39303" t="s">
        <v>37002</v>
      </c>
    </row>
    <row r="39304" spans="1:2">
      <c r="A39304" s="1">
        <v>2080100333961</v>
      </c>
      <c r="B39304" t="s">
        <v>37003</v>
      </c>
    </row>
    <row r="39305" spans="1:2">
      <c r="A39305" s="1">
        <v>2080100333978</v>
      </c>
      <c r="B39305" t="s">
        <v>37004</v>
      </c>
    </row>
    <row r="39306" spans="1:2">
      <c r="A39306" s="1">
        <v>2080100333985</v>
      </c>
      <c r="B39306" t="s">
        <v>37005</v>
      </c>
    </row>
    <row r="39307" spans="1:2">
      <c r="A39307" s="1">
        <v>2080100333992</v>
      </c>
      <c r="B39307" t="s">
        <v>37006</v>
      </c>
    </row>
    <row r="39308" spans="1:2">
      <c r="A39308" s="1">
        <v>2080100334005</v>
      </c>
      <c r="B39308" t="s">
        <v>37007</v>
      </c>
    </row>
    <row r="39309" spans="1:2">
      <c r="A39309" s="1">
        <v>2080100334012</v>
      </c>
      <c r="B39309" t="s">
        <v>37008</v>
      </c>
    </row>
    <row r="39310" spans="1:2">
      <c r="A39310" s="1">
        <v>2080100334029</v>
      </c>
      <c r="B39310" t="s">
        <v>37009</v>
      </c>
    </row>
    <row r="39311" spans="1:2">
      <c r="A39311" s="1">
        <v>2080100334036</v>
      </c>
      <c r="B39311" t="s">
        <v>37010</v>
      </c>
    </row>
    <row r="39312" spans="1:2">
      <c r="A39312" s="1">
        <v>2080100334043</v>
      </c>
      <c r="B39312" t="s">
        <v>37011</v>
      </c>
    </row>
    <row r="39313" spans="1:2">
      <c r="A39313" s="1">
        <v>2080100334050</v>
      </c>
      <c r="B39313" t="s">
        <v>37012</v>
      </c>
    </row>
    <row r="39314" spans="1:2">
      <c r="A39314" s="1">
        <v>2080100334067</v>
      </c>
      <c r="B39314" t="s">
        <v>37013</v>
      </c>
    </row>
    <row r="39315" spans="1:2">
      <c r="A39315" s="1">
        <v>2080100334074</v>
      </c>
      <c r="B39315" t="s">
        <v>37014</v>
      </c>
    </row>
    <row r="39316" spans="1:2">
      <c r="A39316" s="1">
        <v>2080100334081</v>
      </c>
      <c r="B39316" t="s">
        <v>37015</v>
      </c>
    </row>
    <row r="39317" spans="1:2">
      <c r="A39317" s="1">
        <v>2080100334098</v>
      </c>
      <c r="B39317" t="s">
        <v>37016</v>
      </c>
    </row>
    <row r="39318" spans="1:2">
      <c r="A39318" s="1">
        <v>2080100334104</v>
      </c>
      <c r="B39318" t="s">
        <v>37017</v>
      </c>
    </row>
    <row r="39319" spans="1:2">
      <c r="A39319" s="1">
        <v>2080100334111</v>
      </c>
      <c r="B39319" t="s">
        <v>37018</v>
      </c>
    </row>
    <row r="39320" spans="1:2">
      <c r="A39320" s="1">
        <v>2080100334128</v>
      </c>
      <c r="B39320" t="s">
        <v>37019</v>
      </c>
    </row>
    <row r="39321" spans="1:2">
      <c r="A39321" s="1">
        <v>2080100334135</v>
      </c>
      <c r="B39321" t="s">
        <v>37020</v>
      </c>
    </row>
    <row r="39322" spans="1:2">
      <c r="A39322" s="1">
        <v>2080100334142</v>
      </c>
      <c r="B39322" t="s">
        <v>37021</v>
      </c>
    </row>
    <row r="39323" spans="1:2">
      <c r="A39323" s="1">
        <v>2080100334159</v>
      </c>
      <c r="B39323" t="s">
        <v>37022</v>
      </c>
    </row>
    <row r="39324" spans="1:2">
      <c r="A39324" s="1">
        <v>2080100334166</v>
      </c>
      <c r="B39324" t="s">
        <v>37023</v>
      </c>
    </row>
    <row r="39325" spans="1:2">
      <c r="A39325" s="1">
        <v>2080100334173</v>
      </c>
      <c r="B39325" t="s">
        <v>37024</v>
      </c>
    </row>
    <row r="39326" spans="1:2">
      <c r="A39326" s="1">
        <v>2080100334180</v>
      </c>
      <c r="B39326" t="s">
        <v>37025</v>
      </c>
    </row>
    <row r="39327" spans="1:2">
      <c r="A39327" s="1">
        <v>2080100334197</v>
      </c>
      <c r="B39327" t="s">
        <v>37026</v>
      </c>
    </row>
    <row r="39328" spans="1:2">
      <c r="A39328" s="1">
        <v>2080100334203</v>
      </c>
      <c r="B39328" t="s">
        <v>24798</v>
      </c>
    </row>
    <row r="39329" spans="1:2">
      <c r="A39329" s="1">
        <v>2080100334210</v>
      </c>
      <c r="B39329" t="s">
        <v>24799</v>
      </c>
    </row>
    <row r="39330" spans="1:2">
      <c r="A39330" s="1">
        <v>2080100334227</v>
      </c>
      <c r="B39330" t="s">
        <v>37027</v>
      </c>
    </row>
    <row r="39331" spans="1:2">
      <c r="A39331" s="1">
        <v>2080100334234</v>
      </c>
      <c r="B39331" t="s">
        <v>37028</v>
      </c>
    </row>
    <row r="39332" spans="1:2">
      <c r="A39332" s="1">
        <v>2080100334241</v>
      </c>
      <c r="B39332" t="s">
        <v>37029</v>
      </c>
    </row>
    <row r="39333" spans="1:2">
      <c r="A39333" s="1">
        <v>2080100334258</v>
      </c>
      <c r="B39333" t="s">
        <v>37030</v>
      </c>
    </row>
    <row r="39334" spans="1:2">
      <c r="A39334" s="1">
        <v>2080100334265</v>
      </c>
      <c r="B39334" t="s">
        <v>37031</v>
      </c>
    </row>
    <row r="39335" spans="1:2">
      <c r="A39335" s="1">
        <v>2080100334272</v>
      </c>
      <c r="B39335" t="s">
        <v>37032</v>
      </c>
    </row>
    <row r="39336" spans="1:2">
      <c r="A39336" s="1">
        <v>2080100334289</v>
      </c>
      <c r="B39336" t="s">
        <v>37033</v>
      </c>
    </row>
    <row r="39337" spans="1:2">
      <c r="A39337" s="1">
        <v>2080100334296</v>
      </c>
      <c r="B39337" t="s">
        <v>37034</v>
      </c>
    </row>
    <row r="39338" spans="1:2">
      <c r="A39338" s="1">
        <v>2080100334302</v>
      </c>
      <c r="B39338" t="s">
        <v>37035</v>
      </c>
    </row>
    <row r="39339" spans="1:2">
      <c r="A39339" s="1">
        <v>2080100334319</v>
      </c>
      <c r="B39339" t="s">
        <v>37036</v>
      </c>
    </row>
    <row r="39340" spans="1:2">
      <c r="A39340" s="1">
        <v>2080100334326</v>
      </c>
      <c r="B39340" t="s">
        <v>37037</v>
      </c>
    </row>
    <row r="39341" spans="1:2">
      <c r="A39341" s="1">
        <v>2080100334333</v>
      </c>
      <c r="B39341" t="s">
        <v>37038</v>
      </c>
    </row>
    <row r="39342" spans="1:2">
      <c r="A39342" s="1">
        <v>2080100334340</v>
      </c>
      <c r="B39342" t="s">
        <v>37039</v>
      </c>
    </row>
    <row r="39343" spans="1:2">
      <c r="A39343" s="1">
        <v>2080100334357</v>
      </c>
      <c r="B39343" t="s">
        <v>37040</v>
      </c>
    </row>
    <row r="39344" spans="1:2">
      <c r="A39344" s="1">
        <v>2080100334364</v>
      </c>
      <c r="B39344" t="s">
        <v>37041</v>
      </c>
    </row>
    <row r="39345" spans="1:2">
      <c r="A39345" s="1">
        <v>2080100334371</v>
      </c>
      <c r="B39345" t="s">
        <v>37042</v>
      </c>
    </row>
    <row r="39346" spans="1:2">
      <c r="A39346" s="1">
        <v>2080100334388</v>
      </c>
      <c r="B39346" t="s">
        <v>37043</v>
      </c>
    </row>
    <row r="39347" spans="1:2">
      <c r="A39347" s="1">
        <v>2080100334395</v>
      </c>
      <c r="B39347" t="s">
        <v>37044</v>
      </c>
    </row>
    <row r="39348" spans="1:2">
      <c r="A39348" s="1">
        <v>2080100334401</v>
      </c>
      <c r="B39348" t="s">
        <v>37045</v>
      </c>
    </row>
    <row r="39349" spans="1:2">
      <c r="A39349" s="1">
        <v>2080100334418</v>
      </c>
      <c r="B39349" t="s">
        <v>37046</v>
      </c>
    </row>
    <row r="39350" spans="1:2">
      <c r="A39350" s="1">
        <v>2080100334425</v>
      </c>
      <c r="B39350" t="s">
        <v>37047</v>
      </c>
    </row>
    <row r="39351" spans="1:2">
      <c r="A39351" s="1">
        <v>2080100334432</v>
      </c>
      <c r="B39351" t="s">
        <v>37048</v>
      </c>
    </row>
    <row r="39352" spans="1:2">
      <c r="A39352" s="1">
        <v>2080100334449</v>
      </c>
      <c r="B39352" t="s">
        <v>37049</v>
      </c>
    </row>
    <row r="39353" spans="1:2">
      <c r="A39353" s="1">
        <v>2080100334456</v>
      </c>
      <c r="B39353" t="s">
        <v>37050</v>
      </c>
    </row>
    <row r="39354" spans="1:2">
      <c r="A39354" s="1">
        <v>2080100334463</v>
      </c>
      <c r="B39354" t="s">
        <v>37051</v>
      </c>
    </row>
    <row r="39355" spans="1:2">
      <c r="A39355" s="1">
        <v>2080100334470</v>
      </c>
      <c r="B39355" t="s">
        <v>37052</v>
      </c>
    </row>
    <row r="39356" spans="1:2">
      <c r="A39356" s="1">
        <v>2080100334487</v>
      </c>
      <c r="B39356" t="s">
        <v>37053</v>
      </c>
    </row>
    <row r="39357" spans="1:2">
      <c r="A39357" s="1">
        <v>2080100334494</v>
      </c>
      <c r="B39357" t="s">
        <v>37054</v>
      </c>
    </row>
    <row r="39358" spans="1:2">
      <c r="A39358" s="1">
        <v>2080100334500</v>
      </c>
      <c r="B39358" t="s">
        <v>37055</v>
      </c>
    </row>
    <row r="39359" spans="1:2">
      <c r="A39359" s="1">
        <v>2080100334517</v>
      </c>
      <c r="B39359" t="s">
        <v>37056</v>
      </c>
    </row>
    <row r="39360" spans="1:2">
      <c r="A39360" s="1">
        <v>2080100334524</v>
      </c>
      <c r="B39360" t="s">
        <v>37057</v>
      </c>
    </row>
    <row r="39361" spans="1:2">
      <c r="A39361" s="1">
        <v>2080100334531</v>
      </c>
      <c r="B39361" t="s">
        <v>37058</v>
      </c>
    </row>
    <row r="39362" spans="1:2">
      <c r="A39362" s="1">
        <v>2080100334548</v>
      </c>
      <c r="B39362" t="s">
        <v>37059</v>
      </c>
    </row>
    <row r="39363" spans="1:2">
      <c r="A39363" s="1">
        <v>2080100334555</v>
      </c>
      <c r="B39363" t="s">
        <v>37060</v>
      </c>
    </row>
    <row r="39364" spans="1:2">
      <c r="A39364" s="1">
        <v>2080100334562</v>
      </c>
      <c r="B39364" t="s">
        <v>37061</v>
      </c>
    </row>
    <row r="39365" spans="1:2">
      <c r="A39365" s="1">
        <v>2080100334579</v>
      </c>
      <c r="B39365" t="s">
        <v>37062</v>
      </c>
    </row>
    <row r="39366" spans="1:2">
      <c r="A39366" s="1">
        <v>2080100334586</v>
      </c>
      <c r="B39366" t="s">
        <v>37063</v>
      </c>
    </row>
    <row r="39367" spans="1:2">
      <c r="A39367" s="1">
        <v>2080100334593</v>
      </c>
      <c r="B39367" t="s">
        <v>37064</v>
      </c>
    </row>
    <row r="39368" spans="1:2">
      <c r="A39368" s="1">
        <v>2080100334609</v>
      </c>
      <c r="B39368" t="s">
        <v>37065</v>
      </c>
    </row>
    <row r="39369" spans="1:2">
      <c r="A39369" s="1">
        <v>2080100334616</v>
      </c>
      <c r="B39369" t="s">
        <v>37066</v>
      </c>
    </row>
    <row r="39370" spans="1:2">
      <c r="A39370" s="1">
        <v>2080100334623</v>
      </c>
      <c r="B39370" t="s">
        <v>37067</v>
      </c>
    </row>
    <row r="39371" spans="1:2">
      <c r="A39371" s="1">
        <v>2080100334630</v>
      </c>
      <c r="B39371" t="s">
        <v>37068</v>
      </c>
    </row>
    <row r="39372" spans="1:2">
      <c r="A39372" s="1">
        <v>2080100334647</v>
      </c>
      <c r="B39372" t="s">
        <v>37069</v>
      </c>
    </row>
    <row r="39373" spans="1:2">
      <c r="A39373" s="1">
        <v>2080100334654</v>
      </c>
      <c r="B39373" t="s">
        <v>37070</v>
      </c>
    </row>
    <row r="39374" spans="1:2">
      <c r="A39374" s="1">
        <v>2080100334661</v>
      </c>
      <c r="B39374" t="s">
        <v>37071</v>
      </c>
    </row>
    <row r="39375" spans="1:2">
      <c r="A39375" s="1">
        <v>2080100334678</v>
      </c>
      <c r="B39375" t="s">
        <v>37072</v>
      </c>
    </row>
    <row r="39376" spans="1:2">
      <c r="A39376" s="1">
        <v>2080100334685</v>
      </c>
      <c r="B39376" t="s">
        <v>37073</v>
      </c>
    </row>
    <row r="39377" spans="1:2">
      <c r="A39377" s="1">
        <v>2080100334692</v>
      </c>
      <c r="B39377" t="s">
        <v>37074</v>
      </c>
    </row>
    <row r="39378" spans="1:2">
      <c r="A39378" s="1">
        <v>2080100334708</v>
      </c>
      <c r="B39378" t="s">
        <v>37075</v>
      </c>
    </row>
    <row r="39379" spans="1:2">
      <c r="A39379" s="1">
        <v>2080100334715</v>
      </c>
      <c r="B39379" t="s">
        <v>37076</v>
      </c>
    </row>
    <row r="39380" spans="1:2">
      <c r="A39380" s="1">
        <v>2080100334722</v>
      </c>
      <c r="B39380" t="s">
        <v>37077</v>
      </c>
    </row>
    <row r="39381" spans="1:2">
      <c r="A39381" s="1">
        <v>2080100334739</v>
      </c>
      <c r="B39381" t="s">
        <v>37078</v>
      </c>
    </row>
    <row r="39382" spans="1:2">
      <c r="A39382" s="1">
        <v>2080100334746</v>
      </c>
      <c r="B39382" t="s">
        <v>37079</v>
      </c>
    </row>
    <row r="39383" spans="1:2">
      <c r="A39383" s="1">
        <v>2080100334753</v>
      </c>
      <c r="B39383" t="s">
        <v>37080</v>
      </c>
    </row>
    <row r="39384" spans="1:2">
      <c r="A39384" s="1">
        <v>2080100334760</v>
      </c>
      <c r="B39384" t="s">
        <v>37081</v>
      </c>
    </row>
    <row r="39385" spans="1:2">
      <c r="A39385" s="1">
        <v>2080100334777</v>
      </c>
      <c r="B39385" t="s">
        <v>37082</v>
      </c>
    </row>
    <row r="39386" spans="1:2">
      <c r="A39386" s="1">
        <v>2080100334784</v>
      </c>
      <c r="B39386" t="s">
        <v>37083</v>
      </c>
    </row>
    <row r="39387" spans="1:2">
      <c r="A39387" s="1">
        <v>2080100334791</v>
      </c>
      <c r="B39387" t="s">
        <v>37084</v>
      </c>
    </row>
    <row r="39388" spans="1:2">
      <c r="A39388" s="1">
        <v>2080100334807</v>
      </c>
      <c r="B39388" t="s">
        <v>37085</v>
      </c>
    </row>
    <row r="39389" spans="1:2">
      <c r="A39389" s="1">
        <v>2080100334814</v>
      </c>
      <c r="B39389" t="s">
        <v>37086</v>
      </c>
    </row>
    <row r="39390" spans="1:2">
      <c r="A39390" s="1">
        <v>2080100334821</v>
      </c>
      <c r="B39390" t="s">
        <v>37087</v>
      </c>
    </row>
    <row r="39391" spans="1:2">
      <c r="A39391" s="1">
        <v>2080100334838</v>
      </c>
      <c r="B39391" t="s">
        <v>37088</v>
      </c>
    </row>
    <row r="39392" spans="1:2">
      <c r="A39392" s="1">
        <v>2080100334845</v>
      </c>
      <c r="B39392" t="s">
        <v>37089</v>
      </c>
    </row>
    <row r="39393" spans="1:2">
      <c r="A39393" s="1">
        <v>2080100334852</v>
      </c>
      <c r="B39393" t="s">
        <v>37090</v>
      </c>
    </row>
    <row r="39394" spans="1:2">
      <c r="A39394" s="1">
        <v>2080100334869</v>
      </c>
      <c r="B39394" t="s">
        <v>37091</v>
      </c>
    </row>
    <row r="39395" spans="1:2">
      <c r="A39395" s="1">
        <v>2080100334876</v>
      </c>
      <c r="B39395" t="s">
        <v>37092</v>
      </c>
    </row>
    <row r="39396" spans="1:2">
      <c r="A39396" s="1">
        <v>2080100334883</v>
      </c>
      <c r="B39396" t="s">
        <v>37093</v>
      </c>
    </row>
    <row r="39397" spans="1:2">
      <c r="A39397" s="1">
        <v>2080100334890</v>
      </c>
      <c r="B39397" t="s">
        <v>37094</v>
      </c>
    </row>
    <row r="39398" spans="1:2">
      <c r="A39398" s="1">
        <v>2080100334906</v>
      </c>
      <c r="B39398" t="s">
        <v>37095</v>
      </c>
    </row>
    <row r="39399" spans="1:2">
      <c r="A39399" s="1">
        <v>2080100334913</v>
      </c>
      <c r="B39399" t="s">
        <v>37096</v>
      </c>
    </row>
    <row r="39400" spans="1:2">
      <c r="A39400" s="1">
        <v>2080100334920</v>
      </c>
      <c r="B39400" t="s">
        <v>37097</v>
      </c>
    </row>
    <row r="39401" spans="1:2">
      <c r="A39401" s="1">
        <v>2080100334937</v>
      </c>
      <c r="B39401" t="s">
        <v>37098</v>
      </c>
    </row>
    <row r="39402" spans="1:2">
      <c r="A39402" s="1">
        <v>2080100334944</v>
      </c>
      <c r="B39402" t="s">
        <v>37099</v>
      </c>
    </row>
    <row r="39403" spans="1:2">
      <c r="A39403" s="1">
        <v>2080100334951</v>
      </c>
      <c r="B39403" t="s">
        <v>37100</v>
      </c>
    </row>
    <row r="39404" spans="1:2">
      <c r="A39404" s="1">
        <v>2080100334968</v>
      </c>
      <c r="B39404" t="s">
        <v>37101</v>
      </c>
    </row>
    <row r="39405" spans="1:2">
      <c r="A39405" s="1">
        <v>2080100334975</v>
      </c>
      <c r="B39405" t="s">
        <v>37102</v>
      </c>
    </row>
    <row r="39406" spans="1:2">
      <c r="A39406" s="1">
        <v>2080100334982</v>
      </c>
      <c r="B39406" t="s">
        <v>37103</v>
      </c>
    </row>
    <row r="39407" spans="1:2">
      <c r="A39407" s="1">
        <v>2080100334999</v>
      </c>
      <c r="B39407" t="s">
        <v>37104</v>
      </c>
    </row>
    <row r="39408" spans="1:2">
      <c r="A39408" s="1">
        <v>2080100335002</v>
      </c>
      <c r="B39408" t="s">
        <v>37105</v>
      </c>
    </row>
    <row r="39409" spans="1:2">
      <c r="A39409" s="1">
        <v>2080100335019</v>
      </c>
      <c r="B39409" t="s">
        <v>37106</v>
      </c>
    </row>
    <row r="39410" spans="1:2">
      <c r="A39410" s="1">
        <v>2080100335026</v>
      </c>
      <c r="B39410" t="s">
        <v>37107</v>
      </c>
    </row>
    <row r="39411" spans="1:2">
      <c r="A39411" s="1">
        <v>2080100335033</v>
      </c>
      <c r="B39411" t="s">
        <v>37108</v>
      </c>
    </row>
    <row r="39412" spans="1:2">
      <c r="A39412" s="1">
        <v>2080100335040</v>
      </c>
      <c r="B39412" t="s">
        <v>37109</v>
      </c>
    </row>
    <row r="39413" spans="1:2">
      <c r="A39413" s="1">
        <v>2080100335057</v>
      </c>
      <c r="B39413" t="s">
        <v>37110</v>
      </c>
    </row>
    <row r="39414" spans="1:2">
      <c r="A39414" s="1">
        <v>2080100335064</v>
      </c>
      <c r="B39414" t="s">
        <v>37111</v>
      </c>
    </row>
    <row r="39415" spans="1:2">
      <c r="A39415" s="1">
        <v>2080100335071</v>
      </c>
      <c r="B39415" t="s">
        <v>37112</v>
      </c>
    </row>
    <row r="39416" spans="1:2">
      <c r="A39416" s="1">
        <v>2080100335088</v>
      </c>
      <c r="B39416" t="s">
        <v>37113</v>
      </c>
    </row>
    <row r="39417" spans="1:2">
      <c r="A39417" s="1">
        <v>2080100335095</v>
      </c>
      <c r="B39417" t="s">
        <v>37114</v>
      </c>
    </row>
    <row r="39418" spans="1:2">
      <c r="A39418" s="1">
        <v>2080100335101</v>
      </c>
      <c r="B39418" t="s">
        <v>37115</v>
      </c>
    </row>
    <row r="39419" spans="1:2">
      <c r="A39419" s="1">
        <v>2080100335118</v>
      </c>
      <c r="B39419" t="s">
        <v>37116</v>
      </c>
    </row>
    <row r="39420" spans="1:2">
      <c r="A39420" s="1">
        <v>2080100335125</v>
      </c>
      <c r="B39420" t="s">
        <v>37117</v>
      </c>
    </row>
    <row r="39421" spans="1:2">
      <c r="A39421" s="1">
        <v>2080100335132</v>
      </c>
      <c r="B39421" t="s">
        <v>37118</v>
      </c>
    </row>
    <row r="39422" spans="1:2">
      <c r="A39422" s="1">
        <v>2080100335149</v>
      </c>
      <c r="B39422" t="s">
        <v>37119</v>
      </c>
    </row>
    <row r="39423" spans="1:2">
      <c r="A39423" s="1">
        <v>2080100335156</v>
      </c>
      <c r="B39423" t="s">
        <v>37120</v>
      </c>
    </row>
    <row r="39424" spans="1:2">
      <c r="A39424" s="1">
        <v>2080100335163</v>
      </c>
      <c r="B39424" t="s">
        <v>37121</v>
      </c>
    </row>
    <row r="39425" spans="1:2">
      <c r="A39425" s="1">
        <v>2080100335170</v>
      </c>
      <c r="B39425" t="s">
        <v>37122</v>
      </c>
    </row>
    <row r="39426" spans="1:2">
      <c r="A39426" s="1">
        <v>2080100335187</v>
      </c>
      <c r="B39426" t="s">
        <v>37123</v>
      </c>
    </row>
    <row r="39427" spans="1:2">
      <c r="A39427" s="1">
        <v>2080100335194</v>
      </c>
      <c r="B39427" t="s">
        <v>37124</v>
      </c>
    </row>
    <row r="39428" spans="1:2">
      <c r="A39428" s="1">
        <v>2080100335200</v>
      </c>
      <c r="B39428" t="s">
        <v>37125</v>
      </c>
    </row>
    <row r="39429" spans="1:2">
      <c r="A39429" s="1">
        <v>2080100335217</v>
      </c>
      <c r="B39429" t="s">
        <v>37126</v>
      </c>
    </row>
    <row r="39430" spans="1:2">
      <c r="A39430" s="1">
        <v>2080100335224</v>
      </c>
      <c r="B39430" t="s">
        <v>37127</v>
      </c>
    </row>
    <row r="39431" spans="1:2">
      <c r="A39431" s="1">
        <v>2080100335231</v>
      </c>
      <c r="B39431" t="s">
        <v>37128</v>
      </c>
    </row>
    <row r="39432" spans="1:2">
      <c r="A39432" s="1">
        <v>2080100335248</v>
      </c>
      <c r="B39432" t="s">
        <v>37129</v>
      </c>
    </row>
    <row r="39433" spans="1:2">
      <c r="A39433" s="1">
        <v>2080100335255</v>
      </c>
      <c r="B39433" t="s">
        <v>37130</v>
      </c>
    </row>
    <row r="39434" spans="1:2">
      <c r="A39434" s="1">
        <v>2080100335262</v>
      </c>
      <c r="B39434" t="s">
        <v>37131</v>
      </c>
    </row>
    <row r="39435" spans="1:2">
      <c r="A39435" s="1">
        <v>2080100335279</v>
      </c>
      <c r="B39435" t="s">
        <v>37132</v>
      </c>
    </row>
    <row r="39436" spans="1:2">
      <c r="A39436" s="1">
        <v>2080100335286</v>
      </c>
      <c r="B39436" t="s">
        <v>37133</v>
      </c>
    </row>
    <row r="39437" spans="1:2">
      <c r="A39437" s="1">
        <v>2080100335293</v>
      </c>
      <c r="B39437" t="s">
        <v>37134</v>
      </c>
    </row>
    <row r="39438" spans="1:2">
      <c r="A39438" s="1">
        <v>2080100335309</v>
      </c>
      <c r="B39438" t="s">
        <v>37135</v>
      </c>
    </row>
    <row r="39439" spans="1:2">
      <c r="A39439" s="1">
        <v>2080100335316</v>
      </c>
      <c r="B39439" t="s">
        <v>37136</v>
      </c>
    </row>
    <row r="39440" spans="1:2">
      <c r="A39440" s="1">
        <v>2080100335323</v>
      </c>
      <c r="B39440" t="s">
        <v>37137</v>
      </c>
    </row>
    <row r="39441" spans="1:2">
      <c r="A39441" s="1">
        <v>2080100335330</v>
      </c>
      <c r="B39441" t="s">
        <v>37138</v>
      </c>
    </row>
    <row r="39442" spans="1:2">
      <c r="A39442" s="1">
        <v>2080100335347</v>
      </c>
      <c r="B39442" t="s">
        <v>37139</v>
      </c>
    </row>
    <row r="39443" spans="1:2">
      <c r="A39443" s="1">
        <v>2080100335354</v>
      </c>
      <c r="B39443" t="s">
        <v>37140</v>
      </c>
    </row>
    <row r="39444" spans="1:2">
      <c r="A39444" s="1">
        <v>2080100335361</v>
      </c>
      <c r="B39444" t="s">
        <v>37141</v>
      </c>
    </row>
    <row r="39445" spans="1:2">
      <c r="A39445" s="1">
        <v>2080100335378</v>
      </c>
      <c r="B39445" t="s">
        <v>24822</v>
      </c>
    </row>
    <row r="39446" spans="1:2">
      <c r="A39446" s="1">
        <v>2080100335385</v>
      </c>
      <c r="B39446" t="s">
        <v>24823</v>
      </c>
    </row>
    <row r="39447" spans="1:2">
      <c r="A39447" s="1">
        <v>2080100335392</v>
      </c>
      <c r="B39447" t="s">
        <v>37142</v>
      </c>
    </row>
    <row r="39448" spans="1:2">
      <c r="A39448" s="1">
        <v>2080100335408</v>
      </c>
      <c r="B39448" t="s">
        <v>24824</v>
      </c>
    </row>
    <row r="39449" spans="1:2">
      <c r="A39449" s="1">
        <v>2080100335415</v>
      </c>
      <c r="B39449" t="s">
        <v>37143</v>
      </c>
    </row>
    <row r="39450" spans="1:2">
      <c r="A39450" s="1">
        <v>2080100335422</v>
      </c>
      <c r="B39450" t="s">
        <v>37144</v>
      </c>
    </row>
    <row r="39451" spans="1:2">
      <c r="A39451" s="1">
        <v>2080100335439</v>
      </c>
      <c r="B39451" t="s">
        <v>37145</v>
      </c>
    </row>
    <row r="39452" spans="1:2">
      <c r="A39452" s="1">
        <v>2080100335446</v>
      </c>
      <c r="B39452" t="s">
        <v>37146</v>
      </c>
    </row>
    <row r="39453" spans="1:2">
      <c r="A39453" s="1">
        <v>2080100335453</v>
      </c>
      <c r="B39453" t="s">
        <v>37147</v>
      </c>
    </row>
    <row r="39454" spans="1:2">
      <c r="A39454" s="1">
        <v>2080100335460</v>
      </c>
      <c r="B39454" t="s">
        <v>37148</v>
      </c>
    </row>
    <row r="39455" spans="1:2">
      <c r="A39455" s="1">
        <v>2080100335477</v>
      </c>
      <c r="B39455" t="s">
        <v>37149</v>
      </c>
    </row>
    <row r="39456" spans="1:2">
      <c r="A39456" s="1">
        <v>2080100335484</v>
      </c>
      <c r="B39456" t="s">
        <v>37150</v>
      </c>
    </row>
    <row r="39457" spans="1:2">
      <c r="A39457" s="1">
        <v>2080100335491</v>
      </c>
      <c r="B39457" t="s">
        <v>37151</v>
      </c>
    </row>
    <row r="39458" spans="1:2">
      <c r="A39458" s="1">
        <v>2080100335507</v>
      </c>
      <c r="B39458" t="s">
        <v>37152</v>
      </c>
    </row>
    <row r="39459" spans="1:2">
      <c r="A39459" s="1">
        <v>2080100335514</v>
      </c>
      <c r="B39459" t="s">
        <v>24825</v>
      </c>
    </row>
    <row r="39460" spans="1:2">
      <c r="A39460" s="1">
        <v>2080100335521</v>
      </c>
      <c r="B39460" t="s">
        <v>24826</v>
      </c>
    </row>
    <row r="39461" spans="1:2">
      <c r="A39461" s="1">
        <v>2080100335538</v>
      </c>
      <c r="B39461" t="s">
        <v>37153</v>
      </c>
    </row>
    <row r="39462" spans="1:2">
      <c r="A39462" s="1">
        <v>2080100335545</v>
      </c>
      <c r="B39462" t="s">
        <v>37154</v>
      </c>
    </row>
    <row r="39463" spans="1:2">
      <c r="A39463" s="1">
        <v>2080100335552</v>
      </c>
      <c r="B39463" t="s">
        <v>37155</v>
      </c>
    </row>
    <row r="39464" spans="1:2">
      <c r="A39464" s="1">
        <v>2080100335569</v>
      </c>
      <c r="B39464" t="s">
        <v>37156</v>
      </c>
    </row>
    <row r="39465" spans="1:2">
      <c r="A39465" s="1">
        <v>2080100335576</v>
      </c>
      <c r="B39465" t="s">
        <v>37157</v>
      </c>
    </row>
    <row r="39466" spans="1:2">
      <c r="A39466" s="1">
        <v>2080100335583</v>
      </c>
      <c r="B39466" t="s">
        <v>37158</v>
      </c>
    </row>
    <row r="39467" spans="1:2">
      <c r="A39467" s="1">
        <v>2080100335590</v>
      </c>
      <c r="B39467" t="s">
        <v>37159</v>
      </c>
    </row>
    <row r="39468" spans="1:2">
      <c r="A39468" s="1">
        <v>2080100335606</v>
      </c>
      <c r="B39468" t="s">
        <v>37160</v>
      </c>
    </row>
    <row r="39469" spans="1:2">
      <c r="A39469" s="1">
        <v>2080100335613</v>
      </c>
      <c r="B39469" t="s">
        <v>37161</v>
      </c>
    </row>
    <row r="39470" spans="1:2">
      <c r="A39470" s="1">
        <v>2080100335620</v>
      </c>
      <c r="B39470" t="s">
        <v>37162</v>
      </c>
    </row>
    <row r="39471" spans="1:2">
      <c r="A39471" s="1">
        <v>2080100335637</v>
      </c>
      <c r="B39471" t="s">
        <v>24827</v>
      </c>
    </row>
    <row r="39472" spans="1:2">
      <c r="A39472" s="1">
        <v>2080100335644</v>
      </c>
      <c r="B39472" t="s">
        <v>24828</v>
      </c>
    </row>
    <row r="39473" spans="1:2">
      <c r="A39473" s="1">
        <v>2080100335651</v>
      </c>
      <c r="B39473" t="s">
        <v>24829</v>
      </c>
    </row>
    <row r="39474" spans="1:2">
      <c r="A39474" s="1">
        <v>2080100335668</v>
      </c>
      <c r="B39474" t="s">
        <v>37163</v>
      </c>
    </row>
    <row r="39475" spans="1:2">
      <c r="A39475" s="1">
        <v>2080100335675</v>
      </c>
      <c r="B39475" t="s">
        <v>37164</v>
      </c>
    </row>
    <row r="39476" spans="1:2">
      <c r="A39476" s="1">
        <v>2080100335682</v>
      </c>
      <c r="B39476" t="s">
        <v>37165</v>
      </c>
    </row>
    <row r="39477" spans="1:2">
      <c r="A39477" s="1">
        <v>2080100335699</v>
      </c>
      <c r="B39477" t="s">
        <v>37166</v>
      </c>
    </row>
    <row r="39478" spans="1:2">
      <c r="A39478" s="1">
        <v>2080100335705</v>
      </c>
      <c r="B39478" t="s">
        <v>37167</v>
      </c>
    </row>
    <row r="39479" spans="1:2">
      <c r="A39479" s="1">
        <v>2080100335712</v>
      </c>
      <c r="B39479" t="s">
        <v>37168</v>
      </c>
    </row>
    <row r="39480" spans="1:2">
      <c r="A39480" s="1">
        <v>2080100335729</v>
      </c>
      <c r="B39480" t="s">
        <v>37169</v>
      </c>
    </row>
    <row r="39481" spans="1:2">
      <c r="A39481" s="1">
        <v>2080100335736</v>
      </c>
      <c r="B39481" t="s">
        <v>37170</v>
      </c>
    </row>
    <row r="39482" spans="1:2">
      <c r="A39482" s="1">
        <v>2080100335743</v>
      </c>
      <c r="B39482" t="s">
        <v>37171</v>
      </c>
    </row>
    <row r="39483" spans="1:2">
      <c r="A39483" s="1">
        <v>2080100335750</v>
      </c>
      <c r="B39483" t="s">
        <v>37172</v>
      </c>
    </row>
    <row r="39484" spans="1:2">
      <c r="A39484" s="1">
        <v>2080100335767</v>
      </c>
      <c r="B39484" t="s">
        <v>37173</v>
      </c>
    </row>
    <row r="39485" spans="1:2">
      <c r="A39485" s="1">
        <v>2080100335774</v>
      </c>
      <c r="B39485" t="s">
        <v>37174</v>
      </c>
    </row>
    <row r="39486" spans="1:2">
      <c r="A39486" s="1">
        <v>2080100335781</v>
      </c>
      <c r="B39486" t="e">
        <f>+B-POTS GARDEN CRAFT XQ2000 ROUND FLOWER POT-COTTA</f>
        <v>#NAME?</v>
      </c>
    </row>
    <row r="39487" spans="1:2">
      <c r="A39487" s="1">
        <v>2080100335798</v>
      </c>
      <c r="B39487" t="e">
        <f>+B-POTS GARDEN CRAFT XQ2001 ROUND FLOWER POT-COTTA</f>
        <v>#NAME?</v>
      </c>
    </row>
    <row r="39488" spans="1:2">
      <c r="A39488" s="1">
        <v>2080100335804</v>
      </c>
      <c r="B39488" t="e">
        <f>+B-POTS GARDEN CRAFT XQ2002 ROUND FLOWER POT-COTTA</f>
        <v>#NAME?</v>
      </c>
    </row>
    <row r="39489" spans="1:2">
      <c r="A39489" s="1">
        <v>2080100335811</v>
      </c>
      <c r="B39489" t="e">
        <f>+B-POTS GARDEN CRAFT XQ2004 ROUND FLOWER POT-COTTA</f>
        <v>#NAME?</v>
      </c>
    </row>
    <row r="39490" spans="1:2">
      <c r="A39490" s="1">
        <v>2080100335828</v>
      </c>
      <c r="B39490" t="e">
        <f>+B-POTS GARDEN CRAFT XQ2005 ROUND FLOWER POT-COTTA</f>
        <v>#NAME?</v>
      </c>
    </row>
    <row r="39491" spans="1:2">
      <c r="A39491" s="1">
        <v>2080100335835</v>
      </c>
      <c r="B39491" t="e">
        <f>+B-POTS GARDEN CRAFT XQ3102 ROUND FLOWER POT-COTTA</f>
        <v>#NAME?</v>
      </c>
    </row>
    <row r="39492" spans="1:2">
      <c r="A39492" s="1">
        <v>2080100335842</v>
      </c>
      <c r="B39492" t="e">
        <f>+B-POTS GARDEN CRAFT XQ3104 ROUND FLOWER POT-COTTA</f>
        <v>#NAME?</v>
      </c>
    </row>
    <row r="39493" spans="1:2">
      <c r="A39493" s="1">
        <v>2080100335859</v>
      </c>
      <c r="B39493" t="e">
        <f>+B-POTS GARDEN CRAFT XQ3304 ROUND FLOWER POT-COTTA</f>
        <v>#NAME?</v>
      </c>
    </row>
    <row r="39494" spans="1:2">
      <c r="A39494" s="1">
        <v>2080100335866</v>
      </c>
      <c r="B39494" t="e">
        <f>+B-POTS GARDEN CRAFT XQ3305 ROUND FLOWER POT-COTTA</f>
        <v>#NAME?</v>
      </c>
    </row>
    <row r="39495" spans="1:2">
      <c r="A39495" s="1">
        <v>2080100335873</v>
      </c>
      <c r="B39495" t="e">
        <f>+B-POTS GARDEN CRAFT XQ3307 ROUND FLOWER POT COTTA</f>
        <v>#NAME?</v>
      </c>
    </row>
    <row r="39496" spans="1:2">
      <c r="A39496" s="1">
        <v>2080100335880</v>
      </c>
      <c r="B39496" t="e">
        <f>+B-POTS GARDEN CRAFT XQ5106 ROUND FLOWER POT-COTTA</f>
        <v>#NAME?</v>
      </c>
    </row>
    <row r="39497" spans="1:2">
      <c r="A39497" s="1">
        <v>2080100335897</v>
      </c>
      <c r="B39497" t="e">
        <f>+B-POTS GARDEN CRAFT XQ5107 ROUND FLOWER POT-COTTA</f>
        <v>#NAME?</v>
      </c>
    </row>
    <row r="39498" spans="1:2">
      <c r="A39498" s="1">
        <v>2080100335903</v>
      </c>
      <c r="B39498" t="e">
        <f>+B-POTS GARDEN CRAFT  XQ5109 ROUND FLOWER POT COTTA</f>
        <v>#NAME?</v>
      </c>
    </row>
    <row r="39499" spans="1:2">
      <c r="A39499" s="1">
        <v>2080100335910</v>
      </c>
      <c r="B39499" t="e">
        <f>+B-POTS GARDEN CRAFT XQ4001 SQUARE FLOWER POT COTTA</f>
        <v>#NAME?</v>
      </c>
    </row>
    <row r="39500" spans="1:2">
      <c r="A39500" s="1">
        <v>2080100335927</v>
      </c>
      <c r="B39500" t="e">
        <f>+B-POTS GARDEN CRAFT XQ4002 SQUARE FLOWER POT COTTA</f>
        <v>#NAME?</v>
      </c>
    </row>
    <row r="39501" spans="1:2">
      <c r="A39501" s="1">
        <v>2080100335934</v>
      </c>
      <c r="B39501" t="e">
        <f>+B-POTS GARDEN CRAFT XQ7011 HANGING FLOWER COTTA</f>
        <v>#NAME?</v>
      </c>
    </row>
    <row r="39502" spans="1:2">
      <c r="A39502" s="1">
        <v>2080100335941</v>
      </c>
      <c r="B39502" t="e">
        <f>+B-POTS GARDEN CRAFT XQ7012 HANGING FLOWER POT-COTTA</f>
        <v>#NAME?</v>
      </c>
    </row>
    <row r="39503" spans="1:2">
      <c r="A39503" s="1">
        <v>2080100335958</v>
      </c>
      <c r="B39503" t="e">
        <f>+B-POTS GARDEN CRAFT XQ7015 HANGING FLOWER POT-COTTA</f>
        <v>#NAME?</v>
      </c>
    </row>
    <row r="39504" spans="1:2">
      <c r="A39504" s="1">
        <v>2080100335965</v>
      </c>
      <c r="B39504" t="e">
        <f>+B-POTS GARDEN CRAFT XQ7016 HANGING FLOWER POT-COTTA</f>
        <v>#NAME?</v>
      </c>
    </row>
    <row r="39505" spans="1:2">
      <c r="A39505" s="1">
        <v>2080100335972</v>
      </c>
      <c r="B39505" t="e">
        <f>+B-POTS GARDEN CRAFT XQ1140 RECTANGLE FLOWER POT-COTT</f>
        <v>#NAME?</v>
      </c>
    </row>
    <row r="39506" spans="1:2">
      <c r="A39506" s="1">
        <v>2080100335989</v>
      </c>
      <c r="B39506" t="e">
        <f>+B-POTS GARDEN CRAFT XQ1150 RECTANGLE FLOWER POT-COTT</f>
        <v>#NAME?</v>
      </c>
    </row>
    <row r="39507" spans="1:2">
      <c r="A39507" s="1">
        <v>2080100335996</v>
      </c>
      <c r="B39507" t="e">
        <f>+B-POTS GARDEN CRAFT XQ1160 RECTANGLE FLOWER POT-COTT</f>
        <v>#NAME?</v>
      </c>
    </row>
    <row r="39508" spans="1:2">
      <c r="A39508" s="1">
        <v>2080100336009</v>
      </c>
      <c r="B39508" t="e">
        <f>+B-POTS GARDEN CRAFT XQ1180 RECTANGLE FLOWER POT-COTT</f>
        <v>#NAME?</v>
      </c>
    </row>
    <row r="39509" spans="1:2">
      <c r="A39509" s="1">
        <v>2080100336016</v>
      </c>
      <c r="B39509" t="e">
        <f>+B-POTS GARDEN CRAFT XQ3601 ROUND FLOWER POT COTTA</f>
        <v>#NAME?</v>
      </c>
    </row>
    <row r="39510" spans="1:2">
      <c r="A39510" s="1">
        <v>2080100336023</v>
      </c>
      <c r="B39510" t="e">
        <f>+B-POTS GARDEN CRAFT XQ3602 ROUND FLOWER POT-COTTA</f>
        <v>#NAME?</v>
      </c>
    </row>
    <row r="39511" spans="1:2">
      <c r="A39511" s="1">
        <v>2080100336030</v>
      </c>
      <c r="B39511" t="e">
        <f>+B-POTS GARDEN CRAFT XQ3603 ROUND FLOWER POT-COTTA</f>
        <v>#NAME?</v>
      </c>
    </row>
    <row r="39512" spans="1:2">
      <c r="A39512" s="1">
        <v>2080100336047</v>
      </c>
      <c r="B39512" t="e">
        <f>+B-POTS GARDEN CRAFT XQ3604 ROUND FLOWER POT-COTTA</f>
        <v>#NAME?</v>
      </c>
    </row>
    <row r="39513" spans="1:2">
      <c r="A39513" s="1">
        <v>2080100336054</v>
      </c>
      <c r="B39513" t="s">
        <v>37175</v>
      </c>
    </row>
    <row r="39514" spans="1:2">
      <c r="A39514" s="1">
        <v>2080100336061</v>
      </c>
      <c r="B39514" t="s">
        <v>37176</v>
      </c>
    </row>
    <row r="39515" spans="1:2">
      <c r="A39515" s="1">
        <v>2080100336078</v>
      </c>
      <c r="B39515" t="s">
        <v>37177</v>
      </c>
    </row>
    <row r="39516" spans="1:2">
      <c r="A39516" s="1">
        <v>2080100336085</v>
      </c>
      <c r="B39516" t="s">
        <v>37178</v>
      </c>
    </row>
    <row r="39517" spans="1:2">
      <c r="A39517" s="1">
        <v>2080100336092</v>
      </c>
      <c r="B39517" t="s">
        <v>37179</v>
      </c>
    </row>
    <row r="39518" spans="1:2">
      <c r="A39518" s="1">
        <v>2080100336108</v>
      </c>
      <c r="B39518" t="s">
        <v>37180</v>
      </c>
    </row>
    <row r="39519" spans="1:2">
      <c r="A39519" s="1">
        <v>2080100336115</v>
      </c>
      <c r="B39519" t="s">
        <v>37181</v>
      </c>
    </row>
    <row r="39520" spans="1:2">
      <c r="A39520" s="1">
        <v>2080100336122</v>
      </c>
      <c r="B39520" t="s">
        <v>37182</v>
      </c>
    </row>
    <row r="39521" spans="1:2">
      <c r="A39521" s="1">
        <v>2080100336139</v>
      </c>
      <c r="B39521" t="s">
        <v>37183</v>
      </c>
    </row>
    <row r="39522" spans="1:2">
      <c r="A39522" s="1">
        <v>2080100336146</v>
      </c>
      <c r="B39522" t="s">
        <v>37184</v>
      </c>
    </row>
    <row r="39523" spans="1:2">
      <c r="A39523" s="1">
        <v>2080100336153</v>
      </c>
      <c r="B39523" t="s">
        <v>37185</v>
      </c>
    </row>
    <row r="39524" spans="1:2">
      <c r="A39524" s="1">
        <v>2080100336160</v>
      </c>
      <c r="B39524" t="s">
        <v>37186</v>
      </c>
    </row>
    <row r="39525" spans="1:2">
      <c r="A39525" s="1">
        <v>2080100336177</v>
      </c>
      <c r="B39525" t="s">
        <v>37187</v>
      </c>
    </row>
    <row r="39526" spans="1:2">
      <c r="A39526" s="1">
        <v>2080100336184</v>
      </c>
      <c r="B39526" t="s">
        <v>37188</v>
      </c>
    </row>
    <row r="39527" spans="1:2">
      <c r="A39527" s="1">
        <v>2080100336191</v>
      </c>
      <c r="B39527" t="s">
        <v>37189</v>
      </c>
    </row>
    <row r="39528" spans="1:2">
      <c r="A39528" s="1">
        <v>2080100336207</v>
      </c>
      <c r="B39528" t="s">
        <v>37190</v>
      </c>
    </row>
    <row r="39529" spans="1:2">
      <c r="A39529" s="1">
        <v>2080100336214</v>
      </c>
      <c r="B39529" t="s">
        <v>37191</v>
      </c>
    </row>
    <row r="39530" spans="1:2">
      <c r="A39530" s="1">
        <v>2080100336221</v>
      </c>
      <c r="B39530" t="s">
        <v>37192</v>
      </c>
    </row>
    <row r="39531" spans="1:2">
      <c r="A39531" s="1">
        <v>2080100336238</v>
      </c>
      <c r="B39531" t="s">
        <v>37193</v>
      </c>
    </row>
    <row r="39532" spans="1:2">
      <c r="A39532" s="1">
        <v>2080100336245</v>
      </c>
      <c r="B39532" t="s">
        <v>37194</v>
      </c>
    </row>
    <row r="39533" spans="1:2">
      <c r="A39533" s="1">
        <v>2080100336252</v>
      </c>
      <c r="B39533" t="s">
        <v>37195</v>
      </c>
    </row>
    <row r="39534" spans="1:2">
      <c r="A39534" s="1">
        <v>2080100336269</v>
      </c>
      <c r="B39534" t="s">
        <v>37196</v>
      </c>
    </row>
    <row r="39535" spans="1:2">
      <c r="A39535" s="1">
        <v>2080100336276</v>
      </c>
      <c r="B39535" t="s">
        <v>37197</v>
      </c>
    </row>
    <row r="39536" spans="1:2">
      <c r="A39536" s="1">
        <v>2080100336283</v>
      </c>
      <c r="B39536" t="s">
        <v>37198</v>
      </c>
    </row>
    <row r="39537" spans="1:2">
      <c r="A39537" s="1">
        <v>2080100336290</v>
      </c>
      <c r="B39537" t="s">
        <v>37199</v>
      </c>
    </row>
    <row r="39538" spans="1:2">
      <c r="A39538" s="1">
        <v>2080100336306</v>
      </c>
      <c r="B39538" t="s">
        <v>37200</v>
      </c>
    </row>
    <row r="39539" spans="1:2">
      <c r="A39539" s="1">
        <v>2080100336313</v>
      </c>
      <c r="B39539" t="s">
        <v>37201</v>
      </c>
    </row>
    <row r="39540" spans="1:2">
      <c r="A39540" s="1">
        <v>2080100336320</v>
      </c>
      <c r="B39540" t="s">
        <v>37202</v>
      </c>
    </row>
    <row r="39541" spans="1:2">
      <c r="A39541" s="1">
        <v>2080100336337</v>
      </c>
      <c r="B39541" t="s">
        <v>37203</v>
      </c>
    </row>
    <row r="39542" spans="1:2">
      <c r="A39542" s="1">
        <v>2080100336344</v>
      </c>
      <c r="B39542" t="s">
        <v>37204</v>
      </c>
    </row>
    <row r="39543" spans="1:2">
      <c r="A39543" s="1">
        <v>2080100336351</v>
      </c>
      <c r="B39543" t="s">
        <v>37205</v>
      </c>
    </row>
    <row r="39544" spans="1:2">
      <c r="A39544" s="1">
        <v>2080100336368</v>
      </c>
      <c r="B39544" t="s">
        <v>37206</v>
      </c>
    </row>
    <row r="39545" spans="1:2">
      <c r="A39545" s="1">
        <v>2080100336375</v>
      </c>
      <c r="B39545" t="s">
        <v>37207</v>
      </c>
    </row>
    <row r="39546" spans="1:2">
      <c r="A39546" s="1">
        <v>2080100336382</v>
      </c>
      <c r="B39546" t="s">
        <v>37208</v>
      </c>
    </row>
    <row r="39547" spans="1:2">
      <c r="A39547" s="1">
        <v>2080100336399</v>
      </c>
      <c r="B39547" t="s">
        <v>37209</v>
      </c>
    </row>
    <row r="39548" spans="1:2">
      <c r="A39548" s="1">
        <v>2080100336405</v>
      </c>
      <c r="B39548" t="s">
        <v>37210</v>
      </c>
    </row>
    <row r="39549" spans="1:2">
      <c r="A39549" s="1">
        <v>2080100336412</v>
      </c>
      <c r="B39549" t="s">
        <v>37211</v>
      </c>
    </row>
    <row r="39550" spans="1:2">
      <c r="A39550" s="1">
        <v>2080100336429</v>
      </c>
      <c r="B39550" t="s">
        <v>37212</v>
      </c>
    </row>
    <row r="39551" spans="1:2">
      <c r="A39551" s="1">
        <v>2080100336436</v>
      </c>
      <c r="B39551" t="s">
        <v>37213</v>
      </c>
    </row>
    <row r="39552" spans="1:2">
      <c r="A39552" s="1">
        <v>2080100336443</v>
      </c>
      <c r="B39552" t="s">
        <v>37214</v>
      </c>
    </row>
    <row r="39553" spans="1:2">
      <c r="A39553" s="1">
        <v>2080100336450</v>
      </c>
      <c r="B39553" t="s">
        <v>37215</v>
      </c>
    </row>
    <row r="39554" spans="1:2">
      <c r="A39554" s="1">
        <v>2080100336467</v>
      </c>
      <c r="B39554" t="s">
        <v>37216</v>
      </c>
    </row>
    <row r="39555" spans="1:2">
      <c r="A39555" s="1">
        <v>2080100336474</v>
      </c>
      <c r="B39555" t="s">
        <v>37217</v>
      </c>
    </row>
    <row r="39556" spans="1:2">
      <c r="A39556" s="1">
        <v>2080100336481</v>
      </c>
      <c r="B39556" t="s">
        <v>37218</v>
      </c>
    </row>
    <row r="39557" spans="1:2">
      <c r="A39557" s="1">
        <v>2080100336498</v>
      </c>
      <c r="B39557" t="s">
        <v>37219</v>
      </c>
    </row>
    <row r="39558" spans="1:2">
      <c r="A39558" s="1">
        <v>2080100336504</v>
      </c>
      <c r="B39558" t="s">
        <v>37220</v>
      </c>
    </row>
    <row r="39559" spans="1:2">
      <c r="A39559" s="1">
        <v>2080100336511</v>
      </c>
      <c r="B39559" t="s">
        <v>37221</v>
      </c>
    </row>
    <row r="39560" spans="1:2">
      <c r="A39560" s="1">
        <v>2080100336528</v>
      </c>
      <c r="B39560" t="s">
        <v>37222</v>
      </c>
    </row>
    <row r="39561" spans="1:2">
      <c r="A39561" s="1">
        <v>2080100336535</v>
      </c>
      <c r="B39561" t="s">
        <v>37223</v>
      </c>
    </row>
    <row r="39562" spans="1:2">
      <c r="A39562" s="1">
        <v>2080100336542</v>
      </c>
      <c r="B39562" t="s">
        <v>37224</v>
      </c>
    </row>
    <row r="39563" spans="1:2">
      <c r="A39563" s="1">
        <v>2080100336559</v>
      </c>
      <c r="B39563" t="s">
        <v>37225</v>
      </c>
    </row>
    <row r="39564" spans="1:2">
      <c r="A39564" s="1">
        <v>2080100336566</v>
      </c>
      <c r="B39564" t="s">
        <v>37226</v>
      </c>
    </row>
    <row r="39565" spans="1:2">
      <c r="A39565" s="1">
        <v>2080100336573</v>
      </c>
      <c r="B39565" t="s">
        <v>37227</v>
      </c>
    </row>
    <row r="39566" spans="1:2">
      <c r="A39566" s="1">
        <v>2080100336580</v>
      </c>
      <c r="B39566" t="s">
        <v>37228</v>
      </c>
    </row>
    <row r="39567" spans="1:2">
      <c r="A39567" s="1">
        <v>2080100336597</v>
      </c>
      <c r="B39567" t="s">
        <v>37229</v>
      </c>
    </row>
    <row r="39568" spans="1:2">
      <c r="A39568" s="1">
        <v>2080100336603</v>
      </c>
      <c r="B39568" t="s">
        <v>37230</v>
      </c>
    </row>
    <row r="39569" spans="1:2">
      <c r="A39569" s="1">
        <v>2080100336610</v>
      </c>
      <c r="B39569" t="s">
        <v>37231</v>
      </c>
    </row>
    <row r="39570" spans="1:2">
      <c r="A39570" s="1">
        <v>2080100336627</v>
      </c>
      <c r="B39570" t="s">
        <v>37232</v>
      </c>
    </row>
    <row r="39571" spans="1:2">
      <c r="A39571" s="1">
        <v>2080100336634</v>
      </c>
      <c r="B39571" t="s">
        <v>37233</v>
      </c>
    </row>
    <row r="39572" spans="1:2">
      <c r="A39572" s="1">
        <v>2080100336641</v>
      </c>
      <c r="B39572" t="s">
        <v>37234</v>
      </c>
    </row>
    <row r="39573" spans="1:2">
      <c r="A39573" s="1">
        <v>2080100336658</v>
      </c>
      <c r="B39573" t="s">
        <v>37235</v>
      </c>
    </row>
    <row r="39574" spans="1:2">
      <c r="A39574" s="1">
        <v>2080100336665</v>
      </c>
      <c r="B39574" t="s">
        <v>37236</v>
      </c>
    </row>
    <row r="39575" spans="1:2">
      <c r="A39575" s="1">
        <v>2080100336672</v>
      </c>
      <c r="B39575" t="s">
        <v>37237</v>
      </c>
    </row>
    <row r="39576" spans="1:2">
      <c r="A39576" s="1">
        <v>2080100336689</v>
      </c>
      <c r="B39576" t="s">
        <v>37238</v>
      </c>
    </row>
    <row r="39577" spans="1:2">
      <c r="A39577" s="1">
        <v>2080100336696</v>
      </c>
      <c r="B39577" t="s">
        <v>37239</v>
      </c>
    </row>
    <row r="39578" spans="1:2">
      <c r="A39578" s="1">
        <v>2080100336702</v>
      </c>
      <c r="B39578" t="s">
        <v>37240</v>
      </c>
    </row>
    <row r="39579" spans="1:2">
      <c r="A39579" s="1">
        <v>2080100336719</v>
      </c>
      <c r="B39579" t="s">
        <v>37241</v>
      </c>
    </row>
    <row r="39580" spans="1:2">
      <c r="A39580" s="1">
        <v>2080100336726</v>
      </c>
      <c r="B39580" t="s">
        <v>37242</v>
      </c>
    </row>
    <row r="39581" spans="1:2">
      <c r="A39581" s="1">
        <v>2080100336733</v>
      </c>
      <c r="B39581" t="s">
        <v>37243</v>
      </c>
    </row>
    <row r="39582" spans="1:2">
      <c r="A39582" s="1">
        <v>2080100336740</v>
      </c>
      <c r="B39582" t="s">
        <v>37244</v>
      </c>
    </row>
    <row r="39583" spans="1:2">
      <c r="A39583" s="1">
        <v>2080100336757</v>
      </c>
      <c r="B39583" t="s">
        <v>37245</v>
      </c>
    </row>
    <row r="39584" spans="1:2">
      <c r="A39584" s="1">
        <v>2080100336764</v>
      </c>
      <c r="B39584" t="s">
        <v>37246</v>
      </c>
    </row>
    <row r="39585" spans="1:2">
      <c r="A39585" s="1">
        <v>2080100336771</v>
      </c>
      <c r="B39585" t="s">
        <v>37247</v>
      </c>
    </row>
    <row r="39586" spans="1:2">
      <c r="A39586" s="1">
        <v>2080100336788</v>
      </c>
      <c r="B39586" t="s">
        <v>37248</v>
      </c>
    </row>
    <row r="39587" spans="1:2">
      <c r="A39587" s="1">
        <v>2080100336795</v>
      </c>
      <c r="B39587" t="s">
        <v>37249</v>
      </c>
    </row>
    <row r="39588" spans="1:2">
      <c r="A39588" s="1">
        <v>2080100336801</v>
      </c>
      <c r="B39588" t="s">
        <v>37250</v>
      </c>
    </row>
    <row r="39589" spans="1:2">
      <c r="A39589" s="1">
        <v>2080100336818</v>
      </c>
      <c r="B39589" t="s">
        <v>37251</v>
      </c>
    </row>
    <row r="39590" spans="1:2">
      <c r="A39590" s="1">
        <v>2080100336825</v>
      </c>
      <c r="B39590" t="s">
        <v>37252</v>
      </c>
    </row>
    <row r="39591" spans="1:2">
      <c r="A39591" s="1">
        <v>2080100336832</v>
      </c>
      <c r="B39591" t="s">
        <v>37253</v>
      </c>
    </row>
    <row r="39592" spans="1:2">
      <c r="A39592" s="1">
        <v>2080100336849</v>
      </c>
      <c r="B39592" t="s">
        <v>37254</v>
      </c>
    </row>
    <row r="39593" spans="1:2">
      <c r="A39593" s="1">
        <v>2080100336856</v>
      </c>
      <c r="B39593" t="s">
        <v>37255</v>
      </c>
    </row>
    <row r="39594" spans="1:2">
      <c r="A39594" s="1">
        <v>2080100336863</v>
      </c>
      <c r="B39594" t="s">
        <v>37256</v>
      </c>
    </row>
    <row r="39595" spans="1:2">
      <c r="A39595" s="1">
        <v>2080100336870</v>
      </c>
      <c r="B39595" t="s">
        <v>37257</v>
      </c>
    </row>
    <row r="39596" spans="1:2">
      <c r="A39596" s="1">
        <v>2080100336887</v>
      </c>
      <c r="B39596" t="s">
        <v>37258</v>
      </c>
    </row>
    <row r="39597" spans="1:2">
      <c r="A39597" s="1">
        <v>2080100336894</v>
      </c>
      <c r="B39597" t="s">
        <v>37259</v>
      </c>
    </row>
    <row r="39598" spans="1:2">
      <c r="A39598" s="1">
        <v>2080100336900</v>
      </c>
      <c r="B39598" t="s">
        <v>37260</v>
      </c>
    </row>
    <row r="39599" spans="1:2">
      <c r="A39599" s="1">
        <v>2080100336917</v>
      </c>
      <c r="B39599" t="s">
        <v>37261</v>
      </c>
    </row>
    <row r="39600" spans="1:2">
      <c r="A39600" s="1">
        <v>2080100336924</v>
      </c>
      <c r="B39600" t="s">
        <v>37262</v>
      </c>
    </row>
    <row r="39601" spans="1:2">
      <c r="A39601" s="1">
        <v>2080100336931</v>
      </c>
      <c r="B39601" t="s">
        <v>37263</v>
      </c>
    </row>
    <row r="39602" spans="1:2">
      <c r="A39602" s="1">
        <v>2080100336948</v>
      </c>
      <c r="B39602" t="s">
        <v>37264</v>
      </c>
    </row>
    <row r="39603" spans="1:2">
      <c r="A39603" s="1">
        <v>2080100336955</v>
      </c>
      <c r="B39603" t="s">
        <v>37265</v>
      </c>
    </row>
    <row r="39604" spans="1:2">
      <c r="A39604" s="1">
        <v>2080100336962</v>
      </c>
      <c r="B39604" t="s">
        <v>37266</v>
      </c>
    </row>
    <row r="39605" spans="1:2">
      <c r="A39605" s="1">
        <v>2080100336979</v>
      </c>
      <c r="B39605" t="s">
        <v>37267</v>
      </c>
    </row>
    <row r="39606" spans="1:2">
      <c r="A39606" s="1">
        <v>2080100336986</v>
      </c>
      <c r="B39606" t="s">
        <v>37268</v>
      </c>
    </row>
    <row r="39607" spans="1:2">
      <c r="A39607" s="1">
        <v>2080100336993</v>
      </c>
      <c r="B39607" t="s">
        <v>37269</v>
      </c>
    </row>
    <row r="39608" spans="1:2">
      <c r="A39608" s="1">
        <v>2080100337006</v>
      </c>
      <c r="B39608" t="s">
        <v>37270</v>
      </c>
    </row>
    <row r="39609" spans="1:2">
      <c r="A39609" s="1">
        <v>2080100337013</v>
      </c>
      <c r="B39609" t="s">
        <v>37271</v>
      </c>
    </row>
    <row r="39610" spans="1:2">
      <c r="A39610" s="1">
        <v>2080100337020</v>
      </c>
      <c r="B39610" t="s">
        <v>37272</v>
      </c>
    </row>
    <row r="39611" spans="1:2">
      <c r="A39611" s="1">
        <v>2080100337037</v>
      </c>
      <c r="B39611" t="s">
        <v>37273</v>
      </c>
    </row>
    <row r="39612" spans="1:2">
      <c r="A39612" s="1">
        <v>2080100337044</v>
      </c>
      <c r="B39612" t="s">
        <v>37274</v>
      </c>
    </row>
    <row r="39613" spans="1:2">
      <c r="A39613" s="1">
        <v>2080100337051</v>
      </c>
      <c r="B39613" t="s">
        <v>37275</v>
      </c>
    </row>
    <row r="39614" spans="1:2">
      <c r="A39614" s="1">
        <v>2080100337068</v>
      </c>
      <c r="B39614" t="s">
        <v>37276</v>
      </c>
    </row>
    <row r="39615" spans="1:2">
      <c r="A39615" s="1">
        <v>2080100337075</v>
      </c>
      <c r="B39615" t="s">
        <v>37277</v>
      </c>
    </row>
    <row r="39616" spans="1:2">
      <c r="A39616" s="1">
        <v>2080100337082</v>
      </c>
      <c r="B39616" t="s">
        <v>37278</v>
      </c>
    </row>
    <row r="39617" spans="1:2">
      <c r="A39617" s="1">
        <v>2080100337099</v>
      </c>
      <c r="B39617" t="s">
        <v>37279</v>
      </c>
    </row>
    <row r="39618" spans="1:2">
      <c r="A39618" s="1">
        <v>2080100337105</v>
      </c>
      <c r="B39618" t="s">
        <v>37280</v>
      </c>
    </row>
    <row r="39619" spans="1:2">
      <c r="A39619" s="1">
        <v>2080100337112</v>
      </c>
      <c r="B39619" t="s">
        <v>37281</v>
      </c>
    </row>
    <row r="39620" spans="1:2">
      <c r="A39620" s="1">
        <v>2080100337129</v>
      </c>
      <c r="B39620" t="s">
        <v>37282</v>
      </c>
    </row>
    <row r="39621" spans="1:2">
      <c r="A39621" s="1">
        <v>2080100337136</v>
      </c>
      <c r="B39621" t="s">
        <v>37283</v>
      </c>
    </row>
    <row r="39622" spans="1:2">
      <c r="A39622" s="1">
        <v>2080100337143</v>
      </c>
      <c r="B39622" t="s">
        <v>37284</v>
      </c>
    </row>
    <row r="39623" spans="1:2">
      <c r="A39623" s="1">
        <v>2080100337150</v>
      </c>
      <c r="B39623" t="s">
        <v>37285</v>
      </c>
    </row>
    <row r="39624" spans="1:2">
      <c r="A39624" s="1">
        <v>2080100337167</v>
      </c>
      <c r="B39624" t="s">
        <v>37286</v>
      </c>
    </row>
    <row r="39625" spans="1:2">
      <c r="A39625" s="1">
        <v>2080100337174</v>
      </c>
      <c r="B39625" t="s">
        <v>37287</v>
      </c>
    </row>
    <row r="39626" spans="1:2">
      <c r="A39626" s="1">
        <v>2080100337181</v>
      </c>
      <c r="B39626" t="s">
        <v>37288</v>
      </c>
    </row>
    <row r="39627" spans="1:2">
      <c r="A39627" s="1">
        <v>2080100337198</v>
      </c>
      <c r="B39627" t="s">
        <v>37289</v>
      </c>
    </row>
    <row r="39628" spans="1:2">
      <c r="A39628" s="1">
        <v>2080100337204</v>
      </c>
      <c r="B39628" t="s">
        <v>37290</v>
      </c>
    </row>
    <row r="39629" spans="1:2">
      <c r="A39629" s="1">
        <v>2080100337211</v>
      </c>
      <c r="B39629" t="s">
        <v>37291</v>
      </c>
    </row>
    <row r="39630" spans="1:2">
      <c r="A39630" s="1">
        <v>2080100337228</v>
      </c>
      <c r="B39630" t="s">
        <v>37292</v>
      </c>
    </row>
    <row r="39631" spans="1:2">
      <c r="A39631" s="1">
        <v>2080100337235</v>
      </c>
      <c r="B39631" t="s">
        <v>37293</v>
      </c>
    </row>
    <row r="39632" spans="1:2">
      <c r="A39632" s="1">
        <v>2080100337242</v>
      </c>
      <c r="B39632" t="s">
        <v>37294</v>
      </c>
    </row>
    <row r="39633" spans="1:2">
      <c r="A39633" s="1">
        <v>2080100337259</v>
      </c>
      <c r="B39633" t="e">
        <f>+OEC-TANK FITTINGS WASSERNISON NG209</f>
        <v>#NAME?</v>
      </c>
    </row>
    <row r="39634" spans="1:2">
      <c r="A39634" s="1">
        <v>2080100337266</v>
      </c>
      <c r="B39634" t="e">
        <f>+OEC-TANK FITTINGS WASSERNISON NG308</f>
        <v>#NAME?</v>
      </c>
    </row>
    <row r="39635" spans="1:2">
      <c r="A39635" s="1">
        <v>2080100337273</v>
      </c>
      <c r="B39635" t="s">
        <v>37295</v>
      </c>
    </row>
    <row r="39636" spans="1:2">
      <c r="A39636" s="1">
        <v>2080100337280</v>
      </c>
      <c r="B39636" t="s">
        <v>37296</v>
      </c>
    </row>
    <row r="39637" spans="1:2">
      <c r="A39637" s="1">
        <v>2080100337297</v>
      </c>
      <c r="B39637" t="s">
        <v>37297</v>
      </c>
    </row>
    <row r="39638" spans="1:2">
      <c r="A39638" s="1">
        <v>2080100337303</v>
      </c>
      <c r="B39638" t="s">
        <v>37298</v>
      </c>
    </row>
    <row r="39639" spans="1:2">
      <c r="A39639" s="1">
        <v>2080100337310</v>
      </c>
      <c r="B39639" t="s">
        <v>37299</v>
      </c>
    </row>
    <row r="39640" spans="1:2">
      <c r="A39640" s="1">
        <v>2080100337327</v>
      </c>
      <c r="B39640" t="s">
        <v>37300</v>
      </c>
    </row>
    <row r="39641" spans="1:2">
      <c r="A39641" s="1">
        <v>2080100337334</v>
      </c>
      <c r="B39641" t="s">
        <v>37301</v>
      </c>
    </row>
    <row r="39642" spans="1:2">
      <c r="A39642" s="1">
        <v>2080100337341</v>
      </c>
      <c r="B39642" t="s">
        <v>37302</v>
      </c>
    </row>
    <row r="39643" spans="1:2">
      <c r="A39643" s="1">
        <v>2080100337358</v>
      </c>
      <c r="B39643" t="s">
        <v>37303</v>
      </c>
    </row>
    <row r="39644" spans="1:2">
      <c r="A39644" s="1">
        <v>2080100337365</v>
      </c>
      <c r="B39644" t="s">
        <v>37304</v>
      </c>
    </row>
    <row r="39645" spans="1:2">
      <c r="A39645" s="1">
        <v>2080100337372</v>
      </c>
      <c r="B39645" t="e">
        <f>+OEC-TANK FITTINGS WASSERNISON NH313</f>
        <v>#NAME?</v>
      </c>
    </row>
    <row r="39646" spans="1:2">
      <c r="A39646" s="1">
        <v>2080100337389</v>
      </c>
      <c r="B39646" t="s">
        <v>37305</v>
      </c>
    </row>
    <row r="39647" spans="1:2">
      <c r="A39647" s="1">
        <v>2080100337396</v>
      </c>
      <c r="B39647" t="e">
        <f>+OEC-TANK FITTINGS WASSERNISON NH403</f>
        <v>#NAME?</v>
      </c>
    </row>
    <row r="39648" spans="1:2">
      <c r="A39648" s="1">
        <v>2080100337402</v>
      </c>
      <c r="B39648" t="s">
        <v>37306</v>
      </c>
    </row>
    <row r="39649" spans="1:2">
      <c r="A39649" s="1">
        <v>2080100337419</v>
      </c>
      <c r="B39649" t="s">
        <v>37307</v>
      </c>
    </row>
    <row r="39650" spans="1:2">
      <c r="A39650" s="1">
        <v>2080100337426</v>
      </c>
      <c r="B39650" t="s">
        <v>37308</v>
      </c>
    </row>
    <row r="39651" spans="1:2">
      <c r="A39651" s="1">
        <v>2080100337433</v>
      </c>
      <c r="B39651" t="s">
        <v>37309</v>
      </c>
    </row>
    <row r="39652" spans="1:2">
      <c r="A39652" s="1">
        <v>2080100337440</v>
      </c>
      <c r="B39652" t="s">
        <v>37310</v>
      </c>
    </row>
    <row r="39653" spans="1:2">
      <c r="A39653" s="1">
        <v>2080100337457</v>
      </c>
      <c r="B39653" t="s">
        <v>37311</v>
      </c>
    </row>
    <row r="39654" spans="1:2">
      <c r="A39654" s="1">
        <v>2080100337464</v>
      </c>
      <c r="B39654" t="s">
        <v>37312</v>
      </c>
    </row>
    <row r="39655" spans="1:2">
      <c r="A39655" s="1">
        <v>2080100337471</v>
      </c>
      <c r="B39655" t="s">
        <v>37313</v>
      </c>
    </row>
    <row r="39656" spans="1:2">
      <c r="A39656" s="1">
        <v>2080100337488</v>
      </c>
      <c r="B39656" t="s">
        <v>37314</v>
      </c>
    </row>
    <row r="39657" spans="1:2">
      <c r="A39657" s="1">
        <v>2080100337495</v>
      </c>
      <c r="B39657" t="s">
        <v>37315</v>
      </c>
    </row>
    <row r="39658" spans="1:2">
      <c r="A39658" s="1">
        <v>2080100337501</v>
      </c>
      <c r="B39658" t="s">
        <v>37316</v>
      </c>
    </row>
    <row r="39659" spans="1:2">
      <c r="A39659" s="1">
        <v>2080100337518</v>
      </c>
      <c r="B39659" t="s">
        <v>37317</v>
      </c>
    </row>
    <row r="39660" spans="1:2">
      <c r="A39660" s="1">
        <v>2080100337525</v>
      </c>
      <c r="B39660" t="s">
        <v>37318</v>
      </c>
    </row>
    <row r="39661" spans="1:2">
      <c r="A39661" s="1">
        <v>2080100337532</v>
      </c>
      <c r="B39661" t="s">
        <v>37319</v>
      </c>
    </row>
    <row r="39662" spans="1:2">
      <c r="A39662" s="1">
        <v>2080100337549</v>
      </c>
      <c r="B39662" t="s">
        <v>37320</v>
      </c>
    </row>
    <row r="39663" spans="1:2">
      <c r="A39663" s="1">
        <v>2080100337556</v>
      </c>
      <c r="B39663" t="s">
        <v>37321</v>
      </c>
    </row>
    <row r="39664" spans="1:2">
      <c r="A39664" s="1">
        <v>2080100337563</v>
      </c>
      <c r="B39664" t="s">
        <v>37322</v>
      </c>
    </row>
    <row r="39665" spans="1:2">
      <c r="A39665" s="1">
        <v>2080100337570</v>
      </c>
      <c r="B39665" t="s">
        <v>37323</v>
      </c>
    </row>
    <row r="39666" spans="1:2">
      <c r="A39666" s="1">
        <v>2080100337587</v>
      </c>
      <c r="B39666" t="s">
        <v>37324</v>
      </c>
    </row>
    <row r="39667" spans="1:2">
      <c r="A39667" s="1">
        <v>2080100337594</v>
      </c>
      <c r="B39667" t="e">
        <f>+OEC-FLEXIBLE HOSE WASSERNISON NFE61-12</f>
        <v>#NAME?</v>
      </c>
    </row>
    <row r="39668" spans="1:2">
      <c r="A39668" s="1">
        <v>2080100337600</v>
      </c>
      <c r="B39668" t="s">
        <v>37325</v>
      </c>
    </row>
    <row r="39669" spans="1:2">
      <c r="A39669" s="1">
        <v>2080100337617</v>
      </c>
      <c r="B39669" t="s">
        <v>37326</v>
      </c>
    </row>
    <row r="39670" spans="1:2">
      <c r="A39670" s="1">
        <v>2080100337624</v>
      </c>
      <c r="B39670" t="s">
        <v>37327</v>
      </c>
    </row>
    <row r="39671" spans="1:2">
      <c r="A39671" s="1">
        <v>2080100337631</v>
      </c>
      <c r="B39671" t="s">
        <v>37328</v>
      </c>
    </row>
    <row r="39672" spans="1:2">
      <c r="A39672" s="1">
        <v>2080100337648</v>
      </c>
      <c r="B39672" t="s">
        <v>37329</v>
      </c>
    </row>
    <row r="39673" spans="1:2">
      <c r="A39673" s="1">
        <v>2080100337655</v>
      </c>
      <c r="B39673" t="s">
        <v>37330</v>
      </c>
    </row>
    <row r="39674" spans="1:2">
      <c r="A39674" s="1">
        <v>2080100337662</v>
      </c>
      <c r="B39674" t="s">
        <v>37331</v>
      </c>
    </row>
    <row r="39675" spans="1:2">
      <c r="A39675" s="1">
        <v>2080100337679</v>
      </c>
      <c r="B39675" t="s">
        <v>37332</v>
      </c>
    </row>
    <row r="39676" spans="1:2">
      <c r="A39676" s="1">
        <v>2080100337686</v>
      </c>
      <c r="B39676" t="e">
        <f>+OEC-FLEXIBLE HOSE WASSERNISON NFE64-16</f>
        <v>#NAME?</v>
      </c>
    </row>
    <row r="39677" spans="1:2">
      <c r="A39677" s="1">
        <v>2080100337693</v>
      </c>
      <c r="B39677" t="s">
        <v>37333</v>
      </c>
    </row>
    <row r="39678" spans="1:2">
      <c r="A39678" s="1">
        <v>2080100337709</v>
      </c>
      <c r="B39678" t="e">
        <f>+OEC-FLEXIBLE HOSE WASSERNISON NFE65-24</f>
        <v>#NAME?</v>
      </c>
    </row>
    <row r="39679" spans="1:2">
      <c r="A39679" s="1">
        <v>2080100337716</v>
      </c>
      <c r="B39679" t="s">
        <v>37334</v>
      </c>
    </row>
    <row r="39680" spans="1:2">
      <c r="A39680" s="1">
        <v>2080100337723</v>
      </c>
      <c r="B39680" t="e">
        <f>+OEC-FLEXIBLE HOSE WASSERNISON NFE67-6</f>
        <v>#NAME?</v>
      </c>
    </row>
    <row r="39681" spans="1:2">
      <c r="A39681" s="1">
        <v>2080100337730</v>
      </c>
      <c r="B39681" t="s">
        <v>37335</v>
      </c>
    </row>
    <row r="39682" spans="1:2">
      <c r="A39682" s="1">
        <v>2080100337747</v>
      </c>
      <c r="B39682" t="e">
        <f>+OEC-FLEXIBLE HOSE WASSERNISON NFE67-14</f>
        <v>#NAME?</v>
      </c>
    </row>
    <row r="39683" spans="1:2">
      <c r="A39683" s="1">
        <v>2080100337754</v>
      </c>
      <c r="B39683" t="s">
        <v>37336</v>
      </c>
    </row>
    <row r="39684" spans="1:2">
      <c r="A39684" s="1">
        <v>2080100337761</v>
      </c>
      <c r="B39684" t="e">
        <f>+OEC-FLEXIBLE HOSE WASSERNISON NFE67-18</f>
        <v>#NAME?</v>
      </c>
    </row>
    <row r="39685" spans="1:2">
      <c r="A39685" s="1">
        <v>2080100337778</v>
      </c>
      <c r="B39685" t="s">
        <v>37337</v>
      </c>
    </row>
    <row r="39686" spans="1:2">
      <c r="A39686" s="1">
        <v>2080100337785</v>
      </c>
      <c r="B39686" t="e">
        <f>+OEC-FLEXIBLE HOSE WASSERNISON NFE67-24</f>
        <v>#NAME?</v>
      </c>
    </row>
    <row r="39687" spans="1:2">
      <c r="A39687" s="1">
        <v>2080100337792</v>
      </c>
      <c r="B39687" t="e">
        <f>+OEC-NYLON HOSE WASSERNISON NFE68-12</f>
        <v>#NAME?</v>
      </c>
    </row>
    <row r="39688" spans="1:2">
      <c r="A39688" s="1">
        <v>2080100337808</v>
      </c>
      <c r="B39688" t="e">
        <f>+OEC-NYLON HOSE WASSERNISON NFE68-16</f>
        <v>#NAME?</v>
      </c>
    </row>
    <row r="39689" spans="1:2">
      <c r="A39689" s="1">
        <v>2080100337815</v>
      </c>
      <c r="B39689" t="e">
        <f>+OEC-NYLON HOSE WASSERNISON NFE69-12</f>
        <v>#NAME?</v>
      </c>
    </row>
    <row r="39690" spans="1:2">
      <c r="A39690" s="1">
        <v>2080100337822</v>
      </c>
      <c r="B39690" t="s">
        <v>37338</v>
      </c>
    </row>
    <row r="39691" spans="1:2">
      <c r="A39691" s="1">
        <v>2080100337839</v>
      </c>
      <c r="B39691" t="s">
        <v>37339</v>
      </c>
    </row>
    <row r="39692" spans="1:2">
      <c r="A39692" s="1">
        <v>2080100337846</v>
      </c>
      <c r="B39692" t="s">
        <v>37340</v>
      </c>
    </row>
    <row r="39693" spans="1:2">
      <c r="A39693" s="1">
        <v>2080100337853</v>
      </c>
      <c r="B39693" t="s">
        <v>37341</v>
      </c>
    </row>
    <row r="39694" spans="1:2">
      <c r="A39694" s="1">
        <v>2080100337860</v>
      </c>
      <c r="B39694" t="e">
        <f>+OEC-BIDET SPRAYER WASSERNISON NB62PC</f>
        <v>#NAME?</v>
      </c>
    </row>
    <row r="39695" spans="1:2">
      <c r="A39695" s="1">
        <v>2080100337877</v>
      </c>
      <c r="B39695" t="s">
        <v>37342</v>
      </c>
    </row>
    <row r="39696" spans="1:2">
      <c r="A39696" s="1">
        <v>2080100337884</v>
      </c>
      <c r="B39696" t="e">
        <f>+OEC-FLEXIBLE HOSE WASSERNISON NFE71-16</f>
        <v>#NAME?</v>
      </c>
    </row>
    <row r="39697" spans="1:2">
      <c r="A39697" s="1">
        <v>2080100337891</v>
      </c>
      <c r="B39697" t="s">
        <v>37343</v>
      </c>
    </row>
    <row r="39698" spans="1:2">
      <c r="A39698" s="1">
        <v>2080100337907</v>
      </c>
      <c r="B39698" t="s">
        <v>37344</v>
      </c>
    </row>
    <row r="39699" spans="1:2">
      <c r="A39699" s="1">
        <v>2080100337914</v>
      </c>
      <c r="B39699" t="s">
        <v>37345</v>
      </c>
    </row>
    <row r="39700" spans="1:2">
      <c r="A39700" s="1">
        <v>2080100337921</v>
      </c>
      <c r="B39700" t="e">
        <f>+OEC-BIDET SPRAYER WASSERNISON NB91SC</f>
        <v>#NAME?</v>
      </c>
    </row>
    <row r="39701" spans="1:2">
      <c r="A39701" s="1">
        <v>2080100337938</v>
      </c>
      <c r="B39701" t="s">
        <v>37346</v>
      </c>
    </row>
    <row r="39702" spans="1:2">
      <c r="A39702" s="1">
        <v>2080100337945</v>
      </c>
      <c r="B39702" t="e">
        <f>+OEC-FLEXIBLE HOSE WASSERNISON NFE72-16</f>
        <v>#NAME?</v>
      </c>
    </row>
    <row r="39703" spans="1:2">
      <c r="A39703" s="1">
        <v>2080100337952</v>
      </c>
      <c r="B39703" t="e">
        <f>+OEC-BIDET SPRAYER WASSERNISON NB93B</f>
        <v>#NAME?</v>
      </c>
    </row>
    <row r="39704" spans="1:2">
      <c r="A39704" s="1">
        <v>2080100337969</v>
      </c>
      <c r="B39704" t="e">
        <f>+OEC-BIDET SPRAYER WASSERNISON NB94SB</f>
        <v>#NAME?</v>
      </c>
    </row>
    <row r="39705" spans="1:2">
      <c r="A39705" s="1">
        <v>2080100337976</v>
      </c>
      <c r="B39705" t="e">
        <f>+OEC-BIDET SPRAYER WASSERNISON NB95SG</f>
        <v>#NAME?</v>
      </c>
    </row>
    <row r="39706" spans="1:2">
      <c r="A39706" s="1">
        <v>2080100337983</v>
      </c>
      <c r="B39706" t="e">
        <f>+OEC-BIDET SPRAYER WASSERNISON NB96SP</f>
        <v>#NAME?</v>
      </c>
    </row>
    <row r="39707" spans="1:2">
      <c r="A39707" s="1">
        <v>2080100337990</v>
      </c>
      <c r="B39707" t="e">
        <f>+OEC-BIDET SPRAYER WASSERNISON NB97WR</f>
        <v>#NAME?</v>
      </c>
    </row>
    <row r="39708" spans="1:2">
      <c r="A39708" s="1">
        <v>2080100338003</v>
      </c>
      <c r="B39708" t="e">
        <f>+OEC-BIDET SPRAYER WASSERNISON NB98SI</f>
        <v>#NAME?</v>
      </c>
    </row>
    <row r="39709" spans="1:2">
      <c r="A39709" s="1">
        <v>2080100338010</v>
      </c>
      <c r="B39709" t="s">
        <v>37347</v>
      </c>
    </row>
    <row r="39710" spans="1:2">
      <c r="A39710" s="1">
        <v>2080100338027</v>
      </c>
      <c r="B39710" t="s">
        <v>37348</v>
      </c>
    </row>
    <row r="39711" spans="1:2">
      <c r="A39711" s="1">
        <v>2080100338034</v>
      </c>
      <c r="B39711" t="s">
        <v>37349</v>
      </c>
    </row>
    <row r="39712" spans="1:2">
      <c r="A39712" s="1">
        <v>2080100338041</v>
      </c>
      <c r="B39712" t="s">
        <v>37350</v>
      </c>
    </row>
    <row r="39713" spans="1:2">
      <c r="A39713" s="1">
        <v>2080100338058</v>
      </c>
      <c r="B39713" t="s">
        <v>37351</v>
      </c>
    </row>
    <row r="39714" spans="1:2">
      <c r="A39714" s="1">
        <v>2080100338065</v>
      </c>
      <c r="B39714" t="s">
        <v>37352</v>
      </c>
    </row>
    <row r="39715" spans="1:2">
      <c r="A39715" s="1">
        <v>2080100338072</v>
      </c>
      <c r="B39715" t="s">
        <v>37353</v>
      </c>
    </row>
    <row r="39716" spans="1:2">
      <c r="A39716" s="1">
        <v>2080100338089</v>
      </c>
      <c r="B39716" t="s">
        <v>37354</v>
      </c>
    </row>
    <row r="39717" spans="1:2">
      <c r="A39717" s="1">
        <v>2080100338096</v>
      </c>
      <c r="B39717" t="s">
        <v>37355</v>
      </c>
    </row>
    <row r="39718" spans="1:2">
      <c r="A39718" s="1">
        <v>2080100338102</v>
      </c>
      <c r="B39718" t="s">
        <v>37356</v>
      </c>
    </row>
    <row r="39719" spans="1:2">
      <c r="A39719" s="1">
        <v>2080100338119</v>
      </c>
      <c r="B39719" t="e">
        <f>+OEC-BIDET WASSERNISON NBCS91SC</f>
        <v>#NAME?</v>
      </c>
    </row>
    <row r="39720" spans="1:2">
      <c r="A39720" s="1">
        <v>2080100338126</v>
      </c>
      <c r="B39720" t="s">
        <v>37357</v>
      </c>
    </row>
    <row r="39721" spans="1:2">
      <c r="A39721" s="1">
        <v>2080100338133</v>
      </c>
      <c r="B39721" t="s">
        <v>37358</v>
      </c>
    </row>
    <row r="39722" spans="1:2">
      <c r="A39722" s="1">
        <v>2080100338140</v>
      </c>
      <c r="B39722" t="s">
        <v>37359</v>
      </c>
    </row>
    <row r="39723" spans="1:2">
      <c r="A39723" s="1">
        <v>2080100338157</v>
      </c>
      <c r="B39723" t="s">
        <v>37360</v>
      </c>
    </row>
    <row r="39724" spans="1:2">
      <c r="A39724" s="1">
        <v>2080100338164</v>
      </c>
      <c r="B39724" t="s">
        <v>37361</v>
      </c>
    </row>
    <row r="39725" spans="1:2">
      <c r="A39725" s="1">
        <v>2080100338171</v>
      </c>
      <c r="B39725" t="e">
        <f>+OEC-FLUSH VALVE WASSERNISON NC71</f>
        <v>#NAME?</v>
      </c>
    </row>
    <row r="39726" spans="1:2">
      <c r="A39726" s="1">
        <v>2080100338188</v>
      </c>
      <c r="B39726" t="e">
        <f>+OEC-FLUSH VALVE WASSERNISON NC72</f>
        <v>#NAME?</v>
      </c>
    </row>
    <row r="39727" spans="1:2">
      <c r="A39727" s="1">
        <v>2080100338195</v>
      </c>
      <c r="B39727" t="e">
        <f>+OEC-FLUSH VALVE WASSERNISON NC73</f>
        <v>#NAME?</v>
      </c>
    </row>
    <row r="39728" spans="1:2">
      <c r="A39728" s="1">
        <v>2080100338201</v>
      </c>
      <c r="B39728" t="e">
        <f>+OEC-BIDET WASSERNISON NBCS92PC</f>
        <v>#NAME?</v>
      </c>
    </row>
    <row r="39729" spans="1:2">
      <c r="A39729" s="1">
        <v>2080100338218</v>
      </c>
      <c r="B39729" t="e">
        <f>+OEC-FLUSH VALVE WASSERNISON NC74</f>
        <v>#NAME?</v>
      </c>
    </row>
    <row r="39730" spans="1:2">
      <c r="A39730" s="1">
        <v>2080100338225</v>
      </c>
      <c r="B39730" t="e">
        <f>+OEC-FLUSH VALVE WASSERNISON FS90</f>
        <v>#NAME?</v>
      </c>
    </row>
    <row r="39731" spans="1:2">
      <c r="A39731" s="1">
        <v>2080100338232</v>
      </c>
      <c r="B39731" t="e">
        <f>+OEC-BIDET WASSERNISON NBCS93B</f>
        <v>#NAME?</v>
      </c>
    </row>
    <row r="39732" spans="1:2">
      <c r="A39732" s="1">
        <v>2080100338249</v>
      </c>
      <c r="B39732" t="e">
        <f>+OEC-BIDET WASSERNISON NBCS94SB</f>
        <v>#NAME?</v>
      </c>
    </row>
    <row r="39733" spans="1:2">
      <c r="A39733" s="1">
        <v>2080100338256</v>
      </c>
      <c r="B39733" t="s">
        <v>37362</v>
      </c>
    </row>
    <row r="39734" spans="1:2">
      <c r="A39734" s="1">
        <v>2080100338263</v>
      </c>
      <c r="B39734" t="s">
        <v>37363</v>
      </c>
    </row>
    <row r="39735" spans="1:2">
      <c r="A39735" s="1">
        <v>2080100338270</v>
      </c>
      <c r="B39735" t="s">
        <v>37364</v>
      </c>
    </row>
    <row r="39736" spans="1:2">
      <c r="A39736" s="1">
        <v>2080100338287</v>
      </c>
      <c r="B39736" t="s">
        <v>37365</v>
      </c>
    </row>
    <row r="39737" spans="1:2">
      <c r="A39737" s="1">
        <v>2080100338294</v>
      </c>
      <c r="B39737" t="s">
        <v>37366</v>
      </c>
    </row>
    <row r="39738" spans="1:2">
      <c r="A39738" s="1">
        <v>2080100338300</v>
      </c>
      <c r="B39738" t="s">
        <v>37367</v>
      </c>
    </row>
    <row r="39739" spans="1:2">
      <c r="A39739" s="1">
        <v>2080100338317</v>
      </c>
      <c r="B39739" t="s">
        <v>37368</v>
      </c>
    </row>
    <row r="39740" spans="1:2">
      <c r="A39740" s="1">
        <v>2080100338324</v>
      </c>
      <c r="B39740" t="s">
        <v>37369</v>
      </c>
    </row>
    <row r="39741" spans="1:2">
      <c r="A39741" s="1">
        <v>2080100338331</v>
      </c>
      <c r="B39741" t="s">
        <v>37370</v>
      </c>
    </row>
    <row r="39742" spans="1:2">
      <c r="A39742" s="1">
        <v>2080100338348</v>
      </c>
      <c r="B39742" t="s">
        <v>37371</v>
      </c>
    </row>
    <row r="39743" spans="1:2">
      <c r="A39743" s="1">
        <v>2080100338355</v>
      </c>
      <c r="B39743" t="s">
        <v>37372</v>
      </c>
    </row>
    <row r="39744" spans="1:2">
      <c r="A39744" s="1">
        <v>2080100338362</v>
      </c>
      <c r="B39744" t="s">
        <v>37373</v>
      </c>
    </row>
    <row r="39745" spans="1:2">
      <c r="A39745" s="1">
        <v>2080100338379</v>
      </c>
      <c r="B39745" t="e">
        <f>+OEC-BIDET WASSERNISON NBCS95SG</f>
        <v>#NAME?</v>
      </c>
    </row>
    <row r="39746" spans="1:2">
      <c r="A39746" s="1">
        <v>2080100338386</v>
      </c>
      <c r="B39746" t="s">
        <v>37374</v>
      </c>
    </row>
    <row r="39747" spans="1:2">
      <c r="A39747" s="1">
        <v>2080100338393</v>
      </c>
      <c r="B39747" t="s">
        <v>37375</v>
      </c>
    </row>
    <row r="39748" spans="1:2">
      <c r="A39748" s="1">
        <v>2080100338409</v>
      </c>
      <c r="B39748" t="e">
        <f>+OEC-BIDET WASSERNISON NBCS96SP</f>
        <v>#NAME?</v>
      </c>
    </row>
    <row r="39749" spans="1:2">
      <c r="A39749" s="1">
        <v>2080100338416</v>
      </c>
      <c r="B39749" t="s">
        <v>37376</v>
      </c>
    </row>
    <row r="39750" spans="1:2">
      <c r="A39750" s="1">
        <v>2080100338423</v>
      </c>
      <c r="B39750" t="e">
        <f>+OEC-BIDET WASSERNISON NBCS97WR</f>
        <v>#NAME?</v>
      </c>
    </row>
    <row r="39751" spans="1:2">
      <c r="A39751" s="1">
        <v>2080100338430</v>
      </c>
      <c r="B39751" t="s">
        <v>37377</v>
      </c>
    </row>
    <row r="39752" spans="1:2">
      <c r="A39752" s="1">
        <v>2080100338447</v>
      </c>
      <c r="B39752" t="s">
        <v>37378</v>
      </c>
    </row>
    <row r="39753" spans="1:2">
      <c r="A39753" s="1">
        <v>2080100338454</v>
      </c>
      <c r="B39753" t="s">
        <v>37379</v>
      </c>
    </row>
    <row r="39754" spans="1:2">
      <c r="A39754" s="1">
        <v>2080100338461</v>
      </c>
      <c r="B39754" t="s">
        <v>37380</v>
      </c>
    </row>
    <row r="39755" spans="1:2">
      <c r="A39755" s="1">
        <v>2080100338478</v>
      </c>
      <c r="B39755" t="e">
        <f>+OEC-BIDET WASSERNISON NBCS98SI</f>
        <v>#NAME?</v>
      </c>
    </row>
    <row r="39756" spans="1:2">
      <c r="A39756" s="1">
        <v>2080100338485</v>
      </c>
      <c r="B39756" t="s">
        <v>37381</v>
      </c>
    </row>
    <row r="39757" spans="1:2">
      <c r="A39757" s="1">
        <v>2080100338492</v>
      </c>
      <c r="B39757" t="s">
        <v>37382</v>
      </c>
    </row>
    <row r="39758" spans="1:2">
      <c r="A39758" s="1">
        <v>2080100338508</v>
      </c>
      <c r="B39758" t="s">
        <v>37383</v>
      </c>
    </row>
    <row r="39759" spans="1:2">
      <c r="A39759" s="1">
        <v>2080100338515</v>
      </c>
      <c r="B39759" t="s">
        <v>37384</v>
      </c>
    </row>
    <row r="39760" spans="1:2">
      <c r="A39760" s="1">
        <v>2080100338522</v>
      </c>
      <c r="B39760" t="s">
        <v>37385</v>
      </c>
    </row>
    <row r="39761" spans="1:2">
      <c r="A39761" s="1">
        <v>2080100338539</v>
      </c>
      <c r="B39761" t="s">
        <v>37386</v>
      </c>
    </row>
    <row r="39762" spans="1:2">
      <c r="A39762" s="1">
        <v>2080100338546</v>
      </c>
      <c r="B39762" t="s">
        <v>37387</v>
      </c>
    </row>
    <row r="39763" spans="1:2">
      <c r="A39763" s="1">
        <v>2080100338553</v>
      </c>
      <c r="B39763" t="e">
        <f>+OEC-BASKET STRAINER WASSERNISON NKP87</f>
        <v>#NAME?</v>
      </c>
    </row>
    <row r="39764" spans="1:2">
      <c r="A39764" s="1">
        <v>2080100338560</v>
      </c>
      <c r="B39764" t="s">
        <v>37388</v>
      </c>
    </row>
    <row r="39765" spans="1:2">
      <c r="A39765" s="1">
        <v>2080100338577</v>
      </c>
      <c r="B39765" t="e">
        <f>+OEC-BASKET STRAINER WASSERNISON BSC80</f>
        <v>#NAME?</v>
      </c>
    </row>
    <row r="39766" spans="1:2">
      <c r="A39766" s="1">
        <v>2080100338584</v>
      </c>
      <c r="B39766" t="e">
        <f>+OEC-BIDET WASSERNISON NBCS71PI</f>
        <v>#NAME?</v>
      </c>
    </row>
    <row r="39767" spans="1:2">
      <c r="A39767" s="1">
        <v>2080100338591</v>
      </c>
      <c r="B39767" t="e">
        <f>+OEC-BASKET STRAINER WASSERNISON BSC81</f>
        <v>#NAME?</v>
      </c>
    </row>
    <row r="39768" spans="1:2">
      <c r="A39768" s="1">
        <v>2080100338607</v>
      </c>
      <c r="B39768" t="e">
        <f>+OEC-BASKET STRAINER WASSERNISON BSC84</f>
        <v>#NAME?</v>
      </c>
    </row>
    <row r="39769" spans="1:2">
      <c r="A39769" s="1">
        <v>2080100338614</v>
      </c>
      <c r="B39769" t="e">
        <f>+OEC-BIDET WASSERNISON NBCS73B</f>
        <v>#NAME?</v>
      </c>
    </row>
    <row r="39770" spans="1:2">
      <c r="A39770" s="1">
        <v>2080100338621</v>
      </c>
      <c r="B39770" t="e">
        <f>+OEC-FAUCET WASSERNISON PC221</f>
        <v>#NAME?</v>
      </c>
    </row>
    <row r="39771" spans="1:2">
      <c r="A39771" s="1">
        <v>2080100338638</v>
      </c>
      <c r="B39771" t="e">
        <f>+OEC-FAUCET WASSERNISON PC801</f>
        <v>#NAME?</v>
      </c>
    </row>
    <row r="39772" spans="1:2">
      <c r="A39772" s="1">
        <v>2080100338645</v>
      </c>
      <c r="B39772" t="s">
        <v>37389</v>
      </c>
    </row>
    <row r="39773" spans="1:2">
      <c r="A39773" s="1">
        <v>2080100338652</v>
      </c>
      <c r="B39773" t="s">
        <v>37390</v>
      </c>
    </row>
    <row r="39774" spans="1:2">
      <c r="A39774" s="1">
        <v>2080100338669</v>
      </c>
      <c r="B39774" t="s">
        <v>37391</v>
      </c>
    </row>
    <row r="39775" spans="1:2">
      <c r="A39775" s="1">
        <v>2080100338676</v>
      </c>
      <c r="B39775" t="s">
        <v>37392</v>
      </c>
    </row>
    <row r="39776" spans="1:2">
      <c r="A39776" s="1">
        <v>2080100338683</v>
      </c>
      <c r="B39776" t="s">
        <v>37393</v>
      </c>
    </row>
    <row r="39777" spans="1:2">
      <c r="A39777" s="1">
        <v>2080100338690</v>
      </c>
      <c r="B39777" t="s">
        <v>37394</v>
      </c>
    </row>
    <row r="39778" spans="1:2">
      <c r="A39778" s="1">
        <v>2080100338706</v>
      </c>
      <c r="B39778" t="s">
        <v>37395</v>
      </c>
    </row>
    <row r="39779" spans="1:2">
      <c r="A39779" s="1">
        <v>2080100338713</v>
      </c>
      <c r="B39779" t="s">
        <v>37396</v>
      </c>
    </row>
    <row r="39780" spans="1:2">
      <c r="A39780" s="1">
        <v>2080100338720</v>
      </c>
      <c r="B39780" t="e">
        <f>+OEC-BIDET WASSERNISON NBCS74SB</f>
        <v>#NAME?</v>
      </c>
    </row>
    <row r="39781" spans="1:2">
      <c r="A39781" s="1">
        <v>2080100338737</v>
      </c>
      <c r="B39781" t="s">
        <v>37397</v>
      </c>
    </row>
    <row r="39782" spans="1:2">
      <c r="A39782" s="1">
        <v>2080100338744</v>
      </c>
      <c r="B39782" t="e">
        <f>+OEC-FAUCET WASSERNISON PC813</f>
        <v>#NAME?</v>
      </c>
    </row>
    <row r="39783" spans="1:2">
      <c r="A39783" s="1">
        <v>2080100338751</v>
      </c>
      <c r="B39783" t="s">
        <v>37398</v>
      </c>
    </row>
    <row r="39784" spans="1:2">
      <c r="A39784" s="1">
        <v>2080100338768</v>
      </c>
      <c r="B39784" t="s">
        <v>37399</v>
      </c>
    </row>
    <row r="39785" spans="1:2">
      <c r="A39785" s="1">
        <v>2080100338775</v>
      </c>
      <c r="B39785" t="s">
        <v>37400</v>
      </c>
    </row>
    <row r="39786" spans="1:2">
      <c r="A39786" s="1">
        <v>2080100338782</v>
      </c>
      <c r="B39786" t="e">
        <f>+OEC-BIDET WASSERNISON NBCS77WR</f>
        <v>#NAME?</v>
      </c>
    </row>
    <row r="39787" spans="1:2">
      <c r="A39787" s="1">
        <v>2080100338799</v>
      </c>
      <c r="B39787" t="e">
        <f>+OEC-FAUCET WASSERNISON PF813W</f>
        <v>#NAME?</v>
      </c>
    </row>
    <row r="39788" spans="1:2">
      <c r="A39788" s="1">
        <v>2080100338805</v>
      </c>
      <c r="B39788" t="e">
        <f>+OEC-BIDET WASSERNISON NBCS78SI</f>
        <v>#NAME?</v>
      </c>
    </row>
    <row r="39789" spans="1:2">
      <c r="A39789" s="1">
        <v>2080100338812</v>
      </c>
      <c r="B39789" t="s">
        <v>37401</v>
      </c>
    </row>
    <row r="39790" spans="1:2">
      <c r="A39790" s="1">
        <v>2080100338829</v>
      </c>
      <c r="B39790" t="s">
        <v>37402</v>
      </c>
    </row>
    <row r="39791" spans="1:2">
      <c r="A39791" s="1">
        <v>2080100338836</v>
      </c>
      <c r="B39791" t="s">
        <v>37403</v>
      </c>
    </row>
    <row r="39792" spans="1:2">
      <c r="A39792" s="1">
        <v>2080100338843</v>
      </c>
      <c r="B39792" t="s">
        <v>37404</v>
      </c>
    </row>
    <row r="39793" spans="1:2">
      <c r="A39793" s="1">
        <v>2080100338850</v>
      </c>
      <c r="B39793" t="s">
        <v>37405</v>
      </c>
    </row>
    <row r="39794" spans="1:2">
      <c r="A39794" s="1">
        <v>2080100338867</v>
      </c>
      <c r="B39794" t="s">
        <v>37406</v>
      </c>
    </row>
    <row r="39795" spans="1:2">
      <c r="A39795" s="1">
        <v>2080100338874</v>
      </c>
      <c r="B39795" t="s">
        <v>37407</v>
      </c>
    </row>
    <row r="39796" spans="1:2">
      <c r="A39796" s="1">
        <v>2080100338881</v>
      </c>
      <c r="B39796" t="s">
        <v>37408</v>
      </c>
    </row>
    <row r="39797" spans="1:2">
      <c r="A39797" s="1">
        <v>2080100338898</v>
      </c>
      <c r="B39797" t="s">
        <v>37409</v>
      </c>
    </row>
    <row r="39798" spans="1:2">
      <c r="A39798" s="1">
        <v>2080100338904</v>
      </c>
      <c r="B39798" t="s">
        <v>37410</v>
      </c>
    </row>
    <row r="39799" spans="1:2">
      <c r="A39799" s="1">
        <v>2080100338911</v>
      </c>
      <c r="B39799" t="s">
        <v>37411</v>
      </c>
    </row>
    <row r="39800" spans="1:2">
      <c r="A39800" s="1">
        <v>2080100338928</v>
      </c>
      <c r="B39800" t="s">
        <v>37412</v>
      </c>
    </row>
    <row r="39801" spans="1:2">
      <c r="A39801" s="1">
        <v>2080100338935</v>
      </c>
      <c r="B39801" t="s">
        <v>37413</v>
      </c>
    </row>
    <row r="39802" spans="1:2">
      <c r="A39802" s="1">
        <v>2080100338942</v>
      </c>
      <c r="B39802" t="s">
        <v>37414</v>
      </c>
    </row>
    <row r="39803" spans="1:2">
      <c r="A39803" s="1">
        <v>2080100338959</v>
      </c>
      <c r="B39803" t="s">
        <v>37415</v>
      </c>
    </row>
    <row r="39804" spans="1:2">
      <c r="A39804" s="1">
        <v>2080100338966</v>
      </c>
      <c r="B39804" t="s">
        <v>37416</v>
      </c>
    </row>
    <row r="39805" spans="1:2">
      <c r="A39805" s="1">
        <v>2080100338973</v>
      </c>
      <c r="B39805" t="e">
        <f>+OEC-FAUCET WASSERNISON PC422</f>
        <v>#NAME?</v>
      </c>
    </row>
    <row r="39806" spans="1:2">
      <c r="A39806" s="1">
        <v>2080100338980</v>
      </c>
      <c r="B39806" t="e">
        <f>+OEC-FAUCET WASSERNISON PC521</f>
        <v>#NAME?</v>
      </c>
    </row>
    <row r="39807" spans="1:2">
      <c r="A39807" s="1">
        <v>2080100338997</v>
      </c>
      <c r="B39807" t="s">
        <v>37417</v>
      </c>
    </row>
    <row r="39808" spans="1:2">
      <c r="A39808" s="1">
        <v>2080100339000</v>
      </c>
      <c r="B39808" t="e">
        <f>+OEC-POP-UP WASSERNISON NM47 BRASS</f>
        <v>#NAME?</v>
      </c>
    </row>
    <row r="39809" spans="1:2">
      <c r="A39809" s="1">
        <v>2080100339017</v>
      </c>
      <c r="B39809" t="s">
        <v>37418</v>
      </c>
    </row>
    <row r="39810" spans="1:2">
      <c r="A39810" s="1">
        <v>2080100339024</v>
      </c>
      <c r="B39810" t="s">
        <v>37419</v>
      </c>
    </row>
    <row r="39811" spans="1:2">
      <c r="A39811" s="1">
        <v>2080100339031</v>
      </c>
      <c r="B39811" t="s">
        <v>37420</v>
      </c>
    </row>
    <row r="39812" spans="1:2">
      <c r="A39812" s="1">
        <v>2080100339048</v>
      </c>
      <c r="B39812" t="s">
        <v>37421</v>
      </c>
    </row>
    <row r="39813" spans="1:2">
      <c r="A39813" s="1">
        <v>2080100339055</v>
      </c>
      <c r="B39813" t="s">
        <v>37422</v>
      </c>
    </row>
    <row r="39814" spans="1:2">
      <c r="A39814" s="1">
        <v>2080100339062</v>
      </c>
      <c r="B39814" t="s">
        <v>37423</v>
      </c>
    </row>
    <row r="39815" spans="1:2">
      <c r="A39815" s="1">
        <v>2080100339079</v>
      </c>
      <c r="B39815" t="s">
        <v>37424</v>
      </c>
    </row>
    <row r="39816" spans="1:2">
      <c r="A39816" s="1">
        <v>2080100339086</v>
      </c>
      <c r="B39816" t="s">
        <v>37425</v>
      </c>
    </row>
    <row r="39817" spans="1:2">
      <c r="A39817" s="1">
        <v>2080100339093</v>
      </c>
      <c r="B39817" t="s">
        <v>37426</v>
      </c>
    </row>
    <row r="39818" spans="1:2">
      <c r="A39818" s="1">
        <v>2080100339109</v>
      </c>
      <c r="B39818" t="s">
        <v>37427</v>
      </c>
    </row>
    <row r="39819" spans="1:2">
      <c r="A39819" s="1">
        <v>2080100339116</v>
      </c>
      <c r="B39819" t="s">
        <v>37428</v>
      </c>
    </row>
    <row r="39820" spans="1:2">
      <c r="A39820" s="1">
        <v>2080100339123</v>
      </c>
      <c r="B39820" t="s">
        <v>37429</v>
      </c>
    </row>
    <row r="39821" spans="1:2">
      <c r="A39821" s="1">
        <v>2080100339130</v>
      </c>
      <c r="B39821" t="s">
        <v>37430</v>
      </c>
    </row>
    <row r="39822" spans="1:2">
      <c r="A39822" s="1">
        <v>2080100339147</v>
      </c>
      <c r="B39822" t="s">
        <v>37431</v>
      </c>
    </row>
    <row r="39823" spans="1:2">
      <c r="A39823" s="1">
        <v>2080100339154</v>
      </c>
      <c r="B39823" t="s">
        <v>37432</v>
      </c>
    </row>
    <row r="39824" spans="1:2">
      <c r="A39824" s="1">
        <v>2080100339161</v>
      </c>
      <c r="B39824" t="s">
        <v>37433</v>
      </c>
    </row>
    <row r="39825" spans="1:2">
      <c r="A39825" s="1">
        <v>2080100339178</v>
      </c>
      <c r="B39825" t="s">
        <v>37434</v>
      </c>
    </row>
    <row r="39826" spans="1:2">
      <c r="A39826" s="1">
        <v>2080100339185</v>
      </c>
      <c r="B39826" t="s">
        <v>37435</v>
      </c>
    </row>
    <row r="39827" spans="1:2">
      <c r="A39827" s="1">
        <v>2080100339192</v>
      </c>
      <c r="B39827" t="s">
        <v>37436</v>
      </c>
    </row>
    <row r="39828" spans="1:2">
      <c r="A39828" s="1">
        <v>2080100339208</v>
      </c>
      <c r="B39828" t="s">
        <v>37437</v>
      </c>
    </row>
    <row r="39829" spans="1:2">
      <c r="A39829" s="1">
        <v>2080100339215</v>
      </c>
      <c r="B39829" t="s">
        <v>37438</v>
      </c>
    </row>
    <row r="39830" spans="1:2">
      <c r="A39830" s="1">
        <v>2080100339222</v>
      </c>
      <c r="B39830" t="s">
        <v>37439</v>
      </c>
    </row>
    <row r="39831" spans="1:2">
      <c r="A39831" s="1">
        <v>2080100339239</v>
      </c>
      <c r="B39831" t="s">
        <v>37440</v>
      </c>
    </row>
    <row r="39832" spans="1:2">
      <c r="A39832" s="1">
        <v>2080100339246</v>
      </c>
      <c r="B39832" t="s">
        <v>37441</v>
      </c>
    </row>
    <row r="39833" spans="1:2">
      <c r="A39833" s="1">
        <v>2080100339253</v>
      </c>
      <c r="B39833" t="s">
        <v>37442</v>
      </c>
    </row>
    <row r="39834" spans="1:2">
      <c r="A39834" s="1">
        <v>2080100339260</v>
      </c>
      <c r="B39834" t="e">
        <f>+OEC-FAUCET WASSERNISON WK81</f>
        <v>#NAME?</v>
      </c>
    </row>
    <row r="39835" spans="1:2">
      <c r="A39835" s="1">
        <v>2080100339277</v>
      </c>
      <c r="B39835" t="e">
        <f>+OEC-FAUCET WASSERNISON WK82</f>
        <v>#NAME?</v>
      </c>
    </row>
    <row r="39836" spans="1:2">
      <c r="A39836" s="1">
        <v>2080100339284</v>
      </c>
      <c r="B39836" t="s">
        <v>37443</v>
      </c>
    </row>
    <row r="39837" spans="1:2">
      <c r="A39837" s="1">
        <v>2080100339291</v>
      </c>
      <c r="B39837" t="s">
        <v>37444</v>
      </c>
    </row>
    <row r="39838" spans="1:2">
      <c r="A39838" s="1">
        <v>2080100339307</v>
      </c>
      <c r="B39838" t="s">
        <v>37445</v>
      </c>
    </row>
    <row r="39839" spans="1:2">
      <c r="A39839" s="1">
        <v>2080100339314</v>
      </c>
      <c r="B39839" t="s">
        <v>37446</v>
      </c>
    </row>
    <row r="39840" spans="1:2">
      <c r="A39840" s="1">
        <v>2080100339321</v>
      </c>
      <c r="B39840" t="s">
        <v>37447</v>
      </c>
    </row>
    <row r="39841" spans="1:2">
      <c r="A39841" s="1">
        <v>2080100339338</v>
      </c>
      <c r="B39841" t="s">
        <v>37448</v>
      </c>
    </row>
    <row r="39842" spans="1:2">
      <c r="A39842" s="1">
        <v>2080100339345</v>
      </c>
      <c r="B39842" t="s">
        <v>37449</v>
      </c>
    </row>
    <row r="39843" spans="1:2">
      <c r="A39843" s="1">
        <v>2080100339352</v>
      </c>
      <c r="B39843" t="e">
        <f>+OEC-FAUCET WASSERNISON WK92</f>
        <v>#NAME?</v>
      </c>
    </row>
    <row r="39844" spans="1:2">
      <c r="A39844" s="1">
        <v>2080100339369</v>
      </c>
      <c r="B39844" t="s">
        <v>37450</v>
      </c>
    </row>
    <row r="39845" spans="1:2">
      <c r="A39845" s="1">
        <v>2080100339376</v>
      </c>
      <c r="B39845" t="s">
        <v>37451</v>
      </c>
    </row>
    <row r="39846" spans="1:2">
      <c r="A39846" s="1">
        <v>2080100339383</v>
      </c>
      <c r="B39846" t="s">
        <v>37452</v>
      </c>
    </row>
    <row r="39847" spans="1:2">
      <c r="A39847" s="1">
        <v>2080100339390</v>
      </c>
      <c r="B39847" t="s">
        <v>37453</v>
      </c>
    </row>
    <row r="39848" spans="1:2">
      <c r="A39848" s="1">
        <v>2080100339406</v>
      </c>
      <c r="B39848" t="s">
        <v>37454</v>
      </c>
    </row>
    <row r="39849" spans="1:2">
      <c r="A39849" s="1">
        <v>2080100339413</v>
      </c>
      <c r="B39849" t="s">
        <v>37455</v>
      </c>
    </row>
    <row r="39850" spans="1:2">
      <c r="A39850" s="1">
        <v>2080100339420</v>
      </c>
      <c r="B39850" t="s">
        <v>37456</v>
      </c>
    </row>
    <row r="39851" spans="1:2">
      <c r="A39851" s="1">
        <v>2080100339437</v>
      </c>
      <c r="B39851" t="s">
        <v>37457</v>
      </c>
    </row>
    <row r="39852" spans="1:2">
      <c r="A39852" s="1">
        <v>2080100339444</v>
      </c>
      <c r="B39852" t="s">
        <v>37458</v>
      </c>
    </row>
    <row r="39853" spans="1:2">
      <c r="A39853" s="1">
        <v>2080100339451</v>
      </c>
      <c r="B39853" t="e">
        <f>+OEC-FAUCET WASSERNISON WK8386</f>
        <v>#NAME?</v>
      </c>
    </row>
    <row r="39854" spans="1:2">
      <c r="A39854" s="1">
        <v>2080100339468</v>
      </c>
      <c r="B39854" t="s">
        <v>37459</v>
      </c>
    </row>
    <row r="39855" spans="1:2">
      <c r="A39855" s="1">
        <v>2080100339475</v>
      </c>
      <c r="B39855" t="e">
        <f>+OEC-FAUCET WASSERNISON WK2335</f>
        <v>#NAME?</v>
      </c>
    </row>
    <row r="39856" spans="1:2">
      <c r="A39856" s="1">
        <v>2080100339482</v>
      </c>
      <c r="B39856" t="s">
        <v>37460</v>
      </c>
    </row>
    <row r="39857" spans="1:2">
      <c r="A39857" s="1">
        <v>2080100339499</v>
      </c>
      <c r="B39857" t="e">
        <f>+OEC-FAUCET WASSERNISON WK2401</f>
        <v>#NAME?</v>
      </c>
    </row>
    <row r="39858" spans="1:2">
      <c r="A39858" s="1">
        <v>2080100339505</v>
      </c>
      <c r="B39858" t="s">
        <v>37461</v>
      </c>
    </row>
    <row r="39859" spans="1:2">
      <c r="A39859" s="1">
        <v>2080100339512</v>
      </c>
      <c r="B39859" t="s">
        <v>37462</v>
      </c>
    </row>
    <row r="39860" spans="1:2">
      <c r="A39860" s="1">
        <v>2080100339529</v>
      </c>
      <c r="B39860" t="s">
        <v>37463</v>
      </c>
    </row>
    <row r="39861" spans="1:2">
      <c r="A39861" s="1">
        <v>2080100339536</v>
      </c>
      <c r="B39861" t="s">
        <v>37464</v>
      </c>
    </row>
    <row r="39862" spans="1:2">
      <c r="A39862" s="1">
        <v>2080100339543</v>
      </c>
      <c r="B39862" t="s">
        <v>37465</v>
      </c>
    </row>
    <row r="39863" spans="1:2">
      <c r="A39863" s="1">
        <v>2080100339550</v>
      </c>
      <c r="B39863" t="s">
        <v>37466</v>
      </c>
    </row>
    <row r="39864" spans="1:2">
      <c r="A39864" s="1">
        <v>2080100339567</v>
      </c>
      <c r="B39864" t="s">
        <v>37467</v>
      </c>
    </row>
    <row r="39865" spans="1:2">
      <c r="A39865" s="1">
        <v>2080100339574</v>
      </c>
      <c r="B39865" t="s">
        <v>37468</v>
      </c>
    </row>
    <row r="39866" spans="1:2">
      <c r="A39866" s="1">
        <v>2080100339581</v>
      </c>
      <c r="B39866" t="s">
        <v>37469</v>
      </c>
    </row>
    <row r="39867" spans="1:2">
      <c r="A39867" s="1">
        <v>2080100339598</v>
      </c>
      <c r="B39867" t="s">
        <v>37470</v>
      </c>
    </row>
    <row r="39868" spans="1:2">
      <c r="A39868" s="1">
        <v>2080100339604</v>
      </c>
      <c r="B39868" t="s">
        <v>37471</v>
      </c>
    </row>
    <row r="39869" spans="1:2">
      <c r="A39869" s="1">
        <v>2080100339611</v>
      </c>
      <c r="B39869" t="s">
        <v>37472</v>
      </c>
    </row>
    <row r="39870" spans="1:2">
      <c r="A39870" s="1">
        <v>2080100339628</v>
      </c>
      <c r="B39870" t="s">
        <v>37473</v>
      </c>
    </row>
    <row r="39871" spans="1:2">
      <c r="A39871" s="1">
        <v>2080100339635</v>
      </c>
      <c r="B39871" t="s">
        <v>37474</v>
      </c>
    </row>
    <row r="39872" spans="1:2">
      <c r="A39872" s="1">
        <v>2080100339642</v>
      </c>
      <c r="B39872" t="s">
        <v>37475</v>
      </c>
    </row>
    <row r="39873" spans="1:2">
      <c r="A39873" s="1">
        <v>2080100339659</v>
      </c>
      <c r="B39873" t="s">
        <v>37476</v>
      </c>
    </row>
    <row r="39874" spans="1:2">
      <c r="A39874" s="1">
        <v>2080100339666</v>
      </c>
      <c r="B39874" t="s">
        <v>37477</v>
      </c>
    </row>
    <row r="39875" spans="1:2">
      <c r="A39875" s="1">
        <v>2080100339673</v>
      </c>
      <c r="B39875" t="s">
        <v>37478</v>
      </c>
    </row>
    <row r="39876" spans="1:2">
      <c r="A39876" s="1">
        <v>2080100339680</v>
      </c>
      <c r="B39876" t="s">
        <v>37479</v>
      </c>
    </row>
    <row r="39877" spans="1:2">
      <c r="A39877" s="1">
        <v>2080100339697</v>
      </c>
      <c r="B39877" t="s">
        <v>37480</v>
      </c>
    </row>
    <row r="39878" spans="1:2">
      <c r="A39878" s="1">
        <v>2080100339703</v>
      </c>
      <c r="B39878" t="s">
        <v>37481</v>
      </c>
    </row>
    <row r="39879" spans="1:2">
      <c r="A39879" s="1">
        <v>2080100339710</v>
      </c>
      <c r="B39879" t="s">
        <v>37482</v>
      </c>
    </row>
    <row r="39880" spans="1:2">
      <c r="A39880" s="1">
        <v>2080100339727</v>
      </c>
      <c r="B39880" t="s">
        <v>37483</v>
      </c>
    </row>
    <row r="39881" spans="1:2">
      <c r="A39881" s="1">
        <v>2080100339734</v>
      </c>
      <c r="B39881" t="s">
        <v>37484</v>
      </c>
    </row>
    <row r="39882" spans="1:2">
      <c r="A39882" s="1">
        <v>2080100339741</v>
      </c>
      <c r="B39882" t="s">
        <v>37485</v>
      </c>
    </row>
    <row r="39883" spans="1:2">
      <c r="A39883" s="1">
        <v>2080100339758</v>
      </c>
      <c r="B39883" t="s">
        <v>37486</v>
      </c>
    </row>
    <row r="39884" spans="1:2">
      <c r="A39884" s="1">
        <v>2080100339765</v>
      </c>
      <c r="B39884" t="s">
        <v>37487</v>
      </c>
    </row>
    <row r="39885" spans="1:2">
      <c r="A39885" s="1">
        <v>2080100339772</v>
      </c>
      <c r="B39885" t="s">
        <v>37488</v>
      </c>
    </row>
    <row r="39886" spans="1:2">
      <c r="A39886" s="1">
        <v>2080100339789</v>
      </c>
      <c r="B39886" t="s">
        <v>37489</v>
      </c>
    </row>
    <row r="39887" spans="1:2">
      <c r="A39887" s="1">
        <v>2080100339796</v>
      </c>
      <c r="B39887" t="s">
        <v>37490</v>
      </c>
    </row>
    <row r="39888" spans="1:2">
      <c r="A39888" s="1">
        <v>2080100339802</v>
      </c>
      <c r="B39888" t="s">
        <v>37491</v>
      </c>
    </row>
    <row r="39889" spans="1:2">
      <c r="A39889" s="1">
        <v>2080100339819</v>
      </c>
      <c r="B39889" t="s">
        <v>37492</v>
      </c>
    </row>
    <row r="39890" spans="1:2">
      <c r="A39890" s="1">
        <v>2080100339826</v>
      </c>
      <c r="B39890" t="s">
        <v>37493</v>
      </c>
    </row>
    <row r="39891" spans="1:2">
      <c r="A39891" s="1">
        <v>2080100339833</v>
      </c>
      <c r="B39891" t="s">
        <v>37494</v>
      </c>
    </row>
    <row r="39892" spans="1:2">
      <c r="A39892" s="1">
        <v>2080100339840</v>
      </c>
      <c r="B39892" t="s">
        <v>37495</v>
      </c>
    </row>
    <row r="39893" spans="1:2">
      <c r="A39893" s="1">
        <v>2080100339857</v>
      </c>
      <c r="B39893" t="s">
        <v>37496</v>
      </c>
    </row>
    <row r="39894" spans="1:2">
      <c r="A39894" s="1">
        <v>2080100339864</v>
      </c>
      <c r="B39894" t="s">
        <v>37497</v>
      </c>
    </row>
    <row r="39895" spans="1:2">
      <c r="A39895" s="1">
        <v>2080100339871</v>
      </c>
      <c r="B39895" t="s">
        <v>37498</v>
      </c>
    </row>
    <row r="39896" spans="1:2">
      <c r="A39896" s="1">
        <v>2080100339888</v>
      </c>
      <c r="B39896" t="s">
        <v>37499</v>
      </c>
    </row>
    <row r="39897" spans="1:2">
      <c r="A39897" s="1">
        <v>2080100339895</v>
      </c>
      <c r="B39897" t="s">
        <v>37500</v>
      </c>
    </row>
    <row r="39898" spans="1:2">
      <c r="A39898" s="1">
        <v>2080100339901</v>
      </c>
      <c r="B39898" t="s">
        <v>37501</v>
      </c>
    </row>
    <row r="39899" spans="1:2">
      <c r="A39899" s="1">
        <v>2080100339918</v>
      </c>
      <c r="B39899" t="s">
        <v>37502</v>
      </c>
    </row>
    <row r="39900" spans="1:2">
      <c r="A39900" s="1">
        <v>2080100339925</v>
      </c>
      <c r="B39900" t="s">
        <v>37503</v>
      </c>
    </row>
    <row r="39901" spans="1:2">
      <c r="A39901" s="1">
        <v>2080100339932</v>
      </c>
      <c r="B39901" t="s">
        <v>37504</v>
      </c>
    </row>
    <row r="39902" spans="1:2">
      <c r="A39902" s="1">
        <v>2080100339949</v>
      </c>
      <c r="B39902" t="s">
        <v>37505</v>
      </c>
    </row>
    <row r="39903" spans="1:2">
      <c r="A39903" s="1">
        <v>2080100339956</v>
      </c>
      <c r="B39903" t="s">
        <v>37506</v>
      </c>
    </row>
    <row r="39904" spans="1:2">
      <c r="A39904" s="1">
        <v>2080100339963</v>
      </c>
      <c r="B39904" t="s">
        <v>37507</v>
      </c>
    </row>
    <row r="39905" spans="1:2">
      <c r="A39905" s="1">
        <v>2080100339970</v>
      </c>
      <c r="B39905" t="s">
        <v>37508</v>
      </c>
    </row>
    <row r="39906" spans="1:2">
      <c r="A39906" s="1">
        <v>2080100339987</v>
      </c>
      <c r="B39906" t="s">
        <v>37509</v>
      </c>
    </row>
    <row r="39907" spans="1:2">
      <c r="A39907" s="1">
        <v>2080100339994</v>
      </c>
      <c r="B39907" t="s">
        <v>37510</v>
      </c>
    </row>
    <row r="39908" spans="1:2">
      <c r="A39908" s="1">
        <v>2080100340006</v>
      </c>
      <c r="B39908" t="s">
        <v>37511</v>
      </c>
    </row>
    <row r="39909" spans="1:2">
      <c r="A39909" s="1">
        <v>2080100340013</v>
      </c>
      <c r="B39909" t="s">
        <v>37512</v>
      </c>
    </row>
    <row r="39910" spans="1:2">
      <c r="A39910" s="1">
        <v>2080100340020</v>
      </c>
      <c r="B39910" t="s">
        <v>37513</v>
      </c>
    </row>
    <row r="39911" spans="1:2">
      <c r="A39911" s="1">
        <v>2080100340037</v>
      </c>
      <c r="B39911" t="s">
        <v>37514</v>
      </c>
    </row>
    <row r="39912" spans="1:2">
      <c r="A39912" s="1">
        <v>2080100340044</v>
      </c>
      <c r="B39912" t="s">
        <v>37515</v>
      </c>
    </row>
    <row r="39913" spans="1:2">
      <c r="A39913" s="1">
        <v>2080100340051</v>
      </c>
      <c r="B39913" t="s">
        <v>37516</v>
      </c>
    </row>
    <row r="39914" spans="1:2">
      <c r="A39914" s="1">
        <v>2080100340068</v>
      </c>
      <c r="B39914" t="s">
        <v>37517</v>
      </c>
    </row>
    <row r="39915" spans="1:2">
      <c r="A39915" s="1">
        <v>2080100340075</v>
      </c>
      <c r="B39915" t="s">
        <v>37518</v>
      </c>
    </row>
    <row r="39916" spans="1:2">
      <c r="A39916" s="1">
        <v>2080100340082</v>
      </c>
      <c r="B39916" t="s">
        <v>37519</v>
      </c>
    </row>
    <row r="39917" spans="1:2">
      <c r="A39917" s="1">
        <v>2080100340099</v>
      </c>
      <c r="B39917" t="s">
        <v>37520</v>
      </c>
    </row>
    <row r="39918" spans="1:2">
      <c r="A39918" s="1">
        <v>2080100340105</v>
      </c>
      <c r="B39918" t="s">
        <v>37521</v>
      </c>
    </row>
    <row r="39919" spans="1:2">
      <c r="A39919" s="1">
        <v>2080100340112</v>
      </c>
      <c r="B39919" t="s">
        <v>37522</v>
      </c>
    </row>
    <row r="39920" spans="1:2">
      <c r="A39920" s="1">
        <v>2080100340129</v>
      </c>
      <c r="B39920" t="s">
        <v>37523</v>
      </c>
    </row>
    <row r="39921" spans="1:2">
      <c r="A39921" s="1">
        <v>2080100340136</v>
      </c>
      <c r="B39921" t="s">
        <v>37524</v>
      </c>
    </row>
    <row r="39922" spans="1:2">
      <c r="A39922" s="1">
        <v>2080100340143</v>
      </c>
      <c r="B39922" t="s">
        <v>37525</v>
      </c>
    </row>
    <row r="39923" spans="1:2">
      <c r="A39923" s="1">
        <v>2080100340150</v>
      </c>
      <c r="B39923" t="s">
        <v>37526</v>
      </c>
    </row>
    <row r="39924" spans="1:2">
      <c r="A39924" s="1">
        <v>2080100340167</v>
      </c>
      <c r="B39924" t="s">
        <v>37527</v>
      </c>
    </row>
    <row r="39925" spans="1:2">
      <c r="A39925" s="1">
        <v>2080100340174</v>
      </c>
      <c r="B39925" t="s">
        <v>37528</v>
      </c>
    </row>
    <row r="39926" spans="1:2">
      <c r="A39926" s="1">
        <v>2080100340181</v>
      </c>
      <c r="B39926" t="s">
        <v>37529</v>
      </c>
    </row>
    <row r="39927" spans="1:2">
      <c r="A39927" s="1">
        <v>2080100340198</v>
      </c>
      <c r="B39927" t="s">
        <v>37530</v>
      </c>
    </row>
    <row r="39928" spans="1:2">
      <c r="A39928" s="1">
        <v>2080100340204</v>
      </c>
      <c r="B39928" t="s">
        <v>37531</v>
      </c>
    </row>
    <row r="39929" spans="1:2">
      <c r="A39929" s="1">
        <v>2080100340211</v>
      </c>
      <c r="B39929" t="s">
        <v>37532</v>
      </c>
    </row>
    <row r="39930" spans="1:2">
      <c r="A39930" s="1">
        <v>2080100340228</v>
      </c>
      <c r="B39930" t="s">
        <v>37533</v>
      </c>
    </row>
    <row r="39931" spans="1:2">
      <c r="A39931" s="1">
        <v>2080100340235</v>
      </c>
      <c r="B39931" t="s">
        <v>37534</v>
      </c>
    </row>
    <row r="39932" spans="1:2">
      <c r="A39932" s="1">
        <v>2080100340242</v>
      </c>
      <c r="B39932" t="s">
        <v>37535</v>
      </c>
    </row>
    <row r="39933" spans="1:2">
      <c r="A39933" s="1">
        <v>2080100340259</v>
      </c>
      <c r="B39933" t="s">
        <v>37536</v>
      </c>
    </row>
    <row r="39934" spans="1:2">
      <c r="A39934" s="1">
        <v>2080100340266</v>
      </c>
      <c r="B39934" t="s">
        <v>37537</v>
      </c>
    </row>
    <row r="39935" spans="1:2">
      <c r="A39935" s="1">
        <v>2080100340273</v>
      </c>
      <c r="B39935" t="s">
        <v>37538</v>
      </c>
    </row>
    <row r="39936" spans="1:2">
      <c r="A39936" s="1">
        <v>2080100340280</v>
      </c>
      <c r="B39936" t="s">
        <v>37539</v>
      </c>
    </row>
    <row r="39937" spans="1:2">
      <c r="A39937" s="1">
        <v>2080100340297</v>
      </c>
      <c r="B39937" t="s">
        <v>37540</v>
      </c>
    </row>
    <row r="39938" spans="1:2">
      <c r="A39938" s="1">
        <v>2080100340303</v>
      </c>
      <c r="B39938" t="s">
        <v>37541</v>
      </c>
    </row>
    <row r="39939" spans="1:2">
      <c r="A39939" s="1">
        <v>2080100340310</v>
      </c>
      <c r="B39939" t="s">
        <v>37542</v>
      </c>
    </row>
    <row r="39940" spans="1:2">
      <c r="A39940" s="1">
        <v>2080100340327</v>
      </c>
      <c r="B39940" t="s">
        <v>37543</v>
      </c>
    </row>
    <row r="39941" spans="1:2">
      <c r="A39941" s="1">
        <v>2080100340334</v>
      </c>
      <c r="B39941" t="s">
        <v>37544</v>
      </c>
    </row>
    <row r="39942" spans="1:2">
      <c r="A39942" s="1">
        <v>2080100340341</v>
      </c>
      <c r="B39942" t="s">
        <v>37545</v>
      </c>
    </row>
    <row r="39943" spans="1:2">
      <c r="A39943" s="1">
        <v>2080100340358</v>
      </c>
      <c r="B39943" t="s">
        <v>37546</v>
      </c>
    </row>
    <row r="39944" spans="1:2">
      <c r="A39944" s="1">
        <v>2080100340365</v>
      </c>
      <c r="B39944" t="s">
        <v>37547</v>
      </c>
    </row>
    <row r="39945" spans="1:2">
      <c r="A39945" s="1">
        <v>2080100340372</v>
      </c>
      <c r="B39945" t="s">
        <v>37548</v>
      </c>
    </row>
    <row r="39946" spans="1:2">
      <c r="A39946" s="1">
        <v>2080100340389</v>
      </c>
      <c r="B39946" t="s">
        <v>37549</v>
      </c>
    </row>
    <row r="39947" spans="1:2">
      <c r="A39947" s="1">
        <v>2080100340396</v>
      </c>
      <c r="B39947" t="e">
        <f>+OEC-HAND SHOWER WASSERNISON HP5151</f>
        <v>#NAME?</v>
      </c>
    </row>
    <row r="39948" spans="1:2">
      <c r="A39948" s="1">
        <v>2080100340402</v>
      </c>
      <c r="B39948" t="s">
        <v>37550</v>
      </c>
    </row>
    <row r="39949" spans="1:2">
      <c r="A39949" s="1">
        <v>2080100340419</v>
      </c>
      <c r="B39949" t="s">
        <v>37551</v>
      </c>
    </row>
    <row r="39950" spans="1:2">
      <c r="A39950" s="1">
        <v>2080100340426</v>
      </c>
      <c r="B39950" t="s">
        <v>37552</v>
      </c>
    </row>
    <row r="39951" spans="1:2">
      <c r="A39951" s="1">
        <v>2080100340433</v>
      </c>
      <c r="B39951" t="e">
        <f>+OEC-HAND SHOWER WASSERNISON HS5153W</f>
        <v>#NAME?</v>
      </c>
    </row>
    <row r="39952" spans="1:2">
      <c r="A39952" s="1">
        <v>2080100340440</v>
      </c>
      <c r="B39952" t="s">
        <v>37553</v>
      </c>
    </row>
    <row r="39953" spans="1:2">
      <c r="A39953" s="1">
        <v>2080100340457</v>
      </c>
      <c r="B39953" t="s">
        <v>37554</v>
      </c>
    </row>
    <row r="39954" spans="1:2">
      <c r="A39954" s="1">
        <v>2080100340464</v>
      </c>
      <c r="B39954" t="s">
        <v>37555</v>
      </c>
    </row>
    <row r="39955" spans="1:2">
      <c r="A39955" s="1">
        <v>2080100340471</v>
      </c>
      <c r="B39955" t="s">
        <v>37556</v>
      </c>
    </row>
    <row r="39956" spans="1:2">
      <c r="A39956" s="1">
        <v>2080100340488</v>
      </c>
      <c r="B39956" t="s">
        <v>37557</v>
      </c>
    </row>
    <row r="39957" spans="1:2">
      <c r="A39957" s="1">
        <v>2080100340495</v>
      </c>
      <c r="B39957" t="e">
        <f>+OEC-HAND SHOWER WASSERNISON HSP5051</f>
        <v>#NAME?</v>
      </c>
    </row>
    <row r="39958" spans="1:2">
      <c r="A39958" s="1">
        <v>2080100340501</v>
      </c>
      <c r="B39958" t="e">
        <f>+OEC-HAND SHOWER WASSERNISON HSP3230</f>
        <v>#NAME?</v>
      </c>
    </row>
    <row r="39959" spans="1:2">
      <c r="A39959" s="1">
        <v>2080100340518</v>
      </c>
      <c r="B39959" t="s">
        <v>37558</v>
      </c>
    </row>
    <row r="39960" spans="1:2">
      <c r="A39960" s="1">
        <v>2080100340525</v>
      </c>
      <c r="B39960" t="s">
        <v>37559</v>
      </c>
    </row>
    <row r="39961" spans="1:2">
      <c r="A39961" s="1">
        <v>2080100340532</v>
      </c>
      <c r="B39961" t="e">
        <f>+OEC-HAND SHOWER WASSERNISON HSS5853W</f>
        <v>#NAME?</v>
      </c>
    </row>
    <row r="39962" spans="1:2">
      <c r="A39962" s="1">
        <v>2080100340549</v>
      </c>
      <c r="B39962" t="s">
        <v>37560</v>
      </c>
    </row>
    <row r="39963" spans="1:2">
      <c r="A39963" s="1">
        <v>2080100340556</v>
      </c>
      <c r="B39963" t="s">
        <v>37561</v>
      </c>
    </row>
    <row r="39964" spans="1:2">
      <c r="A39964" s="1">
        <v>2080100340563</v>
      </c>
      <c r="B39964" t="s">
        <v>37562</v>
      </c>
    </row>
    <row r="39965" spans="1:2">
      <c r="A39965" s="1">
        <v>2080100340570</v>
      </c>
      <c r="B39965" t="e">
        <f>+OEC-SHOWER HEAD WASSERNISON SHP5151</f>
        <v>#NAME?</v>
      </c>
    </row>
    <row r="39966" spans="1:2">
      <c r="A39966" s="1">
        <v>2080100340587</v>
      </c>
      <c r="B39966" t="s">
        <v>37563</v>
      </c>
    </row>
    <row r="39967" spans="1:2">
      <c r="A39967" s="1">
        <v>2080100340594</v>
      </c>
      <c r="B39967" t="s">
        <v>37564</v>
      </c>
    </row>
    <row r="39968" spans="1:2">
      <c r="A39968" s="1">
        <v>2080100340600</v>
      </c>
      <c r="B39968" t="s">
        <v>37565</v>
      </c>
    </row>
    <row r="39969" spans="1:2">
      <c r="A39969" s="1">
        <v>2080100340617</v>
      </c>
      <c r="B39969" t="e">
        <f>+OEC-SHOWER HEAD WASSERNISON SE1010</f>
        <v>#NAME?</v>
      </c>
    </row>
    <row r="39970" spans="1:2">
      <c r="A39970" s="1">
        <v>2080100340624</v>
      </c>
      <c r="B39970" t="s">
        <v>37566</v>
      </c>
    </row>
    <row r="39971" spans="1:2">
      <c r="A39971" s="1">
        <v>2080100340631</v>
      </c>
      <c r="B39971" t="s">
        <v>37567</v>
      </c>
    </row>
    <row r="39972" spans="1:2">
      <c r="A39972" s="1">
        <v>2080100340648</v>
      </c>
      <c r="B39972" t="s">
        <v>37568</v>
      </c>
    </row>
    <row r="39973" spans="1:2">
      <c r="A39973" s="1">
        <v>2080100340655</v>
      </c>
      <c r="B39973" t="s">
        <v>37569</v>
      </c>
    </row>
    <row r="39974" spans="1:2">
      <c r="A39974" s="1">
        <v>2080100340662</v>
      </c>
      <c r="B39974" t="s">
        <v>24907</v>
      </c>
    </row>
    <row r="39975" spans="1:2">
      <c r="A39975" s="1">
        <v>2080100340679</v>
      </c>
      <c r="B39975" t="s">
        <v>24908</v>
      </c>
    </row>
    <row r="39976" spans="1:2">
      <c r="A39976" s="1">
        <v>2080100340686</v>
      </c>
      <c r="B39976" t="s">
        <v>24909</v>
      </c>
    </row>
    <row r="39977" spans="1:2">
      <c r="A39977" s="1">
        <v>2080100340693</v>
      </c>
      <c r="B39977" t="s">
        <v>24910</v>
      </c>
    </row>
    <row r="39978" spans="1:2">
      <c r="A39978" s="1">
        <v>2080100340709</v>
      </c>
      <c r="B39978" t="s">
        <v>24911</v>
      </c>
    </row>
    <row r="39979" spans="1:2">
      <c r="A39979" s="1">
        <v>2080100340716</v>
      </c>
      <c r="B39979" t="s">
        <v>37570</v>
      </c>
    </row>
    <row r="39980" spans="1:2">
      <c r="A39980" s="1">
        <v>2080100340723</v>
      </c>
      <c r="B39980" t="s">
        <v>24912</v>
      </c>
    </row>
    <row r="39981" spans="1:2">
      <c r="A39981" s="1">
        <v>2080100340730</v>
      </c>
      <c r="B39981" t="e">
        <f>+OEC-WALL BRACKET WASSERNISON VY201</f>
        <v>#NAME?</v>
      </c>
    </row>
    <row r="39982" spans="1:2">
      <c r="A39982" s="1">
        <v>2080100340747</v>
      </c>
      <c r="B39982" t="s">
        <v>37571</v>
      </c>
    </row>
    <row r="39983" spans="1:2">
      <c r="A39983" s="1">
        <v>2080100340754</v>
      </c>
      <c r="B39983" t="s">
        <v>37572</v>
      </c>
    </row>
    <row r="39984" spans="1:2">
      <c r="A39984" s="1">
        <v>2080100340761</v>
      </c>
      <c r="B39984" t="s">
        <v>24913</v>
      </c>
    </row>
    <row r="39985" spans="1:2">
      <c r="A39985" s="1">
        <v>2080100340778</v>
      </c>
      <c r="B39985" t="s">
        <v>37573</v>
      </c>
    </row>
    <row r="39986" spans="1:2">
      <c r="A39986" s="1">
        <v>2080100340785</v>
      </c>
      <c r="B39986" t="s">
        <v>24914</v>
      </c>
    </row>
    <row r="39987" spans="1:2">
      <c r="A39987" s="1">
        <v>2080100340792</v>
      </c>
      <c r="B39987" t="s">
        <v>37574</v>
      </c>
    </row>
    <row r="39988" spans="1:2">
      <c r="A39988" s="1">
        <v>2080100340808</v>
      </c>
      <c r="B39988" t="s">
        <v>24915</v>
      </c>
    </row>
    <row r="39989" spans="1:2">
      <c r="A39989" s="1">
        <v>2080100340815</v>
      </c>
      <c r="B39989" t="s">
        <v>37575</v>
      </c>
    </row>
    <row r="39990" spans="1:2">
      <c r="A39990" s="1">
        <v>2080100340822</v>
      </c>
      <c r="B39990" t="s">
        <v>37576</v>
      </c>
    </row>
    <row r="39991" spans="1:2">
      <c r="A39991" s="1">
        <v>2080100340839</v>
      </c>
      <c r="B39991" t="s">
        <v>25139</v>
      </c>
    </row>
    <row r="39992" spans="1:2">
      <c r="A39992" s="1">
        <v>2080100340846</v>
      </c>
      <c r="B39992" t="s">
        <v>37577</v>
      </c>
    </row>
    <row r="39993" spans="1:2">
      <c r="A39993" s="1">
        <v>2080100340853</v>
      </c>
      <c r="B39993" t="s">
        <v>37578</v>
      </c>
    </row>
    <row r="39994" spans="1:2">
      <c r="A39994" s="1">
        <v>2080100340860</v>
      </c>
      <c r="B39994" t="s">
        <v>37579</v>
      </c>
    </row>
    <row r="39995" spans="1:2">
      <c r="A39995" s="1">
        <v>2080100340877</v>
      </c>
      <c r="B39995" t="s">
        <v>37580</v>
      </c>
    </row>
    <row r="39996" spans="1:2">
      <c r="A39996" s="1">
        <v>2080100340884</v>
      </c>
      <c r="B39996" t="s">
        <v>37581</v>
      </c>
    </row>
    <row r="39997" spans="1:2">
      <c r="A39997" s="1">
        <v>2080100340891</v>
      </c>
      <c r="B39997" t="s">
        <v>37582</v>
      </c>
    </row>
    <row r="39998" spans="1:2">
      <c r="A39998" s="1">
        <v>2080100340907</v>
      </c>
      <c r="B39998" t="s">
        <v>37583</v>
      </c>
    </row>
    <row r="39999" spans="1:2">
      <c r="A39999" s="1">
        <v>2080100340914</v>
      </c>
      <c r="B39999" t="s">
        <v>37584</v>
      </c>
    </row>
    <row r="40000" spans="1:2">
      <c r="A40000" s="1">
        <v>2080100340921</v>
      </c>
      <c r="B40000" t="s">
        <v>37585</v>
      </c>
    </row>
    <row r="40001" spans="1:2">
      <c r="A40001" s="1">
        <v>2080100340938</v>
      </c>
      <c r="B40001" t="s">
        <v>37586</v>
      </c>
    </row>
    <row r="40002" spans="1:2">
      <c r="A40002" s="1">
        <v>2080100340945</v>
      </c>
      <c r="B40002" t="s">
        <v>37587</v>
      </c>
    </row>
    <row r="40003" spans="1:2">
      <c r="A40003" s="1">
        <v>2080100340952</v>
      </c>
      <c r="B40003" t="s">
        <v>37588</v>
      </c>
    </row>
    <row r="40004" spans="1:2">
      <c r="A40004" s="1">
        <v>2080100340969</v>
      </c>
      <c r="B40004" t="s">
        <v>37589</v>
      </c>
    </row>
    <row r="40005" spans="1:2">
      <c r="A40005" s="1">
        <v>2080100340976</v>
      </c>
      <c r="B40005" t="s">
        <v>37590</v>
      </c>
    </row>
    <row r="40006" spans="1:2">
      <c r="A40006" s="1">
        <v>2080100340983</v>
      </c>
      <c r="B40006" t="e">
        <f>+OEC-FAUCET WASSERNISON WK2223</f>
        <v>#NAME?</v>
      </c>
    </row>
    <row r="40007" spans="1:2">
      <c r="A40007" s="1">
        <v>2080100340990</v>
      </c>
      <c r="B40007" t="e">
        <f>+FAUCET WASSERNISON WK2224 BASIN TAP</f>
        <v>#NAME?</v>
      </c>
    </row>
    <row r="40008" spans="1:2">
      <c r="A40008" s="1">
        <v>2080100341003</v>
      </c>
      <c r="B40008" t="e">
        <f>+OEC-FAUCET WASSERNISON WK2226</f>
        <v>#NAME?</v>
      </c>
    </row>
    <row r="40009" spans="1:2">
      <c r="A40009" s="1">
        <v>2080100341010</v>
      </c>
      <c r="B40009" t="e">
        <f>+OEC-FAUCET WASSERNISON WK2202</f>
        <v>#NAME?</v>
      </c>
    </row>
    <row r="40010" spans="1:2">
      <c r="A40010" s="1">
        <v>2080100341027</v>
      </c>
      <c r="B40010" t="e">
        <f>+OEC-FAUCET WASSERNISON WK2702</f>
        <v>#NAME?</v>
      </c>
    </row>
    <row r="40011" spans="1:2">
      <c r="A40011" s="1">
        <v>2080100341034</v>
      </c>
      <c r="B40011" t="s">
        <v>37591</v>
      </c>
    </row>
    <row r="40012" spans="1:2">
      <c r="A40012" s="1">
        <v>2080100341041</v>
      </c>
      <c r="B40012" t="e">
        <f>+OEC-FAUCET WASSERNISON WK1212</f>
        <v>#NAME?</v>
      </c>
    </row>
    <row r="40013" spans="1:2">
      <c r="A40013" s="1">
        <v>2080100341058</v>
      </c>
      <c r="B40013" t="s">
        <v>37592</v>
      </c>
    </row>
    <row r="40014" spans="1:2">
      <c r="A40014" s="1">
        <v>2080100341065</v>
      </c>
      <c r="B40014" t="s">
        <v>37593</v>
      </c>
    </row>
    <row r="40015" spans="1:2">
      <c r="A40015" s="1">
        <v>2080100341072</v>
      </c>
      <c r="B40015" t="s">
        <v>37594</v>
      </c>
    </row>
    <row r="40016" spans="1:2">
      <c r="A40016" s="1">
        <v>2080100341089</v>
      </c>
      <c r="B40016" t="s">
        <v>37595</v>
      </c>
    </row>
    <row r="40017" spans="1:2">
      <c r="A40017" s="1">
        <v>2080100341096</v>
      </c>
      <c r="B40017" t="e">
        <f>+OEC-FAUCET WASSERNISON WK7027</f>
        <v>#NAME?</v>
      </c>
    </row>
    <row r="40018" spans="1:2">
      <c r="A40018" s="1">
        <v>2080100341102</v>
      </c>
      <c r="B40018" t="e">
        <f>+OEC-FAUCET WASSERNISON WK7029</f>
        <v>#NAME?</v>
      </c>
    </row>
    <row r="40019" spans="1:2">
      <c r="A40019" s="1">
        <v>2080100341119</v>
      </c>
      <c r="B40019" t="s">
        <v>37596</v>
      </c>
    </row>
    <row r="40020" spans="1:2">
      <c r="A40020" s="1">
        <v>2080100341126</v>
      </c>
      <c r="B40020" t="e">
        <f>+OEC-FAUCET WASSERNISON WK8318</f>
        <v>#NAME?</v>
      </c>
    </row>
    <row r="40021" spans="1:2">
      <c r="A40021" s="1">
        <v>2080100341133</v>
      </c>
      <c r="B40021" t="e">
        <f>+OEC-FAUCET WASSERNISON WK8319</f>
        <v>#NAME?</v>
      </c>
    </row>
    <row r="40022" spans="1:2">
      <c r="A40022" s="1">
        <v>2080100341140</v>
      </c>
      <c r="B40022" t="s">
        <v>37597</v>
      </c>
    </row>
    <row r="40023" spans="1:2">
      <c r="A40023" s="1">
        <v>2080100341157</v>
      </c>
      <c r="B40023" t="s">
        <v>37598</v>
      </c>
    </row>
    <row r="40024" spans="1:2">
      <c r="A40024" s="1">
        <v>2080100341164</v>
      </c>
      <c r="B40024" t="e">
        <f>+OEC-FAUCET WASSERNISON WK8325</f>
        <v>#NAME?</v>
      </c>
    </row>
    <row r="40025" spans="1:2">
      <c r="A40025" s="1">
        <v>2080100341171</v>
      </c>
      <c r="B40025" t="e">
        <f>+OEC-FAUCET WASSERNISON WK8865</f>
        <v>#NAME?</v>
      </c>
    </row>
    <row r="40026" spans="1:2">
      <c r="A40026" s="1">
        <v>2080100341188</v>
      </c>
      <c r="B40026" t="s">
        <v>37599</v>
      </c>
    </row>
    <row r="40027" spans="1:2">
      <c r="A40027" s="1">
        <v>2080100341195</v>
      </c>
      <c r="B40027" t="e">
        <f>+OEC-FAUCET WASSERNISON WN8866A</f>
        <v>#NAME?</v>
      </c>
    </row>
    <row r="40028" spans="1:2">
      <c r="A40028" s="1">
        <v>2080100341201</v>
      </c>
      <c r="B40028" t="e">
        <f>+OEC-FAUCET WASSERNISON WK8839</f>
        <v>#NAME?</v>
      </c>
    </row>
    <row r="40029" spans="1:2">
      <c r="A40029" s="1">
        <v>2080100341218</v>
      </c>
      <c r="B40029" t="e">
        <f>+OEC-FAUCET WASSERNISON WK8843</f>
        <v>#NAME?</v>
      </c>
    </row>
    <row r="40030" spans="1:2">
      <c r="A40030" s="1">
        <v>2080100341225</v>
      </c>
      <c r="B40030" t="s">
        <v>37600</v>
      </c>
    </row>
    <row r="40031" spans="1:2">
      <c r="A40031" s="1">
        <v>2080100341232</v>
      </c>
      <c r="B40031" t="e">
        <f>+OEC-FAUCET WASSERNISON WK8333</f>
        <v>#NAME?</v>
      </c>
    </row>
    <row r="40032" spans="1:2">
      <c r="A40032" s="1">
        <v>2080100341249</v>
      </c>
      <c r="B40032" t="e">
        <f>+OEC-FAUCET WASSERNISON WK8335</f>
        <v>#NAME?</v>
      </c>
    </row>
    <row r="40033" spans="1:2">
      <c r="A40033" s="1">
        <v>2080100341256</v>
      </c>
      <c r="B40033" t="e">
        <f>+OEC-FAUCET WASSERNISON WK8337</f>
        <v>#NAME?</v>
      </c>
    </row>
    <row r="40034" spans="1:2">
      <c r="A40034" s="1">
        <v>2080100341263</v>
      </c>
      <c r="B40034" t="e">
        <f>+OEC-FAUCET WASSERNISON WK8340</f>
        <v>#NAME?</v>
      </c>
    </row>
    <row r="40035" spans="1:2">
      <c r="A40035" s="1">
        <v>2080100341270</v>
      </c>
      <c r="B40035" t="e">
        <f>+OEC-FAUCET WASSERNISON WN8343A</f>
        <v>#NAME?</v>
      </c>
    </row>
    <row r="40036" spans="1:2">
      <c r="A40036" s="1">
        <v>2080100341287</v>
      </c>
      <c r="B40036" t="e">
        <f>+OEC-FAUCET WASSERNISON WK8344</f>
        <v>#NAME?</v>
      </c>
    </row>
    <row r="40037" spans="1:2">
      <c r="A40037" s="1">
        <v>2080100341294</v>
      </c>
      <c r="B40037" t="s">
        <v>37601</v>
      </c>
    </row>
    <row r="40038" spans="1:2">
      <c r="A40038" s="1">
        <v>2080100341300</v>
      </c>
      <c r="B40038" t="s">
        <v>37602</v>
      </c>
    </row>
    <row r="40039" spans="1:2">
      <c r="A40039" s="1">
        <v>2080100341317</v>
      </c>
      <c r="B40039" t="s">
        <v>37603</v>
      </c>
    </row>
    <row r="40040" spans="1:2">
      <c r="A40040" s="1">
        <v>2080100341324</v>
      </c>
      <c r="B40040" t="e">
        <f>+OEC-FAUCET WASSERNISON WK8387</f>
        <v>#NAME?</v>
      </c>
    </row>
    <row r="40041" spans="1:2">
      <c r="A40041" s="1">
        <v>2080100341331</v>
      </c>
      <c r="B40041" t="e">
        <f>+OEC-FAUCET WASSERNISON WK8388</f>
        <v>#NAME?</v>
      </c>
    </row>
    <row r="40042" spans="1:2">
      <c r="A40042" s="1">
        <v>2080100341348</v>
      </c>
      <c r="B40042" t="e">
        <f>+OEC-FAUCET WASSERNISON WK9927</f>
        <v>#NAME?</v>
      </c>
    </row>
    <row r="40043" spans="1:2">
      <c r="A40043" s="1">
        <v>2080100341355</v>
      </c>
      <c r="B40043" t="e">
        <f>+OEC-FAUCET WASSERNISON WK1209</f>
        <v>#NAME?</v>
      </c>
    </row>
    <row r="40044" spans="1:2">
      <c r="A40044" s="1">
        <v>2080100341362</v>
      </c>
      <c r="B40044" t="e">
        <f>+OEC-FAUCET WASSERNISON WK2211</f>
        <v>#NAME?</v>
      </c>
    </row>
    <row r="40045" spans="1:2">
      <c r="A40045" s="1">
        <v>2080100341379</v>
      </c>
      <c r="B40045" t="e">
        <f>+OEC-FAUCET WASSERNISON WK5810</f>
        <v>#NAME?</v>
      </c>
    </row>
    <row r="40046" spans="1:2">
      <c r="A40046" s="1">
        <v>2080100341386</v>
      </c>
      <c r="B40046" t="e">
        <f>+OEC-FAUCET WASSERNISON WK2905</f>
        <v>#NAME?</v>
      </c>
    </row>
    <row r="40047" spans="1:2">
      <c r="A40047" s="1">
        <v>2080100341393</v>
      </c>
      <c r="B40047" t="e">
        <f>+OEC-FAUCET WASSERNISON WK2907</f>
        <v>#NAME?</v>
      </c>
    </row>
    <row r="40048" spans="1:2">
      <c r="A40048" s="1">
        <v>2080100341409</v>
      </c>
      <c r="B40048" t="e">
        <f>+OEC-FAUCET WASSERNISON WK2305</f>
        <v>#NAME?</v>
      </c>
    </row>
    <row r="40049" spans="1:2">
      <c r="A40049" s="1">
        <v>2080100341416</v>
      </c>
      <c r="B40049" t="e">
        <f>+OEC-FAUCET WASSERNISON WK1721</f>
        <v>#NAME?</v>
      </c>
    </row>
    <row r="40050" spans="1:2">
      <c r="A40050" s="1">
        <v>2080100341423</v>
      </c>
      <c r="B40050" t="s">
        <v>37604</v>
      </c>
    </row>
    <row r="40051" spans="1:2">
      <c r="A40051" s="1">
        <v>2080100341430</v>
      </c>
      <c r="B40051" t="s">
        <v>37605</v>
      </c>
    </row>
    <row r="40052" spans="1:2">
      <c r="A40052" s="1">
        <v>2080100341447</v>
      </c>
      <c r="B40052" t="s">
        <v>37606</v>
      </c>
    </row>
    <row r="40053" spans="1:2">
      <c r="A40053" s="1">
        <v>2080100341454</v>
      </c>
      <c r="B40053" t="s">
        <v>37607</v>
      </c>
    </row>
    <row r="40054" spans="1:2">
      <c r="A40054" s="1">
        <v>2080100341461</v>
      </c>
      <c r="B40054" t="e">
        <f>+OEC-FAUCET WASSERNISON WK8872</f>
        <v>#NAME?</v>
      </c>
    </row>
    <row r="40055" spans="1:2">
      <c r="A40055" s="1">
        <v>2080100341478</v>
      </c>
      <c r="B40055" t="e">
        <f>+OEC-FAUCET WASSERNISON WK8873</f>
        <v>#NAME?</v>
      </c>
    </row>
    <row r="40056" spans="1:2">
      <c r="A40056" s="1">
        <v>2080100341485</v>
      </c>
      <c r="B40056" t="e">
        <f>+OEC-FAUCET WASSERNISON WK830</f>
        <v>#NAME?</v>
      </c>
    </row>
    <row r="40057" spans="1:2">
      <c r="A40057" s="1">
        <v>2080100341492</v>
      </c>
      <c r="B40057" t="e">
        <f>+OEC-FAUCET WASSERNISON WK831</f>
        <v>#NAME?</v>
      </c>
    </row>
    <row r="40058" spans="1:2">
      <c r="A40058" s="1">
        <v>2080100341508</v>
      </c>
      <c r="B40058" t="e">
        <f>+OEC-FAUCET WASSERNISON WK832</f>
        <v>#NAME?</v>
      </c>
    </row>
    <row r="40059" spans="1:2">
      <c r="A40059" s="1">
        <v>2080100341515</v>
      </c>
      <c r="B40059" t="e">
        <f>+OEC-FAUCET WASSERNISON WK833</f>
        <v>#NAME?</v>
      </c>
    </row>
    <row r="40060" spans="1:2">
      <c r="A40060" s="1">
        <v>2080100341522</v>
      </c>
      <c r="B40060" t="e">
        <f>+OEC-FAUCET WASSERNISON WK834</f>
        <v>#NAME?</v>
      </c>
    </row>
    <row r="40061" spans="1:2">
      <c r="A40061" s="1">
        <v>2080100341539</v>
      </c>
      <c r="B40061" t="e">
        <f>+OEC-FAUCET WASSERNISON WK835</f>
        <v>#NAME?</v>
      </c>
    </row>
    <row r="40062" spans="1:2">
      <c r="A40062" s="1">
        <v>2080100341546</v>
      </c>
      <c r="B40062" t="e">
        <f>+OEC-FAUCET WASSERNISON WK836</f>
        <v>#NAME?</v>
      </c>
    </row>
    <row r="40063" spans="1:2">
      <c r="A40063" s="1">
        <v>2080100341553</v>
      </c>
      <c r="B40063" t="e">
        <f>+OEC-FAUCET WASSERNISON WK837</f>
        <v>#NAME?</v>
      </c>
    </row>
    <row r="40064" spans="1:2">
      <c r="A40064" s="1">
        <v>2080100341560</v>
      </c>
      <c r="B40064" t="e">
        <f>+OEC-FAUCET WASSERNISON WK4832</f>
        <v>#NAME?</v>
      </c>
    </row>
    <row r="40065" spans="1:2">
      <c r="A40065" s="1">
        <v>2080100341577</v>
      </c>
      <c r="B40065" t="e">
        <f>+OEC-FAUCET WASSERNISON WK4829</f>
        <v>#NAME?</v>
      </c>
    </row>
    <row r="40066" spans="1:2">
      <c r="A40066" s="1">
        <v>2080100341584</v>
      </c>
      <c r="B40066" t="e">
        <f>+OEC-FAUCET WASSERNISON WK3801</f>
        <v>#NAME?</v>
      </c>
    </row>
    <row r="40067" spans="1:2">
      <c r="A40067" s="1">
        <v>2080100341591</v>
      </c>
      <c r="B40067" t="s">
        <v>37608</v>
      </c>
    </row>
    <row r="40068" spans="1:2">
      <c r="A40068" s="1">
        <v>2080100341607</v>
      </c>
      <c r="B40068" t="s">
        <v>37609</v>
      </c>
    </row>
    <row r="40069" spans="1:2">
      <c r="A40069" s="1">
        <v>2080100341614</v>
      </c>
      <c r="B40069" t="e">
        <f>+OEC-FAUCET WASSERNISON WK102</f>
        <v>#NAME?</v>
      </c>
    </row>
    <row r="40070" spans="1:2">
      <c r="A40070" s="1">
        <v>2080100341621</v>
      </c>
      <c r="B40070" t="s">
        <v>37610</v>
      </c>
    </row>
    <row r="40071" spans="1:2">
      <c r="A40071" s="1">
        <v>2080100341638</v>
      </c>
      <c r="B40071" t="s">
        <v>37611</v>
      </c>
    </row>
    <row r="40072" spans="1:2">
      <c r="A40072" s="1">
        <v>2080100341645</v>
      </c>
      <c r="B40072" t="s">
        <v>37612</v>
      </c>
    </row>
    <row r="40073" spans="1:2">
      <c r="A40073" s="1">
        <v>2080100341652</v>
      </c>
      <c r="B40073" t="s">
        <v>37613</v>
      </c>
    </row>
    <row r="40074" spans="1:2">
      <c r="A40074" s="1">
        <v>2080100341669</v>
      </c>
      <c r="B40074" t="s">
        <v>37614</v>
      </c>
    </row>
    <row r="40075" spans="1:2">
      <c r="A40075" s="1">
        <v>2080100341676</v>
      </c>
      <c r="B40075" t="s">
        <v>37615</v>
      </c>
    </row>
    <row r="40076" spans="1:2">
      <c r="A40076" s="1">
        <v>2080100341683</v>
      </c>
      <c r="B40076" t="s">
        <v>37616</v>
      </c>
    </row>
    <row r="40077" spans="1:2">
      <c r="A40077" s="1">
        <v>2080100341690</v>
      </c>
      <c r="B40077" t="e">
        <f>+OEC-FAUCET WASSERNISON WK110</f>
        <v>#NAME?</v>
      </c>
    </row>
    <row r="40078" spans="1:2">
      <c r="A40078" s="1">
        <v>2080100341706</v>
      </c>
      <c r="B40078" t="e">
        <f>+OEC-FAUCET WASSERNISON WK111</f>
        <v>#NAME?</v>
      </c>
    </row>
    <row r="40079" spans="1:2">
      <c r="A40079" s="1">
        <v>2080100341713</v>
      </c>
      <c r="B40079" t="e">
        <f>+OEC-FAUCET WASSERNISON WK112</f>
        <v>#NAME?</v>
      </c>
    </row>
    <row r="40080" spans="1:2">
      <c r="A40080" s="1">
        <v>2080100341720</v>
      </c>
      <c r="B40080" t="s">
        <v>37617</v>
      </c>
    </row>
    <row r="40081" spans="1:2">
      <c r="A40081" s="1">
        <v>2080100341737</v>
      </c>
      <c r="B40081" t="s">
        <v>37618</v>
      </c>
    </row>
    <row r="40082" spans="1:2">
      <c r="A40082" s="1">
        <v>2080100341744</v>
      </c>
      <c r="B40082" t="s">
        <v>37619</v>
      </c>
    </row>
    <row r="40083" spans="1:2">
      <c r="A40083" s="1">
        <v>2080100341751</v>
      </c>
      <c r="B40083" t="s">
        <v>37620</v>
      </c>
    </row>
    <row r="40084" spans="1:2">
      <c r="A40084" s="1">
        <v>2080100341768</v>
      </c>
      <c r="B40084" t="s">
        <v>37621</v>
      </c>
    </row>
    <row r="40085" spans="1:2">
      <c r="A40085" s="1">
        <v>2080100341775</v>
      </c>
      <c r="B40085" t="s">
        <v>37622</v>
      </c>
    </row>
    <row r="40086" spans="1:2">
      <c r="A40086" s="1">
        <v>2080100341782</v>
      </c>
      <c r="B40086" t="e">
        <f>+OEC-FLUSH VALVE CARTRIDGE WASSERNISON FS94</f>
        <v>#NAME?</v>
      </c>
    </row>
    <row r="40087" spans="1:2">
      <c r="A40087" s="1">
        <v>2080100341799</v>
      </c>
      <c r="B40087" t="e">
        <f>+OEC-FLUSH VALVE CARTRIDGE WASSERNISON FS95</f>
        <v>#NAME?</v>
      </c>
    </row>
    <row r="40088" spans="1:2">
      <c r="A40088" s="1">
        <v>2080100341805</v>
      </c>
      <c r="B40088" t="e">
        <f>+OEC-FAUCET WASSERNISON PC622</f>
        <v>#NAME?</v>
      </c>
    </row>
    <row r="40089" spans="1:2">
      <c r="A40089" s="1">
        <v>2080100341812</v>
      </c>
      <c r="B40089" t="s">
        <v>37623</v>
      </c>
    </row>
    <row r="40090" spans="1:2">
      <c r="A40090" s="1">
        <v>2080100341829</v>
      </c>
      <c r="B40090" t="s">
        <v>37624</v>
      </c>
    </row>
    <row r="40091" spans="1:2">
      <c r="A40091" s="1">
        <v>2080100341836</v>
      </c>
      <c r="B40091" t="s">
        <v>37625</v>
      </c>
    </row>
    <row r="40092" spans="1:2">
      <c r="A40092" s="1">
        <v>2080100341843</v>
      </c>
      <c r="B40092" t="s">
        <v>37626</v>
      </c>
    </row>
    <row r="40093" spans="1:2">
      <c r="A40093" s="1">
        <v>2080100341850</v>
      </c>
      <c r="B40093" t="s">
        <v>37627</v>
      </c>
    </row>
    <row r="40094" spans="1:2">
      <c r="A40094" s="1">
        <v>2080100341867</v>
      </c>
      <c r="B40094" t="s">
        <v>37628</v>
      </c>
    </row>
    <row r="40095" spans="1:2">
      <c r="A40095" s="1">
        <v>2080100341874</v>
      </c>
      <c r="B40095" t="s">
        <v>37629</v>
      </c>
    </row>
    <row r="40096" spans="1:2">
      <c r="A40096" s="1">
        <v>2080100341881</v>
      </c>
      <c r="B40096" t="s">
        <v>37630</v>
      </c>
    </row>
    <row r="40097" spans="1:2">
      <c r="A40097" s="1">
        <v>2080100341898</v>
      </c>
      <c r="B40097" t="s">
        <v>37631</v>
      </c>
    </row>
    <row r="40098" spans="1:2">
      <c r="A40098" s="1">
        <v>2080100341904</v>
      </c>
      <c r="B40098" t="s">
        <v>37632</v>
      </c>
    </row>
    <row r="40099" spans="1:2">
      <c r="A40099" s="1">
        <v>2080100341911</v>
      </c>
      <c r="B40099" t="s">
        <v>37633</v>
      </c>
    </row>
    <row r="40100" spans="1:2">
      <c r="A40100" s="1">
        <v>2080100341928</v>
      </c>
      <c r="B40100" t="s">
        <v>37634</v>
      </c>
    </row>
    <row r="40101" spans="1:2">
      <c r="A40101" s="1">
        <v>2080100341935</v>
      </c>
      <c r="B40101" t="s">
        <v>37635</v>
      </c>
    </row>
    <row r="40102" spans="1:2">
      <c r="A40102" s="1">
        <v>2080100341942</v>
      </c>
      <c r="B40102" t="s">
        <v>37636</v>
      </c>
    </row>
    <row r="40103" spans="1:2">
      <c r="A40103" s="1">
        <v>2080100341959</v>
      </c>
      <c r="B40103" t="s">
        <v>37637</v>
      </c>
    </row>
    <row r="40104" spans="1:2">
      <c r="A40104" s="1">
        <v>2080100341966</v>
      </c>
      <c r="B40104" t="s">
        <v>37638</v>
      </c>
    </row>
    <row r="40105" spans="1:2">
      <c r="A40105" s="1">
        <v>2080100341973</v>
      </c>
      <c r="B40105" t="s">
        <v>37639</v>
      </c>
    </row>
    <row r="40106" spans="1:2">
      <c r="A40106" s="1">
        <v>2080100341980</v>
      </c>
      <c r="B40106" t="s">
        <v>37640</v>
      </c>
    </row>
    <row r="40107" spans="1:2">
      <c r="A40107" s="1">
        <v>2080100341997</v>
      </c>
      <c r="B40107" t="s">
        <v>37641</v>
      </c>
    </row>
    <row r="40108" spans="1:2">
      <c r="A40108" s="1">
        <v>2080100342000</v>
      </c>
      <c r="B40108" t="s">
        <v>37642</v>
      </c>
    </row>
    <row r="40109" spans="1:2">
      <c r="A40109" s="1">
        <v>2080100342017</v>
      </c>
      <c r="B40109" t="s">
        <v>37643</v>
      </c>
    </row>
    <row r="40110" spans="1:2">
      <c r="A40110" s="1">
        <v>2080100342024</v>
      </c>
      <c r="B40110" t="s">
        <v>37644</v>
      </c>
    </row>
    <row r="40111" spans="1:2">
      <c r="A40111" s="1">
        <v>2080100342031</v>
      </c>
      <c r="B40111" t="s">
        <v>37645</v>
      </c>
    </row>
    <row r="40112" spans="1:2">
      <c r="A40112" s="1">
        <v>2080100342048</v>
      </c>
      <c r="B40112" t="s">
        <v>37646</v>
      </c>
    </row>
    <row r="40113" spans="1:2">
      <c r="A40113" s="1">
        <v>2080100342055</v>
      </c>
      <c r="B40113" t="s">
        <v>37647</v>
      </c>
    </row>
    <row r="40114" spans="1:2">
      <c r="A40114" s="1">
        <v>2080100342062</v>
      </c>
      <c r="B40114" t="s">
        <v>37648</v>
      </c>
    </row>
    <row r="40115" spans="1:2">
      <c r="A40115" s="1">
        <v>2080100342079</v>
      </c>
      <c r="B40115" t="s">
        <v>37649</v>
      </c>
    </row>
    <row r="40116" spans="1:2">
      <c r="A40116" s="1">
        <v>2080100342086</v>
      </c>
      <c r="B40116" t="s">
        <v>37650</v>
      </c>
    </row>
    <row r="40117" spans="1:2">
      <c r="A40117" s="1">
        <v>2080100342093</v>
      </c>
      <c r="B40117" t="s">
        <v>37651</v>
      </c>
    </row>
    <row r="40118" spans="1:2">
      <c r="A40118" s="1">
        <v>2080100342109</v>
      </c>
      <c r="B40118" t="s">
        <v>37652</v>
      </c>
    </row>
    <row r="40119" spans="1:2">
      <c r="A40119" s="1">
        <v>2080100342116</v>
      </c>
      <c r="B40119" t="s">
        <v>37653</v>
      </c>
    </row>
    <row r="40120" spans="1:2">
      <c r="A40120" s="1">
        <v>2080100342123</v>
      </c>
      <c r="B40120" t="s">
        <v>37654</v>
      </c>
    </row>
    <row r="40121" spans="1:2">
      <c r="A40121" s="1">
        <v>2080100342130</v>
      </c>
      <c r="B40121" t="s">
        <v>37655</v>
      </c>
    </row>
    <row r="40122" spans="1:2">
      <c r="A40122" s="1">
        <v>2080100342147</v>
      </c>
      <c r="B40122" t="s">
        <v>37656</v>
      </c>
    </row>
    <row r="40123" spans="1:2">
      <c r="A40123" s="1">
        <v>2080100342154</v>
      </c>
      <c r="B40123" t="s">
        <v>37657</v>
      </c>
    </row>
    <row r="40124" spans="1:2">
      <c r="A40124" s="1">
        <v>2080100342161</v>
      </c>
      <c r="B40124" t="s">
        <v>37658</v>
      </c>
    </row>
    <row r="40125" spans="1:2">
      <c r="A40125" s="1">
        <v>2080100342178</v>
      </c>
      <c r="B40125" t="s">
        <v>37659</v>
      </c>
    </row>
    <row r="40126" spans="1:2">
      <c r="A40126" s="1">
        <v>2080100342185</v>
      </c>
      <c r="B40126" t="s">
        <v>37660</v>
      </c>
    </row>
    <row r="40127" spans="1:2">
      <c r="A40127" s="1">
        <v>2080100342192</v>
      </c>
      <c r="B40127" t="s">
        <v>37661</v>
      </c>
    </row>
    <row r="40128" spans="1:2">
      <c r="A40128" s="1">
        <v>2080100342208</v>
      </c>
      <c r="B40128" t="s">
        <v>37662</v>
      </c>
    </row>
    <row r="40129" spans="1:2">
      <c r="A40129" s="1">
        <v>2080100342215</v>
      </c>
      <c r="B40129" t="s">
        <v>37663</v>
      </c>
    </row>
    <row r="40130" spans="1:2">
      <c r="A40130" s="1">
        <v>2080100342222</v>
      </c>
      <c r="B40130" t="s">
        <v>37664</v>
      </c>
    </row>
    <row r="40131" spans="1:2">
      <c r="A40131" s="1">
        <v>2080100342239</v>
      </c>
      <c r="B40131" t="s">
        <v>37665</v>
      </c>
    </row>
    <row r="40132" spans="1:2">
      <c r="A40132" s="1">
        <v>2080100342246</v>
      </c>
      <c r="B40132" t="s">
        <v>37666</v>
      </c>
    </row>
    <row r="40133" spans="1:2">
      <c r="A40133" s="1">
        <v>2080100342253</v>
      </c>
      <c r="B40133" t="s">
        <v>37667</v>
      </c>
    </row>
    <row r="40134" spans="1:2">
      <c r="A40134" s="1">
        <v>2080100342260</v>
      </c>
      <c r="B40134" t="s">
        <v>37668</v>
      </c>
    </row>
    <row r="40135" spans="1:2">
      <c r="A40135" s="1">
        <v>2080100342277</v>
      </c>
      <c r="B40135" t="s">
        <v>37669</v>
      </c>
    </row>
    <row r="40136" spans="1:2">
      <c r="A40136" s="1">
        <v>2080100342284</v>
      </c>
      <c r="B40136" t="s">
        <v>37670</v>
      </c>
    </row>
    <row r="40137" spans="1:2">
      <c r="A40137" s="1">
        <v>2080100342291</v>
      </c>
      <c r="B40137" t="s">
        <v>37671</v>
      </c>
    </row>
    <row r="40138" spans="1:2">
      <c r="A40138" s="1">
        <v>2080100342307</v>
      </c>
      <c r="B40138" t="s">
        <v>37672</v>
      </c>
    </row>
    <row r="40139" spans="1:2">
      <c r="A40139" s="1">
        <v>2080100342314</v>
      </c>
      <c r="B40139" t="s">
        <v>37673</v>
      </c>
    </row>
    <row r="40140" spans="1:2">
      <c r="A40140" s="1">
        <v>2080100342321</v>
      </c>
      <c r="B40140" t="s">
        <v>37674</v>
      </c>
    </row>
    <row r="40141" spans="1:2">
      <c r="A40141" s="1">
        <v>2080100342338</v>
      </c>
      <c r="B40141" t="s">
        <v>25024</v>
      </c>
    </row>
    <row r="40142" spans="1:2">
      <c r="A40142" s="1">
        <v>2080100342345</v>
      </c>
      <c r="B40142" t="s">
        <v>25025</v>
      </c>
    </row>
    <row r="40143" spans="1:2">
      <c r="A40143" s="1">
        <v>2080100342352</v>
      </c>
      <c r="B40143" t="s">
        <v>25026</v>
      </c>
    </row>
    <row r="40144" spans="1:2">
      <c r="A40144" s="1">
        <v>2080100342369</v>
      </c>
      <c r="B40144" t="s">
        <v>25027</v>
      </c>
    </row>
    <row r="40145" spans="1:2">
      <c r="A40145" s="1">
        <v>2080100342376</v>
      </c>
      <c r="B40145" t="s">
        <v>25028</v>
      </c>
    </row>
    <row r="40146" spans="1:2">
      <c r="A40146" s="1">
        <v>2080100342383</v>
      </c>
      <c r="B40146" t="s">
        <v>25029</v>
      </c>
    </row>
    <row r="40147" spans="1:2">
      <c r="A40147" s="1">
        <v>2080100342390</v>
      </c>
      <c r="B40147" t="s">
        <v>25030</v>
      </c>
    </row>
    <row r="40148" spans="1:2">
      <c r="A40148" s="1">
        <v>2080100342406</v>
      </c>
      <c r="B40148" t="s">
        <v>25031</v>
      </c>
    </row>
    <row r="40149" spans="1:2">
      <c r="A40149" s="1">
        <v>2080100342413</v>
      </c>
      <c r="B40149" t="s">
        <v>25032</v>
      </c>
    </row>
    <row r="40150" spans="1:2">
      <c r="A40150" s="1">
        <v>2080100342420</v>
      </c>
      <c r="B40150" t="s">
        <v>25033</v>
      </c>
    </row>
    <row r="40151" spans="1:2">
      <c r="A40151" s="1">
        <v>2080100342437</v>
      </c>
      <c r="B40151" t="s">
        <v>25034</v>
      </c>
    </row>
    <row r="40152" spans="1:2">
      <c r="A40152" s="1">
        <v>2080100342444</v>
      </c>
      <c r="B40152" t="s">
        <v>25035</v>
      </c>
    </row>
    <row r="40153" spans="1:2">
      <c r="A40153" s="1">
        <v>2080100342451</v>
      </c>
      <c r="B40153" t="s">
        <v>37675</v>
      </c>
    </row>
    <row r="40154" spans="1:2">
      <c r="A40154" s="1">
        <v>2080100342468</v>
      </c>
      <c r="B40154" t="s">
        <v>37676</v>
      </c>
    </row>
    <row r="40155" spans="1:2">
      <c r="A40155" s="1">
        <v>2080100342475</v>
      </c>
      <c r="B40155" t="s">
        <v>37677</v>
      </c>
    </row>
    <row r="40156" spans="1:2">
      <c r="A40156" s="1">
        <v>2080100342482</v>
      </c>
      <c r="B40156" t="s">
        <v>37678</v>
      </c>
    </row>
    <row r="40157" spans="1:2">
      <c r="A40157" s="1">
        <v>2080100342499</v>
      </c>
      <c r="B40157" t="s">
        <v>37679</v>
      </c>
    </row>
    <row r="40158" spans="1:2">
      <c r="A40158" s="1">
        <v>2080100342505</v>
      </c>
      <c r="B40158" t="s">
        <v>37680</v>
      </c>
    </row>
    <row r="40159" spans="1:2">
      <c r="A40159" s="1">
        <v>2080100342512</v>
      </c>
      <c r="B40159" t="s">
        <v>37681</v>
      </c>
    </row>
    <row r="40160" spans="1:2">
      <c r="A40160" s="1">
        <v>2080100342529</v>
      </c>
      <c r="B40160" t="s">
        <v>37682</v>
      </c>
    </row>
    <row r="40161" spans="1:2">
      <c r="A40161" s="1">
        <v>2080100342536</v>
      </c>
      <c r="B40161" t="s">
        <v>37683</v>
      </c>
    </row>
    <row r="40162" spans="1:2">
      <c r="A40162" s="1">
        <v>2080100342543</v>
      </c>
      <c r="B40162" t="s">
        <v>37684</v>
      </c>
    </row>
    <row r="40163" spans="1:2">
      <c r="A40163" s="1">
        <v>2080100342550</v>
      </c>
      <c r="B40163" t="s">
        <v>37685</v>
      </c>
    </row>
    <row r="40164" spans="1:2">
      <c r="A40164" s="1">
        <v>2080100342567</v>
      </c>
      <c r="B40164" t="s">
        <v>37686</v>
      </c>
    </row>
    <row r="40165" spans="1:2">
      <c r="A40165" s="1">
        <v>2080100342574</v>
      </c>
      <c r="B40165" t="s">
        <v>37687</v>
      </c>
    </row>
    <row r="40166" spans="1:2">
      <c r="A40166" s="1">
        <v>2080100342581</v>
      </c>
      <c r="B40166" t="s">
        <v>37688</v>
      </c>
    </row>
    <row r="40167" spans="1:2">
      <c r="A40167" s="1">
        <v>2080100342598</v>
      </c>
      <c r="B40167" t="s">
        <v>37689</v>
      </c>
    </row>
    <row r="40168" spans="1:2">
      <c r="A40168" s="1">
        <v>2080100342604</v>
      </c>
      <c r="B40168" t="s">
        <v>37690</v>
      </c>
    </row>
    <row r="40169" spans="1:2">
      <c r="A40169" s="1">
        <v>2080100342611</v>
      </c>
      <c r="B40169" t="s">
        <v>25036</v>
      </c>
    </row>
    <row r="40170" spans="1:2">
      <c r="A40170" s="1">
        <v>2080100342628</v>
      </c>
      <c r="B40170" t="s">
        <v>37691</v>
      </c>
    </row>
    <row r="40171" spans="1:2">
      <c r="A40171" s="1">
        <v>2080100342635</v>
      </c>
      <c r="B40171" t="s">
        <v>37692</v>
      </c>
    </row>
    <row r="40172" spans="1:2">
      <c r="A40172" s="1">
        <v>2080100342642</v>
      </c>
      <c r="B40172" t="s">
        <v>37693</v>
      </c>
    </row>
    <row r="40173" spans="1:2">
      <c r="A40173" s="1">
        <v>2080100342659</v>
      </c>
      <c r="B40173" t="s">
        <v>37694</v>
      </c>
    </row>
    <row r="40174" spans="1:2">
      <c r="A40174" s="1">
        <v>2080100342666</v>
      </c>
      <c r="B40174" t="s">
        <v>37695</v>
      </c>
    </row>
    <row r="40175" spans="1:2">
      <c r="A40175" s="1">
        <v>2080100342673</v>
      </c>
      <c r="B40175" t="s">
        <v>37696</v>
      </c>
    </row>
    <row r="40176" spans="1:2">
      <c r="A40176" s="1">
        <v>2080100342680</v>
      </c>
      <c r="B40176" t="s">
        <v>37697</v>
      </c>
    </row>
    <row r="40177" spans="1:2">
      <c r="A40177" s="1">
        <v>2080100342697</v>
      </c>
      <c r="B40177" t="s">
        <v>37698</v>
      </c>
    </row>
    <row r="40178" spans="1:2">
      <c r="A40178" s="1">
        <v>2080100342703</v>
      </c>
      <c r="B40178" t="s">
        <v>37699</v>
      </c>
    </row>
    <row r="40179" spans="1:2">
      <c r="A40179" s="1">
        <v>2080100342710</v>
      </c>
      <c r="B40179" t="s">
        <v>37700</v>
      </c>
    </row>
    <row r="40180" spans="1:2">
      <c r="A40180" s="1">
        <v>2080100342727</v>
      </c>
      <c r="B40180" t="s">
        <v>37701</v>
      </c>
    </row>
    <row r="40181" spans="1:2">
      <c r="A40181" s="1">
        <v>2080100342734</v>
      </c>
      <c r="B40181" t="s">
        <v>37702</v>
      </c>
    </row>
    <row r="40182" spans="1:2">
      <c r="A40182" s="1">
        <v>2080100342741</v>
      </c>
      <c r="B40182" t="s">
        <v>37703</v>
      </c>
    </row>
    <row r="40183" spans="1:2">
      <c r="A40183" s="1">
        <v>2080100342758</v>
      </c>
      <c r="B40183" t="s">
        <v>37704</v>
      </c>
    </row>
    <row r="40184" spans="1:2">
      <c r="A40184" s="1">
        <v>2080100342765</v>
      </c>
      <c r="B40184" t="s">
        <v>37705</v>
      </c>
    </row>
    <row r="40185" spans="1:2">
      <c r="A40185" s="1">
        <v>2080100342772</v>
      </c>
      <c r="B40185" t="e">
        <f>+OEC-FLEXIBLE HOSE WASSERNISON FT-145</f>
        <v>#NAME?</v>
      </c>
    </row>
    <row r="40186" spans="1:2">
      <c r="A40186" s="1">
        <v>2080100342789</v>
      </c>
      <c r="B40186" t="e">
        <f>+OEC-BALL VALVE OSMOSIS QF-1.25</f>
        <v>#NAME?</v>
      </c>
    </row>
    <row r="40187" spans="1:2">
      <c r="A40187" s="1">
        <v>2080100342796</v>
      </c>
      <c r="B40187" t="e">
        <f>+OEC-BALL VALVE OSMOSIS QF-2.25</f>
        <v>#NAME?</v>
      </c>
    </row>
    <row r="40188" spans="1:2">
      <c r="A40188" s="1">
        <v>2080100342802</v>
      </c>
      <c r="B40188" t="e">
        <f>+OEC-UNION TEE OSMOSIS QF-3</f>
        <v>#NAME?</v>
      </c>
    </row>
    <row r="40189" spans="1:2">
      <c r="A40189" s="1">
        <v>2080100342819</v>
      </c>
      <c r="B40189" t="e">
        <f>+OEC-MALE TEE OSMOSIS QF-4</f>
        <v>#NAME?</v>
      </c>
    </row>
    <row r="40190" spans="1:2">
      <c r="A40190" s="1">
        <v>2080100342826</v>
      </c>
      <c r="B40190" t="e">
        <f>+OEC-MALE TEE OSMOSIS QF-6</f>
        <v>#NAME?</v>
      </c>
    </row>
    <row r="40191" spans="1:2">
      <c r="A40191" s="1">
        <v>2080100342833</v>
      </c>
      <c r="B40191" t="e">
        <f>+OEC-MALE ELBOW ADAPTER OSMOSIS QF-8</f>
        <v>#NAME?</v>
      </c>
    </row>
    <row r="40192" spans="1:2">
      <c r="A40192" s="1">
        <v>2080100342840</v>
      </c>
      <c r="B40192" t="e">
        <f>+OEC-MALE ELBOW ADAPTER OSMOSIS QF-11</f>
        <v>#NAME?</v>
      </c>
    </row>
    <row r="40193" spans="1:2">
      <c r="A40193" s="1">
        <v>2080100342857</v>
      </c>
      <c r="B40193" t="s">
        <v>37706</v>
      </c>
    </row>
    <row r="40194" spans="1:2">
      <c r="A40194" s="1">
        <v>2080100342864</v>
      </c>
      <c r="B40194" t="s">
        <v>37707</v>
      </c>
    </row>
    <row r="40195" spans="1:2">
      <c r="A40195" s="1">
        <v>2080100342871</v>
      </c>
      <c r="B40195" t="s">
        <v>37708</v>
      </c>
    </row>
    <row r="40196" spans="1:2">
      <c r="A40196" s="1">
        <v>2080100342888</v>
      </c>
      <c r="B40196" t="s">
        <v>37709</v>
      </c>
    </row>
    <row r="40197" spans="1:2">
      <c r="A40197" s="1">
        <v>2080100342895</v>
      </c>
      <c r="B40197" t="s">
        <v>37710</v>
      </c>
    </row>
    <row r="40198" spans="1:2">
      <c r="A40198" s="1">
        <v>2080100342901</v>
      </c>
      <c r="B40198" t="s">
        <v>37711</v>
      </c>
    </row>
    <row r="40199" spans="1:2">
      <c r="A40199" s="1">
        <v>2080100342918</v>
      </c>
      <c r="B40199" t="s">
        <v>37712</v>
      </c>
    </row>
    <row r="40200" spans="1:2">
      <c r="A40200" s="1">
        <v>2080100342925</v>
      </c>
      <c r="B40200" t="s">
        <v>37713</v>
      </c>
    </row>
    <row r="40201" spans="1:2">
      <c r="A40201" s="1">
        <v>2080100342932</v>
      </c>
      <c r="B40201" t="s">
        <v>37714</v>
      </c>
    </row>
    <row r="40202" spans="1:2">
      <c r="A40202" s="1">
        <v>2080100342949</v>
      </c>
      <c r="B40202" t="s">
        <v>37715</v>
      </c>
    </row>
    <row r="40203" spans="1:2">
      <c r="A40203" s="1">
        <v>2080100342956</v>
      </c>
      <c r="B40203" t="s">
        <v>37716</v>
      </c>
    </row>
    <row r="40204" spans="1:2">
      <c r="A40204" s="1">
        <v>2080100342963</v>
      </c>
      <c r="B40204" t="s">
        <v>37717</v>
      </c>
    </row>
    <row r="40205" spans="1:2">
      <c r="A40205" s="1">
        <v>2080100342970</v>
      </c>
      <c r="B40205" t="s">
        <v>37718</v>
      </c>
    </row>
    <row r="40206" spans="1:2">
      <c r="A40206" s="1">
        <v>2080100342987</v>
      </c>
      <c r="B40206" t="s">
        <v>37719</v>
      </c>
    </row>
    <row r="40207" spans="1:2">
      <c r="A40207" s="1">
        <v>2080100342994</v>
      </c>
      <c r="B40207" t="s">
        <v>25042</v>
      </c>
    </row>
    <row r="40208" spans="1:2">
      <c r="A40208" s="1">
        <v>2080100343007</v>
      </c>
      <c r="B40208" t="s">
        <v>25043</v>
      </c>
    </row>
    <row r="40209" spans="1:2">
      <c r="A40209" s="1">
        <v>2080100343014</v>
      </c>
      <c r="B40209" t="s">
        <v>25044</v>
      </c>
    </row>
    <row r="40210" spans="1:2">
      <c r="A40210" s="1">
        <v>2080100343021</v>
      </c>
      <c r="B40210" t="s">
        <v>25045</v>
      </c>
    </row>
    <row r="40211" spans="1:2">
      <c r="A40211" s="1">
        <v>2080100343038</v>
      </c>
      <c r="B40211" t="s">
        <v>25046</v>
      </c>
    </row>
    <row r="40212" spans="1:2">
      <c r="A40212" s="1">
        <v>2080100343045</v>
      </c>
      <c r="B40212" t="s">
        <v>25047</v>
      </c>
    </row>
    <row r="40213" spans="1:2">
      <c r="A40213" s="1">
        <v>2080100343052</v>
      </c>
      <c r="B40213" t="s">
        <v>25048</v>
      </c>
    </row>
    <row r="40214" spans="1:2">
      <c r="A40214" s="1">
        <v>2080100343069</v>
      </c>
      <c r="B40214" t="s">
        <v>25049</v>
      </c>
    </row>
    <row r="40215" spans="1:2">
      <c r="A40215" s="1">
        <v>2080100343076</v>
      </c>
      <c r="B40215" t="s">
        <v>25050</v>
      </c>
    </row>
    <row r="40216" spans="1:2">
      <c r="A40216" s="1">
        <v>2080100343083</v>
      </c>
      <c r="B40216" t="s">
        <v>37720</v>
      </c>
    </row>
    <row r="40217" spans="1:2">
      <c r="A40217" s="1">
        <v>2080100343090</v>
      </c>
      <c r="B40217" t="s">
        <v>37721</v>
      </c>
    </row>
    <row r="40218" spans="1:2">
      <c r="A40218" s="1">
        <v>2080100343106</v>
      </c>
      <c r="B40218" t="s">
        <v>37722</v>
      </c>
    </row>
    <row r="40219" spans="1:2">
      <c r="A40219" s="1">
        <v>2080100343113</v>
      </c>
      <c r="B40219" t="s">
        <v>37723</v>
      </c>
    </row>
    <row r="40220" spans="1:2">
      <c r="A40220" s="1">
        <v>2080100343120</v>
      </c>
      <c r="B40220" t="s">
        <v>37724</v>
      </c>
    </row>
    <row r="40221" spans="1:2">
      <c r="A40221" s="1">
        <v>2080100343137</v>
      </c>
      <c r="B40221" t="s">
        <v>37725</v>
      </c>
    </row>
    <row r="40222" spans="1:2">
      <c r="A40222" s="1">
        <v>2080100343144</v>
      </c>
      <c r="B40222" t="s">
        <v>37726</v>
      </c>
    </row>
    <row r="40223" spans="1:2">
      <c r="A40223" s="1">
        <v>2080100343151</v>
      </c>
      <c r="B40223" t="s">
        <v>37727</v>
      </c>
    </row>
    <row r="40224" spans="1:2">
      <c r="A40224" s="1">
        <v>2080100343168</v>
      </c>
      <c r="B40224" t="s">
        <v>37728</v>
      </c>
    </row>
    <row r="40225" spans="1:2">
      <c r="A40225" s="1">
        <v>2080100343175</v>
      </c>
      <c r="B40225" t="s">
        <v>37729</v>
      </c>
    </row>
    <row r="40226" spans="1:2">
      <c r="A40226" s="1">
        <v>2080100343182</v>
      </c>
      <c r="B40226" t="s">
        <v>37730</v>
      </c>
    </row>
    <row r="40227" spans="1:2">
      <c r="A40227" s="1">
        <v>2080100343199</v>
      </c>
      <c r="B40227" t="s">
        <v>37731</v>
      </c>
    </row>
    <row r="40228" spans="1:2">
      <c r="A40228" s="1">
        <v>2080100343205</v>
      </c>
      <c r="B40228" t="s">
        <v>37732</v>
      </c>
    </row>
    <row r="40229" spans="1:2">
      <c r="A40229" s="1">
        <v>2080100343212</v>
      </c>
      <c r="B40229" t="s">
        <v>37733</v>
      </c>
    </row>
    <row r="40230" spans="1:2">
      <c r="A40230" s="1">
        <v>2080100343229</v>
      </c>
      <c r="B40230" t="s">
        <v>37734</v>
      </c>
    </row>
    <row r="40231" spans="1:2">
      <c r="A40231" s="1">
        <v>2080100343236</v>
      </c>
      <c r="B40231" t="s">
        <v>37735</v>
      </c>
    </row>
    <row r="40232" spans="1:2">
      <c r="A40232" s="1">
        <v>2080100343243</v>
      </c>
      <c r="B40232" t="s">
        <v>37736</v>
      </c>
    </row>
    <row r="40233" spans="1:2">
      <c r="A40233" s="1">
        <v>2080100343250</v>
      </c>
      <c r="B40233" t="s">
        <v>37737</v>
      </c>
    </row>
    <row r="40234" spans="1:2">
      <c r="A40234" s="1">
        <v>2080100343267</v>
      </c>
      <c r="B40234" t="s">
        <v>37738</v>
      </c>
    </row>
    <row r="40235" spans="1:2">
      <c r="A40235" s="1">
        <v>2080100343274</v>
      </c>
      <c r="B40235" t="s">
        <v>37739</v>
      </c>
    </row>
    <row r="40236" spans="1:2">
      <c r="A40236" s="1">
        <v>2080100343281</v>
      </c>
      <c r="B40236" t="s">
        <v>37740</v>
      </c>
    </row>
    <row r="40237" spans="1:2">
      <c r="A40237" s="1">
        <v>2080100343298</v>
      </c>
      <c r="B40237" t="s">
        <v>37741</v>
      </c>
    </row>
    <row r="40238" spans="1:2">
      <c r="A40238" s="1">
        <v>2080100343304</v>
      </c>
      <c r="B40238" t="s">
        <v>37742</v>
      </c>
    </row>
    <row r="40239" spans="1:2">
      <c r="A40239" s="1">
        <v>2080100343311</v>
      </c>
      <c r="B40239" t="s">
        <v>37743</v>
      </c>
    </row>
    <row r="40240" spans="1:2">
      <c r="A40240" s="1">
        <v>2080100343328</v>
      </c>
      <c r="B40240" t="s">
        <v>37744</v>
      </c>
    </row>
    <row r="40241" spans="1:2">
      <c r="A40241" s="1">
        <v>2080100343335</v>
      </c>
      <c r="B40241" t="s">
        <v>37745</v>
      </c>
    </row>
    <row r="40242" spans="1:2">
      <c r="A40242" s="1">
        <v>2080100343342</v>
      </c>
      <c r="B40242" t="s">
        <v>37746</v>
      </c>
    </row>
    <row r="40243" spans="1:2">
      <c r="A40243" s="1">
        <v>2080100343359</v>
      </c>
      <c r="B40243" t="s">
        <v>37747</v>
      </c>
    </row>
    <row r="40244" spans="1:2">
      <c r="A40244" s="1">
        <v>2080100343366</v>
      </c>
      <c r="B40244" t="s">
        <v>37748</v>
      </c>
    </row>
    <row r="40245" spans="1:2">
      <c r="A40245" s="1">
        <v>2080100343373</v>
      </c>
      <c r="B40245" t="s">
        <v>37749</v>
      </c>
    </row>
    <row r="40246" spans="1:2">
      <c r="A40246" s="1">
        <v>2080100343380</v>
      </c>
      <c r="B40246" t="s">
        <v>37750</v>
      </c>
    </row>
    <row r="40247" spans="1:2">
      <c r="A40247" s="1">
        <v>2080100343397</v>
      </c>
      <c r="B40247" t="s">
        <v>37751</v>
      </c>
    </row>
    <row r="40248" spans="1:2">
      <c r="A40248" s="1">
        <v>2080100343403</v>
      </c>
      <c r="B40248" t="s">
        <v>37752</v>
      </c>
    </row>
    <row r="40249" spans="1:2">
      <c r="A40249" s="1">
        <v>2080100343410</v>
      </c>
      <c r="B40249" t="s">
        <v>37753</v>
      </c>
    </row>
    <row r="40250" spans="1:2">
      <c r="A40250" s="1">
        <v>2080100343427</v>
      </c>
      <c r="B40250" t="s">
        <v>37754</v>
      </c>
    </row>
    <row r="40251" spans="1:2">
      <c r="A40251" s="1">
        <v>2080100343434</v>
      </c>
      <c r="B40251" t="s">
        <v>37755</v>
      </c>
    </row>
    <row r="40252" spans="1:2">
      <c r="A40252" s="1">
        <v>2080100343441</v>
      </c>
      <c r="B40252" t="s">
        <v>37756</v>
      </c>
    </row>
    <row r="40253" spans="1:2">
      <c r="A40253" s="1">
        <v>2080100343458</v>
      </c>
      <c r="B40253" t="s">
        <v>37757</v>
      </c>
    </row>
    <row r="40254" spans="1:2">
      <c r="A40254" s="1">
        <v>2080100343465</v>
      </c>
      <c r="B40254" t="s">
        <v>37758</v>
      </c>
    </row>
    <row r="40255" spans="1:2">
      <c r="A40255" s="1">
        <v>2080100343472</v>
      </c>
      <c r="B40255" t="s">
        <v>37759</v>
      </c>
    </row>
    <row r="40256" spans="1:2">
      <c r="A40256" s="1">
        <v>2080100343489</v>
      </c>
      <c r="B40256" t="s">
        <v>25053</v>
      </c>
    </row>
    <row r="40257" spans="1:2">
      <c r="A40257" s="1">
        <v>2080100343496</v>
      </c>
      <c r="B40257" t="s">
        <v>25054</v>
      </c>
    </row>
    <row r="40258" spans="1:2">
      <c r="A40258" s="1">
        <v>2080100343502</v>
      </c>
      <c r="B40258" t="s">
        <v>25055</v>
      </c>
    </row>
    <row r="40259" spans="1:2">
      <c r="A40259" s="1">
        <v>2080100343519</v>
      </c>
      <c r="B40259" t="s">
        <v>25056</v>
      </c>
    </row>
    <row r="40260" spans="1:2">
      <c r="A40260" s="1">
        <v>2080100343526</v>
      </c>
      <c r="B40260" t="s">
        <v>25057</v>
      </c>
    </row>
    <row r="40261" spans="1:2">
      <c r="A40261" s="1">
        <v>2080100343533</v>
      </c>
      <c r="B40261" t="s">
        <v>25058</v>
      </c>
    </row>
    <row r="40262" spans="1:2">
      <c r="A40262" s="1">
        <v>2080100343540</v>
      </c>
      <c r="B40262" t="s">
        <v>37760</v>
      </c>
    </row>
    <row r="40263" spans="1:2">
      <c r="A40263" s="1">
        <v>2080100343557</v>
      </c>
      <c r="B40263" t="s">
        <v>25060</v>
      </c>
    </row>
    <row r="40264" spans="1:2">
      <c r="A40264" s="1">
        <v>2080100343564</v>
      </c>
      <c r="B40264" t="s">
        <v>37761</v>
      </c>
    </row>
    <row r="40265" spans="1:2">
      <c r="A40265" s="1">
        <v>2080100343571</v>
      </c>
      <c r="B40265" t="s">
        <v>37762</v>
      </c>
    </row>
    <row r="40266" spans="1:2">
      <c r="A40266" s="1">
        <v>2080100343588</v>
      </c>
      <c r="B40266" t="s">
        <v>37763</v>
      </c>
    </row>
    <row r="40267" spans="1:2">
      <c r="A40267" s="1">
        <v>2080100343595</v>
      </c>
      <c r="B40267" t="s">
        <v>37764</v>
      </c>
    </row>
    <row r="40268" spans="1:2">
      <c r="A40268" s="1">
        <v>2080100343601</v>
      </c>
      <c r="B40268" t="s">
        <v>25063</v>
      </c>
    </row>
    <row r="40269" spans="1:2">
      <c r="A40269" s="1">
        <v>2080100343618</v>
      </c>
      <c r="B40269" t="s">
        <v>25064</v>
      </c>
    </row>
    <row r="40270" spans="1:2">
      <c r="A40270" s="1">
        <v>2080100343625</v>
      </c>
      <c r="B40270" t="s">
        <v>37765</v>
      </c>
    </row>
    <row r="40271" spans="1:2">
      <c r="A40271" s="1">
        <v>2080100343632</v>
      </c>
      <c r="B40271" t="s">
        <v>37766</v>
      </c>
    </row>
    <row r="40272" spans="1:2">
      <c r="A40272" s="1">
        <v>2080100343649</v>
      </c>
      <c r="B40272" t="s">
        <v>37767</v>
      </c>
    </row>
    <row r="40273" spans="1:2">
      <c r="A40273" s="1">
        <v>2080100343656</v>
      </c>
      <c r="B40273" t="s">
        <v>37768</v>
      </c>
    </row>
    <row r="40274" spans="1:2">
      <c r="A40274" s="1">
        <v>2080100343663</v>
      </c>
      <c r="B40274" t="s">
        <v>37769</v>
      </c>
    </row>
    <row r="40275" spans="1:2">
      <c r="A40275" s="1">
        <v>2080100343670</v>
      </c>
      <c r="B40275" t="s">
        <v>37770</v>
      </c>
    </row>
    <row r="40276" spans="1:2">
      <c r="A40276" s="1">
        <v>2080100343687</v>
      </c>
      <c r="B40276" t="s">
        <v>37771</v>
      </c>
    </row>
    <row r="40277" spans="1:2">
      <c r="A40277" s="1">
        <v>2080100343694</v>
      </c>
      <c r="B40277" t="s">
        <v>37772</v>
      </c>
    </row>
    <row r="40278" spans="1:2">
      <c r="A40278" s="1">
        <v>2080100343700</v>
      </c>
      <c r="B40278" t="s">
        <v>37773</v>
      </c>
    </row>
    <row r="40279" spans="1:2">
      <c r="A40279" s="1">
        <v>2080100343717</v>
      </c>
      <c r="B40279" t="s">
        <v>37774</v>
      </c>
    </row>
    <row r="40280" spans="1:2">
      <c r="A40280" s="1">
        <v>2080100343724</v>
      </c>
      <c r="B40280" t="s">
        <v>37775</v>
      </c>
    </row>
    <row r="40281" spans="1:2">
      <c r="A40281" s="1">
        <v>2080100343731</v>
      </c>
      <c r="B40281" t="s">
        <v>37776</v>
      </c>
    </row>
    <row r="40282" spans="1:2">
      <c r="A40282" s="1">
        <v>2080100343748</v>
      </c>
      <c r="B40282" t="s">
        <v>37777</v>
      </c>
    </row>
    <row r="40283" spans="1:2">
      <c r="A40283" s="1">
        <v>2080100343755</v>
      </c>
      <c r="B40283" t="s">
        <v>37778</v>
      </c>
    </row>
    <row r="40284" spans="1:2">
      <c r="A40284" s="1">
        <v>2080100343762</v>
      </c>
      <c r="B40284" t="s">
        <v>37779</v>
      </c>
    </row>
    <row r="40285" spans="1:2">
      <c r="A40285" s="1">
        <v>2080100343779</v>
      </c>
      <c r="B40285" t="s">
        <v>37780</v>
      </c>
    </row>
    <row r="40286" spans="1:2">
      <c r="A40286" s="1">
        <v>2080100343786</v>
      </c>
      <c r="B40286" t="s">
        <v>37781</v>
      </c>
    </row>
    <row r="40287" spans="1:2">
      <c r="A40287" s="1">
        <v>2080100343793</v>
      </c>
      <c r="B40287" t="s">
        <v>37782</v>
      </c>
    </row>
    <row r="40288" spans="1:2">
      <c r="A40288" s="1">
        <v>2080100343809</v>
      </c>
      <c r="B40288" t="s">
        <v>37783</v>
      </c>
    </row>
    <row r="40289" spans="1:2">
      <c r="A40289" s="1">
        <v>2080100343816</v>
      </c>
      <c r="B40289" t="s">
        <v>37784</v>
      </c>
    </row>
    <row r="40290" spans="1:2">
      <c r="A40290" s="1">
        <v>2080100343823</v>
      </c>
      <c r="B40290" t="s">
        <v>37785</v>
      </c>
    </row>
    <row r="40291" spans="1:2">
      <c r="A40291" s="1">
        <v>2080100343830</v>
      </c>
      <c r="B40291" t="s">
        <v>37786</v>
      </c>
    </row>
    <row r="40292" spans="1:2">
      <c r="A40292" s="1">
        <v>2080100343847</v>
      </c>
      <c r="B40292" t="s">
        <v>37787</v>
      </c>
    </row>
    <row r="40293" spans="1:2">
      <c r="A40293" s="1">
        <v>2080100343854</v>
      </c>
      <c r="B40293" t="s">
        <v>37788</v>
      </c>
    </row>
    <row r="40294" spans="1:2">
      <c r="A40294" s="1">
        <v>2080100343861</v>
      </c>
      <c r="B40294" t="s">
        <v>37789</v>
      </c>
    </row>
    <row r="40295" spans="1:2">
      <c r="A40295" s="1">
        <v>2080100343878</v>
      </c>
      <c r="B40295" t="s">
        <v>37790</v>
      </c>
    </row>
    <row r="40296" spans="1:2">
      <c r="A40296" s="1">
        <v>2080100343885</v>
      </c>
      <c r="B40296" t="s">
        <v>37791</v>
      </c>
    </row>
    <row r="40297" spans="1:2">
      <c r="A40297" s="1">
        <v>2080100343892</v>
      </c>
      <c r="B40297" t="s">
        <v>37792</v>
      </c>
    </row>
    <row r="40298" spans="1:2">
      <c r="A40298" s="1">
        <v>2080100343908</v>
      </c>
      <c r="B40298" t="s">
        <v>37793</v>
      </c>
    </row>
    <row r="40299" spans="1:2">
      <c r="A40299" s="1">
        <v>2080100343915</v>
      </c>
      <c r="B40299" t="s">
        <v>37794</v>
      </c>
    </row>
    <row r="40300" spans="1:2">
      <c r="A40300" s="1">
        <v>2080100343922</v>
      </c>
      <c r="B40300" t="s">
        <v>37795</v>
      </c>
    </row>
    <row r="40301" spans="1:2">
      <c r="A40301" s="1">
        <v>2080100343939</v>
      </c>
      <c r="B40301" t="s">
        <v>37796</v>
      </c>
    </row>
    <row r="40302" spans="1:2">
      <c r="A40302" s="1">
        <v>2080100343946</v>
      </c>
      <c r="B40302" t="s">
        <v>37797</v>
      </c>
    </row>
    <row r="40303" spans="1:2">
      <c r="A40303" s="1">
        <v>2080100343953</v>
      </c>
      <c r="B40303" t="s">
        <v>37798</v>
      </c>
    </row>
    <row r="40304" spans="1:2">
      <c r="A40304" s="1">
        <v>2080100343960</v>
      </c>
      <c r="B40304" t="s">
        <v>37799</v>
      </c>
    </row>
    <row r="40305" spans="1:2">
      <c r="A40305" s="1">
        <v>2080100343977</v>
      </c>
      <c r="B40305" t="s">
        <v>37800</v>
      </c>
    </row>
    <row r="40306" spans="1:2">
      <c r="A40306" s="1">
        <v>2080100343984</v>
      </c>
      <c r="B40306" t="s">
        <v>37801</v>
      </c>
    </row>
    <row r="40307" spans="1:2">
      <c r="A40307" s="1">
        <v>2080100343991</v>
      </c>
      <c r="B40307" t="s">
        <v>37802</v>
      </c>
    </row>
    <row r="40308" spans="1:2">
      <c r="A40308" s="1">
        <v>2080100344004</v>
      </c>
      <c r="B40308" t="s">
        <v>37803</v>
      </c>
    </row>
    <row r="40309" spans="1:2">
      <c r="A40309" s="1">
        <v>2080100344011</v>
      </c>
      <c r="B40309" t="s">
        <v>37804</v>
      </c>
    </row>
    <row r="40310" spans="1:2">
      <c r="A40310" s="1">
        <v>2080100344028</v>
      </c>
      <c r="B40310" t="s">
        <v>37805</v>
      </c>
    </row>
    <row r="40311" spans="1:2">
      <c r="A40311" s="1">
        <v>2080100344035</v>
      </c>
      <c r="B40311" t="s">
        <v>37806</v>
      </c>
    </row>
    <row r="40312" spans="1:2">
      <c r="A40312" s="1">
        <v>2080100344042</v>
      </c>
      <c r="B40312" t="s">
        <v>37807</v>
      </c>
    </row>
    <row r="40313" spans="1:2">
      <c r="A40313" s="1">
        <v>2080100344059</v>
      </c>
      <c r="B40313" t="s">
        <v>37808</v>
      </c>
    </row>
    <row r="40314" spans="1:2">
      <c r="A40314" s="1">
        <v>2080100344066</v>
      </c>
      <c r="B40314" t="s">
        <v>37809</v>
      </c>
    </row>
    <row r="40315" spans="1:2">
      <c r="A40315" s="1">
        <v>2080100344073</v>
      </c>
      <c r="B40315" t="s">
        <v>37810</v>
      </c>
    </row>
    <row r="40316" spans="1:2">
      <c r="A40316" s="1">
        <v>2080100344080</v>
      </c>
      <c r="B40316" t="s">
        <v>37811</v>
      </c>
    </row>
    <row r="40317" spans="1:2">
      <c r="A40317" s="1">
        <v>2080100344097</v>
      </c>
      <c r="B40317" t="s">
        <v>37812</v>
      </c>
    </row>
    <row r="40318" spans="1:2">
      <c r="A40318" s="1">
        <v>2080100344103</v>
      </c>
      <c r="B40318" t="s">
        <v>37813</v>
      </c>
    </row>
    <row r="40319" spans="1:2">
      <c r="A40319" s="1">
        <v>2080100344110</v>
      </c>
      <c r="B40319" t="s">
        <v>37814</v>
      </c>
    </row>
    <row r="40320" spans="1:2">
      <c r="A40320" s="1">
        <v>2080100344127</v>
      </c>
      <c r="B40320" t="s">
        <v>37815</v>
      </c>
    </row>
    <row r="40321" spans="1:2">
      <c r="A40321" s="1">
        <v>2080100344134</v>
      </c>
      <c r="B40321" t="s">
        <v>37816</v>
      </c>
    </row>
    <row r="40322" spans="1:2">
      <c r="A40322" s="1">
        <v>2080100344141</v>
      </c>
      <c r="B40322" t="s">
        <v>37817</v>
      </c>
    </row>
    <row r="40323" spans="1:2">
      <c r="A40323" s="1">
        <v>2080100344158</v>
      </c>
      <c r="B40323" t="s">
        <v>37818</v>
      </c>
    </row>
    <row r="40324" spans="1:2">
      <c r="A40324" s="1">
        <v>2080100344165</v>
      </c>
      <c r="B40324" t="s">
        <v>37819</v>
      </c>
    </row>
    <row r="40325" spans="1:2">
      <c r="A40325" s="1">
        <v>2080100344172</v>
      </c>
      <c r="B40325" t="s">
        <v>37820</v>
      </c>
    </row>
    <row r="40326" spans="1:2">
      <c r="A40326" s="1">
        <v>2080100344189</v>
      </c>
      <c r="B40326" t="s">
        <v>37821</v>
      </c>
    </row>
    <row r="40327" spans="1:2">
      <c r="A40327" s="1">
        <v>2080100344196</v>
      </c>
      <c r="B40327" t="s">
        <v>37822</v>
      </c>
    </row>
    <row r="40328" spans="1:2">
      <c r="A40328" s="1">
        <v>2080100344202</v>
      </c>
      <c r="B40328" t="s">
        <v>37823</v>
      </c>
    </row>
    <row r="40329" spans="1:2">
      <c r="A40329" s="1">
        <v>2080100344219</v>
      </c>
      <c r="B40329" t="s">
        <v>37824</v>
      </c>
    </row>
    <row r="40330" spans="1:2">
      <c r="A40330" s="1">
        <v>2080100344226</v>
      </c>
      <c r="B40330" t="s">
        <v>37825</v>
      </c>
    </row>
    <row r="40331" spans="1:2">
      <c r="A40331" s="1">
        <v>2080100344233</v>
      </c>
      <c r="B40331" t="s">
        <v>37826</v>
      </c>
    </row>
    <row r="40332" spans="1:2">
      <c r="A40332" s="1">
        <v>2080100344240</v>
      </c>
      <c r="B40332" t="s">
        <v>37827</v>
      </c>
    </row>
    <row r="40333" spans="1:2">
      <c r="A40333" s="1">
        <v>2080100344257</v>
      </c>
      <c r="B40333" t="s">
        <v>37828</v>
      </c>
    </row>
    <row r="40334" spans="1:2">
      <c r="A40334" s="1">
        <v>2080100344264</v>
      </c>
      <c r="B40334" t="s">
        <v>37829</v>
      </c>
    </row>
    <row r="40335" spans="1:2">
      <c r="A40335" s="1">
        <v>2080100344271</v>
      </c>
      <c r="B40335" t="s">
        <v>37830</v>
      </c>
    </row>
    <row r="40336" spans="1:2">
      <c r="A40336" s="1">
        <v>2080100344288</v>
      </c>
      <c r="B40336" t="s">
        <v>37831</v>
      </c>
    </row>
    <row r="40337" spans="1:2">
      <c r="A40337" s="1">
        <v>2080100344295</v>
      </c>
      <c r="B40337" t="s">
        <v>37832</v>
      </c>
    </row>
    <row r="40338" spans="1:2">
      <c r="A40338" s="1">
        <v>2080100344301</v>
      </c>
      <c r="B40338" t="s">
        <v>37833</v>
      </c>
    </row>
    <row r="40339" spans="1:2">
      <c r="A40339" s="1">
        <v>2080100344318</v>
      </c>
      <c r="B40339" t="s">
        <v>37834</v>
      </c>
    </row>
    <row r="40340" spans="1:2">
      <c r="A40340" s="1">
        <v>2080100344325</v>
      </c>
      <c r="B40340" t="s">
        <v>37835</v>
      </c>
    </row>
    <row r="40341" spans="1:2">
      <c r="A40341" s="1">
        <v>2080100344332</v>
      </c>
      <c r="B40341" t="s">
        <v>37836</v>
      </c>
    </row>
    <row r="40342" spans="1:2">
      <c r="A40342" s="1">
        <v>2080100344349</v>
      </c>
      <c r="B40342" t="s">
        <v>37837</v>
      </c>
    </row>
    <row r="40343" spans="1:2">
      <c r="A40343" s="1">
        <v>2080100344356</v>
      </c>
      <c r="B40343" t="s">
        <v>37838</v>
      </c>
    </row>
    <row r="40344" spans="1:2">
      <c r="A40344" s="1">
        <v>2080100344363</v>
      </c>
      <c r="B40344" t="s">
        <v>37839</v>
      </c>
    </row>
    <row r="40345" spans="1:2">
      <c r="A40345" s="1">
        <v>2080100344370</v>
      </c>
      <c r="B40345" t="s">
        <v>37840</v>
      </c>
    </row>
    <row r="40346" spans="1:2">
      <c r="A40346" s="1">
        <v>2080100344387</v>
      </c>
      <c r="B40346" t="s">
        <v>37841</v>
      </c>
    </row>
    <row r="40347" spans="1:2">
      <c r="A40347" s="1">
        <v>2080100344394</v>
      </c>
      <c r="B40347" t="s">
        <v>37842</v>
      </c>
    </row>
    <row r="40348" spans="1:2">
      <c r="A40348" s="1">
        <v>2080100344400</v>
      </c>
      <c r="B40348" t="s">
        <v>37843</v>
      </c>
    </row>
    <row r="40349" spans="1:2">
      <c r="A40349" s="1">
        <v>2080100344417</v>
      </c>
      <c r="B40349" t="s">
        <v>37844</v>
      </c>
    </row>
    <row r="40350" spans="1:2">
      <c r="A40350" s="1">
        <v>2080100344424</v>
      </c>
      <c r="B40350" t="s">
        <v>37845</v>
      </c>
    </row>
    <row r="40351" spans="1:2">
      <c r="A40351" s="1">
        <v>2080100344431</v>
      </c>
      <c r="B40351" t="s">
        <v>37846</v>
      </c>
    </row>
    <row r="40352" spans="1:2">
      <c r="A40352" s="1">
        <v>2080100344448</v>
      </c>
      <c r="B40352" t="s">
        <v>37847</v>
      </c>
    </row>
    <row r="40353" spans="1:2">
      <c r="A40353" s="1">
        <v>2080100344455</v>
      </c>
      <c r="B40353" t="s">
        <v>37848</v>
      </c>
    </row>
    <row r="40354" spans="1:2">
      <c r="A40354" s="1">
        <v>2080100344462</v>
      </c>
      <c r="B40354" t="s">
        <v>37849</v>
      </c>
    </row>
    <row r="40355" spans="1:2">
      <c r="A40355" s="1">
        <v>2080100344479</v>
      </c>
      <c r="B40355" t="s">
        <v>37850</v>
      </c>
    </row>
    <row r="40356" spans="1:2">
      <c r="A40356" s="1">
        <v>2080100344486</v>
      </c>
      <c r="B40356" t="s">
        <v>37851</v>
      </c>
    </row>
    <row r="40357" spans="1:2">
      <c r="A40357" s="1">
        <v>2080100344493</v>
      </c>
      <c r="B40357" t="s">
        <v>37852</v>
      </c>
    </row>
    <row r="40358" spans="1:2">
      <c r="A40358" s="1">
        <v>2080100344509</v>
      </c>
      <c r="B40358" t="s">
        <v>25065</v>
      </c>
    </row>
    <row r="40359" spans="1:2">
      <c r="A40359" s="1">
        <v>2080100344516</v>
      </c>
      <c r="B40359" t="s">
        <v>25066</v>
      </c>
    </row>
    <row r="40360" spans="1:2">
      <c r="A40360" s="1">
        <v>2080100344523</v>
      </c>
      <c r="B40360" t="s">
        <v>37853</v>
      </c>
    </row>
    <row r="40361" spans="1:2">
      <c r="A40361" s="1">
        <v>2080100344530</v>
      </c>
      <c r="B40361" t="s">
        <v>37854</v>
      </c>
    </row>
    <row r="40362" spans="1:2">
      <c r="A40362" s="1">
        <v>2080100344547</v>
      </c>
      <c r="B40362" t="s">
        <v>37855</v>
      </c>
    </row>
    <row r="40363" spans="1:2">
      <c r="A40363" s="1">
        <v>2080100344554</v>
      </c>
      <c r="B40363" t="s">
        <v>37856</v>
      </c>
    </row>
    <row r="40364" spans="1:2">
      <c r="A40364" s="1">
        <v>2080100344561</v>
      </c>
      <c r="B40364" t="s">
        <v>37857</v>
      </c>
    </row>
    <row r="40365" spans="1:2">
      <c r="A40365" s="1">
        <v>2080100344578</v>
      </c>
      <c r="B40365" t="s">
        <v>37858</v>
      </c>
    </row>
    <row r="40366" spans="1:2">
      <c r="A40366" s="1">
        <v>2080100344585</v>
      </c>
      <c r="B40366" t="s">
        <v>37859</v>
      </c>
    </row>
    <row r="40367" spans="1:2">
      <c r="A40367" s="1">
        <v>2080100344592</v>
      </c>
      <c r="B40367" t="s">
        <v>37860</v>
      </c>
    </row>
    <row r="40368" spans="1:2">
      <c r="A40368" s="1">
        <v>2080100344608</v>
      </c>
      <c r="B40368" t="s">
        <v>37861</v>
      </c>
    </row>
    <row r="40369" spans="1:2">
      <c r="A40369" s="1">
        <v>2080100344615</v>
      </c>
      <c r="B40369" t="s">
        <v>37862</v>
      </c>
    </row>
    <row r="40370" spans="1:2">
      <c r="A40370" s="1">
        <v>2080100344622</v>
      </c>
      <c r="B40370" t="s">
        <v>37863</v>
      </c>
    </row>
    <row r="40371" spans="1:2">
      <c r="A40371" s="1">
        <v>2080100344639</v>
      </c>
      <c r="B40371" t="s">
        <v>37864</v>
      </c>
    </row>
    <row r="40372" spans="1:2">
      <c r="A40372" s="1">
        <v>2080100344646</v>
      </c>
      <c r="B40372" t="s">
        <v>37865</v>
      </c>
    </row>
    <row r="40373" spans="1:2">
      <c r="A40373" s="1">
        <v>2080100344653</v>
      </c>
      <c r="B40373" t="s">
        <v>37866</v>
      </c>
    </row>
    <row r="40374" spans="1:2">
      <c r="A40374" s="1">
        <v>2080100344660</v>
      </c>
      <c r="B40374" t="s">
        <v>37867</v>
      </c>
    </row>
    <row r="40375" spans="1:2">
      <c r="A40375" s="1">
        <v>2080100344677</v>
      </c>
      <c r="B40375" t="s">
        <v>37868</v>
      </c>
    </row>
    <row r="40376" spans="1:2">
      <c r="A40376" s="1">
        <v>2080100344684</v>
      </c>
      <c r="B40376" t="s">
        <v>37869</v>
      </c>
    </row>
    <row r="40377" spans="1:2">
      <c r="A40377" s="1">
        <v>2080100344691</v>
      </c>
      <c r="B40377" t="s">
        <v>37870</v>
      </c>
    </row>
    <row r="40378" spans="1:2">
      <c r="A40378" s="1">
        <v>2080100344707</v>
      </c>
      <c r="B40378" t="s">
        <v>37871</v>
      </c>
    </row>
    <row r="40379" spans="1:2">
      <c r="A40379" s="1">
        <v>2080100344714</v>
      </c>
      <c r="B40379" t="s">
        <v>37872</v>
      </c>
    </row>
    <row r="40380" spans="1:2">
      <c r="A40380" s="1">
        <v>2080100344721</v>
      </c>
      <c r="B40380" t="s">
        <v>37873</v>
      </c>
    </row>
    <row r="40381" spans="1:2">
      <c r="A40381" s="1">
        <v>2080100344738</v>
      </c>
      <c r="B40381" t="s">
        <v>37874</v>
      </c>
    </row>
    <row r="40382" spans="1:2">
      <c r="A40382" s="1">
        <v>2080100344745</v>
      </c>
      <c r="B40382" t="s">
        <v>37875</v>
      </c>
    </row>
    <row r="40383" spans="1:2">
      <c r="A40383" s="1">
        <v>2080100344752</v>
      </c>
      <c r="B40383" t="s">
        <v>37876</v>
      </c>
    </row>
    <row r="40384" spans="1:2">
      <c r="A40384" s="1">
        <v>2080100344769</v>
      </c>
      <c r="B40384" t="s">
        <v>37877</v>
      </c>
    </row>
    <row r="40385" spans="1:2">
      <c r="A40385" s="1">
        <v>2080100344776</v>
      </c>
      <c r="B40385" t="s">
        <v>37878</v>
      </c>
    </row>
    <row r="40386" spans="1:2">
      <c r="A40386" s="1">
        <v>2080100344783</v>
      </c>
      <c r="B40386" t="s">
        <v>37879</v>
      </c>
    </row>
    <row r="40387" spans="1:2">
      <c r="A40387" s="1">
        <v>2080100344790</v>
      </c>
      <c r="B40387" t="s">
        <v>37880</v>
      </c>
    </row>
    <row r="40388" spans="1:2">
      <c r="A40388" s="1">
        <v>2080100344806</v>
      </c>
      <c r="B40388" t="s">
        <v>37881</v>
      </c>
    </row>
    <row r="40389" spans="1:2">
      <c r="A40389" s="1">
        <v>2080100344813</v>
      </c>
      <c r="B40389" t="s">
        <v>37882</v>
      </c>
    </row>
    <row r="40390" spans="1:2">
      <c r="A40390" s="1">
        <v>2080100344820</v>
      </c>
      <c r="B40390" t="s">
        <v>37883</v>
      </c>
    </row>
    <row r="40391" spans="1:2">
      <c r="A40391" s="1">
        <v>2080100344837</v>
      </c>
      <c r="B40391" t="s">
        <v>37884</v>
      </c>
    </row>
    <row r="40392" spans="1:2">
      <c r="A40392" s="1">
        <v>2080100344844</v>
      </c>
      <c r="B40392" t="s">
        <v>37885</v>
      </c>
    </row>
    <row r="40393" spans="1:2">
      <c r="A40393" s="1">
        <v>2080100344851</v>
      </c>
      <c r="B40393" t="s">
        <v>37886</v>
      </c>
    </row>
    <row r="40394" spans="1:2">
      <c r="A40394" s="1">
        <v>2080100344868</v>
      </c>
      <c r="B40394" t="s">
        <v>37887</v>
      </c>
    </row>
    <row r="40395" spans="1:2">
      <c r="A40395" s="1">
        <v>2080100344875</v>
      </c>
      <c r="B40395" t="s">
        <v>37888</v>
      </c>
    </row>
    <row r="40396" spans="1:2">
      <c r="A40396" s="1">
        <v>2080100344882</v>
      </c>
      <c r="B40396" t="s">
        <v>25081</v>
      </c>
    </row>
    <row r="40397" spans="1:2">
      <c r="A40397" s="1">
        <v>2080100344899</v>
      </c>
      <c r="B40397" t="s">
        <v>25083</v>
      </c>
    </row>
    <row r="40398" spans="1:2">
      <c r="A40398" s="1">
        <v>2080100344905</v>
      </c>
      <c r="B40398" t="s">
        <v>25084</v>
      </c>
    </row>
    <row r="40399" spans="1:2">
      <c r="A40399" s="1">
        <v>2080100344912</v>
      </c>
      <c r="B40399" t="s">
        <v>25086</v>
      </c>
    </row>
    <row r="40400" spans="1:2">
      <c r="A40400" s="1">
        <v>2080100344929</v>
      </c>
      <c r="B40400" t="s">
        <v>25087</v>
      </c>
    </row>
    <row r="40401" spans="1:2">
      <c r="A40401" s="1">
        <v>2080100344936</v>
      </c>
      <c r="B40401" t="s">
        <v>37889</v>
      </c>
    </row>
    <row r="40402" spans="1:2">
      <c r="A40402" s="1">
        <v>2080100344943</v>
      </c>
      <c r="B40402" t="s">
        <v>37890</v>
      </c>
    </row>
    <row r="40403" spans="1:2">
      <c r="A40403" s="1">
        <v>2080100344950</v>
      </c>
      <c r="B40403" t="s">
        <v>37891</v>
      </c>
    </row>
    <row r="40404" spans="1:2">
      <c r="A40404" s="1">
        <v>2080100344967</v>
      </c>
      <c r="B40404" t="s">
        <v>37892</v>
      </c>
    </row>
    <row r="40405" spans="1:2">
      <c r="A40405" s="1">
        <v>2080100344974</v>
      </c>
      <c r="B40405" t="s">
        <v>37893</v>
      </c>
    </row>
    <row r="40406" spans="1:2">
      <c r="A40406" s="1">
        <v>2080100344981</v>
      </c>
      <c r="B40406" t="s">
        <v>37894</v>
      </c>
    </row>
    <row r="40407" spans="1:2">
      <c r="A40407" s="1">
        <v>2080100344998</v>
      </c>
      <c r="B40407" t="s">
        <v>37895</v>
      </c>
    </row>
    <row r="40408" spans="1:2">
      <c r="A40408" s="1">
        <v>2080100345001</v>
      </c>
      <c r="B40408" t="s">
        <v>37896</v>
      </c>
    </row>
    <row r="40409" spans="1:2">
      <c r="A40409" s="1">
        <v>2080100345018</v>
      </c>
      <c r="B40409" t="s">
        <v>25114</v>
      </c>
    </row>
    <row r="40410" spans="1:2">
      <c r="A40410" s="1">
        <v>2080100345025</v>
      </c>
      <c r="B40410" t="s">
        <v>25115</v>
      </c>
    </row>
    <row r="40411" spans="1:2">
      <c r="A40411" s="1">
        <v>2080100345032</v>
      </c>
      <c r="B40411" t="s">
        <v>25116</v>
      </c>
    </row>
    <row r="40412" spans="1:2">
      <c r="A40412" s="1">
        <v>2080100345049</v>
      </c>
      <c r="B40412" t="s">
        <v>25117</v>
      </c>
    </row>
    <row r="40413" spans="1:2">
      <c r="A40413" s="1">
        <v>2080100345056</v>
      </c>
      <c r="B40413" t="s">
        <v>25118</v>
      </c>
    </row>
    <row r="40414" spans="1:2">
      <c r="A40414" s="1">
        <v>2080100345063</v>
      </c>
      <c r="B40414" t="s">
        <v>25119</v>
      </c>
    </row>
    <row r="40415" spans="1:2">
      <c r="A40415" s="1">
        <v>2080100345070</v>
      </c>
      <c r="B40415" t="s">
        <v>25120</v>
      </c>
    </row>
    <row r="40416" spans="1:2">
      <c r="A40416" s="1">
        <v>2080100345087</v>
      </c>
      <c r="B40416" t="s">
        <v>25121</v>
      </c>
    </row>
    <row r="40417" spans="1:2">
      <c r="A40417" s="1">
        <v>2080100345094</v>
      </c>
      <c r="B40417" t="s">
        <v>25122</v>
      </c>
    </row>
    <row r="40418" spans="1:2">
      <c r="A40418" s="1">
        <v>2080100345100</v>
      </c>
      <c r="B40418" t="s">
        <v>37897</v>
      </c>
    </row>
    <row r="40419" spans="1:2">
      <c r="A40419" s="1">
        <v>2080100345117</v>
      </c>
      <c r="B40419" t="s">
        <v>37898</v>
      </c>
    </row>
    <row r="40420" spans="1:2">
      <c r="A40420" s="1">
        <v>2080100345124</v>
      </c>
      <c r="B40420" t="s">
        <v>37899</v>
      </c>
    </row>
    <row r="40421" spans="1:2">
      <c r="A40421" s="1">
        <v>2080100345131</v>
      </c>
      <c r="B40421" t="s">
        <v>37900</v>
      </c>
    </row>
    <row r="40422" spans="1:2">
      <c r="A40422" s="1">
        <v>2080100345148</v>
      </c>
      <c r="B40422" t="s">
        <v>37901</v>
      </c>
    </row>
    <row r="40423" spans="1:2">
      <c r="A40423" s="1">
        <v>2080100345155</v>
      </c>
      <c r="B40423" t="s">
        <v>37902</v>
      </c>
    </row>
    <row r="40424" spans="1:2">
      <c r="A40424" s="1">
        <v>2080100345162</v>
      </c>
      <c r="B40424" t="s">
        <v>37903</v>
      </c>
    </row>
    <row r="40425" spans="1:2">
      <c r="A40425" s="1">
        <v>2080100345179</v>
      </c>
      <c r="B40425" t="s">
        <v>37904</v>
      </c>
    </row>
    <row r="40426" spans="1:2">
      <c r="A40426" s="1">
        <v>2080100345186</v>
      </c>
      <c r="B40426" t="s">
        <v>37905</v>
      </c>
    </row>
    <row r="40427" spans="1:2">
      <c r="A40427" s="1">
        <v>2080100345193</v>
      </c>
      <c r="B40427" t="s">
        <v>37906</v>
      </c>
    </row>
    <row r="40428" spans="1:2">
      <c r="A40428" s="1">
        <v>2080100345209</v>
      </c>
      <c r="B40428" t="s">
        <v>37907</v>
      </c>
    </row>
    <row r="40429" spans="1:2">
      <c r="A40429" s="1">
        <v>2080100345216</v>
      </c>
      <c r="B40429" t="s">
        <v>37908</v>
      </c>
    </row>
    <row r="40430" spans="1:2">
      <c r="A40430" s="1">
        <v>2080100345223</v>
      </c>
      <c r="B40430" t="s">
        <v>37909</v>
      </c>
    </row>
    <row r="40431" spans="1:2">
      <c r="A40431" s="1">
        <v>2080100345230</v>
      </c>
      <c r="B40431" t="s">
        <v>37910</v>
      </c>
    </row>
    <row r="40432" spans="1:2">
      <c r="A40432" s="1">
        <v>2080100345247</v>
      </c>
      <c r="B40432" t="s">
        <v>37911</v>
      </c>
    </row>
    <row r="40433" spans="1:2">
      <c r="A40433" s="1">
        <v>2080100345254</v>
      </c>
      <c r="B40433" t="s">
        <v>37912</v>
      </c>
    </row>
    <row r="40434" spans="1:2">
      <c r="A40434" s="1">
        <v>2080100345261</v>
      </c>
      <c r="B40434" t="s">
        <v>37913</v>
      </c>
    </row>
    <row r="40435" spans="1:2">
      <c r="A40435" s="1">
        <v>2080100345278</v>
      </c>
      <c r="B40435" t="s">
        <v>37914</v>
      </c>
    </row>
    <row r="40436" spans="1:2">
      <c r="A40436" s="1">
        <v>2080100345285</v>
      </c>
      <c r="B40436" t="s">
        <v>26927</v>
      </c>
    </row>
    <row r="40437" spans="1:2">
      <c r="A40437" s="1">
        <v>2080100345292</v>
      </c>
      <c r="B40437" t="s">
        <v>26928</v>
      </c>
    </row>
    <row r="40438" spans="1:2">
      <c r="A40438" s="1">
        <v>2080100345308</v>
      </c>
      <c r="B40438" t="s">
        <v>37915</v>
      </c>
    </row>
    <row r="40439" spans="1:2">
      <c r="A40439" s="1">
        <v>2080100345315</v>
      </c>
      <c r="B40439" t="s">
        <v>25132</v>
      </c>
    </row>
    <row r="40440" spans="1:2">
      <c r="A40440" s="1">
        <v>2080100345322</v>
      </c>
      <c r="B40440" t="s">
        <v>25133</v>
      </c>
    </row>
    <row r="40441" spans="1:2">
      <c r="A40441" s="1">
        <v>2080100345339</v>
      </c>
      <c r="B40441" t="s">
        <v>25134</v>
      </c>
    </row>
    <row r="40442" spans="1:2">
      <c r="A40442" s="1">
        <v>2080100345346</v>
      </c>
      <c r="B40442" t="s">
        <v>25135</v>
      </c>
    </row>
    <row r="40443" spans="1:2">
      <c r="A40443" s="1">
        <v>2080100345353</v>
      </c>
      <c r="B40443" t="s">
        <v>27008</v>
      </c>
    </row>
    <row r="40444" spans="1:2">
      <c r="A40444" s="1">
        <v>2080100345360</v>
      </c>
      <c r="B40444" t="s">
        <v>26960</v>
      </c>
    </row>
    <row r="40445" spans="1:2">
      <c r="A40445" s="1">
        <v>2080100345377</v>
      </c>
      <c r="B40445" t="s">
        <v>25138</v>
      </c>
    </row>
    <row r="40446" spans="1:2">
      <c r="A40446" s="1">
        <v>2080100345384</v>
      </c>
      <c r="B40446" t="s">
        <v>37916</v>
      </c>
    </row>
    <row r="40447" spans="1:2">
      <c r="A40447" s="1">
        <v>2080100345391</v>
      </c>
      <c r="B40447" t="s">
        <v>37917</v>
      </c>
    </row>
    <row r="40448" spans="1:2">
      <c r="A40448" s="1">
        <v>2080100345407</v>
      </c>
      <c r="B40448" t="s">
        <v>37918</v>
      </c>
    </row>
    <row r="40449" spans="1:2">
      <c r="A40449" s="1">
        <v>2080100345414</v>
      </c>
      <c r="B40449" t="s">
        <v>37919</v>
      </c>
    </row>
    <row r="40450" spans="1:2">
      <c r="A40450" s="1">
        <v>2080100345421</v>
      </c>
      <c r="B40450" t="s">
        <v>37920</v>
      </c>
    </row>
    <row r="40451" spans="1:2">
      <c r="A40451" s="1">
        <v>2080100345438</v>
      </c>
      <c r="B40451" t="s">
        <v>37921</v>
      </c>
    </row>
    <row r="40452" spans="1:2">
      <c r="A40452" s="1">
        <v>2080100345445</v>
      </c>
      <c r="B40452" t="s">
        <v>37922</v>
      </c>
    </row>
    <row r="40453" spans="1:2">
      <c r="A40453" s="1">
        <v>2080100345452</v>
      </c>
      <c r="B40453" t="s">
        <v>37923</v>
      </c>
    </row>
    <row r="40454" spans="1:2">
      <c r="A40454" s="1">
        <v>2080100345469</v>
      </c>
      <c r="B40454" t="s">
        <v>37924</v>
      </c>
    </row>
    <row r="40455" spans="1:2">
      <c r="A40455" s="1">
        <v>2080100345476</v>
      </c>
      <c r="B40455" t="s">
        <v>37925</v>
      </c>
    </row>
    <row r="40456" spans="1:2">
      <c r="A40456" s="1">
        <v>2080100345483</v>
      </c>
      <c r="B40456" t="s">
        <v>37926</v>
      </c>
    </row>
    <row r="40457" spans="1:2">
      <c r="A40457" s="1">
        <v>2080100345490</v>
      </c>
      <c r="B40457" t="s">
        <v>37927</v>
      </c>
    </row>
    <row r="40458" spans="1:2">
      <c r="A40458" s="1">
        <v>2080100345506</v>
      </c>
      <c r="B40458" t="s">
        <v>37928</v>
      </c>
    </row>
    <row r="40459" spans="1:2">
      <c r="A40459" s="1">
        <v>2080100345513</v>
      </c>
      <c r="B40459" t="s">
        <v>37929</v>
      </c>
    </row>
    <row r="40460" spans="1:2">
      <c r="A40460" s="1">
        <v>2080100345520</v>
      </c>
      <c r="B40460" t="s">
        <v>37930</v>
      </c>
    </row>
    <row r="40461" spans="1:2">
      <c r="A40461" s="1">
        <v>2080100345537</v>
      </c>
      <c r="B40461" t="s">
        <v>37931</v>
      </c>
    </row>
    <row r="40462" spans="1:2">
      <c r="A40462" s="1">
        <v>2080100345544</v>
      </c>
      <c r="B40462" t="s">
        <v>37932</v>
      </c>
    </row>
    <row r="40463" spans="1:2">
      <c r="A40463" s="1">
        <v>2080100345551</v>
      </c>
      <c r="B40463" t="s">
        <v>25140</v>
      </c>
    </row>
    <row r="40464" spans="1:2">
      <c r="A40464" s="1">
        <v>2080100345568</v>
      </c>
      <c r="B40464" t="s">
        <v>25141</v>
      </c>
    </row>
    <row r="40465" spans="1:2">
      <c r="A40465" s="1">
        <v>2080100345575</v>
      </c>
      <c r="B40465" t="s">
        <v>25142</v>
      </c>
    </row>
    <row r="40466" spans="1:2">
      <c r="A40466" s="1">
        <v>2080100345582</v>
      </c>
      <c r="B40466" t="s">
        <v>25143</v>
      </c>
    </row>
    <row r="40467" spans="1:2">
      <c r="A40467" s="1">
        <v>2080100345599</v>
      </c>
      <c r="B40467" t="s">
        <v>25144</v>
      </c>
    </row>
    <row r="40468" spans="1:2">
      <c r="A40468" s="1">
        <v>2080100345605</v>
      </c>
      <c r="B40468" t="s">
        <v>25145</v>
      </c>
    </row>
    <row r="40469" spans="1:2">
      <c r="A40469" s="1">
        <v>2080100345612</v>
      </c>
      <c r="B40469" t="s">
        <v>25149</v>
      </c>
    </row>
    <row r="40470" spans="1:2">
      <c r="A40470" s="1">
        <v>2080100345629</v>
      </c>
      <c r="B40470" t="s">
        <v>37933</v>
      </c>
    </row>
    <row r="40471" spans="1:2">
      <c r="A40471" s="1">
        <v>2080100345636</v>
      </c>
      <c r="B40471" t="s">
        <v>37934</v>
      </c>
    </row>
    <row r="40472" spans="1:2">
      <c r="A40472" s="1">
        <v>2080100345643</v>
      </c>
      <c r="B40472" t="s">
        <v>37935</v>
      </c>
    </row>
    <row r="40473" spans="1:2">
      <c r="A40473" s="1">
        <v>2080100345650</v>
      </c>
      <c r="B40473" t="s">
        <v>37936</v>
      </c>
    </row>
    <row r="40474" spans="1:2">
      <c r="A40474" s="1">
        <v>2080100345667</v>
      </c>
      <c r="B40474" t="s">
        <v>37937</v>
      </c>
    </row>
    <row r="40475" spans="1:2">
      <c r="A40475" s="1">
        <v>2080100345674</v>
      </c>
      <c r="B40475" t="s">
        <v>37938</v>
      </c>
    </row>
    <row r="40476" spans="1:2">
      <c r="A40476" s="1">
        <v>2080100345681</v>
      </c>
      <c r="B40476" t="s">
        <v>37939</v>
      </c>
    </row>
    <row r="40477" spans="1:2">
      <c r="A40477" s="1">
        <v>2080100345698</v>
      </c>
      <c r="B40477" t="s">
        <v>37940</v>
      </c>
    </row>
    <row r="40478" spans="1:2">
      <c r="A40478" s="1">
        <v>2080100345704</v>
      </c>
      <c r="B40478" t="s">
        <v>37941</v>
      </c>
    </row>
    <row r="40479" spans="1:2">
      <c r="A40479" s="1">
        <v>2080100345711</v>
      </c>
      <c r="B40479" t="s">
        <v>37942</v>
      </c>
    </row>
    <row r="40480" spans="1:2">
      <c r="A40480" s="1">
        <v>2080100345728</v>
      </c>
      <c r="B40480" t="s">
        <v>25146</v>
      </c>
    </row>
    <row r="40481" spans="1:2">
      <c r="A40481" s="1">
        <v>2080100345735</v>
      </c>
      <c r="B40481" t="s">
        <v>25147</v>
      </c>
    </row>
    <row r="40482" spans="1:2">
      <c r="A40482" s="1">
        <v>2080100345742</v>
      </c>
      <c r="B40482" t="s">
        <v>25148</v>
      </c>
    </row>
    <row r="40483" spans="1:2">
      <c r="A40483" s="1">
        <v>2080100345759</v>
      </c>
      <c r="B40483" t="s">
        <v>37943</v>
      </c>
    </row>
    <row r="40484" spans="1:2">
      <c r="A40484" s="1">
        <v>2080100345766</v>
      </c>
      <c r="B40484" t="s">
        <v>37944</v>
      </c>
    </row>
    <row r="40485" spans="1:2">
      <c r="A40485" s="1">
        <v>2080100345773</v>
      </c>
      <c r="B40485" t="s">
        <v>37945</v>
      </c>
    </row>
    <row r="40486" spans="1:2">
      <c r="A40486" s="1">
        <v>2080100345780</v>
      </c>
      <c r="B40486" t="s">
        <v>25150</v>
      </c>
    </row>
    <row r="40487" spans="1:2">
      <c r="A40487" s="1">
        <v>2080100345797</v>
      </c>
      <c r="B40487" t="s">
        <v>25151</v>
      </c>
    </row>
    <row r="40488" spans="1:2">
      <c r="A40488" s="1">
        <v>2080100345803</v>
      </c>
      <c r="B40488" t="s">
        <v>25152</v>
      </c>
    </row>
    <row r="40489" spans="1:2">
      <c r="A40489" s="1">
        <v>2080100345810</v>
      </c>
      <c r="B40489" t="s">
        <v>26728</v>
      </c>
    </row>
    <row r="40490" spans="1:2">
      <c r="A40490" s="1">
        <v>2080100345827</v>
      </c>
      <c r="B40490" t="s">
        <v>37946</v>
      </c>
    </row>
    <row r="40491" spans="1:2">
      <c r="A40491" s="1">
        <v>2080100345834</v>
      </c>
      <c r="B40491" t="s">
        <v>37947</v>
      </c>
    </row>
    <row r="40492" spans="1:2">
      <c r="A40492" s="1">
        <v>2080100345841</v>
      </c>
      <c r="B40492" t="s">
        <v>37948</v>
      </c>
    </row>
    <row r="40493" spans="1:2">
      <c r="A40493" s="1">
        <v>2080100345858</v>
      </c>
      <c r="B40493" t="s">
        <v>37949</v>
      </c>
    </row>
    <row r="40494" spans="1:2">
      <c r="A40494" s="1">
        <v>2080100345865</v>
      </c>
      <c r="B40494" t="s">
        <v>37950</v>
      </c>
    </row>
    <row r="40495" spans="1:2">
      <c r="A40495" s="1">
        <v>2080100345872</v>
      </c>
      <c r="B40495" t="s">
        <v>37951</v>
      </c>
    </row>
    <row r="40496" spans="1:2">
      <c r="A40496" s="1">
        <v>2080100345889</v>
      </c>
      <c r="B40496" t="s">
        <v>37952</v>
      </c>
    </row>
    <row r="40497" spans="1:2">
      <c r="A40497" s="1">
        <v>2080100345896</v>
      </c>
      <c r="B40497" t="s">
        <v>37953</v>
      </c>
    </row>
    <row r="40498" spans="1:2">
      <c r="A40498" s="1">
        <v>2080100345902</v>
      </c>
      <c r="B40498" t="s">
        <v>37954</v>
      </c>
    </row>
    <row r="40499" spans="1:2">
      <c r="A40499" s="1">
        <v>2080100345919</v>
      </c>
      <c r="B40499" t="s">
        <v>37955</v>
      </c>
    </row>
    <row r="40500" spans="1:2">
      <c r="A40500" s="1">
        <v>2080100345926</v>
      </c>
      <c r="B40500" t="s">
        <v>37956</v>
      </c>
    </row>
    <row r="40501" spans="1:2">
      <c r="A40501" s="1">
        <v>2080100345933</v>
      </c>
      <c r="B40501" t="s">
        <v>37957</v>
      </c>
    </row>
    <row r="40502" spans="1:2">
      <c r="A40502" s="1">
        <v>2080100345940</v>
      </c>
      <c r="B40502" t="s">
        <v>37958</v>
      </c>
    </row>
    <row r="40503" spans="1:2">
      <c r="A40503" s="1">
        <v>2080100345957</v>
      </c>
      <c r="B40503" t="s">
        <v>37959</v>
      </c>
    </row>
    <row r="40504" spans="1:2">
      <c r="A40504" s="1">
        <v>2080100345964</v>
      </c>
      <c r="B40504" t="s">
        <v>37960</v>
      </c>
    </row>
    <row r="40505" spans="1:2">
      <c r="A40505" s="1">
        <v>2080100345971</v>
      </c>
      <c r="B40505" t="s">
        <v>37961</v>
      </c>
    </row>
    <row r="40506" spans="1:2">
      <c r="A40506" s="1">
        <v>2080100345988</v>
      </c>
      <c r="B40506" t="s">
        <v>37962</v>
      </c>
    </row>
    <row r="40507" spans="1:2">
      <c r="A40507" s="1">
        <v>2080100345995</v>
      </c>
      <c r="B40507" t="s">
        <v>37963</v>
      </c>
    </row>
    <row r="40508" spans="1:2">
      <c r="A40508" s="1">
        <v>2080100346008</v>
      </c>
      <c r="B40508" t="s">
        <v>37964</v>
      </c>
    </row>
    <row r="40509" spans="1:2">
      <c r="A40509" s="1">
        <v>2080100346015</v>
      </c>
      <c r="B40509" t="s">
        <v>37965</v>
      </c>
    </row>
    <row r="40510" spans="1:2">
      <c r="A40510" s="1">
        <v>2080100346022</v>
      </c>
      <c r="B40510" t="s">
        <v>37966</v>
      </c>
    </row>
    <row r="40511" spans="1:2">
      <c r="A40511" s="1">
        <v>2080100346039</v>
      </c>
      <c r="B40511" t="s">
        <v>37967</v>
      </c>
    </row>
    <row r="40512" spans="1:2">
      <c r="A40512" s="1">
        <v>2080100346046</v>
      </c>
      <c r="B40512" t="s">
        <v>37968</v>
      </c>
    </row>
    <row r="40513" spans="1:2">
      <c r="A40513" s="1">
        <v>2080100346053</v>
      </c>
      <c r="B40513" t="s">
        <v>37969</v>
      </c>
    </row>
    <row r="40514" spans="1:2">
      <c r="A40514" s="1">
        <v>2080100346060</v>
      </c>
      <c r="B40514" t="s">
        <v>37970</v>
      </c>
    </row>
    <row r="40515" spans="1:2">
      <c r="A40515" s="1">
        <v>2080100346077</v>
      </c>
      <c r="B40515" t="s">
        <v>37971</v>
      </c>
    </row>
    <row r="40516" spans="1:2">
      <c r="A40516" s="1">
        <v>2080100346084</v>
      </c>
      <c r="B40516" t="s">
        <v>37972</v>
      </c>
    </row>
    <row r="40517" spans="1:2">
      <c r="A40517" s="1">
        <v>2080100346091</v>
      </c>
      <c r="B40517" t="s">
        <v>37973</v>
      </c>
    </row>
    <row r="40518" spans="1:2">
      <c r="A40518" s="1">
        <v>2080100346107</v>
      </c>
      <c r="B40518" t="s">
        <v>37974</v>
      </c>
    </row>
    <row r="40519" spans="1:2">
      <c r="A40519" s="1">
        <v>2080100346114</v>
      </c>
      <c r="B40519" t="s">
        <v>37975</v>
      </c>
    </row>
    <row r="40520" spans="1:2">
      <c r="A40520" s="1">
        <v>2080100346121</v>
      </c>
      <c r="B40520" t="s">
        <v>37976</v>
      </c>
    </row>
    <row r="40521" spans="1:2">
      <c r="A40521" s="1">
        <v>2080100346138</v>
      </c>
      <c r="B40521" t="s">
        <v>37977</v>
      </c>
    </row>
    <row r="40522" spans="1:2">
      <c r="A40522" s="1">
        <v>2080100346145</v>
      </c>
      <c r="B40522" t="s">
        <v>37978</v>
      </c>
    </row>
    <row r="40523" spans="1:2">
      <c r="A40523" s="1">
        <v>2080100346152</v>
      </c>
      <c r="B40523" t="s">
        <v>37979</v>
      </c>
    </row>
    <row r="40524" spans="1:2">
      <c r="A40524" s="1">
        <v>2080100346169</v>
      </c>
      <c r="B40524" t="s">
        <v>37980</v>
      </c>
    </row>
    <row r="40525" spans="1:2">
      <c r="A40525" s="1">
        <v>2080100346176</v>
      </c>
      <c r="B40525" t="s">
        <v>37981</v>
      </c>
    </row>
    <row r="40526" spans="1:2">
      <c r="A40526" s="1">
        <v>2080100346183</v>
      </c>
      <c r="B40526" t="s">
        <v>37982</v>
      </c>
    </row>
    <row r="40527" spans="1:2">
      <c r="A40527" s="1">
        <v>2080100346190</v>
      </c>
      <c r="B40527" t="s">
        <v>37983</v>
      </c>
    </row>
    <row r="40528" spans="1:2">
      <c r="A40528" s="1">
        <v>2080100346206</v>
      </c>
      <c r="B40528" t="s">
        <v>37984</v>
      </c>
    </row>
    <row r="40529" spans="1:2">
      <c r="A40529" s="1">
        <v>2080100346213</v>
      </c>
      <c r="B40529" t="s">
        <v>37985</v>
      </c>
    </row>
    <row r="40530" spans="1:2">
      <c r="A40530" s="1">
        <v>2080100346220</v>
      </c>
      <c r="B40530" t="s">
        <v>37986</v>
      </c>
    </row>
    <row r="40531" spans="1:2">
      <c r="A40531" s="1">
        <v>2080100346237</v>
      </c>
      <c r="B40531" t="s">
        <v>37987</v>
      </c>
    </row>
    <row r="40532" spans="1:2">
      <c r="A40532" s="1">
        <v>2080100346244</v>
      </c>
      <c r="B40532" t="s">
        <v>37988</v>
      </c>
    </row>
    <row r="40533" spans="1:2">
      <c r="A40533" s="1">
        <v>2080100346251</v>
      </c>
      <c r="B40533" t="s">
        <v>37989</v>
      </c>
    </row>
    <row r="40534" spans="1:2">
      <c r="A40534" s="1">
        <v>2080100346268</v>
      </c>
      <c r="B40534" t="s">
        <v>37990</v>
      </c>
    </row>
    <row r="40535" spans="1:2">
      <c r="A40535" s="1">
        <v>2080100346275</v>
      </c>
      <c r="B40535" t="s">
        <v>37991</v>
      </c>
    </row>
    <row r="40536" spans="1:2">
      <c r="A40536" s="1">
        <v>2080100346282</v>
      </c>
      <c r="B40536" t="s">
        <v>37992</v>
      </c>
    </row>
    <row r="40537" spans="1:2">
      <c r="A40537" s="1">
        <v>2080100346299</v>
      </c>
      <c r="B40537" t="s">
        <v>37993</v>
      </c>
    </row>
    <row r="40538" spans="1:2">
      <c r="A40538" s="1">
        <v>2080100346305</v>
      </c>
      <c r="B40538" t="s">
        <v>37994</v>
      </c>
    </row>
    <row r="40539" spans="1:2">
      <c r="A40539" s="1">
        <v>2080100346312</v>
      </c>
      <c r="B40539" t="s">
        <v>37995</v>
      </c>
    </row>
    <row r="40540" spans="1:2">
      <c r="A40540" s="1">
        <v>2080100346329</v>
      </c>
      <c r="B40540" t="s">
        <v>37996</v>
      </c>
    </row>
    <row r="40541" spans="1:2">
      <c r="A40541" s="1">
        <v>2080100346336</v>
      </c>
      <c r="B40541" t="s">
        <v>37997</v>
      </c>
    </row>
    <row r="40542" spans="1:2">
      <c r="A40542" s="1">
        <v>2080100346343</v>
      </c>
      <c r="B40542" t="s">
        <v>37998</v>
      </c>
    </row>
    <row r="40543" spans="1:2">
      <c r="A40543" s="1">
        <v>2080100346350</v>
      </c>
      <c r="B40543" t="s">
        <v>37999</v>
      </c>
    </row>
    <row r="40544" spans="1:2">
      <c r="A40544" s="1">
        <v>2080100346367</v>
      </c>
      <c r="B40544" t="s">
        <v>38000</v>
      </c>
    </row>
    <row r="40545" spans="1:2">
      <c r="A40545" s="1">
        <v>2080100346374</v>
      </c>
      <c r="B40545" t="s">
        <v>38001</v>
      </c>
    </row>
    <row r="40546" spans="1:2">
      <c r="A40546" s="1">
        <v>2080100346381</v>
      </c>
      <c r="B40546" t="s">
        <v>38002</v>
      </c>
    </row>
    <row r="40547" spans="1:2">
      <c r="A40547" s="1">
        <v>2080100346398</v>
      </c>
      <c r="B40547" t="s">
        <v>38003</v>
      </c>
    </row>
    <row r="40548" spans="1:2">
      <c r="A40548" s="1">
        <v>2080100346404</v>
      </c>
      <c r="B40548" t="s">
        <v>38004</v>
      </c>
    </row>
    <row r="40549" spans="1:2">
      <c r="A40549" s="1">
        <v>2080100346411</v>
      </c>
      <c r="B40549" t="s">
        <v>38005</v>
      </c>
    </row>
    <row r="40550" spans="1:2">
      <c r="A40550" s="1">
        <v>2080100346428</v>
      </c>
      <c r="B40550" t="s">
        <v>38006</v>
      </c>
    </row>
    <row r="40551" spans="1:2">
      <c r="A40551" s="1">
        <v>2080100346435</v>
      </c>
      <c r="B40551" t="s">
        <v>38007</v>
      </c>
    </row>
    <row r="40552" spans="1:2">
      <c r="A40552" s="1">
        <v>2080100346442</v>
      </c>
      <c r="B40552" t="s">
        <v>38008</v>
      </c>
    </row>
    <row r="40553" spans="1:2">
      <c r="A40553" s="1">
        <v>2080100346459</v>
      </c>
      <c r="B40553" t="s">
        <v>38009</v>
      </c>
    </row>
    <row r="40554" spans="1:2">
      <c r="A40554" s="1">
        <v>2080100346466</v>
      </c>
      <c r="B40554" t="s">
        <v>38010</v>
      </c>
    </row>
    <row r="40555" spans="1:2">
      <c r="A40555" s="1">
        <v>2080100346473</v>
      </c>
      <c r="B40555" t="s">
        <v>38011</v>
      </c>
    </row>
    <row r="40556" spans="1:2">
      <c r="A40556" s="1">
        <v>2080100346480</v>
      </c>
      <c r="B40556" t="s">
        <v>38012</v>
      </c>
    </row>
    <row r="40557" spans="1:2">
      <c r="A40557" s="1">
        <v>2080100346497</v>
      </c>
      <c r="B40557" t="s">
        <v>38013</v>
      </c>
    </row>
    <row r="40558" spans="1:2">
      <c r="A40558" s="1">
        <v>2080100346503</v>
      </c>
      <c r="B40558" t="s">
        <v>38014</v>
      </c>
    </row>
    <row r="40559" spans="1:2">
      <c r="A40559" s="1">
        <v>2080100346510</v>
      </c>
      <c r="B40559" t="s">
        <v>38015</v>
      </c>
    </row>
    <row r="40560" spans="1:2">
      <c r="A40560" s="1">
        <v>2080100346527</v>
      </c>
      <c r="B40560" t="s">
        <v>38016</v>
      </c>
    </row>
    <row r="40561" spans="1:2">
      <c r="A40561" s="1">
        <v>2080100346534</v>
      </c>
      <c r="B40561" t="s">
        <v>38017</v>
      </c>
    </row>
    <row r="40562" spans="1:2">
      <c r="A40562" s="1">
        <v>2080100346541</v>
      </c>
      <c r="B40562" t="s">
        <v>38018</v>
      </c>
    </row>
    <row r="40563" spans="1:2">
      <c r="A40563" s="1">
        <v>2080100346558</v>
      </c>
      <c r="B40563" t="s">
        <v>38019</v>
      </c>
    </row>
    <row r="40564" spans="1:2">
      <c r="A40564" s="1">
        <v>2080100346565</v>
      </c>
      <c r="B40564" t="s">
        <v>38020</v>
      </c>
    </row>
    <row r="40565" spans="1:2">
      <c r="A40565" s="1">
        <v>2080100346572</v>
      </c>
      <c r="B40565" t="s">
        <v>38021</v>
      </c>
    </row>
    <row r="40566" spans="1:2">
      <c r="A40566" s="1">
        <v>2080100346589</v>
      </c>
      <c r="B40566" t="s">
        <v>38022</v>
      </c>
    </row>
    <row r="40567" spans="1:2">
      <c r="A40567" s="1">
        <v>2080100346596</v>
      </c>
      <c r="B40567" t="s">
        <v>38023</v>
      </c>
    </row>
    <row r="40568" spans="1:2">
      <c r="A40568" s="1">
        <v>2080100346602</v>
      </c>
      <c r="B40568" t="s">
        <v>38024</v>
      </c>
    </row>
    <row r="40569" spans="1:2">
      <c r="A40569" s="1">
        <v>2080100346619</v>
      </c>
      <c r="B40569" t="s">
        <v>38025</v>
      </c>
    </row>
    <row r="40570" spans="1:2">
      <c r="A40570" s="1">
        <v>2080100346626</v>
      </c>
      <c r="B40570" t="s">
        <v>38026</v>
      </c>
    </row>
    <row r="40571" spans="1:2">
      <c r="A40571" s="1">
        <v>2080100346633</v>
      </c>
      <c r="B40571" t="s">
        <v>38027</v>
      </c>
    </row>
    <row r="40572" spans="1:2">
      <c r="A40572" s="1">
        <v>2080100346640</v>
      </c>
      <c r="B40572" t="s">
        <v>38028</v>
      </c>
    </row>
    <row r="40573" spans="1:2">
      <c r="A40573" s="1">
        <v>2080100346657</v>
      </c>
      <c r="B40573" t="s">
        <v>38029</v>
      </c>
    </row>
    <row r="40574" spans="1:2">
      <c r="A40574" s="1">
        <v>2080100346664</v>
      </c>
      <c r="B40574" t="s">
        <v>38030</v>
      </c>
    </row>
    <row r="40575" spans="1:2">
      <c r="A40575" s="1">
        <v>2080100346671</v>
      </c>
      <c r="B40575" t="s">
        <v>38031</v>
      </c>
    </row>
    <row r="40576" spans="1:2">
      <c r="A40576" s="1">
        <v>2080100346688</v>
      </c>
      <c r="B40576" t="s">
        <v>38032</v>
      </c>
    </row>
    <row r="40577" spans="1:2">
      <c r="A40577" s="1">
        <v>2080100346695</v>
      </c>
      <c r="B40577" t="s">
        <v>38033</v>
      </c>
    </row>
    <row r="40578" spans="1:2">
      <c r="A40578" s="1">
        <v>2080100346701</v>
      </c>
      <c r="B40578" t="s">
        <v>38034</v>
      </c>
    </row>
    <row r="40579" spans="1:2">
      <c r="A40579" s="1">
        <v>2080100346718</v>
      </c>
      <c r="B40579" t="s">
        <v>38035</v>
      </c>
    </row>
    <row r="40580" spans="1:2">
      <c r="A40580" s="1">
        <v>2080100346725</v>
      </c>
      <c r="B40580" t="s">
        <v>38036</v>
      </c>
    </row>
    <row r="40581" spans="1:2">
      <c r="A40581" s="1">
        <v>2080100346732</v>
      </c>
      <c r="B40581" t="s">
        <v>38037</v>
      </c>
    </row>
    <row r="40582" spans="1:2">
      <c r="A40582" s="1">
        <v>2080100346749</v>
      </c>
      <c r="B40582" t="s">
        <v>38038</v>
      </c>
    </row>
    <row r="40583" spans="1:2">
      <c r="A40583" s="1">
        <v>2080100346756</v>
      </c>
      <c r="B40583" t="s">
        <v>38039</v>
      </c>
    </row>
    <row r="40584" spans="1:2">
      <c r="A40584" s="1">
        <v>2080100346763</v>
      </c>
      <c r="B40584" t="s">
        <v>38040</v>
      </c>
    </row>
    <row r="40585" spans="1:2">
      <c r="A40585" s="1">
        <v>2080100346770</v>
      </c>
      <c r="B40585" t="s">
        <v>38041</v>
      </c>
    </row>
    <row r="40586" spans="1:2">
      <c r="A40586" s="1">
        <v>2080100346787</v>
      </c>
      <c r="B40586" t="s">
        <v>38042</v>
      </c>
    </row>
    <row r="40587" spans="1:2">
      <c r="A40587" s="1">
        <v>2080100346794</v>
      </c>
      <c r="B40587" t="s">
        <v>38043</v>
      </c>
    </row>
    <row r="40588" spans="1:2">
      <c r="A40588" s="1">
        <v>2080100346800</v>
      </c>
      <c r="B40588" t="s">
        <v>38044</v>
      </c>
    </row>
    <row r="40589" spans="1:2">
      <c r="A40589" s="1">
        <v>2080100346817</v>
      </c>
      <c r="B40589" t="s">
        <v>38045</v>
      </c>
    </row>
    <row r="40590" spans="1:2">
      <c r="A40590" s="1">
        <v>2080100346824</v>
      </c>
      <c r="B40590" t="s">
        <v>38046</v>
      </c>
    </row>
    <row r="40591" spans="1:2">
      <c r="A40591" s="1">
        <v>2080100346831</v>
      </c>
      <c r="B40591" t="s">
        <v>38047</v>
      </c>
    </row>
    <row r="40592" spans="1:2">
      <c r="A40592" s="1">
        <v>2080100346848</v>
      </c>
      <c r="B40592" t="s">
        <v>38048</v>
      </c>
    </row>
    <row r="40593" spans="1:2">
      <c r="A40593" s="1">
        <v>2080100346855</v>
      </c>
      <c r="B40593" t="s">
        <v>38049</v>
      </c>
    </row>
    <row r="40594" spans="1:2">
      <c r="A40594" s="1">
        <v>2080100346862</v>
      </c>
      <c r="B40594" t="s">
        <v>38050</v>
      </c>
    </row>
    <row r="40595" spans="1:2">
      <c r="A40595" s="1">
        <v>2080100346879</v>
      </c>
      <c r="B40595" t="s">
        <v>23060</v>
      </c>
    </row>
    <row r="40596" spans="1:2">
      <c r="A40596" s="1">
        <v>2080100346886</v>
      </c>
      <c r="B40596" t="s">
        <v>23061</v>
      </c>
    </row>
    <row r="40597" spans="1:2">
      <c r="A40597" s="1">
        <v>2080100346893</v>
      </c>
      <c r="B40597" t="s">
        <v>38051</v>
      </c>
    </row>
    <row r="40598" spans="1:2">
      <c r="A40598" s="1">
        <v>2080100346909</v>
      </c>
      <c r="B40598" t="s">
        <v>38052</v>
      </c>
    </row>
    <row r="40599" spans="1:2">
      <c r="A40599" s="1">
        <v>2080100346916</v>
      </c>
      <c r="B40599" t="s">
        <v>38053</v>
      </c>
    </row>
    <row r="40600" spans="1:2">
      <c r="A40600" s="1">
        <v>2080100346923</v>
      </c>
      <c r="B40600" t="s">
        <v>38054</v>
      </c>
    </row>
    <row r="40601" spans="1:2">
      <c r="A40601" s="1">
        <v>2080100346930</v>
      </c>
      <c r="B40601" t="s">
        <v>38055</v>
      </c>
    </row>
    <row r="40602" spans="1:2">
      <c r="A40602" s="1">
        <v>2080100346947</v>
      </c>
      <c r="B40602" t="s">
        <v>38056</v>
      </c>
    </row>
    <row r="40603" spans="1:2">
      <c r="A40603" s="1">
        <v>2080100346954</v>
      </c>
      <c r="B40603" t="s">
        <v>38057</v>
      </c>
    </row>
    <row r="40604" spans="1:2">
      <c r="A40604" s="1">
        <v>2080100346961</v>
      </c>
      <c r="B40604" t="s">
        <v>38058</v>
      </c>
    </row>
    <row r="40605" spans="1:2">
      <c r="A40605" s="1">
        <v>2080100346978</v>
      </c>
      <c r="B40605" t="s">
        <v>38059</v>
      </c>
    </row>
    <row r="40606" spans="1:2">
      <c r="A40606" s="1">
        <v>2080100346985</v>
      </c>
      <c r="B40606" t="s">
        <v>38060</v>
      </c>
    </row>
    <row r="40607" spans="1:2">
      <c r="A40607" s="1">
        <v>2080100346992</v>
      </c>
      <c r="B40607" t="s">
        <v>38061</v>
      </c>
    </row>
    <row r="40608" spans="1:2">
      <c r="A40608" s="1">
        <v>2080100347005</v>
      </c>
      <c r="B40608" t="s">
        <v>38062</v>
      </c>
    </row>
    <row r="40609" spans="1:2">
      <c r="A40609" s="1">
        <v>2080100347012</v>
      </c>
      <c r="B40609" t="s">
        <v>38063</v>
      </c>
    </row>
    <row r="40610" spans="1:2">
      <c r="A40610" s="1">
        <v>2080100347029</v>
      </c>
      <c r="B40610" t="s">
        <v>38064</v>
      </c>
    </row>
    <row r="40611" spans="1:2">
      <c r="A40611" s="1">
        <v>2080100347036</v>
      </c>
      <c r="B40611" t="s">
        <v>38065</v>
      </c>
    </row>
    <row r="40612" spans="1:2">
      <c r="A40612" s="1">
        <v>2080100347043</v>
      </c>
      <c r="B40612" t="s">
        <v>38066</v>
      </c>
    </row>
    <row r="40613" spans="1:2">
      <c r="A40613" s="1">
        <v>2080100347050</v>
      </c>
      <c r="B40613" t="s">
        <v>38067</v>
      </c>
    </row>
    <row r="40614" spans="1:2">
      <c r="A40614" s="1">
        <v>2080100347067</v>
      </c>
      <c r="B40614" t="s">
        <v>38068</v>
      </c>
    </row>
    <row r="40615" spans="1:2">
      <c r="A40615" s="1">
        <v>2080100347074</v>
      </c>
      <c r="B40615" t="s">
        <v>38069</v>
      </c>
    </row>
    <row r="40616" spans="1:2">
      <c r="A40616" s="1">
        <v>2080100347081</v>
      </c>
      <c r="B40616" t="s">
        <v>38070</v>
      </c>
    </row>
    <row r="40617" spans="1:2">
      <c r="A40617" s="1">
        <v>2080100347098</v>
      </c>
      <c r="B40617" t="s">
        <v>38071</v>
      </c>
    </row>
    <row r="40618" spans="1:2">
      <c r="A40618" s="1">
        <v>2080100347104</v>
      </c>
      <c r="B40618" t="s">
        <v>38072</v>
      </c>
    </row>
    <row r="40619" spans="1:2">
      <c r="A40619" s="1">
        <v>2080100347111</v>
      </c>
      <c r="B40619" t="s">
        <v>38073</v>
      </c>
    </row>
    <row r="40620" spans="1:2">
      <c r="A40620" s="1">
        <v>2080100347128</v>
      </c>
      <c r="B40620" t="s">
        <v>38074</v>
      </c>
    </row>
    <row r="40621" spans="1:2">
      <c r="A40621" s="1">
        <v>2080100347135</v>
      </c>
      <c r="B40621" t="s">
        <v>38075</v>
      </c>
    </row>
    <row r="40622" spans="1:2">
      <c r="A40622" s="1">
        <v>2080100347142</v>
      </c>
      <c r="B40622" t="s">
        <v>38076</v>
      </c>
    </row>
    <row r="40623" spans="1:2">
      <c r="A40623" s="1">
        <v>2080100347159</v>
      </c>
      <c r="B40623" t="s">
        <v>38077</v>
      </c>
    </row>
    <row r="40624" spans="1:2">
      <c r="A40624" s="1">
        <v>2080100347166</v>
      </c>
      <c r="B40624" t="s">
        <v>38078</v>
      </c>
    </row>
    <row r="40625" spans="1:2">
      <c r="A40625" s="1">
        <v>2080100347173</v>
      </c>
      <c r="B40625" t="s">
        <v>38079</v>
      </c>
    </row>
    <row r="40626" spans="1:2">
      <c r="A40626" s="1">
        <v>2080100347180</v>
      </c>
      <c r="B40626" t="s">
        <v>38080</v>
      </c>
    </row>
    <row r="40627" spans="1:2">
      <c r="A40627" s="1">
        <v>2080100347197</v>
      </c>
      <c r="B40627" t="s">
        <v>38081</v>
      </c>
    </row>
    <row r="40628" spans="1:2">
      <c r="A40628" s="1">
        <v>2080100347203</v>
      </c>
      <c r="B40628" t="s">
        <v>38082</v>
      </c>
    </row>
    <row r="40629" spans="1:2">
      <c r="A40629" s="1">
        <v>2080100347210</v>
      </c>
      <c r="B40629" t="s">
        <v>38083</v>
      </c>
    </row>
    <row r="40630" spans="1:2">
      <c r="A40630" s="1">
        <v>2080100347227</v>
      </c>
      <c r="B40630" t="s">
        <v>38084</v>
      </c>
    </row>
    <row r="40631" spans="1:2">
      <c r="A40631" s="1">
        <v>2080100347234</v>
      </c>
      <c r="B40631" t="s">
        <v>38085</v>
      </c>
    </row>
    <row r="40632" spans="1:2">
      <c r="A40632" s="1">
        <v>2080100347241</v>
      </c>
      <c r="B40632" t="s">
        <v>38086</v>
      </c>
    </row>
    <row r="40633" spans="1:2">
      <c r="A40633" s="1">
        <v>2080100347258</v>
      </c>
      <c r="B40633" t="s">
        <v>38087</v>
      </c>
    </row>
    <row r="40634" spans="1:2">
      <c r="A40634" s="1">
        <v>2080100347265</v>
      </c>
      <c r="B40634" t="s">
        <v>38088</v>
      </c>
    </row>
    <row r="40635" spans="1:2">
      <c r="A40635" s="1">
        <v>2080100347272</v>
      </c>
      <c r="B40635" t="s">
        <v>38089</v>
      </c>
    </row>
    <row r="40636" spans="1:2">
      <c r="A40636" s="1">
        <v>2080100347289</v>
      </c>
      <c r="B40636" t="s">
        <v>38090</v>
      </c>
    </row>
    <row r="40637" spans="1:2">
      <c r="A40637" s="1">
        <v>2080100347296</v>
      </c>
      <c r="B40637" t="s">
        <v>38091</v>
      </c>
    </row>
    <row r="40638" spans="1:2">
      <c r="A40638" s="1">
        <v>2080100347302</v>
      </c>
      <c r="B40638" t="s">
        <v>38092</v>
      </c>
    </row>
    <row r="40639" spans="1:2">
      <c r="A40639" s="1">
        <v>2080100347319</v>
      </c>
      <c r="B40639" t="s">
        <v>38093</v>
      </c>
    </row>
    <row r="40640" spans="1:2">
      <c r="A40640" s="1">
        <v>2080100347326</v>
      </c>
      <c r="B40640" t="s">
        <v>38094</v>
      </c>
    </row>
    <row r="40641" spans="1:2">
      <c r="A40641" s="1">
        <v>2080100347333</v>
      </c>
      <c r="B40641" t="s">
        <v>38095</v>
      </c>
    </row>
    <row r="40642" spans="1:2">
      <c r="A40642" s="1">
        <v>2080100347340</v>
      </c>
      <c r="B40642" t="s">
        <v>38096</v>
      </c>
    </row>
    <row r="40643" spans="1:2">
      <c r="A40643" s="1">
        <v>2080100347357</v>
      </c>
      <c r="B40643" t="s">
        <v>38097</v>
      </c>
    </row>
    <row r="40644" spans="1:2">
      <c r="A40644" s="1">
        <v>2080100347364</v>
      </c>
      <c r="B40644" t="s">
        <v>38098</v>
      </c>
    </row>
    <row r="40645" spans="1:2">
      <c r="A40645" s="1">
        <v>2080100347371</v>
      </c>
      <c r="B40645" t="s">
        <v>38099</v>
      </c>
    </row>
    <row r="40646" spans="1:2">
      <c r="A40646" s="1">
        <v>2080100347388</v>
      </c>
      <c r="B40646" t="s">
        <v>38100</v>
      </c>
    </row>
    <row r="40647" spans="1:2">
      <c r="A40647" s="1">
        <v>2080100347395</v>
      </c>
      <c r="B40647" t="s">
        <v>38101</v>
      </c>
    </row>
    <row r="40648" spans="1:2">
      <c r="A40648" s="1">
        <v>2080100347401</v>
      </c>
      <c r="B40648" t="s">
        <v>38102</v>
      </c>
    </row>
    <row r="40649" spans="1:2">
      <c r="A40649" s="1">
        <v>2080100347418</v>
      </c>
      <c r="B40649" t="s">
        <v>38103</v>
      </c>
    </row>
    <row r="40650" spans="1:2">
      <c r="A40650" s="1">
        <v>2080100347425</v>
      </c>
      <c r="B40650" t="s">
        <v>38104</v>
      </c>
    </row>
    <row r="40651" spans="1:2">
      <c r="A40651" s="1">
        <v>2080100347432</v>
      </c>
      <c r="B40651" t="s">
        <v>38105</v>
      </c>
    </row>
    <row r="40652" spans="1:2">
      <c r="A40652" s="1">
        <v>2080100347449</v>
      </c>
      <c r="B40652" t="s">
        <v>38106</v>
      </c>
    </row>
    <row r="40653" spans="1:2">
      <c r="A40653" s="1">
        <v>2080100347456</v>
      </c>
      <c r="B40653" t="s">
        <v>38107</v>
      </c>
    </row>
    <row r="40654" spans="1:2">
      <c r="A40654" s="1">
        <v>2080100347463</v>
      </c>
      <c r="B40654" t="s">
        <v>38108</v>
      </c>
    </row>
    <row r="40655" spans="1:2">
      <c r="A40655" s="1">
        <v>2080100347470</v>
      </c>
      <c r="B40655" t="s">
        <v>38109</v>
      </c>
    </row>
    <row r="40656" spans="1:2">
      <c r="A40656" s="1">
        <v>2080100347487</v>
      </c>
      <c r="B40656" t="s">
        <v>38110</v>
      </c>
    </row>
    <row r="40657" spans="1:2">
      <c r="A40657" s="1">
        <v>2080100347494</v>
      </c>
      <c r="B40657" t="s">
        <v>38111</v>
      </c>
    </row>
    <row r="40658" spans="1:2">
      <c r="A40658" s="1">
        <v>2080100347500</v>
      </c>
      <c r="B40658" t="s">
        <v>38112</v>
      </c>
    </row>
    <row r="40659" spans="1:2">
      <c r="A40659" s="1">
        <v>2080100347517</v>
      </c>
      <c r="B40659" t="s">
        <v>38113</v>
      </c>
    </row>
    <row r="40660" spans="1:2">
      <c r="A40660" s="1">
        <v>2080100347524</v>
      </c>
      <c r="B40660" t="s">
        <v>38114</v>
      </c>
    </row>
    <row r="40661" spans="1:2">
      <c r="A40661" s="1">
        <v>2080100347531</v>
      </c>
      <c r="B40661" t="s">
        <v>38115</v>
      </c>
    </row>
    <row r="40662" spans="1:2">
      <c r="A40662" s="1">
        <v>2080100347548</v>
      </c>
      <c r="B40662" t="s">
        <v>38116</v>
      </c>
    </row>
    <row r="40663" spans="1:2">
      <c r="A40663" s="1">
        <v>2080100347555</v>
      </c>
      <c r="B40663" t="s">
        <v>25233</v>
      </c>
    </row>
    <row r="40664" spans="1:2">
      <c r="A40664" s="1">
        <v>2080100347562</v>
      </c>
      <c r="B40664" t="s">
        <v>25234</v>
      </c>
    </row>
    <row r="40665" spans="1:2">
      <c r="A40665" s="1">
        <v>2080100347579</v>
      </c>
      <c r="B40665" t="s">
        <v>25235</v>
      </c>
    </row>
    <row r="40666" spans="1:2">
      <c r="A40666" s="1">
        <v>2080100347586</v>
      </c>
      <c r="B40666" t="s">
        <v>25236</v>
      </c>
    </row>
    <row r="40667" spans="1:2">
      <c r="A40667" s="1">
        <v>2080100347593</v>
      </c>
      <c r="B40667" t="s">
        <v>25237</v>
      </c>
    </row>
    <row r="40668" spans="1:2">
      <c r="A40668" s="1">
        <v>2080100347609</v>
      </c>
      <c r="B40668" t="s">
        <v>38117</v>
      </c>
    </row>
    <row r="40669" spans="1:2">
      <c r="A40669" s="1">
        <v>2080100347616</v>
      </c>
      <c r="B40669" t="s">
        <v>25239</v>
      </c>
    </row>
    <row r="40670" spans="1:2">
      <c r="A40670" s="1">
        <v>2080100347623</v>
      </c>
      <c r="B40670" t="s">
        <v>38118</v>
      </c>
    </row>
    <row r="40671" spans="1:2">
      <c r="A40671" s="1">
        <v>2080100347630</v>
      </c>
      <c r="B40671" t="s">
        <v>38119</v>
      </c>
    </row>
    <row r="40672" spans="1:2">
      <c r="A40672" s="1">
        <v>2080100347647</v>
      </c>
      <c r="B40672" t="s">
        <v>38120</v>
      </c>
    </row>
    <row r="40673" spans="1:2">
      <c r="A40673" s="1">
        <v>2080100347654</v>
      </c>
      <c r="B40673" t="s">
        <v>38121</v>
      </c>
    </row>
    <row r="40674" spans="1:2">
      <c r="A40674" s="1">
        <v>2080100347661</v>
      </c>
      <c r="B40674" t="s">
        <v>38122</v>
      </c>
    </row>
    <row r="40675" spans="1:2">
      <c r="A40675" s="1">
        <v>2080100347678</v>
      </c>
      <c r="B40675" t="s">
        <v>38123</v>
      </c>
    </row>
    <row r="40676" spans="1:2">
      <c r="A40676" s="1">
        <v>2080100347685</v>
      </c>
      <c r="B40676" t="s">
        <v>38124</v>
      </c>
    </row>
    <row r="40677" spans="1:2">
      <c r="A40677" s="1">
        <v>2080100347692</v>
      </c>
      <c r="B40677" t="s">
        <v>38125</v>
      </c>
    </row>
    <row r="40678" spans="1:2">
      <c r="A40678" s="1">
        <v>2080100347708</v>
      </c>
      <c r="B40678" t="s">
        <v>38126</v>
      </c>
    </row>
    <row r="40679" spans="1:2">
      <c r="A40679" s="1">
        <v>2080100347715</v>
      </c>
      <c r="B40679" t="s">
        <v>38127</v>
      </c>
    </row>
    <row r="40680" spans="1:2">
      <c r="A40680" s="1">
        <v>2080100347722</v>
      </c>
      <c r="B40680" t="s">
        <v>38128</v>
      </c>
    </row>
    <row r="40681" spans="1:2">
      <c r="A40681" s="1">
        <v>2080100347739</v>
      </c>
      <c r="B40681" t="s">
        <v>38129</v>
      </c>
    </row>
    <row r="40682" spans="1:2">
      <c r="A40682" s="1">
        <v>2080100347746</v>
      </c>
      <c r="B40682" t="s">
        <v>38130</v>
      </c>
    </row>
    <row r="40683" spans="1:2">
      <c r="A40683" s="1">
        <v>2080100347753</v>
      </c>
      <c r="B40683" t="s">
        <v>38131</v>
      </c>
    </row>
    <row r="40684" spans="1:2">
      <c r="A40684" s="1">
        <v>2080100347760</v>
      </c>
      <c r="B40684" t="s">
        <v>38132</v>
      </c>
    </row>
    <row r="40685" spans="1:2">
      <c r="A40685" s="1">
        <v>2080100347777</v>
      </c>
      <c r="B40685" t="s">
        <v>38133</v>
      </c>
    </row>
    <row r="40686" spans="1:2">
      <c r="A40686" s="1">
        <v>2080100347784</v>
      </c>
      <c r="B40686" t="s">
        <v>38134</v>
      </c>
    </row>
    <row r="40687" spans="1:2">
      <c r="A40687" s="1">
        <v>2080100347791</v>
      </c>
      <c r="B40687" t="s">
        <v>38135</v>
      </c>
    </row>
    <row r="40688" spans="1:2">
      <c r="A40688" s="1">
        <v>2080100347807</v>
      </c>
      <c r="B40688" t="s">
        <v>38136</v>
      </c>
    </row>
    <row r="40689" spans="1:2">
      <c r="A40689" s="1">
        <v>2080100347814</v>
      </c>
      <c r="B40689" t="s">
        <v>38137</v>
      </c>
    </row>
    <row r="40690" spans="1:2">
      <c r="A40690" s="1">
        <v>2080100347821</v>
      </c>
      <c r="B40690" t="s">
        <v>38138</v>
      </c>
    </row>
    <row r="40691" spans="1:2">
      <c r="A40691" s="1">
        <v>2080100347838</v>
      </c>
      <c r="B40691" t="s">
        <v>38139</v>
      </c>
    </row>
    <row r="40692" spans="1:2">
      <c r="A40692" s="1">
        <v>2080100347845</v>
      </c>
      <c r="B40692" t="s">
        <v>38140</v>
      </c>
    </row>
    <row r="40693" spans="1:2">
      <c r="A40693" s="1">
        <v>2080100347852</v>
      </c>
      <c r="B40693" t="s">
        <v>38141</v>
      </c>
    </row>
    <row r="40694" spans="1:2">
      <c r="A40694" s="1">
        <v>2080100347869</v>
      </c>
      <c r="B40694" t="s">
        <v>38142</v>
      </c>
    </row>
    <row r="40695" spans="1:2">
      <c r="A40695" s="1">
        <v>2080100347876</v>
      </c>
      <c r="B40695" t="s">
        <v>38143</v>
      </c>
    </row>
    <row r="40696" spans="1:2">
      <c r="A40696" s="1">
        <v>2080100347883</v>
      </c>
      <c r="B40696" t="s">
        <v>38144</v>
      </c>
    </row>
    <row r="40697" spans="1:2">
      <c r="A40697" s="1">
        <v>2080100347890</v>
      </c>
      <c r="B40697" t="s">
        <v>38145</v>
      </c>
    </row>
    <row r="40698" spans="1:2">
      <c r="A40698" s="1">
        <v>2080100347906</v>
      </c>
      <c r="B40698" t="s">
        <v>38146</v>
      </c>
    </row>
    <row r="40699" spans="1:2">
      <c r="A40699" s="1">
        <v>2080100347913</v>
      </c>
      <c r="B40699" t="s">
        <v>38147</v>
      </c>
    </row>
    <row r="40700" spans="1:2">
      <c r="A40700" s="1">
        <v>2080100347920</v>
      </c>
      <c r="B40700" t="s">
        <v>38148</v>
      </c>
    </row>
    <row r="40701" spans="1:2">
      <c r="A40701" s="1">
        <v>2080100347937</v>
      </c>
      <c r="B40701" t="s">
        <v>38149</v>
      </c>
    </row>
    <row r="40702" spans="1:2">
      <c r="A40702" s="1">
        <v>2080100347944</v>
      </c>
      <c r="B40702" t="s">
        <v>38150</v>
      </c>
    </row>
    <row r="40703" spans="1:2">
      <c r="A40703" s="1">
        <v>2080100347951</v>
      </c>
      <c r="B40703" t="s">
        <v>38151</v>
      </c>
    </row>
    <row r="40704" spans="1:2">
      <c r="A40704" s="1">
        <v>2080100347968</v>
      </c>
      <c r="B40704" t="s">
        <v>38152</v>
      </c>
    </row>
    <row r="40705" spans="1:2">
      <c r="A40705" s="1">
        <v>2080100347975</v>
      </c>
      <c r="B40705" t="s">
        <v>38153</v>
      </c>
    </row>
    <row r="40706" spans="1:2">
      <c r="A40706" s="1">
        <v>2080100347982</v>
      </c>
      <c r="B40706" t="s">
        <v>38154</v>
      </c>
    </row>
    <row r="40707" spans="1:2">
      <c r="A40707" s="1">
        <v>2080100347999</v>
      </c>
      <c r="B40707" t="s">
        <v>38155</v>
      </c>
    </row>
    <row r="40708" spans="1:2">
      <c r="A40708" s="1">
        <v>2080100348002</v>
      </c>
      <c r="B40708" t="s">
        <v>38156</v>
      </c>
    </row>
    <row r="40709" spans="1:2">
      <c r="A40709" s="1">
        <v>2080100348019</v>
      </c>
      <c r="B40709" t="s">
        <v>38157</v>
      </c>
    </row>
    <row r="40710" spans="1:2">
      <c r="A40710" s="1">
        <v>2080100348026</v>
      </c>
      <c r="B40710" t="s">
        <v>38158</v>
      </c>
    </row>
    <row r="40711" spans="1:2">
      <c r="A40711" s="1">
        <v>2080100348033</v>
      </c>
      <c r="B40711" t="s">
        <v>38159</v>
      </c>
    </row>
    <row r="40712" spans="1:2">
      <c r="A40712" s="1">
        <v>2080100348040</v>
      </c>
      <c r="B40712" t="s">
        <v>38160</v>
      </c>
    </row>
    <row r="40713" spans="1:2">
      <c r="A40713" s="1">
        <v>2080100348057</v>
      </c>
      <c r="B40713" t="s">
        <v>38161</v>
      </c>
    </row>
    <row r="40714" spans="1:2">
      <c r="A40714" s="1">
        <v>2080100348064</v>
      </c>
      <c r="B40714" t="s">
        <v>38162</v>
      </c>
    </row>
    <row r="40715" spans="1:2">
      <c r="A40715" s="1">
        <v>2080100348071</v>
      </c>
      <c r="B40715" t="s">
        <v>38163</v>
      </c>
    </row>
    <row r="40716" spans="1:2">
      <c r="A40716" s="1">
        <v>2080100348088</v>
      </c>
      <c r="B40716" t="s">
        <v>38164</v>
      </c>
    </row>
    <row r="40717" spans="1:2">
      <c r="A40717" s="1">
        <v>2080100348095</v>
      </c>
      <c r="B40717" t="s">
        <v>38165</v>
      </c>
    </row>
    <row r="40718" spans="1:2">
      <c r="A40718" s="1">
        <v>2080100348101</v>
      </c>
      <c r="B40718" t="s">
        <v>38166</v>
      </c>
    </row>
    <row r="40719" spans="1:2">
      <c r="A40719" s="1">
        <v>2080100348118</v>
      </c>
      <c r="B40719" t="s">
        <v>38167</v>
      </c>
    </row>
    <row r="40720" spans="1:2">
      <c r="A40720" s="1">
        <v>2080100348125</v>
      </c>
      <c r="B40720" t="s">
        <v>38168</v>
      </c>
    </row>
    <row r="40721" spans="1:2">
      <c r="A40721" s="1">
        <v>2080100348132</v>
      </c>
      <c r="B40721" t="s">
        <v>38169</v>
      </c>
    </row>
    <row r="40722" spans="1:2">
      <c r="A40722" s="1">
        <v>2080100348149</v>
      </c>
      <c r="B40722" t="s">
        <v>38170</v>
      </c>
    </row>
    <row r="40723" spans="1:2">
      <c r="A40723" s="1">
        <v>2080100348156</v>
      </c>
      <c r="B40723" t="s">
        <v>38171</v>
      </c>
    </row>
    <row r="40724" spans="1:2">
      <c r="A40724" s="1">
        <v>2080100348163</v>
      </c>
      <c r="B40724" t="s">
        <v>38172</v>
      </c>
    </row>
    <row r="40725" spans="1:2">
      <c r="A40725" s="1">
        <v>2080100348170</v>
      </c>
      <c r="B40725" t="s">
        <v>38173</v>
      </c>
    </row>
    <row r="40726" spans="1:2">
      <c r="A40726" s="1">
        <v>2080100348187</v>
      </c>
      <c r="B40726" t="s">
        <v>38174</v>
      </c>
    </row>
    <row r="40727" spans="1:2">
      <c r="A40727" s="1">
        <v>2080100348194</v>
      </c>
      <c r="B40727" t="s">
        <v>38175</v>
      </c>
    </row>
    <row r="40728" spans="1:2">
      <c r="A40728" s="1">
        <v>2080100348200</v>
      </c>
      <c r="B40728" t="s">
        <v>38176</v>
      </c>
    </row>
    <row r="40729" spans="1:2">
      <c r="A40729" s="1">
        <v>2080100348217</v>
      </c>
      <c r="B40729" t="s">
        <v>38177</v>
      </c>
    </row>
    <row r="40730" spans="1:2">
      <c r="A40730" s="1">
        <v>2080100348224</v>
      </c>
      <c r="B40730" t="s">
        <v>38178</v>
      </c>
    </row>
    <row r="40731" spans="1:2">
      <c r="A40731" s="1">
        <v>2080100348231</v>
      </c>
      <c r="B40731" t="s">
        <v>38179</v>
      </c>
    </row>
    <row r="40732" spans="1:2">
      <c r="A40732" s="1">
        <v>2080100348248</v>
      </c>
      <c r="B40732" t="s">
        <v>38180</v>
      </c>
    </row>
    <row r="40733" spans="1:2">
      <c r="A40733" s="1">
        <v>2080100348255</v>
      </c>
      <c r="B40733" t="s">
        <v>38181</v>
      </c>
    </row>
    <row r="40734" spans="1:2">
      <c r="A40734" s="1">
        <v>2080100348262</v>
      </c>
      <c r="B40734" t="s">
        <v>38182</v>
      </c>
    </row>
    <row r="40735" spans="1:2">
      <c r="A40735" s="1">
        <v>2080100348279</v>
      </c>
      <c r="B40735" t="s">
        <v>38183</v>
      </c>
    </row>
    <row r="40736" spans="1:2">
      <c r="A40736" s="1">
        <v>2080100348286</v>
      </c>
      <c r="B40736" t="s">
        <v>38184</v>
      </c>
    </row>
    <row r="40737" spans="1:2">
      <c r="A40737" s="1">
        <v>2080100348293</v>
      </c>
      <c r="B40737" t="s">
        <v>38185</v>
      </c>
    </row>
    <row r="40738" spans="1:2">
      <c r="A40738" s="1">
        <v>2080100348309</v>
      </c>
      <c r="B40738" t="s">
        <v>38186</v>
      </c>
    </row>
    <row r="40739" spans="1:2">
      <c r="A40739" s="1">
        <v>2080100348316</v>
      </c>
      <c r="B40739" t="s">
        <v>38187</v>
      </c>
    </row>
    <row r="40740" spans="1:2">
      <c r="A40740" s="1">
        <v>2080100348323</v>
      </c>
      <c r="B40740" t="s">
        <v>38188</v>
      </c>
    </row>
    <row r="40741" spans="1:2">
      <c r="A40741" s="1">
        <v>2080100348330</v>
      </c>
      <c r="B40741" t="s">
        <v>38189</v>
      </c>
    </row>
    <row r="40742" spans="1:2">
      <c r="A40742" s="1">
        <v>2080100348347</v>
      </c>
      <c r="B40742" t="s">
        <v>38190</v>
      </c>
    </row>
    <row r="40743" spans="1:2">
      <c r="A40743" s="1">
        <v>2080100348354</v>
      </c>
      <c r="B40743" t="s">
        <v>38191</v>
      </c>
    </row>
    <row r="40744" spans="1:2">
      <c r="A40744" s="1">
        <v>2080100348361</v>
      </c>
      <c r="B40744" t="s">
        <v>38192</v>
      </c>
    </row>
    <row r="40745" spans="1:2">
      <c r="A40745" s="1">
        <v>2080100348378</v>
      </c>
      <c r="B40745" t="s">
        <v>38193</v>
      </c>
    </row>
    <row r="40746" spans="1:2">
      <c r="A40746" s="1">
        <v>2080100348385</v>
      </c>
      <c r="B40746" t="s">
        <v>38194</v>
      </c>
    </row>
    <row r="40747" spans="1:2">
      <c r="A40747" s="1">
        <v>2080100348392</v>
      </c>
      <c r="B40747" t="s">
        <v>38195</v>
      </c>
    </row>
    <row r="40748" spans="1:2">
      <c r="A40748" s="1">
        <v>2080100348408</v>
      </c>
      <c r="B40748" t="s">
        <v>38196</v>
      </c>
    </row>
    <row r="40749" spans="1:2">
      <c r="A40749" s="1">
        <v>2080100348415</v>
      </c>
      <c r="B40749" t="s">
        <v>38197</v>
      </c>
    </row>
    <row r="40750" spans="1:2">
      <c r="A40750" s="1">
        <v>2080100348422</v>
      </c>
      <c r="B40750" t="s">
        <v>38198</v>
      </c>
    </row>
    <row r="40751" spans="1:2">
      <c r="A40751" s="1">
        <v>2080100348439</v>
      </c>
      <c r="B40751" t="s">
        <v>38199</v>
      </c>
    </row>
    <row r="40752" spans="1:2">
      <c r="A40752" s="1">
        <v>2080100348446</v>
      </c>
      <c r="B40752" t="s">
        <v>38200</v>
      </c>
    </row>
    <row r="40753" spans="1:2">
      <c r="A40753" s="1">
        <v>2080100348453</v>
      </c>
      <c r="B40753" t="s">
        <v>38201</v>
      </c>
    </row>
    <row r="40754" spans="1:2">
      <c r="A40754" s="1">
        <v>2080100348460</v>
      </c>
      <c r="B40754" t="s">
        <v>38202</v>
      </c>
    </row>
    <row r="40755" spans="1:2">
      <c r="A40755" s="1">
        <v>2080100348477</v>
      </c>
      <c r="B40755" t="s">
        <v>38203</v>
      </c>
    </row>
    <row r="40756" spans="1:2">
      <c r="A40756" s="1">
        <v>2080100348484</v>
      </c>
      <c r="B40756" t="s">
        <v>38204</v>
      </c>
    </row>
    <row r="40757" spans="1:2">
      <c r="A40757" s="1">
        <v>2080100348491</v>
      </c>
      <c r="B40757" t="s">
        <v>38205</v>
      </c>
    </row>
    <row r="40758" spans="1:2">
      <c r="A40758" s="1">
        <v>2080100348507</v>
      </c>
      <c r="B40758" t="s">
        <v>38206</v>
      </c>
    </row>
    <row r="40759" spans="1:2">
      <c r="A40759" s="1">
        <v>2080100348514</v>
      </c>
      <c r="B40759" t="s">
        <v>38207</v>
      </c>
    </row>
    <row r="40760" spans="1:2">
      <c r="A40760" s="1">
        <v>2080100348521</v>
      </c>
      <c r="B40760" t="s">
        <v>38208</v>
      </c>
    </row>
    <row r="40761" spans="1:2">
      <c r="A40761" s="1">
        <v>2080100348538</v>
      </c>
      <c r="B40761" t="s">
        <v>38209</v>
      </c>
    </row>
    <row r="40762" spans="1:2">
      <c r="A40762" s="1">
        <v>2080100348545</v>
      </c>
      <c r="B40762" t="s">
        <v>38210</v>
      </c>
    </row>
    <row r="40763" spans="1:2">
      <c r="A40763" s="1">
        <v>2080100348552</v>
      </c>
      <c r="B40763" t="s">
        <v>38211</v>
      </c>
    </row>
    <row r="40764" spans="1:2">
      <c r="A40764" s="1">
        <v>2080100348569</v>
      </c>
      <c r="B40764" t="s">
        <v>38212</v>
      </c>
    </row>
    <row r="40765" spans="1:2">
      <c r="A40765" s="1">
        <v>2080100348576</v>
      </c>
      <c r="B40765" t="s">
        <v>38213</v>
      </c>
    </row>
    <row r="40766" spans="1:2">
      <c r="A40766" s="1">
        <v>2080100348583</v>
      </c>
      <c r="B40766" t="s">
        <v>38214</v>
      </c>
    </row>
    <row r="40767" spans="1:2">
      <c r="A40767" s="1">
        <v>2080100348590</v>
      </c>
      <c r="B40767" t="s">
        <v>38215</v>
      </c>
    </row>
    <row r="40768" spans="1:2">
      <c r="A40768" s="1">
        <v>2080100348606</v>
      </c>
      <c r="B40768" t="s">
        <v>38216</v>
      </c>
    </row>
    <row r="40769" spans="1:2">
      <c r="A40769" s="1">
        <v>2080100348613</v>
      </c>
      <c r="B40769" t="s">
        <v>38217</v>
      </c>
    </row>
    <row r="40770" spans="1:2">
      <c r="A40770" s="1">
        <v>2080100348620</v>
      </c>
      <c r="B40770" t="s">
        <v>38218</v>
      </c>
    </row>
    <row r="40771" spans="1:2">
      <c r="A40771" s="1">
        <v>2080100348637</v>
      </c>
      <c r="B40771" t="s">
        <v>38219</v>
      </c>
    </row>
    <row r="40772" spans="1:2">
      <c r="A40772" s="1">
        <v>2080100348644</v>
      </c>
      <c r="B40772" t="e">
        <f>+GIA12-PAINT AUTOMOTIVE ENAMEL SPHERO QRT WHITE</f>
        <v>#NAME?</v>
      </c>
    </row>
    <row r="40773" spans="1:2">
      <c r="A40773" s="1">
        <v>2080100348651</v>
      </c>
      <c r="B40773" t="s">
        <v>38220</v>
      </c>
    </row>
    <row r="40774" spans="1:2">
      <c r="A40774" s="1">
        <v>2080100348668</v>
      </c>
      <c r="B40774" t="s">
        <v>38221</v>
      </c>
    </row>
    <row r="40775" spans="1:2">
      <c r="A40775" s="1">
        <v>2080100348675</v>
      </c>
      <c r="B40775" t="s">
        <v>38222</v>
      </c>
    </row>
    <row r="40776" spans="1:2">
      <c r="A40776" s="1">
        <v>2080100348682</v>
      </c>
      <c r="B40776" t="s">
        <v>38223</v>
      </c>
    </row>
    <row r="40777" spans="1:2">
      <c r="A40777" s="1">
        <v>2080100348699</v>
      </c>
      <c r="B40777" t="s">
        <v>38224</v>
      </c>
    </row>
    <row r="40778" spans="1:2">
      <c r="A40778" s="1">
        <v>2080100348705</v>
      </c>
      <c r="B40778" t="s">
        <v>38225</v>
      </c>
    </row>
    <row r="40779" spans="1:2">
      <c r="A40779" s="1">
        <v>2080100348712</v>
      </c>
      <c r="B40779" t="s">
        <v>38226</v>
      </c>
    </row>
    <row r="40780" spans="1:2">
      <c r="A40780" s="1">
        <v>2080100348729</v>
      </c>
      <c r="B40780" t="s">
        <v>38227</v>
      </c>
    </row>
    <row r="40781" spans="1:2">
      <c r="A40781" s="1">
        <v>2080100348736</v>
      </c>
      <c r="B40781" t="s">
        <v>38228</v>
      </c>
    </row>
    <row r="40782" spans="1:2">
      <c r="A40782" s="1">
        <v>2080100348743</v>
      </c>
      <c r="B40782" t="s">
        <v>38229</v>
      </c>
    </row>
    <row r="40783" spans="1:2">
      <c r="A40783" s="1">
        <v>2080100348750</v>
      </c>
      <c r="B40783" t="s">
        <v>38230</v>
      </c>
    </row>
    <row r="40784" spans="1:2">
      <c r="A40784" s="1">
        <v>2080100348767</v>
      </c>
      <c r="B40784" t="s">
        <v>38231</v>
      </c>
    </row>
    <row r="40785" spans="1:2">
      <c r="A40785" s="1">
        <v>2080100348774</v>
      </c>
      <c r="B40785" t="s">
        <v>38232</v>
      </c>
    </row>
    <row r="40786" spans="1:2">
      <c r="A40786" s="1">
        <v>2080100348781</v>
      </c>
      <c r="B40786" t="s">
        <v>38233</v>
      </c>
    </row>
    <row r="40787" spans="1:2">
      <c r="A40787" s="1">
        <v>2080100348798</v>
      </c>
      <c r="B40787" t="s">
        <v>38234</v>
      </c>
    </row>
    <row r="40788" spans="1:2">
      <c r="A40788" s="1">
        <v>2080100348804</v>
      </c>
      <c r="B40788" t="s">
        <v>38235</v>
      </c>
    </row>
    <row r="40789" spans="1:2">
      <c r="A40789" s="1">
        <v>2080100348811</v>
      </c>
      <c r="B40789" t="s">
        <v>38236</v>
      </c>
    </row>
    <row r="40790" spans="1:2">
      <c r="A40790" s="1">
        <v>2080100348828</v>
      </c>
      <c r="B40790" t="s">
        <v>38237</v>
      </c>
    </row>
    <row r="40791" spans="1:2">
      <c r="A40791" s="1">
        <v>2080100348835</v>
      </c>
      <c r="B40791" t="s">
        <v>38238</v>
      </c>
    </row>
    <row r="40792" spans="1:2">
      <c r="A40792" s="1">
        <v>2080100348842</v>
      </c>
      <c r="B40792" t="s">
        <v>38239</v>
      </c>
    </row>
    <row r="40793" spans="1:2">
      <c r="A40793" s="1">
        <v>2080100348859</v>
      </c>
      <c r="B40793" t="s">
        <v>38240</v>
      </c>
    </row>
    <row r="40794" spans="1:2">
      <c r="A40794" s="1">
        <v>2080100348866</v>
      </c>
      <c r="B40794" t="s">
        <v>38241</v>
      </c>
    </row>
    <row r="40795" spans="1:2">
      <c r="A40795" s="1">
        <v>2080100348873</v>
      </c>
      <c r="B40795" t="s">
        <v>38242</v>
      </c>
    </row>
    <row r="40796" spans="1:2">
      <c r="A40796" s="1">
        <v>2080100348880</v>
      </c>
      <c r="B40796" t="s">
        <v>38243</v>
      </c>
    </row>
    <row r="40797" spans="1:2">
      <c r="A40797" s="1">
        <v>2080100348897</v>
      </c>
      <c r="B40797" t="s">
        <v>38244</v>
      </c>
    </row>
    <row r="40798" spans="1:2">
      <c r="A40798" s="1">
        <v>2080100348903</v>
      </c>
      <c r="B40798" t="s">
        <v>38245</v>
      </c>
    </row>
    <row r="40799" spans="1:2">
      <c r="A40799" s="1">
        <v>2080100348910</v>
      </c>
      <c r="B40799" t="s">
        <v>38246</v>
      </c>
    </row>
    <row r="40800" spans="1:2">
      <c r="A40800" s="1">
        <v>2080100348927</v>
      </c>
      <c r="B40800" t="s">
        <v>38247</v>
      </c>
    </row>
    <row r="40801" spans="1:2">
      <c r="A40801" s="1">
        <v>2080100348934</v>
      </c>
      <c r="B40801" t="s">
        <v>38248</v>
      </c>
    </row>
    <row r="40802" spans="1:2">
      <c r="A40802" s="1">
        <v>2080100348941</v>
      </c>
      <c r="B40802" t="s">
        <v>38249</v>
      </c>
    </row>
    <row r="40803" spans="1:2">
      <c r="A40803" s="1">
        <v>2080100348958</v>
      </c>
      <c r="B40803" t="s">
        <v>38250</v>
      </c>
    </row>
    <row r="40804" spans="1:2">
      <c r="A40804" s="1">
        <v>2080100348965</v>
      </c>
      <c r="B40804" t="s">
        <v>38251</v>
      </c>
    </row>
    <row r="40805" spans="1:2">
      <c r="A40805" s="1">
        <v>2080100348972</v>
      </c>
      <c r="B40805" t="s">
        <v>38252</v>
      </c>
    </row>
    <row r="40806" spans="1:2">
      <c r="A40806" s="1">
        <v>2080100348989</v>
      </c>
      <c r="B40806" t="s">
        <v>38253</v>
      </c>
    </row>
    <row r="40807" spans="1:2">
      <c r="A40807" s="1">
        <v>2080100348996</v>
      </c>
      <c r="B40807" t="s">
        <v>38254</v>
      </c>
    </row>
    <row r="40808" spans="1:2">
      <c r="A40808" s="1">
        <v>2080100349009</v>
      </c>
      <c r="B40808" t="s">
        <v>38255</v>
      </c>
    </row>
    <row r="40809" spans="1:2">
      <c r="A40809" s="1">
        <v>2080100349016</v>
      </c>
      <c r="B40809" t="s">
        <v>38256</v>
      </c>
    </row>
    <row r="40810" spans="1:2">
      <c r="A40810" s="1">
        <v>2080100349023</v>
      </c>
      <c r="B40810" t="s">
        <v>38257</v>
      </c>
    </row>
    <row r="40811" spans="1:2">
      <c r="A40811" s="1">
        <v>2080100349030</v>
      </c>
      <c r="B40811" t="s">
        <v>38258</v>
      </c>
    </row>
    <row r="40812" spans="1:2">
      <c r="A40812" s="1">
        <v>2080100349047</v>
      </c>
      <c r="B40812" t="s">
        <v>38259</v>
      </c>
    </row>
    <row r="40813" spans="1:2">
      <c r="A40813" s="1">
        <v>2080100349054</v>
      </c>
      <c r="B40813" t="s">
        <v>38260</v>
      </c>
    </row>
    <row r="40814" spans="1:2">
      <c r="A40814" s="1">
        <v>2080100349061</v>
      </c>
      <c r="B40814" t="s">
        <v>38261</v>
      </c>
    </row>
    <row r="40815" spans="1:2">
      <c r="A40815" s="1">
        <v>2080100349078</v>
      </c>
      <c r="B40815" t="s">
        <v>38262</v>
      </c>
    </row>
    <row r="40816" spans="1:2">
      <c r="A40816" s="1">
        <v>2080100349085</v>
      </c>
      <c r="B40816" t="s">
        <v>38263</v>
      </c>
    </row>
    <row r="40817" spans="1:2">
      <c r="A40817" s="1">
        <v>2080100349092</v>
      </c>
      <c r="B40817" t="s">
        <v>38264</v>
      </c>
    </row>
    <row r="40818" spans="1:2">
      <c r="A40818" s="1">
        <v>2080100349108</v>
      </c>
      <c r="B40818" t="s">
        <v>38265</v>
      </c>
    </row>
    <row r="40819" spans="1:2">
      <c r="A40819" s="1">
        <v>2080100349115</v>
      </c>
      <c r="B40819" t="s">
        <v>38266</v>
      </c>
    </row>
    <row r="40820" spans="1:2">
      <c r="A40820" s="1">
        <v>2080100349122</v>
      </c>
      <c r="B40820" t="s">
        <v>38267</v>
      </c>
    </row>
    <row r="40821" spans="1:2">
      <c r="A40821" s="1">
        <v>2080100349139</v>
      </c>
      <c r="B40821" t="s">
        <v>38268</v>
      </c>
    </row>
    <row r="40822" spans="1:2">
      <c r="A40822" s="1">
        <v>2080100349146</v>
      </c>
      <c r="B40822" t="s">
        <v>38269</v>
      </c>
    </row>
    <row r="40823" spans="1:2">
      <c r="A40823" s="1">
        <v>2080100349153</v>
      </c>
      <c r="B40823" t="s">
        <v>38270</v>
      </c>
    </row>
    <row r="40824" spans="1:2">
      <c r="A40824" s="1">
        <v>2080100349160</v>
      </c>
      <c r="B40824" t="s">
        <v>38271</v>
      </c>
    </row>
    <row r="40825" spans="1:2">
      <c r="A40825" s="1">
        <v>2080100349177</v>
      </c>
      <c r="B40825" t="s">
        <v>38272</v>
      </c>
    </row>
    <row r="40826" spans="1:2">
      <c r="A40826" s="1">
        <v>2080100349184</v>
      </c>
      <c r="B40826" t="s">
        <v>38273</v>
      </c>
    </row>
    <row r="40827" spans="1:2">
      <c r="A40827" s="1">
        <v>2080100349191</v>
      </c>
      <c r="B40827" t="s">
        <v>38274</v>
      </c>
    </row>
    <row r="40828" spans="1:2">
      <c r="A40828" s="1">
        <v>2080100349207</v>
      </c>
      <c r="B40828" t="s">
        <v>38275</v>
      </c>
    </row>
    <row r="40829" spans="1:2">
      <c r="A40829" s="1">
        <v>2080100349214</v>
      </c>
      <c r="B40829" t="s">
        <v>38276</v>
      </c>
    </row>
    <row r="40830" spans="1:2">
      <c r="A40830" s="1">
        <v>2080100349221</v>
      </c>
      <c r="B40830" t="s">
        <v>25291</v>
      </c>
    </row>
    <row r="40831" spans="1:2">
      <c r="A40831" s="1">
        <v>2080100349238</v>
      </c>
      <c r="B40831" t="s">
        <v>38277</v>
      </c>
    </row>
    <row r="40832" spans="1:2">
      <c r="A40832" s="1">
        <v>2080100349245</v>
      </c>
      <c r="B40832" t="s">
        <v>38278</v>
      </c>
    </row>
    <row r="40833" spans="1:2">
      <c r="A40833" s="1">
        <v>2080100349252</v>
      </c>
      <c r="B40833" t="s">
        <v>38279</v>
      </c>
    </row>
    <row r="40834" spans="1:2">
      <c r="A40834" s="1">
        <v>2080100349269</v>
      </c>
      <c r="B40834" t="s">
        <v>38280</v>
      </c>
    </row>
    <row r="40835" spans="1:2">
      <c r="A40835" s="1">
        <v>2080100349276</v>
      </c>
      <c r="B40835" t="s">
        <v>38281</v>
      </c>
    </row>
    <row r="40836" spans="1:2">
      <c r="A40836" s="1">
        <v>2080100349283</v>
      </c>
      <c r="B40836" t="s">
        <v>26902</v>
      </c>
    </row>
    <row r="40837" spans="1:2">
      <c r="A40837" s="1">
        <v>2080100349290</v>
      </c>
      <c r="B40837" t="s">
        <v>38282</v>
      </c>
    </row>
    <row r="40838" spans="1:2">
      <c r="A40838" s="1">
        <v>2080100349306</v>
      </c>
      <c r="B40838" t="s">
        <v>38283</v>
      </c>
    </row>
    <row r="40839" spans="1:2">
      <c r="A40839" s="1">
        <v>2080100349313</v>
      </c>
      <c r="B40839" t="s">
        <v>38284</v>
      </c>
    </row>
    <row r="40840" spans="1:2">
      <c r="A40840" s="1">
        <v>2080100349320</v>
      </c>
      <c r="B40840" t="s">
        <v>38285</v>
      </c>
    </row>
    <row r="40841" spans="1:2">
      <c r="A40841" s="1">
        <v>2080100349337</v>
      </c>
      <c r="B40841" t="s">
        <v>38286</v>
      </c>
    </row>
    <row r="40842" spans="1:2">
      <c r="A40842" s="1">
        <v>2080100349344</v>
      </c>
      <c r="B40842" t="s">
        <v>38287</v>
      </c>
    </row>
    <row r="40843" spans="1:2">
      <c r="A40843" s="1">
        <v>2080100349351</v>
      </c>
      <c r="B40843" t="s">
        <v>38288</v>
      </c>
    </row>
    <row r="40844" spans="1:2">
      <c r="A40844" s="1">
        <v>2080100349368</v>
      </c>
      <c r="B40844" t="s">
        <v>38289</v>
      </c>
    </row>
    <row r="40845" spans="1:2">
      <c r="A40845" s="1">
        <v>2080100349375</v>
      </c>
      <c r="B40845" t="s">
        <v>38290</v>
      </c>
    </row>
    <row r="40846" spans="1:2">
      <c r="A40846" s="1">
        <v>2080100349382</v>
      </c>
      <c r="B40846" t="s">
        <v>38291</v>
      </c>
    </row>
    <row r="40847" spans="1:2">
      <c r="A40847" s="1">
        <v>2080100349399</v>
      </c>
      <c r="B40847" t="s">
        <v>38292</v>
      </c>
    </row>
    <row r="40848" spans="1:2">
      <c r="A40848" s="1">
        <v>2080100349405</v>
      </c>
      <c r="B40848" t="s">
        <v>38293</v>
      </c>
    </row>
    <row r="40849" spans="1:2">
      <c r="A40849" s="1">
        <v>2080100349412</v>
      </c>
      <c r="B40849" t="s">
        <v>38294</v>
      </c>
    </row>
    <row r="40850" spans="1:2">
      <c r="A40850" s="1">
        <v>2080100349429</v>
      </c>
      <c r="B40850" t="s">
        <v>38295</v>
      </c>
    </row>
    <row r="40851" spans="1:2">
      <c r="A40851" s="1">
        <v>2080100349436</v>
      </c>
      <c r="B40851" t="s">
        <v>38296</v>
      </c>
    </row>
    <row r="40852" spans="1:2">
      <c r="A40852" s="1">
        <v>2080100349443</v>
      </c>
      <c r="B40852" t="s">
        <v>38297</v>
      </c>
    </row>
    <row r="40853" spans="1:2">
      <c r="A40853" s="1">
        <v>2080100349450</v>
      </c>
      <c r="B40853" t="s">
        <v>38298</v>
      </c>
    </row>
    <row r="40854" spans="1:2">
      <c r="A40854" s="1">
        <v>2080100349467</v>
      </c>
      <c r="B40854" t="s">
        <v>38299</v>
      </c>
    </row>
    <row r="40855" spans="1:2">
      <c r="A40855" s="1">
        <v>2080100349474</v>
      </c>
      <c r="B40855" t="s">
        <v>38300</v>
      </c>
    </row>
    <row r="40856" spans="1:2">
      <c r="A40856" s="1">
        <v>2080100349481</v>
      </c>
      <c r="B40856" t="s">
        <v>38301</v>
      </c>
    </row>
    <row r="40857" spans="1:2">
      <c r="A40857" s="1">
        <v>2080100349498</v>
      </c>
      <c r="B40857" t="s">
        <v>38302</v>
      </c>
    </row>
    <row r="40858" spans="1:2">
      <c r="A40858" s="1">
        <v>2080100349504</v>
      </c>
      <c r="B40858" t="s">
        <v>38303</v>
      </c>
    </row>
    <row r="40859" spans="1:2">
      <c r="A40859" s="1">
        <v>2080100349511</v>
      </c>
      <c r="B40859" t="s">
        <v>38304</v>
      </c>
    </row>
    <row r="40860" spans="1:2">
      <c r="A40860" s="1">
        <v>2080100349528</v>
      </c>
      <c r="B40860" t="s">
        <v>38305</v>
      </c>
    </row>
    <row r="40861" spans="1:2">
      <c r="A40861" s="1">
        <v>2080100349535</v>
      </c>
      <c r="B40861" t="s">
        <v>38306</v>
      </c>
    </row>
    <row r="40862" spans="1:2">
      <c r="A40862" s="1">
        <v>2080100349542</v>
      </c>
      <c r="B40862" t="s">
        <v>38307</v>
      </c>
    </row>
    <row r="40863" spans="1:2">
      <c r="A40863" s="1">
        <v>2080100349559</v>
      </c>
      <c r="B40863" t="s">
        <v>38308</v>
      </c>
    </row>
    <row r="40864" spans="1:2">
      <c r="A40864" s="1">
        <v>2080100349566</v>
      </c>
      <c r="B40864" t="s">
        <v>38309</v>
      </c>
    </row>
    <row r="40865" spans="1:2">
      <c r="A40865" s="1">
        <v>2080100349573</v>
      </c>
      <c r="B40865" t="s">
        <v>38310</v>
      </c>
    </row>
    <row r="40866" spans="1:2">
      <c r="A40866" s="1">
        <v>2080100349580</v>
      </c>
      <c r="B40866" t="s">
        <v>38311</v>
      </c>
    </row>
    <row r="40867" spans="1:2">
      <c r="A40867" s="1">
        <v>2080100349597</v>
      </c>
      <c r="B40867" t="s">
        <v>38312</v>
      </c>
    </row>
    <row r="40868" spans="1:2">
      <c r="A40868" s="1">
        <v>2080100349603</v>
      </c>
      <c r="B40868" t="s">
        <v>38313</v>
      </c>
    </row>
    <row r="40869" spans="1:2">
      <c r="A40869" s="1">
        <v>2080100349610</v>
      </c>
      <c r="B40869" t="s">
        <v>38314</v>
      </c>
    </row>
    <row r="40870" spans="1:2">
      <c r="A40870" s="1">
        <v>2080100349627</v>
      </c>
      <c r="B40870" t="s">
        <v>38315</v>
      </c>
    </row>
    <row r="40871" spans="1:2">
      <c r="A40871" s="1">
        <v>2080100349634</v>
      </c>
      <c r="B40871" t="s">
        <v>38316</v>
      </c>
    </row>
    <row r="40872" spans="1:2">
      <c r="A40872" s="1">
        <v>2080100349641</v>
      </c>
      <c r="B40872" t="s">
        <v>38317</v>
      </c>
    </row>
    <row r="40873" spans="1:2">
      <c r="A40873" s="1">
        <v>2080100349658</v>
      </c>
      <c r="B40873" t="s">
        <v>38318</v>
      </c>
    </row>
    <row r="40874" spans="1:2">
      <c r="A40874" s="1">
        <v>2080100349665</v>
      </c>
      <c r="B40874" t="s">
        <v>38319</v>
      </c>
    </row>
    <row r="40875" spans="1:2">
      <c r="A40875" s="1">
        <v>2080100349672</v>
      </c>
      <c r="B40875" t="s">
        <v>38320</v>
      </c>
    </row>
    <row r="40876" spans="1:2">
      <c r="A40876" s="1">
        <v>2080100349689</v>
      </c>
      <c r="B40876" t="s">
        <v>38321</v>
      </c>
    </row>
    <row r="40877" spans="1:2">
      <c r="A40877" s="1">
        <v>2080100349696</v>
      </c>
      <c r="B40877" t="s">
        <v>38322</v>
      </c>
    </row>
    <row r="40878" spans="1:2">
      <c r="A40878" s="1">
        <v>2080100349702</v>
      </c>
      <c r="B40878" t="s">
        <v>38323</v>
      </c>
    </row>
    <row r="40879" spans="1:2">
      <c r="A40879" s="1">
        <v>2080100349719</v>
      </c>
      <c r="B40879" t="s">
        <v>38324</v>
      </c>
    </row>
    <row r="40880" spans="1:2">
      <c r="A40880" s="1">
        <v>2080100349726</v>
      </c>
      <c r="B40880" t="s">
        <v>38325</v>
      </c>
    </row>
    <row r="40881" spans="1:2">
      <c r="A40881" s="1">
        <v>2080100349733</v>
      </c>
      <c r="B40881" t="s">
        <v>38326</v>
      </c>
    </row>
    <row r="40882" spans="1:2">
      <c r="A40882" s="1">
        <v>2080100349740</v>
      </c>
      <c r="B40882" t="s">
        <v>38327</v>
      </c>
    </row>
    <row r="40883" spans="1:2">
      <c r="A40883" s="1">
        <v>2080100349757</v>
      </c>
      <c r="B40883" t="s">
        <v>38328</v>
      </c>
    </row>
    <row r="40884" spans="1:2">
      <c r="A40884" s="1">
        <v>2080100349764</v>
      </c>
      <c r="B40884" t="s">
        <v>38329</v>
      </c>
    </row>
    <row r="40885" spans="1:2">
      <c r="A40885" s="1">
        <v>2080100349771</v>
      </c>
      <c r="B40885" t="s">
        <v>38330</v>
      </c>
    </row>
    <row r="40886" spans="1:2">
      <c r="A40886" s="1">
        <v>2080100349788</v>
      </c>
      <c r="B40886" t="s">
        <v>38331</v>
      </c>
    </row>
    <row r="40887" spans="1:2">
      <c r="A40887" s="1">
        <v>2080100349795</v>
      </c>
      <c r="B40887" t="s">
        <v>38332</v>
      </c>
    </row>
    <row r="40888" spans="1:2">
      <c r="A40888" s="1">
        <v>2080100349801</v>
      </c>
      <c r="B40888" t="s">
        <v>38333</v>
      </c>
    </row>
    <row r="40889" spans="1:2">
      <c r="A40889" s="1">
        <v>2080100349818</v>
      </c>
      <c r="B40889" t="s">
        <v>38334</v>
      </c>
    </row>
    <row r="40890" spans="1:2">
      <c r="A40890" s="1">
        <v>2080100349825</v>
      </c>
      <c r="B40890" t="s">
        <v>38335</v>
      </c>
    </row>
    <row r="40891" spans="1:2">
      <c r="A40891" s="1">
        <v>2080100349832</v>
      </c>
      <c r="B40891" t="s">
        <v>38336</v>
      </c>
    </row>
    <row r="40892" spans="1:2">
      <c r="A40892" s="1">
        <v>2080100349849</v>
      </c>
      <c r="B40892" t="s">
        <v>38337</v>
      </c>
    </row>
    <row r="40893" spans="1:2">
      <c r="A40893" s="1">
        <v>2080100349856</v>
      </c>
      <c r="B40893" t="s">
        <v>38338</v>
      </c>
    </row>
    <row r="40894" spans="1:2">
      <c r="A40894" s="1">
        <v>2080100349863</v>
      </c>
      <c r="B40894" t="s">
        <v>38339</v>
      </c>
    </row>
    <row r="40895" spans="1:2">
      <c r="A40895" s="1">
        <v>2080100349870</v>
      </c>
      <c r="B40895" t="s">
        <v>38340</v>
      </c>
    </row>
    <row r="40896" spans="1:2">
      <c r="A40896" s="1">
        <v>2080100349887</v>
      </c>
      <c r="B40896" t="s">
        <v>38341</v>
      </c>
    </row>
    <row r="40897" spans="1:2">
      <c r="A40897" s="1">
        <v>2080100349894</v>
      </c>
      <c r="B40897" t="s">
        <v>38342</v>
      </c>
    </row>
    <row r="40898" spans="1:2">
      <c r="A40898" s="1">
        <v>2080100349900</v>
      </c>
      <c r="B40898" t="s">
        <v>38343</v>
      </c>
    </row>
    <row r="40899" spans="1:2">
      <c r="A40899" s="1">
        <v>2080100349917</v>
      </c>
      <c r="B40899" t="s">
        <v>38344</v>
      </c>
    </row>
    <row r="40900" spans="1:2">
      <c r="A40900" s="1">
        <v>2080100349924</v>
      </c>
      <c r="B40900" t="s">
        <v>38345</v>
      </c>
    </row>
    <row r="40901" spans="1:2">
      <c r="A40901" s="1">
        <v>2080100349931</v>
      </c>
      <c r="B40901" t="s">
        <v>38346</v>
      </c>
    </row>
    <row r="40902" spans="1:2">
      <c r="A40902" s="1">
        <v>2080100349948</v>
      </c>
      <c r="B40902" t="s">
        <v>38347</v>
      </c>
    </row>
    <row r="40903" spans="1:2">
      <c r="A40903" s="1">
        <v>2080100349955</v>
      </c>
      <c r="B40903" t="s">
        <v>38348</v>
      </c>
    </row>
    <row r="40904" spans="1:2">
      <c r="A40904" s="1">
        <v>2080100349962</v>
      </c>
      <c r="B40904" t="s">
        <v>38349</v>
      </c>
    </row>
    <row r="40905" spans="1:2">
      <c r="A40905" s="1">
        <v>2080100349979</v>
      </c>
      <c r="B40905" t="s">
        <v>38350</v>
      </c>
    </row>
    <row r="40906" spans="1:2">
      <c r="A40906" s="1">
        <v>2080100349986</v>
      </c>
      <c r="B40906" t="s">
        <v>38351</v>
      </c>
    </row>
    <row r="40907" spans="1:2">
      <c r="A40907" s="1">
        <v>2080100349993</v>
      </c>
      <c r="B40907" t="s">
        <v>38352</v>
      </c>
    </row>
    <row r="40908" spans="1:2">
      <c r="A40908" s="1">
        <v>2080100350005</v>
      </c>
      <c r="B40908" t="s">
        <v>38353</v>
      </c>
    </row>
    <row r="40909" spans="1:2">
      <c r="A40909" s="1">
        <v>2080100350012</v>
      </c>
      <c r="B40909" t="s">
        <v>38354</v>
      </c>
    </row>
    <row r="40910" spans="1:2">
      <c r="A40910" s="1">
        <v>2080100350029</v>
      </c>
      <c r="B40910" t="s">
        <v>38355</v>
      </c>
    </row>
    <row r="40911" spans="1:2">
      <c r="A40911" s="1">
        <v>2080100350036</v>
      </c>
      <c r="B40911" t="s">
        <v>38356</v>
      </c>
    </row>
    <row r="40912" spans="1:2">
      <c r="A40912" s="1">
        <v>2080100350043</v>
      </c>
      <c r="B40912" t="s">
        <v>38357</v>
      </c>
    </row>
    <row r="40913" spans="1:2">
      <c r="A40913" s="1">
        <v>2080100350050</v>
      </c>
      <c r="B40913" t="s">
        <v>38358</v>
      </c>
    </row>
    <row r="40914" spans="1:2">
      <c r="A40914" s="1">
        <v>2080100350067</v>
      </c>
      <c r="B40914" t="s">
        <v>38359</v>
      </c>
    </row>
    <row r="40915" spans="1:2">
      <c r="A40915" s="1">
        <v>2080100350074</v>
      </c>
      <c r="B40915" t="s">
        <v>38360</v>
      </c>
    </row>
    <row r="40916" spans="1:2">
      <c r="A40916" s="1">
        <v>2080100350081</v>
      </c>
      <c r="B40916" t="s">
        <v>38361</v>
      </c>
    </row>
    <row r="40917" spans="1:2">
      <c r="A40917" s="1">
        <v>2080100350098</v>
      </c>
      <c r="B40917" t="s">
        <v>38362</v>
      </c>
    </row>
    <row r="40918" spans="1:2">
      <c r="A40918" s="1">
        <v>2080100350104</v>
      </c>
      <c r="B40918" t="s">
        <v>38363</v>
      </c>
    </row>
    <row r="40919" spans="1:2">
      <c r="A40919" s="1">
        <v>2080100350111</v>
      </c>
      <c r="B40919" t="s">
        <v>38364</v>
      </c>
    </row>
    <row r="40920" spans="1:2">
      <c r="A40920" s="1">
        <v>2080100350128</v>
      </c>
      <c r="B40920" t="s">
        <v>38365</v>
      </c>
    </row>
    <row r="40921" spans="1:2">
      <c r="A40921" s="1">
        <v>2080100350135</v>
      </c>
      <c r="B40921" t="s">
        <v>38366</v>
      </c>
    </row>
    <row r="40922" spans="1:2">
      <c r="A40922" s="1">
        <v>2080100350142</v>
      </c>
      <c r="B40922" t="s">
        <v>38367</v>
      </c>
    </row>
    <row r="40923" spans="1:2">
      <c r="A40923" s="1">
        <v>2080100350159</v>
      </c>
      <c r="B40923" t="s">
        <v>38368</v>
      </c>
    </row>
    <row r="40924" spans="1:2">
      <c r="A40924" s="1">
        <v>2080100350166</v>
      </c>
      <c r="B40924" t="s">
        <v>38369</v>
      </c>
    </row>
    <row r="40925" spans="1:2">
      <c r="A40925" s="1">
        <v>2080100350173</v>
      </c>
      <c r="B40925" t="s">
        <v>38370</v>
      </c>
    </row>
    <row r="40926" spans="1:2">
      <c r="A40926" s="1">
        <v>2080100350180</v>
      </c>
      <c r="B40926" t="s">
        <v>38371</v>
      </c>
    </row>
    <row r="40927" spans="1:2">
      <c r="A40927" s="1">
        <v>2080100350197</v>
      </c>
      <c r="B40927" t="s">
        <v>38372</v>
      </c>
    </row>
    <row r="40928" spans="1:2">
      <c r="A40928" s="1">
        <v>2080100350203</v>
      </c>
      <c r="B40928" t="s">
        <v>38373</v>
      </c>
    </row>
    <row r="40929" spans="1:2">
      <c r="A40929" s="1">
        <v>2080100350210</v>
      </c>
      <c r="B40929" t="s">
        <v>38374</v>
      </c>
    </row>
    <row r="40930" spans="1:2">
      <c r="A40930" s="1">
        <v>2080100350227</v>
      </c>
      <c r="B40930" t="s">
        <v>38375</v>
      </c>
    </row>
    <row r="40931" spans="1:2">
      <c r="A40931" s="1">
        <v>2080100350234</v>
      </c>
      <c r="B40931" t="s">
        <v>38376</v>
      </c>
    </row>
    <row r="40932" spans="1:2">
      <c r="A40932" s="1">
        <v>2080100350241</v>
      </c>
      <c r="B40932" t="s">
        <v>38377</v>
      </c>
    </row>
    <row r="40933" spans="1:2">
      <c r="A40933" s="1">
        <v>2080100350258</v>
      </c>
      <c r="B40933" t="s">
        <v>38378</v>
      </c>
    </row>
    <row r="40934" spans="1:2">
      <c r="A40934" s="1">
        <v>2080100350265</v>
      </c>
      <c r="B40934" t="s">
        <v>38379</v>
      </c>
    </row>
    <row r="40935" spans="1:2">
      <c r="A40935" s="1">
        <v>2080100350272</v>
      </c>
      <c r="B40935" t="s">
        <v>38380</v>
      </c>
    </row>
    <row r="40936" spans="1:2">
      <c r="A40936" s="1">
        <v>2080100350289</v>
      </c>
      <c r="B40936" t="s">
        <v>38381</v>
      </c>
    </row>
    <row r="40937" spans="1:2">
      <c r="A40937" s="1">
        <v>2080100350296</v>
      </c>
      <c r="B40937" t="s">
        <v>38382</v>
      </c>
    </row>
    <row r="40938" spans="1:2">
      <c r="A40938" s="1">
        <v>2080100350302</v>
      </c>
      <c r="B40938" t="s">
        <v>38383</v>
      </c>
    </row>
    <row r="40939" spans="1:2">
      <c r="A40939" s="1">
        <v>2080100350319</v>
      </c>
      <c r="B40939" t="s">
        <v>38384</v>
      </c>
    </row>
    <row r="40940" spans="1:2">
      <c r="A40940" s="1">
        <v>2080100350326</v>
      </c>
      <c r="B40940" t="s">
        <v>38385</v>
      </c>
    </row>
    <row r="40941" spans="1:2">
      <c r="A40941" s="1">
        <v>2080100350333</v>
      </c>
      <c r="B40941" t="s">
        <v>38386</v>
      </c>
    </row>
    <row r="40942" spans="1:2">
      <c r="A40942" s="1">
        <v>2080100350340</v>
      </c>
      <c r="B40942" t="s">
        <v>38387</v>
      </c>
    </row>
    <row r="40943" spans="1:2">
      <c r="A40943" s="1">
        <v>2080100350357</v>
      </c>
      <c r="B40943" t="s">
        <v>38388</v>
      </c>
    </row>
    <row r="40944" spans="1:2">
      <c r="A40944" s="1">
        <v>2080100350364</v>
      </c>
      <c r="B40944" t="s">
        <v>38389</v>
      </c>
    </row>
    <row r="40945" spans="1:2">
      <c r="A40945" s="1">
        <v>2080100350371</v>
      </c>
      <c r="B40945" t="s">
        <v>38390</v>
      </c>
    </row>
    <row r="40946" spans="1:2">
      <c r="A40946" s="1">
        <v>2080100350388</v>
      </c>
      <c r="B40946" t="s">
        <v>38391</v>
      </c>
    </row>
    <row r="40947" spans="1:2">
      <c r="A40947" s="1">
        <v>2080100350395</v>
      </c>
      <c r="B40947" t="s">
        <v>38392</v>
      </c>
    </row>
    <row r="40948" spans="1:2">
      <c r="A40948" s="1">
        <v>2080100350401</v>
      </c>
      <c r="B40948" t="s">
        <v>38393</v>
      </c>
    </row>
    <row r="40949" spans="1:2">
      <c r="A40949" s="1">
        <v>2080100350418</v>
      </c>
      <c r="B40949" t="s">
        <v>38394</v>
      </c>
    </row>
    <row r="40950" spans="1:2">
      <c r="A40950" s="1">
        <v>2080100350425</v>
      </c>
      <c r="B40950" t="s">
        <v>38395</v>
      </c>
    </row>
    <row r="40951" spans="1:2">
      <c r="A40951" s="1">
        <v>2080100350432</v>
      </c>
      <c r="B40951" t="s">
        <v>38396</v>
      </c>
    </row>
    <row r="40952" spans="1:2">
      <c r="A40952" s="1">
        <v>2080100350449</v>
      </c>
      <c r="B40952" t="s">
        <v>38397</v>
      </c>
    </row>
    <row r="40953" spans="1:2">
      <c r="A40953" s="1">
        <v>2080100350456</v>
      </c>
      <c r="B40953" t="s">
        <v>38398</v>
      </c>
    </row>
    <row r="40954" spans="1:2">
      <c r="A40954" s="1">
        <v>2080100350463</v>
      </c>
      <c r="B40954" t="s">
        <v>38399</v>
      </c>
    </row>
    <row r="40955" spans="1:2">
      <c r="A40955" s="1">
        <v>2080100350470</v>
      </c>
      <c r="B40955" t="s">
        <v>38400</v>
      </c>
    </row>
    <row r="40956" spans="1:2">
      <c r="A40956" s="1">
        <v>2080100350487</v>
      </c>
      <c r="B40956" t="s">
        <v>38401</v>
      </c>
    </row>
    <row r="40957" spans="1:2">
      <c r="A40957" s="1">
        <v>2080100350494</v>
      </c>
      <c r="B40957" t="s">
        <v>38402</v>
      </c>
    </row>
    <row r="40958" spans="1:2">
      <c r="A40958" s="1">
        <v>2080100350500</v>
      </c>
      <c r="B40958" t="s">
        <v>38403</v>
      </c>
    </row>
    <row r="40959" spans="1:2">
      <c r="A40959" s="1">
        <v>2080100350517</v>
      </c>
      <c r="B40959" t="s">
        <v>38404</v>
      </c>
    </row>
    <row r="40960" spans="1:2">
      <c r="A40960" s="1">
        <v>2080100350524</v>
      </c>
      <c r="B40960" t="s">
        <v>38405</v>
      </c>
    </row>
    <row r="40961" spans="1:2">
      <c r="A40961" s="1">
        <v>2080100350531</v>
      </c>
      <c r="B40961" t="s">
        <v>38406</v>
      </c>
    </row>
    <row r="40962" spans="1:2">
      <c r="A40962" s="1">
        <v>2080100350548</v>
      </c>
      <c r="B40962" t="s">
        <v>38407</v>
      </c>
    </row>
    <row r="40963" spans="1:2">
      <c r="A40963" s="1">
        <v>2080100350555</v>
      </c>
      <c r="B40963" t="s">
        <v>38408</v>
      </c>
    </row>
    <row r="40964" spans="1:2">
      <c r="A40964" s="1">
        <v>2080100350562</v>
      </c>
      <c r="B40964" t="s">
        <v>38409</v>
      </c>
    </row>
    <row r="40965" spans="1:2">
      <c r="A40965" s="1">
        <v>2080100350579</v>
      </c>
      <c r="B40965" t="s">
        <v>38410</v>
      </c>
    </row>
    <row r="40966" spans="1:2">
      <c r="A40966" s="1">
        <v>2080100350586</v>
      </c>
      <c r="B40966" t="s">
        <v>38411</v>
      </c>
    </row>
    <row r="40967" spans="1:2">
      <c r="A40967" s="1">
        <v>2080100350593</v>
      </c>
      <c r="B40967" t="s">
        <v>38412</v>
      </c>
    </row>
    <row r="40968" spans="1:2">
      <c r="A40968" s="1">
        <v>2080100350609</v>
      </c>
      <c r="B40968" t="s">
        <v>38413</v>
      </c>
    </row>
    <row r="40969" spans="1:2">
      <c r="A40969" s="1">
        <v>2080100350616</v>
      </c>
      <c r="B40969" t="s">
        <v>38414</v>
      </c>
    </row>
    <row r="40970" spans="1:2">
      <c r="A40970" s="1">
        <v>2080100350623</v>
      </c>
      <c r="B40970" t="s">
        <v>38415</v>
      </c>
    </row>
    <row r="40971" spans="1:2">
      <c r="A40971" s="1">
        <v>2080100350630</v>
      </c>
      <c r="B40971" t="s">
        <v>38416</v>
      </c>
    </row>
    <row r="40972" spans="1:2">
      <c r="A40972" s="1">
        <v>2080100350647</v>
      </c>
      <c r="B40972" t="s">
        <v>38417</v>
      </c>
    </row>
    <row r="40973" spans="1:2">
      <c r="A40973" s="1">
        <v>2080100350654</v>
      </c>
      <c r="B40973" t="s">
        <v>38418</v>
      </c>
    </row>
    <row r="40974" spans="1:2">
      <c r="A40974" s="1">
        <v>2080100350661</v>
      </c>
      <c r="B40974" t="s">
        <v>38419</v>
      </c>
    </row>
    <row r="40975" spans="1:2">
      <c r="A40975" s="1">
        <v>2080100350678</v>
      </c>
      <c r="B40975" t="s">
        <v>38420</v>
      </c>
    </row>
    <row r="40976" spans="1:2">
      <c r="A40976" s="1">
        <v>2080100350685</v>
      </c>
      <c r="B40976" t="s">
        <v>38421</v>
      </c>
    </row>
    <row r="40977" spans="1:2">
      <c r="A40977" s="1">
        <v>2080100350692</v>
      </c>
      <c r="B40977" t="s">
        <v>38422</v>
      </c>
    </row>
    <row r="40978" spans="1:2">
      <c r="A40978" s="1">
        <v>2080100350708</v>
      </c>
      <c r="B40978" t="s">
        <v>38423</v>
      </c>
    </row>
    <row r="40979" spans="1:2">
      <c r="A40979" s="1">
        <v>2080100350715</v>
      </c>
      <c r="B40979" t="s">
        <v>38424</v>
      </c>
    </row>
    <row r="40980" spans="1:2">
      <c r="A40980" s="1">
        <v>2080100350722</v>
      </c>
      <c r="B40980" t="s">
        <v>38425</v>
      </c>
    </row>
    <row r="40981" spans="1:2">
      <c r="A40981" s="1">
        <v>2080100350739</v>
      </c>
      <c r="B40981" t="s">
        <v>38426</v>
      </c>
    </row>
    <row r="40982" spans="1:2">
      <c r="A40982" s="1">
        <v>2080100350746</v>
      </c>
      <c r="B40982" t="s">
        <v>38427</v>
      </c>
    </row>
    <row r="40983" spans="1:2">
      <c r="A40983" s="1">
        <v>2080100350753</v>
      </c>
      <c r="B40983" t="s">
        <v>38428</v>
      </c>
    </row>
    <row r="40984" spans="1:2">
      <c r="A40984" s="1">
        <v>2080100350760</v>
      </c>
      <c r="B40984" t="s">
        <v>38429</v>
      </c>
    </row>
    <row r="40985" spans="1:2">
      <c r="A40985" s="1">
        <v>2080100350777</v>
      </c>
      <c r="B40985" t="s">
        <v>38430</v>
      </c>
    </row>
    <row r="40986" spans="1:2">
      <c r="A40986" s="1">
        <v>2080100350784</v>
      </c>
      <c r="B40986" t="s">
        <v>38431</v>
      </c>
    </row>
    <row r="40987" spans="1:2">
      <c r="A40987" s="1">
        <v>2080100350791</v>
      </c>
      <c r="B40987" t="s">
        <v>38432</v>
      </c>
    </row>
    <row r="40988" spans="1:2">
      <c r="A40988" s="1">
        <v>2080100350807</v>
      </c>
      <c r="B40988" t="s">
        <v>38433</v>
      </c>
    </row>
    <row r="40989" spans="1:2">
      <c r="A40989" s="1">
        <v>2080100350814</v>
      </c>
      <c r="B40989" t="s">
        <v>38434</v>
      </c>
    </row>
    <row r="40990" spans="1:2">
      <c r="A40990" s="1">
        <v>2080100350821</v>
      </c>
      <c r="B40990" t="s">
        <v>38435</v>
      </c>
    </row>
    <row r="40991" spans="1:2">
      <c r="A40991" s="1">
        <v>2080100350838</v>
      </c>
      <c r="B40991" t="s">
        <v>38436</v>
      </c>
    </row>
    <row r="40992" spans="1:2">
      <c r="A40992" s="1">
        <v>2080100350845</v>
      </c>
      <c r="B40992" t="s">
        <v>38437</v>
      </c>
    </row>
    <row r="40993" spans="1:2">
      <c r="A40993" s="1">
        <v>2080100350852</v>
      </c>
      <c r="B40993" t="s">
        <v>38438</v>
      </c>
    </row>
    <row r="40994" spans="1:2">
      <c r="A40994" s="1">
        <v>2080100350869</v>
      </c>
      <c r="B40994" t="s">
        <v>38439</v>
      </c>
    </row>
    <row r="40995" spans="1:2">
      <c r="A40995" s="1">
        <v>2080100350876</v>
      </c>
      <c r="B40995" t="s">
        <v>38440</v>
      </c>
    </row>
    <row r="40996" spans="1:2">
      <c r="A40996" s="1">
        <v>2080100350883</v>
      </c>
      <c r="B40996" t="s">
        <v>38441</v>
      </c>
    </row>
    <row r="40997" spans="1:2">
      <c r="A40997" s="1">
        <v>2080100350890</v>
      </c>
      <c r="B40997" t="s">
        <v>38442</v>
      </c>
    </row>
    <row r="40998" spans="1:2">
      <c r="A40998" s="1">
        <v>2080100350906</v>
      </c>
      <c r="B40998" t="s">
        <v>38443</v>
      </c>
    </row>
    <row r="40999" spans="1:2">
      <c r="A40999" s="1">
        <v>2080100350913</v>
      </c>
      <c r="B40999" t="s">
        <v>38444</v>
      </c>
    </row>
    <row r="41000" spans="1:2">
      <c r="A41000" s="1">
        <v>2080100350920</v>
      </c>
      <c r="B41000" t="s">
        <v>38445</v>
      </c>
    </row>
    <row r="41001" spans="1:2">
      <c r="A41001" s="1">
        <v>2080100350937</v>
      </c>
      <c r="B41001" t="s">
        <v>38446</v>
      </c>
    </row>
    <row r="41002" spans="1:2">
      <c r="A41002" s="1">
        <v>2080100350944</v>
      </c>
      <c r="B41002" t="s">
        <v>38447</v>
      </c>
    </row>
    <row r="41003" spans="1:2">
      <c r="A41003" s="1">
        <v>2080100350951</v>
      </c>
      <c r="B41003" t="s">
        <v>38448</v>
      </c>
    </row>
    <row r="41004" spans="1:2">
      <c r="A41004" s="1">
        <v>2080100350968</v>
      </c>
      <c r="B41004" t="s">
        <v>38449</v>
      </c>
    </row>
    <row r="41005" spans="1:2">
      <c r="A41005" s="1">
        <v>2080100350975</v>
      </c>
      <c r="B41005" t="s">
        <v>38450</v>
      </c>
    </row>
    <row r="41006" spans="1:2">
      <c r="A41006" s="1">
        <v>2080100350982</v>
      </c>
      <c r="B41006" t="s">
        <v>38451</v>
      </c>
    </row>
    <row r="41007" spans="1:2">
      <c r="A41007" s="1">
        <v>2080100350999</v>
      </c>
      <c r="B41007" t="s">
        <v>38452</v>
      </c>
    </row>
    <row r="41008" spans="1:2">
      <c r="A41008" s="1">
        <v>2080100351002</v>
      </c>
      <c r="B41008" t="s">
        <v>38453</v>
      </c>
    </row>
    <row r="41009" spans="1:2">
      <c r="A41009" s="1">
        <v>2080100351019</v>
      </c>
      <c r="B41009" t="s">
        <v>38454</v>
      </c>
    </row>
    <row r="41010" spans="1:2">
      <c r="A41010" s="1">
        <v>2080100351026</v>
      </c>
      <c r="B41010" t="s">
        <v>38455</v>
      </c>
    </row>
    <row r="41011" spans="1:2">
      <c r="A41011" s="1">
        <v>2080100351033</v>
      </c>
      <c r="B41011" t="s">
        <v>38456</v>
      </c>
    </row>
    <row r="41012" spans="1:2">
      <c r="A41012" s="1">
        <v>2080100351040</v>
      </c>
      <c r="B41012" t="s">
        <v>38457</v>
      </c>
    </row>
    <row r="41013" spans="1:2">
      <c r="A41013" s="1">
        <v>2080100351057</v>
      </c>
      <c r="B41013" t="s">
        <v>38458</v>
      </c>
    </row>
    <row r="41014" spans="1:2">
      <c r="A41014" s="1">
        <v>2080100351064</v>
      </c>
      <c r="B41014" t="s">
        <v>23062</v>
      </c>
    </row>
    <row r="41015" spans="1:2">
      <c r="A41015" s="1">
        <v>2080100351071</v>
      </c>
      <c r="B41015" t="s">
        <v>38459</v>
      </c>
    </row>
    <row r="41016" spans="1:2">
      <c r="A41016" s="1">
        <v>2080100351088</v>
      </c>
      <c r="B41016" t="s">
        <v>38460</v>
      </c>
    </row>
    <row r="41017" spans="1:2">
      <c r="A41017" s="1">
        <v>2080100351095</v>
      </c>
      <c r="B41017" t="s">
        <v>38461</v>
      </c>
    </row>
    <row r="41018" spans="1:2">
      <c r="A41018" s="1">
        <v>2080100351101</v>
      </c>
      <c r="B41018" t="s">
        <v>38462</v>
      </c>
    </row>
    <row r="41019" spans="1:2">
      <c r="A41019" s="1">
        <v>2080100351118</v>
      </c>
      <c r="B41019" t="s">
        <v>38463</v>
      </c>
    </row>
    <row r="41020" spans="1:2">
      <c r="A41020" s="1">
        <v>2080100351125</v>
      </c>
      <c r="B41020" t="s">
        <v>38464</v>
      </c>
    </row>
    <row r="41021" spans="1:2">
      <c r="A41021" s="1">
        <v>2080100351132</v>
      </c>
      <c r="B41021" t="s">
        <v>38465</v>
      </c>
    </row>
    <row r="41022" spans="1:2">
      <c r="A41022" s="1">
        <v>2080100351149</v>
      </c>
      <c r="B41022" t="s">
        <v>38466</v>
      </c>
    </row>
    <row r="41023" spans="1:2">
      <c r="A41023" s="1">
        <v>2080100351156</v>
      </c>
      <c r="B41023" t="s">
        <v>38467</v>
      </c>
    </row>
    <row r="41024" spans="1:2">
      <c r="A41024" s="1">
        <v>2080100351163</v>
      </c>
      <c r="B41024" t="s">
        <v>38468</v>
      </c>
    </row>
    <row r="41025" spans="1:2">
      <c r="A41025" s="1">
        <v>2080100351170</v>
      </c>
      <c r="B41025" t="s">
        <v>38469</v>
      </c>
    </row>
    <row r="41026" spans="1:2">
      <c r="A41026" s="1">
        <v>2080100351187</v>
      </c>
      <c r="B41026" t="s">
        <v>38470</v>
      </c>
    </row>
    <row r="41027" spans="1:2">
      <c r="A41027" s="1">
        <v>2080100351194</v>
      </c>
      <c r="B41027" t="s">
        <v>38471</v>
      </c>
    </row>
    <row r="41028" spans="1:2">
      <c r="A41028" s="1">
        <v>2080100351200</v>
      </c>
      <c r="B41028" t="s">
        <v>38472</v>
      </c>
    </row>
    <row r="41029" spans="1:2">
      <c r="A41029" s="1">
        <v>2080100351217</v>
      </c>
      <c r="B41029" t="s">
        <v>38473</v>
      </c>
    </row>
    <row r="41030" spans="1:2">
      <c r="A41030" s="1">
        <v>2080100351224</v>
      </c>
      <c r="B41030" t="s">
        <v>38474</v>
      </c>
    </row>
    <row r="41031" spans="1:2">
      <c r="A41031" s="1">
        <v>2080100351231</v>
      </c>
      <c r="B41031" t="s">
        <v>38475</v>
      </c>
    </row>
    <row r="41032" spans="1:2">
      <c r="A41032" s="1">
        <v>2080100351248</v>
      </c>
      <c r="B41032" t="s">
        <v>38476</v>
      </c>
    </row>
    <row r="41033" spans="1:2">
      <c r="A41033" s="1">
        <v>2080100351255</v>
      </c>
      <c r="B41033" t="s">
        <v>38477</v>
      </c>
    </row>
    <row r="41034" spans="1:2">
      <c r="A41034" s="1">
        <v>2080100351262</v>
      </c>
      <c r="B41034" t="s">
        <v>38478</v>
      </c>
    </row>
    <row r="41035" spans="1:2">
      <c r="A41035" s="1">
        <v>2080100351279</v>
      </c>
      <c r="B41035" t="s">
        <v>38479</v>
      </c>
    </row>
    <row r="41036" spans="1:2">
      <c r="A41036" s="1">
        <v>2080100351286</v>
      </c>
      <c r="B41036" t="s">
        <v>38480</v>
      </c>
    </row>
    <row r="41037" spans="1:2">
      <c r="A41037" s="1">
        <v>2080100351293</v>
      </c>
      <c r="B41037" t="s">
        <v>38481</v>
      </c>
    </row>
    <row r="41038" spans="1:2">
      <c r="A41038" s="1">
        <v>2080100351309</v>
      </c>
      <c r="B41038" t="s">
        <v>38482</v>
      </c>
    </row>
    <row r="41039" spans="1:2">
      <c r="A41039" s="1">
        <v>2080100351316</v>
      </c>
      <c r="B41039" t="s">
        <v>38483</v>
      </c>
    </row>
    <row r="41040" spans="1:2">
      <c r="A41040" s="1">
        <v>2080100351323</v>
      </c>
      <c r="B41040" t="s">
        <v>38484</v>
      </c>
    </row>
    <row r="41041" spans="1:2">
      <c r="A41041" s="1">
        <v>2080100351330</v>
      </c>
      <c r="B41041" t="s">
        <v>38485</v>
      </c>
    </row>
    <row r="41042" spans="1:2">
      <c r="A41042" s="1">
        <v>2080100351347</v>
      </c>
      <c r="B41042" t="s">
        <v>38486</v>
      </c>
    </row>
    <row r="41043" spans="1:2">
      <c r="A41043" s="1">
        <v>2080100351354</v>
      </c>
      <c r="B41043" t="s">
        <v>38487</v>
      </c>
    </row>
    <row r="41044" spans="1:2">
      <c r="A41044" s="1">
        <v>2080100351361</v>
      </c>
      <c r="B41044" t="s">
        <v>38488</v>
      </c>
    </row>
    <row r="41045" spans="1:2">
      <c r="A41045" s="1">
        <v>2080100351378</v>
      </c>
      <c r="B41045" t="s">
        <v>38489</v>
      </c>
    </row>
    <row r="41046" spans="1:2">
      <c r="A41046" s="1">
        <v>2080100351385</v>
      </c>
      <c r="B41046" t="s">
        <v>38490</v>
      </c>
    </row>
    <row r="41047" spans="1:2">
      <c r="A41047" s="1">
        <v>2080100351392</v>
      </c>
      <c r="B41047" t="s">
        <v>38491</v>
      </c>
    </row>
    <row r="41048" spans="1:2">
      <c r="A41048" s="1">
        <v>2080100351408</v>
      </c>
      <c r="B41048" t="s">
        <v>38492</v>
      </c>
    </row>
    <row r="41049" spans="1:2">
      <c r="A41049" s="1">
        <v>2080100351415</v>
      </c>
      <c r="B41049" t="s">
        <v>38493</v>
      </c>
    </row>
    <row r="41050" spans="1:2">
      <c r="A41050" s="1">
        <v>2080100351422</v>
      </c>
      <c r="B41050" t="s">
        <v>38494</v>
      </c>
    </row>
    <row r="41051" spans="1:2">
      <c r="A41051" s="1">
        <v>2080100351439</v>
      </c>
      <c r="B41051" t="s">
        <v>38495</v>
      </c>
    </row>
    <row r="41052" spans="1:2">
      <c r="A41052" s="1">
        <v>2080100351446</v>
      </c>
      <c r="B41052" t="s">
        <v>38496</v>
      </c>
    </row>
    <row r="41053" spans="1:2">
      <c r="A41053" s="1">
        <v>2080100351453</v>
      </c>
      <c r="B41053" t="s">
        <v>38497</v>
      </c>
    </row>
    <row r="41054" spans="1:2">
      <c r="A41054" s="1">
        <v>2080100351460</v>
      </c>
      <c r="B41054" t="s">
        <v>38498</v>
      </c>
    </row>
    <row r="41055" spans="1:2">
      <c r="A41055" s="1">
        <v>2080100351477</v>
      </c>
      <c r="B41055" t="s">
        <v>38499</v>
      </c>
    </row>
    <row r="41056" spans="1:2">
      <c r="A41056" s="1">
        <v>2080100351484</v>
      </c>
      <c r="B41056" t="s">
        <v>38500</v>
      </c>
    </row>
    <row r="41057" spans="1:2">
      <c r="A41057" s="1">
        <v>2080100351491</v>
      </c>
      <c r="B41057" t="s">
        <v>38501</v>
      </c>
    </row>
    <row r="41058" spans="1:2">
      <c r="A41058" s="1">
        <v>2080100351507</v>
      </c>
      <c r="B41058" t="s">
        <v>38502</v>
      </c>
    </row>
    <row r="41059" spans="1:2">
      <c r="A41059" s="1">
        <v>2080100351514</v>
      </c>
      <c r="B41059" t="s">
        <v>38503</v>
      </c>
    </row>
    <row r="41060" spans="1:2">
      <c r="A41060" s="1">
        <v>2080100351521</v>
      </c>
      <c r="B41060" t="s">
        <v>38504</v>
      </c>
    </row>
    <row r="41061" spans="1:2">
      <c r="A41061" s="1">
        <v>2080100351538</v>
      </c>
      <c r="B41061" t="s">
        <v>38505</v>
      </c>
    </row>
    <row r="41062" spans="1:2">
      <c r="A41062" s="1">
        <v>2080100351545</v>
      </c>
      <c r="B41062" t="s">
        <v>38506</v>
      </c>
    </row>
    <row r="41063" spans="1:2">
      <c r="A41063" s="1">
        <v>2080100351552</v>
      </c>
      <c r="B41063" t="s">
        <v>38507</v>
      </c>
    </row>
    <row r="41064" spans="1:2">
      <c r="A41064" s="1">
        <v>2080100351569</v>
      </c>
      <c r="B41064" t="s">
        <v>38508</v>
      </c>
    </row>
    <row r="41065" spans="1:2">
      <c r="A41065" s="1">
        <v>2080100351576</v>
      </c>
      <c r="B41065" t="s">
        <v>38509</v>
      </c>
    </row>
    <row r="41066" spans="1:2">
      <c r="A41066" s="1">
        <v>2080100351583</v>
      </c>
      <c r="B41066" t="s">
        <v>38510</v>
      </c>
    </row>
    <row r="41067" spans="1:2">
      <c r="A41067" s="1">
        <v>2080100351590</v>
      </c>
      <c r="B41067" t="s">
        <v>38511</v>
      </c>
    </row>
    <row r="41068" spans="1:2">
      <c r="A41068" s="1">
        <v>2080100351606</v>
      </c>
      <c r="B41068" t="s">
        <v>38512</v>
      </c>
    </row>
    <row r="41069" spans="1:2">
      <c r="A41069" s="1">
        <v>2080100351613</v>
      </c>
      <c r="B41069" t="s">
        <v>38513</v>
      </c>
    </row>
    <row r="41070" spans="1:2">
      <c r="A41070" s="1">
        <v>2080100351620</v>
      </c>
      <c r="B41070" t="s">
        <v>38514</v>
      </c>
    </row>
    <row r="41071" spans="1:2">
      <c r="A41071" s="1">
        <v>2080100351637</v>
      </c>
      <c r="B41071" t="s">
        <v>38515</v>
      </c>
    </row>
    <row r="41072" spans="1:2">
      <c r="A41072" s="1">
        <v>2080100351644</v>
      </c>
      <c r="B41072" t="s">
        <v>38516</v>
      </c>
    </row>
    <row r="41073" spans="1:2">
      <c r="A41073" s="1">
        <v>2080100351651</v>
      </c>
      <c r="B41073" t="s">
        <v>38517</v>
      </c>
    </row>
    <row r="41074" spans="1:2">
      <c r="A41074" s="1">
        <v>2080100351668</v>
      </c>
      <c r="B41074" t="s">
        <v>38518</v>
      </c>
    </row>
    <row r="41075" spans="1:2">
      <c r="A41075" s="1">
        <v>2080100351675</v>
      </c>
      <c r="B41075" t="s">
        <v>38519</v>
      </c>
    </row>
    <row r="41076" spans="1:2">
      <c r="A41076" s="1">
        <v>2080100351682</v>
      </c>
      <c r="B41076" t="s">
        <v>38520</v>
      </c>
    </row>
    <row r="41077" spans="1:2">
      <c r="A41077" s="1">
        <v>2080100351699</v>
      </c>
      <c r="B41077" t="s">
        <v>38521</v>
      </c>
    </row>
    <row r="41078" spans="1:2">
      <c r="A41078" s="1">
        <v>2080100351705</v>
      </c>
      <c r="B41078" t="s">
        <v>38522</v>
      </c>
    </row>
    <row r="41079" spans="1:2">
      <c r="A41079" s="1">
        <v>2080100351712</v>
      </c>
      <c r="B41079" t="s">
        <v>38523</v>
      </c>
    </row>
    <row r="41080" spans="1:2">
      <c r="A41080" s="1">
        <v>2080100351729</v>
      </c>
      <c r="B41080" t="s">
        <v>38524</v>
      </c>
    </row>
    <row r="41081" spans="1:2">
      <c r="A41081" s="1">
        <v>2080100351736</v>
      </c>
      <c r="B41081" t="s">
        <v>38525</v>
      </c>
    </row>
    <row r="41082" spans="1:2">
      <c r="A41082" s="1">
        <v>2080100351743</v>
      </c>
      <c r="B41082" t="s">
        <v>38526</v>
      </c>
    </row>
    <row r="41083" spans="1:2">
      <c r="A41083" s="1">
        <v>2080100351750</v>
      </c>
      <c r="B41083" t="s">
        <v>38527</v>
      </c>
    </row>
    <row r="41084" spans="1:2">
      <c r="A41084" s="1">
        <v>2080100351767</v>
      </c>
      <c r="B41084" t="s">
        <v>38528</v>
      </c>
    </row>
    <row r="41085" spans="1:2">
      <c r="A41085" s="1">
        <v>2080100351774</v>
      </c>
      <c r="B41085" t="s">
        <v>38529</v>
      </c>
    </row>
    <row r="41086" spans="1:2">
      <c r="A41086" s="1">
        <v>2080100351781</v>
      </c>
      <c r="B41086" t="s">
        <v>38530</v>
      </c>
    </row>
    <row r="41087" spans="1:2">
      <c r="A41087" s="1">
        <v>2080100351798</v>
      </c>
      <c r="B41087" t="s">
        <v>38531</v>
      </c>
    </row>
    <row r="41088" spans="1:2">
      <c r="A41088" s="1">
        <v>2080100351804</v>
      </c>
      <c r="B41088" t="s">
        <v>38532</v>
      </c>
    </row>
    <row r="41089" spans="1:2">
      <c r="A41089" s="1">
        <v>2080100351811</v>
      </c>
      <c r="B41089" t="s">
        <v>38533</v>
      </c>
    </row>
    <row r="41090" spans="1:2">
      <c r="A41090" s="1">
        <v>2080100351828</v>
      </c>
      <c r="B41090" t="s">
        <v>38534</v>
      </c>
    </row>
    <row r="41091" spans="1:2">
      <c r="A41091" s="1">
        <v>2080100351835</v>
      </c>
      <c r="B41091" t="s">
        <v>38535</v>
      </c>
    </row>
    <row r="41092" spans="1:2">
      <c r="A41092" s="1">
        <v>2080100351842</v>
      </c>
      <c r="B41092" t="s">
        <v>38536</v>
      </c>
    </row>
    <row r="41093" spans="1:2">
      <c r="A41093" s="1">
        <v>2080100351859</v>
      </c>
      <c r="B41093" t="s">
        <v>38537</v>
      </c>
    </row>
    <row r="41094" spans="1:2">
      <c r="A41094" s="1">
        <v>2080100351866</v>
      </c>
      <c r="B41094" t="s">
        <v>38538</v>
      </c>
    </row>
    <row r="41095" spans="1:2">
      <c r="A41095" s="1">
        <v>2080100351873</v>
      </c>
      <c r="B41095" t="s">
        <v>38539</v>
      </c>
    </row>
    <row r="41096" spans="1:2">
      <c r="A41096" s="1">
        <v>2080100351880</v>
      </c>
      <c r="B41096" t="s">
        <v>38540</v>
      </c>
    </row>
    <row r="41097" spans="1:2">
      <c r="A41097" s="1">
        <v>2080100351897</v>
      </c>
      <c r="B41097" t="s">
        <v>38541</v>
      </c>
    </row>
    <row r="41098" spans="1:2">
      <c r="A41098" s="1">
        <v>2080100351903</v>
      </c>
      <c r="B41098" t="s">
        <v>38542</v>
      </c>
    </row>
    <row r="41099" spans="1:2">
      <c r="A41099" s="1">
        <v>2080100351910</v>
      </c>
      <c r="B41099" t="s">
        <v>38543</v>
      </c>
    </row>
    <row r="41100" spans="1:2">
      <c r="A41100" s="1">
        <v>2080100351927</v>
      </c>
      <c r="B41100" t="s">
        <v>38544</v>
      </c>
    </row>
    <row r="41101" spans="1:2">
      <c r="A41101" s="1">
        <v>2080100351934</v>
      </c>
      <c r="B41101" t="s">
        <v>38545</v>
      </c>
    </row>
    <row r="41102" spans="1:2">
      <c r="A41102" s="1">
        <v>2080100351941</v>
      </c>
      <c r="B41102" t="s">
        <v>38546</v>
      </c>
    </row>
    <row r="41103" spans="1:2">
      <c r="A41103" s="1">
        <v>2080100351958</v>
      </c>
      <c r="B41103" t="s">
        <v>38547</v>
      </c>
    </row>
    <row r="41104" spans="1:2">
      <c r="A41104" s="1">
        <v>2080100351965</v>
      </c>
      <c r="B41104" t="s">
        <v>38548</v>
      </c>
    </row>
    <row r="41105" spans="1:2">
      <c r="A41105" s="1">
        <v>2080100351972</v>
      </c>
      <c r="B41105" t="s">
        <v>38549</v>
      </c>
    </row>
    <row r="41106" spans="1:2">
      <c r="A41106" s="1">
        <v>2080100351989</v>
      </c>
      <c r="B41106" t="s">
        <v>38550</v>
      </c>
    </row>
    <row r="41107" spans="1:2">
      <c r="A41107" s="1">
        <v>2080100351996</v>
      </c>
      <c r="B41107" t="s">
        <v>38551</v>
      </c>
    </row>
    <row r="41108" spans="1:2">
      <c r="A41108" s="1">
        <v>2080100352009</v>
      </c>
      <c r="B41108" t="s">
        <v>38552</v>
      </c>
    </row>
    <row r="41109" spans="1:2">
      <c r="A41109" s="1">
        <v>2080100352016</v>
      </c>
      <c r="B41109" t="s">
        <v>38553</v>
      </c>
    </row>
    <row r="41110" spans="1:2">
      <c r="A41110" s="1">
        <v>2080100352023</v>
      </c>
      <c r="B41110" t="s">
        <v>38554</v>
      </c>
    </row>
    <row r="41111" spans="1:2">
      <c r="A41111" s="1">
        <v>2080100352030</v>
      </c>
      <c r="B41111" t="s">
        <v>38555</v>
      </c>
    </row>
    <row r="41112" spans="1:2">
      <c r="A41112" s="1">
        <v>2080100352047</v>
      </c>
      <c r="B41112" t="s">
        <v>38556</v>
      </c>
    </row>
    <row r="41113" spans="1:2">
      <c r="A41113" s="1">
        <v>2080100352054</v>
      </c>
      <c r="B41113" t="s">
        <v>38557</v>
      </c>
    </row>
    <row r="41114" spans="1:2">
      <c r="A41114" s="1">
        <v>2080100352061</v>
      </c>
      <c r="B41114" t="s">
        <v>38558</v>
      </c>
    </row>
    <row r="41115" spans="1:2">
      <c r="A41115" s="1">
        <v>2080100352078</v>
      </c>
      <c r="B41115" t="s">
        <v>38559</v>
      </c>
    </row>
    <row r="41116" spans="1:2">
      <c r="A41116" s="1">
        <v>2080100352085</v>
      </c>
      <c r="B41116" t="s">
        <v>38560</v>
      </c>
    </row>
    <row r="41117" spans="1:2">
      <c r="A41117" s="1">
        <v>2080100352092</v>
      </c>
      <c r="B41117" t="s">
        <v>38561</v>
      </c>
    </row>
    <row r="41118" spans="1:2">
      <c r="A41118" s="1">
        <v>2080100352108</v>
      </c>
      <c r="B41118" t="s">
        <v>38562</v>
      </c>
    </row>
    <row r="41119" spans="1:2">
      <c r="A41119" s="1">
        <v>2080100352115</v>
      </c>
      <c r="B41119" t="s">
        <v>38563</v>
      </c>
    </row>
    <row r="41120" spans="1:2">
      <c r="A41120" s="1">
        <v>2080100352122</v>
      </c>
      <c r="B41120" t="s">
        <v>38564</v>
      </c>
    </row>
    <row r="41121" spans="1:2">
      <c r="A41121" s="1">
        <v>2080100352139</v>
      </c>
      <c r="B41121" t="s">
        <v>38565</v>
      </c>
    </row>
    <row r="41122" spans="1:2">
      <c r="A41122" s="1">
        <v>2080100352146</v>
      </c>
      <c r="B41122" t="s">
        <v>38566</v>
      </c>
    </row>
    <row r="41123" spans="1:2">
      <c r="A41123" s="1">
        <v>2080100352153</v>
      </c>
      <c r="B41123" t="s">
        <v>38567</v>
      </c>
    </row>
    <row r="41124" spans="1:2">
      <c r="A41124" s="1">
        <v>2080100352160</v>
      </c>
      <c r="B41124" t="s">
        <v>38568</v>
      </c>
    </row>
    <row r="41125" spans="1:2">
      <c r="A41125" s="1">
        <v>2080100352177</v>
      </c>
      <c r="B41125" t="s">
        <v>38569</v>
      </c>
    </row>
    <row r="41126" spans="1:2">
      <c r="A41126" s="1">
        <v>2080100352184</v>
      </c>
      <c r="B41126" t="s">
        <v>38570</v>
      </c>
    </row>
    <row r="41127" spans="1:2">
      <c r="A41127" s="1">
        <v>2080100352191</v>
      </c>
      <c r="B41127" t="s">
        <v>38571</v>
      </c>
    </row>
    <row r="41128" spans="1:2">
      <c r="A41128" s="1">
        <v>2080100352207</v>
      </c>
      <c r="B41128" t="s">
        <v>38572</v>
      </c>
    </row>
    <row r="41129" spans="1:2">
      <c r="A41129" s="1">
        <v>2080100352214</v>
      </c>
      <c r="B41129" t="s">
        <v>38573</v>
      </c>
    </row>
    <row r="41130" spans="1:2">
      <c r="A41130" s="1">
        <v>2080100352221</v>
      </c>
      <c r="B41130" t="s">
        <v>38574</v>
      </c>
    </row>
    <row r="41131" spans="1:2">
      <c r="A41131" s="1">
        <v>2080100352238</v>
      </c>
      <c r="B41131" t="s">
        <v>38575</v>
      </c>
    </row>
    <row r="41132" spans="1:2">
      <c r="A41132" s="1">
        <v>2080100352245</v>
      </c>
      <c r="B41132" t="s">
        <v>38576</v>
      </c>
    </row>
    <row r="41133" spans="1:2">
      <c r="A41133" s="1">
        <v>2080100352252</v>
      </c>
      <c r="B41133" t="s">
        <v>38577</v>
      </c>
    </row>
    <row r="41134" spans="1:2">
      <c r="A41134" s="1">
        <v>2080100352269</v>
      </c>
      <c r="B41134" t="s">
        <v>38578</v>
      </c>
    </row>
    <row r="41135" spans="1:2">
      <c r="A41135" s="1">
        <v>2080100352276</v>
      </c>
      <c r="B41135" t="s">
        <v>38579</v>
      </c>
    </row>
    <row r="41136" spans="1:2">
      <c r="A41136" s="1">
        <v>2080100352283</v>
      </c>
      <c r="B41136" t="s">
        <v>38580</v>
      </c>
    </row>
    <row r="41137" spans="1:2">
      <c r="A41137" s="1">
        <v>2080100352290</v>
      </c>
      <c r="B41137" t="s">
        <v>38581</v>
      </c>
    </row>
    <row r="41138" spans="1:2">
      <c r="A41138" s="1">
        <v>2080100352306</v>
      </c>
      <c r="B41138" t="s">
        <v>38582</v>
      </c>
    </row>
    <row r="41139" spans="1:2">
      <c r="A41139" s="1">
        <v>2080100352313</v>
      </c>
      <c r="B41139" t="s">
        <v>38583</v>
      </c>
    </row>
    <row r="41140" spans="1:2">
      <c r="A41140" s="1">
        <v>2080100352320</v>
      </c>
      <c r="B41140" t="s">
        <v>38584</v>
      </c>
    </row>
    <row r="41141" spans="1:2">
      <c r="A41141" s="1">
        <v>2080100352337</v>
      </c>
      <c r="B41141" t="s">
        <v>38585</v>
      </c>
    </row>
    <row r="41142" spans="1:2">
      <c r="A41142" s="1">
        <v>2080100352344</v>
      </c>
      <c r="B41142" t="s">
        <v>38586</v>
      </c>
    </row>
    <row r="41143" spans="1:2">
      <c r="A41143" s="1">
        <v>2080100352351</v>
      </c>
      <c r="B41143" t="s">
        <v>38587</v>
      </c>
    </row>
    <row r="41144" spans="1:2">
      <c r="A41144" s="1">
        <v>2080100352368</v>
      </c>
      <c r="B41144" t="s">
        <v>38588</v>
      </c>
    </row>
    <row r="41145" spans="1:2">
      <c r="A41145" s="1">
        <v>2080100352375</v>
      </c>
      <c r="B41145" t="s">
        <v>38589</v>
      </c>
    </row>
    <row r="41146" spans="1:2">
      <c r="A41146" s="1">
        <v>2080100352382</v>
      </c>
      <c r="B41146" t="s">
        <v>38590</v>
      </c>
    </row>
    <row r="41147" spans="1:2">
      <c r="A41147" s="1">
        <v>2080100352399</v>
      </c>
      <c r="B41147" t="s">
        <v>38591</v>
      </c>
    </row>
    <row r="41148" spans="1:2">
      <c r="A41148" s="1">
        <v>2080100352405</v>
      </c>
      <c r="B41148" t="s">
        <v>38592</v>
      </c>
    </row>
    <row r="41149" spans="1:2">
      <c r="A41149" s="1">
        <v>2080100352412</v>
      </c>
      <c r="B41149" t="s">
        <v>38593</v>
      </c>
    </row>
    <row r="41150" spans="1:2">
      <c r="A41150" s="1">
        <v>2080100352429</v>
      </c>
      <c r="B41150" t="s">
        <v>38594</v>
      </c>
    </row>
    <row r="41151" spans="1:2">
      <c r="A41151" s="1">
        <v>2080100352436</v>
      </c>
      <c r="B41151" t="s">
        <v>38595</v>
      </c>
    </row>
    <row r="41152" spans="1:2">
      <c r="A41152" s="1">
        <v>2080100352443</v>
      </c>
      <c r="B41152" t="s">
        <v>38596</v>
      </c>
    </row>
    <row r="41153" spans="1:2">
      <c r="A41153" s="1">
        <v>2080100352450</v>
      </c>
      <c r="B41153" t="s">
        <v>38597</v>
      </c>
    </row>
    <row r="41154" spans="1:2">
      <c r="A41154" s="1">
        <v>2080100352467</v>
      </c>
      <c r="B41154" t="s">
        <v>38598</v>
      </c>
    </row>
    <row r="41155" spans="1:2">
      <c r="A41155" s="1">
        <v>2080100352474</v>
      </c>
      <c r="B41155" t="s">
        <v>38599</v>
      </c>
    </row>
    <row r="41156" spans="1:2">
      <c r="A41156" s="1">
        <v>2080100352481</v>
      </c>
      <c r="B41156" t="s">
        <v>38600</v>
      </c>
    </row>
    <row r="41157" spans="1:2">
      <c r="A41157" s="1">
        <v>2080100352498</v>
      </c>
      <c r="B41157" t="s">
        <v>38601</v>
      </c>
    </row>
    <row r="41158" spans="1:2">
      <c r="A41158" s="1">
        <v>2080100352504</v>
      </c>
      <c r="B41158" t="s">
        <v>38602</v>
      </c>
    </row>
    <row r="41159" spans="1:2">
      <c r="A41159" s="1">
        <v>2080100352511</v>
      </c>
      <c r="B41159" t="s">
        <v>38603</v>
      </c>
    </row>
    <row r="41160" spans="1:2">
      <c r="A41160" s="1">
        <v>2080100352528</v>
      </c>
      <c r="B41160" t="s">
        <v>38604</v>
      </c>
    </row>
    <row r="41161" spans="1:2">
      <c r="A41161" s="1">
        <v>2080100352535</v>
      </c>
      <c r="B41161" t="s">
        <v>38605</v>
      </c>
    </row>
    <row r="41162" spans="1:2">
      <c r="A41162" s="1">
        <v>2080100352542</v>
      </c>
      <c r="B41162" t="s">
        <v>38606</v>
      </c>
    </row>
    <row r="41163" spans="1:2">
      <c r="A41163" s="1">
        <v>2080100352559</v>
      </c>
      <c r="B41163" t="s">
        <v>38607</v>
      </c>
    </row>
    <row r="41164" spans="1:2">
      <c r="A41164" s="1">
        <v>2080100352566</v>
      </c>
      <c r="B41164" t="s">
        <v>38608</v>
      </c>
    </row>
    <row r="41165" spans="1:2">
      <c r="A41165" s="1">
        <v>2080100352573</v>
      </c>
      <c r="B41165" t="s">
        <v>38609</v>
      </c>
    </row>
    <row r="41166" spans="1:2">
      <c r="A41166" s="1">
        <v>2080100352580</v>
      </c>
      <c r="B41166" t="s">
        <v>38610</v>
      </c>
    </row>
    <row r="41167" spans="1:2">
      <c r="A41167" s="1">
        <v>2080100352597</v>
      </c>
      <c r="B41167" t="s">
        <v>38611</v>
      </c>
    </row>
    <row r="41168" spans="1:2">
      <c r="A41168" s="1">
        <v>2080100352603</v>
      </c>
      <c r="B41168" t="s">
        <v>38612</v>
      </c>
    </row>
    <row r="41169" spans="1:2">
      <c r="A41169" s="1">
        <v>2080100352610</v>
      </c>
      <c r="B41169" t="s">
        <v>38613</v>
      </c>
    </row>
    <row r="41170" spans="1:2">
      <c r="A41170" s="1">
        <v>2080100352627</v>
      </c>
      <c r="B41170" t="s">
        <v>38614</v>
      </c>
    </row>
    <row r="41171" spans="1:2">
      <c r="A41171" s="1">
        <v>2080100352634</v>
      </c>
      <c r="B41171" t="s">
        <v>38615</v>
      </c>
    </row>
    <row r="41172" spans="1:2">
      <c r="A41172" s="1">
        <v>2080100352641</v>
      </c>
      <c r="B41172" t="s">
        <v>38616</v>
      </c>
    </row>
    <row r="41173" spans="1:2">
      <c r="A41173" s="1">
        <v>2080100352658</v>
      </c>
      <c r="B41173" t="s">
        <v>38617</v>
      </c>
    </row>
    <row r="41174" spans="1:2">
      <c r="A41174" s="1">
        <v>2080100352665</v>
      </c>
      <c r="B41174" t="s">
        <v>38618</v>
      </c>
    </row>
    <row r="41175" spans="1:2">
      <c r="A41175" s="1">
        <v>2080100352672</v>
      </c>
      <c r="B41175" t="s">
        <v>38619</v>
      </c>
    </row>
    <row r="41176" spans="1:2">
      <c r="A41176" s="1">
        <v>2080100352689</v>
      </c>
      <c r="B41176" t="s">
        <v>38620</v>
      </c>
    </row>
    <row r="41177" spans="1:2">
      <c r="A41177" s="1">
        <v>2080100352696</v>
      </c>
      <c r="B41177" t="s">
        <v>38621</v>
      </c>
    </row>
    <row r="41178" spans="1:2">
      <c r="A41178" s="1">
        <v>2080100352702</v>
      </c>
      <c r="B41178" t="s">
        <v>38622</v>
      </c>
    </row>
    <row r="41179" spans="1:2">
      <c r="A41179" s="1">
        <v>2080100352719</v>
      </c>
      <c r="B41179" t="s">
        <v>38623</v>
      </c>
    </row>
    <row r="41180" spans="1:2">
      <c r="A41180" s="1">
        <v>2080100352726</v>
      </c>
      <c r="B41180" t="s">
        <v>38624</v>
      </c>
    </row>
    <row r="41181" spans="1:2">
      <c r="A41181" s="1">
        <v>2080100352733</v>
      </c>
      <c r="B41181" t="s">
        <v>38625</v>
      </c>
    </row>
    <row r="41182" spans="1:2">
      <c r="A41182" s="1">
        <v>2080100352740</v>
      </c>
      <c r="B41182" t="s">
        <v>38626</v>
      </c>
    </row>
    <row r="41183" spans="1:2">
      <c r="A41183" s="1">
        <v>2080100352757</v>
      </c>
      <c r="B41183" t="s">
        <v>38627</v>
      </c>
    </row>
    <row r="41184" spans="1:2">
      <c r="A41184" s="1">
        <v>2080100352764</v>
      </c>
      <c r="B41184" t="s">
        <v>38628</v>
      </c>
    </row>
    <row r="41185" spans="1:2">
      <c r="A41185" s="1">
        <v>2080100352771</v>
      </c>
      <c r="B41185" t="s">
        <v>38629</v>
      </c>
    </row>
    <row r="41186" spans="1:2">
      <c r="A41186" s="1">
        <v>2080100352788</v>
      </c>
      <c r="B41186" t="s">
        <v>38630</v>
      </c>
    </row>
    <row r="41187" spans="1:2">
      <c r="A41187" s="1">
        <v>2080100352795</v>
      </c>
      <c r="B41187" t="s">
        <v>38631</v>
      </c>
    </row>
    <row r="41188" spans="1:2">
      <c r="A41188" s="1">
        <v>2080100352801</v>
      </c>
      <c r="B41188" t="s">
        <v>38632</v>
      </c>
    </row>
    <row r="41189" spans="1:2">
      <c r="A41189" s="1">
        <v>2080100352818</v>
      </c>
      <c r="B41189" t="s">
        <v>38633</v>
      </c>
    </row>
    <row r="41190" spans="1:2">
      <c r="A41190" s="1">
        <v>2080100352825</v>
      </c>
      <c r="B41190" t="s">
        <v>38634</v>
      </c>
    </row>
    <row r="41191" spans="1:2">
      <c r="A41191" s="1">
        <v>2080100352832</v>
      </c>
      <c r="B41191" t="s">
        <v>38635</v>
      </c>
    </row>
    <row r="41192" spans="1:2">
      <c r="A41192" s="1">
        <v>2080100352849</v>
      </c>
      <c r="B41192" t="s">
        <v>38636</v>
      </c>
    </row>
    <row r="41193" spans="1:2">
      <c r="A41193" s="1">
        <v>2080100352856</v>
      </c>
      <c r="B41193" t="s">
        <v>38637</v>
      </c>
    </row>
    <row r="41194" spans="1:2">
      <c r="A41194" s="1">
        <v>2080100352863</v>
      </c>
      <c r="B41194" t="s">
        <v>38638</v>
      </c>
    </row>
    <row r="41195" spans="1:2">
      <c r="A41195" s="1">
        <v>2080100352870</v>
      </c>
      <c r="B41195" t="s">
        <v>38639</v>
      </c>
    </row>
    <row r="41196" spans="1:2">
      <c r="A41196" s="1">
        <v>2080100352887</v>
      </c>
      <c r="B41196" t="s">
        <v>38640</v>
      </c>
    </row>
    <row r="41197" spans="1:2">
      <c r="A41197" s="1">
        <v>2080100352894</v>
      </c>
      <c r="B41197" t="s">
        <v>38641</v>
      </c>
    </row>
    <row r="41198" spans="1:2">
      <c r="A41198" s="1">
        <v>2080100352900</v>
      </c>
      <c r="B41198" t="s">
        <v>38642</v>
      </c>
    </row>
    <row r="41199" spans="1:2">
      <c r="A41199" s="1">
        <v>2080100352917</v>
      </c>
      <c r="B41199" t="s">
        <v>38643</v>
      </c>
    </row>
    <row r="41200" spans="1:2">
      <c r="A41200" s="1">
        <v>2080100352924</v>
      </c>
      <c r="B41200" t="s">
        <v>38644</v>
      </c>
    </row>
    <row r="41201" spans="1:2">
      <c r="A41201" s="1">
        <v>2080100352931</v>
      </c>
      <c r="B41201" t="s">
        <v>38645</v>
      </c>
    </row>
    <row r="41202" spans="1:2">
      <c r="A41202" s="1">
        <v>2080100352948</v>
      </c>
      <c r="B41202" t="s">
        <v>38646</v>
      </c>
    </row>
    <row r="41203" spans="1:2">
      <c r="A41203" s="1">
        <v>2080100352955</v>
      </c>
      <c r="B41203" t="s">
        <v>38647</v>
      </c>
    </row>
    <row r="41204" spans="1:2">
      <c r="A41204" s="1">
        <v>2080100352962</v>
      </c>
      <c r="B41204" t="s">
        <v>38648</v>
      </c>
    </row>
    <row r="41205" spans="1:2">
      <c r="A41205" s="1">
        <v>2080100352979</v>
      </c>
      <c r="B41205" t="s">
        <v>38649</v>
      </c>
    </row>
    <row r="41206" spans="1:2">
      <c r="A41206" s="1">
        <v>2080100352986</v>
      </c>
      <c r="B41206" t="s">
        <v>38650</v>
      </c>
    </row>
    <row r="41207" spans="1:2">
      <c r="A41207" s="1">
        <v>2080100352993</v>
      </c>
      <c r="B41207" t="s">
        <v>38651</v>
      </c>
    </row>
    <row r="41208" spans="1:2">
      <c r="A41208" s="1">
        <v>2080100353006</v>
      </c>
      <c r="B41208" t="s">
        <v>38652</v>
      </c>
    </row>
    <row r="41209" spans="1:2">
      <c r="A41209" s="1">
        <v>2080100353013</v>
      </c>
      <c r="B41209" t="s">
        <v>38653</v>
      </c>
    </row>
    <row r="41210" spans="1:2">
      <c r="A41210" s="1">
        <v>2080100353020</v>
      </c>
      <c r="B41210" t="s">
        <v>38654</v>
      </c>
    </row>
    <row r="41211" spans="1:2">
      <c r="A41211" s="1">
        <v>2080100353037</v>
      </c>
      <c r="B41211" t="s">
        <v>38655</v>
      </c>
    </row>
    <row r="41212" spans="1:2">
      <c r="A41212" s="1">
        <v>2080100353044</v>
      </c>
      <c r="B41212" t="s">
        <v>38656</v>
      </c>
    </row>
    <row r="41213" spans="1:2">
      <c r="A41213" s="1">
        <v>2080100353051</v>
      </c>
      <c r="B41213" t="s">
        <v>38657</v>
      </c>
    </row>
    <row r="41214" spans="1:2">
      <c r="A41214" s="1">
        <v>2080100353068</v>
      </c>
      <c r="B41214" t="s">
        <v>38658</v>
      </c>
    </row>
    <row r="41215" spans="1:2">
      <c r="A41215" s="1">
        <v>2080100353075</v>
      </c>
      <c r="B41215" t="s">
        <v>38659</v>
      </c>
    </row>
    <row r="41216" spans="1:2">
      <c r="A41216" s="1">
        <v>2080100353082</v>
      </c>
      <c r="B41216" t="s">
        <v>38660</v>
      </c>
    </row>
    <row r="41217" spans="1:2">
      <c r="A41217" s="1">
        <v>2080100353099</v>
      </c>
      <c r="B41217" t="s">
        <v>38661</v>
      </c>
    </row>
    <row r="41218" spans="1:2">
      <c r="A41218" s="1">
        <v>2080100353105</v>
      </c>
      <c r="B41218" t="s">
        <v>38662</v>
      </c>
    </row>
    <row r="41219" spans="1:2">
      <c r="A41219" s="1">
        <v>2080100353112</v>
      </c>
      <c r="B41219" t="s">
        <v>38663</v>
      </c>
    </row>
    <row r="41220" spans="1:2">
      <c r="A41220" s="1">
        <v>2080100353129</v>
      </c>
      <c r="B41220" t="s">
        <v>38664</v>
      </c>
    </row>
    <row r="41221" spans="1:2">
      <c r="A41221" s="1">
        <v>2080100353136</v>
      </c>
      <c r="B41221" t="s">
        <v>38665</v>
      </c>
    </row>
    <row r="41222" spans="1:2">
      <c r="A41222" s="1">
        <v>2080100353143</v>
      </c>
      <c r="B41222" t="s">
        <v>38666</v>
      </c>
    </row>
    <row r="41223" spans="1:2">
      <c r="A41223" s="1">
        <v>2080100353150</v>
      </c>
      <c r="B41223" t="s">
        <v>38667</v>
      </c>
    </row>
    <row r="41224" spans="1:2">
      <c r="A41224" s="1">
        <v>2080100353167</v>
      </c>
      <c r="B41224" t="s">
        <v>38668</v>
      </c>
    </row>
    <row r="41225" spans="1:2">
      <c r="A41225" s="1">
        <v>2080100353174</v>
      </c>
      <c r="B41225" t="s">
        <v>38669</v>
      </c>
    </row>
    <row r="41226" spans="1:2">
      <c r="A41226" s="1">
        <v>2080100353181</v>
      </c>
      <c r="B41226" t="s">
        <v>38670</v>
      </c>
    </row>
    <row r="41227" spans="1:2">
      <c r="A41227" s="1">
        <v>2080100353198</v>
      </c>
      <c r="B41227" t="s">
        <v>38671</v>
      </c>
    </row>
    <row r="41228" spans="1:2">
      <c r="A41228" s="1">
        <v>2080100353204</v>
      </c>
      <c r="B41228" t="s">
        <v>38672</v>
      </c>
    </row>
    <row r="41229" spans="1:2">
      <c r="A41229" s="1">
        <v>2080100353211</v>
      </c>
      <c r="B41229" t="s">
        <v>38673</v>
      </c>
    </row>
    <row r="41230" spans="1:2">
      <c r="A41230" s="1">
        <v>2080100353228</v>
      </c>
      <c r="B41230" t="s">
        <v>38674</v>
      </c>
    </row>
    <row r="41231" spans="1:2">
      <c r="A41231" s="1">
        <v>2080100353235</v>
      </c>
      <c r="B41231" t="s">
        <v>38675</v>
      </c>
    </row>
    <row r="41232" spans="1:2">
      <c r="A41232" s="1">
        <v>2080100353242</v>
      </c>
      <c r="B41232" t="s">
        <v>38676</v>
      </c>
    </row>
    <row r="41233" spans="1:2">
      <c r="A41233" s="1">
        <v>2080100353259</v>
      </c>
      <c r="B41233" t="s">
        <v>38677</v>
      </c>
    </row>
    <row r="41234" spans="1:2">
      <c r="A41234" s="1">
        <v>2080100353266</v>
      </c>
      <c r="B41234" t="s">
        <v>38678</v>
      </c>
    </row>
    <row r="41235" spans="1:2">
      <c r="A41235" s="1">
        <v>2080100353273</v>
      </c>
      <c r="B41235" t="s">
        <v>38679</v>
      </c>
    </row>
    <row r="41236" spans="1:2">
      <c r="A41236" s="1">
        <v>2080100353280</v>
      </c>
      <c r="B41236" t="s">
        <v>38680</v>
      </c>
    </row>
    <row r="41237" spans="1:2">
      <c r="A41237" s="1">
        <v>2080100353297</v>
      </c>
      <c r="B41237" t="s">
        <v>38681</v>
      </c>
    </row>
    <row r="41238" spans="1:2">
      <c r="A41238" s="1">
        <v>2080100353303</v>
      </c>
      <c r="B41238" t="s">
        <v>38682</v>
      </c>
    </row>
    <row r="41239" spans="1:2">
      <c r="A41239" s="1">
        <v>2080100353310</v>
      </c>
      <c r="B41239" t="s">
        <v>38683</v>
      </c>
    </row>
    <row r="41240" spans="1:2">
      <c r="A41240" s="1">
        <v>2080100353327</v>
      </c>
      <c r="B41240" t="s">
        <v>38684</v>
      </c>
    </row>
    <row r="41241" spans="1:2">
      <c r="A41241" s="1">
        <v>2080100353334</v>
      </c>
      <c r="B41241" t="s">
        <v>38685</v>
      </c>
    </row>
    <row r="41242" spans="1:2">
      <c r="A41242" s="1">
        <v>2080100353341</v>
      </c>
      <c r="B41242" t="s">
        <v>38686</v>
      </c>
    </row>
    <row r="41243" spans="1:2">
      <c r="A41243" s="1">
        <v>2080100353358</v>
      </c>
      <c r="B41243" t="s">
        <v>38687</v>
      </c>
    </row>
    <row r="41244" spans="1:2">
      <c r="A41244" s="1">
        <v>2080100353365</v>
      </c>
      <c r="B41244" t="s">
        <v>38688</v>
      </c>
    </row>
    <row r="41245" spans="1:2">
      <c r="A41245" s="1">
        <v>2080100353372</v>
      </c>
      <c r="B41245" t="s">
        <v>38689</v>
      </c>
    </row>
    <row r="41246" spans="1:2">
      <c r="A41246" s="1">
        <v>2080100353389</v>
      </c>
      <c r="B41246" t="s">
        <v>38690</v>
      </c>
    </row>
    <row r="41247" spans="1:2">
      <c r="A41247" s="1">
        <v>2080100353396</v>
      </c>
      <c r="B41247" t="s">
        <v>38691</v>
      </c>
    </row>
    <row r="41248" spans="1:2">
      <c r="A41248" s="1">
        <v>2080100353402</v>
      </c>
      <c r="B41248" t="s">
        <v>38692</v>
      </c>
    </row>
    <row r="41249" spans="1:2">
      <c r="A41249" s="1">
        <v>2080100353419</v>
      </c>
      <c r="B41249" t="s">
        <v>38693</v>
      </c>
    </row>
    <row r="41250" spans="1:2">
      <c r="A41250" s="1">
        <v>2080100353426</v>
      </c>
      <c r="B41250" t="s">
        <v>38694</v>
      </c>
    </row>
    <row r="41251" spans="1:2">
      <c r="A41251" s="1">
        <v>2080100353433</v>
      </c>
      <c r="B41251" t="s">
        <v>38695</v>
      </c>
    </row>
    <row r="41252" spans="1:2">
      <c r="A41252" s="1">
        <v>2080100353440</v>
      </c>
      <c r="B41252" t="s">
        <v>38696</v>
      </c>
    </row>
    <row r="41253" spans="1:2">
      <c r="A41253" s="1">
        <v>2080100353457</v>
      </c>
      <c r="B41253" t="s">
        <v>38697</v>
      </c>
    </row>
    <row r="41254" spans="1:2">
      <c r="A41254" s="1">
        <v>2080100353464</v>
      </c>
      <c r="B41254" t="s">
        <v>38698</v>
      </c>
    </row>
    <row r="41255" spans="1:2">
      <c r="A41255" s="1">
        <v>2080100353471</v>
      </c>
      <c r="B41255" t="s">
        <v>38699</v>
      </c>
    </row>
    <row r="41256" spans="1:2">
      <c r="A41256" s="1">
        <v>2080100353488</v>
      </c>
      <c r="B41256" t="s">
        <v>38700</v>
      </c>
    </row>
    <row r="41257" spans="1:2">
      <c r="A41257" s="1">
        <v>2080100353495</v>
      </c>
      <c r="B41257" t="s">
        <v>38701</v>
      </c>
    </row>
    <row r="41258" spans="1:2">
      <c r="A41258" s="1">
        <v>2080100353501</v>
      </c>
      <c r="B41258" t="s">
        <v>38702</v>
      </c>
    </row>
    <row r="41259" spans="1:2">
      <c r="A41259" s="1">
        <v>2080100353518</v>
      </c>
      <c r="B41259" t="s">
        <v>38703</v>
      </c>
    </row>
    <row r="41260" spans="1:2">
      <c r="A41260" s="1">
        <v>2080100353525</v>
      </c>
      <c r="B41260" t="s">
        <v>38704</v>
      </c>
    </row>
    <row r="41261" spans="1:2">
      <c r="A41261" s="1">
        <v>2080100353532</v>
      </c>
      <c r="B41261" t="s">
        <v>38705</v>
      </c>
    </row>
    <row r="41262" spans="1:2">
      <c r="A41262" s="1">
        <v>2080100353549</v>
      </c>
      <c r="B41262" t="s">
        <v>38706</v>
      </c>
    </row>
    <row r="41263" spans="1:2">
      <c r="A41263" s="1">
        <v>2080100353556</v>
      </c>
      <c r="B41263" t="s">
        <v>38707</v>
      </c>
    </row>
    <row r="41264" spans="1:2">
      <c r="A41264" s="1">
        <v>2080100353563</v>
      </c>
      <c r="B41264" t="s">
        <v>38708</v>
      </c>
    </row>
    <row r="41265" spans="1:2">
      <c r="A41265" s="1">
        <v>2080100353570</v>
      </c>
      <c r="B41265" t="s">
        <v>38709</v>
      </c>
    </row>
    <row r="41266" spans="1:2">
      <c r="A41266" s="1">
        <v>2080100353587</v>
      </c>
      <c r="B41266" t="s">
        <v>38710</v>
      </c>
    </row>
    <row r="41267" spans="1:2">
      <c r="A41267" s="1">
        <v>2080100353594</v>
      </c>
      <c r="B41267" t="s">
        <v>38711</v>
      </c>
    </row>
    <row r="41268" spans="1:2">
      <c r="A41268" s="1">
        <v>2080100353600</v>
      </c>
      <c r="B41268" t="s">
        <v>38712</v>
      </c>
    </row>
    <row r="41269" spans="1:2">
      <c r="A41269" s="1">
        <v>2080100353617</v>
      </c>
      <c r="B41269" t="s">
        <v>38713</v>
      </c>
    </row>
    <row r="41270" spans="1:2">
      <c r="A41270" s="1">
        <v>2080100353624</v>
      </c>
      <c r="B41270" t="s">
        <v>38714</v>
      </c>
    </row>
    <row r="41271" spans="1:2">
      <c r="A41271" s="1">
        <v>2080100353631</v>
      </c>
      <c r="B41271" t="s">
        <v>38715</v>
      </c>
    </row>
    <row r="41272" spans="1:2">
      <c r="A41272" s="1">
        <v>2080100353648</v>
      </c>
      <c r="B41272" t="s">
        <v>38716</v>
      </c>
    </row>
    <row r="41273" spans="1:2">
      <c r="A41273" s="1">
        <v>2080100353655</v>
      </c>
      <c r="B41273" t="s">
        <v>38717</v>
      </c>
    </row>
    <row r="41274" spans="1:2">
      <c r="A41274" s="1">
        <v>2080100353662</v>
      </c>
      <c r="B41274" t="s">
        <v>38718</v>
      </c>
    </row>
    <row r="41275" spans="1:2">
      <c r="A41275" s="1">
        <v>2080100353679</v>
      </c>
      <c r="B41275" t="s">
        <v>38719</v>
      </c>
    </row>
    <row r="41276" spans="1:2">
      <c r="A41276" s="1">
        <v>2080100353686</v>
      </c>
      <c r="B41276" t="s">
        <v>38720</v>
      </c>
    </row>
    <row r="41277" spans="1:2">
      <c r="A41277" s="1">
        <v>2080100353693</v>
      </c>
      <c r="B41277" t="s">
        <v>38721</v>
      </c>
    </row>
    <row r="41278" spans="1:2">
      <c r="A41278" s="1">
        <v>2080100353709</v>
      </c>
      <c r="B41278" t="s">
        <v>38722</v>
      </c>
    </row>
    <row r="41279" spans="1:2">
      <c r="A41279" s="1">
        <v>2080100353716</v>
      </c>
      <c r="B41279" t="s">
        <v>38723</v>
      </c>
    </row>
    <row r="41280" spans="1:2">
      <c r="A41280" s="1">
        <v>2080100353723</v>
      </c>
      <c r="B41280" t="s">
        <v>38724</v>
      </c>
    </row>
    <row r="41281" spans="1:2">
      <c r="A41281" s="1">
        <v>2080100353730</v>
      </c>
      <c r="B41281" t="s">
        <v>38725</v>
      </c>
    </row>
    <row r="41282" spans="1:2">
      <c r="A41282" s="1">
        <v>2080100353747</v>
      </c>
      <c r="B41282" t="s">
        <v>38726</v>
      </c>
    </row>
    <row r="41283" spans="1:2">
      <c r="A41283" s="1">
        <v>2080100353754</v>
      </c>
      <c r="B41283" t="s">
        <v>38727</v>
      </c>
    </row>
    <row r="41284" spans="1:2">
      <c r="A41284" s="1">
        <v>2080100353761</v>
      </c>
      <c r="B41284" t="s">
        <v>38728</v>
      </c>
    </row>
    <row r="41285" spans="1:2">
      <c r="A41285" s="1">
        <v>2080100353778</v>
      </c>
      <c r="B41285" t="s">
        <v>38729</v>
      </c>
    </row>
    <row r="41286" spans="1:2">
      <c r="A41286" s="1">
        <v>2080100353785</v>
      </c>
      <c r="B41286" t="s">
        <v>38730</v>
      </c>
    </row>
    <row r="41287" spans="1:2">
      <c r="A41287" s="1">
        <v>2080100353792</v>
      </c>
      <c r="B41287" t="s">
        <v>38731</v>
      </c>
    </row>
    <row r="41288" spans="1:2">
      <c r="A41288" s="1">
        <v>2080100353808</v>
      </c>
      <c r="B41288" t="s">
        <v>38732</v>
      </c>
    </row>
    <row r="41289" spans="1:2">
      <c r="A41289" s="1">
        <v>2080100353815</v>
      </c>
      <c r="B41289" t="s">
        <v>38733</v>
      </c>
    </row>
    <row r="41290" spans="1:2">
      <c r="A41290" s="1">
        <v>2080100353822</v>
      </c>
      <c r="B41290" t="s">
        <v>38734</v>
      </c>
    </row>
    <row r="41291" spans="1:2">
      <c r="A41291" s="1">
        <v>2080100353839</v>
      </c>
      <c r="B41291" t="s">
        <v>38735</v>
      </c>
    </row>
    <row r="41292" spans="1:2">
      <c r="A41292" s="1">
        <v>2080100353846</v>
      </c>
      <c r="B41292" t="s">
        <v>38736</v>
      </c>
    </row>
    <row r="41293" spans="1:2">
      <c r="A41293" s="1">
        <v>2080100353853</v>
      </c>
      <c r="B41293" t="s">
        <v>38737</v>
      </c>
    </row>
    <row r="41294" spans="1:2">
      <c r="A41294" s="1">
        <v>2080100353860</v>
      </c>
      <c r="B41294" t="s">
        <v>38738</v>
      </c>
    </row>
    <row r="41295" spans="1:2">
      <c r="A41295" s="1">
        <v>2080100353877</v>
      </c>
      <c r="B41295" t="s">
        <v>38739</v>
      </c>
    </row>
    <row r="41296" spans="1:2">
      <c r="A41296" s="1">
        <v>2080100353884</v>
      </c>
      <c r="B41296" t="s">
        <v>38740</v>
      </c>
    </row>
    <row r="41297" spans="1:2">
      <c r="A41297" s="1">
        <v>2080100353891</v>
      </c>
      <c r="B41297" t="s">
        <v>38741</v>
      </c>
    </row>
    <row r="41298" spans="1:2">
      <c r="A41298" s="1">
        <v>2080100353907</v>
      </c>
      <c r="B41298" t="s">
        <v>38742</v>
      </c>
    </row>
    <row r="41299" spans="1:2">
      <c r="A41299" s="1">
        <v>2080100353914</v>
      </c>
      <c r="B41299" t="s">
        <v>38743</v>
      </c>
    </row>
    <row r="41300" spans="1:2">
      <c r="A41300" s="1">
        <v>2080100353921</v>
      </c>
      <c r="B41300" t="s">
        <v>38744</v>
      </c>
    </row>
    <row r="41301" spans="1:2">
      <c r="A41301" s="1">
        <v>2080100353938</v>
      </c>
      <c r="B41301" t="s">
        <v>38745</v>
      </c>
    </row>
    <row r="41302" spans="1:2">
      <c r="A41302" s="1">
        <v>2080100353945</v>
      </c>
      <c r="B41302" t="s">
        <v>38746</v>
      </c>
    </row>
    <row r="41303" spans="1:2">
      <c r="A41303" s="1">
        <v>2080100353952</v>
      </c>
      <c r="B41303" t="s">
        <v>38747</v>
      </c>
    </row>
    <row r="41304" spans="1:2">
      <c r="A41304" s="1">
        <v>2080100353969</v>
      </c>
      <c r="B41304" t="s">
        <v>38748</v>
      </c>
    </row>
    <row r="41305" spans="1:2">
      <c r="A41305" s="1">
        <v>2080100353976</v>
      </c>
      <c r="B41305" t="s">
        <v>38749</v>
      </c>
    </row>
    <row r="41306" spans="1:2">
      <c r="A41306" s="1">
        <v>2080100353983</v>
      </c>
      <c r="B41306" t="s">
        <v>38750</v>
      </c>
    </row>
    <row r="41307" spans="1:2">
      <c r="A41307" s="1">
        <v>2080100353990</v>
      </c>
      <c r="B41307" t="s">
        <v>38751</v>
      </c>
    </row>
    <row r="41308" spans="1:2">
      <c r="A41308" s="1">
        <v>2080100354003</v>
      </c>
      <c r="B41308" t="s">
        <v>38752</v>
      </c>
    </row>
    <row r="41309" spans="1:2">
      <c r="A41309" s="1">
        <v>2080100354010</v>
      </c>
      <c r="B41309" t="s">
        <v>38753</v>
      </c>
    </row>
    <row r="41310" spans="1:2">
      <c r="A41310" s="1">
        <v>2080100354027</v>
      </c>
      <c r="B41310" t="s">
        <v>38754</v>
      </c>
    </row>
    <row r="41311" spans="1:2">
      <c r="A41311" s="1">
        <v>2080100354034</v>
      </c>
      <c r="B41311" t="s">
        <v>38755</v>
      </c>
    </row>
    <row r="41312" spans="1:2">
      <c r="A41312" s="1">
        <v>2080100354041</v>
      </c>
      <c r="B41312" t="s">
        <v>38756</v>
      </c>
    </row>
    <row r="41313" spans="1:2">
      <c r="A41313" s="1">
        <v>2080100354058</v>
      </c>
      <c r="B41313" t="s">
        <v>38757</v>
      </c>
    </row>
    <row r="41314" spans="1:2">
      <c r="A41314" s="1">
        <v>2080100354065</v>
      </c>
      <c r="B41314" t="e">
        <f>+L-DIGITAL DOOR LOCK YALE YDM3109 GATEMAN PROXIMITY Card W/ANTI-PANIC</f>
        <v>#NAME?</v>
      </c>
    </row>
    <row r="41315" spans="1:2">
      <c r="A41315" s="1">
        <v>2080100354072</v>
      </c>
      <c r="B41315" t="s">
        <v>38758</v>
      </c>
    </row>
    <row r="41316" spans="1:2">
      <c r="A41316" s="1">
        <v>2080100354089</v>
      </c>
      <c r="B41316" t="s">
        <v>38759</v>
      </c>
    </row>
    <row r="41317" spans="1:2">
      <c r="A41317" s="1">
        <v>2080100354096</v>
      </c>
      <c r="B41317" t="s">
        <v>38760</v>
      </c>
    </row>
    <row r="41318" spans="1:2">
      <c r="A41318" s="1">
        <v>2080100354102</v>
      </c>
      <c r="B41318" t="s">
        <v>38761</v>
      </c>
    </row>
    <row r="41319" spans="1:2">
      <c r="A41319" s="1">
        <v>2080100354119</v>
      </c>
      <c r="B41319" t="s">
        <v>38762</v>
      </c>
    </row>
    <row r="41320" spans="1:2">
      <c r="A41320" s="1">
        <v>2080100354126</v>
      </c>
      <c r="B41320" t="s">
        <v>38763</v>
      </c>
    </row>
    <row r="41321" spans="1:2">
      <c r="A41321" s="1">
        <v>2080100354133</v>
      </c>
      <c r="B41321" t="s">
        <v>38764</v>
      </c>
    </row>
    <row r="41322" spans="1:2">
      <c r="A41322" s="1">
        <v>2080100354140</v>
      </c>
      <c r="B41322" t="s">
        <v>38765</v>
      </c>
    </row>
    <row r="41323" spans="1:2">
      <c r="A41323" s="1">
        <v>2080100354157</v>
      </c>
      <c r="B41323" t="s">
        <v>38766</v>
      </c>
    </row>
    <row r="41324" spans="1:2">
      <c r="A41324" s="1">
        <v>2080100354164</v>
      </c>
      <c r="B41324" t="s">
        <v>38767</v>
      </c>
    </row>
    <row r="41325" spans="1:2">
      <c r="A41325" s="1">
        <v>2080100354171</v>
      </c>
      <c r="B41325" t="s">
        <v>38768</v>
      </c>
    </row>
    <row r="41326" spans="1:2">
      <c r="A41326" s="1">
        <v>2080100354188</v>
      </c>
      <c r="B41326" t="s">
        <v>38769</v>
      </c>
    </row>
    <row r="41327" spans="1:2">
      <c r="A41327" s="1">
        <v>2080100354195</v>
      </c>
      <c r="B41327" t="s">
        <v>38770</v>
      </c>
    </row>
    <row r="41328" spans="1:2">
      <c r="A41328" s="1">
        <v>2080100354201</v>
      </c>
      <c r="B41328" t="s">
        <v>38771</v>
      </c>
    </row>
    <row r="41329" spans="1:2">
      <c r="A41329" s="1">
        <v>2080100354218</v>
      </c>
      <c r="B41329" t="s">
        <v>38772</v>
      </c>
    </row>
    <row r="41330" spans="1:2">
      <c r="A41330" s="1">
        <v>2080100354225</v>
      </c>
      <c r="B41330" t="e">
        <f>+L-SCREWDRIVER STANLEY STHT65163-8</f>
        <v>#NAME?</v>
      </c>
    </row>
    <row r="41331" spans="1:2">
      <c r="A41331" s="1">
        <v>2080100354232</v>
      </c>
      <c r="B41331" t="e">
        <f>+L-SCREWDRIVER STANLEY STHT65164-8</f>
        <v>#NAME?</v>
      </c>
    </row>
    <row r="41332" spans="1:2">
      <c r="A41332" s="1">
        <v>2080100354249</v>
      </c>
      <c r="B41332" t="e">
        <f>+L-SCREWDRIVER STANLEY STHT65167-8</f>
        <v>#NAME?</v>
      </c>
    </row>
    <row r="41333" spans="1:2">
      <c r="A41333" s="1">
        <v>2080100354256</v>
      </c>
      <c r="B41333" t="e">
        <f>+L-SCREWDRIVER STANLEY STHT65169-8</f>
        <v>#NAME?</v>
      </c>
    </row>
    <row r="41334" spans="1:2">
      <c r="A41334" s="1">
        <v>2080100354263</v>
      </c>
      <c r="B41334" t="s">
        <v>38773</v>
      </c>
    </row>
    <row r="41335" spans="1:2">
      <c r="A41335" s="1">
        <v>2080100354270</v>
      </c>
      <c r="B41335" t="e">
        <f>+L-SCREWDRIVER STANLEY STHT65188-8</f>
        <v>#NAME?</v>
      </c>
    </row>
    <row r="41336" spans="1:2">
      <c r="A41336" s="1">
        <v>2080100354287</v>
      </c>
      <c r="B41336" t="e">
        <f>+L-SCREWDRIVER STANLEY STHT65189-8</f>
        <v>#NAME?</v>
      </c>
    </row>
    <row r="41337" spans="1:2">
      <c r="A41337" s="1">
        <v>2080100354294</v>
      </c>
      <c r="B41337" t="s">
        <v>38774</v>
      </c>
    </row>
    <row r="41338" spans="1:2">
      <c r="A41338" s="1">
        <v>2080100354300</v>
      </c>
      <c r="B41338" t="s">
        <v>38775</v>
      </c>
    </row>
    <row r="41339" spans="1:2">
      <c r="A41339" s="1">
        <v>2080100354317</v>
      </c>
      <c r="B41339" t="e">
        <f>+L-SCREWDRIVER STANLEY STHT65194-8</f>
        <v>#NAME?</v>
      </c>
    </row>
    <row r="41340" spans="1:2">
      <c r="A41340" s="1">
        <v>2080100354324</v>
      </c>
      <c r="B41340" t="s">
        <v>38776</v>
      </c>
    </row>
    <row r="41341" spans="1:2">
      <c r="A41341" s="1">
        <v>2080100354331</v>
      </c>
      <c r="B41341" t="s">
        <v>38777</v>
      </c>
    </row>
    <row r="41342" spans="1:2">
      <c r="A41342" s="1">
        <v>2080100354348</v>
      </c>
      <c r="B41342" t="s">
        <v>38778</v>
      </c>
    </row>
    <row r="41343" spans="1:2">
      <c r="A41343" s="1">
        <v>2080100354355</v>
      </c>
      <c r="B41343" t="s">
        <v>38779</v>
      </c>
    </row>
    <row r="41344" spans="1:2">
      <c r="A41344" s="1">
        <v>2080100354362</v>
      </c>
      <c r="B41344" t="s">
        <v>38780</v>
      </c>
    </row>
    <row r="41345" spans="1:2">
      <c r="A41345" s="1">
        <v>2080100354379</v>
      </c>
      <c r="B41345" t="s">
        <v>38781</v>
      </c>
    </row>
    <row r="41346" spans="1:2">
      <c r="A41346" s="1">
        <v>2080100354386</v>
      </c>
      <c r="B41346" t="s">
        <v>38782</v>
      </c>
    </row>
    <row r="41347" spans="1:2">
      <c r="A41347" s="1">
        <v>2080100354393</v>
      </c>
      <c r="B41347" t="s">
        <v>38783</v>
      </c>
    </row>
    <row r="41348" spans="1:2">
      <c r="A41348" s="1">
        <v>2080100354409</v>
      </c>
      <c r="B41348" t="s">
        <v>38784</v>
      </c>
    </row>
    <row r="41349" spans="1:2">
      <c r="A41349" s="1">
        <v>2080100354416</v>
      </c>
      <c r="B41349" t="s">
        <v>38785</v>
      </c>
    </row>
    <row r="41350" spans="1:2">
      <c r="A41350" s="1">
        <v>2080100354423</v>
      </c>
      <c r="B41350" t="s">
        <v>38786</v>
      </c>
    </row>
    <row r="41351" spans="1:2">
      <c r="A41351" s="1">
        <v>2080100354430</v>
      </c>
      <c r="B41351" t="s">
        <v>38787</v>
      </c>
    </row>
    <row r="41352" spans="1:2">
      <c r="A41352" s="1">
        <v>2080100354447</v>
      </c>
      <c r="B41352" t="s">
        <v>38788</v>
      </c>
    </row>
    <row r="41353" spans="1:2">
      <c r="A41353" s="1">
        <v>2080100354454</v>
      </c>
      <c r="B41353" t="s">
        <v>38789</v>
      </c>
    </row>
    <row r="41354" spans="1:2">
      <c r="A41354" s="1">
        <v>2080100354461</v>
      </c>
      <c r="B41354" t="s">
        <v>38790</v>
      </c>
    </row>
    <row r="41355" spans="1:2">
      <c r="A41355" s="1">
        <v>2080100354478</v>
      </c>
      <c r="B41355" t="s">
        <v>38791</v>
      </c>
    </row>
    <row r="41356" spans="1:2">
      <c r="A41356" s="1">
        <v>2080100354485</v>
      </c>
      <c r="B41356" t="s">
        <v>38792</v>
      </c>
    </row>
    <row r="41357" spans="1:2">
      <c r="A41357" s="1">
        <v>2080100354492</v>
      </c>
      <c r="B41357" t="s">
        <v>38793</v>
      </c>
    </row>
    <row r="41358" spans="1:2">
      <c r="A41358" s="1">
        <v>2080100354508</v>
      </c>
      <c r="B41358" t="e">
        <f>+L-DIGITAL DOOR LOCL YALE YDD324 DIGITAL TUBULAR DEADBOLT TYPE</f>
        <v>#NAME?</v>
      </c>
    </row>
    <row r="41359" spans="1:2">
      <c r="A41359" s="1">
        <v>2080100354515</v>
      </c>
      <c r="B41359" t="s">
        <v>38794</v>
      </c>
    </row>
    <row r="41360" spans="1:2">
      <c r="A41360" s="1">
        <v>2080100354522</v>
      </c>
      <c r="B41360" t="s">
        <v>38795</v>
      </c>
    </row>
    <row r="41361" spans="1:2">
      <c r="A41361" s="1">
        <v>2080100354539</v>
      </c>
      <c r="B41361" t="s">
        <v>38796</v>
      </c>
    </row>
    <row r="41362" spans="1:2">
      <c r="A41362" s="1">
        <v>2080100354546</v>
      </c>
      <c r="B41362" t="s">
        <v>38797</v>
      </c>
    </row>
    <row r="41363" spans="1:2">
      <c r="A41363" s="1">
        <v>2080100354553</v>
      </c>
      <c r="B41363" t="s">
        <v>38798</v>
      </c>
    </row>
    <row r="41364" spans="1:2">
      <c r="A41364" s="1">
        <v>2080100354560</v>
      </c>
      <c r="B41364" t="s">
        <v>38799</v>
      </c>
    </row>
    <row r="41365" spans="1:2">
      <c r="A41365" s="1">
        <v>2080100354577</v>
      </c>
      <c r="B41365" t="s">
        <v>38800</v>
      </c>
    </row>
    <row r="41366" spans="1:2">
      <c r="A41366" s="1">
        <v>2080100354584</v>
      </c>
      <c r="B41366" t="s">
        <v>38801</v>
      </c>
    </row>
    <row r="41367" spans="1:2">
      <c r="A41367" s="1">
        <v>2080100354591</v>
      </c>
      <c r="B41367" t="s">
        <v>38802</v>
      </c>
    </row>
    <row r="41368" spans="1:2">
      <c r="A41368" s="1">
        <v>2080100354607</v>
      </c>
      <c r="B41368" t="s">
        <v>38803</v>
      </c>
    </row>
    <row r="41369" spans="1:2">
      <c r="A41369" s="1">
        <v>2080100354614</v>
      </c>
      <c r="B41369" t="s">
        <v>38804</v>
      </c>
    </row>
    <row r="41370" spans="1:2">
      <c r="A41370" s="1">
        <v>2080100354621</v>
      </c>
      <c r="B41370" t="s">
        <v>38805</v>
      </c>
    </row>
    <row r="41371" spans="1:2">
      <c r="A41371" s="1">
        <v>2080100354638</v>
      </c>
      <c r="B41371" t="s">
        <v>38806</v>
      </c>
    </row>
    <row r="41372" spans="1:2">
      <c r="A41372" s="1">
        <v>2080100354645</v>
      </c>
      <c r="B41372" t="s">
        <v>38807</v>
      </c>
    </row>
    <row r="41373" spans="1:2">
      <c r="A41373" s="1">
        <v>2080100354652</v>
      </c>
      <c r="B41373" t="s">
        <v>38808</v>
      </c>
    </row>
    <row r="41374" spans="1:2">
      <c r="A41374" s="1">
        <v>2080100354669</v>
      </c>
      <c r="B41374" t="s">
        <v>38809</v>
      </c>
    </row>
    <row r="41375" spans="1:2">
      <c r="A41375" s="1">
        <v>2080100354676</v>
      </c>
      <c r="B41375" t="s">
        <v>38810</v>
      </c>
    </row>
    <row r="41376" spans="1:2">
      <c r="A41376" s="1">
        <v>2080100354683</v>
      </c>
      <c r="B41376" t="s">
        <v>38811</v>
      </c>
    </row>
    <row r="41377" spans="1:2">
      <c r="A41377" s="1">
        <v>2080100354690</v>
      </c>
      <c r="B41377" t="s">
        <v>38812</v>
      </c>
    </row>
    <row r="41378" spans="1:2">
      <c r="A41378" s="1">
        <v>2080100354706</v>
      </c>
      <c r="B41378" t="s">
        <v>38813</v>
      </c>
    </row>
    <row r="41379" spans="1:2">
      <c r="A41379" s="1">
        <v>2080100354713</v>
      </c>
      <c r="B41379" t="s">
        <v>38814</v>
      </c>
    </row>
    <row r="41380" spans="1:2">
      <c r="A41380" s="1">
        <v>2080100354720</v>
      </c>
      <c r="B41380" t="s">
        <v>38815</v>
      </c>
    </row>
    <row r="41381" spans="1:2">
      <c r="A41381" s="1">
        <v>2080100354737</v>
      </c>
      <c r="B41381" t="s">
        <v>38816</v>
      </c>
    </row>
    <row r="41382" spans="1:2">
      <c r="A41382" s="1">
        <v>2080100354744</v>
      </c>
      <c r="B41382" t="s">
        <v>38817</v>
      </c>
    </row>
    <row r="41383" spans="1:2">
      <c r="A41383" s="1">
        <v>2080100354751</v>
      </c>
      <c r="B41383" t="s">
        <v>38818</v>
      </c>
    </row>
    <row r="41384" spans="1:2">
      <c r="A41384" s="1">
        <v>2080100354768</v>
      </c>
      <c r="B41384" t="s">
        <v>38819</v>
      </c>
    </row>
    <row r="41385" spans="1:2">
      <c r="A41385" s="1">
        <v>2080100354775</v>
      </c>
      <c r="B41385" t="s">
        <v>38820</v>
      </c>
    </row>
    <row r="41386" spans="1:2">
      <c r="A41386" s="1">
        <v>2080100354782</v>
      </c>
      <c r="B41386" t="s">
        <v>38821</v>
      </c>
    </row>
    <row r="41387" spans="1:2">
      <c r="A41387" s="1">
        <v>2080100354799</v>
      </c>
      <c r="B41387" t="s">
        <v>38822</v>
      </c>
    </row>
    <row r="41388" spans="1:2">
      <c r="A41388" s="1">
        <v>2080100354805</v>
      </c>
      <c r="B41388" t="s">
        <v>38823</v>
      </c>
    </row>
    <row r="41389" spans="1:2">
      <c r="A41389" s="1">
        <v>2080100354812</v>
      </c>
      <c r="B41389" t="s">
        <v>38824</v>
      </c>
    </row>
    <row r="41390" spans="1:2">
      <c r="A41390" s="1">
        <v>2080100354829</v>
      </c>
      <c r="B41390" t="s">
        <v>38825</v>
      </c>
    </row>
    <row r="41391" spans="1:2">
      <c r="A41391" s="1">
        <v>2080100354836</v>
      </c>
      <c r="B41391" t="s">
        <v>38826</v>
      </c>
    </row>
    <row r="41392" spans="1:2">
      <c r="A41392" s="1">
        <v>2080100354843</v>
      </c>
      <c r="B41392" t="s">
        <v>38827</v>
      </c>
    </row>
    <row r="41393" spans="1:2">
      <c r="A41393" s="1">
        <v>2080100354850</v>
      </c>
      <c r="B41393" t="s">
        <v>38828</v>
      </c>
    </row>
    <row r="41394" spans="1:2">
      <c r="A41394" s="1">
        <v>2080100354867</v>
      </c>
      <c r="B41394" t="s">
        <v>38829</v>
      </c>
    </row>
    <row r="41395" spans="1:2">
      <c r="A41395" s="1">
        <v>2080100354874</v>
      </c>
      <c r="B41395" t="s">
        <v>38830</v>
      </c>
    </row>
    <row r="41396" spans="1:2">
      <c r="A41396" s="1">
        <v>2080100354881</v>
      </c>
      <c r="B41396" t="s">
        <v>38831</v>
      </c>
    </row>
    <row r="41397" spans="1:2">
      <c r="A41397" s="1">
        <v>2080100354898</v>
      </c>
      <c r="B41397" t="s">
        <v>38832</v>
      </c>
    </row>
    <row r="41398" spans="1:2">
      <c r="A41398" s="1">
        <v>2080100354904</v>
      </c>
      <c r="B41398" t="s">
        <v>38833</v>
      </c>
    </row>
    <row r="41399" spans="1:2">
      <c r="A41399" s="1">
        <v>2080100354911</v>
      </c>
      <c r="B41399" t="s">
        <v>38834</v>
      </c>
    </row>
    <row r="41400" spans="1:2">
      <c r="A41400" s="1">
        <v>2080100354928</v>
      </c>
      <c r="B41400" t="s">
        <v>38835</v>
      </c>
    </row>
    <row r="41401" spans="1:2">
      <c r="A41401" s="1">
        <v>2080100354935</v>
      </c>
      <c r="B41401" t="s">
        <v>38836</v>
      </c>
    </row>
    <row r="41402" spans="1:2">
      <c r="A41402" s="1">
        <v>2080100354942</v>
      </c>
      <c r="B41402" t="s">
        <v>38837</v>
      </c>
    </row>
    <row r="41403" spans="1:2">
      <c r="A41403" s="1">
        <v>2080100354959</v>
      </c>
      <c r="B41403" t="s">
        <v>38838</v>
      </c>
    </row>
    <row r="41404" spans="1:2">
      <c r="A41404" s="1">
        <v>2080100354966</v>
      </c>
      <c r="B41404" t="s">
        <v>38839</v>
      </c>
    </row>
    <row r="41405" spans="1:2">
      <c r="A41405" s="1">
        <v>2080100354973</v>
      </c>
      <c r="B41405" t="s">
        <v>38840</v>
      </c>
    </row>
    <row r="41406" spans="1:2">
      <c r="A41406" s="1">
        <v>2080100354980</v>
      </c>
      <c r="B41406" t="s">
        <v>38841</v>
      </c>
    </row>
    <row r="41407" spans="1:2">
      <c r="A41407" s="1">
        <v>2080100354997</v>
      </c>
      <c r="B41407" t="s">
        <v>38842</v>
      </c>
    </row>
    <row r="41408" spans="1:2">
      <c r="A41408" s="1">
        <v>2080100355000</v>
      </c>
      <c r="B41408" t="s">
        <v>38843</v>
      </c>
    </row>
    <row r="41409" spans="1:2">
      <c r="A41409" s="1">
        <v>2080100355017</v>
      </c>
      <c r="B41409" t="s">
        <v>38844</v>
      </c>
    </row>
    <row r="41410" spans="1:2">
      <c r="A41410" s="1">
        <v>2080100355024</v>
      </c>
      <c r="B41410" t="s">
        <v>38845</v>
      </c>
    </row>
    <row r="41411" spans="1:2">
      <c r="A41411" s="1">
        <v>2080100355031</v>
      </c>
      <c r="B41411" t="s">
        <v>25305</v>
      </c>
    </row>
    <row r="41412" spans="1:2">
      <c r="A41412" s="1">
        <v>2080100355048</v>
      </c>
      <c r="B41412" t="s">
        <v>25306</v>
      </c>
    </row>
    <row r="41413" spans="1:2">
      <c r="A41413" s="1">
        <v>2080100355055</v>
      </c>
      <c r="B41413" t="s">
        <v>25307</v>
      </c>
    </row>
    <row r="41414" spans="1:2">
      <c r="A41414" s="1">
        <v>2080100355062</v>
      </c>
      <c r="B41414" t="s">
        <v>25308</v>
      </c>
    </row>
    <row r="41415" spans="1:2">
      <c r="A41415" s="1">
        <v>2080100355079</v>
      </c>
      <c r="B41415" t="s">
        <v>25309</v>
      </c>
    </row>
    <row r="41416" spans="1:2">
      <c r="A41416" s="1">
        <v>2080100355086</v>
      </c>
      <c r="B41416" t="s">
        <v>25310</v>
      </c>
    </row>
    <row r="41417" spans="1:2">
      <c r="A41417" s="1">
        <v>2080100355093</v>
      </c>
      <c r="B41417" t="s">
        <v>25311</v>
      </c>
    </row>
    <row r="41418" spans="1:2">
      <c r="A41418" s="1">
        <v>2080100355109</v>
      </c>
      <c r="B41418" t="s">
        <v>25312</v>
      </c>
    </row>
    <row r="41419" spans="1:2">
      <c r="A41419" s="1">
        <v>2080100355116</v>
      </c>
      <c r="B41419" t="s">
        <v>25313</v>
      </c>
    </row>
    <row r="41420" spans="1:2">
      <c r="A41420" s="1">
        <v>2080100355123</v>
      </c>
      <c r="B41420" t="s">
        <v>38846</v>
      </c>
    </row>
    <row r="41421" spans="1:2">
      <c r="A41421" s="1">
        <v>2080100355130</v>
      </c>
      <c r="B41421" t="s">
        <v>38847</v>
      </c>
    </row>
    <row r="41422" spans="1:2">
      <c r="A41422" s="1">
        <v>2080100355147</v>
      </c>
      <c r="B41422" t="s">
        <v>38848</v>
      </c>
    </row>
    <row r="41423" spans="1:2">
      <c r="A41423" s="1">
        <v>2080100355154</v>
      </c>
      <c r="B41423" t="s">
        <v>25314</v>
      </c>
    </row>
    <row r="41424" spans="1:2">
      <c r="A41424" s="1">
        <v>2080100355161</v>
      </c>
      <c r="B41424" t="s">
        <v>25315</v>
      </c>
    </row>
    <row r="41425" spans="1:2">
      <c r="A41425" s="1">
        <v>2080100355178</v>
      </c>
      <c r="B41425" t="s">
        <v>25316</v>
      </c>
    </row>
    <row r="41426" spans="1:2">
      <c r="A41426" s="1">
        <v>2080100355185</v>
      </c>
      <c r="B41426" t="s">
        <v>25317</v>
      </c>
    </row>
    <row r="41427" spans="1:2">
      <c r="A41427" s="1">
        <v>2080100355192</v>
      </c>
      <c r="B41427" t="s">
        <v>25318</v>
      </c>
    </row>
    <row r="41428" spans="1:2">
      <c r="A41428" s="1">
        <v>2080100355208</v>
      </c>
      <c r="B41428" t="s">
        <v>25319</v>
      </c>
    </row>
    <row r="41429" spans="1:2">
      <c r="A41429" s="1">
        <v>2080100355215</v>
      </c>
      <c r="B41429" t="s">
        <v>38849</v>
      </c>
    </row>
    <row r="41430" spans="1:2">
      <c r="A41430" s="1">
        <v>2080100355222</v>
      </c>
      <c r="B41430" t="s">
        <v>38850</v>
      </c>
    </row>
    <row r="41431" spans="1:2">
      <c r="A41431" s="1">
        <v>2080100355239</v>
      </c>
      <c r="B41431" t="s">
        <v>25320</v>
      </c>
    </row>
    <row r="41432" spans="1:2">
      <c r="A41432" s="1">
        <v>2080100355246</v>
      </c>
      <c r="B41432" t="s">
        <v>25321</v>
      </c>
    </row>
    <row r="41433" spans="1:2">
      <c r="A41433" s="1">
        <v>2080100355253</v>
      </c>
      <c r="B41433" t="s">
        <v>25322</v>
      </c>
    </row>
    <row r="41434" spans="1:2">
      <c r="A41434" s="1">
        <v>2080100355260</v>
      </c>
      <c r="B41434" t="s">
        <v>25323</v>
      </c>
    </row>
    <row r="41435" spans="1:2">
      <c r="A41435" s="1">
        <v>2080100355277</v>
      </c>
      <c r="B41435" t="s">
        <v>25324</v>
      </c>
    </row>
    <row r="41436" spans="1:2">
      <c r="A41436" s="1">
        <v>2080100355284</v>
      </c>
      <c r="B41436" t="s">
        <v>25325</v>
      </c>
    </row>
    <row r="41437" spans="1:2">
      <c r="A41437" s="1">
        <v>2080100355291</v>
      </c>
      <c r="B41437" t="s">
        <v>25326</v>
      </c>
    </row>
    <row r="41438" spans="1:2">
      <c r="A41438" s="1">
        <v>2080100355307</v>
      </c>
      <c r="B41438" t="s">
        <v>25327</v>
      </c>
    </row>
    <row r="41439" spans="1:2">
      <c r="A41439" s="1">
        <v>2080100355314</v>
      </c>
      <c r="B41439" t="s">
        <v>25328</v>
      </c>
    </row>
    <row r="41440" spans="1:2">
      <c r="A41440" s="1">
        <v>2080100355321</v>
      </c>
      <c r="B41440" t="s">
        <v>25329</v>
      </c>
    </row>
    <row r="41441" spans="1:2">
      <c r="A41441" s="1">
        <v>2080100355338</v>
      </c>
      <c r="B41441" t="s">
        <v>25330</v>
      </c>
    </row>
    <row r="41442" spans="1:2">
      <c r="A41442" s="1">
        <v>2080100355345</v>
      </c>
      <c r="B41442" t="s">
        <v>25331</v>
      </c>
    </row>
    <row r="41443" spans="1:2">
      <c r="A41443" s="1">
        <v>2080100355352</v>
      </c>
      <c r="B41443" t="s">
        <v>38851</v>
      </c>
    </row>
    <row r="41444" spans="1:2">
      <c r="A41444" s="1">
        <v>2080100355369</v>
      </c>
      <c r="B41444" t="s">
        <v>38852</v>
      </c>
    </row>
    <row r="41445" spans="1:2">
      <c r="A41445" s="1">
        <v>2080100355376</v>
      </c>
      <c r="B41445" t="s">
        <v>38853</v>
      </c>
    </row>
    <row r="41446" spans="1:2">
      <c r="A41446" s="1">
        <v>2080100355383</v>
      </c>
      <c r="B41446" t="s">
        <v>38854</v>
      </c>
    </row>
    <row r="41447" spans="1:2">
      <c r="A41447" s="1">
        <v>2080100355390</v>
      </c>
      <c r="B41447" t="s">
        <v>38855</v>
      </c>
    </row>
    <row r="41448" spans="1:2">
      <c r="A41448" s="1">
        <v>2080100355406</v>
      </c>
      <c r="B41448" t="s">
        <v>38856</v>
      </c>
    </row>
    <row r="41449" spans="1:2">
      <c r="A41449" s="1">
        <v>2080100355413</v>
      </c>
      <c r="B41449" t="s">
        <v>38857</v>
      </c>
    </row>
    <row r="41450" spans="1:2">
      <c r="A41450" s="1">
        <v>2080100355420</v>
      </c>
      <c r="B41450" t="s">
        <v>26965</v>
      </c>
    </row>
    <row r="41451" spans="1:2">
      <c r="A41451" s="1">
        <v>2080100355437</v>
      </c>
      <c r="B41451" t="s">
        <v>38858</v>
      </c>
    </row>
    <row r="41452" spans="1:2">
      <c r="A41452" s="1">
        <v>2080100355444</v>
      </c>
      <c r="B41452" t="s">
        <v>38859</v>
      </c>
    </row>
    <row r="41453" spans="1:2">
      <c r="A41453" s="1">
        <v>2080100355451</v>
      </c>
      <c r="B41453" t="s">
        <v>38860</v>
      </c>
    </row>
    <row r="41454" spans="1:2">
      <c r="A41454" s="1">
        <v>2080100355468</v>
      </c>
      <c r="B41454" t="s">
        <v>25333</v>
      </c>
    </row>
    <row r="41455" spans="1:2">
      <c r="A41455" s="1">
        <v>2080100355475</v>
      </c>
      <c r="B41455" t="s">
        <v>38861</v>
      </c>
    </row>
    <row r="41456" spans="1:2">
      <c r="A41456" s="1">
        <v>2080100355482</v>
      </c>
      <c r="B41456" t="s">
        <v>38862</v>
      </c>
    </row>
    <row r="41457" spans="1:2">
      <c r="A41457" s="1">
        <v>2080100355499</v>
      </c>
      <c r="B41457" t="s">
        <v>38863</v>
      </c>
    </row>
    <row r="41458" spans="1:2">
      <c r="A41458" s="1">
        <v>2080100355505</v>
      </c>
      <c r="B41458" t="s">
        <v>38864</v>
      </c>
    </row>
    <row r="41459" spans="1:2">
      <c r="A41459" s="1">
        <v>2080100355512</v>
      </c>
      <c r="B41459" t="s">
        <v>38865</v>
      </c>
    </row>
    <row r="41460" spans="1:2">
      <c r="A41460" s="1">
        <v>2080100355529</v>
      </c>
      <c r="B41460" t="s">
        <v>38866</v>
      </c>
    </row>
    <row r="41461" spans="1:2">
      <c r="A41461" s="1">
        <v>2080100355536</v>
      </c>
      <c r="B41461" t="s">
        <v>38867</v>
      </c>
    </row>
    <row r="41462" spans="1:2">
      <c r="A41462" s="1">
        <v>2080100355543</v>
      </c>
      <c r="B41462" t="s">
        <v>38868</v>
      </c>
    </row>
    <row r="41463" spans="1:2">
      <c r="A41463" s="1">
        <v>2080100355550</v>
      </c>
      <c r="B41463" t="s">
        <v>38869</v>
      </c>
    </row>
    <row r="41464" spans="1:2">
      <c r="A41464" s="1">
        <v>2080100355567</v>
      </c>
      <c r="B41464" t="s">
        <v>38870</v>
      </c>
    </row>
    <row r="41465" spans="1:2">
      <c r="A41465" s="1">
        <v>2080100355574</v>
      </c>
      <c r="B41465" t="s">
        <v>38871</v>
      </c>
    </row>
    <row r="41466" spans="1:2">
      <c r="A41466" s="1">
        <v>2080100355581</v>
      </c>
      <c r="B41466" t="s">
        <v>38872</v>
      </c>
    </row>
    <row r="41467" spans="1:2">
      <c r="A41467" s="1">
        <v>2080100355598</v>
      </c>
      <c r="B41467" t="s">
        <v>26874</v>
      </c>
    </row>
    <row r="41468" spans="1:2">
      <c r="A41468" s="1">
        <v>2080100355604</v>
      </c>
      <c r="B41468" t="s">
        <v>38873</v>
      </c>
    </row>
    <row r="41469" spans="1:2">
      <c r="A41469" s="1">
        <v>2080100355611</v>
      </c>
      <c r="B41469" t="s">
        <v>38874</v>
      </c>
    </row>
    <row r="41470" spans="1:2">
      <c r="A41470" s="1">
        <v>2080100355628</v>
      </c>
      <c r="B41470" t="s">
        <v>26995</v>
      </c>
    </row>
    <row r="41471" spans="1:2">
      <c r="A41471" s="1">
        <v>2080100355635</v>
      </c>
      <c r="B41471" t="s">
        <v>26996</v>
      </c>
    </row>
    <row r="41472" spans="1:2">
      <c r="A41472" s="1">
        <v>2080100355642</v>
      </c>
      <c r="B41472" t="s">
        <v>26997</v>
      </c>
    </row>
    <row r="41473" spans="1:2">
      <c r="A41473" s="1">
        <v>2080100355659</v>
      </c>
      <c r="B41473" t="s">
        <v>26998</v>
      </c>
    </row>
    <row r="41474" spans="1:2">
      <c r="A41474" s="1">
        <v>2080100355666</v>
      </c>
      <c r="B41474" t="s">
        <v>26999</v>
      </c>
    </row>
    <row r="41475" spans="1:2">
      <c r="A41475" s="1">
        <v>2080100355673</v>
      </c>
      <c r="B41475" t="s">
        <v>27000</v>
      </c>
    </row>
    <row r="41476" spans="1:2">
      <c r="A41476" s="1">
        <v>2080100355680</v>
      </c>
      <c r="B41476" t="s">
        <v>27001</v>
      </c>
    </row>
    <row r="41477" spans="1:2">
      <c r="A41477" s="1">
        <v>2080100355697</v>
      </c>
      <c r="B41477" t="s">
        <v>27002</v>
      </c>
    </row>
    <row r="41478" spans="1:2">
      <c r="A41478" s="1">
        <v>2080100355703</v>
      </c>
      <c r="B41478" t="s">
        <v>38875</v>
      </c>
    </row>
    <row r="41479" spans="1:2">
      <c r="A41479" s="1">
        <v>2080100355710</v>
      </c>
      <c r="B41479" t="s">
        <v>38876</v>
      </c>
    </row>
    <row r="41480" spans="1:2">
      <c r="A41480" s="1">
        <v>2080100355727</v>
      </c>
      <c r="B41480" t="s">
        <v>38877</v>
      </c>
    </row>
    <row r="41481" spans="1:2">
      <c r="A41481" s="1">
        <v>2080100355734</v>
      </c>
      <c r="B41481" t="s">
        <v>38878</v>
      </c>
    </row>
    <row r="41482" spans="1:2">
      <c r="A41482" s="1">
        <v>2080100355741</v>
      </c>
      <c r="B41482" t="s">
        <v>38879</v>
      </c>
    </row>
    <row r="41483" spans="1:2">
      <c r="A41483" s="1">
        <v>2080100355758</v>
      </c>
      <c r="B41483" t="s">
        <v>38880</v>
      </c>
    </row>
    <row r="41484" spans="1:2">
      <c r="A41484" s="1">
        <v>2080100355765</v>
      </c>
      <c r="B41484" t="s">
        <v>38881</v>
      </c>
    </row>
    <row r="41485" spans="1:2">
      <c r="A41485" s="1">
        <v>2080100355772</v>
      </c>
      <c r="B41485" t="s">
        <v>38882</v>
      </c>
    </row>
    <row r="41486" spans="1:2">
      <c r="A41486" s="1">
        <v>2080100355789</v>
      </c>
      <c r="B41486" t="s">
        <v>38883</v>
      </c>
    </row>
    <row r="41487" spans="1:2">
      <c r="A41487" s="1">
        <v>2080100355796</v>
      </c>
      <c r="B41487" t="s">
        <v>38884</v>
      </c>
    </row>
    <row r="41488" spans="1:2">
      <c r="A41488" s="1">
        <v>2080100355802</v>
      </c>
      <c r="B41488" t="s">
        <v>38885</v>
      </c>
    </row>
    <row r="41489" spans="1:2">
      <c r="A41489" s="1">
        <v>2080100355819</v>
      </c>
      <c r="B41489" t="s">
        <v>38886</v>
      </c>
    </row>
    <row r="41490" spans="1:2">
      <c r="A41490" s="1">
        <v>2080100355826</v>
      </c>
      <c r="B41490" t="s">
        <v>38887</v>
      </c>
    </row>
    <row r="41491" spans="1:2">
      <c r="A41491" s="1">
        <v>2080100355833</v>
      </c>
      <c r="B41491" t="s">
        <v>38888</v>
      </c>
    </row>
    <row r="41492" spans="1:2">
      <c r="A41492" s="1">
        <v>2080100355840</v>
      </c>
      <c r="B41492" t="s">
        <v>38889</v>
      </c>
    </row>
    <row r="41493" spans="1:2">
      <c r="A41493" s="1">
        <v>2080100355857</v>
      </c>
      <c r="B41493" t="s">
        <v>38890</v>
      </c>
    </row>
    <row r="41494" spans="1:2">
      <c r="A41494" s="1">
        <v>2080100355864</v>
      </c>
      <c r="B41494" t="s">
        <v>38891</v>
      </c>
    </row>
    <row r="41495" spans="1:2">
      <c r="A41495" s="1">
        <v>2080100355871</v>
      </c>
      <c r="B41495" t="s">
        <v>38892</v>
      </c>
    </row>
    <row r="41496" spans="1:2">
      <c r="A41496" s="1">
        <v>2080100355888</v>
      </c>
      <c r="B41496" t="s">
        <v>38893</v>
      </c>
    </row>
    <row r="41497" spans="1:2">
      <c r="A41497" s="1">
        <v>2080100355895</v>
      </c>
      <c r="B41497" t="s">
        <v>38894</v>
      </c>
    </row>
    <row r="41498" spans="1:2">
      <c r="A41498" s="1">
        <v>2080100355901</v>
      </c>
      <c r="B41498" t="s">
        <v>38895</v>
      </c>
    </row>
    <row r="41499" spans="1:2">
      <c r="A41499" s="1">
        <v>2080100355918</v>
      </c>
      <c r="B41499" t="s">
        <v>38896</v>
      </c>
    </row>
    <row r="41500" spans="1:2">
      <c r="A41500" s="1">
        <v>2080100355925</v>
      </c>
      <c r="B41500" t="s">
        <v>38897</v>
      </c>
    </row>
    <row r="41501" spans="1:2">
      <c r="A41501" s="1">
        <v>2080100355932</v>
      </c>
      <c r="B41501" t="s">
        <v>38898</v>
      </c>
    </row>
    <row r="41502" spans="1:2">
      <c r="A41502" s="1">
        <v>2080100355949</v>
      </c>
      <c r="B41502" t="s">
        <v>25345</v>
      </c>
    </row>
    <row r="41503" spans="1:2">
      <c r="A41503" s="1">
        <v>2080100355956</v>
      </c>
      <c r="B41503" t="s">
        <v>38899</v>
      </c>
    </row>
    <row r="41504" spans="1:2">
      <c r="A41504" s="1">
        <v>2080100355963</v>
      </c>
      <c r="B41504" t="s">
        <v>38900</v>
      </c>
    </row>
    <row r="41505" spans="1:2">
      <c r="A41505" s="1">
        <v>2080100355970</v>
      </c>
      <c r="B41505" t="s">
        <v>38901</v>
      </c>
    </row>
    <row r="41506" spans="1:2">
      <c r="A41506" s="1">
        <v>2080100355987</v>
      </c>
      <c r="B41506" t="s">
        <v>38902</v>
      </c>
    </row>
    <row r="41507" spans="1:2">
      <c r="A41507" s="1">
        <v>2080100355994</v>
      </c>
      <c r="B41507" t="s">
        <v>38903</v>
      </c>
    </row>
    <row r="41508" spans="1:2">
      <c r="A41508" s="1">
        <v>2080100356007</v>
      </c>
      <c r="B41508" t="s">
        <v>38904</v>
      </c>
    </row>
    <row r="41509" spans="1:2">
      <c r="A41509" s="1">
        <v>2080100356014</v>
      </c>
      <c r="B41509" t="s">
        <v>38905</v>
      </c>
    </row>
    <row r="41510" spans="1:2">
      <c r="A41510" s="1">
        <v>2080100356021</v>
      </c>
      <c r="B41510" t="s">
        <v>38906</v>
      </c>
    </row>
    <row r="41511" spans="1:2">
      <c r="A41511" s="1">
        <v>2080100356038</v>
      </c>
      <c r="B41511" t="s">
        <v>38907</v>
      </c>
    </row>
    <row r="41512" spans="1:2">
      <c r="A41512" s="1">
        <v>2080100356045</v>
      </c>
      <c r="B41512" t="s">
        <v>38908</v>
      </c>
    </row>
    <row r="41513" spans="1:2">
      <c r="A41513" s="1">
        <v>2080100356052</v>
      </c>
      <c r="B41513" t="s">
        <v>38909</v>
      </c>
    </row>
    <row r="41514" spans="1:2">
      <c r="A41514" s="1">
        <v>2080100356069</v>
      </c>
      <c r="B41514" t="s">
        <v>38910</v>
      </c>
    </row>
    <row r="41515" spans="1:2">
      <c r="A41515" s="1">
        <v>2080100356076</v>
      </c>
      <c r="B41515" t="s">
        <v>38911</v>
      </c>
    </row>
    <row r="41516" spans="1:2">
      <c r="A41516" s="1">
        <v>2080100356083</v>
      </c>
      <c r="B41516" t="s">
        <v>38912</v>
      </c>
    </row>
    <row r="41517" spans="1:2">
      <c r="A41517" s="1">
        <v>2080100356090</v>
      </c>
      <c r="B41517" t="s">
        <v>38913</v>
      </c>
    </row>
    <row r="41518" spans="1:2">
      <c r="A41518" s="1">
        <v>2080100356106</v>
      </c>
      <c r="B41518" t="s">
        <v>38914</v>
      </c>
    </row>
    <row r="41519" spans="1:2">
      <c r="A41519" s="1">
        <v>2080100356113</v>
      </c>
      <c r="B41519" t="s">
        <v>38915</v>
      </c>
    </row>
    <row r="41520" spans="1:2">
      <c r="A41520" s="1">
        <v>2080100356120</v>
      </c>
      <c r="B41520" t="s">
        <v>38916</v>
      </c>
    </row>
    <row r="41521" spans="1:2">
      <c r="A41521" s="1">
        <v>2080100356137</v>
      </c>
      <c r="B41521" t="s">
        <v>38917</v>
      </c>
    </row>
    <row r="41522" spans="1:2">
      <c r="A41522" s="1">
        <v>2080100356144</v>
      </c>
      <c r="B41522" t="s">
        <v>38918</v>
      </c>
    </row>
    <row r="41523" spans="1:2">
      <c r="A41523" s="1">
        <v>2080100356151</v>
      </c>
      <c r="B41523" t="s">
        <v>38919</v>
      </c>
    </row>
    <row r="41524" spans="1:2">
      <c r="A41524" s="1">
        <v>2080100356168</v>
      </c>
      <c r="B41524" t="s">
        <v>38920</v>
      </c>
    </row>
    <row r="41525" spans="1:2">
      <c r="A41525" s="1">
        <v>2080100356175</v>
      </c>
      <c r="B41525" t="s">
        <v>38921</v>
      </c>
    </row>
    <row r="41526" spans="1:2">
      <c r="A41526" s="1">
        <v>2080100356182</v>
      </c>
      <c r="B41526" t="s">
        <v>38922</v>
      </c>
    </row>
    <row r="41527" spans="1:2">
      <c r="A41527" s="1">
        <v>2080100356199</v>
      </c>
      <c r="B41527" t="s">
        <v>38923</v>
      </c>
    </row>
    <row r="41528" spans="1:2">
      <c r="A41528" s="1">
        <v>2080100356205</v>
      </c>
      <c r="B41528" t="s">
        <v>38924</v>
      </c>
    </row>
    <row r="41529" spans="1:2">
      <c r="A41529" s="1">
        <v>2080100356212</v>
      </c>
      <c r="B41529" t="s">
        <v>38925</v>
      </c>
    </row>
    <row r="41530" spans="1:2">
      <c r="A41530" s="1">
        <v>2080100356229</v>
      </c>
      <c r="B41530" t="s">
        <v>38926</v>
      </c>
    </row>
    <row r="41531" spans="1:2">
      <c r="A41531" s="1">
        <v>2080100356236</v>
      </c>
      <c r="B41531" t="s">
        <v>38927</v>
      </c>
    </row>
    <row r="41532" spans="1:2">
      <c r="A41532" s="1">
        <v>2080100356243</v>
      </c>
      <c r="B41532" t="s">
        <v>38928</v>
      </c>
    </row>
    <row r="41533" spans="1:2">
      <c r="A41533" s="1">
        <v>2080100356250</v>
      </c>
      <c r="B41533" t="s">
        <v>38929</v>
      </c>
    </row>
    <row r="41534" spans="1:2">
      <c r="A41534" s="1">
        <v>2080100356267</v>
      </c>
      <c r="B41534" t="s">
        <v>38930</v>
      </c>
    </row>
    <row r="41535" spans="1:2">
      <c r="A41535" s="1">
        <v>2080100356274</v>
      </c>
      <c r="B41535" t="s">
        <v>38931</v>
      </c>
    </row>
    <row r="41536" spans="1:2">
      <c r="A41536" s="1">
        <v>2080100356281</v>
      </c>
      <c r="B41536" t="s">
        <v>25347</v>
      </c>
    </row>
    <row r="41537" spans="1:2">
      <c r="A41537" s="1">
        <v>2080100356298</v>
      </c>
      <c r="B41537" t="s">
        <v>38932</v>
      </c>
    </row>
    <row r="41538" spans="1:2">
      <c r="A41538" s="1">
        <v>2080100356304</v>
      </c>
      <c r="B41538" t="s">
        <v>38933</v>
      </c>
    </row>
    <row r="41539" spans="1:2">
      <c r="A41539" s="1">
        <v>2080100356311</v>
      </c>
      <c r="B41539" t="s">
        <v>38934</v>
      </c>
    </row>
    <row r="41540" spans="1:2">
      <c r="A41540" s="1">
        <v>2080100356328</v>
      </c>
      <c r="B41540" t="s">
        <v>38935</v>
      </c>
    </row>
    <row r="41541" spans="1:2">
      <c r="A41541" s="1">
        <v>2080100356335</v>
      </c>
      <c r="B41541" t="s">
        <v>38936</v>
      </c>
    </row>
    <row r="41542" spans="1:2">
      <c r="A41542" s="1">
        <v>2080100356342</v>
      </c>
      <c r="B41542" t="s">
        <v>38937</v>
      </c>
    </row>
    <row r="41543" spans="1:2">
      <c r="A41543" s="1">
        <v>2080100356359</v>
      </c>
      <c r="B41543" t="s">
        <v>38938</v>
      </c>
    </row>
    <row r="41544" spans="1:2">
      <c r="A41544" s="1">
        <v>2080100356366</v>
      </c>
      <c r="B41544" t="s">
        <v>38939</v>
      </c>
    </row>
    <row r="41545" spans="1:2">
      <c r="A41545" s="1">
        <v>2080100356373</v>
      </c>
      <c r="B41545" t="s">
        <v>38940</v>
      </c>
    </row>
    <row r="41546" spans="1:2">
      <c r="A41546" s="1">
        <v>2080100356380</v>
      </c>
      <c r="B41546" t="s">
        <v>38941</v>
      </c>
    </row>
    <row r="41547" spans="1:2">
      <c r="A41547" s="1">
        <v>2080100356397</v>
      </c>
      <c r="B41547" t="s">
        <v>38942</v>
      </c>
    </row>
    <row r="41548" spans="1:2">
      <c r="A41548" s="1">
        <v>2080100356403</v>
      </c>
      <c r="B41548" t="s">
        <v>38943</v>
      </c>
    </row>
    <row r="41549" spans="1:2">
      <c r="A41549" s="1">
        <v>2080100356410</v>
      </c>
      <c r="B41549" t="s">
        <v>38944</v>
      </c>
    </row>
    <row r="41550" spans="1:2">
      <c r="A41550" s="1">
        <v>2080100356427</v>
      </c>
      <c r="B41550" t="s">
        <v>38945</v>
      </c>
    </row>
    <row r="41551" spans="1:2">
      <c r="A41551" s="1">
        <v>2080100356434</v>
      </c>
      <c r="B41551" t="s">
        <v>38946</v>
      </c>
    </row>
    <row r="41552" spans="1:2">
      <c r="A41552" s="1">
        <v>2080100356441</v>
      </c>
      <c r="B41552" t="s">
        <v>38947</v>
      </c>
    </row>
    <row r="41553" spans="1:2">
      <c r="A41553" s="1">
        <v>2080100356458</v>
      </c>
      <c r="B41553" t="s">
        <v>38948</v>
      </c>
    </row>
    <row r="41554" spans="1:2">
      <c r="A41554" s="1">
        <v>2080100356465</v>
      </c>
      <c r="B41554" t="s">
        <v>38949</v>
      </c>
    </row>
    <row r="41555" spans="1:2">
      <c r="A41555" s="1">
        <v>2080100356472</v>
      </c>
      <c r="B41555" t="s">
        <v>38950</v>
      </c>
    </row>
    <row r="41556" spans="1:2">
      <c r="A41556" s="1">
        <v>2080100356489</v>
      </c>
      <c r="B41556" t="s">
        <v>38951</v>
      </c>
    </row>
    <row r="41557" spans="1:2">
      <c r="A41557" s="1">
        <v>2080100356496</v>
      </c>
      <c r="B41557" t="s">
        <v>38952</v>
      </c>
    </row>
    <row r="41558" spans="1:2">
      <c r="A41558" s="1">
        <v>2080100356502</v>
      </c>
      <c r="B41558" t="s">
        <v>38953</v>
      </c>
    </row>
    <row r="41559" spans="1:2">
      <c r="A41559" s="1">
        <v>2080100356519</v>
      </c>
      <c r="B41559" t="s">
        <v>38954</v>
      </c>
    </row>
    <row r="41560" spans="1:2">
      <c r="A41560" s="1">
        <v>2080100356526</v>
      </c>
      <c r="B41560" t="s">
        <v>38955</v>
      </c>
    </row>
    <row r="41561" spans="1:2">
      <c r="A41561" s="1">
        <v>2080100356533</v>
      </c>
      <c r="B41561" t="s">
        <v>38956</v>
      </c>
    </row>
    <row r="41562" spans="1:2">
      <c r="A41562" s="1">
        <v>2080100356540</v>
      </c>
      <c r="B41562" t="s">
        <v>38957</v>
      </c>
    </row>
    <row r="41563" spans="1:2">
      <c r="A41563" s="1">
        <v>2080100356557</v>
      </c>
      <c r="B41563" t="s">
        <v>38958</v>
      </c>
    </row>
    <row r="41564" spans="1:2">
      <c r="A41564" s="1">
        <v>2080100356564</v>
      </c>
      <c r="B41564" t="s">
        <v>38959</v>
      </c>
    </row>
    <row r="41565" spans="1:2">
      <c r="A41565" s="1">
        <v>2080100356571</v>
      </c>
      <c r="B41565" t="s">
        <v>38960</v>
      </c>
    </row>
    <row r="41566" spans="1:2">
      <c r="A41566" s="1">
        <v>2080100356588</v>
      </c>
      <c r="B41566" t="s">
        <v>38961</v>
      </c>
    </row>
    <row r="41567" spans="1:2">
      <c r="A41567" s="1">
        <v>2080100356595</v>
      </c>
      <c r="B41567" t="s">
        <v>38962</v>
      </c>
    </row>
    <row r="41568" spans="1:2">
      <c r="A41568" s="1">
        <v>2080100356601</v>
      </c>
      <c r="B41568" t="s">
        <v>38963</v>
      </c>
    </row>
    <row r="41569" spans="1:2">
      <c r="A41569" s="1">
        <v>2080100356618</v>
      </c>
      <c r="B41569" t="s">
        <v>38964</v>
      </c>
    </row>
    <row r="41570" spans="1:2">
      <c r="A41570" s="1">
        <v>2080100356625</v>
      </c>
      <c r="B41570" t="s">
        <v>38965</v>
      </c>
    </row>
    <row r="41571" spans="1:2">
      <c r="A41571" s="1">
        <v>2080100356632</v>
      </c>
      <c r="B41571" t="s">
        <v>38966</v>
      </c>
    </row>
    <row r="41572" spans="1:2">
      <c r="A41572" s="1">
        <v>2080100356649</v>
      </c>
      <c r="B41572" t="s">
        <v>38967</v>
      </c>
    </row>
    <row r="41573" spans="1:2">
      <c r="A41573" s="1">
        <v>2080100356656</v>
      </c>
      <c r="B41573" t="s">
        <v>38968</v>
      </c>
    </row>
    <row r="41574" spans="1:2">
      <c r="A41574" s="1">
        <v>2080100356663</v>
      </c>
      <c r="B41574" t="s">
        <v>38969</v>
      </c>
    </row>
    <row r="41575" spans="1:2">
      <c r="A41575" s="1">
        <v>2080100356670</v>
      </c>
      <c r="B41575" t="s">
        <v>38970</v>
      </c>
    </row>
    <row r="41576" spans="1:2">
      <c r="A41576" s="1">
        <v>2080100356687</v>
      </c>
      <c r="B41576" t="s">
        <v>38971</v>
      </c>
    </row>
    <row r="41577" spans="1:2">
      <c r="A41577" s="1">
        <v>2080100356694</v>
      </c>
      <c r="B41577" t="s">
        <v>38972</v>
      </c>
    </row>
    <row r="41578" spans="1:2">
      <c r="A41578" s="1">
        <v>2080100356700</v>
      </c>
      <c r="B41578" t="s">
        <v>38973</v>
      </c>
    </row>
    <row r="41579" spans="1:2">
      <c r="A41579" s="1">
        <v>2080100356717</v>
      </c>
      <c r="B41579" t="s">
        <v>38974</v>
      </c>
    </row>
    <row r="41580" spans="1:2">
      <c r="A41580" s="1">
        <v>2080100356724</v>
      </c>
      <c r="B41580" t="s">
        <v>38975</v>
      </c>
    </row>
    <row r="41581" spans="1:2">
      <c r="A41581" s="1">
        <v>2080100356731</v>
      </c>
      <c r="B41581" t="s">
        <v>38976</v>
      </c>
    </row>
    <row r="41582" spans="1:2">
      <c r="A41582" s="1">
        <v>2080100356748</v>
      </c>
      <c r="B41582" t="s">
        <v>38977</v>
      </c>
    </row>
    <row r="41583" spans="1:2">
      <c r="A41583" s="1">
        <v>2080100356755</v>
      </c>
      <c r="B41583" t="s">
        <v>38978</v>
      </c>
    </row>
    <row r="41584" spans="1:2">
      <c r="A41584" s="1">
        <v>2080100356762</v>
      </c>
      <c r="B41584" t="s">
        <v>38979</v>
      </c>
    </row>
    <row r="41585" spans="1:2">
      <c r="A41585" s="1">
        <v>2080100356779</v>
      </c>
      <c r="B41585" t="s">
        <v>38980</v>
      </c>
    </row>
    <row r="41586" spans="1:2">
      <c r="A41586" s="1">
        <v>2080100356786</v>
      </c>
      <c r="B41586" t="s">
        <v>38981</v>
      </c>
    </row>
    <row r="41587" spans="1:2">
      <c r="A41587" s="1">
        <v>2080100356793</v>
      </c>
      <c r="B41587" t="s">
        <v>38982</v>
      </c>
    </row>
    <row r="41588" spans="1:2">
      <c r="A41588" s="1">
        <v>2080100356809</v>
      </c>
      <c r="B41588" t="s">
        <v>38983</v>
      </c>
    </row>
    <row r="41589" spans="1:2">
      <c r="A41589" s="1">
        <v>2080100356816</v>
      </c>
      <c r="B41589" t="s">
        <v>38984</v>
      </c>
    </row>
    <row r="41590" spans="1:2">
      <c r="A41590" s="1">
        <v>2080100356823</v>
      </c>
      <c r="B41590" t="s">
        <v>38985</v>
      </c>
    </row>
    <row r="41591" spans="1:2">
      <c r="A41591" s="1">
        <v>2080100356830</v>
      </c>
      <c r="B41591" t="s">
        <v>38986</v>
      </c>
    </row>
    <row r="41592" spans="1:2">
      <c r="A41592" s="1">
        <v>2080100356847</v>
      </c>
      <c r="B41592" t="s">
        <v>38987</v>
      </c>
    </row>
    <row r="41593" spans="1:2">
      <c r="A41593" s="1">
        <v>2080100356854</v>
      </c>
      <c r="B41593" t="s">
        <v>38988</v>
      </c>
    </row>
    <row r="41594" spans="1:2">
      <c r="A41594" s="1">
        <v>2080100356861</v>
      </c>
      <c r="B41594" t="s">
        <v>38989</v>
      </c>
    </row>
    <row r="41595" spans="1:2">
      <c r="A41595" s="1">
        <v>2080100356878</v>
      </c>
      <c r="B41595" t="s">
        <v>38990</v>
      </c>
    </row>
    <row r="41596" spans="1:2">
      <c r="A41596" s="1">
        <v>2080100356885</v>
      </c>
      <c r="B41596" t="s">
        <v>38991</v>
      </c>
    </row>
    <row r="41597" spans="1:2">
      <c r="A41597" s="1">
        <v>2080100356892</v>
      </c>
      <c r="B41597" t="s">
        <v>38992</v>
      </c>
    </row>
    <row r="41598" spans="1:2">
      <c r="A41598" s="1">
        <v>2080100356908</v>
      </c>
      <c r="B41598" t="s">
        <v>38993</v>
      </c>
    </row>
    <row r="41599" spans="1:2">
      <c r="A41599" s="1">
        <v>2080100356915</v>
      </c>
      <c r="B41599" t="s">
        <v>38994</v>
      </c>
    </row>
    <row r="41600" spans="1:2">
      <c r="A41600" s="1">
        <v>2080100356922</v>
      </c>
      <c r="B41600" t="s">
        <v>38995</v>
      </c>
    </row>
    <row r="41601" spans="1:2">
      <c r="A41601" s="1">
        <v>2080100356939</v>
      </c>
      <c r="B41601" t="s">
        <v>38996</v>
      </c>
    </row>
    <row r="41602" spans="1:2">
      <c r="A41602" s="1">
        <v>2080100356946</v>
      </c>
      <c r="B41602" t="s">
        <v>38997</v>
      </c>
    </row>
    <row r="41603" spans="1:2">
      <c r="A41603" s="1">
        <v>2080100356953</v>
      </c>
      <c r="B41603" t="s">
        <v>38998</v>
      </c>
    </row>
    <row r="41604" spans="1:2">
      <c r="A41604" s="1">
        <v>2080100356960</v>
      </c>
      <c r="B41604" t="s">
        <v>38999</v>
      </c>
    </row>
    <row r="41605" spans="1:2">
      <c r="A41605" s="1">
        <v>2080100356977</v>
      </c>
      <c r="B41605" t="s">
        <v>39000</v>
      </c>
    </row>
    <row r="41606" spans="1:2">
      <c r="A41606" s="1">
        <v>2080100356984</v>
      </c>
      <c r="B41606" t="s">
        <v>39001</v>
      </c>
    </row>
    <row r="41607" spans="1:2">
      <c r="A41607" s="1">
        <v>2080100356991</v>
      </c>
      <c r="B41607" t="s">
        <v>39002</v>
      </c>
    </row>
    <row r="41608" spans="1:2">
      <c r="A41608" s="1">
        <v>2080100357004</v>
      </c>
      <c r="B41608" t="s">
        <v>39003</v>
      </c>
    </row>
    <row r="41609" spans="1:2">
      <c r="A41609" s="1">
        <v>2080100357011</v>
      </c>
      <c r="B41609" t="s">
        <v>39004</v>
      </c>
    </row>
    <row r="41610" spans="1:2">
      <c r="A41610" s="1">
        <v>2080100357028</v>
      </c>
      <c r="B41610" t="s">
        <v>39005</v>
      </c>
    </row>
    <row r="41611" spans="1:2">
      <c r="A41611" s="1">
        <v>2080100357035</v>
      </c>
      <c r="B41611" t="s">
        <v>39006</v>
      </c>
    </row>
    <row r="41612" spans="1:2">
      <c r="A41612" s="1">
        <v>2080100357042</v>
      </c>
      <c r="B41612" t="s">
        <v>39007</v>
      </c>
    </row>
    <row r="41613" spans="1:2">
      <c r="A41613" s="1">
        <v>2080100357059</v>
      </c>
      <c r="B41613" t="s">
        <v>39008</v>
      </c>
    </row>
    <row r="41614" spans="1:2">
      <c r="A41614" s="1">
        <v>2080100357066</v>
      </c>
      <c r="B41614" t="s">
        <v>39009</v>
      </c>
    </row>
    <row r="41615" spans="1:2">
      <c r="A41615" s="1">
        <v>2080100357073</v>
      </c>
      <c r="B41615" t="s">
        <v>39010</v>
      </c>
    </row>
    <row r="41616" spans="1:2">
      <c r="A41616" s="1">
        <v>2080100357080</v>
      </c>
      <c r="B41616" t="s">
        <v>39011</v>
      </c>
    </row>
    <row r="41617" spans="1:2">
      <c r="A41617" s="1">
        <v>2080100357097</v>
      </c>
      <c r="B41617" t="s">
        <v>39012</v>
      </c>
    </row>
    <row r="41618" spans="1:2">
      <c r="A41618" s="1">
        <v>2080100357103</v>
      </c>
      <c r="B41618" t="s">
        <v>39013</v>
      </c>
    </row>
    <row r="41619" spans="1:2">
      <c r="A41619" s="1">
        <v>2080100357110</v>
      </c>
      <c r="B41619" t="s">
        <v>39014</v>
      </c>
    </row>
    <row r="41620" spans="1:2">
      <c r="A41620" s="1">
        <v>2080100357127</v>
      </c>
      <c r="B41620" t="s">
        <v>39015</v>
      </c>
    </row>
    <row r="41621" spans="1:2">
      <c r="A41621" s="1">
        <v>2080100357134</v>
      </c>
      <c r="B41621" t="s">
        <v>39016</v>
      </c>
    </row>
    <row r="41622" spans="1:2">
      <c r="A41622" s="1">
        <v>2080100357141</v>
      </c>
      <c r="B41622" t="s">
        <v>39017</v>
      </c>
    </row>
    <row r="41623" spans="1:2">
      <c r="A41623" s="1">
        <v>2080100357158</v>
      </c>
      <c r="B41623" t="s">
        <v>39018</v>
      </c>
    </row>
    <row r="41624" spans="1:2">
      <c r="A41624" s="1">
        <v>2080100357165</v>
      </c>
      <c r="B41624" t="s">
        <v>39019</v>
      </c>
    </row>
    <row r="41625" spans="1:2">
      <c r="A41625" s="1">
        <v>2080100357172</v>
      </c>
      <c r="B41625" t="s">
        <v>39020</v>
      </c>
    </row>
    <row r="41626" spans="1:2">
      <c r="A41626" s="1">
        <v>2080100357189</v>
      </c>
      <c r="B41626" t="s">
        <v>39021</v>
      </c>
    </row>
    <row r="41627" spans="1:2">
      <c r="A41627" s="1">
        <v>2080100357196</v>
      </c>
      <c r="B41627" t="s">
        <v>39022</v>
      </c>
    </row>
    <row r="41628" spans="1:2">
      <c r="A41628" s="1">
        <v>2080100357202</v>
      </c>
      <c r="B41628" t="s">
        <v>39023</v>
      </c>
    </row>
    <row r="41629" spans="1:2">
      <c r="A41629" s="1">
        <v>2080100357219</v>
      </c>
      <c r="B41629" t="s">
        <v>39024</v>
      </c>
    </row>
    <row r="41630" spans="1:2">
      <c r="A41630" s="1">
        <v>2080100357226</v>
      </c>
      <c r="B41630" t="s">
        <v>39025</v>
      </c>
    </row>
    <row r="41631" spans="1:2">
      <c r="A41631" s="1">
        <v>2080100357233</v>
      </c>
      <c r="B41631" t="s">
        <v>39026</v>
      </c>
    </row>
    <row r="41632" spans="1:2">
      <c r="A41632" s="1">
        <v>2080100357240</v>
      </c>
      <c r="B41632" t="s">
        <v>39027</v>
      </c>
    </row>
    <row r="41633" spans="1:2">
      <c r="A41633" s="1">
        <v>2080100357257</v>
      </c>
      <c r="B41633" t="s">
        <v>39028</v>
      </c>
    </row>
    <row r="41634" spans="1:2">
      <c r="A41634" s="1">
        <v>2080100357264</v>
      </c>
      <c r="B41634" t="s">
        <v>39029</v>
      </c>
    </row>
    <row r="41635" spans="1:2">
      <c r="A41635" s="1">
        <v>2080100357271</v>
      </c>
      <c r="B41635" t="s">
        <v>39030</v>
      </c>
    </row>
    <row r="41636" spans="1:2">
      <c r="A41636" s="1">
        <v>2080100357288</v>
      </c>
      <c r="B41636" t="s">
        <v>39031</v>
      </c>
    </row>
    <row r="41637" spans="1:2">
      <c r="A41637" s="1">
        <v>2080100357295</v>
      </c>
      <c r="B41637" t="s">
        <v>39032</v>
      </c>
    </row>
    <row r="41638" spans="1:2">
      <c r="A41638" s="1">
        <v>2080100357301</v>
      </c>
      <c r="B41638" t="s">
        <v>39033</v>
      </c>
    </row>
    <row r="41639" spans="1:2">
      <c r="A41639" s="1">
        <v>2080100357318</v>
      </c>
      <c r="B41639" t="s">
        <v>39034</v>
      </c>
    </row>
    <row r="41640" spans="1:2">
      <c r="A41640" s="1">
        <v>2080100357325</v>
      </c>
      <c r="B41640" t="s">
        <v>39035</v>
      </c>
    </row>
    <row r="41641" spans="1:2">
      <c r="A41641" s="1">
        <v>2080100357332</v>
      </c>
      <c r="B41641" t="s">
        <v>39036</v>
      </c>
    </row>
    <row r="41642" spans="1:2">
      <c r="A41642" s="1">
        <v>2080100357349</v>
      </c>
      <c r="B41642" t="s">
        <v>39037</v>
      </c>
    </row>
    <row r="41643" spans="1:2">
      <c r="A41643" s="1">
        <v>2080100357356</v>
      </c>
      <c r="B41643" t="s">
        <v>39038</v>
      </c>
    </row>
    <row r="41644" spans="1:2">
      <c r="A41644" s="1">
        <v>2080100357363</v>
      </c>
      <c r="B41644" t="s">
        <v>39039</v>
      </c>
    </row>
    <row r="41645" spans="1:2">
      <c r="A41645" s="1">
        <v>2080100357370</v>
      </c>
      <c r="B41645" t="s">
        <v>39040</v>
      </c>
    </row>
    <row r="41646" spans="1:2">
      <c r="A41646" s="1">
        <v>2080100357387</v>
      </c>
      <c r="B41646" t="s">
        <v>39041</v>
      </c>
    </row>
    <row r="41647" spans="1:2">
      <c r="A41647" s="1">
        <v>2080100357394</v>
      </c>
      <c r="B41647" t="s">
        <v>39042</v>
      </c>
    </row>
    <row r="41648" spans="1:2">
      <c r="A41648" s="1">
        <v>2080100357400</v>
      </c>
      <c r="B41648" t="s">
        <v>39043</v>
      </c>
    </row>
    <row r="41649" spans="1:2">
      <c r="A41649" s="1">
        <v>2080100357417</v>
      </c>
      <c r="B41649" t="s">
        <v>39044</v>
      </c>
    </row>
    <row r="41650" spans="1:2">
      <c r="A41650" s="1">
        <v>2080100357424</v>
      </c>
      <c r="B41650" t="s">
        <v>39045</v>
      </c>
    </row>
    <row r="41651" spans="1:2">
      <c r="A41651" s="1">
        <v>2080100357431</v>
      </c>
      <c r="B41651" t="s">
        <v>39046</v>
      </c>
    </row>
    <row r="41652" spans="1:2">
      <c r="A41652" s="1">
        <v>2080100357448</v>
      </c>
      <c r="B41652" t="s">
        <v>39047</v>
      </c>
    </row>
    <row r="41653" spans="1:2">
      <c r="A41653" s="1">
        <v>2080100357455</v>
      </c>
      <c r="B41653" t="s">
        <v>39048</v>
      </c>
    </row>
    <row r="41654" spans="1:2">
      <c r="A41654" s="1">
        <v>2080100357462</v>
      </c>
      <c r="B41654" t="s">
        <v>39049</v>
      </c>
    </row>
    <row r="41655" spans="1:2">
      <c r="A41655" s="1">
        <v>2080100357479</v>
      </c>
      <c r="B41655" t="s">
        <v>39050</v>
      </c>
    </row>
    <row r="41656" spans="1:2">
      <c r="A41656" s="1">
        <v>2080100357486</v>
      </c>
      <c r="B41656" t="s">
        <v>37659</v>
      </c>
    </row>
    <row r="41657" spans="1:2">
      <c r="A41657" s="1">
        <v>2080100357493</v>
      </c>
      <c r="B41657" t="s">
        <v>39051</v>
      </c>
    </row>
    <row r="41658" spans="1:2">
      <c r="A41658" s="1">
        <v>2080100357509</v>
      </c>
      <c r="B41658" t="s">
        <v>39052</v>
      </c>
    </row>
    <row r="41659" spans="1:2">
      <c r="A41659" s="1">
        <v>2080100357516</v>
      </c>
      <c r="B41659" t="s">
        <v>39053</v>
      </c>
    </row>
    <row r="41660" spans="1:2">
      <c r="A41660" s="1">
        <v>2080100357523</v>
      </c>
      <c r="B41660" t="s">
        <v>39054</v>
      </c>
    </row>
    <row r="41661" spans="1:2">
      <c r="A41661" s="1">
        <v>2080100357530</v>
      </c>
      <c r="B41661" t="s">
        <v>39055</v>
      </c>
    </row>
    <row r="41662" spans="1:2">
      <c r="A41662" s="1">
        <v>2080100357547</v>
      </c>
      <c r="B41662" t="s">
        <v>39056</v>
      </c>
    </row>
    <row r="41663" spans="1:2">
      <c r="A41663" s="1">
        <v>2080100357554</v>
      </c>
      <c r="B41663" t="s">
        <v>39057</v>
      </c>
    </row>
    <row r="41664" spans="1:2">
      <c r="A41664" s="1">
        <v>2080100357561</v>
      </c>
      <c r="B41664" t="s">
        <v>39058</v>
      </c>
    </row>
    <row r="41665" spans="1:2">
      <c r="A41665" s="1">
        <v>2080100357578</v>
      </c>
      <c r="B41665" t="s">
        <v>39059</v>
      </c>
    </row>
    <row r="41666" spans="1:2">
      <c r="A41666" s="1">
        <v>2080100357585</v>
      </c>
      <c r="B41666" t="s">
        <v>39060</v>
      </c>
    </row>
    <row r="41667" spans="1:2">
      <c r="A41667" s="1">
        <v>2080100357592</v>
      </c>
      <c r="B41667" t="s">
        <v>39061</v>
      </c>
    </row>
    <row r="41668" spans="1:2">
      <c r="A41668" s="1">
        <v>2080100357608</v>
      </c>
      <c r="B41668" t="s">
        <v>39062</v>
      </c>
    </row>
    <row r="41669" spans="1:2">
      <c r="A41669" s="1">
        <v>2080100357615</v>
      </c>
      <c r="B41669" t="s">
        <v>39063</v>
      </c>
    </row>
    <row r="41670" spans="1:2">
      <c r="A41670" s="1">
        <v>2080100357622</v>
      </c>
      <c r="B41670" t="s">
        <v>39064</v>
      </c>
    </row>
    <row r="41671" spans="1:2">
      <c r="A41671" s="1">
        <v>2080100357639</v>
      </c>
      <c r="B41671" t="s">
        <v>39065</v>
      </c>
    </row>
    <row r="41672" spans="1:2">
      <c r="A41672" s="1">
        <v>2080100357646</v>
      </c>
      <c r="B41672" t="s">
        <v>39066</v>
      </c>
    </row>
    <row r="41673" spans="1:2">
      <c r="A41673" s="1">
        <v>2080100357653</v>
      </c>
      <c r="B41673" t="s">
        <v>39067</v>
      </c>
    </row>
    <row r="41674" spans="1:2">
      <c r="A41674" s="1">
        <v>2080100357660</v>
      </c>
      <c r="B41674" t="s">
        <v>39068</v>
      </c>
    </row>
    <row r="41675" spans="1:2">
      <c r="A41675" s="1">
        <v>2080100357677</v>
      </c>
      <c r="B41675" t="s">
        <v>39069</v>
      </c>
    </row>
    <row r="41676" spans="1:2">
      <c r="A41676" s="1">
        <v>2080100357684</v>
      </c>
      <c r="B41676" t="s">
        <v>39070</v>
      </c>
    </row>
    <row r="41677" spans="1:2">
      <c r="A41677" s="1">
        <v>2080100357691</v>
      </c>
      <c r="B41677" t="s">
        <v>39071</v>
      </c>
    </row>
    <row r="41678" spans="1:2">
      <c r="A41678" s="1">
        <v>2080100357707</v>
      </c>
      <c r="B41678" t="s">
        <v>26230</v>
      </c>
    </row>
    <row r="41679" spans="1:2">
      <c r="A41679" s="1">
        <v>2080100357714</v>
      </c>
      <c r="B41679" t="s">
        <v>26231</v>
      </c>
    </row>
    <row r="41680" spans="1:2">
      <c r="A41680" s="1">
        <v>2080100357721</v>
      </c>
      <c r="B41680" t="s">
        <v>26232</v>
      </c>
    </row>
    <row r="41681" spans="1:2">
      <c r="A41681" s="1">
        <v>2080100357738</v>
      </c>
      <c r="B41681" t="s">
        <v>26233</v>
      </c>
    </row>
    <row r="41682" spans="1:2">
      <c r="A41682" s="1">
        <v>2080100357745</v>
      </c>
      <c r="B41682" t="s">
        <v>26234</v>
      </c>
    </row>
    <row r="41683" spans="1:2">
      <c r="A41683" s="1">
        <v>2080100357752</v>
      </c>
      <c r="B41683" t="s">
        <v>39072</v>
      </c>
    </row>
    <row r="41684" spans="1:2">
      <c r="A41684" s="1">
        <v>2080100357769</v>
      </c>
      <c r="B41684" t="s">
        <v>26236</v>
      </c>
    </row>
    <row r="41685" spans="1:2">
      <c r="A41685" s="1">
        <v>2080100357776</v>
      </c>
      <c r="B41685" t="s">
        <v>26237</v>
      </c>
    </row>
    <row r="41686" spans="1:2">
      <c r="A41686" s="1">
        <v>2080100357783</v>
      </c>
      <c r="B41686" t="s">
        <v>26238</v>
      </c>
    </row>
    <row r="41687" spans="1:2">
      <c r="A41687" s="1">
        <v>2080100357790</v>
      </c>
      <c r="B41687" t="s">
        <v>39073</v>
      </c>
    </row>
    <row r="41688" spans="1:2">
      <c r="A41688" s="1">
        <v>2080100357806</v>
      </c>
      <c r="B41688" t="s">
        <v>39074</v>
      </c>
    </row>
    <row r="41689" spans="1:2">
      <c r="A41689" s="1">
        <v>2080100357813</v>
      </c>
      <c r="B41689" t="s">
        <v>39075</v>
      </c>
    </row>
    <row r="41690" spans="1:2">
      <c r="A41690" s="1">
        <v>2080100357820</v>
      </c>
      <c r="B41690" t="s">
        <v>39076</v>
      </c>
    </row>
    <row r="41691" spans="1:2">
      <c r="A41691" s="1">
        <v>2080100357837</v>
      </c>
      <c r="B41691" t="s">
        <v>39077</v>
      </c>
    </row>
    <row r="41692" spans="1:2">
      <c r="A41692" s="1">
        <v>2080100357844</v>
      </c>
      <c r="B41692" t="s">
        <v>39078</v>
      </c>
    </row>
    <row r="41693" spans="1:2">
      <c r="A41693" s="1">
        <v>2080100357851</v>
      </c>
      <c r="B41693" t="s">
        <v>39079</v>
      </c>
    </row>
    <row r="41694" spans="1:2">
      <c r="A41694" s="1">
        <v>2080100357868</v>
      </c>
      <c r="B41694" t="s">
        <v>39080</v>
      </c>
    </row>
    <row r="41695" spans="1:2">
      <c r="A41695" s="1">
        <v>2080100357875</v>
      </c>
      <c r="B41695" t="s">
        <v>39081</v>
      </c>
    </row>
    <row r="41696" spans="1:2">
      <c r="A41696" s="1">
        <v>2080100357882</v>
      </c>
      <c r="B41696" t="s">
        <v>39082</v>
      </c>
    </row>
    <row r="41697" spans="1:2">
      <c r="A41697" s="1">
        <v>2080100357899</v>
      </c>
      <c r="B41697" t="s">
        <v>39083</v>
      </c>
    </row>
    <row r="41698" spans="1:2">
      <c r="A41698" s="1">
        <v>2080100357905</v>
      </c>
      <c r="B41698" t="s">
        <v>39084</v>
      </c>
    </row>
    <row r="41699" spans="1:2">
      <c r="A41699" s="1">
        <v>2080100357912</v>
      </c>
      <c r="B41699" t="s">
        <v>39085</v>
      </c>
    </row>
    <row r="41700" spans="1:2">
      <c r="A41700" s="1">
        <v>2080100357929</v>
      </c>
      <c r="B41700" t="s">
        <v>39086</v>
      </c>
    </row>
    <row r="41701" spans="1:2">
      <c r="A41701" s="1">
        <v>2080100357936</v>
      </c>
      <c r="B41701" t="s">
        <v>39087</v>
      </c>
    </row>
    <row r="41702" spans="1:2">
      <c r="A41702" s="1">
        <v>2080100357943</v>
      </c>
      <c r="B41702" t="s">
        <v>39088</v>
      </c>
    </row>
    <row r="41703" spans="1:2">
      <c r="A41703" s="1">
        <v>2080100357950</v>
      </c>
      <c r="B41703" t="s">
        <v>39089</v>
      </c>
    </row>
    <row r="41704" spans="1:2">
      <c r="A41704" s="1">
        <v>2080100357967</v>
      </c>
      <c r="B41704" t="s">
        <v>39090</v>
      </c>
    </row>
    <row r="41705" spans="1:2">
      <c r="A41705" s="1">
        <v>2080100357974</v>
      </c>
      <c r="B41705" t="s">
        <v>39091</v>
      </c>
    </row>
    <row r="41706" spans="1:2">
      <c r="A41706" s="1">
        <v>2080100357981</v>
      </c>
      <c r="B41706" t="s">
        <v>39092</v>
      </c>
    </row>
    <row r="41707" spans="1:2">
      <c r="A41707" s="1">
        <v>2080100357998</v>
      </c>
      <c r="B41707" t="s">
        <v>39093</v>
      </c>
    </row>
    <row r="41708" spans="1:2">
      <c r="A41708" s="1">
        <v>2080100358001</v>
      </c>
      <c r="B41708" t="s">
        <v>39094</v>
      </c>
    </row>
    <row r="41709" spans="1:2">
      <c r="A41709" s="1">
        <v>2080100358018</v>
      </c>
      <c r="B41709" t="s">
        <v>39095</v>
      </c>
    </row>
    <row r="41710" spans="1:2">
      <c r="A41710" s="1">
        <v>2080100358025</v>
      </c>
      <c r="B41710" t="s">
        <v>39096</v>
      </c>
    </row>
    <row r="41711" spans="1:2">
      <c r="A41711" s="1">
        <v>2080100358032</v>
      </c>
      <c r="B41711" t="s">
        <v>39097</v>
      </c>
    </row>
    <row r="41712" spans="1:2">
      <c r="A41712" s="1">
        <v>2080100358049</v>
      </c>
      <c r="B41712" t="s">
        <v>39098</v>
      </c>
    </row>
    <row r="41713" spans="1:2">
      <c r="A41713" s="1">
        <v>2080100358056</v>
      </c>
      <c r="B41713" t="s">
        <v>39099</v>
      </c>
    </row>
    <row r="41714" spans="1:2">
      <c r="A41714" s="1">
        <v>2080100358063</v>
      </c>
      <c r="B41714" t="s">
        <v>39100</v>
      </c>
    </row>
    <row r="41715" spans="1:2">
      <c r="A41715" s="1">
        <v>2080100358070</v>
      </c>
      <c r="B41715" t="s">
        <v>39101</v>
      </c>
    </row>
    <row r="41716" spans="1:2">
      <c r="A41716" s="1">
        <v>2080100358087</v>
      </c>
      <c r="B41716" t="s">
        <v>39102</v>
      </c>
    </row>
    <row r="41717" spans="1:2">
      <c r="A41717" s="1">
        <v>2080100358094</v>
      </c>
      <c r="B41717" t="s">
        <v>39103</v>
      </c>
    </row>
    <row r="41718" spans="1:2">
      <c r="A41718" s="1">
        <v>2080100358100</v>
      </c>
      <c r="B41718" t="s">
        <v>39104</v>
      </c>
    </row>
    <row r="41719" spans="1:2">
      <c r="A41719" s="1">
        <v>2080100358117</v>
      </c>
      <c r="B41719" t="s">
        <v>39105</v>
      </c>
    </row>
    <row r="41720" spans="1:2">
      <c r="A41720" s="1">
        <v>2080100358124</v>
      </c>
      <c r="B41720" t="s">
        <v>39106</v>
      </c>
    </row>
    <row r="41721" spans="1:2">
      <c r="A41721" s="1">
        <v>2080100358131</v>
      </c>
      <c r="B41721" t="s">
        <v>39107</v>
      </c>
    </row>
    <row r="41722" spans="1:2">
      <c r="A41722" s="1">
        <v>2080100358148</v>
      </c>
      <c r="B41722" t="s">
        <v>39108</v>
      </c>
    </row>
    <row r="41723" spans="1:2">
      <c r="A41723" s="1">
        <v>2080100358155</v>
      </c>
      <c r="B41723" t="s">
        <v>39109</v>
      </c>
    </row>
    <row r="41724" spans="1:2">
      <c r="A41724" s="1">
        <v>2080100358162</v>
      </c>
      <c r="B41724" t="s">
        <v>39110</v>
      </c>
    </row>
    <row r="41725" spans="1:2">
      <c r="A41725" s="1">
        <v>2080100358179</v>
      </c>
      <c r="B41725" t="s">
        <v>39111</v>
      </c>
    </row>
    <row r="41726" spans="1:2">
      <c r="A41726" s="1">
        <v>2080100358186</v>
      </c>
      <c r="B41726" t="s">
        <v>39112</v>
      </c>
    </row>
    <row r="41727" spans="1:2">
      <c r="A41727" s="1">
        <v>2080100358193</v>
      </c>
      <c r="B41727" t="s">
        <v>39113</v>
      </c>
    </row>
    <row r="41728" spans="1:2">
      <c r="A41728" s="1">
        <v>2080100358209</v>
      </c>
      <c r="B41728" t="s">
        <v>39114</v>
      </c>
    </row>
    <row r="41729" spans="1:2">
      <c r="A41729" s="1">
        <v>2080100358216</v>
      </c>
      <c r="B41729" t="s">
        <v>39115</v>
      </c>
    </row>
    <row r="41730" spans="1:2">
      <c r="A41730" s="1">
        <v>2080100358223</v>
      </c>
      <c r="B41730" t="s">
        <v>39116</v>
      </c>
    </row>
    <row r="41731" spans="1:2">
      <c r="A41731" s="1">
        <v>2080100358230</v>
      </c>
      <c r="B41731" t="s">
        <v>39117</v>
      </c>
    </row>
    <row r="41732" spans="1:2">
      <c r="A41732" s="1">
        <v>2080100358247</v>
      </c>
      <c r="B41732" t="s">
        <v>39118</v>
      </c>
    </row>
    <row r="41733" spans="1:2">
      <c r="A41733" s="1">
        <v>2080100358254</v>
      </c>
      <c r="B41733" t="s">
        <v>39119</v>
      </c>
    </row>
    <row r="41734" spans="1:2">
      <c r="A41734" s="1">
        <v>2080100358261</v>
      </c>
      <c r="B41734" t="s">
        <v>39120</v>
      </c>
    </row>
    <row r="41735" spans="1:2">
      <c r="A41735" s="1">
        <v>2080100358278</v>
      </c>
      <c r="B41735" t="s">
        <v>39121</v>
      </c>
    </row>
    <row r="41736" spans="1:2">
      <c r="A41736" s="1">
        <v>2080100358285</v>
      </c>
      <c r="B41736" t="s">
        <v>39122</v>
      </c>
    </row>
    <row r="41737" spans="1:2">
      <c r="A41737" s="1">
        <v>2080100358292</v>
      </c>
      <c r="B41737" t="s">
        <v>39123</v>
      </c>
    </row>
    <row r="41738" spans="1:2">
      <c r="A41738" s="1">
        <v>2080100358308</v>
      </c>
      <c r="B41738" t="s">
        <v>39124</v>
      </c>
    </row>
    <row r="41739" spans="1:2">
      <c r="A41739" s="1">
        <v>2080100358315</v>
      </c>
      <c r="B41739" t="s">
        <v>39125</v>
      </c>
    </row>
    <row r="41740" spans="1:2">
      <c r="A41740" s="1">
        <v>2080100358322</v>
      </c>
      <c r="B41740" t="s">
        <v>39126</v>
      </c>
    </row>
    <row r="41741" spans="1:2">
      <c r="A41741" s="1">
        <v>2080100358339</v>
      </c>
      <c r="B41741" t="s">
        <v>39127</v>
      </c>
    </row>
    <row r="41742" spans="1:2">
      <c r="A41742" s="1">
        <v>2080100358346</v>
      </c>
      <c r="B41742" t="s">
        <v>39128</v>
      </c>
    </row>
    <row r="41743" spans="1:2">
      <c r="A41743" s="1">
        <v>2080100358353</v>
      </c>
      <c r="B41743" t="s">
        <v>39129</v>
      </c>
    </row>
    <row r="41744" spans="1:2">
      <c r="A41744" s="1">
        <v>2080100358360</v>
      </c>
      <c r="B41744" t="s">
        <v>39130</v>
      </c>
    </row>
    <row r="41745" spans="1:2">
      <c r="A41745" s="1">
        <v>2080100358377</v>
      </c>
      <c r="B41745" t="s">
        <v>39131</v>
      </c>
    </row>
    <row r="41746" spans="1:2">
      <c r="A41746" s="1">
        <v>2080100358384</v>
      </c>
      <c r="B41746" t="s">
        <v>39132</v>
      </c>
    </row>
    <row r="41747" spans="1:2">
      <c r="A41747" s="1">
        <v>2080100358391</v>
      </c>
      <c r="B41747" t="s">
        <v>39133</v>
      </c>
    </row>
    <row r="41748" spans="1:2">
      <c r="A41748" s="1">
        <v>2080100358407</v>
      </c>
      <c r="B41748" t="s">
        <v>39134</v>
      </c>
    </row>
    <row r="41749" spans="1:2">
      <c r="A41749" s="1">
        <v>2080100358414</v>
      </c>
      <c r="B41749" t="s">
        <v>39135</v>
      </c>
    </row>
    <row r="41750" spans="1:2">
      <c r="A41750" s="1">
        <v>2080100358421</v>
      </c>
      <c r="B41750" t="s">
        <v>39136</v>
      </c>
    </row>
    <row r="41751" spans="1:2">
      <c r="A41751" s="1">
        <v>2080100358438</v>
      </c>
      <c r="B41751" t="s">
        <v>39137</v>
      </c>
    </row>
    <row r="41752" spans="1:2">
      <c r="A41752" s="1">
        <v>2080100358445</v>
      </c>
      <c r="B41752" t="s">
        <v>39138</v>
      </c>
    </row>
    <row r="41753" spans="1:2">
      <c r="A41753" s="1">
        <v>2080100358452</v>
      </c>
      <c r="B41753" t="s">
        <v>39139</v>
      </c>
    </row>
    <row r="41754" spans="1:2">
      <c r="A41754" s="1">
        <v>2080100358469</v>
      </c>
      <c r="B41754" t="s">
        <v>39140</v>
      </c>
    </row>
    <row r="41755" spans="1:2">
      <c r="A41755" s="1">
        <v>2080100358476</v>
      </c>
      <c r="B41755" t="s">
        <v>39141</v>
      </c>
    </row>
    <row r="41756" spans="1:2">
      <c r="A41756" s="1">
        <v>2080100358483</v>
      </c>
      <c r="B41756" t="s">
        <v>39142</v>
      </c>
    </row>
    <row r="41757" spans="1:2">
      <c r="A41757" s="1">
        <v>2080100358490</v>
      </c>
      <c r="B41757" t="s">
        <v>39143</v>
      </c>
    </row>
    <row r="41758" spans="1:2">
      <c r="A41758" s="1">
        <v>2080100358506</v>
      </c>
      <c r="B41758" t="s">
        <v>39144</v>
      </c>
    </row>
    <row r="41759" spans="1:2">
      <c r="A41759" s="1">
        <v>2080100358513</v>
      </c>
      <c r="B41759" t="s">
        <v>39145</v>
      </c>
    </row>
    <row r="41760" spans="1:2">
      <c r="A41760" s="1">
        <v>2080100358520</v>
      </c>
      <c r="B41760" t="s">
        <v>39146</v>
      </c>
    </row>
    <row r="41761" spans="1:2">
      <c r="A41761" s="1">
        <v>2080100358537</v>
      </c>
      <c r="B41761" t="s">
        <v>39147</v>
      </c>
    </row>
    <row r="41762" spans="1:2">
      <c r="A41762" s="1">
        <v>2080100358544</v>
      </c>
      <c r="B41762" t="s">
        <v>39148</v>
      </c>
    </row>
    <row r="41763" spans="1:2">
      <c r="A41763" s="1">
        <v>2080100358551</v>
      </c>
      <c r="B41763" t="s">
        <v>39149</v>
      </c>
    </row>
    <row r="41764" spans="1:2">
      <c r="A41764" s="1">
        <v>2080100358568</v>
      </c>
      <c r="B41764" t="s">
        <v>39150</v>
      </c>
    </row>
    <row r="41765" spans="1:2">
      <c r="A41765" s="1">
        <v>2080100358575</v>
      </c>
      <c r="B41765" t="s">
        <v>39151</v>
      </c>
    </row>
    <row r="41766" spans="1:2">
      <c r="A41766" s="1">
        <v>2080100358582</v>
      </c>
      <c r="B41766" t="s">
        <v>39152</v>
      </c>
    </row>
    <row r="41767" spans="1:2">
      <c r="A41767" s="1">
        <v>2080100358599</v>
      </c>
      <c r="B41767" t="s">
        <v>39153</v>
      </c>
    </row>
    <row r="41768" spans="1:2">
      <c r="A41768" s="1">
        <v>2080100358605</v>
      </c>
      <c r="B41768" t="s">
        <v>39154</v>
      </c>
    </row>
    <row r="41769" spans="1:2">
      <c r="A41769" s="1">
        <v>2080100358612</v>
      </c>
      <c r="B41769" t="s">
        <v>39155</v>
      </c>
    </row>
    <row r="41770" spans="1:2">
      <c r="A41770" s="1">
        <v>2080100358629</v>
      </c>
      <c r="B41770" t="s">
        <v>39156</v>
      </c>
    </row>
    <row r="41771" spans="1:2">
      <c r="A41771" s="1">
        <v>2080100358636</v>
      </c>
      <c r="B41771" t="s">
        <v>39157</v>
      </c>
    </row>
    <row r="41772" spans="1:2">
      <c r="A41772" s="1">
        <v>2080100358643</v>
      </c>
      <c r="B41772" t="s">
        <v>39158</v>
      </c>
    </row>
    <row r="41773" spans="1:2">
      <c r="A41773" s="1">
        <v>2080100358650</v>
      </c>
      <c r="B41773" t="s">
        <v>39159</v>
      </c>
    </row>
    <row r="41774" spans="1:2">
      <c r="A41774" s="1">
        <v>2080100358667</v>
      </c>
      <c r="B41774" t="s">
        <v>39160</v>
      </c>
    </row>
    <row r="41775" spans="1:2">
      <c r="A41775" s="1">
        <v>2080100358674</v>
      </c>
      <c r="B41775" t="s">
        <v>39161</v>
      </c>
    </row>
    <row r="41776" spans="1:2">
      <c r="A41776" s="1">
        <v>2080100358681</v>
      </c>
      <c r="B41776" t="s">
        <v>39162</v>
      </c>
    </row>
    <row r="41777" spans="1:2">
      <c r="A41777" s="1">
        <v>2080100358698</v>
      </c>
      <c r="B41777" t="s">
        <v>39163</v>
      </c>
    </row>
    <row r="41778" spans="1:2">
      <c r="A41778" s="1">
        <v>2080100358704</v>
      </c>
      <c r="B41778" t="s">
        <v>39164</v>
      </c>
    </row>
    <row r="41779" spans="1:2">
      <c r="A41779" s="1">
        <v>2080100358711</v>
      </c>
      <c r="B41779" t="s">
        <v>39165</v>
      </c>
    </row>
    <row r="41780" spans="1:2">
      <c r="A41780" s="1">
        <v>2080100358728</v>
      </c>
      <c r="B41780" t="s">
        <v>39166</v>
      </c>
    </row>
    <row r="41781" spans="1:2">
      <c r="A41781" s="1">
        <v>2080100358735</v>
      </c>
      <c r="B41781" t="s">
        <v>39167</v>
      </c>
    </row>
    <row r="41782" spans="1:2">
      <c r="A41782" s="1">
        <v>2080100358742</v>
      </c>
      <c r="B41782" t="s">
        <v>39168</v>
      </c>
    </row>
    <row r="41783" spans="1:2">
      <c r="A41783" s="1">
        <v>2080100358759</v>
      </c>
      <c r="B41783" t="s">
        <v>39169</v>
      </c>
    </row>
    <row r="41784" spans="1:2">
      <c r="A41784" s="1">
        <v>2080100358766</v>
      </c>
      <c r="B41784" t="s">
        <v>39170</v>
      </c>
    </row>
    <row r="41785" spans="1:2">
      <c r="A41785" s="1">
        <v>2080100358773</v>
      </c>
      <c r="B41785" t="s">
        <v>39171</v>
      </c>
    </row>
    <row r="41786" spans="1:2">
      <c r="A41786" s="1">
        <v>2080100358780</v>
      </c>
      <c r="B41786" t="s">
        <v>39172</v>
      </c>
    </row>
    <row r="41787" spans="1:2">
      <c r="A41787" s="1">
        <v>2080100358797</v>
      </c>
      <c r="B41787" t="s">
        <v>39173</v>
      </c>
    </row>
    <row r="41788" spans="1:2">
      <c r="A41788" s="1">
        <v>2080100358803</v>
      </c>
      <c r="B41788" t="s">
        <v>39174</v>
      </c>
    </row>
    <row r="41789" spans="1:2">
      <c r="A41789" s="1">
        <v>2080100358810</v>
      </c>
      <c r="B41789" t="s">
        <v>39175</v>
      </c>
    </row>
    <row r="41790" spans="1:2">
      <c r="A41790" s="1">
        <v>2080100358827</v>
      </c>
      <c r="B41790" t="s">
        <v>39176</v>
      </c>
    </row>
    <row r="41791" spans="1:2">
      <c r="A41791" s="1">
        <v>2080100358834</v>
      </c>
      <c r="B41791" t="s">
        <v>39177</v>
      </c>
    </row>
    <row r="41792" spans="1:2">
      <c r="A41792" s="1">
        <v>2080100358841</v>
      </c>
      <c r="B41792" t="s">
        <v>39178</v>
      </c>
    </row>
    <row r="41793" spans="1:2">
      <c r="A41793" s="1">
        <v>2080100358858</v>
      </c>
      <c r="B41793" t="s">
        <v>39179</v>
      </c>
    </row>
    <row r="41794" spans="1:2">
      <c r="A41794" s="1">
        <v>2080100358865</v>
      </c>
      <c r="B41794" t="s">
        <v>39180</v>
      </c>
    </row>
    <row r="41795" spans="1:2">
      <c r="A41795" s="1">
        <v>2080100358872</v>
      </c>
      <c r="B41795" t="s">
        <v>39181</v>
      </c>
    </row>
    <row r="41796" spans="1:2">
      <c r="A41796" s="1">
        <v>2080100358889</v>
      </c>
      <c r="B41796" t="s">
        <v>39182</v>
      </c>
    </row>
    <row r="41797" spans="1:2">
      <c r="A41797" s="1">
        <v>2080100358896</v>
      </c>
      <c r="B41797" t="s">
        <v>39183</v>
      </c>
    </row>
    <row r="41798" spans="1:2">
      <c r="A41798" s="1">
        <v>2080100358902</v>
      </c>
      <c r="B41798" t="s">
        <v>39184</v>
      </c>
    </row>
    <row r="41799" spans="1:2">
      <c r="A41799" s="1">
        <v>2080100358919</v>
      </c>
      <c r="B41799" t="s">
        <v>39185</v>
      </c>
    </row>
    <row r="41800" spans="1:2">
      <c r="A41800" s="1">
        <v>2080100358926</v>
      </c>
      <c r="B41800" t="s">
        <v>39186</v>
      </c>
    </row>
    <row r="41801" spans="1:2">
      <c r="A41801" s="1">
        <v>2080100358933</v>
      </c>
      <c r="B41801" t="s">
        <v>39187</v>
      </c>
    </row>
    <row r="41802" spans="1:2">
      <c r="A41802" s="1">
        <v>2080100358940</v>
      </c>
      <c r="B41802" t="s">
        <v>39188</v>
      </c>
    </row>
    <row r="41803" spans="1:2">
      <c r="A41803" s="1">
        <v>2080100358957</v>
      </c>
      <c r="B41803" t="s">
        <v>39189</v>
      </c>
    </row>
    <row r="41804" spans="1:2">
      <c r="A41804" s="1">
        <v>2080100358964</v>
      </c>
      <c r="B41804" t="s">
        <v>39190</v>
      </c>
    </row>
    <row r="41805" spans="1:2">
      <c r="A41805" s="1">
        <v>2080100358971</v>
      </c>
      <c r="B41805" t="s">
        <v>39191</v>
      </c>
    </row>
    <row r="41806" spans="1:2">
      <c r="A41806" s="1">
        <v>2080100358988</v>
      </c>
      <c r="B41806" t="s">
        <v>39192</v>
      </c>
    </row>
    <row r="41807" spans="1:2">
      <c r="A41807" s="1">
        <v>2080100358995</v>
      </c>
      <c r="B41807" t="s">
        <v>39193</v>
      </c>
    </row>
    <row r="41808" spans="1:2">
      <c r="A41808" s="1">
        <v>2080100359008</v>
      </c>
      <c r="B41808" t="s">
        <v>39194</v>
      </c>
    </row>
    <row r="41809" spans="1:2">
      <c r="A41809" s="1">
        <v>2080100359015</v>
      </c>
      <c r="B41809" t="s">
        <v>39195</v>
      </c>
    </row>
    <row r="41810" spans="1:2">
      <c r="A41810" s="1">
        <v>2080100359022</v>
      </c>
      <c r="B41810" t="s">
        <v>39196</v>
      </c>
    </row>
    <row r="41811" spans="1:2">
      <c r="A41811" s="1">
        <v>2080100359039</v>
      </c>
      <c r="B41811" t="s">
        <v>39197</v>
      </c>
    </row>
    <row r="41812" spans="1:2">
      <c r="A41812" s="1">
        <v>2080100359046</v>
      </c>
      <c r="B41812" t="s">
        <v>39198</v>
      </c>
    </row>
    <row r="41813" spans="1:2">
      <c r="A41813" s="1">
        <v>2080100359053</v>
      </c>
      <c r="B41813" t="s">
        <v>39199</v>
      </c>
    </row>
    <row r="41814" spans="1:2">
      <c r="A41814" s="1">
        <v>2080100359060</v>
      </c>
      <c r="B41814" t="s">
        <v>39200</v>
      </c>
    </row>
    <row r="41815" spans="1:2">
      <c r="A41815" s="1">
        <v>2080100359077</v>
      </c>
      <c r="B41815" t="s">
        <v>39201</v>
      </c>
    </row>
    <row r="41816" spans="1:2">
      <c r="A41816" s="1">
        <v>2080100359084</v>
      </c>
      <c r="B41816" t="s">
        <v>39202</v>
      </c>
    </row>
    <row r="41817" spans="1:2">
      <c r="A41817" s="1">
        <v>2080100359091</v>
      </c>
      <c r="B41817" t="s">
        <v>39203</v>
      </c>
    </row>
    <row r="41818" spans="1:2">
      <c r="A41818" s="1">
        <v>2080100359107</v>
      </c>
      <c r="B41818" t="s">
        <v>39204</v>
      </c>
    </row>
    <row r="41819" spans="1:2">
      <c r="A41819" s="1">
        <v>2080100359114</v>
      </c>
      <c r="B41819" t="s">
        <v>39205</v>
      </c>
    </row>
    <row r="41820" spans="1:2">
      <c r="A41820" s="1">
        <v>2080100359121</v>
      </c>
      <c r="B41820" t="s">
        <v>39206</v>
      </c>
    </row>
    <row r="41821" spans="1:2">
      <c r="A41821" s="1">
        <v>2080100359138</v>
      </c>
      <c r="B41821" t="s">
        <v>39207</v>
      </c>
    </row>
    <row r="41822" spans="1:2">
      <c r="A41822" s="1">
        <v>2080100359145</v>
      </c>
      <c r="B41822" t="s">
        <v>39208</v>
      </c>
    </row>
    <row r="41823" spans="1:2">
      <c r="A41823" s="1">
        <v>2080100359152</v>
      </c>
      <c r="B41823" t="s">
        <v>39209</v>
      </c>
    </row>
    <row r="41824" spans="1:2">
      <c r="A41824" s="1">
        <v>2080100359169</v>
      </c>
      <c r="B41824" t="s">
        <v>39210</v>
      </c>
    </row>
    <row r="41825" spans="1:2">
      <c r="A41825" s="1">
        <v>2080100359176</v>
      </c>
      <c r="B41825" t="s">
        <v>39211</v>
      </c>
    </row>
    <row r="41826" spans="1:2">
      <c r="A41826" s="1">
        <v>2080100359183</v>
      </c>
      <c r="B41826" t="s">
        <v>39212</v>
      </c>
    </row>
    <row r="41827" spans="1:2">
      <c r="A41827" s="1">
        <v>2080100359190</v>
      </c>
      <c r="B41827" t="s">
        <v>39213</v>
      </c>
    </row>
    <row r="41828" spans="1:2">
      <c r="A41828" s="1">
        <v>2080100359206</v>
      </c>
      <c r="B41828" t="s">
        <v>39214</v>
      </c>
    </row>
    <row r="41829" spans="1:2">
      <c r="A41829" s="1">
        <v>2080100359213</v>
      </c>
      <c r="B41829" t="s">
        <v>39215</v>
      </c>
    </row>
    <row r="41830" spans="1:2">
      <c r="A41830" s="1">
        <v>2080100359220</v>
      </c>
      <c r="B41830" t="s">
        <v>39216</v>
      </c>
    </row>
    <row r="41831" spans="1:2">
      <c r="A41831" s="1">
        <v>2080100359237</v>
      </c>
      <c r="B41831" t="s">
        <v>39217</v>
      </c>
    </row>
    <row r="41832" spans="1:2">
      <c r="A41832" s="1">
        <v>2080100359244</v>
      </c>
      <c r="B41832" t="s">
        <v>39218</v>
      </c>
    </row>
    <row r="41833" spans="1:2">
      <c r="A41833" s="1">
        <v>2080100359251</v>
      </c>
      <c r="B41833" t="s">
        <v>39219</v>
      </c>
    </row>
    <row r="41834" spans="1:2">
      <c r="A41834" s="1">
        <v>2080100359268</v>
      </c>
      <c r="B41834" t="s">
        <v>39220</v>
      </c>
    </row>
    <row r="41835" spans="1:2">
      <c r="A41835" s="1">
        <v>2080100359275</v>
      </c>
      <c r="B41835" t="s">
        <v>39221</v>
      </c>
    </row>
    <row r="41836" spans="1:2">
      <c r="A41836" s="1">
        <v>2080100359282</v>
      </c>
      <c r="B41836" t="s">
        <v>39222</v>
      </c>
    </row>
    <row r="41837" spans="1:2">
      <c r="A41837" s="1">
        <v>2080100359299</v>
      </c>
      <c r="B41837" t="s">
        <v>39223</v>
      </c>
    </row>
    <row r="41838" spans="1:2">
      <c r="A41838" s="1">
        <v>2080100359305</v>
      </c>
      <c r="B41838" t="s">
        <v>39224</v>
      </c>
    </row>
    <row r="41839" spans="1:2">
      <c r="A41839" s="1">
        <v>2080100359312</v>
      </c>
      <c r="B41839" t="s">
        <v>39225</v>
      </c>
    </row>
    <row r="41840" spans="1:2">
      <c r="A41840" s="1">
        <v>2080100359329</v>
      </c>
      <c r="B41840" t="s">
        <v>39226</v>
      </c>
    </row>
    <row r="41841" spans="1:2">
      <c r="A41841" s="1">
        <v>2080100359336</v>
      </c>
      <c r="B41841" t="s">
        <v>39227</v>
      </c>
    </row>
    <row r="41842" spans="1:2">
      <c r="A41842" s="1">
        <v>2080100359343</v>
      </c>
      <c r="B41842" t="s">
        <v>39228</v>
      </c>
    </row>
    <row r="41843" spans="1:2">
      <c r="A41843" s="1">
        <v>2080100359350</v>
      </c>
      <c r="B41843" t="s">
        <v>39229</v>
      </c>
    </row>
    <row r="41844" spans="1:2">
      <c r="A41844" s="1">
        <v>2080100359367</v>
      </c>
      <c r="B41844" t="s">
        <v>39230</v>
      </c>
    </row>
    <row r="41845" spans="1:2">
      <c r="A41845" s="1">
        <v>2080100359374</v>
      </c>
      <c r="B41845" t="s">
        <v>39231</v>
      </c>
    </row>
    <row r="41846" spans="1:2">
      <c r="A41846" s="1">
        <v>2080100359381</v>
      </c>
      <c r="B41846" t="s">
        <v>39232</v>
      </c>
    </row>
    <row r="41847" spans="1:2">
      <c r="A41847" s="1">
        <v>2080100359398</v>
      </c>
      <c r="B41847" t="s">
        <v>39233</v>
      </c>
    </row>
    <row r="41848" spans="1:2">
      <c r="A41848" s="1">
        <v>2080100359404</v>
      </c>
      <c r="B41848" t="s">
        <v>39234</v>
      </c>
    </row>
    <row r="41849" spans="1:2">
      <c r="A41849" s="1">
        <v>2080100359411</v>
      </c>
      <c r="B41849" t="s">
        <v>39235</v>
      </c>
    </row>
    <row r="41850" spans="1:2">
      <c r="A41850" s="1">
        <v>2080100359428</v>
      </c>
      <c r="B41850" t="s">
        <v>39236</v>
      </c>
    </row>
    <row r="41851" spans="1:2">
      <c r="A41851" s="1">
        <v>2080100359435</v>
      </c>
      <c r="B41851" t="s">
        <v>39237</v>
      </c>
    </row>
    <row r="41852" spans="1:2">
      <c r="A41852" s="1">
        <v>2080100359442</v>
      </c>
      <c r="B41852" t="s">
        <v>39238</v>
      </c>
    </row>
    <row r="41853" spans="1:2">
      <c r="A41853" s="1">
        <v>2080100359459</v>
      </c>
      <c r="B41853" t="s">
        <v>39239</v>
      </c>
    </row>
    <row r="41854" spans="1:2">
      <c r="A41854" s="1">
        <v>2080100359466</v>
      </c>
      <c r="B41854" t="s">
        <v>39240</v>
      </c>
    </row>
    <row r="41855" spans="1:2">
      <c r="A41855" s="1">
        <v>2080100359473</v>
      </c>
      <c r="B41855" t="s">
        <v>39241</v>
      </c>
    </row>
    <row r="41856" spans="1:2">
      <c r="A41856" s="1">
        <v>2080100359480</v>
      </c>
      <c r="B41856" t="s">
        <v>39242</v>
      </c>
    </row>
    <row r="41857" spans="1:2">
      <c r="A41857" s="1">
        <v>2080100359497</v>
      </c>
      <c r="B41857" t="s">
        <v>39243</v>
      </c>
    </row>
    <row r="41858" spans="1:2">
      <c r="A41858" s="1">
        <v>2080100359503</v>
      </c>
      <c r="B41858" t="s">
        <v>39244</v>
      </c>
    </row>
    <row r="41859" spans="1:2">
      <c r="A41859" s="1">
        <v>2080100359510</v>
      </c>
      <c r="B41859" t="s">
        <v>39245</v>
      </c>
    </row>
    <row r="41860" spans="1:2">
      <c r="A41860" s="1">
        <v>2080100359527</v>
      </c>
      <c r="B41860" t="s">
        <v>39246</v>
      </c>
    </row>
    <row r="41861" spans="1:2">
      <c r="A41861" s="1">
        <v>2080100359534</v>
      </c>
      <c r="B41861" t="s">
        <v>39247</v>
      </c>
    </row>
    <row r="41862" spans="1:2">
      <c r="A41862" s="1">
        <v>2080100359541</v>
      </c>
      <c r="B41862" t="s">
        <v>39248</v>
      </c>
    </row>
    <row r="41863" spans="1:2">
      <c r="A41863" s="1">
        <v>2080100359558</v>
      </c>
      <c r="B41863" t="s">
        <v>39249</v>
      </c>
    </row>
    <row r="41864" spans="1:2">
      <c r="A41864" s="1">
        <v>2080100359565</v>
      </c>
      <c r="B41864" t="s">
        <v>39250</v>
      </c>
    </row>
    <row r="41865" spans="1:2">
      <c r="A41865" s="1">
        <v>2080100359572</v>
      </c>
      <c r="B41865" t="s">
        <v>39251</v>
      </c>
    </row>
    <row r="41866" spans="1:2">
      <c r="A41866" s="1">
        <v>2080100359589</v>
      </c>
      <c r="B41866" t="s">
        <v>39252</v>
      </c>
    </row>
    <row r="41867" spans="1:2">
      <c r="A41867" s="1">
        <v>2080100359596</v>
      </c>
      <c r="B41867" t="s">
        <v>39253</v>
      </c>
    </row>
    <row r="41868" spans="1:2">
      <c r="A41868" s="1">
        <v>2080100359602</v>
      </c>
      <c r="B41868" t="s">
        <v>39254</v>
      </c>
    </row>
    <row r="41869" spans="1:2">
      <c r="A41869" s="1">
        <v>2080100359619</v>
      </c>
      <c r="B41869" t="s">
        <v>39255</v>
      </c>
    </row>
    <row r="41870" spans="1:2">
      <c r="A41870" s="1">
        <v>2080100359626</v>
      </c>
      <c r="B41870" t="s">
        <v>39256</v>
      </c>
    </row>
    <row r="41871" spans="1:2">
      <c r="A41871" s="1">
        <v>2080100359633</v>
      </c>
      <c r="B41871" t="s">
        <v>39257</v>
      </c>
    </row>
    <row r="41872" spans="1:2">
      <c r="A41872" s="1">
        <v>2080100359640</v>
      </c>
      <c r="B41872" t="s">
        <v>39258</v>
      </c>
    </row>
    <row r="41873" spans="1:2">
      <c r="A41873" s="1">
        <v>2080100359657</v>
      </c>
      <c r="B41873" t="s">
        <v>39259</v>
      </c>
    </row>
    <row r="41874" spans="1:2">
      <c r="A41874" s="1">
        <v>2080100359664</v>
      </c>
      <c r="B41874" t="s">
        <v>39260</v>
      </c>
    </row>
    <row r="41875" spans="1:2">
      <c r="A41875" s="1">
        <v>2080100359671</v>
      </c>
      <c r="B41875" t="s">
        <v>39261</v>
      </c>
    </row>
    <row r="41876" spans="1:2">
      <c r="A41876" s="1">
        <v>2080100359688</v>
      </c>
      <c r="B41876" t="s">
        <v>39262</v>
      </c>
    </row>
    <row r="41877" spans="1:2">
      <c r="A41877" s="1">
        <v>2080100359695</v>
      </c>
      <c r="B41877" t="s">
        <v>39263</v>
      </c>
    </row>
    <row r="41878" spans="1:2">
      <c r="A41878" s="1">
        <v>2080100359701</v>
      </c>
      <c r="B41878" t="s">
        <v>39264</v>
      </c>
    </row>
    <row r="41879" spans="1:2">
      <c r="A41879" s="1">
        <v>2080100359718</v>
      </c>
      <c r="B41879" t="s">
        <v>39265</v>
      </c>
    </row>
    <row r="41880" spans="1:2">
      <c r="A41880" s="1">
        <v>2080100359725</v>
      </c>
      <c r="B41880" t="s">
        <v>39266</v>
      </c>
    </row>
    <row r="41881" spans="1:2">
      <c r="A41881" s="1">
        <v>2080100359732</v>
      </c>
      <c r="B41881" t="s">
        <v>39267</v>
      </c>
    </row>
    <row r="41882" spans="1:2">
      <c r="A41882" s="1">
        <v>2080100359749</v>
      </c>
      <c r="B41882" t="s">
        <v>39268</v>
      </c>
    </row>
    <row r="41883" spans="1:2">
      <c r="A41883" s="1">
        <v>2080100359756</v>
      </c>
      <c r="B41883" t="s">
        <v>39269</v>
      </c>
    </row>
    <row r="41884" spans="1:2">
      <c r="A41884" s="1">
        <v>2080100359763</v>
      </c>
      <c r="B41884" t="s">
        <v>39270</v>
      </c>
    </row>
    <row r="41885" spans="1:2">
      <c r="A41885" s="1">
        <v>2080100359770</v>
      </c>
      <c r="B41885" t="s">
        <v>39271</v>
      </c>
    </row>
    <row r="41886" spans="1:2">
      <c r="A41886" s="1">
        <v>2080100359787</v>
      </c>
      <c r="B41886" t="s">
        <v>39272</v>
      </c>
    </row>
    <row r="41887" spans="1:2">
      <c r="A41887" s="1">
        <v>2080100359794</v>
      </c>
      <c r="B41887" t="s">
        <v>39273</v>
      </c>
    </row>
    <row r="41888" spans="1:2">
      <c r="A41888" s="1">
        <v>2080100359800</v>
      </c>
      <c r="B41888" t="s">
        <v>39274</v>
      </c>
    </row>
    <row r="41889" spans="1:2">
      <c r="A41889" s="1">
        <v>2080100359817</v>
      </c>
      <c r="B41889" t="s">
        <v>39275</v>
      </c>
    </row>
    <row r="41890" spans="1:2">
      <c r="A41890" s="1">
        <v>2080100359824</v>
      </c>
      <c r="B41890" t="s">
        <v>39276</v>
      </c>
    </row>
    <row r="41891" spans="1:2">
      <c r="A41891" s="1">
        <v>2080100359831</v>
      </c>
      <c r="B41891" t="s">
        <v>39277</v>
      </c>
    </row>
    <row r="41892" spans="1:2">
      <c r="A41892" s="1">
        <v>2080100359848</v>
      </c>
      <c r="B41892" t="s">
        <v>39278</v>
      </c>
    </row>
    <row r="41893" spans="1:2">
      <c r="A41893" s="1">
        <v>2080100359855</v>
      </c>
      <c r="B41893" t="s">
        <v>39279</v>
      </c>
    </row>
    <row r="41894" spans="1:2">
      <c r="A41894" s="1">
        <v>2080100359862</v>
      </c>
      <c r="B41894" t="s">
        <v>39280</v>
      </c>
    </row>
    <row r="41895" spans="1:2">
      <c r="A41895" s="1">
        <v>2080100359879</v>
      </c>
      <c r="B41895" t="s">
        <v>39281</v>
      </c>
    </row>
    <row r="41896" spans="1:2">
      <c r="A41896" s="1">
        <v>2080100359886</v>
      </c>
      <c r="B41896" t="s">
        <v>39282</v>
      </c>
    </row>
    <row r="41897" spans="1:2">
      <c r="A41897" s="1">
        <v>2080100359893</v>
      </c>
      <c r="B41897" t="s">
        <v>39283</v>
      </c>
    </row>
    <row r="41898" spans="1:2">
      <c r="A41898" s="1">
        <v>2080100359909</v>
      </c>
      <c r="B41898" t="s">
        <v>39284</v>
      </c>
    </row>
    <row r="41899" spans="1:2">
      <c r="A41899" s="1">
        <v>2080100359916</v>
      </c>
      <c r="B41899" t="s">
        <v>39285</v>
      </c>
    </row>
    <row r="41900" spans="1:2">
      <c r="A41900" s="1">
        <v>2080100359923</v>
      </c>
      <c r="B41900" t="s">
        <v>39286</v>
      </c>
    </row>
    <row r="41901" spans="1:2">
      <c r="A41901" s="1">
        <v>2080100359930</v>
      </c>
      <c r="B41901" t="s">
        <v>39287</v>
      </c>
    </row>
    <row r="41902" spans="1:2">
      <c r="A41902" s="1">
        <v>2080100359947</v>
      </c>
      <c r="B41902" t="s">
        <v>39288</v>
      </c>
    </row>
    <row r="41903" spans="1:2">
      <c r="A41903" s="1">
        <v>2080100359954</v>
      </c>
      <c r="B41903" t="s">
        <v>39289</v>
      </c>
    </row>
    <row r="41904" spans="1:2">
      <c r="A41904" s="1">
        <v>2080100359961</v>
      </c>
      <c r="B41904" t="s">
        <v>39290</v>
      </c>
    </row>
    <row r="41905" spans="1:2">
      <c r="A41905" s="1">
        <v>2080100359978</v>
      </c>
      <c r="B41905" t="s">
        <v>39291</v>
      </c>
    </row>
    <row r="41906" spans="1:2">
      <c r="A41906" s="1">
        <v>2080100359985</v>
      </c>
      <c r="B41906" t="s">
        <v>39292</v>
      </c>
    </row>
    <row r="41907" spans="1:2">
      <c r="A41907" s="1">
        <v>2080100359992</v>
      </c>
      <c r="B41907" t="s">
        <v>39293</v>
      </c>
    </row>
    <row r="41908" spans="1:2">
      <c r="A41908" s="1">
        <v>2080100360004</v>
      </c>
      <c r="B41908" t="s">
        <v>39294</v>
      </c>
    </row>
    <row r="41909" spans="1:2">
      <c r="A41909" s="1">
        <v>2080100360011</v>
      </c>
      <c r="B41909" t="s">
        <v>39295</v>
      </c>
    </row>
    <row r="41910" spans="1:2">
      <c r="A41910" s="1">
        <v>2080100360028</v>
      </c>
      <c r="B41910" t="s">
        <v>39296</v>
      </c>
    </row>
    <row r="41911" spans="1:2">
      <c r="A41911" s="1">
        <v>2080100360035</v>
      </c>
      <c r="B41911" t="s">
        <v>39297</v>
      </c>
    </row>
    <row r="41912" spans="1:2">
      <c r="A41912" s="1">
        <v>2080100360042</v>
      </c>
      <c r="B41912" t="s">
        <v>39298</v>
      </c>
    </row>
    <row r="41913" spans="1:2">
      <c r="A41913" s="1">
        <v>2080100360059</v>
      </c>
      <c r="B41913" t="s">
        <v>39299</v>
      </c>
    </row>
    <row r="41914" spans="1:2">
      <c r="A41914" s="1">
        <v>2080100360066</v>
      </c>
      <c r="B41914" t="s">
        <v>39300</v>
      </c>
    </row>
    <row r="41915" spans="1:2">
      <c r="A41915" s="1">
        <v>2080100360073</v>
      </c>
      <c r="B41915" t="s">
        <v>39301</v>
      </c>
    </row>
    <row r="41916" spans="1:2">
      <c r="A41916" s="1">
        <v>2080100360080</v>
      </c>
      <c r="B41916" t="s">
        <v>39302</v>
      </c>
    </row>
    <row r="41917" spans="1:2">
      <c r="A41917" s="1">
        <v>2080100360097</v>
      </c>
      <c r="B41917" t="s">
        <v>39303</v>
      </c>
    </row>
    <row r="41918" spans="1:2">
      <c r="A41918" s="1">
        <v>2080100360103</v>
      </c>
      <c r="B41918" t="s">
        <v>39304</v>
      </c>
    </row>
    <row r="41919" spans="1:2">
      <c r="A41919" s="1">
        <v>2080100360110</v>
      </c>
      <c r="B41919" t="s">
        <v>39305</v>
      </c>
    </row>
    <row r="41920" spans="1:2">
      <c r="A41920" s="1">
        <v>2080100360127</v>
      </c>
      <c r="B41920" t="s">
        <v>39306</v>
      </c>
    </row>
    <row r="41921" spans="1:2">
      <c r="A41921" s="1">
        <v>2080100360134</v>
      </c>
      <c r="B41921" t="s">
        <v>39307</v>
      </c>
    </row>
    <row r="41922" spans="1:2">
      <c r="A41922" s="1">
        <v>2080100360141</v>
      </c>
      <c r="B41922" t="s">
        <v>39308</v>
      </c>
    </row>
    <row r="41923" spans="1:2">
      <c r="A41923" s="1">
        <v>2080100360158</v>
      </c>
      <c r="B41923" t="s">
        <v>39309</v>
      </c>
    </row>
    <row r="41924" spans="1:2">
      <c r="A41924" s="1">
        <v>2080100360165</v>
      </c>
      <c r="B41924" t="s">
        <v>39310</v>
      </c>
    </row>
    <row r="41925" spans="1:2">
      <c r="A41925" s="1">
        <v>2080100360172</v>
      </c>
      <c r="B41925" t="s">
        <v>39311</v>
      </c>
    </row>
    <row r="41926" spans="1:2">
      <c r="A41926" s="1">
        <v>2080100360189</v>
      </c>
      <c r="B41926" t="s">
        <v>39312</v>
      </c>
    </row>
    <row r="41927" spans="1:2">
      <c r="A41927" s="1">
        <v>2080100360196</v>
      </c>
      <c r="B41927" t="s">
        <v>39313</v>
      </c>
    </row>
    <row r="41928" spans="1:2">
      <c r="A41928" s="1">
        <v>2080100360202</v>
      </c>
      <c r="B41928" t="s">
        <v>39314</v>
      </c>
    </row>
    <row r="41929" spans="1:2">
      <c r="A41929" s="1">
        <v>2080100360219</v>
      </c>
      <c r="B41929" t="s">
        <v>39315</v>
      </c>
    </row>
    <row r="41930" spans="1:2">
      <c r="A41930" s="1">
        <v>2080100360226</v>
      </c>
      <c r="B41930" t="s">
        <v>39316</v>
      </c>
    </row>
    <row r="41931" spans="1:2">
      <c r="A41931" s="1">
        <v>2080100360233</v>
      </c>
      <c r="B41931" t="s">
        <v>39317</v>
      </c>
    </row>
    <row r="41932" spans="1:2">
      <c r="A41932" s="1">
        <v>2080100360240</v>
      </c>
      <c r="B41932" t="s">
        <v>39318</v>
      </c>
    </row>
    <row r="41933" spans="1:2">
      <c r="A41933" s="1">
        <v>2080100360257</v>
      </c>
      <c r="B41933" t="s">
        <v>39319</v>
      </c>
    </row>
    <row r="41934" spans="1:2">
      <c r="A41934" s="1">
        <v>2080100360264</v>
      </c>
      <c r="B41934" t="s">
        <v>39320</v>
      </c>
    </row>
    <row r="41935" spans="1:2">
      <c r="A41935" s="1">
        <v>2080100360271</v>
      </c>
      <c r="B41935" t="s">
        <v>39321</v>
      </c>
    </row>
    <row r="41936" spans="1:2">
      <c r="A41936" s="1">
        <v>2080100360288</v>
      </c>
      <c r="B41936" t="s">
        <v>39322</v>
      </c>
    </row>
    <row r="41937" spans="1:2">
      <c r="A41937" s="1">
        <v>2080100360295</v>
      </c>
      <c r="B41937" t="s">
        <v>39323</v>
      </c>
    </row>
    <row r="41938" spans="1:2">
      <c r="A41938" s="1">
        <v>2080100360301</v>
      </c>
      <c r="B41938" t="s">
        <v>39324</v>
      </c>
    </row>
    <row r="41939" spans="1:2">
      <c r="A41939" s="1">
        <v>2080100360318</v>
      </c>
      <c r="B41939" t="s">
        <v>39325</v>
      </c>
    </row>
    <row r="41940" spans="1:2">
      <c r="A41940" s="1">
        <v>2080100360325</v>
      </c>
      <c r="B41940" t="s">
        <v>39326</v>
      </c>
    </row>
    <row r="41941" spans="1:2">
      <c r="A41941" s="1">
        <v>2080100360332</v>
      </c>
      <c r="B41941" t="s">
        <v>39327</v>
      </c>
    </row>
    <row r="41942" spans="1:2">
      <c r="A41942" s="1">
        <v>2080100360349</v>
      </c>
      <c r="B41942" t="s">
        <v>39328</v>
      </c>
    </row>
    <row r="41943" spans="1:2">
      <c r="A41943" s="1">
        <v>2080100360356</v>
      </c>
      <c r="B41943" t="s">
        <v>39329</v>
      </c>
    </row>
    <row r="41944" spans="1:2">
      <c r="A41944" s="1">
        <v>2080100360363</v>
      </c>
      <c r="B41944" t="s">
        <v>39330</v>
      </c>
    </row>
    <row r="41945" spans="1:2">
      <c r="A41945" s="1">
        <v>2080100360370</v>
      </c>
      <c r="B41945" t="s">
        <v>39331</v>
      </c>
    </row>
    <row r="41946" spans="1:2">
      <c r="A41946" s="1">
        <v>2080100360387</v>
      </c>
      <c r="B41946" t="s">
        <v>39332</v>
      </c>
    </row>
    <row r="41947" spans="1:2">
      <c r="A41947" s="1">
        <v>2080100360394</v>
      </c>
      <c r="B41947" t="s">
        <v>39333</v>
      </c>
    </row>
    <row r="41948" spans="1:2">
      <c r="A41948" s="1">
        <v>2080100360400</v>
      </c>
      <c r="B41948" t="s">
        <v>39334</v>
      </c>
    </row>
    <row r="41949" spans="1:2">
      <c r="A41949" s="1">
        <v>2080100360417</v>
      </c>
      <c r="B41949" t="s">
        <v>39335</v>
      </c>
    </row>
    <row r="41950" spans="1:2">
      <c r="A41950" s="1">
        <v>2080100360424</v>
      </c>
      <c r="B41950" t="s">
        <v>39336</v>
      </c>
    </row>
    <row r="41951" spans="1:2">
      <c r="A41951" s="1">
        <v>2080100360431</v>
      </c>
      <c r="B41951" t="s">
        <v>39337</v>
      </c>
    </row>
    <row r="41952" spans="1:2">
      <c r="A41952" s="1">
        <v>2080100360448</v>
      </c>
      <c r="B41952" t="s">
        <v>39338</v>
      </c>
    </row>
    <row r="41953" spans="1:2">
      <c r="A41953" s="1">
        <v>2080100360455</v>
      </c>
      <c r="B41953" t="s">
        <v>39339</v>
      </c>
    </row>
    <row r="41954" spans="1:2">
      <c r="A41954" s="1">
        <v>2080100360462</v>
      </c>
      <c r="B41954" t="s">
        <v>39340</v>
      </c>
    </row>
    <row r="41955" spans="1:2">
      <c r="A41955" s="1">
        <v>2080100360479</v>
      </c>
      <c r="B41955" t="s">
        <v>39341</v>
      </c>
    </row>
    <row r="41956" spans="1:2">
      <c r="A41956" s="1">
        <v>2080100360486</v>
      </c>
      <c r="B41956" t="s">
        <v>39342</v>
      </c>
    </row>
    <row r="41957" spans="1:2">
      <c r="A41957" s="1">
        <v>2080100360493</v>
      </c>
      <c r="B41957" t="s">
        <v>39343</v>
      </c>
    </row>
    <row r="41958" spans="1:2">
      <c r="A41958" s="1">
        <v>2080100360509</v>
      </c>
      <c r="B41958" t="s">
        <v>39344</v>
      </c>
    </row>
    <row r="41959" spans="1:2">
      <c r="A41959" s="1">
        <v>2080100360516</v>
      </c>
      <c r="B41959" t="s">
        <v>39345</v>
      </c>
    </row>
    <row r="41960" spans="1:2">
      <c r="A41960" s="1">
        <v>2080100360523</v>
      </c>
      <c r="B41960" t="s">
        <v>39346</v>
      </c>
    </row>
    <row r="41961" spans="1:2">
      <c r="A41961" s="1">
        <v>2080100360530</v>
      </c>
      <c r="B41961" t="s">
        <v>39347</v>
      </c>
    </row>
    <row r="41962" spans="1:2">
      <c r="A41962" s="1">
        <v>2080100360547</v>
      </c>
      <c r="B41962" t="s">
        <v>39348</v>
      </c>
    </row>
    <row r="41963" spans="1:2">
      <c r="A41963" s="1">
        <v>2080100360554</v>
      </c>
      <c r="B41963" t="s">
        <v>39349</v>
      </c>
    </row>
    <row r="41964" spans="1:2">
      <c r="A41964" s="1">
        <v>2080100360561</v>
      </c>
      <c r="B41964" t="s">
        <v>39350</v>
      </c>
    </row>
    <row r="41965" spans="1:2">
      <c r="A41965" s="1">
        <v>2080100360578</v>
      </c>
      <c r="B41965" t="s">
        <v>39351</v>
      </c>
    </row>
    <row r="41966" spans="1:2">
      <c r="A41966" s="1">
        <v>2080100360585</v>
      </c>
      <c r="B41966" t="s">
        <v>39352</v>
      </c>
    </row>
    <row r="41967" spans="1:2">
      <c r="A41967" s="1">
        <v>2080100360592</v>
      </c>
      <c r="B41967" t="s">
        <v>39353</v>
      </c>
    </row>
    <row r="41968" spans="1:2">
      <c r="A41968" s="1">
        <v>2080100360608</v>
      </c>
      <c r="B41968" t="s">
        <v>39354</v>
      </c>
    </row>
    <row r="41969" spans="1:2">
      <c r="A41969" s="1">
        <v>2080100360615</v>
      </c>
      <c r="B41969" t="s">
        <v>39355</v>
      </c>
    </row>
    <row r="41970" spans="1:2">
      <c r="A41970" s="1">
        <v>2080100360622</v>
      </c>
      <c r="B41970" t="s">
        <v>39356</v>
      </c>
    </row>
    <row r="41971" spans="1:2">
      <c r="A41971" s="1">
        <v>2080100360639</v>
      </c>
      <c r="B41971" t="s">
        <v>39357</v>
      </c>
    </row>
    <row r="41972" spans="1:2">
      <c r="A41972" s="1">
        <v>2080100360646</v>
      </c>
      <c r="B41972" t="s">
        <v>39358</v>
      </c>
    </row>
    <row r="41973" spans="1:2">
      <c r="A41973" s="1">
        <v>2080100360653</v>
      </c>
      <c r="B41973" t="s">
        <v>39359</v>
      </c>
    </row>
    <row r="41974" spans="1:2">
      <c r="A41974" s="1">
        <v>2080100360660</v>
      </c>
      <c r="B41974" t="s">
        <v>39360</v>
      </c>
    </row>
    <row r="41975" spans="1:2">
      <c r="A41975" s="1">
        <v>2080100360677</v>
      </c>
      <c r="B41975" t="s">
        <v>39361</v>
      </c>
    </row>
    <row r="41976" spans="1:2">
      <c r="A41976" s="1">
        <v>2080100360684</v>
      </c>
      <c r="B41976" t="s">
        <v>39362</v>
      </c>
    </row>
    <row r="41977" spans="1:2">
      <c r="A41977" s="1">
        <v>2080100360691</v>
      </c>
      <c r="B41977" t="s">
        <v>39363</v>
      </c>
    </row>
    <row r="41978" spans="1:2">
      <c r="A41978" s="1">
        <v>2080100360707</v>
      </c>
      <c r="B41978" t="s">
        <v>39364</v>
      </c>
    </row>
    <row r="41979" spans="1:2">
      <c r="A41979" s="1">
        <v>2080100360714</v>
      </c>
      <c r="B41979" t="s">
        <v>39365</v>
      </c>
    </row>
    <row r="41980" spans="1:2">
      <c r="A41980" s="1">
        <v>2080100360721</v>
      </c>
      <c r="B41980" t="s">
        <v>39366</v>
      </c>
    </row>
    <row r="41981" spans="1:2">
      <c r="A41981" s="1">
        <v>2080100360738</v>
      </c>
      <c r="B41981" t="s">
        <v>39367</v>
      </c>
    </row>
    <row r="41982" spans="1:2">
      <c r="A41982" s="1">
        <v>2080100360745</v>
      </c>
      <c r="B41982" t="s">
        <v>39368</v>
      </c>
    </row>
    <row r="41983" spans="1:2">
      <c r="A41983" s="1">
        <v>2080100360752</v>
      </c>
      <c r="B41983" t="s">
        <v>39369</v>
      </c>
    </row>
    <row r="41984" spans="1:2">
      <c r="A41984" s="1">
        <v>2080100360769</v>
      </c>
      <c r="B41984" t="s">
        <v>39370</v>
      </c>
    </row>
    <row r="41985" spans="1:2">
      <c r="A41985" s="1">
        <v>2080100360776</v>
      </c>
      <c r="B41985" t="s">
        <v>39371</v>
      </c>
    </row>
    <row r="41986" spans="1:2">
      <c r="A41986" s="1">
        <v>2080100360783</v>
      </c>
      <c r="B41986" t="s">
        <v>39372</v>
      </c>
    </row>
    <row r="41987" spans="1:2">
      <c r="A41987" s="1">
        <v>2080100360790</v>
      </c>
      <c r="B41987" t="s">
        <v>39373</v>
      </c>
    </row>
    <row r="41988" spans="1:2">
      <c r="A41988" s="1">
        <v>2080100360806</v>
      </c>
      <c r="B41988" t="s">
        <v>39374</v>
      </c>
    </row>
    <row r="41989" spans="1:2">
      <c r="A41989" s="1">
        <v>2080100360813</v>
      </c>
      <c r="B41989" t="s">
        <v>39375</v>
      </c>
    </row>
    <row r="41990" spans="1:2">
      <c r="A41990" s="1">
        <v>2080100360820</v>
      </c>
      <c r="B41990" t="s">
        <v>39376</v>
      </c>
    </row>
    <row r="41991" spans="1:2">
      <c r="A41991" s="1">
        <v>2080100360837</v>
      </c>
      <c r="B41991" t="s">
        <v>39377</v>
      </c>
    </row>
    <row r="41992" spans="1:2">
      <c r="A41992" s="1">
        <v>2080100360844</v>
      </c>
      <c r="B41992" t="s">
        <v>39378</v>
      </c>
    </row>
    <row r="41993" spans="1:2">
      <c r="A41993" s="1">
        <v>2080100360851</v>
      </c>
      <c r="B41993" t="s">
        <v>39379</v>
      </c>
    </row>
    <row r="41994" spans="1:2">
      <c r="A41994" s="1">
        <v>2080100360868</v>
      </c>
      <c r="B41994" t="s">
        <v>39380</v>
      </c>
    </row>
    <row r="41995" spans="1:2">
      <c r="A41995" s="1">
        <v>2080100360875</v>
      </c>
      <c r="B41995" t="s">
        <v>39381</v>
      </c>
    </row>
    <row r="41996" spans="1:2">
      <c r="A41996" s="1">
        <v>2080100360882</v>
      </c>
      <c r="B41996" t="s">
        <v>39382</v>
      </c>
    </row>
    <row r="41997" spans="1:2">
      <c r="A41997" s="1">
        <v>2080100360899</v>
      </c>
      <c r="B41997" t="s">
        <v>39383</v>
      </c>
    </row>
    <row r="41998" spans="1:2">
      <c r="A41998" s="1">
        <v>2080100360905</v>
      </c>
      <c r="B41998" t="s">
        <v>39384</v>
      </c>
    </row>
    <row r="41999" spans="1:2">
      <c r="A41999" s="1">
        <v>2080100360912</v>
      </c>
      <c r="B41999" t="s">
        <v>39385</v>
      </c>
    </row>
    <row r="42000" spans="1:2">
      <c r="A42000" s="1">
        <v>2080100360929</v>
      </c>
      <c r="B42000" t="s">
        <v>39386</v>
      </c>
    </row>
    <row r="42001" spans="1:2">
      <c r="A42001" s="1">
        <v>2080100360936</v>
      </c>
      <c r="B42001" t="s">
        <v>39387</v>
      </c>
    </row>
    <row r="42002" spans="1:2">
      <c r="A42002" s="1">
        <v>2080100360943</v>
      </c>
      <c r="B42002" t="s">
        <v>39388</v>
      </c>
    </row>
    <row r="42003" spans="1:2">
      <c r="A42003" s="1">
        <v>2080100360950</v>
      </c>
      <c r="B42003" t="s">
        <v>39389</v>
      </c>
    </row>
    <row r="42004" spans="1:2">
      <c r="A42004" s="1">
        <v>2080100360967</v>
      </c>
      <c r="B42004" t="s">
        <v>39390</v>
      </c>
    </row>
    <row r="42005" spans="1:2">
      <c r="A42005" s="1">
        <v>2080100360974</v>
      </c>
      <c r="B42005" t="s">
        <v>39391</v>
      </c>
    </row>
    <row r="42006" spans="1:2">
      <c r="A42006" s="1">
        <v>2080100360981</v>
      </c>
      <c r="B42006" t="s">
        <v>39392</v>
      </c>
    </row>
    <row r="42007" spans="1:2">
      <c r="A42007" s="1">
        <v>2080100360998</v>
      </c>
      <c r="B42007" t="s">
        <v>39393</v>
      </c>
    </row>
    <row r="42008" spans="1:2">
      <c r="A42008" s="1">
        <v>2080100361001</v>
      </c>
      <c r="B42008" t="s">
        <v>39394</v>
      </c>
    </row>
    <row r="42009" spans="1:2">
      <c r="A42009" s="1">
        <v>2080100361018</v>
      </c>
      <c r="B42009" t="s">
        <v>39395</v>
      </c>
    </row>
    <row r="42010" spans="1:2">
      <c r="A42010" s="1">
        <v>2080100361025</v>
      </c>
      <c r="B42010" t="s">
        <v>39396</v>
      </c>
    </row>
    <row r="42011" spans="1:2">
      <c r="A42011" s="1">
        <v>2080100361032</v>
      </c>
      <c r="B42011" t="s">
        <v>39397</v>
      </c>
    </row>
    <row r="42012" spans="1:2">
      <c r="A42012" s="1">
        <v>2080100361049</v>
      </c>
      <c r="B42012" t="s">
        <v>39398</v>
      </c>
    </row>
    <row r="42013" spans="1:2">
      <c r="A42013" s="1">
        <v>2080100361056</v>
      </c>
      <c r="B42013" t="s">
        <v>39399</v>
      </c>
    </row>
    <row r="42014" spans="1:2">
      <c r="A42014" s="1">
        <v>2080100361063</v>
      </c>
      <c r="B42014" t="s">
        <v>39400</v>
      </c>
    </row>
    <row r="42015" spans="1:2">
      <c r="A42015" s="1">
        <v>2080100361070</v>
      </c>
      <c r="B42015" t="s">
        <v>39401</v>
      </c>
    </row>
    <row r="42016" spans="1:2">
      <c r="A42016" s="1">
        <v>2080100361087</v>
      </c>
      <c r="B42016" t="s">
        <v>39402</v>
      </c>
    </row>
    <row r="42017" spans="1:2">
      <c r="A42017" s="1">
        <v>2080100361094</v>
      </c>
      <c r="B42017" t="s">
        <v>39403</v>
      </c>
    </row>
    <row r="42018" spans="1:2">
      <c r="A42018" s="1">
        <v>2080100361100</v>
      </c>
      <c r="B42018" t="s">
        <v>39404</v>
      </c>
    </row>
    <row r="42019" spans="1:2">
      <c r="A42019" s="1">
        <v>2080100361117</v>
      </c>
      <c r="B42019" t="s">
        <v>39405</v>
      </c>
    </row>
    <row r="42020" spans="1:2">
      <c r="A42020" s="1">
        <v>2080100361124</v>
      </c>
      <c r="B42020" t="s">
        <v>39406</v>
      </c>
    </row>
    <row r="42021" spans="1:2">
      <c r="A42021" s="1">
        <v>2080100361131</v>
      </c>
      <c r="B42021" t="s">
        <v>39407</v>
      </c>
    </row>
    <row r="42022" spans="1:2">
      <c r="A42022" s="1">
        <v>2080100361148</v>
      </c>
      <c r="B42022" t="s">
        <v>39408</v>
      </c>
    </row>
    <row r="42023" spans="1:2">
      <c r="A42023" s="1">
        <v>2080100361155</v>
      </c>
      <c r="B42023" t="s">
        <v>39409</v>
      </c>
    </row>
    <row r="42024" spans="1:2">
      <c r="A42024" s="1">
        <v>2080100361162</v>
      </c>
      <c r="B42024" t="s">
        <v>39410</v>
      </c>
    </row>
    <row r="42025" spans="1:2">
      <c r="A42025" s="1">
        <v>2080100361179</v>
      </c>
      <c r="B42025" t="s">
        <v>39411</v>
      </c>
    </row>
    <row r="42026" spans="1:2">
      <c r="A42026" s="1">
        <v>2080100361186</v>
      </c>
      <c r="B42026" t="s">
        <v>39412</v>
      </c>
    </row>
    <row r="42027" spans="1:2">
      <c r="A42027" s="1">
        <v>2080100361193</v>
      </c>
      <c r="B42027" t="s">
        <v>39413</v>
      </c>
    </row>
    <row r="42028" spans="1:2">
      <c r="A42028" s="1">
        <v>2080100361209</v>
      </c>
      <c r="B42028" t="s">
        <v>39414</v>
      </c>
    </row>
    <row r="42029" spans="1:2">
      <c r="A42029" s="1">
        <v>2080100361216</v>
      </c>
      <c r="B42029" t="s">
        <v>39415</v>
      </c>
    </row>
    <row r="42030" spans="1:2">
      <c r="A42030" s="1">
        <v>2080100361223</v>
      </c>
      <c r="B42030" t="s">
        <v>39416</v>
      </c>
    </row>
    <row r="42031" spans="1:2">
      <c r="A42031" s="1">
        <v>2080100361230</v>
      </c>
      <c r="B42031" t="s">
        <v>39417</v>
      </c>
    </row>
    <row r="42032" spans="1:2">
      <c r="A42032" s="1">
        <v>2080100361247</v>
      </c>
      <c r="B42032" t="s">
        <v>39418</v>
      </c>
    </row>
    <row r="42033" spans="1:2">
      <c r="A42033" s="1">
        <v>2080100361254</v>
      </c>
      <c r="B42033" t="s">
        <v>39419</v>
      </c>
    </row>
    <row r="42034" spans="1:2">
      <c r="A42034" s="1">
        <v>2080100361261</v>
      </c>
      <c r="B42034" t="s">
        <v>39420</v>
      </c>
    </row>
    <row r="42035" spans="1:2">
      <c r="A42035" s="1">
        <v>2080100361278</v>
      </c>
      <c r="B42035" t="s">
        <v>39421</v>
      </c>
    </row>
    <row r="42036" spans="1:2">
      <c r="A42036" s="1">
        <v>2080100361285</v>
      </c>
      <c r="B42036" t="s">
        <v>39422</v>
      </c>
    </row>
    <row r="42037" spans="1:2">
      <c r="A42037" s="1">
        <v>2080100361292</v>
      </c>
      <c r="B42037" t="s">
        <v>39423</v>
      </c>
    </row>
    <row r="42038" spans="1:2">
      <c r="A42038" s="1">
        <v>2080100361308</v>
      </c>
      <c r="B42038" t="s">
        <v>39424</v>
      </c>
    </row>
    <row r="42039" spans="1:2">
      <c r="A42039" s="1">
        <v>2080100361315</v>
      </c>
      <c r="B42039" t="s">
        <v>39425</v>
      </c>
    </row>
    <row r="42040" spans="1:2">
      <c r="A42040" s="1">
        <v>2080100361322</v>
      </c>
      <c r="B42040" t="s">
        <v>39426</v>
      </c>
    </row>
    <row r="42041" spans="1:2">
      <c r="A42041" s="1">
        <v>2080100361339</v>
      </c>
      <c r="B42041" t="s">
        <v>39427</v>
      </c>
    </row>
    <row r="42042" spans="1:2">
      <c r="A42042" s="1">
        <v>2080100361346</v>
      </c>
      <c r="B42042" t="s">
        <v>39428</v>
      </c>
    </row>
    <row r="42043" spans="1:2">
      <c r="A42043" s="1">
        <v>2080100361353</v>
      </c>
      <c r="B42043" t="s">
        <v>39429</v>
      </c>
    </row>
    <row r="42044" spans="1:2">
      <c r="A42044" s="1">
        <v>2080100361360</v>
      </c>
      <c r="B42044" t="s">
        <v>39430</v>
      </c>
    </row>
    <row r="42045" spans="1:2">
      <c r="A42045" s="1">
        <v>2080100361377</v>
      </c>
      <c r="B42045" t="s">
        <v>39431</v>
      </c>
    </row>
    <row r="42046" spans="1:2">
      <c r="A42046" s="1">
        <v>2080100361384</v>
      </c>
      <c r="B42046" t="s">
        <v>39432</v>
      </c>
    </row>
    <row r="42047" spans="1:2">
      <c r="A42047" s="1">
        <v>2080100361391</v>
      </c>
      <c r="B42047" t="s">
        <v>39433</v>
      </c>
    </row>
    <row r="42048" spans="1:2">
      <c r="A42048" s="1">
        <v>2080100361407</v>
      </c>
      <c r="B42048" t="s">
        <v>39434</v>
      </c>
    </row>
    <row r="42049" spans="1:2">
      <c r="A42049" s="1">
        <v>2080100361414</v>
      </c>
      <c r="B42049" t="s">
        <v>39435</v>
      </c>
    </row>
    <row r="42050" spans="1:2">
      <c r="A42050" s="1">
        <v>2080100361421</v>
      </c>
      <c r="B42050" t="s">
        <v>39436</v>
      </c>
    </row>
    <row r="42051" spans="1:2">
      <c r="A42051" s="1">
        <v>2080100361438</v>
      </c>
      <c r="B42051" t="s">
        <v>39437</v>
      </c>
    </row>
    <row r="42052" spans="1:2">
      <c r="A42052" s="1">
        <v>2080100361445</v>
      </c>
      <c r="B42052" t="s">
        <v>39438</v>
      </c>
    </row>
    <row r="42053" spans="1:2">
      <c r="A42053" s="1">
        <v>2080100361452</v>
      </c>
      <c r="B42053" t="s">
        <v>39439</v>
      </c>
    </row>
    <row r="42054" spans="1:2">
      <c r="A42054" s="1">
        <v>2080100361469</v>
      </c>
      <c r="B42054" t="s">
        <v>39440</v>
      </c>
    </row>
    <row r="42055" spans="1:2">
      <c r="A42055" s="1">
        <v>2080100361476</v>
      </c>
      <c r="B42055" t="s">
        <v>39441</v>
      </c>
    </row>
    <row r="42056" spans="1:2">
      <c r="A42056" s="1">
        <v>2080100361483</v>
      </c>
      <c r="B42056" t="s">
        <v>39442</v>
      </c>
    </row>
    <row r="42057" spans="1:2">
      <c r="A42057" s="1">
        <v>2080100361490</v>
      </c>
      <c r="B42057" t="s">
        <v>39443</v>
      </c>
    </row>
    <row r="42058" spans="1:2">
      <c r="A42058" s="1">
        <v>2080100361506</v>
      </c>
      <c r="B42058" t="s">
        <v>39444</v>
      </c>
    </row>
    <row r="42059" spans="1:2">
      <c r="A42059" s="1">
        <v>2080100361513</v>
      </c>
      <c r="B42059" t="s">
        <v>39445</v>
      </c>
    </row>
    <row r="42060" spans="1:2">
      <c r="A42060" s="1">
        <v>2080100361520</v>
      </c>
      <c r="B42060" t="s">
        <v>39446</v>
      </c>
    </row>
    <row r="42061" spans="1:2">
      <c r="A42061" s="1">
        <v>2080100361537</v>
      </c>
      <c r="B42061" t="s">
        <v>39447</v>
      </c>
    </row>
    <row r="42062" spans="1:2">
      <c r="A42062" s="1">
        <v>2080100361544</v>
      </c>
      <c r="B42062" t="s">
        <v>39448</v>
      </c>
    </row>
    <row r="42063" spans="1:2">
      <c r="A42063" s="1">
        <v>2080100361551</v>
      </c>
      <c r="B42063" t="s">
        <v>39449</v>
      </c>
    </row>
    <row r="42064" spans="1:2">
      <c r="A42064" s="1">
        <v>2080100361568</v>
      </c>
      <c r="B42064" t="s">
        <v>39450</v>
      </c>
    </row>
    <row r="42065" spans="1:2">
      <c r="A42065" s="1">
        <v>2080100361575</v>
      </c>
      <c r="B42065" t="s">
        <v>39451</v>
      </c>
    </row>
    <row r="42066" spans="1:2">
      <c r="A42066" s="1">
        <v>2080100361582</v>
      </c>
      <c r="B42066" t="s">
        <v>39452</v>
      </c>
    </row>
    <row r="42067" spans="1:2">
      <c r="A42067" s="1">
        <v>2080100361599</v>
      </c>
      <c r="B42067" t="s">
        <v>39453</v>
      </c>
    </row>
    <row r="42068" spans="1:2">
      <c r="A42068" s="1">
        <v>2080100361605</v>
      </c>
      <c r="B42068" t="s">
        <v>39454</v>
      </c>
    </row>
    <row r="42069" spans="1:2">
      <c r="A42069" s="1">
        <v>2080100361612</v>
      </c>
      <c r="B42069" t="s">
        <v>39455</v>
      </c>
    </row>
    <row r="42070" spans="1:2">
      <c r="A42070" s="1">
        <v>2080100361629</v>
      </c>
      <c r="B42070" t="s">
        <v>39456</v>
      </c>
    </row>
    <row r="42071" spans="1:2">
      <c r="A42071" s="1">
        <v>2080100361636</v>
      </c>
      <c r="B42071" t="s">
        <v>39457</v>
      </c>
    </row>
    <row r="42072" spans="1:2">
      <c r="A42072" s="1">
        <v>2080100361643</v>
      </c>
      <c r="B42072" t="s">
        <v>39458</v>
      </c>
    </row>
    <row r="42073" spans="1:2">
      <c r="A42073" s="1">
        <v>2080100361650</v>
      </c>
      <c r="B42073" t="s">
        <v>39459</v>
      </c>
    </row>
    <row r="42074" spans="1:2">
      <c r="A42074" s="1">
        <v>2080100361667</v>
      </c>
      <c r="B42074" t="s">
        <v>39460</v>
      </c>
    </row>
    <row r="42075" spans="1:2">
      <c r="A42075" s="1">
        <v>2080100361674</v>
      </c>
      <c r="B42075" t="s">
        <v>39461</v>
      </c>
    </row>
    <row r="42076" spans="1:2">
      <c r="A42076" s="1">
        <v>2080100361681</v>
      </c>
      <c r="B42076" t="s">
        <v>39462</v>
      </c>
    </row>
    <row r="42077" spans="1:2">
      <c r="A42077" s="1">
        <v>2080100361698</v>
      </c>
      <c r="B42077" t="s">
        <v>39463</v>
      </c>
    </row>
    <row r="42078" spans="1:2">
      <c r="A42078" s="1">
        <v>2080100361704</v>
      </c>
      <c r="B42078" t="s">
        <v>39464</v>
      </c>
    </row>
    <row r="42079" spans="1:2">
      <c r="A42079" s="1">
        <v>2080100361711</v>
      </c>
      <c r="B42079" t="s">
        <v>39465</v>
      </c>
    </row>
    <row r="42080" spans="1:2">
      <c r="A42080" s="1">
        <v>2080100361728</v>
      </c>
      <c r="B42080" t="s">
        <v>39466</v>
      </c>
    </row>
    <row r="42081" spans="1:2">
      <c r="A42081" s="1">
        <v>2080100361735</v>
      </c>
      <c r="B42081" t="s">
        <v>39467</v>
      </c>
    </row>
    <row r="42082" spans="1:2">
      <c r="A42082" s="1">
        <v>2080100361742</v>
      </c>
      <c r="B42082" t="s">
        <v>39468</v>
      </c>
    </row>
    <row r="42083" spans="1:2">
      <c r="A42083" s="1">
        <v>2080100361759</v>
      </c>
      <c r="B42083" t="s">
        <v>39469</v>
      </c>
    </row>
    <row r="42084" spans="1:2">
      <c r="A42084" s="1">
        <v>2080100361766</v>
      </c>
      <c r="B42084" t="e">
        <f>+NKD-SCREWDRIVER LOTUS MULTI-PURPOSE LMS-3086</f>
        <v>#NAME?</v>
      </c>
    </row>
    <row r="42085" spans="1:2">
      <c r="A42085" s="1">
        <v>2080100361773</v>
      </c>
      <c r="B42085" t="s">
        <v>39470</v>
      </c>
    </row>
    <row r="42086" spans="1:2">
      <c r="A42086" s="1">
        <v>2080100361780</v>
      </c>
      <c r="B42086" t="s">
        <v>39471</v>
      </c>
    </row>
    <row r="42087" spans="1:2">
      <c r="A42087" s="1">
        <v>2080100361797</v>
      </c>
      <c r="B42087" t="s">
        <v>39472</v>
      </c>
    </row>
    <row r="42088" spans="1:2">
      <c r="A42088" s="1">
        <v>2080100361803</v>
      </c>
      <c r="B42088" t="s">
        <v>39473</v>
      </c>
    </row>
    <row r="42089" spans="1:2">
      <c r="A42089" s="1">
        <v>2080100361810</v>
      </c>
      <c r="B42089" t="s">
        <v>39474</v>
      </c>
    </row>
    <row r="42090" spans="1:2">
      <c r="A42090" s="1">
        <v>2080100361827</v>
      </c>
      <c r="B42090" t="s">
        <v>39475</v>
      </c>
    </row>
    <row r="42091" spans="1:2">
      <c r="A42091" s="1">
        <v>2080100361834</v>
      </c>
      <c r="B42091" t="s">
        <v>39476</v>
      </c>
    </row>
    <row r="42092" spans="1:2">
      <c r="A42092" s="1">
        <v>2080100361841</v>
      </c>
      <c r="B42092" t="s">
        <v>39477</v>
      </c>
    </row>
    <row r="42093" spans="1:2">
      <c r="A42093" s="1">
        <v>2080100361858</v>
      </c>
      <c r="B42093" t="s">
        <v>39478</v>
      </c>
    </row>
    <row r="42094" spans="1:2">
      <c r="A42094" s="1">
        <v>2080100361865</v>
      </c>
      <c r="B42094" t="s">
        <v>39479</v>
      </c>
    </row>
    <row r="42095" spans="1:2">
      <c r="A42095" s="1">
        <v>2080100361872</v>
      </c>
      <c r="B42095" t="s">
        <v>39480</v>
      </c>
    </row>
    <row r="42096" spans="1:2">
      <c r="A42096" s="1">
        <v>2080100361889</v>
      </c>
      <c r="B42096" t="s">
        <v>39481</v>
      </c>
    </row>
    <row r="42097" spans="1:2">
      <c r="A42097" s="1">
        <v>2080100361896</v>
      </c>
      <c r="B42097" t="s">
        <v>39482</v>
      </c>
    </row>
    <row r="42098" spans="1:2">
      <c r="A42098" s="1">
        <v>2080100361902</v>
      </c>
      <c r="B42098" t="s">
        <v>39483</v>
      </c>
    </row>
    <row r="42099" spans="1:2">
      <c r="A42099" s="1">
        <v>2080100361919</v>
      </c>
      <c r="B42099" t="s">
        <v>39484</v>
      </c>
    </row>
    <row r="42100" spans="1:2">
      <c r="A42100" s="1">
        <v>2080100361926</v>
      </c>
      <c r="B42100" t="s">
        <v>39485</v>
      </c>
    </row>
    <row r="42101" spans="1:2">
      <c r="A42101" s="1">
        <v>2080100361933</v>
      </c>
      <c r="B42101" t="s">
        <v>39486</v>
      </c>
    </row>
    <row r="42102" spans="1:2">
      <c r="A42102" s="1">
        <v>2080100361940</v>
      </c>
      <c r="B42102" t="s">
        <v>39487</v>
      </c>
    </row>
    <row r="42103" spans="1:2">
      <c r="A42103" s="1">
        <v>2080100361957</v>
      </c>
      <c r="B42103" t="s">
        <v>39488</v>
      </c>
    </row>
    <row r="42104" spans="1:2">
      <c r="A42104" s="1">
        <v>2080100361964</v>
      </c>
      <c r="B42104" t="s">
        <v>39489</v>
      </c>
    </row>
    <row r="42105" spans="1:2">
      <c r="A42105" s="1">
        <v>2080100361971</v>
      </c>
      <c r="B42105" t="s">
        <v>39490</v>
      </c>
    </row>
    <row r="42106" spans="1:2">
      <c r="A42106" s="1">
        <v>2080100361988</v>
      </c>
      <c r="B42106" t="s">
        <v>39491</v>
      </c>
    </row>
    <row r="42107" spans="1:2">
      <c r="A42107" s="1">
        <v>2080100361995</v>
      </c>
      <c r="B42107" t="s">
        <v>39492</v>
      </c>
    </row>
    <row r="42108" spans="1:2">
      <c r="A42108" s="1">
        <v>2080100362008</v>
      </c>
      <c r="B42108" t="s">
        <v>39493</v>
      </c>
    </row>
    <row r="42109" spans="1:2">
      <c r="A42109" s="1">
        <v>2080100362015</v>
      </c>
      <c r="B42109" t="s">
        <v>39494</v>
      </c>
    </row>
    <row r="42110" spans="1:2">
      <c r="A42110" s="1">
        <v>2080100362022</v>
      </c>
      <c r="B42110" t="s">
        <v>39495</v>
      </c>
    </row>
    <row r="42111" spans="1:2">
      <c r="A42111" s="1">
        <v>2080100362039</v>
      </c>
      <c r="B42111" t="s">
        <v>39496</v>
      </c>
    </row>
    <row r="42112" spans="1:2">
      <c r="A42112" s="1">
        <v>2080100362046</v>
      </c>
      <c r="B42112" t="s">
        <v>39497</v>
      </c>
    </row>
    <row r="42113" spans="1:2">
      <c r="A42113" s="1">
        <v>2080100362053</v>
      </c>
      <c r="B42113" t="s">
        <v>39498</v>
      </c>
    </row>
    <row r="42114" spans="1:2">
      <c r="A42114" s="1">
        <v>2080100362060</v>
      </c>
      <c r="B42114" t="s">
        <v>39499</v>
      </c>
    </row>
    <row r="42115" spans="1:2">
      <c r="A42115" s="1">
        <v>2080100362077</v>
      </c>
      <c r="B42115" t="s">
        <v>39500</v>
      </c>
    </row>
    <row r="42116" spans="1:2">
      <c r="A42116" s="1">
        <v>2080100362084</v>
      </c>
      <c r="B42116" t="s">
        <v>39501</v>
      </c>
    </row>
    <row r="42117" spans="1:2">
      <c r="A42117" s="1">
        <v>2080100362091</v>
      </c>
      <c r="B42117" t="s">
        <v>39502</v>
      </c>
    </row>
    <row r="42118" spans="1:2">
      <c r="A42118" s="1">
        <v>2080100362107</v>
      </c>
      <c r="B42118" t="s">
        <v>39503</v>
      </c>
    </row>
    <row r="42119" spans="1:2">
      <c r="A42119" s="1">
        <v>2080100362114</v>
      </c>
      <c r="B42119" t="s">
        <v>39504</v>
      </c>
    </row>
    <row r="42120" spans="1:2">
      <c r="A42120" s="1">
        <v>2080100362121</v>
      </c>
      <c r="B42120" t="s">
        <v>39505</v>
      </c>
    </row>
    <row r="42121" spans="1:2">
      <c r="A42121" s="1">
        <v>2080100362138</v>
      </c>
      <c r="B42121" t="s">
        <v>39506</v>
      </c>
    </row>
    <row r="42122" spans="1:2">
      <c r="A42122" s="1">
        <v>2080100362145</v>
      </c>
      <c r="B42122" t="s">
        <v>39507</v>
      </c>
    </row>
    <row r="42123" spans="1:2">
      <c r="A42123" s="1">
        <v>2080100362152</v>
      </c>
      <c r="B42123" t="s">
        <v>39508</v>
      </c>
    </row>
    <row r="42124" spans="1:2">
      <c r="A42124" s="1">
        <v>2080100362169</v>
      </c>
      <c r="B42124" t="s">
        <v>39509</v>
      </c>
    </row>
    <row r="42125" spans="1:2">
      <c r="A42125" s="1">
        <v>2080100362176</v>
      </c>
      <c r="B42125" t="s">
        <v>39510</v>
      </c>
    </row>
    <row r="42126" spans="1:2">
      <c r="A42126" s="1">
        <v>2080100362183</v>
      </c>
      <c r="B42126" t="s">
        <v>39511</v>
      </c>
    </row>
    <row r="42127" spans="1:2">
      <c r="A42127" s="1">
        <v>2080100362190</v>
      </c>
      <c r="B42127" t="s">
        <v>39512</v>
      </c>
    </row>
    <row r="42128" spans="1:2">
      <c r="A42128" s="1">
        <v>2080100362206</v>
      </c>
      <c r="B42128" t="s">
        <v>39513</v>
      </c>
    </row>
    <row r="42129" spans="1:2">
      <c r="A42129" s="1">
        <v>2080100362213</v>
      </c>
      <c r="B42129" t="s">
        <v>39514</v>
      </c>
    </row>
    <row r="42130" spans="1:2">
      <c r="A42130" s="1">
        <v>2080100362220</v>
      </c>
      <c r="B42130" t="s">
        <v>39515</v>
      </c>
    </row>
    <row r="42131" spans="1:2">
      <c r="A42131" s="1">
        <v>2080100362237</v>
      </c>
      <c r="B42131" t="s">
        <v>39516</v>
      </c>
    </row>
    <row r="42132" spans="1:2">
      <c r="A42132" s="1">
        <v>2080100362244</v>
      </c>
      <c r="B42132" t="s">
        <v>39517</v>
      </c>
    </row>
    <row r="42133" spans="1:2">
      <c r="A42133" s="1">
        <v>2080100362251</v>
      </c>
      <c r="B42133" t="s">
        <v>39518</v>
      </c>
    </row>
    <row r="42134" spans="1:2">
      <c r="A42134" s="1">
        <v>2080100362268</v>
      </c>
      <c r="B42134" t="s">
        <v>39519</v>
      </c>
    </row>
    <row r="42135" spans="1:2">
      <c r="A42135" s="1">
        <v>2080100362275</v>
      </c>
      <c r="B42135" t="s">
        <v>39520</v>
      </c>
    </row>
    <row r="42136" spans="1:2">
      <c r="A42136" s="1">
        <v>2080100362282</v>
      </c>
      <c r="B42136" t="s">
        <v>39521</v>
      </c>
    </row>
    <row r="42137" spans="1:2">
      <c r="A42137" s="1">
        <v>2080100362299</v>
      </c>
      <c r="B42137" t="s">
        <v>39522</v>
      </c>
    </row>
    <row r="42138" spans="1:2">
      <c r="A42138" s="1">
        <v>2080100362305</v>
      </c>
      <c r="B42138" t="s">
        <v>39523</v>
      </c>
    </row>
    <row r="42139" spans="1:2">
      <c r="A42139" s="1">
        <v>2080100362312</v>
      </c>
      <c r="B42139" t="s">
        <v>39524</v>
      </c>
    </row>
    <row r="42140" spans="1:2">
      <c r="A42140" s="1">
        <v>2080100362329</v>
      </c>
      <c r="B42140" t="s">
        <v>39525</v>
      </c>
    </row>
    <row r="42141" spans="1:2">
      <c r="A42141" s="1">
        <v>2080100362336</v>
      </c>
      <c r="B42141" t="s">
        <v>39526</v>
      </c>
    </row>
    <row r="42142" spans="1:2">
      <c r="A42142" s="1">
        <v>2080100362343</v>
      </c>
      <c r="B42142" t="s">
        <v>39527</v>
      </c>
    </row>
    <row r="42143" spans="1:2">
      <c r="A42143" s="1">
        <v>2080100362350</v>
      </c>
      <c r="B42143" t="s">
        <v>39528</v>
      </c>
    </row>
    <row r="42144" spans="1:2">
      <c r="A42144" s="1">
        <v>2080100362367</v>
      </c>
      <c r="B42144" t="s">
        <v>39529</v>
      </c>
    </row>
    <row r="42145" spans="1:2">
      <c r="A42145" s="1">
        <v>2080100362374</v>
      </c>
      <c r="B42145" t="s">
        <v>39530</v>
      </c>
    </row>
    <row r="42146" spans="1:2">
      <c r="A42146" s="1">
        <v>2080100362381</v>
      </c>
      <c r="B42146" t="s">
        <v>39531</v>
      </c>
    </row>
    <row r="42147" spans="1:2">
      <c r="A42147" s="1">
        <v>2080100362398</v>
      </c>
      <c r="B42147" t="s">
        <v>39532</v>
      </c>
    </row>
    <row r="42148" spans="1:2">
      <c r="A42148" s="1">
        <v>2080100362404</v>
      </c>
      <c r="B42148" t="s">
        <v>39533</v>
      </c>
    </row>
    <row r="42149" spans="1:2">
      <c r="A42149" s="1">
        <v>2080100362411</v>
      </c>
      <c r="B42149" t="s">
        <v>39534</v>
      </c>
    </row>
    <row r="42150" spans="1:2">
      <c r="A42150" s="1">
        <v>2080100362428</v>
      </c>
      <c r="B42150" t="s">
        <v>39535</v>
      </c>
    </row>
    <row r="42151" spans="1:2">
      <c r="A42151" s="1">
        <v>2080100362435</v>
      </c>
      <c r="B42151" t="s">
        <v>39536</v>
      </c>
    </row>
    <row r="42152" spans="1:2">
      <c r="A42152" s="1">
        <v>2080100362442</v>
      </c>
      <c r="B42152" t="s">
        <v>39537</v>
      </c>
    </row>
    <row r="42153" spans="1:2">
      <c r="A42153" s="1">
        <v>2080100362459</v>
      </c>
      <c r="B42153" t="s">
        <v>39538</v>
      </c>
    </row>
    <row r="42154" spans="1:2">
      <c r="A42154" s="1">
        <v>2080100362466</v>
      </c>
      <c r="B42154" t="s">
        <v>39539</v>
      </c>
    </row>
    <row r="42155" spans="1:2">
      <c r="A42155" s="1">
        <v>2080100362473</v>
      </c>
      <c r="B42155" t="s">
        <v>39540</v>
      </c>
    </row>
    <row r="42156" spans="1:2">
      <c r="A42156" s="1">
        <v>2080100362480</v>
      </c>
      <c r="B42156" t="s">
        <v>39541</v>
      </c>
    </row>
    <row r="42157" spans="1:2">
      <c r="A42157" s="1">
        <v>2080100362497</v>
      </c>
      <c r="B42157" t="s">
        <v>39542</v>
      </c>
    </row>
    <row r="42158" spans="1:2">
      <c r="A42158" s="1">
        <v>2080100362503</v>
      </c>
      <c r="B42158" t="s">
        <v>39543</v>
      </c>
    </row>
    <row r="42159" spans="1:2">
      <c r="A42159" s="1">
        <v>2080100362510</v>
      </c>
      <c r="B42159" t="s">
        <v>39544</v>
      </c>
    </row>
    <row r="42160" spans="1:2">
      <c r="A42160" s="1">
        <v>2080100362527</v>
      </c>
      <c r="B42160" t="s">
        <v>39545</v>
      </c>
    </row>
    <row r="42161" spans="1:2">
      <c r="A42161" s="1">
        <v>2080100362534</v>
      </c>
      <c r="B42161" t="s">
        <v>39546</v>
      </c>
    </row>
    <row r="42162" spans="1:2">
      <c r="A42162" s="1">
        <v>2080100362541</v>
      </c>
      <c r="B42162" t="s">
        <v>39547</v>
      </c>
    </row>
    <row r="42163" spans="1:2">
      <c r="A42163" s="1">
        <v>2080100362558</v>
      </c>
      <c r="B42163" t="s">
        <v>39548</v>
      </c>
    </row>
    <row r="42164" spans="1:2">
      <c r="A42164" s="1">
        <v>2080100362565</v>
      </c>
      <c r="B42164" t="s">
        <v>39549</v>
      </c>
    </row>
    <row r="42165" spans="1:2">
      <c r="A42165" s="1">
        <v>2080100362572</v>
      </c>
      <c r="B42165" t="s">
        <v>39550</v>
      </c>
    </row>
    <row r="42166" spans="1:2">
      <c r="A42166" s="1">
        <v>2080100362589</v>
      </c>
      <c r="B42166" t="s">
        <v>39551</v>
      </c>
    </row>
    <row r="42167" spans="1:2">
      <c r="A42167" s="1">
        <v>2080100362596</v>
      </c>
      <c r="B42167" t="s">
        <v>39552</v>
      </c>
    </row>
    <row r="42168" spans="1:2">
      <c r="A42168" s="1">
        <v>2080100362602</v>
      </c>
      <c r="B42168" t="s">
        <v>39553</v>
      </c>
    </row>
    <row r="42169" spans="1:2">
      <c r="A42169" s="1">
        <v>2080100362619</v>
      </c>
      <c r="B42169" t="s">
        <v>39554</v>
      </c>
    </row>
    <row r="42170" spans="1:2">
      <c r="A42170" s="1">
        <v>2080100362626</v>
      </c>
      <c r="B42170" t="s">
        <v>39555</v>
      </c>
    </row>
    <row r="42171" spans="1:2">
      <c r="A42171" s="1">
        <v>2080100362633</v>
      </c>
      <c r="B42171" t="s">
        <v>39556</v>
      </c>
    </row>
    <row r="42172" spans="1:2">
      <c r="A42172" s="1">
        <v>2080100362640</v>
      </c>
      <c r="B42172" t="s">
        <v>39557</v>
      </c>
    </row>
    <row r="42173" spans="1:2">
      <c r="A42173" s="1">
        <v>2080100362657</v>
      </c>
      <c r="B42173" t="s">
        <v>39558</v>
      </c>
    </row>
    <row r="42174" spans="1:2">
      <c r="A42174" s="1">
        <v>2080100362664</v>
      </c>
      <c r="B42174" t="s">
        <v>39559</v>
      </c>
    </row>
    <row r="42175" spans="1:2">
      <c r="A42175" s="1">
        <v>2080100362671</v>
      </c>
      <c r="B42175" t="s">
        <v>39560</v>
      </c>
    </row>
    <row r="42176" spans="1:2">
      <c r="A42176" s="1">
        <v>2080100362688</v>
      </c>
      <c r="B42176" t="s">
        <v>39561</v>
      </c>
    </row>
    <row r="42177" spans="1:2">
      <c r="A42177" s="1">
        <v>2080100362695</v>
      </c>
      <c r="B42177" t="s">
        <v>39562</v>
      </c>
    </row>
    <row r="42178" spans="1:2">
      <c r="A42178" s="1">
        <v>2080100362701</v>
      </c>
      <c r="B42178" t="s">
        <v>39563</v>
      </c>
    </row>
    <row r="42179" spans="1:2">
      <c r="A42179" s="1">
        <v>2080100362718</v>
      </c>
      <c r="B42179" t="s">
        <v>39564</v>
      </c>
    </row>
    <row r="42180" spans="1:2">
      <c r="A42180" s="1">
        <v>2080100362725</v>
      </c>
      <c r="B42180" t="s">
        <v>39565</v>
      </c>
    </row>
    <row r="42181" spans="1:2">
      <c r="A42181" s="1">
        <v>2080100362732</v>
      </c>
      <c r="B42181" t="s">
        <v>39566</v>
      </c>
    </row>
    <row r="42182" spans="1:2">
      <c r="A42182" s="1">
        <v>2080100362749</v>
      </c>
      <c r="B42182" t="s">
        <v>39567</v>
      </c>
    </row>
    <row r="42183" spans="1:2">
      <c r="A42183" s="1">
        <v>2080100362756</v>
      </c>
      <c r="B42183" t="s">
        <v>39568</v>
      </c>
    </row>
    <row r="42184" spans="1:2">
      <c r="A42184" s="1">
        <v>2080100362763</v>
      </c>
      <c r="B42184" t="s">
        <v>39569</v>
      </c>
    </row>
    <row r="42185" spans="1:2">
      <c r="A42185" s="1">
        <v>2080100362770</v>
      </c>
      <c r="B42185" t="s">
        <v>39570</v>
      </c>
    </row>
    <row r="42186" spans="1:2">
      <c r="A42186" s="1">
        <v>2080100362787</v>
      </c>
      <c r="B42186" t="s">
        <v>39571</v>
      </c>
    </row>
    <row r="42187" spans="1:2">
      <c r="A42187" s="1">
        <v>2080100362794</v>
      </c>
      <c r="B42187" t="s">
        <v>39572</v>
      </c>
    </row>
    <row r="42188" spans="1:2">
      <c r="A42188" s="1">
        <v>2080100362800</v>
      </c>
      <c r="B42188" t="s">
        <v>39573</v>
      </c>
    </row>
    <row r="42189" spans="1:2">
      <c r="A42189" s="1">
        <v>2080100362817</v>
      </c>
      <c r="B42189" t="s">
        <v>39574</v>
      </c>
    </row>
    <row r="42190" spans="1:2">
      <c r="A42190" s="1">
        <v>2080100362824</v>
      </c>
      <c r="B42190" t="s">
        <v>39575</v>
      </c>
    </row>
    <row r="42191" spans="1:2">
      <c r="A42191" s="1">
        <v>2080100362831</v>
      </c>
      <c r="B42191" t="s">
        <v>39576</v>
      </c>
    </row>
    <row r="42192" spans="1:2">
      <c r="A42192" s="1">
        <v>2080100362848</v>
      </c>
      <c r="B42192" t="s">
        <v>39577</v>
      </c>
    </row>
    <row r="42193" spans="1:2">
      <c r="A42193" s="1">
        <v>2080100362855</v>
      </c>
      <c r="B42193" t="s">
        <v>39578</v>
      </c>
    </row>
    <row r="42194" spans="1:2">
      <c r="A42194" s="1">
        <v>2080100362862</v>
      </c>
      <c r="B42194" t="s">
        <v>39579</v>
      </c>
    </row>
    <row r="42195" spans="1:2">
      <c r="A42195" s="1">
        <v>2080100362879</v>
      </c>
      <c r="B42195" t="s">
        <v>39580</v>
      </c>
    </row>
    <row r="42196" spans="1:2">
      <c r="A42196" s="1">
        <v>2080100362886</v>
      </c>
      <c r="B42196" t="s">
        <v>39581</v>
      </c>
    </row>
    <row r="42197" spans="1:2">
      <c r="A42197" s="1">
        <v>2080100362893</v>
      </c>
      <c r="B42197" t="s">
        <v>39582</v>
      </c>
    </row>
    <row r="42198" spans="1:2">
      <c r="A42198" s="1">
        <v>2080100362909</v>
      </c>
      <c r="B42198" t="s">
        <v>39583</v>
      </c>
    </row>
    <row r="42199" spans="1:2">
      <c r="A42199" s="1">
        <v>2080100362916</v>
      </c>
      <c r="B42199" t="s">
        <v>39584</v>
      </c>
    </row>
    <row r="42200" spans="1:2">
      <c r="A42200" s="1">
        <v>2080100362923</v>
      </c>
      <c r="B42200" t="s">
        <v>39585</v>
      </c>
    </row>
    <row r="42201" spans="1:2">
      <c r="A42201" s="1">
        <v>2080100362930</v>
      </c>
      <c r="B42201" t="s">
        <v>39586</v>
      </c>
    </row>
    <row r="42202" spans="1:2">
      <c r="A42202" s="1">
        <v>2080100362947</v>
      </c>
      <c r="B42202" t="s">
        <v>39587</v>
      </c>
    </row>
    <row r="42203" spans="1:2">
      <c r="A42203" s="1">
        <v>2080100362954</v>
      </c>
      <c r="B42203" t="s">
        <v>39588</v>
      </c>
    </row>
    <row r="42204" spans="1:2">
      <c r="A42204" s="1">
        <v>2080100362961</v>
      </c>
      <c r="B42204" t="s">
        <v>39589</v>
      </c>
    </row>
    <row r="42205" spans="1:2">
      <c r="A42205" s="1">
        <v>2080100362978</v>
      </c>
      <c r="B42205" t="s">
        <v>39590</v>
      </c>
    </row>
    <row r="42206" spans="1:2">
      <c r="A42206" s="1">
        <v>2080100362985</v>
      </c>
      <c r="B42206" t="s">
        <v>39591</v>
      </c>
    </row>
    <row r="42207" spans="1:2">
      <c r="A42207" s="1">
        <v>2080100362992</v>
      </c>
      <c r="B42207" t="s">
        <v>39592</v>
      </c>
    </row>
    <row r="42208" spans="1:2">
      <c r="A42208" s="1">
        <v>2080100363005</v>
      </c>
      <c r="B42208" t="s">
        <v>39593</v>
      </c>
    </row>
    <row r="42209" spans="1:2">
      <c r="A42209" s="1">
        <v>2080100363012</v>
      </c>
      <c r="B42209" t="s">
        <v>39594</v>
      </c>
    </row>
    <row r="42210" spans="1:2">
      <c r="A42210" s="1">
        <v>2080100363029</v>
      </c>
      <c r="B42210" t="s">
        <v>39595</v>
      </c>
    </row>
    <row r="42211" spans="1:2">
      <c r="A42211" s="1">
        <v>2080100363036</v>
      </c>
      <c r="B42211" t="s">
        <v>39596</v>
      </c>
    </row>
    <row r="42212" spans="1:2">
      <c r="A42212" s="1">
        <v>2080100363043</v>
      </c>
      <c r="B42212" t="s">
        <v>39597</v>
      </c>
    </row>
    <row r="42213" spans="1:2">
      <c r="A42213" s="1">
        <v>2080100363050</v>
      </c>
      <c r="B42213" t="s">
        <v>39598</v>
      </c>
    </row>
    <row r="42214" spans="1:2">
      <c r="A42214" s="1">
        <v>2080100363067</v>
      </c>
      <c r="B42214" t="s">
        <v>39599</v>
      </c>
    </row>
    <row r="42215" spans="1:2">
      <c r="A42215" s="1">
        <v>2080100363074</v>
      </c>
      <c r="B42215" t="s">
        <v>39600</v>
      </c>
    </row>
    <row r="42216" spans="1:2">
      <c r="A42216" s="1">
        <v>2080100363081</v>
      </c>
      <c r="B42216" t="s">
        <v>39601</v>
      </c>
    </row>
    <row r="42217" spans="1:2">
      <c r="A42217" s="1">
        <v>2080100363098</v>
      </c>
      <c r="B42217" t="s">
        <v>39602</v>
      </c>
    </row>
    <row r="42218" spans="1:2">
      <c r="A42218" s="1">
        <v>2080100363104</v>
      </c>
      <c r="B42218" t="s">
        <v>39603</v>
      </c>
    </row>
    <row r="42219" spans="1:2">
      <c r="A42219" s="1">
        <v>2080100363111</v>
      </c>
      <c r="B42219" t="s">
        <v>39604</v>
      </c>
    </row>
    <row r="42220" spans="1:2">
      <c r="A42220" s="1">
        <v>2080100363128</v>
      </c>
      <c r="B42220" t="s">
        <v>39605</v>
      </c>
    </row>
    <row r="42221" spans="1:2">
      <c r="A42221" s="1">
        <v>2080100363135</v>
      </c>
      <c r="B42221" t="s">
        <v>39606</v>
      </c>
    </row>
    <row r="42222" spans="1:2">
      <c r="A42222" s="1">
        <v>2080100363142</v>
      </c>
      <c r="B42222" t="s">
        <v>39607</v>
      </c>
    </row>
    <row r="42223" spans="1:2">
      <c r="A42223" s="1">
        <v>2080100363159</v>
      </c>
      <c r="B42223" t="s">
        <v>39608</v>
      </c>
    </row>
    <row r="42224" spans="1:2">
      <c r="A42224" s="1">
        <v>2080100363166</v>
      </c>
      <c r="B42224" t="s">
        <v>39609</v>
      </c>
    </row>
    <row r="42225" spans="1:2">
      <c r="A42225" s="1">
        <v>2080100363173</v>
      </c>
      <c r="B42225" t="s">
        <v>39610</v>
      </c>
    </row>
    <row r="42226" spans="1:2">
      <c r="A42226" s="1">
        <v>2080100363180</v>
      </c>
      <c r="B42226" t="s">
        <v>39611</v>
      </c>
    </row>
    <row r="42227" spans="1:2">
      <c r="A42227" s="1">
        <v>2080100363197</v>
      </c>
      <c r="B42227" t="s">
        <v>39612</v>
      </c>
    </row>
    <row r="42228" spans="1:2">
      <c r="A42228" s="1">
        <v>2080100363203</v>
      </c>
      <c r="B42228" t="s">
        <v>39613</v>
      </c>
    </row>
    <row r="42229" spans="1:2">
      <c r="A42229" s="1">
        <v>2080100363210</v>
      </c>
      <c r="B42229" t="s">
        <v>39614</v>
      </c>
    </row>
    <row r="42230" spans="1:2">
      <c r="A42230" s="1">
        <v>2080100363227</v>
      </c>
      <c r="B42230" t="s">
        <v>39615</v>
      </c>
    </row>
    <row r="42231" spans="1:2">
      <c r="A42231" s="1">
        <v>2080100363234</v>
      </c>
      <c r="B42231" t="s">
        <v>39616</v>
      </c>
    </row>
    <row r="42232" spans="1:2">
      <c r="A42232" s="1">
        <v>2080100363241</v>
      </c>
      <c r="B42232" t="s">
        <v>39617</v>
      </c>
    </row>
    <row r="42233" spans="1:2">
      <c r="A42233" s="1">
        <v>2080100363258</v>
      </c>
      <c r="B42233" t="s">
        <v>39618</v>
      </c>
    </row>
    <row r="42234" spans="1:2">
      <c r="A42234" s="1">
        <v>2080100363265</v>
      </c>
      <c r="B42234" t="s">
        <v>39619</v>
      </c>
    </row>
    <row r="42235" spans="1:2">
      <c r="A42235" s="1">
        <v>2080100363272</v>
      </c>
      <c r="B42235" t="s">
        <v>39620</v>
      </c>
    </row>
    <row r="42236" spans="1:2">
      <c r="A42236" s="1">
        <v>2080100363289</v>
      </c>
      <c r="B42236" t="s">
        <v>39621</v>
      </c>
    </row>
    <row r="42237" spans="1:2">
      <c r="A42237" s="1">
        <v>2080100363296</v>
      </c>
      <c r="B42237" t="s">
        <v>39622</v>
      </c>
    </row>
    <row r="42238" spans="1:2">
      <c r="A42238" s="1">
        <v>2080100363302</v>
      </c>
      <c r="B42238" t="s">
        <v>39623</v>
      </c>
    </row>
    <row r="42239" spans="1:2">
      <c r="A42239" s="1">
        <v>2080100363319</v>
      </c>
      <c r="B42239" t="s">
        <v>39624</v>
      </c>
    </row>
    <row r="42240" spans="1:2">
      <c r="A42240" s="1">
        <v>2080100363326</v>
      </c>
      <c r="B42240" t="s">
        <v>39625</v>
      </c>
    </row>
    <row r="42241" spans="1:2">
      <c r="A42241" s="1">
        <v>2080100363333</v>
      </c>
      <c r="B42241" t="s">
        <v>39626</v>
      </c>
    </row>
    <row r="42242" spans="1:2">
      <c r="A42242" s="1">
        <v>2080100363340</v>
      </c>
      <c r="B42242" t="s">
        <v>39627</v>
      </c>
    </row>
    <row r="42243" spans="1:2">
      <c r="A42243" s="1">
        <v>2080100363357</v>
      </c>
      <c r="B42243" t="s">
        <v>39628</v>
      </c>
    </row>
    <row r="42244" spans="1:2">
      <c r="A42244" s="1">
        <v>2080100363364</v>
      </c>
      <c r="B42244" t="s">
        <v>39629</v>
      </c>
    </row>
    <row r="42245" spans="1:2">
      <c r="A42245" s="1">
        <v>2080100363371</v>
      </c>
      <c r="B42245" t="s">
        <v>39630</v>
      </c>
    </row>
    <row r="42246" spans="1:2">
      <c r="A42246" s="1">
        <v>2080100363388</v>
      </c>
      <c r="B42246" t="s">
        <v>39631</v>
      </c>
    </row>
    <row r="42247" spans="1:2">
      <c r="A42247" s="1">
        <v>2080100363395</v>
      </c>
      <c r="B42247" t="s">
        <v>39632</v>
      </c>
    </row>
    <row r="42248" spans="1:2">
      <c r="A42248" s="1">
        <v>2080100363401</v>
      </c>
      <c r="B42248" t="s">
        <v>39633</v>
      </c>
    </row>
    <row r="42249" spans="1:2">
      <c r="A42249" s="1">
        <v>2080100363418</v>
      </c>
      <c r="B42249" t="s">
        <v>39634</v>
      </c>
    </row>
    <row r="42250" spans="1:2">
      <c r="A42250" s="1">
        <v>2080100363425</v>
      </c>
      <c r="B42250" t="s">
        <v>39635</v>
      </c>
    </row>
    <row r="42251" spans="1:2">
      <c r="A42251" s="1">
        <v>2080100363432</v>
      </c>
      <c r="B42251" t="s">
        <v>39636</v>
      </c>
    </row>
    <row r="42252" spans="1:2">
      <c r="A42252" s="1">
        <v>2080100363449</v>
      </c>
      <c r="B42252" t="s">
        <v>39637</v>
      </c>
    </row>
    <row r="42253" spans="1:2">
      <c r="A42253" s="1">
        <v>2080100363456</v>
      </c>
      <c r="B42253" t="s">
        <v>39638</v>
      </c>
    </row>
    <row r="42254" spans="1:2">
      <c r="A42254" s="1">
        <v>2080100363463</v>
      </c>
      <c r="B42254" t="s">
        <v>39639</v>
      </c>
    </row>
    <row r="42255" spans="1:2">
      <c r="A42255" s="1">
        <v>2080100363470</v>
      </c>
      <c r="B42255" t="s">
        <v>39640</v>
      </c>
    </row>
    <row r="42256" spans="1:2">
      <c r="A42256" s="1">
        <v>2080100363487</v>
      </c>
      <c r="B42256" t="s">
        <v>39641</v>
      </c>
    </row>
    <row r="42257" spans="1:2">
      <c r="A42257" s="1">
        <v>2080100363494</v>
      </c>
      <c r="B42257" t="s">
        <v>39642</v>
      </c>
    </row>
    <row r="42258" spans="1:2">
      <c r="A42258" s="1">
        <v>2080100363500</v>
      </c>
      <c r="B42258" t="s">
        <v>39643</v>
      </c>
    </row>
    <row r="42259" spans="1:2">
      <c r="A42259" s="1">
        <v>2080100363517</v>
      </c>
      <c r="B42259" t="s">
        <v>39644</v>
      </c>
    </row>
    <row r="42260" spans="1:2">
      <c r="A42260" s="1">
        <v>2080100363524</v>
      </c>
      <c r="B42260" t="s">
        <v>39645</v>
      </c>
    </row>
    <row r="42261" spans="1:2">
      <c r="A42261" s="1">
        <v>2080100363531</v>
      </c>
      <c r="B42261" t="s">
        <v>39646</v>
      </c>
    </row>
    <row r="42262" spans="1:2">
      <c r="A42262" s="1">
        <v>2080100363548</v>
      </c>
      <c r="B42262" t="s">
        <v>39647</v>
      </c>
    </row>
    <row r="42263" spans="1:2">
      <c r="A42263" s="1">
        <v>2080100363555</v>
      </c>
      <c r="B42263" t="s">
        <v>39648</v>
      </c>
    </row>
    <row r="42264" spans="1:2">
      <c r="A42264" s="1">
        <v>2080100363562</v>
      </c>
      <c r="B42264" t="s">
        <v>39649</v>
      </c>
    </row>
    <row r="42265" spans="1:2">
      <c r="A42265" s="1">
        <v>2080100363579</v>
      </c>
      <c r="B42265" t="s">
        <v>39650</v>
      </c>
    </row>
    <row r="42266" spans="1:2">
      <c r="A42266" s="1">
        <v>2080100363586</v>
      </c>
      <c r="B42266" t="s">
        <v>39651</v>
      </c>
    </row>
    <row r="42267" spans="1:2">
      <c r="A42267" s="1">
        <v>2080100363593</v>
      </c>
      <c r="B42267" t="s">
        <v>39652</v>
      </c>
    </row>
    <row r="42268" spans="1:2">
      <c r="A42268" s="1">
        <v>2080100363609</v>
      </c>
      <c r="B42268" t="s">
        <v>39653</v>
      </c>
    </row>
    <row r="42269" spans="1:2">
      <c r="A42269" s="1">
        <v>2080100363616</v>
      </c>
      <c r="B42269" t="s">
        <v>39654</v>
      </c>
    </row>
    <row r="42270" spans="1:2">
      <c r="A42270" s="1">
        <v>2080100363623</v>
      </c>
      <c r="B42270" t="s">
        <v>39655</v>
      </c>
    </row>
    <row r="42271" spans="1:2">
      <c r="A42271" s="1">
        <v>2080100363630</v>
      </c>
      <c r="B42271" t="s">
        <v>39656</v>
      </c>
    </row>
    <row r="42272" spans="1:2">
      <c r="A42272" s="1">
        <v>2080100363647</v>
      </c>
      <c r="B42272" t="s">
        <v>39657</v>
      </c>
    </row>
    <row r="42273" spans="1:2">
      <c r="A42273" s="1">
        <v>2080100363654</v>
      </c>
      <c r="B42273" t="s">
        <v>39658</v>
      </c>
    </row>
    <row r="42274" spans="1:2">
      <c r="A42274" s="1">
        <v>2080100363661</v>
      </c>
      <c r="B42274" t="s">
        <v>39659</v>
      </c>
    </row>
    <row r="42275" spans="1:2">
      <c r="A42275" s="1">
        <v>2080100363678</v>
      </c>
      <c r="B42275" t="s">
        <v>39660</v>
      </c>
    </row>
    <row r="42276" spans="1:2">
      <c r="A42276" s="1">
        <v>2080100363685</v>
      </c>
      <c r="B42276" t="s">
        <v>39661</v>
      </c>
    </row>
    <row r="42277" spans="1:2">
      <c r="A42277" s="1">
        <v>2080100363692</v>
      </c>
      <c r="B42277" t="s">
        <v>39662</v>
      </c>
    </row>
    <row r="42278" spans="1:2">
      <c r="A42278" s="1">
        <v>2080100363708</v>
      </c>
      <c r="B42278" t="s">
        <v>39663</v>
      </c>
    </row>
    <row r="42279" spans="1:2">
      <c r="A42279" s="1">
        <v>2080100363715</v>
      </c>
      <c r="B42279" t="s">
        <v>39664</v>
      </c>
    </row>
    <row r="42280" spans="1:2">
      <c r="A42280" s="1">
        <v>2080100363722</v>
      </c>
      <c r="B42280" t="s">
        <v>39665</v>
      </c>
    </row>
    <row r="42281" spans="1:2">
      <c r="A42281" s="1">
        <v>2080100363739</v>
      </c>
      <c r="B42281" t="s">
        <v>39666</v>
      </c>
    </row>
    <row r="42282" spans="1:2">
      <c r="A42282" s="1">
        <v>2080100363746</v>
      </c>
      <c r="B42282" t="s">
        <v>39667</v>
      </c>
    </row>
    <row r="42283" spans="1:2">
      <c r="A42283" s="1">
        <v>2080100363753</v>
      </c>
      <c r="B42283" t="s">
        <v>39668</v>
      </c>
    </row>
    <row r="42284" spans="1:2">
      <c r="A42284" s="1">
        <v>2080100363760</v>
      </c>
      <c r="B42284" t="s">
        <v>39669</v>
      </c>
    </row>
    <row r="42285" spans="1:2">
      <c r="A42285" s="1">
        <v>2080100363777</v>
      </c>
      <c r="B42285" t="s">
        <v>39670</v>
      </c>
    </row>
    <row r="42286" spans="1:2">
      <c r="A42286" s="1">
        <v>2080100363784</v>
      </c>
      <c r="B42286" t="s">
        <v>39671</v>
      </c>
    </row>
    <row r="42287" spans="1:2">
      <c r="A42287" s="1">
        <v>2080100363791</v>
      </c>
      <c r="B42287" t="s">
        <v>39672</v>
      </c>
    </row>
    <row r="42288" spans="1:2">
      <c r="A42288" s="1">
        <v>2080100363807</v>
      </c>
      <c r="B42288" t="s">
        <v>39673</v>
      </c>
    </row>
    <row r="42289" spans="1:2">
      <c r="A42289" s="1">
        <v>2080100363814</v>
      </c>
      <c r="B42289" t="s">
        <v>39674</v>
      </c>
    </row>
    <row r="42290" spans="1:2">
      <c r="A42290" s="1">
        <v>2080100363821</v>
      </c>
      <c r="B42290" t="s">
        <v>39675</v>
      </c>
    </row>
    <row r="42291" spans="1:2">
      <c r="A42291" s="1">
        <v>2080100363838</v>
      </c>
      <c r="B42291" t="s">
        <v>39676</v>
      </c>
    </row>
    <row r="42292" spans="1:2">
      <c r="A42292" s="1">
        <v>2080100363845</v>
      </c>
      <c r="B42292" t="s">
        <v>39677</v>
      </c>
    </row>
    <row r="42293" spans="1:2">
      <c r="A42293" s="1">
        <v>2080100363852</v>
      </c>
      <c r="B42293" t="s">
        <v>39678</v>
      </c>
    </row>
    <row r="42294" spans="1:2">
      <c r="A42294" s="1">
        <v>2080100363869</v>
      </c>
      <c r="B42294" t="s">
        <v>39679</v>
      </c>
    </row>
    <row r="42295" spans="1:2">
      <c r="A42295" s="1">
        <v>2080100363876</v>
      </c>
      <c r="B42295" t="s">
        <v>39680</v>
      </c>
    </row>
    <row r="42296" spans="1:2">
      <c r="A42296" s="1">
        <v>2080100363883</v>
      </c>
      <c r="B42296" t="s">
        <v>39681</v>
      </c>
    </row>
    <row r="42297" spans="1:2">
      <c r="A42297" s="1">
        <v>2080100363890</v>
      </c>
      <c r="B42297" t="s">
        <v>39682</v>
      </c>
    </row>
    <row r="42298" spans="1:2">
      <c r="A42298" s="1">
        <v>2080100363906</v>
      </c>
      <c r="B42298" t="s">
        <v>39683</v>
      </c>
    </row>
    <row r="42299" spans="1:2">
      <c r="A42299" s="1">
        <v>2080100363913</v>
      </c>
      <c r="B42299" t="s">
        <v>39684</v>
      </c>
    </row>
    <row r="42300" spans="1:2">
      <c r="A42300" s="1">
        <v>2080100363920</v>
      </c>
      <c r="B42300" t="s">
        <v>39685</v>
      </c>
    </row>
    <row r="42301" spans="1:2">
      <c r="A42301" s="1">
        <v>2080100363937</v>
      </c>
      <c r="B42301" t="s">
        <v>39686</v>
      </c>
    </row>
    <row r="42302" spans="1:2">
      <c r="A42302" s="1">
        <v>2080100363944</v>
      </c>
      <c r="B42302" t="s">
        <v>39687</v>
      </c>
    </row>
    <row r="42303" spans="1:2">
      <c r="A42303" s="1">
        <v>2080100363951</v>
      </c>
      <c r="B42303" t="s">
        <v>39688</v>
      </c>
    </row>
    <row r="42304" spans="1:2">
      <c r="A42304" s="1">
        <v>2080100363968</v>
      </c>
      <c r="B42304" t="s">
        <v>39689</v>
      </c>
    </row>
    <row r="42305" spans="1:2">
      <c r="A42305" s="1">
        <v>2080100363975</v>
      </c>
      <c r="B42305" t="s">
        <v>39690</v>
      </c>
    </row>
    <row r="42306" spans="1:2">
      <c r="A42306" s="1">
        <v>2080100363982</v>
      </c>
      <c r="B42306" t="s">
        <v>39691</v>
      </c>
    </row>
    <row r="42307" spans="1:2">
      <c r="A42307" s="1">
        <v>2080100363999</v>
      </c>
      <c r="B42307" t="s">
        <v>39692</v>
      </c>
    </row>
    <row r="42308" spans="1:2">
      <c r="A42308" s="1">
        <v>2080100364002</v>
      </c>
      <c r="B42308" t="s">
        <v>39693</v>
      </c>
    </row>
    <row r="42309" spans="1:2">
      <c r="A42309" s="1">
        <v>2080100364019</v>
      </c>
      <c r="B42309" t="s">
        <v>39694</v>
      </c>
    </row>
    <row r="42310" spans="1:2">
      <c r="A42310" s="1">
        <v>2080100364026</v>
      </c>
      <c r="B42310" t="s">
        <v>39695</v>
      </c>
    </row>
    <row r="42311" spans="1:2">
      <c r="A42311" s="1">
        <v>2080100364033</v>
      </c>
      <c r="B42311" t="s">
        <v>39696</v>
      </c>
    </row>
    <row r="42312" spans="1:2">
      <c r="A42312" s="1">
        <v>2080100364040</v>
      </c>
      <c r="B42312" t="s">
        <v>39697</v>
      </c>
    </row>
    <row r="42313" spans="1:2">
      <c r="A42313" s="1">
        <v>2080100364057</v>
      </c>
      <c r="B42313" t="s">
        <v>39698</v>
      </c>
    </row>
    <row r="42314" spans="1:2">
      <c r="A42314" s="1">
        <v>2080100364064</v>
      </c>
      <c r="B42314" t="s">
        <v>39699</v>
      </c>
    </row>
    <row r="42315" spans="1:2">
      <c r="A42315" s="1">
        <v>2080100364071</v>
      </c>
      <c r="B42315" t="s">
        <v>39700</v>
      </c>
    </row>
    <row r="42316" spans="1:2">
      <c r="A42316" s="1">
        <v>2080100364088</v>
      </c>
      <c r="B42316" t="s">
        <v>39701</v>
      </c>
    </row>
    <row r="42317" spans="1:2">
      <c r="A42317" s="1">
        <v>2080100364095</v>
      </c>
      <c r="B42317" t="s">
        <v>39702</v>
      </c>
    </row>
    <row r="42318" spans="1:2">
      <c r="A42318" s="1">
        <v>2080100364101</v>
      </c>
      <c r="B42318" t="s">
        <v>39703</v>
      </c>
    </row>
    <row r="42319" spans="1:2">
      <c r="A42319" s="1">
        <v>2080100364118</v>
      </c>
      <c r="B42319" t="s">
        <v>39704</v>
      </c>
    </row>
    <row r="42320" spans="1:2">
      <c r="A42320" s="1">
        <v>2080100364125</v>
      </c>
      <c r="B42320" t="s">
        <v>39705</v>
      </c>
    </row>
    <row r="42321" spans="1:2">
      <c r="A42321" s="1">
        <v>2080100364132</v>
      </c>
      <c r="B42321" t="s">
        <v>39706</v>
      </c>
    </row>
    <row r="42322" spans="1:2">
      <c r="A42322" s="1">
        <v>2080100364149</v>
      </c>
      <c r="B42322" t="s">
        <v>39707</v>
      </c>
    </row>
    <row r="42323" spans="1:2">
      <c r="A42323" s="1">
        <v>2080100364156</v>
      </c>
      <c r="B42323" t="s">
        <v>39708</v>
      </c>
    </row>
    <row r="42324" spans="1:2">
      <c r="A42324" s="1">
        <v>2080100364163</v>
      </c>
      <c r="B42324" t="s">
        <v>39709</v>
      </c>
    </row>
    <row r="42325" spans="1:2">
      <c r="A42325" s="1">
        <v>2080100364170</v>
      </c>
      <c r="B42325" t="s">
        <v>39710</v>
      </c>
    </row>
    <row r="42326" spans="1:2">
      <c r="A42326" s="1">
        <v>2080100364187</v>
      </c>
      <c r="B42326" t="s">
        <v>39711</v>
      </c>
    </row>
    <row r="42327" spans="1:2">
      <c r="A42327" s="1">
        <v>2080100364194</v>
      </c>
      <c r="B42327" t="s">
        <v>39712</v>
      </c>
    </row>
    <row r="42328" spans="1:2">
      <c r="A42328" s="1">
        <v>2080100364200</v>
      </c>
      <c r="B42328" t="s">
        <v>39713</v>
      </c>
    </row>
    <row r="42329" spans="1:2">
      <c r="A42329" s="1">
        <v>2080100364217</v>
      </c>
      <c r="B42329" t="s">
        <v>39714</v>
      </c>
    </row>
    <row r="42330" spans="1:2">
      <c r="A42330" s="1">
        <v>2080100364224</v>
      </c>
      <c r="B42330" t="s">
        <v>39715</v>
      </c>
    </row>
    <row r="42331" spans="1:2">
      <c r="A42331" s="1">
        <v>2080100364231</v>
      </c>
      <c r="B42331" t="s">
        <v>39716</v>
      </c>
    </row>
    <row r="42332" spans="1:2">
      <c r="A42332" s="1">
        <v>2080100364248</v>
      </c>
      <c r="B42332" t="s">
        <v>39717</v>
      </c>
    </row>
    <row r="42333" spans="1:2">
      <c r="A42333" s="1">
        <v>2080100364255</v>
      </c>
      <c r="B42333" t="s">
        <v>39718</v>
      </c>
    </row>
    <row r="42334" spans="1:2">
      <c r="A42334" s="1">
        <v>2080100364262</v>
      </c>
      <c r="B42334" t="s">
        <v>39719</v>
      </c>
    </row>
    <row r="42335" spans="1:2">
      <c r="A42335" s="1">
        <v>2080100364279</v>
      </c>
      <c r="B42335" t="s">
        <v>39720</v>
      </c>
    </row>
    <row r="42336" spans="1:2">
      <c r="A42336" s="1">
        <v>2080100364286</v>
      </c>
      <c r="B42336" t="s">
        <v>39721</v>
      </c>
    </row>
    <row r="42337" spans="1:2">
      <c r="A42337" s="1">
        <v>2080100364293</v>
      </c>
      <c r="B42337" t="s">
        <v>39722</v>
      </c>
    </row>
    <row r="42338" spans="1:2">
      <c r="A42338" s="1">
        <v>2080100364309</v>
      </c>
      <c r="B42338" t="s">
        <v>39723</v>
      </c>
    </row>
    <row r="42339" spans="1:2">
      <c r="A42339" s="1">
        <v>2080100364316</v>
      </c>
      <c r="B42339" t="s">
        <v>39724</v>
      </c>
    </row>
    <row r="42340" spans="1:2">
      <c r="A42340" s="1">
        <v>2080100364323</v>
      </c>
      <c r="B42340" t="s">
        <v>39725</v>
      </c>
    </row>
    <row r="42341" spans="1:2">
      <c r="A42341" s="1">
        <v>2080100364330</v>
      </c>
      <c r="B42341" t="s">
        <v>39726</v>
      </c>
    </row>
    <row r="42342" spans="1:2">
      <c r="A42342" s="1">
        <v>2080100364347</v>
      </c>
      <c r="B42342" t="s">
        <v>39727</v>
      </c>
    </row>
    <row r="42343" spans="1:2">
      <c r="A42343" s="1">
        <v>2080100364354</v>
      </c>
      <c r="B42343" t="s">
        <v>39728</v>
      </c>
    </row>
    <row r="42344" spans="1:2">
      <c r="A42344" s="1">
        <v>2080100364361</v>
      </c>
      <c r="B42344" t="s">
        <v>39729</v>
      </c>
    </row>
    <row r="42345" spans="1:2">
      <c r="A42345" s="1">
        <v>2080100364378</v>
      </c>
      <c r="B42345" t="s">
        <v>39730</v>
      </c>
    </row>
    <row r="42346" spans="1:2">
      <c r="A42346" s="1">
        <v>2080100364385</v>
      </c>
      <c r="B42346" t="s">
        <v>39731</v>
      </c>
    </row>
    <row r="42347" spans="1:2">
      <c r="A42347" s="1">
        <v>2080100364392</v>
      </c>
      <c r="B42347" t="s">
        <v>39732</v>
      </c>
    </row>
    <row r="42348" spans="1:2">
      <c r="A42348" s="1">
        <v>2080100364408</v>
      </c>
      <c r="B42348" t="s">
        <v>39733</v>
      </c>
    </row>
    <row r="42349" spans="1:2">
      <c r="A42349" s="1">
        <v>2080100364415</v>
      </c>
      <c r="B42349" t="s">
        <v>39734</v>
      </c>
    </row>
    <row r="42350" spans="1:2">
      <c r="A42350" s="1">
        <v>2080100364422</v>
      </c>
      <c r="B42350" t="s">
        <v>39735</v>
      </c>
    </row>
    <row r="42351" spans="1:2">
      <c r="A42351" s="1">
        <v>2080100364439</v>
      </c>
      <c r="B42351" t="s">
        <v>39736</v>
      </c>
    </row>
    <row r="42352" spans="1:2">
      <c r="A42352" s="1">
        <v>2080100364446</v>
      </c>
      <c r="B42352" t="s">
        <v>39737</v>
      </c>
    </row>
    <row r="42353" spans="1:2">
      <c r="A42353" s="1">
        <v>2080100364453</v>
      </c>
      <c r="B42353" t="s">
        <v>39738</v>
      </c>
    </row>
    <row r="42354" spans="1:2">
      <c r="A42354" s="1">
        <v>2080100364460</v>
      </c>
      <c r="B42354" t="s">
        <v>39739</v>
      </c>
    </row>
    <row r="42355" spans="1:2">
      <c r="A42355" s="1">
        <v>2080100364477</v>
      </c>
      <c r="B42355" t="s">
        <v>39740</v>
      </c>
    </row>
    <row r="42356" spans="1:2">
      <c r="A42356" s="1">
        <v>2080100364484</v>
      </c>
      <c r="B42356" t="s">
        <v>39741</v>
      </c>
    </row>
    <row r="42357" spans="1:2">
      <c r="A42357" s="1">
        <v>2080100364491</v>
      </c>
      <c r="B42357" t="s">
        <v>39742</v>
      </c>
    </row>
    <row r="42358" spans="1:2">
      <c r="A42358" s="1">
        <v>2080100364507</v>
      </c>
      <c r="B42358" t="s">
        <v>39743</v>
      </c>
    </row>
    <row r="42359" spans="1:2">
      <c r="A42359" s="1">
        <v>2080100364514</v>
      </c>
      <c r="B42359" t="s">
        <v>39744</v>
      </c>
    </row>
    <row r="42360" spans="1:2">
      <c r="A42360" s="1">
        <v>2080100364521</v>
      </c>
      <c r="B42360" t="s">
        <v>39745</v>
      </c>
    </row>
    <row r="42361" spans="1:2">
      <c r="A42361" s="1">
        <v>2080100364538</v>
      </c>
      <c r="B42361" t="s">
        <v>39746</v>
      </c>
    </row>
    <row r="42362" spans="1:2">
      <c r="A42362" s="1">
        <v>2080100364545</v>
      </c>
      <c r="B42362" t="s">
        <v>39747</v>
      </c>
    </row>
    <row r="42363" spans="1:2">
      <c r="A42363" s="1">
        <v>2080100364552</v>
      </c>
      <c r="B42363" t="s">
        <v>39748</v>
      </c>
    </row>
    <row r="42364" spans="1:2">
      <c r="A42364" s="1">
        <v>2080100364569</v>
      </c>
      <c r="B42364" t="s">
        <v>39749</v>
      </c>
    </row>
    <row r="42365" spans="1:2">
      <c r="A42365" s="1">
        <v>2080100364576</v>
      </c>
      <c r="B42365" t="s">
        <v>39750</v>
      </c>
    </row>
    <row r="42366" spans="1:2">
      <c r="A42366" s="1">
        <v>2080100364583</v>
      </c>
      <c r="B42366" t="s">
        <v>39751</v>
      </c>
    </row>
    <row r="42367" spans="1:2">
      <c r="A42367" s="1">
        <v>2080100364590</v>
      </c>
      <c r="B42367" t="s">
        <v>39752</v>
      </c>
    </row>
    <row r="42368" spans="1:2">
      <c r="A42368" s="1">
        <v>2080100364606</v>
      </c>
      <c r="B42368" t="s">
        <v>39753</v>
      </c>
    </row>
    <row r="42369" spans="1:2">
      <c r="A42369" s="1">
        <v>2080100364613</v>
      </c>
      <c r="B42369" t="s">
        <v>39754</v>
      </c>
    </row>
    <row r="42370" spans="1:2">
      <c r="A42370" s="1">
        <v>2080100364620</v>
      </c>
      <c r="B42370" t="s">
        <v>39755</v>
      </c>
    </row>
    <row r="42371" spans="1:2">
      <c r="A42371" s="1">
        <v>2080100364637</v>
      </c>
      <c r="B42371" t="s">
        <v>39756</v>
      </c>
    </row>
    <row r="42372" spans="1:2">
      <c r="A42372" s="1">
        <v>2080100364644</v>
      </c>
      <c r="B42372" t="s">
        <v>39757</v>
      </c>
    </row>
    <row r="42373" spans="1:2">
      <c r="A42373" s="1">
        <v>2080100364651</v>
      </c>
      <c r="B42373" t="s">
        <v>39758</v>
      </c>
    </row>
    <row r="42374" spans="1:2">
      <c r="A42374" s="1">
        <v>2080100364668</v>
      </c>
      <c r="B42374" t="s">
        <v>39759</v>
      </c>
    </row>
    <row r="42375" spans="1:2">
      <c r="A42375" s="1">
        <v>2080100364675</v>
      </c>
      <c r="B42375" t="s">
        <v>39760</v>
      </c>
    </row>
    <row r="42376" spans="1:2">
      <c r="A42376" s="1">
        <v>2080100364682</v>
      </c>
      <c r="B42376" t="s">
        <v>39761</v>
      </c>
    </row>
    <row r="42377" spans="1:2">
      <c r="A42377" s="1">
        <v>2080100364699</v>
      </c>
      <c r="B42377" t="s">
        <v>39762</v>
      </c>
    </row>
    <row r="42378" spans="1:2">
      <c r="A42378" s="1">
        <v>2080100364705</v>
      </c>
      <c r="B42378" t="s">
        <v>39763</v>
      </c>
    </row>
    <row r="42379" spans="1:2">
      <c r="A42379" s="1">
        <v>2080100364712</v>
      </c>
      <c r="B42379" t="s">
        <v>39764</v>
      </c>
    </row>
    <row r="42380" spans="1:2">
      <c r="A42380" s="1">
        <v>2080100364729</v>
      </c>
      <c r="B42380" t="s">
        <v>39765</v>
      </c>
    </row>
    <row r="42381" spans="1:2">
      <c r="A42381" s="1">
        <v>2080100364736</v>
      </c>
      <c r="B42381" t="s">
        <v>39766</v>
      </c>
    </row>
    <row r="42382" spans="1:2">
      <c r="A42382" s="1">
        <v>2080100364743</v>
      </c>
      <c r="B42382" t="s">
        <v>39767</v>
      </c>
    </row>
    <row r="42383" spans="1:2">
      <c r="A42383" s="1">
        <v>2080100364750</v>
      </c>
      <c r="B42383" t="s">
        <v>39768</v>
      </c>
    </row>
    <row r="42384" spans="1:2">
      <c r="A42384" s="1">
        <v>2080100364767</v>
      </c>
      <c r="B42384" t="s">
        <v>39769</v>
      </c>
    </row>
    <row r="42385" spans="1:2">
      <c r="A42385" s="1">
        <v>2080100364774</v>
      </c>
      <c r="B42385" t="s">
        <v>39770</v>
      </c>
    </row>
    <row r="42386" spans="1:2">
      <c r="A42386" s="1">
        <v>2080100364781</v>
      </c>
      <c r="B42386" t="s">
        <v>39771</v>
      </c>
    </row>
    <row r="42387" spans="1:2">
      <c r="A42387" s="1">
        <v>2080100364798</v>
      </c>
      <c r="B42387" t="s">
        <v>39772</v>
      </c>
    </row>
    <row r="42388" spans="1:2">
      <c r="A42388" s="1">
        <v>2080100364804</v>
      </c>
      <c r="B42388" t="s">
        <v>39773</v>
      </c>
    </row>
    <row r="42389" spans="1:2">
      <c r="A42389" s="1">
        <v>2080100364811</v>
      </c>
      <c r="B42389" t="s">
        <v>39774</v>
      </c>
    </row>
    <row r="42390" spans="1:2">
      <c r="A42390" s="1">
        <v>2080100364828</v>
      </c>
      <c r="B42390" t="s">
        <v>39775</v>
      </c>
    </row>
    <row r="42391" spans="1:2">
      <c r="A42391" s="1">
        <v>2080100364835</v>
      </c>
      <c r="B42391" t="s">
        <v>39776</v>
      </c>
    </row>
    <row r="42392" spans="1:2">
      <c r="A42392" s="1">
        <v>2080100364842</v>
      </c>
      <c r="B42392" t="s">
        <v>39777</v>
      </c>
    </row>
    <row r="42393" spans="1:2">
      <c r="A42393" s="1">
        <v>2080100364859</v>
      </c>
      <c r="B42393" t="s">
        <v>39778</v>
      </c>
    </row>
    <row r="42394" spans="1:2">
      <c r="A42394" s="1">
        <v>2080100364866</v>
      </c>
      <c r="B42394" t="s">
        <v>39779</v>
      </c>
    </row>
    <row r="42395" spans="1:2">
      <c r="A42395" s="1">
        <v>2080100364873</v>
      </c>
      <c r="B42395" t="s">
        <v>39780</v>
      </c>
    </row>
    <row r="42396" spans="1:2">
      <c r="A42396" s="1">
        <v>2080100364880</v>
      </c>
      <c r="B42396" t="s">
        <v>39781</v>
      </c>
    </row>
    <row r="42397" spans="1:2">
      <c r="A42397" s="1">
        <v>2080100364897</v>
      </c>
      <c r="B42397" t="s">
        <v>39782</v>
      </c>
    </row>
    <row r="42398" spans="1:2">
      <c r="A42398" s="1">
        <v>2080100364903</v>
      </c>
      <c r="B42398" t="s">
        <v>39783</v>
      </c>
    </row>
    <row r="42399" spans="1:2">
      <c r="A42399" s="1">
        <v>2080100364910</v>
      </c>
      <c r="B42399" t="s">
        <v>39784</v>
      </c>
    </row>
    <row r="42400" spans="1:2">
      <c r="A42400" s="1">
        <v>2080100364927</v>
      </c>
      <c r="B42400" t="s">
        <v>39785</v>
      </c>
    </row>
    <row r="42401" spans="1:2">
      <c r="A42401" s="1">
        <v>2080100364934</v>
      </c>
      <c r="B42401" t="s">
        <v>39786</v>
      </c>
    </row>
    <row r="42402" spans="1:2">
      <c r="A42402" s="1">
        <v>2080100364941</v>
      </c>
      <c r="B42402" t="s">
        <v>39787</v>
      </c>
    </row>
    <row r="42403" spans="1:2">
      <c r="A42403" s="1">
        <v>2080100364958</v>
      </c>
      <c r="B42403" t="s">
        <v>39788</v>
      </c>
    </row>
    <row r="42404" spans="1:2">
      <c r="A42404" s="1">
        <v>2080100364965</v>
      </c>
      <c r="B42404" t="s">
        <v>39789</v>
      </c>
    </row>
    <row r="42405" spans="1:2">
      <c r="A42405" s="1">
        <v>2080100364972</v>
      </c>
      <c r="B42405" t="s">
        <v>39790</v>
      </c>
    </row>
    <row r="42406" spans="1:2">
      <c r="A42406" s="1">
        <v>2080100364989</v>
      </c>
      <c r="B42406" t="s">
        <v>39791</v>
      </c>
    </row>
    <row r="42407" spans="1:2">
      <c r="A42407" s="1">
        <v>2080100364996</v>
      </c>
      <c r="B42407" t="s">
        <v>39792</v>
      </c>
    </row>
    <row r="42408" spans="1:2">
      <c r="A42408" s="1">
        <v>2080100365009</v>
      </c>
      <c r="B42408" t="s">
        <v>39793</v>
      </c>
    </row>
    <row r="42409" spans="1:2">
      <c r="A42409" s="1">
        <v>2080100365016</v>
      </c>
      <c r="B42409" t="s">
        <v>39794</v>
      </c>
    </row>
    <row r="42410" spans="1:2">
      <c r="A42410" s="1">
        <v>2080100365023</v>
      </c>
      <c r="B42410" t="s">
        <v>39795</v>
      </c>
    </row>
    <row r="42411" spans="1:2">
      <c r="A42411" s="1">
        <v>2080100365030</v>
      </c>
      <c r="B42411" t="s">
        <v>39796</v>
      </c>
    </row>
    <row r="42412" spans="1:2">
      <c r="A42412" s="1">
        <v>2080100365047</v>
      </c>
      <c r="B42412" t="s">
        <v>39797</v>
      </c>
    </row>
    <row r="42413" spans="1:2">
      <c r="A42413" s="1">
        <v>2080100365054</v>
      </c>
      <c r="B42413" t="s">
        <v>39798</v>
      </c>
    </row>
    <row r="42414" spans="1:2">
      <c r="A42414" s="1">
        <v>2080100365061</v>
      </c>
      <c r="B42414" t="s">
        <v>39799</v>
      </c>
    </row>
    <row r="42415" spans="1:2">
      <c r="A42415" s="1">
        <v>2080100365078</v>
      </c>
      <c r="B42415" t="s">
        <v>39800</v>
      </c>
    </row>
    <row r="42416" spans="1:2">
      <c r="A42416" s="1">
        <v>2080100365085</v>
      </c>
      <c r="B42416" t="s">
        <v>39801</v>
      </c>
    </row>
    <row r="42417" spans="1:2">
      <c r="A42417" s="1">
        <v>2080100365092</v>
      </c>
      <c r="B42417" t="s">
        <v>39802</v>
      </c>
    </row>
    <row r="42418" spans="1:2">
      <c r="A42418" s="1">
        <v>2080100365108</v>
      </c>
      <c r="B42418" t="s">
        <v>39803</v>
      </c>
    </row>
    <row r="42419" spans="1:2">
      <c r="A42419" s="1">
        <v>2080100365115</v>
      </c>
      <c r="B42419" t="s">
        <v>39804</v>
      </c>
    </row>
    <row r="42420" spans="1:2">
      <c r="A42420" s="1">
        <v>2080100365122</v>
      </c>
      <c r="B42420" t="s">
        <v>39805</v>
      </c>
    </row>
    <row r="42421" spans="1:2">
      <c r="A42421" s="1">
        <v>2080100365139</v>
      </c>
      <c r="B42421" t="s">
        <v>39806</v>
      </c>
    </row>
    <row r="42422" spans="1:2">
      <c r="A42422" s="1">
        <v>2080100365146</v>
      </c>
      <c r="B42422" t="s">
        <v>39807</v>
      </c>
    </row>
    <row r="42423" spans="1:2">
      <c r="A42423" s="1">
        <v>2080100365153</v>
      </c>
      <c r="B42423" t="s">
        <v>39808</v>
      </c>
    </row>
    <row r="42424" spans="1:2">
      <c r="A42424" s="1">
        <v>2080100365160</v>
      </c>
      <c r="B42424" t="s">
        <v>39809</v>
      </c>
    </row>
    <row r="42425" spans="1:2">
      <c r="A42425" s="1">
        <v>2080100365177</v>
      </c>
      <c r="B42425" t="s">
        <v>39810</v>
      </c>
    </row>
    <row r="42426" spans="1:2">
      <c r="A42426" s="1">
        <v>2080100365184</v>
      </c>
      <c r="B42426" t="s">
        <v>39811</v>
      </c>
    </row>
    <row r="42427" spans="1:2">
      <c r="A42427" s="1">
        <v>2080100365191</v>
      </c>
      <c r="B42427" t="s">
        <v>39812</v>
      </c>
    </row>
    <row r="42428" spans="1:2">
      <c r="A42428" s="1">
        <v>2080100365207</v>
      </c>
      <c r="B42428" t="s">
        <v>39813</v>
      </c>
    </row>
    <row r="42429" spans="1:2">
      <c r="A42429" s="1">
        <v>2080100365214</v>
      </c>
      <c r="B42429" t="s">
        <v>39814</v>
      </c>
    </row>
    <row r="42430" spans="1:2">
      <c r="A42430" s="1">
        <v>2080100365221</v>
      </c>
      <c r="B42430" t="s">
        <v>39815</v>
      </c>
    </row>
    <row r="42431" spans="1:2">
      <c r="A42431" s="1">
        <v>2080100365238</v>
      </c>
      <c r="B42431" t="s">
        <v>39816</v>
      </c>
    </row>
    <row r="42432" spans="1:2">
      <c r="A42432" s="1">
        <v>2080100365245</v>
      </c>
      <c r="B42432" t="s">
        <v>39817</v>
      </c>
    </row>
    <row r="42433" spans="1:2">
      <c r="A42433" s="1">
        <v>2080100365252</v>
      </c>
      <c r="B42433" t="s">
        <v>39818</v>
      </c>
    </row>
    <row r="42434" spans="1:2">
      <c r="A42434" s="1">
        <v>2080100365269</v>
      </c>
      <c r="B42434" t="s">
        <v>39819</v>
      </c>
    </row>
    <row r="42435" spans="1:2">
      <c r="A42435" s="1">
        <v>2080100365276</v>
      </c>
      <c r="B42435" t="s">
        <v>39820</v>
      </c>
    </row>
    <row r="42436" spans="1:2">
      <c r="A42436" s="1">
        <v>2080100365283</v>
      </c>
      <c r="B42436" t="s">
        <v>39821</v>
      </c>
    </row>
    <row r="42437" spans="1:2">
      <c r="A42437" s="1">
        <v>2080100365290</v>
      </c>
      <c r="B42437" t="s">
        <v>39822</v>
      </c>
    </row>
    <row r="42438" spans="1:2">
      <c r="A42438" s="1">
        <v>2080100365306</v>
      </c>
      <c r="B42438" t="s">
        <v>39823</v>
      </c>
    </row>
    <row r="42439" spans="1:2">
      <c r="A42439" s="1">
        <v>2080100365313</v>
      </c>
      <c r="B42439" t="s">
        <v>39824</v>
      </c>
    </row>
    <row r="42440" spans="1:2">
      <c r="A42440" s="1">
        <v>2080100365320</v>
      </c>
      <c r="B42440" t="s">
        <v>39825</v>
      </c>
    </row>
    <row r="42441" spans="1:2">
      <c r="A42441" s="1">
        <v>2080100365337</v>
      </c>
      <c r="B42441" t="s">
        <v>39826</v>
      </c>
    </row>
    <row r="42442" spans="1:2">
      <c r="A42442" s="1">
        <v>2080100365344</v>
      </c>
      <c r="B42442" t="s">
        <v>39827</v>
      </c>
    </row>
    <row r="42443" spans="1:2">
      <c r="A42443" s="1">
        <v>2080100365351</v>
      </c>
      <c r="B42443" t="s">
        <v>39828</v>
      </c>
    </row>
    <row r="42444" spans="1:2">
      <c r="A42444" s="1">
        <v>2080100365368</v>
      </c>
      <c r="B42444" t="s">
        <v>39829</v>
      </c>
    </row>
    <row r="42445" spans="1:2">
      <c r="A42445" s="1">
        <v>2080100365375</v>
      </c>
      <c r="B42445" t="s">
        <v>39830</v>
      </c>
    </row>
    <row r="42446" spans="1:2">
      <c r="A42446" s="1">
        <v>2080100365382</v>
      </c>
      <c r="B42446" t="s">
        <v>39831</v>
      </c>
    </row>
    <row r="42447" spans="1:2">
      <c r="A42447" s="1">
        <v>2080100365399</v>
      </c>
      <c r="B42447" t="s">
        <v>39832</v>
      </c>
    </row>
    <row r="42448" spans="1:2">
      <c r="A42448" s="1">
        <v>2080100365405</v>
      </c>
      <c r="B42448" t="s">
        <v>39833</v>
      </c>
    </row>
    <row r="42449" spans="1:2">
      <c r="A42449" s="1">
        <v>2080100365412</v>
      </c>
      <c r="B42449" t="s">
        <v>39834</v>
      </c>
    </row>
    <row r="42450" spans="1:2">
      <c r="A42450" s="1">
        <v>2080100365429</v>
      </c>
      <c r="B42450" t="s">
        <v>39835</v>
      </c>
    </row>
    <row r="42451" spans="1:2">
      <c r="A42451" s="1">
        <v>2080100365436</v>
      </c>
      <c r="B42451" t="s">
        <v>39836</v>
      </c>
    </row>
    <row r="42452" spans="1:2">
      <c r="A42452" s="1">
        <v>2080100365443</v>
      </c>
      <c r="B42452" t="s">
        <v>39837</v>
      </c>
    </row>
    <row r="42453" spans="1:2">
      <c r="A42453" s="1">
        <v>2080100365450</v>
      </c>
      <c r="B42453" t="s">
        <v>39838</v>
      </c>
    </row>
    <row r="42454" spans="1:2">
      <c r="A42454" s="1">
        <v>2080100365467</v>
      </c>
      <c r="B42454" t="s">
        <v>39839</v>
      </c>
    </row>
    <row r="42455" spans="1:2">
      <c r="A42455" s="1">
        <v>2080100365474</v>
      </c>
      <c r="B42455" t="s">
        <v>39840</v>
      </c>
    </row>
    <row r="42456" spans="1:2">
      <c r="A42456" s="1">
        <v>2080100365481</v>
      </c>
      <c r="B42456" t="s">
        <v>39841</v>
      </c>
    </row>
    <row r="42457" spans="1:2">
      <c r="A42457" s="1">
        <v>2080100365498</v>
      </c>
      <c r="B42457" t="s">
        <v>39842</v>
      </c>
    </row>
    <row r="42458" spans="1:2">
      <c r="A42458" s="1">
        <v>2080100365504</v>
      </c>
      <c r="B42458" t="s">
        <v>39843</v>
      </c>
    </row>
    <row r="42459" spans="1:2">
      <c r="A42459" s="1">
        <v>2080100365511</v>
      </c>
      <c r="B42459" t="s">
        <v>39844</v>
      </c>
    </row>
    <row r="42460" spans="1:2">
      <c r="A42460" s="1">
        <v>2080100365528</v>
      </c>
      <c r="B42460" t="s">
        <v>39845</v>
      </c>
    </row>
    <row r="42461" spans="1:2">
      <c r="A42461" s="1">
        <v>2080100365535</v>
      </c>
      <c r="B42461" t="s">
        <v>39846</v>
      </c>
    </row>
    <row r="42462" spans="1:2">
      <c r="A42462" s="1">
        <v>2080100365542</v>
      </c>
      <c r="B42462" t="s">
        <v>39847</v>
      </c>
    </row>
    <row r="42463" spans="1:2">
      <c r="A42463" s="1">
        <v>2080100365559</v>
      </c>
      <c r="B42463" t="s">
        <v>39848</v>
      </c>
    </row>
    <row r="42464" spans="1:2">
      <c r="A42464" s="1">
        <v>2080100365566</v>
      </c>
      <c r="B42464" t="s">
        <v>39849</v>
      </c>
    </row>
    <row r="42465" spans="1:2">
      <c r="A42465" s="1">
        <v>2080100365573</v>
      </c>
      <c r="B42465" t="s">
        <v>39850</v>
      </c>
    </row>
    <row r="42466" spans="1:2">
      <c r="A42466" s="1">
        <v>2080100365580</v>
      </c>
      <c r="B42466" t="s">
        <v>39851</v>
      </c>
    </row>
    <row r="42467" spans="1:2">
      <c r="A42467" s="1">
        <v>2080100365597</v>
      </c>
      <c r="B42467" t="s">
        <v>39852</v>
      </c>
    </row>
    <row r="42468" spans="1:2">
      <c r="A42468" s="1">
        <v>2080100365603</v>
      </c>
      <c r="B42468" t="s">
        <v>39853</v>
      </c>
    </row>
    <row r="42469" spans="1:2">
      <c r="A42469" s="1">
        <v>2080100365610</v>
      </c>
      <c r="B42469" t="s">
        <v>39854</v>
      </c>
    </row>
    <row r="42470" spans="1:2">
      <c r="A42470" s="1">
        <v>2080100365627</v>
      </c>
      <c r="B42470" t="s">
        <v>39855</v>
      </c>
    </row>
    <row r="42471" spans="1:2">
      <c r="A42471" s="1">
        <v>2080100365634</v>
      </c>
      <c r="B42471" t="s">
        <v>39856</v>
      </c>
    </row>
    <row r="42472" spans="1:2">
      <c r="A42472" s="1">
        <v>2080100365641</v>
      </c>
      <c r="B42472" t="s">
        <v>39857</v>
      </c>
    </row>
    <row r="42473" spans="1:2">
      <c r="A42473" s="1">
        <v>2080100365658</v>
      </c>
      <c r="B42473" t="s">
        <v>39858</v>
      </c>
    </row>
    <row r="42474" spans="1:2">
      <c r="A42474" s="1">
        <v>2080100365665</v>
      </c>
      <c r="B42474" t="s">
        <v>39859</v>
      </c>
    </row>
    <row r="42475" spans="1:2">
      <c r="A42475" s="1">
        <v>2080100365672</v>
      </c>
      <c r="B42475" t="s">
        <v>39860</v>
      </c>
    </row>
    <row r="42476" spans="1:2">
      <c r="A42476" s="1">
        <v>2080100365689</v>
      </c>
      <c r="B42476" t="s">
        <v>39861</v>
      </c>
    </row>
    <row r="42477" spans="1:2">
      <c r="A42477" s="1">
        <v>2080100365696</v>
      </c>
      <c r="B42477" t="s">
        <v>39862</v>
      </c>
    </row>
    <row r="42478" spans="1:2">
      <c r="A42478" s="1">
        <v>2080100365702</v>
      </c>
      <c r="B42478" t="s">
        <v>39863</v>
      </c>
    </row>
    <row r="42479" spans="1:2">
      <c r="A42479" s="1">
        <v>2080100365719</v>
      </c>
      <c r="B42479" t="s">
        <v>39864</v>
      </c>
    </row>
    <row r="42480" spans="1:2">
      <c r="A42480" s="1">
        <v>2080100365726</v>
      </c>
      <c r="B42480" t="s">
        <v>39865</v>
      </c>
    </row>
    <row r="42481" spans="1:2">
      <c r="A42481" s="1">
        <v>2080100365733</v>
      </c>
      <c r="B42481" t="s">
        <v>39866</v>
      </c>
    </row>
    <row r="42482" spans="1:2">
      <c r="A42482" s="1">
        <v>2080100365740</v>
      </c>
      <c r="B42482" t="s">
        <v>39867</v>
      </c>
    </row>
    <row r="42483" spans="1:2">
      <c r="A42483" s="1">
        <v>2080100365757</v>
      </c>
      <c r="B42483" t="s">
        <v>39868</v>
      </c>
    </row>
    <row r="42484" spans="1:2">
      <c r="A42484" s="1">
        <v>2080100365764</v>
      </c>
      <c r="B42484" t="s">
        <v>39869</v>
      </c>
    </row>
    <row r="42485" spans="1:2">
      <c r="A42485" s="1">
        <v>2080100365771</v>
      </c>
      <c r="B42485" t="s">
        <v>39870</v>
      </c>
    </row>
    <row r="42486" spans="1:2">
      <c r="A42486" s="1">
        <v>2080100365788</v>
      </c>
      <c r="B42486" t="s">
        <v>39871</v>
      </c>
    </row>
    <row r="42487" spans="1:2">
      <c r="A42487" s="1">
        <v>2080100365795</v>
      </c>
      <c r="B42487" t="s">
        <v>39872</v>
      </c>
    </row>
    <row r="42488" spans="1:2">
      <c r="A42488" s="1">
        <v>2080100365801</v>
      </c>
      <c r="B42488" t="s">
        <v>39873</v>
      </c>
    </row>
    <row r="42489" spans="1:2">
      <c r="A42489" s="1">
        <v>2080100365818</v>
      </c>
      <c r="B42489" t="s">
        <v>39874</v>
      </c>
    </row>
    <row r="42490" spans="1:2">
      <c r="A42490" s="1">
        <v>2080100365825</v>
      </c>
      <c r="B42490" t="s">
        <v>39875</v>
      </c>
    </row>
    <row r="42491" spans="1:2">
      <c r="A42491" s="1">
        <v>2080100365832</v>
      </c>
      <c r="B42491" t="s">
        <v>39876</v>
      </c>
    </row>
    <row r="42492" spans="1:2">
      <c r="A42492" s="1">
        <v>2080100365849</v>
      </c>
      <c r="B42492" t="s">
        <v>39877</v>
      </c>
    </row>
    <row r="42493" spans="1:2">
      <c r="A42493" s="1">
        <v>2080100365856</v>
      </c>
      <c r="B42493" t="s">
        <v>39878</v>
      </c>
    </row>
    <row r="42494" spans="1:2">
      <c r="A42494" s="1">
        <v>2080100365863</v>
      </c>
      <c r="B42494" t="s">
        <v>39879</v>
      </c>
    </row>
    <row r="42495" spans="1:2">
      <c r="A42495" s="1">
        <v>2080100365870</v>
      </c>
      <c r="B42495" t="s">
        <v>39880</v>
      </c>
    </row>
    <row r="42496" spans="1:2">
      <c r="A42496" s="1">
        <v>2080100365887</v>
      </c>
      <c r="B42496" t="s">
        <v>39881</v>
      </c>
    </row>
    <row r="42497" spans="1:2">
      <c r="A42497" s="1">
        <v>2080100365894</v>
      </c>
      <c r="B42497" t="s">
        <v>39882</v>
      </c>
    </row>
    <row r="42498" spans="1:2">
      <c r="A42498" s="1">
        <v>2080100365900</v>
      </c>
      <c r="B42498" t="s">
        <v>39883</v>
      </c>
    </row>
    <row r="42499" spans="1:2">
      <c r="A42499" s="1">
        <v>2080100365917</v>
      </c>
      <c r="B42499" t="s">
        <v>39884</v>
      </c>
    </row>
    <row r="42500" spans="1:2">
      <c r="A42500" s="1">
        <v>2080100365924</v>
      </c>
      <c r="B42500" t="s">
        <v>39885</v>
      </c>
    </row>
    <row r="42501" spans="1:2">
      <c r="A42501" s="1">
        <v>2080100365931</v>
      </c>
      <c r="B42501" t="s">
        <v>39886</v>
      </c>
    </row>
    <row r="42502" spans="1:2">
      <c r="A42502" s="1">
        <v>2080100365948</v>
      </c>
      <c r="B42502" t="s">
        <v>39887</v>
      </c>
    </row>
    <row r="42503" spans="1:2">
      <c r="A42503" s="1">
        <v>2080100365955</v>
      </c>
      <c r="B42503" t="s">
        <v>39888</v>
      </c>
    </row>
    <row r="42504" spans="1:2">
      <c r="A42504" s="1">
        <v>2080100365962</v>
      </c>
      <c r="B42504" t="s">
        <v>39889</v>
      </c>
    </row>
    <row r="42505" spans="1:2">
      <c r="A42505" s="1">
        <v>2080100365979</v>
      </c>
      <c r="B42505" t="s">
        <v>39890</v>
      </c>
    </row>
    <row r="42506" spans="1:2">
      <c r="A42506" s="1">
        <v>2080100365986</v>
      </c>
      <c r="B42506" t="s">
        <v>39891</v>
      </c>
    </row>
    <row r="42507" spans="1:2">
      <c r="A42507" s="1">
        <v>2080100365993</v>
      </c>
      <c r="B42507" t="s">
        <v>39892</v>
      </c>
    </row>
    <row r="42508" spans="1:2">
      <c r="A42508" s="1">
        <v>2080100366006</v>
      </c>
      <c r="B42508" t="s">
        <v>39893</v>
      </c>
    </row>
    <row r="42509" spans="1:2">
      <c r="A42509" s="1">
        <v>2080100366013</v>
      </c>
      <c r="B42509" t="s">
        <v>39894</v>
      </c>
    </row>
    <row r="42510" spans="1:2">
      <c r="A42510" s="1">
        <v>2080100366020</v>
      </c>
      <c r="B42510" t="s">
        <v>39895</v>
      </c>
    </row>
    <row r="42511" spans="1:2">
      <c r="A42511" s="1">
        <v>2080100366037</v>
      </c>
      <c r="B42511" t="s">
        <v>39896</v>
      </c>
    </row>
    <row r="42512" spans="1:2">
      <c r="A42512" s="1">
        <v>2080100366044</v>
      </c>
      <c r="B42512" t="s">
        <v>39897</v>
      </c>
    </row>
    <row r="42513" spans="1:2">
      <c r="A42513" s="1">
        <v>2080100366051</v>
      </c>
      <c r="B42513" t="s">
        <v>39898</v>
      </c>
    </row>
    <row r="42514" spans="1:2">
      <c r="A42514" s="1">
        <v>2080100366068</v>
      </c>
      <c r="B42514" t="s">
        <v>39899</v>
      </c>
    </row>
    <row r="42515" spans="1:2">
      <c r="A42515" s="1">
        <v>2080100366075</v>
      </c>
      <c r="B42515" t="s">
        <v>39900</v>
      </c>
    </row>
    <row r="42516" spans="1:2">
      <c r="A42516" s="1">
        <v>2080100366082</v>
      </c>
      <c r="B42516" t="s">
        <v>39901</v>
      </c>
    </row>
    <row r="42517" spans="1:2">
      <c r="A42517" s="1">
        <v>2080100366099</v>
      </c>
      <c r="B42517" t="s">
        <v>39902</v>
      </c>
    </row>
    <row r="42518" spans="1:2">
      <c r="A42518" s="1">
        <v>2080100366105</v>
      </c>
      <c r="B42518" t="s">
        <v>39903</v>
      </c>
    </row>
    <row r="42519" spans="1:2">
      <c r="A42519" s="1">
        <v>2080100366112</v>
      </c>
      <c r="B42519" t="s">
        <v>39904</v>
      </c>
    </row>
    <row r="42520" spans="1:2">
      <c r="A42520" s="1">
        <v>2080100366129</v>
      </c>
      <c r="B42520" t="s">
        <v>39905</v>
      </c>
    </row>
    <row r="42521" spans="1:2">
      <c r="A42521" s="1">
        <v>2080100366136</v>
      </c>
      <c r="B42521" t="s">
        <v>39906</v>
      </c>
    </row>
    <row r="42522" spans="1:2">
      <c r="A42522" s="1">
        <v>2080100366143</v>
      </c>
      <c r="B42522" t="s">
        <v>39907</v>
      </c>
    </row>
    <row r="42523" spans="1:2">
      <c r="A42523" s="1">
        <v>2080100366150</v>
      </c>
      <c r="B42523" t="s">
        <v>39908</v>
      </c>
    </row>
    <row r="42524" spans="1:2">
      <c r="A42524" s="1">
        <v>2080100366167</v>
      </c>
      <c r="B42524" t="s">
        <v>39909</v>
      </c>
    </row>
    <row r="42525" spans="1:2">
      <c r="A42525" s="1">
        <v>2080100366174</v>
      </c>
      <c r="B42525" t="s">
        <v>39910</v>
      </c>
    </row>
    <row r="42526" spans="1:2">
      <c r="A42526" s="1">
        <v>2080100366181</v>
      </c>
      <c r="B42526" t="s">
        <v>39911</v>
      </c>
    </row>
    <row r="42527" spans="1:2">
      <c r="A42527" s="1">
        <v>2080100366198</v>
      </c>
      <c r="B42527" t="s">
        <v>39912</v>
      </c>
    </row>
    <row r="42528" spans="1:2">
      <c r="A42528" s="1">
        <v>2080100366204</v>
      </c>
      <c r="B42528" t="s">
        <v>39913</v>
      </c>
    </row>
    <row r="42529" spans="1:2">
      <c r="A42529" s="1">
        <v>2080100366211</v>
      </c>
      <c r="B42529" t="s">
        <v>39914</v>
      </c>
    </row>
    <row r="42530" spans="1:2">
      <c r="A42530" s="1">
        <v>2080100366228</v>
      </c>
      <c r="B42530" t="s">
        <v>39915</v>
      </c>
    </row>
    <row r="42531" spans="1:2">
      <c r="A42531" s="1">
        <v>2080100366235</v>
      </c>
      <c r="B42531" t="s">
        <v>39916</v>
      </c>
    </row>
    <row r="42532" spans="1:2">
      <c r="A42532" s="1">
        <v>2080100366242</v>
      </c>
      <c r="B42532" t="s">
        <v>39917</v>
      </c>
    </row>
    <row r="42533" spans="1:2">
      <c r="A42533" s="1">
        <v>2080100366259</v>
      </c>
      <c r="B42533" t="s">
        <v>39918</v>
      </c>
    </row>
    <row r="42534" spans="1:2">
      <c r="A42534" s="1">
        <v>2080100366266</v>
      </c>
      <c r="B42534" t="s">
        <v>39919</v>
      </c>
    </row>
    <row r="42535" spans="1:2">
      <c r="A42535" s="1">
        <v>2080100366273</v>
      </c>
      <c r="B42535" t="s">
        <v>39920</v>
      </c>
    </row>
    <row r="42536" spans="1:2">
      <c r="A42536" s="1">
        <v>2080100366280</v>
      </c>
      <c r="B42536" t="s">
        <v>39921</v>
      </c>
    </row>
    <row r="42537" spans="1:2">
      <c r="A42537" s="1">
        <v>2080100366297</v>
      </c>
      <c r="B42537" t="s">
        <v>39922</v>
      </c>
    </row>
    <row r="42538" spans="1:2">
      <c r="A42538" s="1">
        <v>2080100366303</v>
      </c>
      <c r="B42538" t="s">
        <v>39923</v>
      </c>
    </row>
    <row r="42539" spans="1:2">
      <c r="A42539" s="1">
        <v>2080100366310</v>
      </c>
      <c r="B42539" t="s">
        <v>39924</v>
      </c>
    </row>
    <row r="42540" spans="1:2">
      <c r="A42540" s="1">
        <v>2080100366327</v>
      </c>
      <c r="B42540" t="s">
        <v>39925</v>
      </c>
    </row>
    <row r="42541" spans="1:2">
      <c r="A42541" s="1">
        <v>2080100366334</v>
      </c>
      <c r="B42541" t="s">
        <v>39926</v>
      </c>
    </row>
    <row r="42542" spans="1:2">
      <c r="A42542" s="1">
        <v>2080100366341</v>
      </c>
      <c r="B42542" t="s">
        <v>39927</v>
      </c>
    </row>
    <row r="42543" spans="1:2">
      <c r="A42543" s="1">
        <v>2080100366358</v>
      </c>
      <c r="B42543" t="s">
        <v>39928</v>
      </c>
    </row>
    <row r="42544" spans="1:2">
      <c r="A42544" s="1">
        <v>2080100366365</v>
      </c>
      <c r="B42544" t="s">
        <v>39929</v>
      </c>
    </row>
    <row r="42545" spans="1:2">
      <c r="A42545" s="1">
        <v>2080100366372</v>
      </c>
      <c r="B42545" t="s">
        <v>39930</v>
      </c>
    </row>
    <row r="42546" spans="1:2">
      <c r="A42546" s="1">
        <v>2080100366389</v>
      </c>
      <c r="B42546" t="s">
        <v>39931</v>
      </c>
    </row>
    <row r="42547" spans="1:2">
      <c r="A42547" s="1">
        <v>2080100366396</v>
      </c>
      <c r="B42547" t="s">
        <v>39932</v>
      </c>
    </row>
    <row r="42548" spans="1:2">
      <c r="A42548" s="1">
        <v>2080100366402</v>
      </c>
      <c r="B42548" t="s">
        <v>39933</v>
      </c>
    </row>
    <row r="42549" spans="1:2">
      <c r="A42549" s="1">
        <v>2080100366419</v>
      </c>
      <c r="B42549" t="s">
        <v>39934</v>
      </c>
    </row>
    <row r="42550" spans="1:2">
      <c r="A42550" s="1">
        <v>2080100366426</v>
      </c>
      <c r="B42550" t="s">
        <v>39935</v>
      </c>
    </row>
    <row r="42551" spans="1:2">
      <c r="A42551" s="1">
        <v>2080100366433</v>
      </c>
      <c r="B42551" t="s">
        <v>39936</v>
      </c>
    </row>
    <row r="42552" spans="1:2">
      <c r="A42552" s="1">
        <v>2080100366440</v>
      </c>
      <c r="B42552" t="s">
        <v>39937</v>
      </c>
    </row>
    <row r="42553" spans="1:2">
      <c r="A42553" s="1">
        <v>2080100366457</v>
      </c>
      <c r="B42553" t="s">
        <v>39938</v>
      </c>
    </row>
    <row r="42554" spans="1:2">
      <c r="A42554" s="1">
        <v>2080100366464</v>
      </c>
      <c r="B42554" t="s">
        <v>39939</v>
      </c>
    </row>
    <row r="42555" spans="1:2">
      <c r="A42555" s="1">
        <v>2080100366471</v>
      </c>
      <c r="B42555" t="s">
        <v>39940</v>
      </c>
    </row>
    <row r="42556" spans="1:2">
      <c r="A42556" s="1">
        <v>2080100366488</v>
      </c>
      <c r="B42556" t="s">
        <v>39941</v>
      </c>
    </row>
    <row r="42557" spans="1:2">
      <c r="A42557" s="1">
        <v>2080100366495</v>
      </c>
      <c r="B42557" t="s">
        <v>39942</v>
      </c>
    </row>
    <row r="42558" spans="1:2">
      <c r="A42558" s="1">
        <v>2080100366501</v>
      </c>
      <c r="B42558" t="s">
        <v>39943</v>
      </c>
    </row>
    <row r="42559" spans="1:2">
      <c r="A42559" s="1">
        <v>2080100366518</v>
      </c>
      <c r="B42559" t="s">
        <v>39944</v>
      </c>
    </row>
    <row r="42560" spans="1:2">
      <c r="A42560" s="1">
        <v>2080100366525</v>
      </c>
      <c r="B42560" t="s">
        <v>39945</v>
      </c>
    </row>
    <row r="42561" spans="1:2">
      <c r="A42561" s="1">
        <v>2080100366532</v>
      </c>
      <c r="B42561" t="s">
        <v>39946</v>
      </c>
    </row>
    <row r="42562" spans="1:2">
      <c r="A42562" s="1">
        <v>2080100366549</v>
      </c>
      <c r="B42562" t="s">
        <v>39947</v>
      </c>
    </row>
    <row r="42563" spans="1:2">
      <c r="A42563" s="1">
        <v>2080100366556</v>
      </c>
      <c r="B42563" t="s">
        <v>39948</v>
      </c>
    </row>
    <row r="42564" spans="1:2">
      <c r="A42564" s="1">
        <v>2080100366563</v>
      </c>
      <c r="B42564" t="s">
        <v>39949</v>
      </c>
    </row>
    <row r="42565" spans="1:2">
      <c r="A42565" s="1">
        <v>2080100366570</v>
      </c>
      <c r="B42565" t="s">
        <v>39950</v>
      </c>
    </row>
    <row r="42566" spans="1:2">
      <c r="A42566" s="1">
        <v>2080100366587</v>
      </c>
      <c r="B42566" t="s">
        <v>39951</v>
      </c>
    </row>
    <row r="42567" spans="1:2">
      <c r="A42567" s="1">
        <v>2080100366594</v>
      </c>
      <c r="B42567" t="s">
        <v>39952</v>
      </c>
    </row>
    <row r="42568" spans="1:2">
      <c r="A42568" s="1">
        <v>2080100366600</v>
      </c>
      <c r="B42568" t="s">
        <v>39953</v>
      </c>
    </row>
    <row r="42569" spans="1:2">
      <c r="A42569" s="1">
        <v>2080100366617</v>
      </c>
      <c r="B42569" t="s">
        <v>39954</v>
      </c>
    </row>
    <row r="42570" spans="1:2">
      <c r="A42570" s="1">
        <v>2080100366624</v>
      </c>
      <c r="B42570" t="s">
        <v>39955</v>
      </c>
    </row>
    <row r="42571" spans="1:2">
      <c r="A42571" s="1">
        <v>2080100366631</v>
      </c>
      <c r="B42571" t="s">
        <v>39956</v>
      </c>
    </row>
    <row r="42572" spans="1:2">
      <c r="A42572" s="1">
        <v>2080100366648</v>
      </c>
      <c r="B42572" t="s">
        <v>39957</v>
      </c>
    </row>
    <row r="42573" spans="1:2">
      <c r="A42573" s="1">
        <v>2080100366655</v>
      </c>
      <c r="B42573" t="s">
        <v>39958</v>
      </c>
    </row>
    <row r="42574" spans="1:2">
      <c r="A42574" s="1">
        <v>2080100366662</v>
      </c>
      <c r="B42574" t="s">
        <v>39959</v>
      </c>
    </row>
    <row r="42575" spans="1:2">
      <c r="A42575" s="1">
        <v>2080100366679</v>
      </c>
      <c r="B42575" t="s">
        <v>39960</v>
      </c>
    </row>
    <row r="42576" spans="1:2">
      <c r="A42576" s="1">
        <v>2080100366686</v>
      </c>
      <c r="B42576" t="s">
        <v>39961</v>
      </c>
    </row>
    <row r="42577" spans="1:2">
      <c r="A42577" s="1">
        <v>2080100366693</v>
      </c>
      <c r="B42577" t="s">
        <v>39962</v>
      </c>
    </row>
    <row r="42578" spans="1:2">
      <c r="A42578" s="1">
        <v>2080100366709</v>
      </c>
      <c r="B42578" t="s">
        <v>39963</v>
      </c>
    </row>
    <row r="42579" spans="1:2">
      <c r="A42579" s="1">
        <v>2080100366716</v>
      </c>
      <c r="B42579" t="s">
        <v>39964</v>
      </c>
    </row>
    <row r="42580" spans="1:2">
      <c r="A42580" s="1">
        <v>2080100366723</v>
      </c>
      <c r="B42580" t="s">
        <v>39965</v>
      </c>
    </row>
    <row r="42581" spans="1:2">
      <c r="A42581" s="1">
        <v>2080100366730</v>
      </c>
      <c r="B42581" t="s">
        <v>39966</v>
      </c>
    </row>
    <row r="42582" spans="1:2">
      <c r="A42582" s="1">
        <v>2080100366747</v>
      </c>
      <c r="B42582" t="s">
        <v>39967</v>
      </c>
    </row>
    <row r="42583" spans="1:2">
      <c r="A42583" s="1">
        <v>2080100366754</v>
      </c>
      <c r="B42583" t="s">
        <v>39968</v>
      </c>
    </row>
    <row r="42584" spans="1:2">
      <c r="A42584" s="1">
        <v>2080100366761</v>
      </c>
      <c r="B42584" t="s">
        <v>39969</v>
      </c>
    </row>
    <row r="42585" spans="1:2">
      <c r="A42585" s="1">
        <v>2080100366778</v>
      </c>
      <c r="B42585" t="s">
        <v>39970</v>
      </c>
    </row>
    <row r="42586" spans="1:2">
      <c r="A42586" s="1">
        <v>2080100366785</v>
      </c>
      <c r="B42586" t="s">
        <v>39971</v>
      </c>
    </row>
    <row r="42587" spans="1:2">
      <c r="A42587" s="1">
        <v>2080100366792</v>
      </c>
      <c r="B42587" t="s">
        <v>39972</v>
      </c>
    </row>
    <row r="42588" spans="1:2">
      <c r="A42588" s="1">
        <v>2080100366808</v>
      </c>
      <c r="B42588" t="s">
        <v>39973</v>
      </c>
    </row>
    <row r="42589" spans="1:2">
      <c r="A42589" s="1">
        <v>2080100366815</v>
      </c>
      <c r="B42589" t="s">
        <v>39974</v>
      </c>
    </row>
    <row r="42590" spans="1:2">
      <c r="A42590" s="1">
        <v>2080100366822</v>
      </c>
      <c r="B42590" t="s">
        <v>39975</v>
      </c>
    </row>
    <row r="42591" spans="1:2">
      <c r="A42591" s="1">
        <v>2080100366839</v>
      </c>
      <c r="B42591" t="s">
        <v>39976</v>
      </c>
    </row>
    <row r="42592" spans="1:2">
      <c r="A42592" s="1">
        <v>2080100366846</v>
      </c>
      <c r="B42592" t="s">
        <v>39977</v>
      </c>
    </row>
    <row r="42593" spans="1:2">
      <c r="A42593" s="1">
        <v>2080100366853</v>
      </c>
      <c r="B42593" t="s">
        <v>39978</v>
      </c>
    </row>
    <row r="42594" spans="1:2">
      <c r="A42594" s="1">
        <v>2080100366860</v>
      </c>
      <c r="B42594" t="s">
        <v>39979</v>
      </c>
    </row>
    <row r="42595" spans="1:2">
      <c r="A42595" s="1">
        <v>2080100366877</v>
      </c>
      <c r="B42595" t="s">
        <v>39980</v>
      </c>
    </row>
    <row r="42596" spans="1:2">
      <c r="A42596" s="1">
        <v>2080100366884</v>
      </c>
      <c r="B42596" t="s">
        <v>39981</v>
      </c>
    </row>
    <row r="42597" spans="1:2">
      <c r="A42597" s="1">
        <v>2080100366891</v>
      </c>
      <c r="B42597" t="s">
        <v>39982</v>
      </c>
    </row>
    <row r="42598" spans="1:2">
      <c r="A42598" s="1">
        <v>2080100366907</v>
      </c>
      <c r="B42598" t="s">
        <v>39983</v>
      </c>
    </row>
    <row r="42599" spans="1:2">
      <c r="A42599" s="1">
        <v>2080100366914</v>
      </c>
      <c r="B42599" t="s">
        <v>39984</v>
      </c>
    </row>
    <row r="42600" spans="1:2">
      <c r="A42600" s="1">
        <v>2080100366921</v>
      </c>
      <c r="B42600" t="s">
        <v>39985</v>
      </c>
    </row>
    <row r="42601" spans="1:2">
      <c r="A42601" s="1">
        <v>2080100366938</v>
      </c>
      <c r="B42601" t="s">
        <v>39986</v>
      </c>
    </row>
    <row r="42602" spans="1:2">
      <c r="A42602" s="1">
        <v>2080100366945</v>
      </c>
      <c r="B42602" t="s">
        <v>39987</v>
      </c>
    </row>
    <row r="42603" spans="1:2">
      <c r="A42603" s="1">
        <v>2080100366952</v>
      </c>
      <c r="B42603" t="s">
        <v>39988</v>
      </c>
    </row>
    <row r="42604" spans="1:2">
      <c r="A42604" s="1">
        <v>2080100366969</v>
      </c>
      <c r="B42604" t="s">
        <v>39989</v>
      </c>
    </row>
    <row r="42605" spans="1:2">
      <c r="A42605" s="1">
        <v>2080100366976</v>
      </c>
      <c r="B42605" t="s">
        <v>39990</v>
      </c>
    </row>
    <row r="42606" spans="1:2">
      <c r="A42606" s="1">
        <v>2080100366983</v>
      </c>
      <c r="B42606" t="s">
        <v>39991</v>
      </c>
    </row>
    <row r="42607" spans="1:2">
      <c r="A42607" s="1">
        <v>2080100366990</v>
      </c>
      <c r="B42607" t="s">
        <v>39992</v>
      </c>
    </row>
    <row r="42608" spans="1:2">
      <c r="A42608" s="1">
        <v>2080100367003</v>
      </c>
      <c r="B42608" t="s">
        <v>39993</v>
      </c>
    </row>
    <row r="42609" spans="1:2">
      <c r="A42609" s="1">
        <v>2080100367010</v>
      </c>
      <c r="B42609" t="s">
        <v>39994</v>
      </c>
    </row>
    <row r="42610" spans="1:2">
      <c r="A42610" s="1">
        <v>2080100367027</v>
      </c>
      <c r="B42610" t="s">
        <v>39995</v>
      </c>
    </row>
    <row r="42611" spans="1:2">
      <c r="A42611" s="1">
        <v>2080100367034</v>
      </c>
      <c r="B42611" t="s">
        <v>39996</v>
      </c>
    </row>
    <row r="42612" spans="1:2">
      <c r="A42612" s="1">
        <v>2080100367041</v>
      </c>
      <c r="B42612" t="s">
        <v>39997</v>
      </c>
    </row>
    <row r="42613" spans="1:2">
      <c r="A42613" s="1">
        <v>2080100367058</v>
      </c>
      <c r="B42613" t="s">
        <v>39998</v>
      </c>
    </row>
    <row r="42614" spans="1:2">
      <c r="A42614" s="1">
        <v>2080100367065</v>
      </c>
      <c r="B42614" t="s">
        <v>39999</v>
      </c>
    </row>
    <row r="42615" spans="1:2">
      <c r="A42615" s="1">
        <v>2080100367072</v>
      </c>
      <c r="B42615" t="s">
        <v>40000</v>
      </c>
    </row>
    <row r="42616" spans="1:2">
      <c r="A42616" s="1">
        <v>2080100367089</v>
      </c>
      <c r="B42616" t="s">
        <v>40001</v>
      </c>
    </row>
    <row r="42617" spans="1:2">
      <c r="A42617" s="1">
        <v>2080100367096</v>
      </c>
      <c r="B42617" t="s">
        <v>40002</v>
      </c>
    </row>
    <row r="42618" spans="1:2">
      <c r="A42618" s="1">
        <v>2080100367102</v>
      </c>
      <c r="B42618" t="s">
        <v>40003</v>
      </c>
    </row>
    <row r="42619" spans="1:2">
      <c r="A42619" s="1">
        <v>2080100367119</v>
      </c>
      <c r="B42619" t="s">
        <v>40004</v>
      </c>
    </row>
    <row r="42620" spans="1:2">
      <c r="A42620" s="1">
        <v>2080100367126</v>
      </c>
      <c r="B42620" t="s">
        <v>40005</v>
      </c>
    </row>
    <row r="42621" spans="1:2">
      <c r="A42621" s="1">
        <v>2080100367133</v>
      </c>
      <c r="B42621" t="s">
        <v>40006</v>
      </c>
    </row>
    <row r="42622" spans="1:2">
      <c r="A42622" s="1">
        <v>2080100367140</v>
      </c>
      <c r="B42622" t="s">
        <v>40007</v>
      </c>
    </row>
    <row r="42623" spans="1:2">
      <c r="A42623" s="1">
        <v>2080100367157</v>
      </c>
      <c r="B42623" t="s">
        <v>40008</v>
      </c>
    </row>
    <row r="42624" spans="1:2">
      <c r="A42624" s="1">
        <v>2080100367164</v>
      </c>
      <c r="B42624" t="s">
        <v>40009</v>
      </c>
    </row>
    <row r="42625" spans="1:2">
      <c r="A42625" s="1">
        <v>2080100367171</v>
      </c>
      <c r="B42625" t="s">
        <v>40010</v>
      </c>
    </row>
    <row r="42626" spans="1:2">
      <c r="A42626" s="1">
        <v>2080100367188</v>
      </c>
      <c r="B42626" t="s">
        <v>40011</v>
      </c>
    </row>
    <row r="42627" spans="1:2">
      <c r="A42627" s="1">
        <v>2080100367195</v>
      </c>
      <c r="B42627" t="s">
        <v>40012</v>
      </c>
    </row>
    <row r="42628" spans="1:2">
      <c r="A42628" s="1">
        <v>2080100367201</v>
      </c>
      <c r="B42628" t="s">
        <v>40013</v>
      </c>
    </row>
    <row r="42629" spans="1:2">
      <c r="A42629" s="1">
        <v>2080100367218</v>
      </c>
      <c r="B42629" t="s">
        <v>40014</v>
      </c>
    </row>
    <row r="42630" spans="1:2">
      <c r="A42630" s="1">
        <v>2080100367225</v>
      </c>
      <c r="B42630" t="s">
        <v>40015</v>
      </c>
    </row>
    <row r="42631" spans="1:2">
      <c r="A42631" s="1">
        <v>2080100367232</v>
      </c>
      <c r="B42631" t="s">
        <v>40016</v>
      </c>
    </row>
    <row r="42632" spans="1:2">
      <c r="A42632" s="1">
        <v>2080100367249</v>
      </c>
      <c r="B42632" t="s">
        <v>40017</v>
      </c>
    </row>
    <row r="42633" spans="1:2">
      <c r="A42633" s="1">
        <v>2080100367256</v>
      </c>
      <c r="B42633" t="s">
        <v>40018</v>
      </c>
    </row>
    <row r="42634" spans="1:2">
      <c r="A42634" s="1">
        <v>2080100367263</v>
      </c>
      <c r="B42634" t="s">
        <v>40019</v>
      </c>
    </row>
    <row r="42635" spans="1:2">
      <c r="A42635" s="1">
        <v>2080100367270</v>
      </c>
      <c r="B42635" t="s">
        <v>40020</v>
      </c>
    </row>
    <row r="42636" spans="1:2">
      <c r="A42636" s="1">
        <v>2080100367287</v>
      </c>
      <c r="B42636" t="e">
        <f>+NKD-HANDLESET EL EL8061PB</f>
        <v>#NAME?</v>
      </c>
    </row>
    <row r="42637" spans="1:2">
      <c r="A42637" s="1">
        <v>2080100367294</v>
      </c>
      <c r="B42637" t="s">
        <v>40021</v>
      </c>
    </row>
    <row r="42638" spans="1:2">
      <c r="A42638" s="1">
        <v>2080100367300</v>
      </c>
      <c r="B42638" t="e">
        <f>+NKD-HANDLESET EL EL8051PB ANSI D3 (TUBULAR)</f>
        <v>#NAME?</v>
      </c>
    </row>
    <row r="42639" spans="1:2">
      <c r="A42639" s="1">
        <v>2080100367317</v>
      </c>
      <c r="B42639" t="s">
        <v>40022</v>
      </c>
    </row>
    <row r="42640" spans="1:2">
      <c r="A42640" s="1">
        <v>2080100367324</v>
      </c>
      <c r="B42640" t="s">
        <v>40023</v>
      </c>
    </row>
    <row r="42641" spans="1:2">
      <c r="A42641" s="1">
        <v>2080100367331</v>
      </c>
      <c r="B42641" t="s">
        <v>40024</v>
      </c>
    </row>
    <row r="42642" spans="1:2">
      <c r="A42642" s="1">
        <v>2080100367348</v>
      </c>
      <c r="B42642" t="s">
        <v>40025</v>
      </c>
    </row>
    <row r="42643" spans="1:2">
      <c r="A42643" s="1">
        <v>2080100367355</v>
      </c>
      <c r="B42643" t="s">
        <v>40026</v>
      </c>
    </row>
    <row r="42644" spans="1:2">
      <c r="A42644" s="1">
        <v>2080100367362</v>
      </c>
      <c r="B42644" t="s">
        <v>40027</v>
      </c>
    </row>
    <row r="42645" spans="1:2">
      <c r="A42645" s="1">
        <v>2080100367379</v>
      </c>
      <c r="B42645" t="s">
        <v>40028</v>
      </c>
    </row>
    <row r="42646" spans="1:2">
      <c r="A42646" s="1">
        <v>2080100367386</v>
      </c>
      <c r="B42646" t="s">
        <v>40029</v>
      </c>
    </row>
    <row r="42647" spans="1:2">
      <c r="A42647" s="1">
        <v>2080100367393</v>
      </c>
      <c r="B42647" t="s">
        <v>40030</v>
      </c>
    </row>
    <row r="42648" spans="1:2">
      <c r="A42648" s="1">
        <v>2080100367409</v>
      </c>
      <c r="B42648" t="s">
        <v>40031</v>
      </c>
    </row>
    <row r="42649" spans="1:2">
      <c r="A42649" s="1">
        <v>2080100367416</v>
      </c>
      <c r="B42649" t="s">
        <v>40032</v>
      </c>
    </row>
    <row r="42650" spans="1:2">
      <c r="A42650" s="1">
        <v>2080100367423</v>
      </c>
      <c r="B42650" t="s">
        <v>40033</v>
      </c>
    </row>
    <row r="42651" spans="1:2">
      <c r="A42651" s="1">
        <v>2080100367430</v>
      </c>
      <c r="B42651" t="s">
        <v>40034</v>
      </c>
    </row>
    <row r="42652" spans="1:2">
      <c r="A42652" s="1">
        <v>2080100367447</v>
      </c>
      <c r="B42652" t="s">
        <v>40035</v>
      </c>
    </row>
    <row r="42653" spans="1:2">
      <c r="A42653" s="1">
        <v>2080100367454</v>
      </c>
      <c r="B42653" t="s">
        <v>40036</v>
      </c>
    </row>
    <row r="42654" spans="1:2">
      <c r="A42654" s="1">
        <v>2080100367461</v>
      </c>
      <c r="B42654" t="s">
        <v>40037</v>
      </c>
    </row>
    <row r="42655" spans="1:2">
      <c r="A42655" s="1">
        <v>2080100367478</v>
      </c>
      <c r="B42655" t="s">
        <v>40038</v>
      </c>
    </row>
    <row r="42656" spans="1:2">
      <c r="A42656" s="1">
        <v>2080100367485</v>
      </c>
      <c r="B42656" t="s">
        <v>40039</v>
      </c>
    </row>
    <row r="42657" spans="1:2">
      <c r="A42657" s="1">
        <v>2080100367492</v>
      </c>
      <c r="B42657" t="s">
        <v>40040</v>
      </c>
    </row>
    <row r="42658" spans="1:2">
      <c r="A42658" s="1">
        <v>2080100367508</v>
      </c>
      <c r="B42658" t="s">
        <v>40041</v>
      </c>
    </row>
    <row r="42659" spans="1:2">
      <c r="A42659" s="1">
        <v>2080100367515</v>
      </c>
      <c r="B42659" t="s">
        <v>40042</v>
      </c>
    </row>
    <row r="42660" spans="1:2">
      <c r="A42660" s="1">
        <v>2080100367522</v>
      </c>
      <c r="B42660" t="s">
        <v>40043</v>
      </c>
    </row>
    <row r="42661" spans="1:2">
      <c r="A42661" s="1">
        <v>2080100367539</v>
      </c>
      <c r="B42661" t="s">
        <v>40044</v>
      </c>
    </row>
    <row r="42662" spans="1:2">
      <c r="A42662" s="1">
        <v>2080100367546</v>
      </c>
      <c r="B42662" t="s">
        <v>40045</v>
      </c>
    </row>
    <row r="42663" spans="1:2">
      <c r="A42663" s="1">
        <v>2080100367553</v>
      </c>
      <c r="B42663" t="s">
        <v>40046</v>
      </c>
    </row>
    <row r="42664" spans="1:2">
      <c r="A42664" s="1">
        <v>2080100367560</v>
      </c>
      <c r="B42664" t="s">
        <v>40047</v>
      </c>
    </row>
    <row r="42665" spans="1:2">
      <c r="A42665" s="1">
        <v>2080100367577</v>
      </c>
      <c r="B42665" t="s">
        <v>40048</v>
      </c>
    </row>
    <row r="42666" spans="1:2">
      <c r="A42666" s="1">
        <v>2080100367584</v>
      </c>
      <c r="B42666" t="s">
        <v>40049</v>
      </c>
    </row>
    <row r="42667" spans="1:2">
      <c r="A42667" s="1">
        <v>2080100367591</v>
      </c>
      <c r="B42667" t="s">
        <v>40050</v>
      </c>
    </row>
    <row r="42668" spans="1:2">
      <c r="A42668" s="1">
        <v>2080100367607</v>
      </c>
      <c r="B42668" t="s">
        <v>40051</v>
      </c>
    </row>
    <row r="42669" spans="1:2">
      <c r="A42669" s="1">
        <v>2080100367614</v>
      </c>
      <c r="B42669" t="s">
        <v>40052</v>
      </c>
    </row>
    <row r="42670" spans="1:2">
      <c r="A42670" s="1">
        <v>2080100367621</v>
      </c>
      <c r="B42670" t="s">
        <v>40053</v>
      </c>
    </row>
    <row r="42671" spans="1:2">
      <c r="A42671" s="1">
        <v>2080100367638</v>
      </c>
      <c r="B42671" t="s">
        <v>40054</v>
      </c>
    </row>
    <row r="42672" spans="1:2">
      <c r="A42672" s="1">
        <v>2080100367645</v>
      </c>
      <c r="B42672" t="s">
        <v>40055</v>
      </c>
    </row>
    <row r="42673" spans="1:2">
      <c r="A42673" s="1">
        <v>2080100367652</v>
      </c>
      <c r="B42673" t="s">
        <v>40056</v>
      </c>
    </row>
    <row r="42674" spans="1:2">
      <c r="A42674" s="1">
        <v>2080100367669</v>
      </c>
      <c r="B42674" t="s">
        <v>40057</v>
      </c>
    </row>
    <row r="42675" spans="1:2">
      <c r="A42675" s="1">
        <v>2080100367676</v>
      </c>
      <c r="B42675" t="s">
        <v>40058</v>
      </c>
    </row>
    <row r="42676" spans="1:2">
      <c r="A42676" s="1">
        <v>2080100367683</v>
      </c>
      <c r="B42676" t="s">
        <v>40059</v>
      </c>
    </row>
    <row r="42677" spans="1:2">
      <c r="A42677" s="1">
        <v>2080100367690</v>
      </c>
      <c r="B42677" t="s">
        <v>40060</v>
      </c>
    </row>
    <row r="42678" spans="1:2">
      <c r="A42678" s="1">
        <v>2080100367706</v>
      </c>
      <c r="B42678" t="s">
        <v>40061</v>
      </c>
    </row>
    <row r="42679" spans="1:2">
      <c r="A42679" s="1">
        <v>2080100367713</v>
      </c>
      <c r="B42679" t="s">
        <v>40062</v>
      </c>
    </row>
    <row r="42680" spans="1:2">
      <c r="A42680" s="1">
        <v>2080100367720</v>
      </c>
      <c r="B42680" t="s">
        <v>40063</v>
      </c>
    </row>
    <row r="42681" spans="1:2">
      <c r="A42681" s="1">
        <v>2080100367737</v>
      </c>
      <c r="B42681" t="s">
        <v>40064</v>
      </c>
    </row>
    <row r="42682" spans="1:2">
      <c r="A42682" s="1">
        <v>2080100367744</v>
      </c>
      <c r="B42682" t="s">
        <v>40065</v>
      </c>
    </row>
    <row r="42683" spans="1:2">
      <c r="A42683" s="1">
        <v>2080100367751</v>
      </c>
      <c r="B42683" t="s">
        <v>40066</v>
      </c>
    </row>
    <row r="42684" spans="1:2">
      <c r="A42684" s="1">
        <v>2080100367768</v>
      </c>
      <c r="B42684" t="s">
        <v>40067</v>
      </c>
    </row>
    <row r="42685" spans="1:2">
      <c r="A42685" s="1">
        <v>2080100367775</v>
      </c>
      <c r="B42685" t="s">
        <v>40068</v>
      </c>
    </row>
    <row r="42686" spans="1:2">
      <c r="A42686" s="1">
        <v>2080100367782</v>
      </c>
      <c r="B42686" t="s">
        <v>40069</v>
      </c>
    </row>
    <row r="42687" spans="1:2">
      <c r="A42687" s="1">
        <v>2080100367799</v>
      </c>
      <c r="B42687" t="s">
        <v>40070</v>
      </c>
    </row>
    <row r="42688" spans="1:2">
      <c r="A42688" s="1">
        <v>2080100367805</v>
      </c>
      <c r="B42688" t="s">
        <v>40071</v>
      </c>
    </row>
    <row r="42689" spans="1:2">
      <c r="A42689" s="1">
        <v>2080100367812</v>
      </c>
      <c r="B42689" t="s">
        <v>40072</v>
      </c>
    </row>
    <row r="42690" spans="1:2">
      <c r="A42690" s="1">
        <v>2080100367829</v>
      </c>
      <c r="B42690" t="s">
        <v>40073</v>
      </c>
    </row>
    <row r="42691" spans="1:2">
      <c r="A42691" s="1">
        <v>2080100367836</v>
      </c>
      <c r="B42691" t="s">
        <v>40074</v>
      </c>
    </row>
    <row r="42692" spans="1:2">
      <c r="A42692" s="1">
        <v>2080100367843</v>
      </c>
      <c r="B42692" t="s">
        <v>40075</v>
      </c>
    </row>
    <row r="42693" spans="1:2">
      <c r="A42693" s="1">
        <v>2080100367850</v>
      </c>
      <c r="B42693" t="s">
        <v>40076</v>
      </c>
    </row>
    <row r="42694" spans="1:2">
      <c r="A42694" s="1">
        <v>2080100367867</v>
      </c>
      <c r="B42694" t="s">
        <v>40077</v>
      </c>
    </row>
    <row r="42695" spans="1:2">
      <c r="A42695" s="1">
        <v>2080100367874</v>
      </c>
      <c r="B42695" t="s">
        <v>40078</v>
      </c>
    </row>
    <row r="42696" spans="1:2">
      <c r="A42696" s="1">
        <v>2080100367881</v>
      </c>
      <c r="B42696" t="s">
        <v>40079</v>
      </c>
    </row>
    <row r="42697" spans="1:2">
      <c r="A42697" s="1">
        <v>2080100367898</v>
      </c>
      <c r="B42697" t="s">
        <v>40080</v>
      </c>
    </row>
    <row r="42698" spans="1:2">
      <c r="A42698" s="1">
        <v>2080100367904</v>
      </c>
      <c r="B42698" t="s">
        <v>40081</v>
      </c>
    </row>
    <row r="42699" spans="1:2">
      <c r="A42699" s="1">
        <v>2080100367911</v>
      </c>
      <c r="B42699" t="s">
        <v>40082</v>
      </c>
    </row>
    <row r="42700" spans="1:2">
      <c r="A42700" s="1">
        <v>2080100367928</v>
      </c>
      <c r="B42700" t="s">
        <v>40083</v>
      </c>
    </row>
    <row r="42701" spans="1:2">
      <c r="A42701" s="1">
        <v>2080100367935</v>
      </c>
      <c r="B42701" t="s">
        <v>40084</v>
      </c>
    </row>
    <row r="42702" spans="1:2">
      <c r="A42702" s="1">
        <v>2080100367942</v>
      </c>
      <c r="B42702" t="s">
        <v>40085</v>
      </c>
    </row>
    <row r="42703" spans="1:2">
      <c r="A42703" s="1">
        <v>2080100367959</v>
      </c>
      <c r="B42703" t="s">
        <v>40086</v>
      </c>
    </row>
    <row r="42704" spans="1:2">
      <c r="A42704" s="1">
        <v>2080100367966</v>
      </c>
      <c r="B42704" t="s">
        <v>40087</v>
      </c>
    </row>
    <row r="42705" spans="1:2">
      <c r="A42705" s="1">
        <v>2080100367973</v>
      </c>
      <c r="B42705" t="s">
        <v>40088</v>
      </c>
    </row>
    <row r="42706" spans="1:2">
      <c r="A42706" s="1">
        <v>2080100367980</v>
      </c>
      <c r="B42706" t="s">
        <v>40089</v>
      </c>
    </row>
    <row r="42707" spans="1:2">
      <c r="A42707" s="1">
        <v>2080100367997</v>
      </c>
      <c r="B42707" t="s">
        <v>40090</v>
      </c>
    </row>
    <row r="42708" spans="1:2">
      <c r="A42708" s="1">
        <v>2080100368000</v>
      </c>
      <c r="B42708" t="s">
        <v>40091</v>
      </c>
    </row>
    <row r="42709" spans="1:2">
      <c r="A42709" s="1">
        <v>2080100368017</v>
      </c>
      <c r="B42709" t="s">
        <v>40092</v>
      </c>
    </row>
    <row r="42710" spans="1:2">
      <c r="A42710" s="1">
        <v>2080100368024</v>
      </c>
      <c r="B42710" t="s">
        <v>40093</v>
      </c>
    </row>
    <row r="42711" spans="1:2">
      <c r="A42711" s="1">
        <v>2080100368031</v>
      </c>
      <c r="B42711" t="s">
        <v>40094</v>
      </c>
    </row>
    <row r="42712" spans="1:2">
      <c r="A42712" s="1">
        <v>2080100368048</v>
      </c>
      <c r="B42712" t="s">
        <v>40095</v>
      </c>
    </row>
    <row r="42713" spans="1:2">
      <c r="A42713" s="1">
        <v>2080100368055</v>
      </c>
      <c r="B42713" t="s">
        <v>40096</v>
      </c>
    </row>
    <row r="42714" spans="1:2">
      <c r="A42714" s="1">
        <v>2080100368062</v>
      </c>
      <c r="B42714" t="s">
        <v>40097</v>
      </c>
    </row>
    <row r="42715" spans="1:2">
      <c r="A42715" s="1">
        <v>2080100368079</v>
      </c>
      <c r="B42715" t="s">
        <v>40098</v>
      </c>
    </row>
    <row r="42716" spans="1:2">
      <c r="A42716" s="1">
        <v>2080100368086</v>
      </c>
      <c r="B42716" t="s">
        <v>40099</v>
      </c>
    </row>
    <row r="42717" spans="1:2">
      <c r="A42717" s="1">
        <v>2080100368093</v>
      </c>
      <c r="B42717" t="s">
        <v>40100</v>
      </c>
    </row>
    <row r="42718" spans="1:2">
      <c r="A42718" s="1">
        <v>2080100368109</v>
      </c>
      <c r="B42718" t="s">
        <v>40101</v>
      </c>
    </row>
    <row r="42719" spans="1:2">
      <c r="A42719" s="1">
        <v>2080100368116</v>
      </c>
      <c r="B42719" t="s">
        <v>40102</v>
      </c>
    </row>
    <row r="42720" spans="1:2">
      <c r="A42720" s="1">
        <v>2080100368123</v>
      </c>
      <c r="B42720" t="s">
        <v>40103</v>
      </c>
    </row>
    <row r="42721" spans="1:2">
      <c r="A42721" s="1">
        <v>2080100368130</v>
      </c>
      <c r="B42721" t="s">
        <v>40104</v>
      </c>
    </row>
    <row r="42722" spans="1:2">
      <c r="A42722" s="1">
        <v>2080100368147</v>
      </c>
      <c r="B42722" t="s">
        <v>40105</v>
      </c>
    </row>
    <row r="42723" spans="1:2">
      <c r="A42723" s="1">
        <v>2080100368154</v>
      </c>
      <c r="B42723" t="s">
        <v>40106</v>
      </c>
    </row>
    <row r="42724" spans="1:2">
      <c r="A42724" s="1">
        <v>2080100368161</v>
      </c>
      <c r="B42724" t="s">
        <v>40107</v>
      </c>
    </row>
    <row r="42725" spans="1:2">
      <c r="A42725" s="1">
        <v>2080100368178</v>
      </c>
      <c r="B42725" t="s">
        <v>40108</v>
      </c>
    </row>
    <row r="42726" spans="1:2">
      <c r="A42726" s="1">
        <v>2080100368185</v>
      </c>
      <c r="B42726" t="s">
        <v>40109</v>
      </c>
    </row>
    <row r="42727" spans="1:2">
      <c r="A42727" s="1">
        <v>2080100368192</v>
      </c>
      <c r="B42727" t="s">
        <v>40110</v>
      </c>
    </row>
    <row r="42728" spans="1:2">
      <c r="A42728" s="1">
        <v>2080100368208</v>
      </c>
      <c r="B42728" t="s">
        <v>40111</v>
      </c>
    </row>
    <row r="42729" spans="1:2">
      <c r="A42729" s="1">
        <v>2080100368215</v>
      </c>
      <c r="B42729" t="s">
        <v>40112</v>
      </c>
    </row>
    <row r="42730" spans="1:2">
      <c r="A42730" s="1">
        <v>2080100368222</v>
      </c>
      <c r="B42730" t="s">
        <v>40113</v>
      </c>
    </row>
    <row r="42731" spans="1:2">
      <c r="A42731" s="1">
        <v>2080100368239</v>
      </c>
      <c r="B42731" t="s">
        <v>40114</v>
      </c>
    </row>
    <row r="42732" spans="1:2">
      <c r="A42732" s="1">
        <v>2080100368246</v>
      </c>
      <c r="B42732" t="s">
        <v>40115</v>
      </c>
    </row>
    <row r="42733" spans="1:2">
      <c r="A42733" s="1">
        <v>2080100368253</v>
      </c>
      <c r="B42733" t="s">
        <v>40116</v>
      </c>
    </row>
    <row r="42734" spans="1:2">
      <c r="A42734" s="1">
        <v>2080100368260</v>
      </c>
      <c r="B42734" t="s">
        <v>40117</v>
      </c>
    </row>
    <row r="42735" spans="1:2">
      <c r="A42735" s="1">
        <v>2080100368277</v>
      </c>
      <c r="B42735" t="s">
        <v>40118</v>
      </c>
    </row>
    <row r="42736" spans="1:2">
      <c r="A42736" s="1">
        <v>2080100368284</v>
      </c>
      <c r="B42736" t="s">
        <v>40119</v>
      </c>
    </row>
    <row r="42737" spans="1:2">
      <c r="A42737" s="1">
        <v>2080100368291</v>
      </c>
      <c r="B42737" t="s">
        <v>40120</v>
      </c>
    </row>
    <row r="42738" spans="1:2">
      <c r="A42738" s="1">
        <v>2080100368307</v>
      </c>
      <c r="B42738" t="s">
        <v>40121</v>
      </c>
    </row>
    <row r="42739" spans="1:2">
      <c r="A42739" s="1">
        <v>2080100368314</v>
      </c>
      <c r="B42739" t="s">
        <v>40122</v>
      </c>
    </row>
    <row r="42740" spans="1:2">
      <c r="A42740" s="1">
        <v>2080100368321</v>
      </c>
      <c r="B42740" t="s">
        <v>40123</v>
      </c>
    </row>
    <row r="42741" spans="1:2">
      <c r="A42741" s="1">
        <v>2080100368338</v>
      </c>
      <c r="B42741" t="s">
        <v>40124</v>
      </c>
    </row>
    <row r="42742" spans="1:2">
      <c r="A42742" s="1">
        <v>2080100368345</v>
      </c>
      <c r="B42742" t="s">
        <v>40125</v>
      </c>
    </row>
    <row r="42743" spans="1:2">
      <c r="A42743" s="1">
        <v>2080100368352</v>
      </c>
      <c r="B42743" t="s">
        <v>40126</v>
      </c>
    </row>
    <row r="42744" spans="1:2">
      <c r="A42744" s="1">
        <v>2080100368369</v>
      </c>
      <c r="B42744" t="s">
        <v>40127</v>
      </c>
    </row>
    <row r="42745" spans="1:2">
      <c r="A42745" s="1">
        <v>2080100368376</v>
      </c>
      <c r="B42745" t="s">
        <v>40128</v>
      </c>
    </row>
    <row r="42746" spans="1:2">
      <c r="A42746" s="1">
        <v>2080100368383</v>
      </c>
      <c r="B42746" t="s">
        <v>40129</v>
      </c>
    </row>
    <row r="42747" spans="1:2">
      <c r="A42747" s="1">
        <v>2080100368390</v>
      </c>
      <c r="B42747" t="s">
        <v>40130</v>
      </c>
    </row>
    <row r="42748" spans="1:2">
      <c r="A42748" s="1">
        <v>2080100368406</v>
      </c>
      <c r="B42748" t="s">
        <v>40131</v>
      </c>
    </row>
    <row r="42749" spans="1:2">
      <c r="A42749" s="1">
        <v>2080100368413</v>
      </c>
      <c r="B42749" t="s">
        <v>40132</v>
      </c>
    </row>
    <row r="42750" spans="1:2">
      <c r="A42750" s="1">
        <v>2080100368420</v>
      </c>
      <c r="B42750" t="s">
        <v>40133</v>
      </c>
    </row>
    <row r="42751" spans="1:2">
      <c r="A42751" s="1">
        <v>2080100368437</v>
      </c>
      <c r="B42751" t="s">
        <v>40134</v>
      </c>
    </row>
    <row r="42752" spans="1:2">
      <c r="A42752" s="1">
        <v>2080100368444</v>
      </c>
      <c r="B42752" t="s">
        <v>40135</v>
      </c>
    </row>
    <row r="42753" spans="1:2">
      <c r="A42753" s="1">
        <v>2080100368451</v>
      </c>
      <c r="B42753" t="s">
        <v>40136</v>
      </c>
    </row>
    <row r="42754" spans="1:2">
      <c r="A42754" s="1">
        <v>2080100368468</v>
      </c>
      <c r="B42754" t="s">
        <v>40137</v>
      </c>
    </row>
    <row r="42755" spans="1:2">
      <c r="A42755" s="1">
        <v>2080100368475</v>
      </c>
      <c r="B42755" t="s">
        <v>40138</v>
      </c>
    </row>
    <row r="42756" spans="1:2">
      <c r="A42756" s="1">
        <v>2080100368482</v>
      </c>
      <c r="B42756" t="s">
        <v>40139</v>
      </c>
    </row>
    <row r="42757" spans="1:2">
      <c r="A42757" s="1">
        <v>2080100368499</v>
      </c>
      <c r="B42757" t="s">
        <v>40140</v>
      </c>
    </row>
    <row r="42758" spans="1:2">
      <c r="A42758" s="1">
        <v>2080100368505</v>
      </c>
      <c r="B42758" t="s">
        <v>40141</v>
      </c>
    </row>
    <row r="42759" spans="1:2">
      <c r="A42759" s="1">
        <v>2080100368512</v>
      </c>
      <c r="B42759" t="s">
        <v>40142</v>
      </c>
    </row>
    <row r="42760" spans="1:2">
      <c r="A42760" s="1">
        <v>2080100368529</v>
      </c>
      <c r="B42760" t="s">
        <v>40143</v>
      </c>
    </row>
    <row r="42761" spans="1:2">
      <c r="A42761" s="1">
        <v>2080100368536</v>
      </c>
      <c r="B42761" t="s">
        <v>40144</v>
      </c>
    </row>
    <row r="42762" spans="1:2">
      <c r="A42762" s="1">
        <v>2080100368543</v>
      </c>
      <c r="B42762" t="s">
        <v>40145</v>
      </c>
    </row>
    <row r="42763" spans="1:2">
      <c r="A42763" s="1">
        <v>2080100368550</v>
      </c>
      <c r="B42763" t="s">
        <v>40146</v>
      </c>
    </row>
    <row r="42764" spans="1:2">
      <c r="A42764" s="1">
        <v>2080100368567</v>
      </c>
      <c r="B42764" t="s">
        <v>40147</v>
      </c>
    </row>
    <row r="42765" spans="1:2">
      <c r="A42765" s="1">
        <v>2080100368574</v>
      </c>
      <c r="B42765" t="s">
        <v>40148</v>
      </c>
    </row>
    <row r="42766" spans="1:2">
      <c r="A42766" s="1">
        <v>2080100368581</v>
      </c>
      <c r="B42766" t="s">
        <v>40149</v>
      </c>
    </row>
    <row r="42767" spans="1:2">
      <c r="A42767" s="1">
        <v>2080100368598</v>
      </c>
      <c r="B42767" t="s">
        <v>40150</v>
      </c>
    </row>
    <row r="42768" spans="1:2">
      <c r="A42768" s="1">
        <v>2080100368604</v>
      </c>
      <c r="B42768" t="s">
        <v>40151</v>
      </c>
    </row>
    <row r="42769" spans="1:2">
      <c r="A42769" s="1">
        <v>2080100368611</v>
      </c>
      <c r="B42769" t="s">
        <v>40152</v>
      </c>
    </row>
    <row r="42770" spans="1:2">
      <c r="A42770" s="1">
        <v>2080100368628</v>
      </c>
      <c r="B42770" t="s">
        <v>40153</v>
      </c>
    </row>
    <row r="42771" spans="1:2">
      <c r="A42771" s="1">
        <v>2080100368635</v>
      </c>
      <c r="B42771" t="s">
        <v>40154</v>
      </c>
    </row>
    <row r="42772" spans="1:2">
      <c r="A42772" s="1">
        <v>2080100368642</v>
      </c>
      <c r="B42772" t="s">
        <v>40155</v>
      </c>
    </row>
    <row r="42773" spans="1:2">
      <c r="A42773" s="1">
        <v>2080100368659</v>
      </c>
      <c r="B42773" t="s">
        <v>40156</v>
      </c>
    </row>
    <row r="42774" spans="1:2">
      <c r="A42774" s="1">
        <v>2080100368666</v>
      </c>
      <c r="B42774" t="s">
        <v>40157</v>
      </c>
    </row>
    <row r="42775" spans="1:2">
      <c r="A42775" s="1">
        <v>2080100368673</v>
      </c>
      <c r="B42775" t="s">
        <v>40158</v>
      </c>
    </row>
    <row r="42776" spans="1:2">
      <c r="A42776" s="1">
        <v>2080100368680</v>
      </c>
      <c r="B42776" t="s">
        <v>40159</v>
      </c>
    </row>
    <row r="42777" spans="1:2">
      <c r="A42777" s="1">
        <v>2080100368697</v>
      </c>
      <c r="B42777" t="s">
        <v>40160</v>
      </c>
    </row>
    <row r="42778" spans="1:2">
      <c r="A42778" s="1">
        <v>2080100368703</v>
      </c>
      <c r="B42778" t="s">
        <v>40161</v>
      </c>
    </row>
    <row r="42779" spans="1:2">
      <c r="A42779" s="1">
        <v>2080100368710</v>
      </c>
      <c r="B42779" t="s">
        <v>40162</v>
      </c>
    </row>
    <row r="42780" spans="1:2">
      <c r="A42780" s="1">
        <v>2080100368727</v>
      </c>
      <c r="B42780" t="s">
        <v>40163</v>
      </c>
    </row>
    <row r="42781" spans="1:2">
      <c r="A42781" s="1">
        <v>2080100368734</v>
      </c>
      <c r="B42781" t="s">
        <v>40164</v>
      </c>
    </row>
    <row r="42782" spans="1:2">
      <c r="A42782" s="1">
        <v>2080100368741</v>
      </c>
      <c r="B42782" t="s">
        <v>40165</v>
      </c>
    </row>
    <row r="42783" spans="1:2">
      <c r="A42783" s="1">
        <v>2080100368758</v>
      </c>
      <c r="B42783" t="s">
        <v>40166</v>
      </c>
    </row>
    <row r="42784" spans="1:2">
      <c r="A42784" s="1">
        <v>2080100368765</v>
      </c>
      <c r="B42784" t="s">
        <v>40167</v>
      </c>
    </row>
    <row r="42785" spans="1:2">
      <c r="A42785" s="1">
        <v>2080100368772</v>
      </c>
      <c r="B42785" t="s">
        <v>40168</v>
      </c>
    </row>
    <row r="42786" spans="1:2">
      <c r="A42786" s="1">
        <v>2080100368789</v>
      </c>
      <c r="B42786" t="s">
        <v>40169</v>
      </c>
    </row>
    <row r="42787" spans="1:2">
      <c r="A42787" s="1">
        <v>2080100368796</v>
      </c>
      <c r="B42787" t="s">
        <v>40170</v>
      </c>
    </row>
    <row r="42788" spans="1:2">
      <c r="A42788" s="1">
        <v>2080100368802</v>
      </c>
      <c r="B42788" t="s">
        <v>40171</v>
      </c>
    </row>
    <row r="42789" spans="1:2">
      <c r="A42789" s="1">
        <v>2080100368819</v>
      </c>
      <c r="B42789" t="s">
        <v>40172</v>
      </c>
    </row>
    <row r="42790" spans="1:2">
      <c r="A42790" s="1">
        <v>2080100368826</v>
      </c>
      <c r="B42790" t="s">
        <v>40173</v>
      </c>
    </row>
    <row r="42791" spans="1:2">
      <c r="A42791" s="1">
        <v>2080100368833</v>
      </c>
      <c r="B42791" t="s">
        <v>40174</v>
      </c>
    </row>
    <row r="42792" spans="1:2">
      <c r="A42792" s="1">
        <v>2080100368840</v>
      </c>
      <c r="B42792" t="s">
        <v>40175</v>
      </c>
    </row>
    <row r="42793" spans="1:2">
      <c r="A42793" s="1">
        <v>2080100368857</v>
      </c>
      <c r="B42793" t="s">
        <v>40176</v>
      </c>
    </row>
    <row r="42794" spans="1:2">
      <c r="A42794" s="1">
        <v>2080100368864</v>
      </c>
      <c r="B42794" t="s">
        <v>40177</v>
      </c>
    </row>
    <row r="42795" spans="1:2">
      <c r="A42795" s="1">
        <v>2080100368871</v>
      </c>
      <c r="B42795" t="s">
        <v>40178</v>
      </c>
    </row>
    <row r="42796" spans="1:2">
      <c r="A42796" s="1">
        <v>2080100368888</v>
      </c>
      <c r="B42796" t="s">
        <v>40179</v>
      </c>
    </row>
    <row r="42797" spans="1:2">
      <c r="A42797" s="1">
        <v>2080100368895</v>
      </c>
      <c r="B42797" t="s">
        <v>40180</v>
      </c>
    </row>
    <row r="42798" spans="1:2">
      <c r="A42798" s="1">
        <v>2080100368901</v>
      </c>
      <c r="B42798" t="s">
        <v>40181</v>
      </c>
    </row>
    <row r="42799" spans="1:2">
      <c r="A42799" s="1">
        <v>2080100368918</v>
      </c>
      <c r="B42799" t="s">
        <v>40182</v>
      </c>
    </row>
    <row r="42800" spans="1:2">
      <c r="A42800" s="1">
        <v>2080100368925</v>
      </c>
      <c r="B42800" t="s">
        <v>40183</v>
      </c>
    </row>
    <row r="42801" spans="1:2">
      <c r="A42801" s="1">
        <v>2080100368932</v>
      </c>
      <c r="B42801" t="s">
        <v>40184</v>
      </c>
    </row>
    <row r="42802" spans="1:2">
      <c r="A42802" s="1">
        <v>2080100368949</v>
      </c>
      <c r="B42802" t="s">
        <v>40185</v>
      </c>
    </row>
    <row r="42803" spans="1:2">
      <c r="A42803" s="1">
        <v>2080100368956</v>
      </c>
      <c r="B42803" t="s">
        <v>40186</v>
      </c>
    </row>
    <row r="42804" spans="1:2">
      <c r="A42804" s="1">
        <v>2080100368963</v>
      </c>
      <c r="B42804" t="s">
        <v>40187</v>
      </c>
    </row>
    <row r="42805" spans="1:2">
      <c r="A42805" s="1">
        <v>2080100368970</v>
      </c>
      <c r="B42805" t="s">
        <v>40188</v>
      </c>
    </row>
    <row r="42806" spans="1:2">
      <c r="A42806" s="1">
        <v>2080100368987</v>
      </c>
      <c r="B42806" t="s">
        <v>40189</v>
      </c>
    </row>
    <row r="42807" spans="1:2">
      <c r="A42807" s="1">
        <v>2080100368994</v>
      </c>
      <c r="B42807" t="s">
        <v>40190</v>
      </c>
    </row>
    <row r="42808" spans="1:2">
      <c r="A42808" s="1">
        <v>2080100369007</v>
      </c>
      <c r="B42808" t="s">
        <v>40191</v>
      </c>
    </row>
    <row r="42809" spans="1:2">
      <c r="A42809" s="1">
        <v>2080100369014</v>
      </c>
      <c r="B42809" t="s">
        <v>40192</v>
      </c>
    </row>
    <row r="42810" spans="1:2">
      <c r="A42810" s="1">
        <v>2080100369021</v>
      </c>
      <c r="B42810" t="s">
        <v>40193</v>
      </c>
    </row>
    <row r="42811" spans="1:2">
      <c r="A42811" s="1">
        <v>2080100369038</v>
      </c>
      <c r="B42811" t="s">
        <v>40194</v>
      </c>
    </row>
    <row r="42812" spans="1:2">
      <c r="A42812" s="1">
        <v>2080100369045</v>
      </c>
      <c r="B42812" t="s">
        <v>40195</v>
      </c>
    </row>
    <row r="42813" spans="1:2">
      <c r="A42813" s="1">
        <v>2080100369052</v>
      </c>
      <c r="B42813" t="s">
        <v>40196</v>
      </c>
    </row>
    <row r="42814" spans="1:2">
      <c r="A42814" s="1">
        <v>2080100369069</v>
      </c>
      <c r="B42814" t="s">
        <v>40197</v>
      </c>
    </row>
    <row r="42815" spans="1:2">
      <c r="A42815" s="1">
        <v>2080100369076</v>
      </c>
      <c r="B42815" t="s">
        <v>40198</v>
      </c>
    </row>
    <row r="42816" spans="1:2">
      <c r="A42816" s="1">
        <v>2080100369083</v>
      </c>
      <c r="B42816" t="s">
        <v>40199</v>
      </c>
    </row>
    <row r="42817" spans="1:2">
      <c r="A42817" s="1">
        <v>2080100369090</v>
      </c>
      <c r="B42817" t="s">
        <v>40200</v>
      </c>
    </row>
    <row r="42818" spans="1:2">
      <c r="A42818" s="1">
        <v>2080100369106</v>
      </c>
      <c r="B42818" t="s">
        <v>40201</v>
      </c>
    </row>
    <row r="42819" spans="1:2">
      <c r="A42819" s="1">
        <v>2080100369113</v>
      </c>
      <c r="B42819" t="s">
        <v>40202</v>
      </c>
    </row>
    <row r="42820" spans="1:2">
      <c r="A42820" s="1">
        <v>2080100369120</v>
      </c>
      <c r="B42820" t="s">
        <v>40203</v>
      </c>
    </row>
    <row r="42821" spans="1:2">
      <c r="A42821" s="1">
        <v>2080100369137</v>
      </c>
      <c r="B42821" t="s">
        <v>40204</v>
      </c>
    </row>
    <row r="42822" spans="1:2">
      <c r="A42822" s="1">
        <v>2080100369144</v>
      </c>
      <c r="B42822" t="s">
        <v>40205</v>
      </c>
    </row>
    <row r="42823" spans="1:2">
      <c r="A42823" s="1">
        <v>2080100369151</v>
      </c>
      <c r="B42823" t="s">
        <v>40206</v>
      </c>
    </row>
    <row r="42824" spans="1:2">
      <c r="A42824" s="1">
        <v>2080100369168</v>
      </c>
      <c r="B42824" t="s">
        <v>40207</v>
      </c>
    </row>
    <row r="42825" spans="1:2">
      <c r="A42825" s="1">
        <v>2080100369175</v>
      </c>
      <c r="B42825" t="s">
        <v>40208</v>
      </c>
    </row>
    <row r="42826" spans="1:2">
      <c r="A42826" s="1">
        <v>2080100369182</v>
      </c>
      <c r="B42826" t="s">
        <v>40209</v>
      </c>
    </row>
    <row r="42827" spans="1:2">
      <c r="A42827" s="1">
        <v>2080100369199</v>
      </c>
      <c r="B42827" t="s">
        <v>40210</v>
      </c>
    </row>
    <row r="42828" spans="1:2">
      <c r="A42828" s="1">
        <v>2080100369205</v>
      </c>
      <c r="B42828" t="s">
        <v>40211</v>
      </c>
    </row>
    <row r="42829" spans="1:2">
      <c r="A42829" s="1">
        <v>2080100369212</v>
      </c>
      <c r="B42829" t="s">
        <v>40212</v>
      </c>
    </row>
    <row r="42830" spans="1:2">
      <c r="A42830" s="1">
        <v>2080100369229</v>
      </c>
      <c r="B42830" t="s">
        <v>40213</v>
      </c>
    </row>
    <row r="42831" spans="1:2">
      <c r="A42831" s="1">
        <v>2080100369236</v>
      </c>
      <c r="B42831" t="s">
        <v>40214</v>
      </c>
    </row>
    <row r="42832" spans="1:2">
      <c r="A42832" s="1">
        <v>2080100369243</v>
      </c>
      <c r="B42832" t="s">
        <v>40215</v>
      </c>
    </row>
    <row r="42833" spans="1:2">
      <c r="A42833" s="1">
        <v>2080100369250</v>
      </c>
      <c r="B42833" t="s">
        <v>40216</v>
      </c>
    </row>
    <row r="42834" spans="1:2">
      <c r="A42834" s="1">
        <v>2080100369267</v>
      </c>
      <c r="B42834" t="s">
        <v>40217</v>
      </c>
    </row>
    <row r="42835" spans="1:2">
      <c r="A42835" s="1">
        <v>2080100369274</v>
      </c>
      <c r="B42835" t="s">
        <v>40218</v>
      </c>
    </row>
    <row r="42836" spans="1:2">
      <c r="A42836" s="1">
        <v>2080100369281</v>
      </c>
      <c r="B42836" t="s">
        <v>40219</v>
      </c>
    </row>
    <row r="42837" spans="1:2">
      <c r="A42837" s="1">
        <v>2080100369298</v>
      </c>
      <c r="B42837" t="s">
        <v>40220</v>
      </c>
    </row>
    <row r="42838" spans="1:2">
      <c r="A42838" s="1">
        <v>2080100369304</v>
      </c>
      <c r="B42838" t="s">
        <v>40221</v>
      </c>
    </row>
    <row r="42839" spans="1:2">
      <c r="A42839" s="1">
        <v>2080100369311</v>
      </c>
      <c r="B42839" t="s">
        <v>40222</v>
      </c>
    </row>
    <row r="42840" spans="1:2">
      <c r="A42840" s="1">
        <v>2080100369328</v>
      </c>
      <c r="B42840" t="s">
        <v>40223</v>
      </c>
    </row>
    <row r="42841" spans="1:2">
      <c r="A42841" s="1">
        <v>2080100369335</v>
      </c>
      <c r="B42841" t="s">
        <v>40224</v>
      </c>
    </row>
    <row r="42842" spans="1:2">
      <c r="A42842" s="1">
        <v>2080100369342</v>
      </c>
      <c r="B42842" t="s">
        <v>40225</v>
      </c>
    </row>
    <row r="42843" spans="1:2">
      <c r="A42843" s="1">
        <v>2080100369359</v>
      </c>
      <c r="B42843" t="s">
        <v>40226</v>
      </c>
    </row>
    <row r="42844" spans="1:2">
      <c r="A42844" s="1">
        <v>2080100369366</v>
      </c>
      <c r="B42844" t="s">
        <v>40227</v>
      </c>
    </row>
    <row r="42845" spans="1:2">
      <c r="A42845" s="1">
        <v>2080100369373</v>
      </c>
      <c r="B42845" t="s">
        <v>40228</v>
      </c>
    </row>
    <row r="42846" spans="1:2">
      <c r="A42846" s="1">
        <v>2080100369380</v>
      </c>
      <c r="B42846" t="s">
        <v>40229</v>
      </c>
    </row>
    <row r="42847" spans="1:2">
      <c r="A42847" s="1">
        <v>2080100369397</v>
      </c>
      <c r="B42847" t="s">
        <v>40230</v>
      </c>
    </row>
    <row r="42848" spans="1:2">
      <c r="A42848" s="1">
        <v>2080100369403</v>
      </c>
      <c r="B42848" t="s">
        <v>40231</v>
      </c>
    </row>
    <row r="42849" spans="1:2">
      <c r="A42849" s="1">
        <v>2080100369410</v>
      </c>
      <c r="B42849" t="s">
        <v>40232</v>
      </c>
    </row>
    <row r="42850" spans="1:2">
      <c r="A42850" s="1">
        <v>2080100369427</v>
      </c>
      <c r="B42850" t="s">
        <v>40233</v>
      </c>
    </row>
    <row r="42851" spans="1:2">
      <c r="A42851" s="1">
        <v>2080100369434</v>
      </c>
      <c r="B42851" t="s">
        <v>40234</v>
      </c>
    </row>
    <row r="42852" spans="1:2">
      <c r="A42852" s="1">
        <v>2080100369441</v>
      </c>
      <c r="B42852" t="s">
        <v>40235</v>
      </c>
    </row>
    <row r="42853" spans="1:2">
      <c r="A42853" s="1">
        <v>2080100369458</v>
      </c>
      <c r="B42853" t="s">
        <v>40236</v>
      </c>
    </row>
    <row r="42854" spans="1:2">
      <c r="A42854" s="1">
        <v>2080100369465</v>
      </c>
      <c r="B42854" t="s">
        <v>40237</v>
      </c>
    </row>
    <row r="42855" spans="1:2">
      <c r="A42855" s="1">
        <v>2080100369472</v>
      </c>
      <c r="B42855" t="s">
        <v>40238</v>
      </c>
    </row>
    <row r="42856" spans="1:2">
      <c r="A42856" s="1">
        <v>2080100369489</v>
      </c>
      <c r="B42856" t="s">
        <v>40239</v>
      </c>
    </row>
    <row r="42857" spans="1:2">
      <c r="A42857" s="1">
        <v>2080100369496</v>
      </c>
      <c r="B42857" t="s">
        <v>40240</v>
      </c>
    </row>
    <row r="42858" spans="1:2">
      <c r="A42858" s="1">
        <v>2080100369502</v>
      </c>
      <c r="B42858" t="s">
        <v>40241</v>
      </c>
    </row>
    <row r="42859" spans="1:2">
      <c r="A42859" s="1">
        <v>2080100369519</v>
      </c>
      <c r="B42859" t="s">
        <v>40242</v>
      </c>
    </row>
    <row r="42860" spans="1:2">
      <c r="A42860" s="1">
        <v>2080100369526</v>
      </c>
      <c r="B42860" t="s">
        <v>40243</v>
      </c>
    </row>
    <row r="42861" spans="1:2">
      <c r="A42861" s="1">
        <v>2080100369533</v>
      </c>
      <c r="B42861" t="s">
        <v>40244</v>
      </c>
    </row>
    <row r="42862" spans="1:2">
      <c r="A42862" s="1">
        <v>2080100369540</v>
      </c>
      <c r="B42862" t="s">
        <v>40245</v>
      </c>
    </row>
    <row r="42863" spans="1:2">
      <c r="A42863" s="1">
        <v>2080100369557</v>
      </c>
      <c r="B42863" t="s">
        <v>40246</v>
      </c>
    </row>
    <row r="42864" spans="1:2">
      <c r="A42864" s="1">
        <v>2080100369564</v>
      </c>
      <c r="B42864" t="s">
        <v>40247</v>
      </c>
    </row>
    <row r="42865" spans="1:2">
      <c r="A42865" s="1">
        <v>2080100369571</v>
      </c>
      <c r="B42865" t="s">
        <v>40248</v>
      </c>
    </row>
    <row r="42866" spans="1:2">
      <c r="A42866" s="1">
        <v>2080100369588</v>
      </c>
      <c r="B42866" t="s">
        <v>40249</v>
      </c>
    </row>
    <row r="42867" spans="1:2">
      <c r="A42867" s="1">
        <v>2080100369595</v>
      </c>
      <c r="B42867" t="s">
        <v>40250</v>
      </c>
    </row>
    <row r="42868" spans="1:2">
      <c r="A42868" s="1">
        <v>2080100369601</v>
      </c>
      <c r="B42868" t="s">
        <v>40251</v>
      </c>
    </row>
    <row r="42869" spans="1:2">
      <c r="A42869" s="1">
        <v>2080100369618</v>
      </c>
      <c r="B42869" t="s">
        <v>40252</v>
      </c>
    </row>
    <row r="42870" spans="1:2">
      <c r="A42870" s="1">
        <v>2080100369625</v>
      </c>
      <c r="B42870" t="s">
        <v>40253</v>
      </c>
    </row>
    <row r="42871" spans="1:2">
      <c r="A42871" s="1">
        <v>2080100369632</v>
      </c>
      <c r="B42871" t="s">
        <v>40254</v>
      </c>
    </row>
    <row r="42872" spans="1:2">
      <c r="A42872" s="1">
        <v>2080100369649</v>
      </c>
      <c r="B42872" t="s">
        <v>40255</v>
      </c>
    </row>
    <row r="42873" spans="1:2">
      <c r="A42873" s="1">
        <v>2080100369656</v>
      </c>
      <c r="B42873" t="s">
        <v>40256</v>
      </c>
    </row>
    <row r="42874" spans="1:2">
      <c r="A42874" s="1">
        <v>2080100369663</v>
      </c>
      <c r="B42874" t="s">
        <v>40257</v>
      </c>
    </row>
    <row r="42875" spans="1:2">
      <c r="A42875" s="1">
        <v>2080100369670</v>
      </c>
      <c r="B42875" t="s">
        <v>40258</v>
      </c>
    </row>
    <row r="42876" spans="1:2">
      <c r="A42876" s="1">
        <v>2080100369687</v>
      </c>
      <c r="B42876" t="s">
        <v>40259</v>
      </c>
    </row>
    <row r="42877" spans="1:2">
      <c r="A42877" s="1">
        <v>2080100369694</v>
      </c>
      <c r="B42877" t="s">
        <v>40260</v>
      </c>
    </row>
    <row r="42878" spans="1:2">
      <c r="A42878" s="1">
        <v>2080100369700</v>
      </c>
      <c r="B42878" t="s">
        <v>40261</v>
      </c>
    </row>
    <row r="42879" spans="1:2">
      <c r="A42879" s="1">
        <v>2080100369717</v>
      </c>
      <c r="B42879" t="s">
        <v>40262</v>
      </c>
    </row>
    <row r="42880" spans="1:2">
      <c r="A42880" s="1">
        <v>2080100369724</v>
      </c>
      <c r="B42880" t="s">
        <v>40263</v>
      </c>
    </row>
    <row r="42881" spans="1:2">
      <c r="A42881" s="1">
        <v>2080100369731</v>
      </c>
      <c r="B42881" t="s">
        <v>40264</v>
      </c>
    </row>
    <row r="42882" spans="1:2">
      <c r="A42882" s="1">
        <v>2080100369748</v>
      </c>
      <c r="B42882" t="s">
        <v>40265</v>
      </c>
    </row>
    <row r="42883" spans="1:2">
      <c r="A42883" s="1">
        <v>2080100369755</v>
      </c>
      <c r="B42883" t="s">
        <v>40266</v>
      </c>
    </row>
    <row r="42884" spans="1:2">
      <c r="A42884" s="1">
        <v>2080100369762</v>
      </c>
      <c r="B42884" t="s">
        <v>40267</v>
      </c>
    </row>
    <row r="42885" spans="1:2">
      <c r="A42885" s="1">
        <v>2080100369779</v>
      </c>
      <c r="B42885" t="s">
        <v>40268</v>
      </c>
    </row>
    <row r="42886" spans="1:2">
      <c r="A42886" s="1">
        <v>2080100369786</v>
      </c>
      <c r="B42886" t="s">
        <v>40269</v>
      </c>
    </row>
    <row r="42887" spans="1:2">
      <c r="A42887" s="1">
        <v>2080100369793</v>
      </c>
      <c r="B42887" t="s">
        <v>40270</v>
      </c>
    </row>
    <row r="42888" spans="1:2">
      <c r="A42888" s="1">
        <v>2080100369809</v>
      </c>
      <c r="B42888" t="s">
        <v>40271</v>
      </c>
    </row>
    <row r="42889" spans="1:2">
      <c r="A42889" s="1">
        <v>2080100369816</v>
      </c>
      <c r="B42889" t="s">
        <v>40272</v>
      </c>
    </row>
    <row r="42890" spans="1:2">
      <c r="A42890" s="1">
        <v>2080100369823</v>
      </c>
      <c r="B42890" t="s">
        <v>40273</v>
      </c>
    </row>
    <row r="42891" spans="1:2">
      <c r="A42891" s="1">
        <v>2080100369830</v>
      </c>
      <c r="B42891" t="s">
        <v>40274</v>
      </c>
    </row>
    <row r="42892" spans="1:2">
      <c r="A42892" s="1">
        <v>2080100369847</v>
      </c>
      <c r="B42892" t="s">
        <v>40275</v>
      </c>
    </row>
    <row r="42893" spans="1:2">
      <c r="A42893" s="1">
        <v>2080100369854</v>
      </c>
      <c r="B42893" t="s">
        <v>40276</v>
      </c>
    </row>
    <row r="42894" spans="1:2">
      <c r="A42894" s="1">
        <v>2080100369861</v>
      </c>
      <c r="B42894" t="s">
        <v>40277</v>
      </c>
    </row>
    <row r="42895" spans="1:2">
      <c r="A42895" s="1">
        <v>2080100369878</v>
      </c>
      <c r="B42895" t="s">
        <v>40278</v>
      </c>
    </row>
    <row r="42896" spans="1:2">
      <c r="A42896" s="1">
        <v>2080100369885</v>
      </c>
      <c r="B42896" t="s">
        <v>40279</v>
      </c>
    </row>
    <row r="42897" spans="1:2">
      <c r="A42897" s="1">
        <v>2080100369892</v>
      </c>
      <c r="B42897" t="s">
        <v>40280</v>
      </c>
    </row>
    <row r="42898" spans="1:2">
      <c r="A42898" s="1">
        <v>2080100369908</v>
      </c>
      <c r="B42898" t="s">
        <v>40281</v>
      </c>
    </row>
    <row r="42899" spans="1:2">
      <c r="A42899" s="1">
        <v>2080100369915</v>
      </c>
      <c r="B42899" t="s">
        <v>40282</v>
      </c>
    </row>
    <row r="42900" spans="1:2">
      <c r="A42900" s="1">
        <v>2080100369922</v>
      </c>
      <c r="B42900" t="s">
        <v>40283</v>
      </c>
    </row>
    <row r="42901" spans="1:2">
      <c r="A42901" s="1">
        <v>2080100369939</v>
      </c>
      <c r="B42901" t="s">
        <v>40284</v>
      </c>
    </row>
    <row r="42902" spans="1:2">
      <c r="A42902" s="1">
        <v>2080100369946</v>
      </c>
      <c r="B42902" t="s">
        <v>40285</v>
      </c>
    </row>
    <row r="42903" spans="1:2">
      <c r="A42903" s="1">
        <v>2080100369953</v>
      </c>
      <c r="B42903" t="s">
        <v>40286</v>
      </c>
    </row>
    <row r="42904" spans="1:2">
      <c r="A42904" s="1">
        <v>2080100369960</v>
      </c>
      <c r="B42904" t="s">
        <v>40287</v>
      </c>
    </row>
    <row r="42905" spans="1:2">
      <c r="A42905" s="1">
        <v>2080100369977</v>
      </c>
      <c r="B42905" t="s">
        <v>40288</v>
      </c>
    </row>
    <row r="42906" spans="1:2">
      <c r="A42906" s="1">
        <v>2080100369984</v>
      </c>
      <c r="B42906" t="s">
        <v>40289</v>
      </c>
    </row>
    <row r="42907" spans="1:2">
      <c r="A42907" s="1">
        <v>2080100369991</v>
      </c>
      <c r="B42907" t="s">
        <v>40290</v>
      </c>
    </row>
    <row r="42908" spans="1:2">
      <c r="A42908" s="1">
        <v>2080100370003</v>
      </c>
      <c r="B42908" t="s">
        <v>40291</v>
      </c>
    </row>
    <row r="42909" spans="1:2">
      <c r="A42909" s="1">
        <v>2080100370010</v>
      </c>
      <c r="B42909" t="s">
        <v>40292</v>
      </c>
    </row>
    <row r="42910" spans="1:2">
      <c r="A42910" s="1">
        <v>2080100370027</v>
      </c>
      <c r="B42910" t="s">
        <v>40293</v>
      </c>
    </row>
    <row r="42911" spans="1:2">
      <c r="A42911" s="1">
        <v>2080100370034</v>
      </c>
      <c r="B42911" t="s">
        <v>40294</v>
      </c>
    </row>
    <row r="42912" spans="1:2">
      <c r="A42912" s="1">
        <v>2080100370041</v>
      </c>
      <c r="B42912" t="s">
        <v>40295</v>
      </c>
    </row>
    <row r="42913" spans="1:2">
      <c r="A42913" s="1">
        <v>2080100370058</v>
      </c>
      <c r="B42913" t="s">
        <v>40296</v>
      </c>
    </row>
    <row r="42914" spans="1:2">
      <c r="A42914" s="1">
        <v>2080100370065</v>
      </c>
      <c r="B42914" t="s">
        <v>40297</v>
      </c>
    </row>
    <row r="42915" spans="1:2">
      <c r="A42915" s="1">
        <v>2080100370072</v>
      </c>
      <c r="B42915" t="s">
        <v>40298</v>
      </c>
    </row>
    <row r="42916" spans="1:2">
      <c r="A42916" s="1">
        <v>2080100370089</v>
      </c>
      <c r="B42916" t="s">
        <v>40299</v>
      </c>
    </row>
    <row r="42917" spans="1:2">
      <c r="A42917" s="1">
        <v>2080100370096</v>
      </c>
      <c r="B42917" t="s">
        <v>40300</v>
      </c>
    </row>
    <row r="42918" spans="1:2">
      <c r="A42918" s="1">
        <v>2080100370102</v>
      </c>
      <c r="B42918" t="s">
        <v>40301</v>
      </c>
    </row>
    <row r="42919" spans="1:2">
      <c r="A42919" s="1">
        <v>2080100370119</v>
      </c>
      <c r="B42919" t="s">
        <v>40302</v>
      </c>
    </row>
    <row r="42920" spans="1:2">
      <c r="A42920" s="1">
        <v>2080100370126</v>
      </c>
      <c r="B42920" t="s">
        <v>40303</v>
      </c>
    </row>
    <row r="42921" spans="1:2">
      <c r="A42921" s="1">
        <v>2080100370133</v>
      </c>
      <c r="B42921" t="s">
        <v>40304</v>
      </c>
    </row>
    <row r="42922" spans="1:2">
      <c r="A42922" s="1">
        <v>2080100370140</v>
      </c>
      <c r="B42922" t="s">
        <v>40305</v>
      </c>
    </row>
    <row r="42923" spans="1:2">
      <c r="A42923" s="1">
        <v>2080100370157</v>
      </c>
      <c r="B42923" t="s">
        <v>40306</v>
      </c>
    </row>
    <row r="42924" spans="1:2">
      <c r="A42924" s="1">
        <v>2080100370164</v>
      </c>
      <c r="B42924" t="s">
        <v>40307</v>
      </c>
    </row>
    <row r="42925" spans="1:2">
      <c r="A42925" s="1">
        <v>2080100370171</v>
      </c>
      <c r="B42925" t="s">
        <v>40308</v>
      </c>
    </row>
    <row r="42926" spans="1:2">
      <c r="A42926" s="1">
        <v>2080100370188</v>
      </c>
      <c r="B42926" t="s">
        <v>40309</v>
      </c>
    </row>
    <row r="42927" spans="1:2">
      <c r="A42927" s="1">
        <v>2080100370195</v>
      </c>
      <c r="B42927" t="s">
        <v>40310</v>
      </c>
    </row>
    <row r="42928" spans="1:2">
      <c r="A42928" s="1">
        <v>2080100370201</v>
      </c>
      <c r="B42928" t="s">
        <v>40311</v>
      </c>
    </row>
    <row r="42929" spans="1:2">
      <c r="A42929" s="1">
        <v>2080100370218</v>
      </c>
      <c r="B42929" t="s">
        <v>40312</v>
      </c>
    </row>
    <row r="42930" spans="1:2">
      <c r="A42930" s="1">
        <v>2080100370225</v>
      </c>
      <c r="B42930" t="s">
        <v>40313</v>
      </c>
    </row>
    <row r="42931" spans="1:2">
      <c r="A42931" s="1">
        <v>2080100370232</v>
      </c>
      <c r="B42931" t="s">
        <v>40314</v>
      </c>
    </row>
    <row r="42932" spans="1:2">
      <c r="A42932" s="1">
        <v>2080100370249</v>
      </c>
      <c r="B42932" t="s">
        <v>40315</v>
      </c>
    </row>
    <row r="42933" spans="1:2">
      <c r="A42933" s="1">
        <v>2080100370256</v>
      </c>
      <c r="B42933" t="s">
        <v>40316</v>
      </c>
    </row>
    <row r="42934" spans="1:2">
      <c r="A42934" s="1">
        <v>2080100370263</v>
      </c>
      <c r="B42934" t="s">
        <v>40317</v>
      </c>
    </row>
    <row r="42935" spans="1:2">
      <c r="A42935" s="1">
        <v>2080100370270</v>
      </c>
      <c r="B42935" t="s">
        <v>40318</v>
      </c>
    </row>
    <row r="42936" spans="1:2">
      <c r="A42936" s="1">
        <v>2080100370287</v>
      </c>
      <c r="B42936" t="s">
        <v>40319</v>
      </c>
    </row>
    <row r="42937" spans="1:2">
      <c r="A42937" s="1">
        <v>2080100370294</v>
      </c>
      <c r="B42937" t="s">
        <v>40320</v>
      </c>
    </row>
    <row r="42938" spans="1:2">
      <c r="A42938" s="1">
        <v>2080100370300</v>
      </c>
      <c r="B42938" t="s">
        <v>40321</v>
      </c>
    </row>
    <row r="42939" spans="1:2">
      <c r="A42939" s="1">
        <v>2080100370317</v>
      </c>
      <c r="B42939" t="s">
        <v>40322</v>
      </c>
    </row>
    <row r="42940" spans="1:2">
      <c r="A42940" s="1">
        <v>2080100370324</v>
      </c>
      <c r="B42940" t="s">
        <v>40323</v>
      </c>
    </row>
    <row r="42941" spans="1:2">
      <c r="A42941" s="1">
        <v>2080100370331</v>
      </c>
      <c r="B42941" t="s">
        <v>40324</v>
      </c>
    </row>
    <row r="42942" spans="1:2">
      <c r="A42942" s="1">
        <v>2080100370348</v>
      </c>
      <c r="B42942" t="s">
        <v>40325</v>
      </c>
    </row>
    <row r="42943" spans="1:2">
      <c r="A42943" s="1">
        <v>2080100370355</v>
      </c>
      <c r="B42943" t="s">
        <v>40326</v>
      </c>
    </row>
    <row r="42944" spans="1:2">
      <c r="A42944" s="1">
        <v>2080100370362</v>
      </c>
      <c r="B42944" t="s">
        <v>40327</v>
      </c>
    </row>
    <row r="42945" spans="1:2">
      <c r="A42945" s="1">
        <v>2080100370379</v>
      </c>
      <c r="B42945" t="s">
        <v>40328</v>
      </c>
    </row>
    <row r="42946" spans="1:2">
      <c r="A42946" s="1">
        <v>2080100370386</v>
      </c>
      <c r="B42946" t="s">
        <v>40329</v>
      </c>
    </row>
    <row r="42947" spans="1:2">
      <c r="A42947" s="1">
        <v>2080100370393</v>
      </c>
      <c r="B42947" t="s">
        <v>40330</v>
      </c>
    </row>
    <row r="42948" spans="1:2">
      <c r="A42948" s="1">
        <v>2080100370409</v>
      </c>
      <c r="B42948" t="s">
        <v>40331</v>
      </c>
    </row>
    <row r="42949" spans="1:2">
      <c r="A42949" s="1">
        <v>2080100370416</v>
      </c>
      <c r="B42949" t="s">
        <v>40332</v>
      </c>
    </row>
    <row r="42950" spans="1:2">
      <c r="A42950" s="1">
        <v>2080100370423</v>
      </c>
      <c r="B42950" t="s">
        <v>40333</v>
      </c>
    </row>
    <row r="42951" spans="1:2">
      <c r="A42951" s="1">
        <v>2080100370430</v>
      </c>
      <c r="B42951" t="s">
        <v>40334</v>
      </c>
    </row>
    <row r="42952" spans="1:2">
      <c r="A42952" s="1">
        <v>2080100370447</v>
      </c>
      <c r="B42952" t="s">
        <v>40335</v>
      </c>
    </row>
    <row r="42953" spans="1:2">
      <c r="A42953" s="1">
        <v>2080100370454</v>
      </c>
      <c r="B42953" t="s">
        <v>40336</v>
      </c>
    </row>
    <row r="42954" spans="1:2">
      <c r="A42954" s="1">
        <v>2080100370461</v>
      </c>
      <c r="B42954" t="s">
        <v>40337</v>
      </c>
    </row>
    <row r="42955" spans="1:2">
      <c r="A42955" s="1">
        <v>2080100370478</v>
      </c>
      <c r="B42955" t="s">
        <v>40338</v>
      </c>
    </row>
    <row r="42956" spans="1:2">
      <c r="A42956" s="1">
        <v>2080100370485</v>
      </c>
      <c r="B42956" t="s">
        <v>40339</v>
      </c>
    </row>
    <row r="42957" spans="1:2">
      <c r="A42957" s="1">
        <v>2080100370492</v>
      </c>
      <c r="B42957" t="s">
        <v>40340</v>
      </c>
    </row>
    <row r="42958" spans="1:2">
      <c r="A42958" s="1">
        <v>2080100370508</v>
      </c>
      <c r="B42958" t="s">
        <v>40341</v>
      </c>
    </row>
    <row r="42959" spans="1:2">
      <c r="A42959" s="1">
        <v>2080100370515</v>
      </c>
      <c r="B42959" t="s">
        <v>40342</v>
      </c>
    </row>
    <row r="42960" spans="1:2">
      <c r="A42960" s="1">
        <v>2080100370522</v>
      </c>
      <c r="B42960" t="s">
        <v>40343</v>
      </c>
    </row>
    <row r="42961" spans="1:2">
      <c r="A42961" s="1">
        <v>2080100370539</v>
      </c>
      <c r="B42961" t="s">
        <v>40344</v>
      </c>
    </row>
    <row r="42962" spans="1:2">
      <c r="A42962" s="1">
        <v>2080100370546</v>
      </c>
      <c r="B42962" t="s">
        <v>40345</v>
      </c>
    </row>
    <row r="42963" spans="1:2">
      <c r="A42963" s="1">
        <v>2080100370553</v>
      </c>
      <c r="B42963" t="s">
        <v>40346</v>
      </c>
    </row>
    <row r="42964" spans="1:2">
      <c r="A42964" s="1">
        <v>2080100370560</v>
      </c>
      <c r="B42964" t="s">
        <v>40347</v>
      </c>
    </row>
    <row r="42965" spans="1:2">
      <c r="A42965" s="1">
        <v>2080100370577</v>
      </c>
      <c r="B42965" t="s">
        <v>40348</v>
      </c>
    </row>
    <row r="42966" spans="1:2">
      <c r="A42966" s="1">
        <v>2080100370584</v>
      </c>
      <c r="B42966" t="s">
        <v>40349</v>
      </c>
    </row>
    <row r="42967" spans="1:2">
      <c r="A42967" s="1">
        <v>2080100370591</v>
      </c>
      <c r="B42967" t="s">
        <v>40350</v>
      </c>
    </row>
    <row r="42968" spans="1:2">
      <c r="A42968" s="1">
        <v>2080100370607</v>
      </c>
      <c r="B42968" t="s">
        <v>40351</v>
      </c>
    </row>
    <row r="42969" spans="1:2">
      <c r="A42969" s="1">
        <v>2080100370614</v>
      </c>
      <c r="B42969" t="s">
        <v>40352</v>
      </c>
    </row>
    <row r="42970" spans="1:2">
      <c r="A42970" s="1">
        <v>2080100370621</v>
      </c>
      <c r="B42970" t="s">
        <v>40353</v>
      </c>
    </row>
    <row r="42971" spans="1:2">
      <c r="A42971" s="1">
        <v>2080100370638</v>
      </c>
      <c r="B42971" t="s">
        <v>40354</v>
      </c>
    </row>
    <row r="42972" spans="1:2">
      <c r="A42972" s="1">
        <v>2080100370645</v>
      </c>
      <c r="B42972" t="s">
        <v>40355</v>
      </c>
    </row>
    <row r="42973" spans="1:2">
      <c r="A42973" s="1">
        <v>2080100370652</v>
      </c>
      <c r="B42973" t="s">
        <v>40356</v>
      </c>
    </row>
    <row r="42974" spans="1:2">
      <c r="A42974" s="1">
        <v>2080100370669</v>
      </c>
      <c r="B42974" t="s">
        <v>40357</v>
      </c>
    </row>
    <row r="42975" spans="1:2">
      <c r="A42975" s="1">
        <v>2080100370676</v>
      </c>
      <c r="B42975" t="s">
        <v>40358</v>
      </c>
    </row>
    <row r="42976" spans="1:2">
      <c r="A42976" s="1">
        <v>2080100370683</v>
      </c>
      <c r="B42976" t="s">
        <v>40359</v>
      </c>
    </row>
    <row r="42977" spans="1:2">
      <c r="A42977" s="1">
        <v>2080100370690</v>
      </c>
      <c r="B42977" t="s">
        <v>40360</v>
      </c>
    </row>
    <row r="42978" spans="1:2">
      <c r="A42978" s="1">
        <v>2080100370706</v>
      </c>
      <c r="B42978" t="s">
        <v>40361</v>
      </c>
    </row>
    <row r="42979" spans="1:2">
      <c r="A42979" s="1">
        <v>2080100370713</v>
      </c>
      <c r="B42979" t="s">
        <v>40362</v>
      </c>
    </row>
    <row r="42980" spans="1:2">
      <c r="A42980" s="1">
        <v>2080100370720</v>
      </c>
      <c r="B42980" t="s">
        <v>40363</v>
      </c>
    </row>
    <row r="42981" spans="1:2">
      <c r="A42981" s="1">
        <v>2080100370737</v>
      </c>
      <c r="B42981" t="s">
        <v>40364</v>
      </c>
    </row>
    <row r="42982" spans="1:2">
      <c r="A42982" s="1">
        <v>2080100370744</v>
      </c>
      <c r="B42982" t="s">
        <v>40365</v>
      </c>
    </row>
    <row r="42983" spans="1:2">
      <c r="A42983" s="1">
        <v>2080100370751</v>
      </c>
      <c r="B42983" t="s">
        <v>40366</v>
      </c>
    </row>
    <row r="42984" spans="1:2">
      <c r="A42984" s="1">
        <v>2080100370768</v>
      </c>
      <c r="B42984" t="s">
        <v>40367</v>
      </c>
    </row>
    <row r="42985" spans="1:2">
      <c r="A42985" s="1">
        <v>2080100370775</v>
      </c>
      <c r="B42985" t="s">
        <v>40368</v>
      </c>
    </row>
    <row r="42986" spans="1:2">
      <c r="A42986" s="1">
        <v>2080100370782</v>
      </c>
      <c r="B42986" t="s">
        <v>40369</v>
      </c>
    </row>
    <row r="42987" spans="1:2">
      <c r="A42987" s="1">
        <v>2080100370799</v>
      </c>
      <c r="B42987" t="s">
        <v>40370</v>
      </c>
    </row>
    <row r="42988" spans="1:2">
      <c r="A42988" s="1">
        <v>2080100370805</v>
      </c>
      <c r="B42988" t="s">
        <v>40371</v>
      </c>
    </row>
    <row r="42989" spans="1:2">
      <c r="A42989" s="1">
        <v>2080100370812</v>
      </c>
      <c r="B42989" t="s">
        <v>40372</v>
      </c>
    </row>
    <row r="42990" spans="1:2">
      <c r="A42990" s="1">
        <v>2080100370829</v>
      </c>
      <c r="B42990" t="s">
        <v>40373</v>
      </c>
    </row>
    <row r="42991" spans="1:2">
      <c r="A42991" s="1">
        <v>2080100370836</v>
      </c>
      <c r="B42991" t="s">
        <v>40374</v>
      </c>
    </row>
    <row r="42992" spans="1:2">
      <c r="A42992" s="1">
        <v>2080100370843</v>
      </c>
      <c r="B42992" t="s">
        <v>40375</v>
      </c>
    </row>
    <row r="42993" spans="1:2">
      <c r="A42993" s="1">
        <v>2080100370850</v>
      </c>
      <c r="B42993" t="s">
        <v>40376</v>
      </c>
    </row>
    <row r="42994" spans="1:2">
      <c r="A42994" s="1">
        <v>2080100370867</v>
      </c>
      <c r="B42994" t="s">
        <v>40377</v>
      </c>
    </row>
    <row r="42995" spans="1:2">
      <c r="A42995" s="1">
        <v>2080100370874</v>
      </c>
      <c r="B42995" t="s">
        <v>40378</v>
      </c>
    </row>
    <row r="42996" spans="1:2">
      <c r="A42996" s="1">
        <v>2080100370881</v>
      </c>
      <c r="B42996" t="s">
        <v>40379</v>
      </c>
    </row>
    <row r="42997" spans="1:2">
      <c r="A42997" s="1">
        <v>2080100370898</v>
      </c>
      <c r="B42997" t="s">
        <v>40380</v>
      </c>
    </row>
    <row r="42998" spans="1:2">
      <c r="A42998" s="1">
        <v>2080100370904</v>
      </c>
      <c r="B42998" t="s">
        <v>40381</v>
      </c>
    </row>
    <row r="42999" spans="1:2">
      <c r="A42999" s="1">
        <v>2080100370911</v>
      </c>
      <c r="B42999" t="s">
        <v>40382</v>
      </c>
    </row>
    <row r="43000" spans="1:2">
      <c r="A43000" s="1">
        <v>2080100370928</v>
      </c>
      <c r="B43000" t="s">
        <v>40383</v>
      </c>
    </row>
    <row r="43001" spans="1:2">
      <c r="A43001" s="1">
        <v>2080100370935</v>
      </c>
      <c r="B43001" t="s">
        <v>40384</v>
      </c>
    </row>
    <row r="43002" spans="1:2">
      <c r="A43002" s="1">
        <v>2080100370942</v>
      </c>
      <c r="B43002" t="s">
        <v>40385</v>
      </c>
    </row>
    <row r="43003" spans="1:2">
      <c r="A43003" s="1">
        <v>2080100370959</v>
      </c>
      <c r="B43003" t="s">
        <v>40386</v>
      </c>
    </row>
    <row r="43004" spans="1:2">
      <c r="A43004" s="1">
        <v>2080100370966</v>
      </c>
      <c r="B43004" t="s">
        <v>40387</v>
      </c>
    </row>
    <row r="43005" spans="1:2">
      <c r="A43005" s="1">
        <v>2080100370973</v>
      </c>
      <c r="B43005" t="s">
        <v>40388</v>
      </c>
    </row>
    <row r="43006" spans="1:2">
      <c r="A43006" s="1">
        <v>2080100370980</v>
      </c>
      <c r="B43006" t="s">
        <v>40389</v>
      </c>
    </row>
    <row r="43007" spans="1:2">
      <c r="A43007" s="1">
        <v>2080100370997</v>
      </c>
      <c r="B43007" t="s">
        <v>40390</v>
      </c>
    </row>
    <row r="43008" spans="1:2">
      <c r="A43008" s="1">
        <v>2080100371000</v>
      </c>
      <c r="B43008" t="s">
        <v>40391</v>
      </c>
    </row>
    <row r="43009" spans="1:2">
      <c r="A43009" s="1">
        <v>2080100371017</v>
      </c>
      <c r="B43009" t="s">
        <v>40392</v>
      </c>
    </row>
    <row r="43010" spans="1:2">
      <c r="A43010" s="1">
        <v>2080100371024</v>
      </c>
      <c r="B43010" t="s">
        <v>40393</v>
      </c>
    </row>
    <row r="43011" spans="1:2">
      <c r="A43011" s="1">
        <v>2080100371031</v>
      </c>
      <c r="B43011" t="s">
        <v>40394</v>
      </c>
    </row>
    <row r="43012" spans="1:2">
      <c r="A43012" s="1">
        <v>2080100371048</v>
      </c>
      <c r="B43012" t="s">
        <v>40395</v>
      </c>
    </row>
    <row r="43013" spans="1:2">
      <c r="A43013" s="1">
        <v>2080100371055</v>
      </c>
      <c r="B43013" t="s">
        <v>40396</v>
      </c>
    </row>
    <row r="43014" spans="1:2">
      <c r="A43014" s="1">
        <v>2080100371062</v>
      </c>
      <c r="B43014" t="s">
        <v>40397</v>
      </c>
    </row>
    <row r="43015" spans="1:2">
      <c r="A43015" s="1">
        <v>2080100371079</v>
      </c>
      <c r="B43015" t="s">
        <v>40398</v>
      </c>
    </row>
    <row r="43016" spans="1:2">
      <c r="A43016" s="1">
        <v>2080100371086</v>
      </c>
      <c r="B43016" t="s">
        <v>40399</v>
      </c>
    </row>
    <row r="43017" spans="1:2">
      <c r="A43017" s="1">
        <v>2080100371093</v>
      </c>
      <c r="B43017" t="s">
        <v>40400</v>
      </c>
    </row>
    <row r="43018" spans="1:2">
      <c r="A43018" s="1">
        <v>2080100371109</v>
      </c>
      <c r="B43018" t="s">
        <v>40401</v>
      </c>
    </row>
    <row r="43019" spans="1:2">
      <c r="A43019" s="1">
        <v>2080100371116</v>
      </c>
      <c r="B43019" t="s">
        <v>40402</v>
      </c>
    </row>
    <row r="43020" spans="1:2">
      <c r="A43020" s="1">
        <v>2080100371123</v>
      </c>
      <c r="B43020" t="s">
        <v>40403</v>
      </c>
    </row>
    <row r="43021" spans="1:2">
      <c r="A43021" s="1">
        <v>2080100371130</v>
      </c>
      <c r="B43021" t="s">
        <v>40404</v>
      </c>
    </row>
    <row r="43022" spans="1:2">
      <c r="A43022" s="1">
        <v>2080100371147</v>
      </c>
      <c r="B43022" t="s">
        <v>40405</v>
      </c>
    </row>
    <row r="43023" spans="1:2">
      <c r="A43023" s="1">
        <v>2080100371154</v>
      </c>
      <c r="B43023" t="s">
        <v>40406</v>
      </c>
    </row>
    <row r="43024" spans="1:2">
      <c r="A43024" s="1">
        <v>2080100371161</v>
      </c>
      <c r="B43024" t="s">
        <v>40407</v>
      </c>
    </row>
    <row r="43025" spans="1:2">
      <c r="A43025" s="1">
        <v>2080100371178</v>
      </c>
      <c r="B43025" t="s">
        <v>40408</v>
      </c>
    </row>
    <row r="43026" spans="1:2">
      <c r="A43026" s="1">
        <v>2080100371185</v>
      </c>
      <c r="B43026" t="s">
        <v>40409</v>
      </c>
    </row>
    <row r="43027" spans="1:2">
      <c r="A43027" s="1">
        <v>2080100371192</v>
      </c>
      <c r="B43027" t="s">
        <v>40410</v>
      </c>
    </row>
    <row r="43028" spans="1:2">
      <c r="A43028" s="1">
        <v>2080100371208</v>
      </c>
      <c r="B43028" t="s">
        <v>40411</v>
      </c>
    </row>
    <row r="43029" spans="1:2">
      <c r="A43029" s="1">
        <v>2080100371215</v>
      </c>
      <c r="B43029" t="s">
        <v>40412</v>
      </c>
    </row>
    <row r="43030" spans="1:2">
      <c r="A43030" s="1">
        <v>2080100371222</v>
      </c>
      <c r="B43030" t="s">
        <v>40413</v>
      </c>
    </row>
    <row r="43031" spans="1:2">
      <c r="A43031" s="1">
        <v>2080100371239</v>
      </c>
      <c r="B43031" t="s">
        <v>40414</v>
      </c>
    </row>
    <row r="43032" spans="1:2">
      <c r="A43032" s="1">
        <v>2080100371246</v>
      </c>
      <c r="B43032" t="s">
        <v>40415</v>
      </c>
    </row>
    <row r="43033" spans="1:2">
      <c r="A43033" s="1">
        <v>2080100371253</v>
      </c>
      <c r="B43033" t="s">
        <v>40416</v>
      </c>
    </row>
    <row r="43034" spans="1:2">
      <c r="A43034" s="1">
        <v>2080100371260</v>
      </c>
      <c r="B43034" t="s">
        <v>40417</v>
      </c>
    </row>
    <row r="43035" spans="1:2">
      <c r="A43035" s="1">
        <v>2080100371277</v>
      </c>
      <c r="B43035" t="s">
        <v>40418</v>
      </c>
    </row>
    <row r="43036" spans="1:2">
      <c r="A43036" s="1">
        <v>2080100371284</v>
      </c>
      <c r="B43036" t="s">
        <v>40419</v>
      </c>
    </row>
    <row r="43037" spans="1:2">
      <c r="A43037" s="1">
        <v>2080100371291</v>
      </c>
      <c r="B43037" t="s">
        <v>40420</v>
      </c>
    </row>
    <row r="43038" spans="1:2">
      <c r="A43038" s="1">
        <v>2080100371307</v>
      </c>
      <c r="B43038" t="s">
        <v>40421</v>
      </c>
    </row>
    <row r="43039" spans="1:2">
      <c r="A43039" s="1">
        <v>2080100371314</v>
      </c>
      <c r="B43039" t="s">
        <v>40422</v>
      </c>
    </row>
    <row r="43040" spans="1:2">
      <c r="A43040" s="1">
        <v>2080100371321</v>
      </c>
      <c r="B43040" t="s">
        <v>40423</v>
      </c>
    </row>
    <row r="43041" spans="1:2">
      <c r="A43041" s="1">
        <v>2080100371338</v>
      </c>
      <c r="B43041" t="s">
        <v>40424</v>
      </c>
    </row>
    <row r="43042" spans="1:2">
      <c r="A43042" s="1">
        <v>2080100371345</v>
      </c>
      <c r="B43042" t="s">
        <v>40425</v>
      </c>
    </row>
    <row r="43043" spans="1:2">
      <c r="A43043" s="1">
        <v>2080100371352</v>
      </c>
      <c r="B43043" t="s">
        <v>40426</v>
      </c>
    </row>
    <row r="43044" spans="1:2">
      <c r="A43044" s="1">
        <v>2080100371369</v>
      </c>
      <c r="B43044" t="s">
        <v>40427</v>
      </c>
    </row>
    <row r="43045" spans="1:2">
      <c r="A43045" s="1">
        <v>2080100371376</v>
      </c>
      <c r="B43045" t="s">
        <v>40428</v>
      </c>
    </row>
    <row r="43046" spans="1:2">
      <c r="A43046" s="1">
        <v>2080100371383</v>
      </c>
      <c r="B43046" t="s">
        <v>40429</v>
      </c>
    </row>
    <row r="43047" spans="1:2">
      <c r="A43047" s="1">
        <v>2080100371390</v>
      </c>
      <c r="B43047" t="s">
        <v>40430</v>
      </c>
    </row>
    <row r="43048" spans="1:2">
      <c r="A43048" s="1">
        <v>2080100371406</v>
      </c>
      <c r="B43048" t="s">
        <v>40431</v>
      </c>
    </row>
    <row r="43049" spans="1:2">
      <c r="A43049" s="1">
        <v>2080100371413</v>
      </c>
      <c r="B43049" t="s">
        <v>40432</v>
      </c>
    </row>
    <row r="43050" spans="1:2">
      <c r="A43050" s="1">
        <v>2080100371420</v>
      </c>
      <c r="B43050" t="s">
        <v>40433</v>
      </c>
    </row>
    <row r="43051" spans="1:2">
      <c r="A43051" s="1">
        <v>2080100371437</v>
      </c>
      <c r="B43051" t="s">
        <v>40434</v>
      </c>
    </row>
    <row r="43052" spans="1:2">
      <c r="A43052" s="1">
        <v>2080100371444</v>
      </c>
      <c r="B43052" t="s">
        <v>40435</v>
      </c>
    </row>
    <row r="43053" spans="1:2">
      <c r="A43053" s="1">
        <v>2080100371451</v>
      </c>
      <c r="B43053" t="s">
        <v>40436</v>
      </c>
    </row>
    <row r="43054" spans="1:2">
      <c r="A43054" s="1">
        <v>2080100371468</v>
      </c>
      <c r="B43054" t="s">
        <v>40437</v>
      </c>
    </row>
    <row r="43055" spans="1:2">
      <c r="A43055" s="1">
        <v>2080100371475</v>
      </c>
      <c r="B43055" t="s">
        <v>40438</v>
      </c>
    </row>
    <row r="43056" spans="1:2">
      <c r="A43056" s="1">
        <v>2080100371482</v>
      </c>
      <c r="B43056" t="s">
        <v>40439</v>
      </c>
    </row>
    <row r="43057" spans="1:2">
      <c r="A43057" s="1">
        <v>2080100371499</v>
      </c>
      <c r="B43057" t="s">
        <v>40440</v>
      </c>
    </row>
    <row r="43058" spans="1:2">
      <c r="A43058" s="1">
        <v>2080100371505</v>
      </c>
      <c r="B43058" t="s">
        <v>40441</v>
      </c>
    </row>
    <row r="43059" spans="1:2">
      <c r="A43059" s="1">
        <v>2080100371512</v>
      </c>
      <c r="B43059" t="s">
        <v>40442</v>
      </c>
    </row>
    <row r="43060" spans="1:2">
      <c r="A43060" s="1">
        <v>2080100371529</v>
      </c>
      <c r="B43060" t="s">
        <v>40443</v>
      </c>
    </row>
    <row r="43061" spans="1:2">
      <c r="A43061" s="1">
        <v>2080100371536</v>
      </c>
      <c r="B43061" t="s">
        <v>40444</v>
      </c>
    </row>
    <row r="43062" spans="1:2">
      <c r="A43062" s="1">
        <v>2080100371543</v>
      </c>
      <c r="B43062" t="s">
        <v>40445</v>
      </c>
    </row>
    <row r="43063" spans="1:2">
      <c r="A43063" s="1">
        <v>2080100371550</v>
      </c>
      <c r="B43063" t="s">
        <v>40446</v>
      </c>
    </row>
    <row r="43064" spans="1:2">
      <c r="A43064" s="1">
        <v>2080100371567</v>
      </c>
      <c r="B43064" t="s">
        <v>40447</v>
      </c>
    </row>
    <row r="43065" spans="1:2">
      <c r="A43065" s="1">
        <v>2080100371574</v>
      </c>
      <c r="B43065" t="s">
        <v>40448</v>
      </c>
    </row>
    <row r="43066" spans="1:2">
      <c r="A43066" s="1">
        <v>2080100371581</v>
      </c>
      <c r="B43066" t="s">
        <v>40449</v>
      </c>
    </row>
    <row r="43067" spans="1:2">
      <c r="A43067" s="1">
        <v>2080100371598</v>
      </c>
      <c r="B43067" t="s">
        <v>40450</v>
      </c>
    </row>
    <row r="43068" spans="1:2">
      <c r="A43068" s="1">
        <v>2080100371604</v>
      </c>
      <c r="B43068" t="s">
        <v>40451</v>
      </c>
    </row>
    <row r="43069" spans="1:2">
      <c r="A43069" s="1">
        <v>2080100371611</v>
      </c>
      <c r="B43069" t="s">
        <v>40452</v>
      </c>
    </row>
    <row r="43070" spans="1:2">
      <c r="A43070" s="1">
        <v>2080100371628</v>
      </c>
      <c r="B43070" t="s">
        <v>40453</v>
      </c>
    </row>
    <row r="43071" spans="1:2">
      <c r="A43071" s="1">
        <v>2080100371635</v>
      </c>
      <c r="B43071" t="s">
        <v>40454</v>
      </c>
    </row>
    <row r="43072" spans="1:2">
      <c r="A43072" s="1">
        <v>2080100371642</v>
      </c>
      <c r="B43072" t="s">
        <v>40455</v>
      </c>
    </row>
    <row r="43073" spans="1:2">
      <c r="A43073" s="1">
        <v>2080100371659</v>
      </c>
      <c r="B43073" t="s">
        <v>40456</v>
      </c>
    </row>
    <row r="43074" spans="1:2">
      <c r="A43074" s="1">
        <v>2080100371666</v>
      </c>
      <c r="B43074" t="s">
        <v>40457</v>
      </c>
    </row>
    <row r="43075" spans="1:2">
      <c r="A43075" s="1">
        <v>2080100371673</v>
      </c>
      <c r="B43075" t="s">
        <v>40458</v>
      </c>
    </row>
    <row r="43076" spans="1:2">
      <c r="A43076" s="1">
        <v>2080100371680</v>
      </c>
      <c r="B43076" t="s">
        <v>40459</v>
      </c>
    </row>
    <row r="43077" spans="1:2">
      <c r="A43077" s="1">
        <v>2080100371697</v>
      </c>
      <c r="B43077" t="s">
        <v>40460</v>
      </c>
    </row>
    <row r="43078" spans="1:2">
      <c r="A43078" s="1">
        <v>2080100371703</v>
      </c>
      <c r="B43078" t="s">
        <v>40461</v>
      </c>
    </row>
    <row r="43079" spans="1:2">
      <c r="A43079" s="1">
        <v>2080100371710</v>
      </c>
      <c r="B43079" t="s">
        <v>40462</v>
      </c>
    </row>
    <row r="43080" spans="1:2">
      <c r="A43080" s="1">
        <v>2080100371727</v>
      </c>
      <c r="B43080" t="s">
        <v>40463</v>
      </c>
    </row>
    <row r="43081" spans="1:2">
      <c r="A43081" s="1">
        <v>2080100371734</v>
      </c>
      <c r="B43081" t="s">
        <v>40464</v>
      </c>
    </row>
    <row r="43082" spans="1:2">
      <c r="A43082" s="1">
        <v>2080100371741</v>
      </c>
      <c r="B43082" t="s">
        <v>40465</v>
      </c>
    </row>
    <row r="43083" spans="1:2">
      <c r="A43083" s="1">
        <v>2080100371758</v>
      </c>
      <c r="B43083" t="s">
        <v>40466</v>
      </c>
    </row>
    <row r="43084" spans="1:2">
      <c r="A43084" s="1">
        <v>2080100371765</v>
      </c>
      <c r="B43084" t="s">
        <v>40467</v>
      </c>
    </row>
    <row r="43085" spans="1:2">
      <c r="A43085" s="1">
        <v>2080100371772</v>
      </c>
      <c r="B43085" t="s">
        <v>40468</v>
      </c>
    </row>
    <row r="43086" spans="1:2">
      <c r="A43086" s="1">
        <v>2080100371789</v>
      </c>
      <c r="B43086" t="s">
        <v>40469</v>
      </c>
    </row>
    <row r="43087" spans="1:2">
      <c r="A43087" s="1">
        <v>2080100371796</v>
      </c>
      <c r="B43087" t="s">
        <v>40470</v>
      </c>
    </row>
    <row r="43088" spans="1:2">
      <c r="A43088" s="1">
        <v>2080100371802</v>
      </c>
      <c r="B43088" t="s">
        <v>40471</v>
      </c>
    </row>
    <row r="43089" spans="1:2">
      <c r="A43089" s="1">
        <v>2080100371819</v>
      </c>
      <c r="B43089" t="s">
        <v>40472</v>
      </c>
    </row>
    <row r="43090" spans="1:2">
      <c r="A43090" s="1">
        <v>2080100371826</v>
      </c>
      <c r="B43090" t="s">
        <v>40473</v>
      </c>
    </row>
    <row r="43091" spans="1:2">
      <c r="A43091" s="1">
        <v>2080100371833</v>
      </c>
      <c r="B43091" t="s">
        <v>40474</v>
      </c>
    </row>
    <row r="43092" spans="1:2">
      <c r="A43092" s="1">
        <v>2080100371840</v>
      </c>
      <c r="B43092" t="s">
        <v>40475</v>
      </c>
    </row>
    <row r="43093" spans="1:2">
      <c r="A43093" s="1">
        <v>2080100371857</v>
      </c>
      <c r="B43093" t="s">
        <v>40476</v>
      </c>
    </row>
    <row r="43094" spans="1:2">
      <c r="A43094" s="1">
        <v>2080100371864</v>
      </c>
      <c r="B43094" t="s">
        <v>40477</v>
      </c>
    </row>
    <row r="43095" spans="1:2">
      <c r="A43095" s="1">
        <v>2080100371871</v>
      </c>
      <c r="B43095" t="s">
        <v>40478</v>
      </c>
    </row>
    <row r="43096" spans="1:2">
      <c r="A43096" s="1">
        <v>2080100371888</v>
      </c>
      <c r="B43096" t="s">
        <v>40479</v>
      </c>
    </row>
    <row r="43097" spans="1:2">
      <c r="A43097" s="1">
        <v>2080100371895</v>
      </c>
      <c r="B43097" t="s">
        <v>40480</v>
      </c>
    </row>
    <row r="43098" spans="1:2">
      <c r="A43098" s="1">
        <v>2080100371901</v>
      </c>
      <c r="B43098" t="s">
        <v>40481</v>
      </c>
    </row>
    <row r="43099" spans="1:2">
      <c r="A43099" s="1">
        <v>2080100371918</v>
      </c>
      <c r="B43099" t="s">
        <v>40482</v>
      </c>
    </row>
    <row r="43100" spans="1:2">
      <c r="A43100" s="1">
        <v>2080100371925</v>
      </c>
      <c r="B43100" t="s">
        <v>40483</v>
      </c>
    </row>
    <row r="43101" spans="1:2">
      <c r="A43101" s="1">
        <v>2080100371932</v>
      </c>
      <c r="B43101" t="s">
        <v>40484</v>
      </c>
    </row>
    <row r="43102" spans="1:2">
      <c r="A43102" s="1">
        <v>2080100371949</v>
      </c>
      <c r="B43102" t="s">
        <v>40485</v>
      </c>
    </row>
    <row r="43103" spans="1:2">
      <c r="A43103" s="1">
        <v>2080100371956</v>
      </c>
      <c r="B43103" t="s">
        <v>40486</v>
      </c>
    </row>
    <row r="43104" spans="1:2">
      <c r="A43104" s="1">
        <v>2080100371963</v>
      </c>
      <c r="B43104" t="s">
        <v>40487</v>
      </c>
    </row>
    <row r="43105" spans="1:2">
      <c r="A43105" s="1">
        <v>2080100371970</v>
      </c>
      <c r="B43105" t="s">
        <v>40488</v>
      </c>
    </row>
    <row r="43106" spans="1:2">
      <c r="A43106" s="1">
        <v>2080100371987</v>
      </c>
      <c r="B43106" t="s">
        <v>40489</v>
      </c>
    </row>
    <row r="43107" spans="1:2">
      <c r="A43107" s="1">
        <v>2080100371994</v>
      </c>
      <c r="B43107" t="s">
        <v>40490</v>
      </c>
    </row>
    <row r="43108" spans="1:2">
      <c r="A43108" s="1">
        <v>2080100372007</v>
      </c>
      <c r="B43108" t="s">
        <v>40491</v>
      </c>
    </row>
    <row r="43109" spans="1:2">
      <c r="A43109" s="1">
        <v>2080100372014</v>
      </c>
      <c r="B43109" t="s">
        <v>40492</v>
      </c>
    </row>
    <row r="43110" spans="1:2">
      <c r="A43110" s="1">
        <v>2080100372021</v>
      </c>
      <c r="B43110" t="s">
        <v>40493</v>
      </c>
    </row>
    <row r="43111" spans="1:2">
      <c r="A43111" s="1">
        <v>2080100372038</v>
      </c>
      <c r="B43111" t="s">
        <v>40494</v>
      </c>
    </row>
    <row r="43112" spans="1:2">
      <c r="A43112" s="1">
        <v>2080100372045</v>
      </c>
      <c r="B43112" t="s">
        <v>40495</v>
      </c>
    </row>
    <row r="43113" spans="1:2">
      <c r="A43113" s="1">
        <v>2080100372052</v>
      </c>
      <c r="B43113" t="s">
        <v>40496</v>
      </c>
    </row>
    <row r="43114" spans="1:2">
      <c r="A43114" s="1">
        <v>2080100372069</v>
      </c>
      <c r="B43114" t="s">
        <v>40497</v>
      </c>
    </row>
    <row r="43115" spans="1:2">
      <c r="A43115" s="1">
        <v>2080100372076</v>
      </c>
      <c r="B43115" t="s">
        <v>40498</v>
      </c>
    </row>
    <row r="43116" spans="1:2">
      <c r="A43116" s="1">
        <v>2080100372083</v>
      </c>
      <c r="B43116" t="s">
        <v>40499</v>
      </c>
    </row>
    <row r="43117" spans="1:2">
      <c r="A43117" s="1">
        <v>2080100372090</v>
      </c>
      <c r="B43117" t="s">
        <v>40500</v>
      </c>
    </row>
    <row r="43118" spans="1:2">
      <c r="A43118" s="1">
        <v>2080100372106</v>
      </c>
      <c r="B43118" t="s">
        <v>40501</v>
      </c>
    </row>
    <row r="43119" spans="1:2">
      <c r="A43119" s="1">
        <v>2080100372113</v>
      </c>
      <c r="B43119" t="s">
        <v>40502</v>
      </c>
    </row>
    <row r="43120" spans="1:2">
      <c r="A43120" s="1">
        <v>2080100372120</v>
      </c>
      <c r="B43120" t="s">
        <v>40503</v>
      </c>
    </row>
    <row r="43121" spans="1:2">
      <c r="A43121" s="1">
        <v>2080100372137</v>
      </c>
      <c r="B43121" t="s">
        <v>40504</v>
      </c>
    </row>
    <row r="43122" spans="1:2">
      <c r="A43122" s="1">
        <v>2080100372144</v>
      </c>
      <c r="B43122" t="s">
        <v>40505</v>
      </c>
    </row>
    <row r="43123" spans="1:2">
      <c r="A43123" s="1">
        <v>2080100372151</v>
      </c>
      <c r="B43123" t="s">
        <v>40506</v>
      </c>
    </row>
    <row r="43124" spans="1:2">
      <c r="A43124" s="1">
        <v>2080100372168</v>
      </c>
      <c r="B43124" t="s">
        <v>40507</v>
      </c>
    </row>
    <row r="43125" spans="1:2">
      <c r="A43125" s="1">
        <v>2080100372175</v>
      </c>
      <c r="B43125" t="s">
        <v>40508</v>
      </c>
    </row>
    <row r="43126" spans="1:2">
      <c r="A43126" s="1">
        <v>2080100372182</v>
      </c>
      <c r="B43126" t="s">
        <v>40509</v>
      </c>
    </row>
    <row r="43127" spans="1:2">
      <c r="A43127" s="1">
        <v>2080100372199</v>
      </c>
      <c r="B43127" t="s">
        <v>40510</v>
      </c>
    </row>
    <row r="43128" spans="1:2">
      <c r="A43128" s="1">
        <v>2080100372205</v>
      </c>
      <c r="B43128" t="s">
        <v>40511</v>
      </c>
    </row>
    <row r="43129" spans="1:2">
      <c r="A43129" s="1">
        <v>2080100372212</v>
      </c>
      <c r="B43129" t="s">
        <v>40512</v>
      </c>
    </row>
    <row r="43130" spans="1:2">
      <c r="A43130" s="1">
        <v>2080100372229</v>
      </c>
      <c r="B43130" t="s">
        <v>40513</v>
      </c>
    </row>
    <row r="43131" spans="1:2">
      <c r="A43131" s="1">
        <v>2080100372236</v>
      </c>
      <c r="B43131" t="s">
        <v>40514</v>
      </c>
    </row>
    <row r="43132" spans="1:2">
      <c r="A43132" s="1">
        <v>2080100372243</v>
      </c>
      <c r="B43132" t="s">
        <v>40515</v>
      </c>
    </row>
    <row r="43133" spans="1:2">
      <c r="A43133" s="1">
        <v>2080100372250</v>
      </c>
      <c r="B43133" t="s">
        <v>40516</v>
      </c>
    </row>
    <row r="43134" spans="1:2">
      <c r="A43134" s="1">
        <v>2080100372267</v>
      </c>
      <c r="B43134" t="s">
        <v>40517</v>
      </c>
    </row>
    <row r="43135" spans="1:2">
      <c r="A43135" s="1">
        <v>2080100372274</v>
      </c>
      <c r="B43135" t="s">
        <v>40518</v>
      </c>
    </row>
    <row r="43136" spans="1:2">
      <c r="A43136" s="1">
        <v>2080100372281</v>
      </c>
      <c r="B43136" t="s">
        <v>40519</v>
      </c>
    </row>
    <row r="43137" spans="1:2">
      <c r="A43137" s="1">
        <v>2080100372298</v>
      </c>
      <c r="B43137" t="s">
        <v>40520</v>
      </c>
    </row>
    <row r="43138" spans="1:2">
      <c r="A43138" s="1">
        <v>2080100372304</v>
      </c>
      <c r="B43138" t="s">
        <v>40521</v>
      </c>
    </row>
    <row r="43139" spans="1:2">
      <c r="A43139" s="1">
        <v>2080100372311</v>
      </c>
      <c r="B43139" t="s">
        <v>40522</v>
      </c>
    </row>
    <row r="43140" spans="1:2">
      <c r="A43140" s="1">
        <v>2080100372328</v>
      </c>
      <c r="B43140" t="s">
        <v>40523</v>
      </c>
    </row>
    <row r="43141" spans="1:2">
      <c r="A43141" s="1">
        <v>2080100372335</v>
      </c>
      <c r="B43141" t="s">
        <v>40524</v>
      </c>
    </row>
    <row r="43142" spans="1:2">
      <c r="A43142" s="1">
        <v>2080100372342</v>
      </c>
      <c r="B43142" t="s">
        <v>40525</v>
      </c>
    </row>
    <row r="43143" spans="1:2">
      <c r="A43143" s="1">
        <v>2080100372359</v>
      </c>
      <c r="B43143" t="s">
        <v>40526</v>
      </c>
    </row>
    <row r="43144" spans="1:2">
      <c r="A43144" s="1">
        <v>2080100372366</v>
      </c>
      <c r="B43144" t="s">
        <v>40527</v>
      </c>
    </row>
    <row r="43145" spans="1:2">
      <c r="A43145" s="1">
        <v>2080100372373</v>
      </c>
      <c r="B43145" t="s">
        <v>40528</v>
      </c>
    </row>
    <row r="43146" spans="1:2">
      <c r="A43146" s="1">
        <v>2080100372380</v>
      </c>
      <c r="B43146" t="s">
        <v>40529</v>
      </c>
    </row>
    <row r="43147" spans="1:2">
      <c r="A43147" s="1">
        <v>2080100372397</v>
      </c>
      <c r="B43147" t="s">
        <v>40530</v>
      </c>
    </row>
    <row r="43148" spans="1:2">
      <c r="A43148" s="1">
        <v>2080100372403</v>
      </c>
      <c r="B43148" t="s">
        <v>40531</v>
      </c>
    </row>
    <row r="43149" spans="1:2">
      <c r="A43149" s="1">
        <v>2080100372410</v>
      </c>
      <c r="B43149" t="s">
        <v>40532</v>
      </c>
    </row>
    <row r="43150" spans="1:2">
      <c r="A43150" s="1">
        <v>2080100372427</v>
      </c>
      <c r="B43150" t="s">
        <v>40533</v>
      </c>
    </row>
    <row r="43151" spans="1:2">
      <c r="A43151" s="1">
        <v>2080100372434</v>
      </c>
      <c r="B43151" t="s">
        <v>40534</v>
      </c>
    </row>
    <row r="43152" spans="1:2">
      <c r="A43152" s="1">
        <v>2080100372441</v>
      </c>
      <c r="B43152" t="s">
        <v>40535</v>
      </c>
    </row>
    <row r="43153" spans="1:2">
      <c r="A43153" s="1">
        <v>2080100372458</v>
      </c>
      <c r="B43153" t="s">
        <v>40536</v>
      </c>
    </row>
    <row r="43154" spans="1:2">
      <c r="A43154" s="1">
        <v>2080100372465</v>
      </c>
      <c r="B43154" t="s">
        <v>40537</v>
      </c>
    </row>
    <row r="43155" spans="1:2">
      <c r="A43155" s="1">
        <v>2080100372472</v>
      </c>
      <c r="B43155" t="s">
        <v>40538</v>
      </c>
    </row>
    <row r="43156" spans="1:2">
      <c r="A43156" s="1">
        <v>2080100372489</v>
      </c>
      <c r="B43156" t="s">
        <v>40539</v>
      </c>
    </row>
    <row r="43157" spans="1:2">
      <c r="A43157" s="1">
        <v>2080100372496</v>
      </c>
      <c r="B43157" t="s">
        <v>40540</v>
      </c>
    </row>
    <row r="43158" spans="1:2">
      <c r="A43158" s="1">
        <v>2080100372502</v>
      </c>
      <c r="B43158" t="s">
        <v>40541</v>
      </c>
    </row>
    <row r="43159" spans="1:2">
      <c r="A43159" s="1">
        <v>2080100372519</v>
      </c>
      <c r="B43159" t="s">
        <v>40542</v>
      </c>
    </row>
    <row r="43160" spans="1:2">
      <c r="A43160" s="1">
        <v>2080100372526</v>
      </c>
      <c r="B43160" t="s">
        <v>40543</v>
      </c>
    </row>
    <row r="43161" spans="1:2">
      <c r="A43161" s="1">
        <v>2080100372533</v>
      </c>
      <c r="B43161" t="s">
        <v>40544</v>
      </c>
    </row>
    <row r="43162" spans="1:2">
      <c r="A43162" s="1">
        <v>2080100372540</v>
      </c>
      <c r="B43162" t="s">
        <v>40545</v>
      </c>
    </row>
    <row r="43163" spans="1:2">
      <c r="A43163" s="1">
        <v>2080100372557</v>
      </c>
      <c r="B43163" t="s">
        <v>40546</v>
      </c>
    </row>
    <row r="43164" spans="1:2">
      <c r="A43164" s="1">
        <v>2080100372564</v>
      </c>
      <c r="B43164" t="s">
        <v>40547</v>
      </c>
    </row>
    <row r="43165" spans="1:2">
      <c r="A43165" s="1">
        <v>2080100372571</v>
      </c>
      <c r="B43165" t="s">
        <v>40548</v>
      </c>
    </row>
    <row r="43166" spans="1:2">
      <c r="A43166" s="1">
        <v>2080100372588</v>
      </c>
      <c r="B43166" t="s">
        <v>40549</v>
      </c>
    </row>
    <row r="43167" spans="1:2">
      <c r="A43167" s="1">
        <v>2080100372595</v>
      </c>
      <c r="B43167" t="s">
        <v>40550</v>
      </c>
    </row>
    <row r="43168" spans="1:2">
      <c r="A43168" s="1">
        <v>2080100372601</v>
      </c>
      <c r="B43168" t="s">
        <v>40551</v>
      </c>
    </row>
    <row r="43169" spans="1:2">
      <c r="A43169" s="1">
        <v>2080100372618</v>
      </c>
      <c r="B43169" t="s">
        <v>40552</v>
      </c>
    </row>
    <row r="43170" spans="1:2">
      <c r="A43170" s="1">
        <v>2080100372625</v>
      </c>
      <c r="B43170" t="s">
        <v>40553</v>
      </c>
    </row>
    <row r="43171" spans="1:2">
      <c r="A43171" s="1">
        <v>2080100372632</v>
      </c>
      <c r="B43171" t="s">
        <v>40554</v>
      </c>
    </row>
    <row r="43172" spans="1:2">
      <c r="A43172" s="1">
        <v>2080100372649</v>
      </c>
      <c r="B43172" t="s">
        <v>40555</v>
      </c>
    </row>
    <row r="43173" spans="1:2">
      <c r="A43173" s="1">
        <v>2080100372656</v>
      </c>
      <c r="B43173" t="s">
        <v>40556</v>
      </c>
    </row>
    <row r="43174" spans="1:2">
      <c r="A43174" s="1">
        <v>2080100372663</v>
      </c>
      <c r="B43174" t="s">
        <v>40557</v>
      </c>
    </row>
    <row r="43175" spans="1:2">
      <c r="A43175" s="1">
        <v>2080100372670</v>
      </c>
      <c r="B43175" t="s">
        <v>40558</v>
      </c>
    </row>
    <row r="43176" spans="1:2">
      <c r="A43176" s="1">
        <v>2080100372687</v>
      </c>
      <c r="B43176" t="s">
        <v>40559</v>
      </c>
    </row>
    <row r="43177" spans="1:2">
      <c r="A43177" s="1">
        <v>2080100372694</v>
      </c>
      <c r="B43177" t="s">
        <v>40560</v>
      </c>
    </row>
    <row r="43178" spans="1:2">
      <c r="A43178" s="1">
        <v>2080100372700</v>
      </c>
      <c r="B43178" t="s">
        <v>40561</v>
      </c>
    </row>
    <row r="43179" spans="1:2">
      <c r="A43179" s="1">
        <v>2080100372717</v>
      </c>
      <c r="B43179" t="s">
        <v>40562</v>
      </c>
    </row>
    <row r="43180" spans="1:2">
      <c r="A43180" s="1">
        <v>2080100372724</v>
      </c>
      <c r="B43180" t="s">
        <v>40563</v>
      </c>
    </row>
    <row r="43181" spans="1:2">
      <c r="A43181" s="1">
        <v>2080100372731</v>
      </c>
      <c r="B43181" t="s">
        <v>40564</v>
      </c>
    </row>
    <row r="43182" spans="1:2">
      <c r="A43182" s="1">
        <v>2080100372748</v>
      </c>
      <c r="B43182" t="s">
        <v>40565</v>
      </c>
    </row>
    <row r="43183" spans="1:2">
      <c r="A43183" s="1">
        <v>2080100372755</v>
      </c>
      <c r="B43183" t="s">
        <v>40566</v>
      </c>
    </row>
    <row r="43184" spans="1:2">
      <c r="A43184" s="1">
        <v>2080100372762</v>
      </c>
      <c r="B43184" t="s">
        <v>40567</v>
      </c>
    </row>
    <row r="43185" spans="1:2">
      <c r="A43185" s="1">
        <v>2080100372779</v>
      </c>
      <c r="B43185" t="s">
        <v>40568</v>
      </c>
    </row>
    <row r="43186" spans="1:2">
      <c r="A43186" s="1">
        <v>2080100372786</v>
      </c>
      <c r="B43186" t="s">
        <v>40569</v>
      </c>
    </row>
    <row r="43187" spans="1:2">
      <c r="A43187" s="1">
        <v>2080100372793</v>
      </c>
      <c r="B43187" t="s">
        <v>40570</v>
      </c>
    </row>
    <row r="43188" spans="1:2">
      <c r="A43188" s="1">
        <v>2080100372809</v>
      </c>
      <c r="B43188" t="s">
        <v>40571</v>
      </c>
    </row>
    <row r="43189" spans="1:2">
      <c r="A43189" s="1">
        <v>2080100372816</v>
      </c>
      <c r="B43189" t="s">
        <v>40572</v>
      </c>
    </row>
    <row r="43190" spans="1:2">
      <c r="A43190" s="1">
        <v>2080100372823</v>
      </c>
      <c r="B43190" t="s">
        <v>40573</v>
      </c>
    </row>
    <row r="43191" spans="1:2">
      <c r="A43191" s="1">
        <v>2080100372830</v>
      </c>
      <c r="B43191" t="s">
        <v>40574</v>
      </c>
    </row>
    <row r="43192" spans="1:2">
      <c r="A43192" s="1">
        <v>2080100372847</v>
      </c>
      <c r="B43192" t="s">
        <v>40575</v>
      </c>
    </row>
    <row r="43193" spans="1:2">
      <c r="A43193" s="1">
        <v>2080100372854</v>
      </c>
      <c r="B43193" t="s">
        <v>40576</v>
      </c>
    </row>
    <row r="43194" spans="1:2">
      <c r="A43194" s="1">
        <v>2080100372861</v>
      </c>
      <c r="B43194" t="s">
        <v>40577</v>
      </c>
    </row>
    <row r="43195" spans="1:2">
      <c r="A43195" s="1">
        <v>2080100372878</v>
      </c>
      <c r="B43195" t="s">
        <v>40578</v>
      </c>
    </row>
    <row r="43196" spans="1:2">
      <c r="A43196" s="1">
        <v>2080100372885</v>
      </c>
      <c r="B43196" t="s">
        <v>40579</v>
      </c>
    </row>
    <row r="43197" spans="1:2">
      <c r="A43197" s="1">
        <v>2080100372892</v>
      </c>
      <c r="B43197" t="s">
        <v>40580</v>
      </c>
    </row>
    <row r="43198" spans="1:2">
      <c r="A43198" s="1">
        <v>2080100372908</v>
      </c>
      <c r="B43198" t="s">
        <v>40581</v>
      </c>
    </row>
    <row r="43199" spans="1:2">
      <c r="A43199" s="1">
        <v>2080100372915</v>
      </c>
      <c r="B43199" t="s">
        <v>40582</v>
      </c>
    </row>
    <row r="43200" spans="1:2">
      <c r="A43200" s="1">
        <v>2080100372922</v>
      </c>
      <c r="B43200" t="s">
        <v>40583</v>
      </c>
    </row>
    <row r="43201" spans="1:2">
      <c r="A43201" s="1">
        <v>2080100372939</v>
      </c>
      <c r="B43201" t="s">
        <v>40584</v>
      </c>
    </row>
    <row r="43202" spans="1:2">
      <c r="A43202" s="1">
        <v>2080100372946</v>
      </c>
      <c r="B43202" t="s">
        <v>40585</v>
      </c>
    </row>
    <row r="43203" spans="1:2">
      <c r="A43203" s="1">
        <v>2080100372953</v>
      </c>
      <c r="B43203" t="s">
        <v>40586</v>
      </c>
    </row>
    <row r="43204" spans="1:2">
      <c r="A43204" s="1">
        <v>2080100372960</v>
      </c>
      <c r="B43204" t="s">
        <v>40587</v>
      </c>
    </row>
    <row r="43205" spans="1:2">
      <c r="A43205" s="1">
        <v>2080100372977</v>
      </c>
      <c r="B43205" t="s">
        <v>40588</v>
      </c>
    </row>
    <row r="43206" spans="1:2">
      <c r="A43206" s="1">
        <v>2080100372984</v>
      </c>
      <c r="B43206" t="s">
        <v>40589</v>
      </c>
    </row>
    <row r="43207" spans="1:2">
      <c r="A43207" s="1">
        <v>2080100372991</v>
      </c>
      <c r="B43207" t="s">
        <v>40590</v>
      </c>
    </row>
    <row r="43208" spans="1:2">
      <c r="A43208" s="1">
        <v>2080100373004</v>
      </c>
      <c r="B43208" t="s">
        <v>40591</v>
      </c>
    </row>
    <row r="43209" spans="1:2">
      <c r="A43209" s="1">
        <v>2080100373011</v>
      </c>
      <c r="B43209" t="s">
        <v>40592</v>
      </c>
    </row>
    <row r="43210" spans="1:2">
      <c r="A43210" s="1">
        <v>2080100373028</v>
      </c>
      <c r="B43210" t="s">
        <v>40593</v>
      </c>
    </row>
    <row r="43211" spans="1:2">
      <c r="A43211" s="1">
        <v>2080100373035</v>
      </c>
      <c r="B43211" t="s">
        <v>40594</v>
      </c>
    </row>
    <row r="43212" spans="1:2">
      <c r="A43212" s="1">
        <v>2080100373042</v>
      </c>
      <c r="B43212" t="s">
        <v>40595</v>
      </c>
    </row>
    <row r="43213" spans="1:2">
      <c r="A43213" s="1">
        <v>2080100373059</v>
      </c>
      <c r="B43213" t="s">
        <v>40596</v>
      </c>
    </row>
    <row r="43214" spans="1:2">
      <c r="A43214" s="1">
        <v>2080100373066</v>
      </c>
      <c r="B43214" t="s">
        <v>40597</v>
      </c>
    </row>
    <row r="43215" spans="1:2">
      <c r="A43215" s="1">
        <v>2080100373073</v>
      </c>
      <c r="B43215" t="s">
        <v>40598</v>
      </c>
    </row>
    <row r="43216" spans="1:2">
      <c r="A43216" s="1">
        <v>2080100373080</v>
      </c>
      <c r="B43216" t="s">
        <v>40599</v>
      </c>
    </row>
    <row r="43217" spans="1:2">
      <c r="A43217" s="1">
        <v>2080100373097</v>
      </c>
      <c r="B43217" t="s">
        <v>40600</v>
      </c>
    </row>
    <row r="43218" spans="1:2">
      <c r="A43218" s="1">
        <v>2080100373103</v>
      </c>
      <c r="B43218" t="s">
        <v>40601</v>
      </c>
    </row>
    <row r="43219" spans="1:2">
      <c r="A43219" s="1">
        <v>2080100373110</v>
      </c>
      <c r="B43219" t="s">
        <v>40602</v>
      </c>
    </row>
    <row r="43220" spans="1:2">
      <c r="A43220" s="1">
        <v>2080100373127</v>
      </c>
      <c r="B43220" t="s">
        <v>40603</v>
      </c>
    </row>
    <row r="43221" spans="1:2">
      <c r="A43221" s="1">
        <v>2080100373134</v>
      </c>
      <c r="B43221" t="s">
        <v>40604</v>
      </c>
    </row>
    <row r="43222" spans="1:2">
      <c r="A43222" s="1">
        <v>2080100373141</v>
      </c>
      <c r="B43222" t="s">
        <v>40605</v>
      </c>
    </row>
    <row r="43223" spans="1:2">
      <c r="A43223" s="1">
        <v>2080100373158</v>
      </c>
      <c r="B43223" t="s">
        <v>40606</v>
      </c>
    </row>
    <row r="43224" spans="1:2">
      <c r="A43224" s="1">
        <v>2080100373165</v>
      </c>
      <c r="B43224" t="s">
        <v>40607</v>
      </c>
    </row>
    <row r="43225" spans="1:2">
      <c r="A43225" s="1">
        <v>2080100373172</v>
      </c>
      <c r="B43225" t="s">
        <v>40608</v>
      </c>
    </row>
    <row r="43226" spans="1:2">
      <c r="A43226" s="1">
        <v>2080100373189</v>
      </c>
      <c r="B43226" t="s">
        <v>40609</v>
      </c>
    </row>
    <row r="43227" spans="1:2">
      <c r="A43227" s="1">
        <v>2080100373196</v>
      </c>
      <c r="B43227" t="s">
        <v>40610</v>
      </c>
    </row>
    <row r="43228" spans="1:2">
      <c r="A43228" s="1">
        <v>2080100373202</v>
      </c>
      <c r="B43228" t="s">
        <v>40611</v>
      </c>
    </row>
    <row r="43229" spans="1:2">
      <c r="A43229" s="1">
        <v>2080100373219</v>
      </c>
      <c r="B43229" t="s">
        <v>40612</v>
      </c>
    </row>
    <row r="43230" spans="1:2">
      <c r="A43230" s="1">
        <v>2080100373226</v>
      </c>
      <c r="B43230" t="s">
        <v>40613</v>
      </c>
    </row>
    <row r="43231" spans="1:2">
      <c r="A43231" s="1">
        <v>2080100373233</v>
      </c>
      <c r="B43231" t="s">
        <v>40614</v>
      </c>
    </row>
    <row r="43232" spans="1:2">
      <c r="A43232" s="1">
        <v>2080100373240</v>
      </c>
      <c r="B43232" t="s">
        <v>40615</v>
      </c>
    </row>
    <row r="43233" spans="1:2">
      <c r="A43233" s="1">
        <v>2080100373257</v>
      </c>
      <c r="B43233" t="s">
        <v>40616</v>
      </c>
    </row>
    <row r="43234" spans="1:2">
      <c r="A43234" s="1">
        <v>2080100373264</v>
      </c>
      <c r="B43234" t="s">
        <v>40617</v>
      </c>
    </row>
    <row r="43235" spans="1:2">
      <c r="A43235" s="1">
        <v>2080100373271</v>
      </c>
      <c r="B43235" t="s">
        <v>40618</v>
      </c>
    </row>
    <row r="43236" spans="1:2">
      <c r="A43236" s="1">
        <v>2080100373288</v>
      </c>
      <c r="B43236" t="s">
        <v>40619</v>
      </c>
    </row>
    <row r="43237" spans="1:2">
      <c r="A43237" s="1">
        <v>2080100373295</v>
      </c>
      <c r="B43237" t="s">
        <v>40620</v>
      </c>
    </row>
    <row r="43238" spans="1:2">
      <c r="A43238" s="1">
        <v>2080100373301</v>
      </c>
      <c r="B43238" t="s">
        <v>40621</v>
      </c>
    </row>
    <row r="43239" spans="1:2">
      <c r="A43239" s="1">
        <v>2080100373318</v>
      </c>
      <c r="B43239" t="s">
        <v>40622</v>
      </c>
    </row>
    <row r="43240" spans="1:2">
      <c r="A43240" s="1">
        <v>2080100373325</v>
      </c>
      <c r="B43240" t="s">
        <v>40623</v>
      </c>
    </row>
    <row r="43241" spans="1:2">
      <c r="A43241" s="1">
        <v>2080100373332</v>
      </c>
      <c r="B43241" t="s">
        <v>40624</v>
      </c>
    </row>
    <row r="43242" spans="1:2">
      <c r="A43242" s="1">
        <v>2080100373349</v>
      </c>
      <c r="B43242" t="s">
        <v>40625</v>
      </c>
    </row>
    <row r="43243" spans="1:2">
      <c r="A43243" s="1">
        <v>2080100373356</v>
      </c>
      <c r="B43243" t="s">
        <v>40626</v>
      </c>
    </row>
    <row r="43244" spans="1:2">
      <c r="A43244" s="1">
        <v>2080100373363</v>
      </c>
      <c r="B43244" t="s">
        <v>40627</v>
      </c>
    </row>
    <row r="43245" spans="1:2">
      <c r="A43245" s="1">
        <v>2080100373370</v>
      </c>
      <c r="B43245" t="s">
        <v>40628</v>
      </c>
    </row>
    <row r="43246" spans="1:2">
      <c r="A43246" s="1">
        <v>2080100373387</v>
      </c>
      <c r="B43246" t="s">
        <v>40629</v>
      </c>
    </row>
    <row r="43247" spans="1:2">
      <c r="A43247" s="1">
        <v>2080100373394</v>
      </c>
      <c r="B43247" t="s">
        <v>40630</v>
      </c>
    </row>
    <row r="43248" spans="1:2">
      <c r="A43248" s="1">
        <v>2080100373400</v>
      </c>
      <c r="B43248" t="s">
        <v>40631</v>
      </c>
    </row>
    <row r="43249" spans="1:2">
      <c r="A43249" s="1">
        <v>2080100373417</v>
      </c>
      <c r="B43249" t="s">
        <v>40632</v>
      </c>
    </row>
    <row r="43250" spans="1:2">
      <c r="A43250" s="1">
        <v>2080100373424</v>
      </c>
      <c r="B43250" t="s">
        <v>40633</v>
      </c>
    </row>
    <row r="43251" spans="1:2">
      <c r="A43251" s="1">
        <v>2080100373431</v>
      </c>
      <c r="B43251" t="s">
        <v>40634</v>
      </c>
    </row>
    <row r="43252" spans="1:2">
      <c r="A43252" s="1">
        <v>2080100373448</v>
      </c>
      <c r="B43252" t="s">
        <v>40635</v>
      </c>
    </row>
    <row r="43253" spans="1:2">
      <c r="A43253" s="1">
        <v>2080100373455</v>
      </c>
      <c r="B43253" t="s">
        <v>40636</v>
      </c>
    </row>
    <row r="43254" spans="1:2">
      <c r="A43254" s="1">
        <v>2080100373462</v>
      </c>
      <c r="B43254" t="s">
        <v>40637</v>
      </c>
    </row>
    <row r="43255" spans="1:2">
      <c r="A43255" s="1">
        <v>2080100373479</v>
      </c>
      <c r="B43255" t="s">
        <v>40638</v>
      </c>
    </row>
    <row r="43256" spans="1:2">
      <c r="A43256" s="1">
        <v>2080100373486</v>
      </c>
      <c r="B43256" t="s">
        <v>40639</v>
      </c>
    </row>
    <row r="43257" spans="1:2">
      <c r="A43257" s="1">
        <v>2080100373493</v>
      </c>
      <c r="B43257" t="s">
        <v>40640</v>
      </c>
    </row>
    <row r="43258" spans="1:2">
      <c r="A43258" s="1">
        <v>2080100373509</v>
      </c>
      <c r="B43258" t="s">
        <v>40641</v>
      </c>
    </row>
    <row r="43259" spans="1:2">
      <c r="A43259" s="1">
        <v>2080100373516</v>
      </c>
      <c r="B43259" t="s">
        <v>40642</v>
      </c>
    </row>
    <row r="43260" spans="1:2">
      <c r="A43260" s="1">
        <v>2080100373523</v>
      </c>
      <c r="B43260" t="s">
        <v>40643</v>
      </c>
    </row>
    <row r="43261" spans="1:2">
      <c r="A43261" s="1">
        <v>2080100373530</v>
      </c>
      <c r="B43261" t="s">
        <v>40644</v>
      </c>
    </row>
    <row r="43262" spans="1:2">
      <c r="A43262" s="1">
        <v>2080100373547</v>
      </c>
      <c r="B43262" t="s">
        <v>40645</v>
      </c>
    </row>
    <row r="43263" spans="1:2">
      <c r="A43263" s="1">
        <v>2080100373554</v>
      </c>
      <c r="B43263" t="s">
        <v>40646</v>
      </c>
    </row>
    <row r="43264" spans="1:2">
      <c r="A43264" s="1">
        <v>2080100373561</v>
      </c>
      <c r="B43264" t="s">
        <v>40647</v>
      </c>
    </row>
    <row r="43265" spans="1:2">
      <c r="A43265" s="1">
        <v>2080100373578</v>
      </c>
      <c r="B43265" t="s">
        <v>40648</v>
      </c>
    </row>
    <row r="43266" spans="1:2">
      <c r="A43266" s="1">
        <v>2080100373585</v>
      </c>
      <c r="B43266" t="s">
        <v>40649</v>
      </c>
    </row>
    <row r="43267" spans="1:2">
      <c r="A43267" s="1">
        <v>2080100373592</v>
      </c>
      <c r="B43267" t="s">
        <v>40650</v>
      </c>
    </row>
    <row r="43268" spans="1:2">
      <c r="A43268" s="1">
        <v>2080100373608</v>
      </c>
      <c r="B43268" t="s">
        <v>40651</v>
      </c>
    </row>
    <row r="43269" spans="1:2">
      <c r="A43269" s="1">
        <v>2080100373615</v>
      </c>
      <c r="B43269" t="s">
        <v>40652</v>
      </c>
    </row>
    <row r="43270" spans="1:2">
      <c r="A43270" s="1">
        <v>2080100373622</v>
      </c>
      <c r="B43270" t="s">
        <v>40653</v>
      </c>
    </row>
    <row r="43271" spans="1:2">
      <c r="A43271" s="1">
        <v>2080100373639</v>
      </c>
      <c r="B43271" t="s">
        <v>40654</v>
      </c>
    </row>
    <row r="43272" spans="1:2">
      <c r="A43272" s="1">
        <v>2080100373646</v>
      </c>
      <c r="B43272" t="s">
        <v>40655</v>
      </c>
    </row>
    <row r="43273" spans="1:2">
      <c r="A43273" s="1">
        <v>2080100373653</v>
      </c>
      <c r="B43273" t="s">
        <v>40656</v>
      </c>
    </row>
    <row r="43274" spans="1:2">
      <c r="A43274" s="1">
        <v>2080100373660</v>
      </c>
      <c r="B43274" t="s">
        <v>40657</v>
      </c>
    </row>
    <row r="43275" spans="1:2">
      <c r="A43275" s="1">
        <v>2080100373677</v>
      </c>
      <c r="B43275" t="s">
        <v>40658</v>
      </c>
    </row>
    <row r="43276" spans="1:2">
      <c r="A43276" s="1">
        <v>2080100373684</v>
      </c>
      <c r="B43276" t="s">
        <v>40659</v>
      </c>
    </row>
    <row r="43277" spans="1:2">
      <c r="A43277" s="1">
        <v>2080100373691</v>
      </c>
      <c r="B43277" t="s">
        <v>40660</v>
      </c>
    </row>
    <row r="43278" spans="1:2">
      <c r="A43278" s="1">
        <v>2080100373707</v>
      </c>
      <c r="B43278" t="s">
        <v>40661</v>
      </c>
    </row>
    <row r="43279" spans="1:2">
      <c r="A43279" s="1">
        <v>2080100373714</v>
      </c>
      <c r="B43279" t="s">
        <v>40662</v>
      </c>
    </row>
    <row r="43280" spans="1:2">
      <c r="A43280" s="1">
        <v>2080100373721</v>
      </c>
      <c r="B43280" t="s">
        <v>40663</v>
      </c>
    </row>
    <row r="43281" spans="1:2">
      <c r="A43281" s="1">
        <v>2080100373738</v>
      </c>
      <c r="B43281" t="s">
        <v>40664</v>
      </c>
    </row>
    <row r="43282" spans="1:2">
      <c r="A43282" s="1">
        <v>2080100373745</v>
      </c>
      <c r="B43282" t="s">
        <v>40665</v>
      </c>
    </row>
    <row r="43283" spans="1:2">
      <c r="A43283" s="1">
        <v>2080100373752</v>
      </c>
      <c r="B43283" t="s">
        <v>40666</v>
      </c>
    </row>
    <row r="43284" spans="1:2">
      <c r="A43284" s="1">
        <v>2080100373769</v>
      </c>
      <c r="B43284" t="s">
        <v>40667</v>
      </c>
    </row>
    <row r="43285" spans="1:2">
      <c r="A43285" s="1">
        <v>2080100373776</v>
      </c>
      <c r="B43285" t="s">
        <v>40668</v>
      </c>
    </row>
    <row r="43286" spans="1:2">
      <c r="A43286" s="1">
        <v>2080100373783</v>
      </c>
      <c r="B43286" t="s">
        <v>40669</v>
      </c>
    </row>
    <row r="43287" spans="1:2">
      <c r="A43287" s="1">
        <v>2080100373790</v>
      </c>
      <c r="B43287" t="s">
        <v>40670</v>
      </c>
    </row>
    <row r="43288" spans="1:2">
      <c r="A43288" s="1">
        <v>2080100373806</v>
      </c>
      <c r="B43288" t="s">
        <v>40671</v>
      </c>
    </row>
    <row r="43289" spans="1:2">
      <c r="A43289" s="1">
        <v>2080100373813</v>
      </c>
      <c r="B43289" t="s">
        <v>40672</v>
      </c>
    </row>
    <row r="43290" spans="1:2">
      <c r="A43290" s="1">
        <v>2080100373820</v>
      </c>
      <c r="B43290" t="s">
        <v>40673</v>
      </c>
    </row>
    <row r="43291" spans="1:2">
      <c r="A43291" s="1">
        <v>2080100373837</v>
      </c>
      <c r="B43291" t="s">
        <v>40674</v>
      </c>
    </row>
    <row r="43292" spans="1:2">
      <c r="A43292" s="1">
        <v>2080100373844</v>
      </c>
      <c r="B43292" t="s">
        <v>40675</v>
      </c>
    </row>
    <row r="43293" spans="1:2">
      <c r="A43293" s="1">
        <v>2080100373851</v>
      </c>
      <c r="B43293" t="s">
        <v>40676</v>
      </c>
    </row>
    <row r="43294" spans="1:2">
      <c r="A43294" s="1">
        <v>2080100373868</v>
      </c>
      <c r="B43294" t="s">
        <v>26729</v>
      </c>
    </row>
    <row r="43295" spans="1:2">
      <c r="A43295" s="1">
        <v>2080100373875</v>
      </c>
      <c r="B43295" t="s">
        <v>26730</v>
      </c>
    </row>
    <row r="43296" spans="1:2">
      <c r="A43296" s="1">
        <v>2080100373882</v>
      </c>
      <c r="B43296" t="s">
        <v>26731</v>
      </c>
    </row>
    <row r="43297" spans="1:2">
      <c r="A43297" s="1">
        <v>2080100373899</v>
      </c>
      <c r="B43297" t="s">
        <v>26733</v>
      </c>
    </row>
    <row r="43298" spans="1:2">
      <c r="A43298" s="1">
        <v>2080100373905</v>
      </c>
      <c r="B43298" t="s">
        <v>40677</v>
      </c>
    </row>
    <row r="43299" spans="1:2">
      <c r="A43299" s="1">
        <v>2080100373912</v>
      </c>
      <c r="B43299" t="s">
        <v>40678</v>
      </c>
    </row>
    <row r="43300" spans="1:2">
      <c r="A43300" s="1">
        <v>2080100373929</v>
      </c>
      <c r="B43300" t="s">
        <v>40679</v>
      </c>
    </row>
    <row r="43301" spans="1:2">
      <c r="A43301" s="1">
        <v>2080100373936</v>
      </c>
      <c r="B43301" t="s">
        <v>40680</v>
      </c>
    </row>
    <row r="43302" spans="1:2">
      <c r="A43302" s="1">
        <v>2080100373943</v>
      </c>
      <c r="B43302" t="s">
        <v>40681</v>
      </c>
    </row>
    <row r="43303" spans="1:2">
      <c r="A43303" s="1">
        <v>2080100373950</v>
      </c>
      <c r="B43303" t="s">
        <v>40682</v>
      </c>
    </row>
    <row r="43304" spans="1:2">
      <c r="A43304" s="1">
        <v>2080100373967</v>
      </c>
      <c r="B43304" t="s">
        <v>40683</v>
      </c>
    </row>
    <row r="43305" spans="1:2">
      <c r="A43305" s="1">
        <v>2080100373974</v>
      </c>
      <c r="B43305" t="s">
        <v>40684</v>
      </c>
    </row>
    <row r="43306" spans="1:2">
      <c r="A43306" s="1">
        <v>2080100373981</v>
      </c>
      <c r="B43306" t="s">
        <v>40685</v>
      </c>
    </row>
    <row r="43307" spans="1:2">
      <c r="A43307" s="1">
        <v>2080100373998</v>
      </c>
      <c r="B43307" t="s">
        <v>40686</v>
      </c>
    </row>
    <row r="43308" spans="1:2">
      <c r="A43308" s="1">
        <v>2080100374001</v>
      </c>
      <c r="B43308" t="s">
        <v>40687</v>
      </c>
    </row>
    <row r="43309" spans="1:2">
      <c r="A43309" s="1">
        <v>2080100374018</v>
      </c>
      <c r="B43309" t="s">
        <v>40688</v>
      </c>
    </row>
    <row r="43310" spans="1:2">
      <c r="A43310" s="1">
        <v>2080100374025</v>
      </c>
      <c r="B43310" t="s">
        <v>40689</v>
      </c>
    </row>
    <row r="43311" spans="1:2">
      <c r="A43311" s="1">
        <v>2080100374032</v>
      </c>
      <c r="B43311" t="s">
        <v>40690</v>
      </c>
    </row>
    <row r="43312" spans="1:2">
      <c r="A43312" s="1">
        <v>2080100374049</v>
      </c>
      <c r="B43312" t="s">
        <v>40691</v>
      </c>
    </row>
    <row r="43313" spans="1:2">
      <c r="A43313" s="1">
        <v>2080100374056</v>
      </c>
      <c r="B43313" t="s">
        <v>40692</v>
      </c>
    </row>
    <row r="43314" spans="1:2">
      <c r="A43314" s="1">
        <v>2080100374063</v>
      </c>
      <c r="B43314" t="s">
        <v>40693</v>
      </c>
    </row>
    <row r="43315" spans="1:2">
      <c r="A43315" s="1">
        <v>2080100374070</v>
      </c>
      <c r="B43315" t="s">
        <v>40694</v>
      </c>
    </row>
    <row r="43316" spans="1:2">
      <c r="A43316" s="1">
        <v>2080100374087</v>
      </c>
      <c r="B43316" t="s">
        <v>26743</v>
      </c>
    </row>
    <row r="43317" spans="1:2">
      <c r="A43317" s="1">
        <v>2080100374094</v>
      </c>
      <c r="B43317" t="s">
        <v>40695</v>
      </c>
    </row>
    <row r="43318" spans="1:2">
      <c r="A43318" s="1">
        <v>2080100374100</v>
      </c>
      <c r="B43318" t="s">
        <v>26734</v>
      </c>
    </row>
    <row r="43319" spans="1:2">
      <c r="A43319" s="1">
        <v>2080100374117</v>
      </c>
      <c r="B43319" t="s">
        <v>26735</v>
      </c>
    </row>
    <row r="43320" spans="1:2">
      <c r="A43320" s="1">
        <v>2080100374124</v>
      </c>
      <c r="B43320" t="s">
        <v>26736</v>
      </c>
    </row>
    <row r="43321" spans="1:2">
      <c r="A43321" s="1">
        <v>2080100374131</v>
      </c>
      <c r="B43321" t="s">
        <v>26737</v>
      </c>
    </row>
    <row r="43322" spans="1:2">
      <c r="A43322" s="1">
        <v>2080100374148</v>
      </c>
      <c r="B43322" t="s">
        <v>26738</v>
      </c>
    </row>
    <row r="43323" spans="1:2">
      <c r="A43323" s="1">
        <v>2080100374155</v>
      </c>
      <c r="B43323" t="s">
        <v>26739</v>
      </c>
    </row>
    <row r="43324" spans="1:2">
      <c r="A43324" s="1">
        <v>2080100374162</v>
      </c>
      <c r="B43324" t="s">
        <v>26740</v>
      </c>
    </row>
    <row r="43325" spans="1:2">
      <c r="A43325" s="1">
        <v>2080100374179</v>
      </c>
      <c r="B43325" t="s">
        <v>26732</v>
      </c>
    </row>
    <row r="43326" spans="1:2">
      <c r="A43326" s="1">
        <v>2080100374186</v>
      </c>
      <c r="B43326" t="s">
        <v>40696</v>
      </c>
    </row>
    <row r="43327" spans="1:2">
      <c r="A43327" s="1">
        <v>2080100374193</v>
      </c>
      <c r="B43327" t="s">
        <v>40697</v>
      </c>
    </row>
    <row r="43328" spans="1:2">
      <c r="A43328" s="1">
        <v>2080100374209</v>
      </c>
      <c r="B43328" t="s">
        <v>26741</v>
      </c>
    </row>
    <row r="43329" spans="1:2">
      <c r="A43329" s="1">
        <v>2080100374216</v>
      </c>
      <c r="B43329" t="s">
        <v>26742</v>
      </c>
    </row>
    <row r="43330" spans="1:2">
      <c r="A43330" s="1">
        <v>2080100374223</v>
      </c>
      <c r="B43330" t="s">
        <v>26744</v>
      </c>
    </row>
    <row r="43331" spans="1:2">
      <c r="A43331" s="1">
        <v>2080100374230</v>
      </c>
      <c r="B43331" t="s">
        <v>26749</v>
      </c>
    </row>
    <row r="43332" spans="1:2">
      <c r="A43332" s="1">
        <v>2080100374247</v>
      </c>
      <c r="B43332" t="s">
        <v>26746</v>
      </c>
    </row>
    <row r="43333" spans="1:2">
      <c r="A43333" s="1">
        <v>2080100374254</v>
      </c>
      <c r="B43333" t="s">
        <v>26751</v>
      </c>
    </row>
    <row r="43334" spans="1:2">
      <c r="A43334" s="1">
        <v>2080100374261</v>
      </c>
      <c r="B43334" t="s">
        <v>26745</v>
      </c>
    </row>
    <row r="43335" spans="1:2">
      <c r="A43335" s="1">
        <v>2080100374278</v>
      </c>
      <c r="B43335" t="s">
        <v>26892</v>
      </c>
    </row>
    <row r="43336" spans="1:2">
      <c r="A43336" s="1">
        <v>2080100374285</v>
      </c>
      <c r="B43336" t="s">
        <v>26747</v>
      </c>
    </row>
    <row r="43337" spans="1:2">
      <c r="A43337" s="1">
        <v>2080100374292</v>
      </c>
      <c r="B43337" t="s">
        <v>26748</v>
      </c>
    </row>
    <row r="43338" spans="1:2">
      <c r="A43338" s="1">
        <v>2080100374308</v>
      </c>
      <c r="B43338" t="s">
        <v>26753</v>
      </c>
    </row>
    <row r="43339" spans="1:2">
      <c r="A43339" s="1">
        <v>2080100374315</v>
      </c>
      <c r="B43339" t="s">
        <v>26750</v>
      </c>
    </row>
    <row r="43340" spans="1:2">
      <c r="A43340" s="1">
        <v>2080100374322</v>
      </c>
      <c r="B43340" t="s">
        <v>26752</v>
      </c>
    </row>
    <row r="43341" spans="1:2">
      <c r="A43341" s="1">
        <v>2080100374339</v>
      </c>
      <c r="B43341" t="s">
        <v>40698</v>
      </c>
    </row>
    <row r="43342" spans="1:2">
      <c r="A43342" s="1">
        <v>2080100374346</v>
      </c>
      <c r="B43342" t="s">
        <v>40699</v>
      </c>
    </row>
    <row r="43343" spans="1:2">
      <c r="A43343" s="1">
        <v>2080100374353</v>
      </c>
      <c r="B43343" t="s">
        <v>40700</v>
      </c>
    </row>
    <row r="43344" spans="1:2">
      <c r="A43344" s="1">
        <v>2080100374360</v>
      </c>
      <c r="B43344" t="s">
        <v>40701</v>
      </c>
    </row>
    <row r="43345" spans="1:2">
      <c r="A43345" s="1">
        <v>2080100374377</v>
      </c>
      <c r="B43345" t="s">
        <v>40702</v>
      </c>
    </row>
    <row r="43346" spans="1:2">
      <c r="A43346" s="1">
        <v>2080100374384</v>
      </c>
      <c r="B43346" t="s">
        <v>40703</v>
      </c>
    </row>
    <row r="43347" spans="1:2">
      <c r="A43347" s="1">
        <v>2080100374391</v>
      </c>
      <c r="B43347" t="s">
        <v>40704</v>
      </c>
    </row>
    <row r="43348" spans="1:2">
      <c r="A43348" s="1">
        <v>2080100374407</v>
      </c>
      <c r="B43348" t="s">
        <v>40705</v>
      </c>
    </row>
    <row r="43349" spans="1:2">
      <c r="A43349" s="1">
        <v>2080100374414</v>
      </c>
      <c r="B43349" t="s">
        <v>40706</v>
      </c>
    </row>
    <row r="43350" spans="1:2">
      <c r="A43350" s="1">
        <v>2080100374421</v>
      </c>
      <c r="B43350" t="s">
        <v>40707</v>
      </c>
    </row>
    <row r="43351" spans="1:2">
      <c r="A43351" s="1">
        <v>2080100374438</v>
      </c>
      <c r="B43351" t="s">
        <v>40708</v>
      </c>
    </row>
    <row r="43352" spans="1:2">
      <c r="A43352" s="1">
        <v>2080100374445</v>
      </c>
      <c r="B43352" t="s">
        <v>40709</v>
      </c>
    </row>
    <row r="43353" spans="1:2">
      <c r="A43353" s="1">
        <v>2080100374452</v>
      </c>
      <c r="B43353" t="s">
        <v>40710</v>
      </c>
    </row>
    <row r="43354" spans="1:2">
      <c r="A43354" s="1">
        <v>2080100374469</v>
      </c>
      <c r="B43354" t="s">
        <v>40711</v>
      </c>
    </row>
    <row r="43355" spans="1:2">
      <c r="A43355" s="1">
        <v>2080100374476</v>
      </c>
      <c r="B43355" t="s">
        <v>40712</v>
      </c>
    </row>
    <row r="43356" spans="1:2">
      <c r="A43356" s="1">
        <v>2080100374483</v>
      </c>
      <c r="B43356" t="s">
        <v>40713</v>
      </c>
    </row>
    <row r="43357" spans="1:2">
      <c r="A43357" s="1">
        <v>2080100374490</v>
      </c>
      <c r="B43357" t="s">
        <v>40714</v>
      </c>
    </row>
    <row r="43358" spans="1:2">
      <c r="A43358" s="1">
        <v>2080100374506</v>
      </c>
      <c r="B43358" t="s">
        <v>40715</v>
      </c>
    </row>
    <row r="43359" spans="1:2">
      <c r="A43359" s="1">
        <v>2080100374513</v>
      </c>
      <c r="B43359" t="s">
        <v>23063</v>
      </c>
    </row>
    <row r="43360" spans="1:2">
      <c r="A43360" s="1">
        <v>2080100374520</v>
      </c>
      <c r="B43360" t="s">
        <v>23064</v>
      </c>
    </row>
    <row r="43361" spans="1:2">
      <c r="A43361" s="1">
        <v>2080100374537</v>
      </c>
      <c r="B43361" t="s">
        <v>23065</v>
      </c>
    </row>
    <row r="43362" spans="1:2">
      <c r="A43362" s="1">
        <v>2080100374544</v>
      </c>
      <c r="B43362" t="s">
        <v>23066</v>
      </c>
    </row>
    <row r="43363" spans="1:2">
      <c r="A43363" s="1">
        <v>2080100374551</v>
      </c>
      <c r="B43363" t="s">
        <v>23067</v>
      </c>
    </row>
    <row r="43364" spans="1:2">
      <c r="A43364" s="1">
        <v>2080100374568</v>
      </c>
      <c r="B43364" t="s">
        <v>23068</v>
      </c>
    </row>
    <row r="43365" spans="1:2">
      <c r="A43365" s="1">
        <v>2080100374575</v>
      </c>
      <c r="B43365" t="s">
        <v>23069</v>
      </c>
    </row>
    <row r="43366" spans="1:2">
      <c r="A43366" s="1">
        <v>2080100374582</v>
      </c>
      <c r="B43366" t="s">
        <v>23070</v>
      </c>
    </row>
    <row r="43367" spans="1:2">
      <c r="A43367" s="1">
        <v>2080100374599</v>
      </c>
      <c r="B43367" t="s">
        <v>23071</v>
      </c>
    </row>
    <row r="43368" spans="1:2">
      <c r="A43368" s="1">
        <v>2080100374605</v>
      </c>
      <c r="B43368" t="s">
        <v>23072</v>
      </c>
    </row>
    <row r="43369" spans="1:2">
      <c r="A43369" s="1">
        <v>2080100374612</v>
      </c>
      <c r="B43369" t="s">
        <v>23073</v>
      </c>
    </row>
    <row r="43370" spans="1:2">
      <c r="A43370" s="1">
        <v>2080100374629</v>
      </c>
      <c r="B43370" t="s">
        <v>23074</v>
      </c>
    </row>
    <row r="43371" spans="1:2">
      <c r="A43371" s="1">
        <v>2080100374636</v>
      </c>
      <c r="B43371" t="s">
        <v>23075</v>
      </c>
    </row>
    <row r="43372" spans="1:2">
      <c r="A43372" s="1">
        <v>2080100374643</v>
      </c>
      <c r="B43372" t="s">
        <v>23076</v>
      </c>
    </row>
    <row r="43373" spans="1:2">
      <c r="A43373" s="1">
        <v>2080100374650</v>
      </c>
      <c r="B43373" t="s">
        <v>23077</v>
      </c>
    </row>
    <row r="43374" spans="1:2">
      <c r="A43374" s="1">
        <v>2080100374667</v>
      </c>
      <c r="B43374" t="s">
        <v>23078</v>
      </c>
    </row>
    <row r="43375" spans="1:2">
      <c r="A43375" s="1">
        <v>2080100374674</v>
      </c>
      <c r="B43375" t="s">
        <v>23079</v>
      </c>
    </row>
    <row r="43376" spans="1:2">
      <c r="A43376" s="1">
        <v>2080100374681</v>
      </c>
      <c r="B43376" t="s">
        <v>23080</v>
      </c>
    </row>
    <row r="43377" spans="1:2">
      <c r="A43377" s="1">
        <v>2080100374698</v>
      </c>
      <c r="B43377" t="s">
        <v>23081</v>
      </c>
    </row>
    <row r="43378" spans="1:2">
      <c r="A43378" s="1">
        <v>2080100374704</v>
      </c>
      <c r="B43378" t="s">
        <v>23082</v>
      </c>
    </row>
    <row r="43379" spans="1:2">
      <c r="A43379" s="1">
        <v>2080100374711</v>
      </c>
      <c r="B43379" t="s">
        <v>23083</v>
      </c>
    </row>
    <row r="43380" spans="1:2">
      <c r="A43380" s="1">
        <v>2080100374728</v>
      </c>
      <c r="B43380" t="s">
        <v>23084</v>
      </c>
    </row>
    <row r="43381" spans="1:2">
      <c r="A43381" s="1">
        <v>2080100374735</v>
      </c>
      <c r="B43381" t="s">
        <v>23085</v>
      </c>
    </row>
    <row r="43382" spans="1:2">
      <c r="A43382" s="1">
        <v>2080100374742</v>
      </c>
      <c r="B43382" t="s">
        <v>23086</v>
      </c>
    </row>
    <row r="43383" spans="1:2">
      <c r="A43383" s="1">
        <v>2080100374759</v>
      </c>
      <c r="B43383" t="s">
        <v>23087</v>
      </c>
    </row>
    <row r="43384" spans="1:2">
      <c r="A43384" s="1">
        <v>2080100374766</v>
      </c>
      <c r="B43384" t="s">
        <v>23088</v>
      </c>
    </row>
    <row r="43385" spans="1:2">
      <c r="A43385" s="1">
        <v>2080100374773</v>
      </c>
      <c r="B43385" t="s">
        <v>23089</v>
      </c>
    </row>
    <row r="43386" spans="1:2">
      <c r="A43386" s="1">
        <v>2080100374780</v>
      </c>
      <c r="B43386" t="s">
        <v>23090</v>
      </c>
    </row>
    <row r="43387" spans="1:2">
      <c r="A43387" s="1">
        <v>2080100374797</v>
      </c>
      <c r="B43387" t="s">
        <v>23091</v>
      </c>
    </row>
    <row r="43388" spans="1:2">
      <c r="A43388" s="1">
        <v>2080100374803</v>
      </c>
      <c r="B43388" t="s">
        <v>23092</v>
      </c>
    </row>
    <row r="43389" spans="1:2">
      <c r="A43389" s="1">
        <v>2080100374810</v>
      </c>
      <c r="B43389" t="s">
        <v>23093</v>
      </c>
    </row>
    <row r="43390" spans="1:2">
      <c r="A43390" s="1">
        <v>2080100374827</v>
      </c>
      <c r="B43390" t="s">
        <v>23094</v>
      </c>
    </row>
    <row r="43391" spans="1:2">
      <c r="A43391" s="1">
        <v>2080100374834</v>
      </c>
      <c r="B43391" t="s">
        <v>40716</v>
      </c>
    </row>
    <row r="43392" spans="1:2">
      <c r="A43392" s="1">
        <v>2080100374841</v>
      </c>
      <c r="B43392" t="s">
        <v>23095</v>
      </c>
    </row>
    <row r="43393" spans="1:2">
      <c r="A43393" s="1">
        <v>2080100374858</v>
      </c>
      <c r="B43393" t="s">
        <v>23096</v>
      </c>
    </row>
    <row r="43394" spans="1:2">
      <c r="A43394" s="1">
        <v>2080100374865</v>
      </c>
      <c r="B43394" t="s">
        <v>23097</v>
      </c>
    </row>
    <row r="43395" spans="1:2">
      <c r="A43395" s="1">
        <v>2080100374872</v>
      </c>
      <c r="B43395" t="s">
        <v>23098</v>
      </c>
    </row>
    <row r="43396" spans="1:2">
      <c r="A43396" s="1">
        <v>2080100374889</v>
      </c>
      <c r="B43396" t="s">
        <v>23099</v>
      </c>
    </row>
    <row r="43397" spans="1:2">
      <c r="A43397" s="1">
        <v>2080100374896</v>
      </c>
      <c r="B43397" t="s">
        <v>23100</v>
      </c>
    </row>
    <row r="43398" spans="1:2">
      <c r="A43398" s="1">
        <v>2080100374902</v>
      </c>
      <c r="B43398" t="s">
        <v>23101</v>
      </c>
    </row>
    <row r="43399" spans="1:2">
      <c r="A43399" s="1">
        <v>2080100374919</v>
      </c>
      <c r="B43399" t="s">
        <v>23102</v>
      </c>
    </row>
    <row r="43400" spans="1:2">
      <c r="A43400" s="1">
        <v>2080100374926</v>
      </c>
      <c r="B43400" t="s">
        <v>23103</v>
      </c>
    </row>
    <row r="43401" spans="1:2">
      <c r="A43401" s="1">
        <v>2080100374933</v>
      </c>
      <c r="B43401" t="s">
        <v>23104</v>
      </c>
    </row>
    <row r="43402" spans="1:2">
      <c r="A43402" s="1">
        <v>2080100374940</v>
      </c>
      <c r="B43402" t="s">
        <v>23105</v>
      </c>
    </row>
    <row r="43403" spans="1:2">
      <c r="A43403" s="1">
        <v>2080100374957</v>
      </c>
      <c r="B43403" t="s">
        <v>23106</v>
      </c>
    </row>
    <row r="43404" spans="1:2">
      <c r="A43404" s="1">
        <v>2080100374964</v>
      </c>
      <c r="B43404" t="s">
        <v>23107</v>
      </c>
    </row>
    <row r="43405" spans="1:2">
      <c r="A43405" s="1">
        <v>2080100374971</v>
      </c>
      <c r="B43405" t="s">
        <v>23108</v>
      </c>
    </row>
    <row r="43406" spans="1:2">
      <c r="A43406" s="1">
        <v>2080100374988</v>
      </c>
      <c r="B43406" t="s">
        <v>23109</v>
      </c>
    </row>
    <row r="43407" spans="1:2">
      <c r="A43407" s="1">
        <v>2080100374995</v>
      </c>
      <c r="B43407" t="s">
        <v>23110</v>
      </c>
    </row>
    <row r="43408" spans="1:2">
      <c r="A43408" s="1">
        <v>2080100375008</v>
      </c>
      <c r="B43408" t="s">
        <v>23111</v>
      </c>
    </row>
    <row r="43409" spans="1:2">
      <c r="A43409" s="1">
        <v>2080100375015</v>
      </c>
      <c r="B43409" t="s">
        <v>23112</v>
      </c>
    </row>
    <row r="43410" spans="1:2">
      <c r="A43410" s="1">
        <v>2080100375022</v>
      </c>
      <c r="B43410" t="s">
        <v>23113</v>
      </c>
    </row>
    <row r="43411" spans="1:2">
      <c r="A43411" s="1">
        <v>2080100375039</v>
      </c>
      <c r="B43411" t="s">
        <v>23114</v>
      </c>
    </row>
    <row r="43412" spans="1:2">
      <c r="A43412" s="1">
        <v>2080100375046</v>
      </c>
      <c r="B43412" t="s">
        <v>23115</v>
      </c>
    </row>
    <row r="43413" spans="1:2">
      <c r="A43413" s="1">
        <v>2080100375053</v>
      </c>
      <c r="B43413" t="s">
        <v>23116</v>
      </c>
    </row>
    <row r="43414" spans="1:2">
      <c r="A43414" s="1">
        <v>2080100375060</v>
      </c>
      <c r="B43414" t="s">
        <v>23117</v>
      </c>
    </row>
    <row r="43415" spans="1:2">
      <c r="A43415" s="1">
        <v>2080100375077</v>
      </c>
      <c r="B43415" t="s">
        <v>23118</v>
      </c>
    </row>
    <row r="43416" spans="1:2">
      <c r="A43416" s="1">
        <v>2080100375084</v>
      </c>
      <c r="B43416" t="s">
        <v>23119</v>
      </c>
    </row>
    <row r="43417" spans="1:2">
      <c r="A43417" s="1">
        <v>2080100375091</v>
      </c>
      <c r="B43417" t="s">
        <v>23120</v>
      </c>
    </row>
    <row r="43418" spans="1:2">
      <c r="A43418" s="1">
        <v>2080100375107</v>
      </c>
      <c r="B43418" t="s">
        <v>23121</v>
      </c>
    </row>
    <row r="43419" spans="1:2">
      <c r="A43419" s="1">
        <v>2080100375114</v>
      </c>
      <c r="B43419" t="s">
        <v>23122</v>
      </c>
    </row>
    <row r="43420" spans="1:2">
      <c r="A43420" s="1">
        <v>2080100375121</v>
      </c>
      <c r="B43420" t="s">
        <v>23123</v>
      </c>
    </row>
    <row r="43421" spans="1:2">
      <c r="A43421" s="1">
        <v>2080100375138</v>
      </c>
      <c r="B43421" t="s">
        <v>23124</v>
      </c>
    </row>
    <row r="43422" spans="1:2">
      <c r="A43422" s="1">
        <v>2080100375145</v>
      </c>
      <c r="B43422" t="s">
        <v>23125</v>
      </c>
    </row>
    <row r="43423" spans="1:2">
      <c r="A43423" s="1">
        <v>2080100375152</v>
      </c>
      <c r="B43423" t="s">
        <v>23126</v>
      </c>
    </row>
    <row r="43424" spans="1:2">
      <c r="A43424" s="1">
        <v>2080100375169</v>
      </c>
      <c r="B43424" t="s">
        <v>23127</v>
      </c>
    </row>
    <row r="43425" spans="1:2">
      <c r="A43425" s="1">
        <v>2080100375176</v>
      </c>
      <c r="B43425" t="s">
        <v>23128</v>
      </c>
    </row>
    <row r="43426" spans="1:2">
      <c r="A43426" s="1">
        <v>2080100375183</v>
      </c>
      <c r="B43426" t="s">
        <v>23129</v>
      </c>
    </row>
    <row r="43427" spans="1:2">
      <c r="A43427" s="1">
        <v>2080100375190</v>
      </c>
      <c r="B43427" t="s">
        <v>23130</v>
      </c>
    </row>
    <row r="43428" spans="1:2">
      <c r="A43428" s="1">
        <v>2080100375206</v>
      </c>
      <c r="B43428" t="s">
        <v>23131</v>
      </c>
    </row>
    <row r="43429" spans="1:2">
      <c r="A43429" s="1">
        <v>2080100375213</v>
      </c>
      <c r="B43429" t="s">
        <v>23132</v>
      </c>
    </row>
    <row r="43430" spans="1:2">
      <c r="A43430" s="1">
        <v>2080100375220</v>
      </c>
      <c r="B43430" t="s">
        <v>23133</v>
      </c>
    </row>
    <row r="43431" spans="1:2">
      <c r="A43431" s="1">
        <v>2080100375237</v>
      </c>
      <c r="B43431" t="s">
        <v>23134</v>
      </c>
    </row>
    <row r="43432" spans="1:2">
      <c r="A43432" s="1">
        <v>2080100375244</v>
      </c>
      <c r="B43432" t="s">
        <v>23135</v>
      </c>
    </row>
    <row r="43433" spans="1:2">
      <c r="A43433" s="1">
        <v>2080100375251</v>
      </c>
      <c r="B43433" t="s">
        <v>23136</v>
      </c>
    </row>
    <row r="43434" spans="1:2">
      <c r="A43434" s="1">
        <v>2080100375268</v>
      </c>
      <c r="B43434" t="s">
        <v>23137</v>
      </c>
    </row>
    <row r="43435" spans="1:2">
      <c r="A43435" s="1">
        <v>2080100375275</v>
      </c>
      <c r="B43435" t="s">
        <v>23138</v>
      </c>
    </row>
    <row r="43436" spans="1:2">
      <c r="A43436" s="1">
        <v>2080100375282</v>
      </c>
      <c r="B43436" t="s">
        <v>23139</v>
      </c>
    </row>
    <row r="43437" spans="1:2">
      <c r="A43437" s="1">
        <v>2080100375299</v>
      </c>
      <c r="B43437" t="s">
        <v>23140</v>
      </c>
    </row>
    <row r="43438" spans="1:2">
      <c r="A43438" s="1">
        <v>2080100375305</v>
      </c>
      <c r="B43438" t="s">
        <v>23141</v>
      </c>
    </row>
    <row r="43439" spans="1:2">
      <c r="A43439" s="1">
        <v>2080100375312</v>
      </c>
      <c r="B43439" t="s">
        <v>23142</v>
      </c>
    </row>
    <row r="43440" spans="1:2">
      <c r="A43440" s="1">
        <v>2080100375329</v>
      </c>
      <c r="B43440" t="s">
        <v>23143</v>
      </c>
    </row>
    <row r="43441" spans="1:2">
      <c r="A43441" s="1">
        <v>2080100375336</v>
      </c>
      <c r="B43441" t="s">
        <v>23144</v>
      </c>
    </row>
    <row r="43442" spans="1:2">
      <c r="A43442" s="1">
        <v>2080100375343</v>
      </c>
      <c r="B43442" t="s">
        <v>23145</v>
      </c>
    </row>
    <row r="43443" spans="1:2">
      <c r="A43443" s="1">
        <v>2080100375350</v>
      </c>
      <c r="B43443" t="s">
        <v>23146</v>
      </c>
    </row>
    <row r="43444" spans="1:2">
      <c r="A43444" s="1">
        <v>2080100375367</v>
      </c>
      <c r="B43444" t="s">
        <v>23147</v>
      </c>
    </row>
    <row r="43445" spans="1:2">
      <c r="A43445" s="1">
        <v>2080100375374</v>
      </c>
      <c r="B43445" t="s">
        <v>23148</v>
      </c>
    </row>
    <row r="43446" spans="1:2">
      <c r="A43446" s="1">
        <v>2080100375381</v>
      </c>
      <c r="B43446" t="s">
        <v>23149</v>
      </c>
    </row>
    <row r="43447" spans="1:2">
      <c r="A43447" s="1">
        <v>2080100375398</v>
      </c>
      <c r="B43447" t="s">
        <v>23150</v>
      </c>
    </row>
    <row r="43448" spans="1:2">
      <c r="A43448" s="1">
        <v>2080100375404</v>
      </c>
      <c r="B43448" t="s">
        <v>23151</v>
      </c>
    </row>
    <row r="43449" spans="1:2">
      <c r="A43449" s="1">
        <v>2080100375411</v>
      </c>
      <c r="B43449" t="s">
        <v>23152</v>
      </c>
    </row>
    <row r="43450" spans="1:2">
      <c r="A43450" s="1">
        <v>2080100375428</v>
      </c>
      <c r="B43450" t="s">
        <v>23153</v>
      </c>
    </row>
    <row r="43451" spans="1:2">
      <c r="A43451" s="1">
        <v>2080100375435</v>
      </c>
      <c r="B43451" t="s">
        <v>23154</v>
      </c>
    </row>
    <row r="43452" spans="1:2">
      <c r="A43452" s="1">
        <v>2080100375442</v>
      </c>
      <c r="B43452" t="s">
        <v>23155</v>
      </c>
    </row>
    <row r="43453" spans="1:2">
      <c r="A43453" s="1">
        <v>2080100375459</v>
      </c>
      <c r="B43453" t="s">
        <v>40717</v>
      </c>
    </row>
    <row r="43454" spans="1:2">
      <c r="A43454" s="1">
        <v>2080100375466</v>
      </c>
      <c r="B43454" t="s">
        <v>40718</v>
      </c>
    </row>
    <row r="43455" spans="1:2">
      <c r="A43455" s="1">
        <v>2080100375473</v>
      </c>
      <c r="B43455" t="s">
        <v>40719</v>
      </c>
    </row>
    <row r="43456" spans="1:2">
      <c r="A43456" s="1">
        <v>2080100375480</v>
      </c>
      <c r="B43456" t="s">
        <v>40720</v>
      </c>
    </row>
    <row r="43457" spans="1:2">
      <c r="A43457" s="1">
        <v>2080100375497</v>
      </c>
      <c r="B43457" t="s">
        <v>40721</v>
      </c>
    </row>
    <row r="43458" spans="1:2">
      <c r="A43458" s="1">
        <v>2080100375503</v>
      </c>
      <c r="B43458" t="s">
        <v>40722</v>
      </c>
    </row>
    <row r="43459" spans="1:2">
      <c r="A43459" s="1">
        <v>2080100375510</v>
      </c>
      <c r="B43459" t="s">
        <v>40723</v>
      </c>
    </row>
    <row r="43460" spans="1:2">
      <c r="A43460" s="1">
        <v>2080100375527</v>
      </c>
      <c r="B43460" t="s">
        <v>40724</v>
      </c>
    </row>
    <row r="43461" spans="1:2">
      <c r="A43461" s="1">
        <v>2080100375534</v>
      </c>
      <c r="B43461" t="s">
        <v>40725</v>
      </c>
    </row>
    <row r="43462" spans="1:2">
      <c r="A43462" s="1">
        <v>2080100375541</v>
      </c>
      <c r="B43462" t="s">
        <v>40726</v>
      </c>
    </row>
    <row r="43463" spans="1:2">
      <c r="A43463" s="1">
        <v>2080100375558</v>
      </c>
      <c r="B43463" t="s">
        <v>40727</v>
      </c>
    </row>
    <row r="43464" spans="1:2">
      <c r="A43464" s="1">
        <v>2080100375565</v>
      </c>
      <c r="B43464" t="s">
        <v>40728</v>
      </c>
    </row>
    <row r="43465" spans="1:2">
      <c r="A43465" s="1">
        <v>2080100375572</v>
      </c>
      <c r="B43465" t="s">
        <v>40729</v>
      </c>
    </row>
    <row r="43466" spans="1:2">
      <c r="A43466" s="1">
        <v>2080100375589</v>
      </c>
      <c r="B43466" t="s">
        <v>40730</v>
      </c>
    </row>
    <row r="43467" spans="1:2">
      <c r="A43467" s="1">
        <v>2080100375596</v>
      </c>
      <c r="B43467" t="s">
        <v>40731</v>
      </c>
    </row>
    <row r="43468" spans="1:2">
      <c r="A43468" s="1">
        <v>2080100375602</v>
      </c>
      <c r="B43468" t="s">
        <v>40732</v>
      </c>
    </row>
    <row r="43469" spans="1:2">
      <c r="A43469" s="1">
        <v>2080100375619</v>
      </c>
      <c r="B43469" t="s">
        <v>40733</v>
      </c>
    </row>
    <row r="43470" spans="1:2">
      <c r="A43470" s="1">
        <v>2080100375626</v>
      </c>
      <c r="B43470" t="s">
        <v>40734</v>
      </c>
    </row>
    <row r="43471" spans="1:2">
      <c r="A43471" s="1">
        <v>2080100375633</v>
      </c>
      <c r="B43471" t="s">
        <v>40735</v>
      </c>
    </row>
    <row r="43472" spans="1:2">
      <c r="A43472" s="1">
        <v>2080100375640</v>
      </c>
      <c r="B43472" t="s">
        <v>40736</v>
      </c>
    </row>
    <row r="43473" spans="1:2">
      <c r="A43473" s="1">
        <v>2080100375657</v>
      </c>
      <c r="B43473" t="s">
        <v>40737</v>
      </c>
    </row>
    <row r="43474" spans="1:2">
      <c r="A43474" s="1">
        <v>2080100375664</v>
      </c>
      <c r="B43474" t="s">
        <v>40738</v>
      </c>
    </row>
    <row r="43475" spans="1:2">
      <c r="A43475" s="1">
        <v>2080100375671</v>
      </c>
      <c r="B43475" t="s">
        <v>40739</v>
      </c>
    </row>
    <row r="43476" spans="1:2">
      <c r="A43476" s="1">
        <v>2080100375688</v>
      </c>
      <c r="B43476" t="s">
        <v>40740</v>
      </c>
    </row>
    <row r="43477" spans="1:2">
      <c r="A43477" s="1">
        <v>2080100375695</v>
      </c>
      <c r="B43477" t="s">
        <v>40741</v>
      </c>
    </row>
    <row r="43478" spans="1:2">
      <c r="A43478" s="1">
        <v>2080100375701</v>
      </c>
      <c r="B43478" t="s">
        <v>40742</v>
      </c>
    </row>
    <row r="43479" spans="1:2">
      <c r="A43479" s="1">
        <v>2080100375718</v>
      </c>
      <c r="B43479" t="s">
        <v>40743</v>
      </c>
    </row>
    <row r="43480" spans="1:2">
      <c r="A43480" s="1">
        <v>2080100375725</v>
      </c>
      <c r="B43480" t="s">
        <v>40744</v>
      </c>
    </row>
    <row r="43481" spans="1:2">
      <c r="A43481" s="1">
        <v>2080100375732</v>
      </c>
      <c r="B43481" t="s">
        <v>40745</v>
      </c>
    </row>
    <row r="43482" spans="1:2">
      <c r="A43482" s="1">
        <v>2080100375749</v>
      </c>
      <c r="B43482" t="s">
        <v>40746</v>
      </c>
    </row>
    <row r="43483" spans="1:2">
      <c r="A43483" s="1">
        <v>2080100375756</v>
      </c>
      <c r="B43483" t="s">
        <v>40747</v>
      </c>
    </row>
    <row r="43484" spans="1:2">
      <c r="A43484" s="1">
        <v>2080100375763</v>
      </c>
      <c r="B43484" t="s">
        <v>40748</v>
      </c>
    </row>
    <row r="43485" spans="1:2">
      <c r="A43485" s="1">
        <v>2080100375770</v>
      </c>
      <c r="B43485" t="s">
        <v>40749</v>
      </c>
    </row>
    <row r="43486" spans="1:2">
      <c r="A43486" s="1">
        <v>2080100375787</v>
      </c>
      <c r="B43486" t="s">
        <v>40750</v>
      </c>
    </row>
    <row r="43487" spans="1:2">
      <c r="A43487" s="1">
        <v>2080100375794</v>
      </c>
      <c r="B43487" t="s">
        <v>40751</v>
      </c>
    </row>
    <row r="43488" spans="1:2">
      <c r="A43488" s="1">
        <v>2080100375800</v>
      </c>
      <c r="B43488" t="s">
        <v>40752</v>
      </c>
    </row>
    <row r="43489" spans="1:2">
      <c r="A43489" s="1">
        <v>2080100375817</v>
      </c>
      <c r="B43489" t="s">
        <v>40753</v>
      </c>
    </row>
    <row r="43490" spans="1:2">
      <c r="A43490" s="1">
        <v>2080100375824</v>
      </c>
      <c r="B43490" t="s">
        <v>40754</v>
      </c>
    </row>
    <row r="43491" spans="1:2">
      <c r="A43491" s="1">
        <v>2080100375831</v>
      </c>
      <c r="B43491" t="s">
        <v>40755</v>
      </c>
    </row>
    <row r="43492" spans="1:2">
      <c r="A43492" s="1">
        <v>2080100375848</v>
      </c>
      <c r="B43492" t="s">
        <v>40756</v>
      </c>
    </row>
    <row r="43493" spans="1:2">
      <c r="A43493" s="1">
        <v>2080100375855</v>
      </c>
      <c r="B43493" t="s">
        <v>40757</v>
      </c>
    </row>
    <row r="43494" spans="1:2">
      <c r="A43494" s="1">
        <v>2080100375862</v>
      </c>
      <c r="B43494" t="s">
        <v>40758</v>
      </c>
    </row>
    <row r="43495" spans="1:2">
      <c r="A43495" s="1">
        <v>2080100375879</v>
      </c>
      <c r="B43495" t="s">
        <v>40759</v>
      </c>
    </row>
    <row r="43496" spans="1:2">
      <c r="A43496" s="1">
        <v>2080100375886</v>
      </c>
      <c r="B43496" t="s">
        <v>40760</v>
      </c>
    </row>
    <row r="43497" spans="1:2">
      <c r="A43497" s="1">
        <v>2080100375893</v>
      </c>
      <c r="B43497" t="s">
        <v>40761</v>
      </c>
    </row>
    <row r="43498" spans="1:2">
      <c r="A43498" s="1">
        <v>2080100375909</v>
      </c>
      <c r="B43498" t="s">
        <v>40762</v>
      </c>
    </row>
    <row r="43499" spans="1:2">
      <c r="A43499" s="1">
        <v>2080100375916</v>
      </c>
      <c r="B43499" t="s">
        <v>40763</v>
      </c>
    </row>
    <row r="43500" spans="1:2">
      <c r="A43500" s="1">
        <v>2080100375923</v>
      </c>
      <c r="B43500" t="s">
        <v>40764</v>
      </c>
    </row>
    <row r="43501" spans="1:2">
      <c r="A43501" s="1">
        <v>2080100375930</v>
      </c>
      <c r="B43501" t="s">
        <v>40765</v>
      </c>
    </row>
    <row r="43502" spans="1:2">
      <c r="A43502" s="1">
        <v>2080100375947</v>
      </c>
      <c r="B43502" t="s">
        <v>40766</v>
      </c>
    </row>
    <row r="43503" spans="1:2">
      <c r="A43503" s="1">
        <v>2080100375954</v>
      </c>
      <c r="B43503" t="s">
        <v>40767</v>
      </c>
    </row>
    <row r="43504" spans="1:2">
      <c r="A43504" s="1">
        <v>2080100375961</v>
      </c>
      <c r="B43504" t="s">
        <v>40768</v>
      </c>
    </row>
    <row r="43505" spans="1:2">
      <c r="A43505" s="1">
        <v>2080100375978</v>
      </c>
      <c r="B43505" t="s">
        <v>40769</v>
      </c>
    </row>
    <row r="43506" spans="1:2">
      <c r="A43506" s="1">
        <v>2080100375985</v>
      </c>
      <c r="B43506" t="s">
        <v>40770</v>
      </c>
    </row>
    <row r="43507" spans="1:2">
      <c r="A43507" s="1">
        <v>2080100375992</v>
      </c>
      <c r="B43507" t="s">
        <v>40771</v>
      </c>
    </row>
    <row r="43508" spans="1:2">
      <c r="A43508" s="1">
        <v>2080100376005</v>
      </c>
      <c r="B43508" t="s">
        <v>40772</v>
      </c>
    </row>
    <row r="43509" spans="1:2">
      <c r="A43509" s="1">
        <v>2080100376012</v>
      </c>
      <c r="B43509" t="s">
        <v>40773</v>
      </c>
    </row>
    <row r="43510" spans="1:2">
      <c r="A43510" s="1">
        <v>2080100376029</v>
      </c>
      <c r="B43510" t="s">
        <v>40774</v>
      </c>
    </row>
    <row r="43511" spans="1:2">
      <c r="A43511" s="1">
        <v>2080100376036</v>
      </c>
      <c r="B43511" t="s">
        <v>40775</v>
      </c>
    </row>
    <row r="43512" spans="1:2">
      <c r="A43512" s="1">
        <v>2080100376043</v>
      </c>
      <c r="B43512" t="s">
        <v>40776</v>
      </c>
    </row>
    <row r="43513" spans="1:2">
      <c r="A43513" s="1">
        <v>2080100376050</v>
      </c>
      <c r="B43513" t="s">
        <v>40777</v>
      </c>
    </row>
    <row r="43514" spans="1:2">
      <c r="A43514" s="1">
        <v>2080100376067</v>
      </c>
      <c r="B43514" t="s">
        <v>40778</v>
      </c>
    </row>
    <row r="43515" spans="1:2">
      <c r="A43515" s="1">
        <v>2080100376074</v>
      </c>
      <c r="B43515" t="s">
        <v>40779</v>
      </c>
    </row>
    <row r="43516" spans="1:2">
      <c r="A43516" s="1">
        <v>2080100376081</v>
      </c>
      <c r="B43516" t="s">
        <v>40780</v>
      </c>
    </row>
    <row r="43517" spans="1:2">
      <c r="A43517" s="1">
        <v>2080100376098</v>
      </c>
      <c r="B43517" t="s">
        <v>40781</v>
      </c>
    </row>
    <row r="43518" spans="1:2">
      <c r="A43518" s="1">
        <v>2080100376104</v>
      </c>
      <c r="B43518" t="s">
        <v>40782</v>
      </c>
    </row>
    <row r="43519" spans="1:2">
      <c r="A43519" s="1">
        <v>2080100376111</v>
      </c>
      <c r="B43519" t="s">
        <v>40783</v>
      </c>
    </row>
    <row r="43520" spans="1:2">
      <c r="A43520" s="1">
        <v>2080100376128</v>
      </c>
      <c r="B43520" t="s">
        <v>40784</v>
      </c>
    </row>
    <row r="43521" spans="1:2">
      <c r="A43521" s="1">
        <v>2080100376135</v>
      </c>
      <c r="B43521" t="s">
        <v>40785</v>
      </c>
    </row>
    <row r="43522" spans="1:2">
      <c r="A43522" s="1">
        <v>2080100376142</v>
      </c>
      <c r="B43522" t="s">
        <v>40786</v>
      </c>
    </row>
    <row r="43523" spans="1:2">
      <c r="A43523" s="1">
        <v>2080100376159</v>
      </c>
      <c r="B43523" t="s">
        <v>40787</v>
      </c>
    </row>
    <row r="43524" spans="1:2">
      <c r="A43524" s="1">
        <v>2080100376166</v>
      </c>
      <c r="B43524" t="s">
        <v>40788</v>
      </c>
    </row>
    <row r="43525" spans="1:2">
      <c r="A43525" s="1">
        <v>2080100376173</v>
      </c>
      <c r="B43525" t="s">
        <v>40789</v>
      </c>
    </row>
    <row r="43526" spans="1:2">
      <c r="A43526" s="1">
        <v>2080100376180</v>
      </c>
      <c r="B43526" t="s">
        <v>40790</v>
      </c>
    </row>
    <row r="43527" spans="1:2">
      <c r="A43527" s="1">
        <v>2080100376197</v>
      </c>
      <c r="B43527" t="s">
        <v>40791</v>
      </c>
    </row>
    <row r="43528" spans="1:2">
      <c r="A43528" s="1">
        <v>2080100376203</v>
      </c>
      <c r="B43528" t="s">
        <v>40792</v>
      </c>
    </row>
    <row r="43529" spans="1:2">
      <c r="A43529" s="1">
        <v>2080100376210</v>
      </c>
      <c r="B43529" t="s">
        <v>40793</v>
      </c>
    </row>
    <row r="43530" spans="1:2">
      <c r="A43530" s="1">
        <v>2080100376227</v>
      </c>
      <c r="B43530" t="s">
        <v>40794</v>
      </c>
    </row>
    <row r="43531" spans="1:2">
      <c r="A43531" s="1">
        <v>2080100376234</v>
      </c>
      <c r="B43531" t="s">
        <v>40795</v>
      </c>
    </row>
    <row r="43532" spans="1:2">
      <c r="A43532" s="1">
        <v>2080100376241</v>
      </c>
      <c r="B43532" t="s">
        <v>40796</v>
      </c>
    </row>
    <row r="43533" spans="1:2">
      <c r="A43533" s="1">
        <v>2080100376258</v>
      </c>
      <c r="B43533" t="s">
        <v>40797</v>
      </c>
    </row>
    <row r="43534" spans="1:2">
      <c r="A43534" s="1">
        <v>2080100376265</v>
      </c>
      <c r="B43534" t="s">
        <v>40798</v>
      </c>
    </row>
    <row r="43535" spans="1:2">
      <c r="A43535" s="1">
        <v>2080100376272</v>
      </c>
      <c r="B43535" t="s">
        <v>40799</v>
      </c>
    </row>
    <row r="43536" spans="1:2">
      <c r="A43536" s="1">
        <v>2080100376289</v>
      </c>
      <c r="B43536" t="s">
        <v>40800</v>
      </c>
    </row>
    <row r="43537" spans="1:2">
      <c r="A43537" s="1">
        <v>2080100376296</v>
      </c>
      <c r="B43537" t="s">
        <v>40801</v>
      </c>
    </row>
    <row r="43538" spans="1:2">
      <c r="A43538" s="1">
        <v>2080100376302</v>
      </c>
      <c r="B43538" t="s">
        <v>40802</v>
      </c>
    </row>
    <row r="43539" spans="1:2">
      <c r="A43539" s="1">
        <v>2080100376319</v>
      </c>
      <c r="B43539" t="s">
        <v>40803</v>
      </c>
    </row>
    <row r="43540" spans="1:2">
      <c r="A43540" s="1">
        <v>2080100376326</v>
      </c>
      <c r="B43540" t="s">
        <v>40804</v>
      </c>
    </row>
    <row r="43541" spans="1:2">
      <c r="A43541" s="1">
        <v>2080100376333</v>
      </c>
      <c r="B43541" t="s">
        <v>40805</v>
      </c>
    </row>
    <row r="43542" spans="1:2">
      <c r="A43542" s="1">
        <v>2080100376340</v>
      </c>
      <c r="B43542" t="s">
        <v>40806</v>
      </c>
    </row>
    <row r="43543" spans="1:2">
      <c r="A43543" s="1">
        <v>2080100376357</v>
      </c>
      <c r="B43543" t="s">
        <v>40807</v>
      </c>
    </row>
    <row r="43544" spans="1:2">
      <c r="A43544" s="1">
        <v>2080100376364</v>
      </c>
      <c r="B43544" t="s">
        <v>40808</v>
      </c>
    </row>
    <row r="43545" spans="1:2">
      <c r="A43545" s="1">
        <v>2080100376371</v>
      </c>
      <c r="B43545" t="s">
        <v>40809</v>
      </c>
    </row>
    <row r="43546" spans="1:2">
      <c r="A43546" s="1">
        <v>2080100376388</v>
      </c>
      <c r="B43546" t="s">
        <v>40810</v>
      </c>
    </row>
    <row r="43547" spans="1:2">
      <c r="A43547" s="1">
        <v>2080100376395</v>
      </c>
      <c r="B43547" t="s">
        <v>40811</v>
      </c>
    </row>
    <row r="43548" spans="1:2">
      <c r="A43548" s="1">
        <v>2080100376401</v>
      </c>
      <c r="B43548" t="s">
        <v>40812</v>
      </c>
    </row>
    <row r="43549" spans="1:2">
      <c r="A43549" s="1">
        <v>2080100376418</v>
      </c>
      <c r="B43549" t="s">
        <v>40813</v>
      </c>
    </row>
    <row r="43550" spans="1:2">
      <c r="A43550" s="1">
        <v>2080100376425</v>
      </c>
      <c r="B43550" t="s">
        <v>40814</v>
      </c>
    </row>
    <row r="43551" spans="1:2">
      <c r="A43551" s="1">
        <v>2080100376432</v>
      </c>
      <c r="B43551" t="s">
        <v>40815</v>
      </c>
    </row>
    <row r="43552" spans="1:2">
      <c r="A43552" s="1">
        <v>2080100376449</v>
      </c>
      <c r="B43552" t="s">
        <v>40816</v>
      </c>
    </row>
    <row r="43553" spans="1:2">
      <c r="A43553" s="1">
        <v>2080100376456</v>
      </c>
      <c r="B43553" t="s">
        <v>40817</v>
      </c>
    </row>
    <row r="43554" spans="1:2">
      <c r="A43554" s="1">
        <v>2080100376463</v>
      </c>
      <c r="B43554" t="s">
        <v>40818</v>
      </c>
    </row>
    <row r="43555" spans="1:2">
      <c r="A43555" s="1">
        <v>2080100376470</v>
      </c>
      <c r="B43555" t="s">
        <v>40819</v>
      </c>
    </row>
    <row r="43556" spans="1:2">
      <c r="A43556" s="1">
        <v>2080100376487</v>
      </c>
      <c r="B43556" t="s">
        <v>40820</v>
      </c>
    </row>
    <row r="43557" spans="1:2">
      <c r="A43557" s="1">
        <v>2080100376494</v>
      </c>
      <c r="B43557" t="s">
        <v>40821</v>
      </c>
    </row>
    <row r="43558" spans="1:2">
      <c r="A43558" s="1">
        <v>2080100376500</v>
      </c>
      <c r="B43558" t="s">
        <v>40822</v>
      </c>
    </row>
    <row r="43559" spans="1:2">
      <c r="A43559" s="1">
        <v>2080100376517</v>
      </c>
      <c r="B43559" t="s">
        <v>40823</v>
      </c>
    </row>
    <row r="43560" spans="1:2">
      <c r="A43560" s="1">
        <v>2080100376524</v>
      </c>
      <c r="B43560" t="s">
        <v>40824</v>
      </c>
    </row>
    <row r="43561" spans="1:2">
      <c r="A43561" s="1">
        <v>2080100376531</v>
      </c>
      <c r="B43561" t="s">
        <v>40825</v>
      </c>
    </row>
    <row r="43562" spans="1:2">
      <c r="A43562" s="1">
        <v>2080100376548</v>
      </c>
      <c r="B43562" t="s">
        <v>40826</v>
      </c>
    </row>
    <row r="43563" spans="1:2">
      <c r="A43563" s="1">
        <v>2080100376555</v>
      </c>
      <c r="B43563" t="s">
        <v>40827</v>
      </c>
    </row>
    <row r="43564" spans="1:2">
      <c r="A43564" s="1">
        <v>2080100376562</v>
      </c>
      <c r="B43564" t="s">
        <v>40828</v>
      </c>
    </row>
    <row r="43565" spans="1:2">
      <c r="A43565" s="1">
        <v>2080100376579</v>
      </c>
      <c r="B43565" t="s">
        <v>40829</v>
      </c>
    </row>
    <row r="43566" spans="1:2">
      <c r="A43566" s="1">
        <v>2080100376586</v>
      </c>
      <c r="B43566" t="s">
        <v>40830</v>
      </c>
    </row>
    <row r="43567" spans="1:2">
      <c r="A43567" s="1">
        <v>2080100376593</v>
      </c>
      <c r="B43567" t="s">
        <v>40831</v>
      </c>
    </row>
    <row r="43568" spans="1:2">
      <c r="A43568" s="1">
        <v>2080100376609</v>
      </c>
      <c r="B43568" t="s">
        <v>40832</v>
      </c>
    </row>
    <row r="43569" spans="1:2">
      <c r="A43569" s="1">
        <v>2080100376616</v>
      </c>
      <c r="B43569" t="s">
        <v>40833</v>
      </c>
    </row>
    <row r="43570" spans="1:2">
      <c r="A43570" s="1">
        <v>2080100376623</v>
      </c>
      <c r="B43570" t="s">
        <v>40834</v>
      </c>
    </row>
    <row r="43571" spans="1:2">
      <c r="A43571" s="1">
        <v>2080100376630</v>
      </c>
      <c r="B43571" t="s">
        <v>40835</v>
      </c>
    </row>
    <row r="43572" spans="1:2">
      <c r="A43572" s="1">
        <v>2080100376647</v>
      </c>
      <c r="B43572" t="s">
        <v>40836</v>
      </c>
    </row>
    <row r="43573" spans="1:2">
      <c r="A43573" s="1">
        <v>2080100376654</v>
      </c>
      <c r="B43573" t="s">
        <v>40837</v>
      </c>
    </row>
    <row r="43574" spans="1:2">
      <c r="A43574" s="1">
        <v>2080100376661</v>
      </c>
      <c r="B43574" t="s">
        <v>40838</v>
      </c>
    </row>
    <row r="43575" spans="1:2">
      <c r="A43575" s="1">
        <v>2080100376678</v>
      </c>
      <c r="B43575" t="s">
        <v>40839</v>
      </c>
    </row>
    <row r="43576" spans="1:2">
      <c r="A43576" s="1">
        <v>2080100376685</v>
      </c>
      <c r="B43576" t="s">
        <v>40840</v>
      </c>
    </row>
    <row r="43577" spans="1:2">
      <c r="A43577" s="1">
        <v>2080100376692</v>
      </c>
      <c r="B43577" t="s">
        <v>40841</v>
      </c>
    </row>
    <row r="43578" spans="1:2">
      <c r="A43578" s="1">
        <v>2080100376708</v>
      </c>
      <c r="B43578" t="s">
        <v>40842</v>
      </c>
    </row>
    <row r="43579" spans="1:2">
      <c r="A43579" s="1">
        <v>2080100376715</v>
      </c>
      <c r="B43579" t="s">
        <v>40843</v>
      </c>
    </row>
    <row r="43580" spans="1:2">
      <c r="A43580" s="1">
        <v>2080100376722</v>
      </c>
      <c r="B43580" t="s">
        <v>40844</v>
      </c>
    </row>
    <row r="43581" spans="1:2">
      <c r="A43581" s="1">
        <v>2080100376739</v>
      </c>
      <c r="B43581" t="s">
        <v>40845</v>
      </c>
    </row>
    <row r="43582" spans="1:2">
      <c r="A43582" s="1">
        <v>2080100376746</v>
      </c>
      <c r="B43582" t="s">
        <v>40846</v>
      </c>
    </row>
    <row r="43583" spans="1:2">
      <c r="A43583" s="1">
        <v>2080100376753</v>
      </c>
      <c r="B43583" t="s">
        <v>40847</v>
      </c>
    </row>
    <row r="43584" spans="1:2">
      <c r="A43584" s="1">
        <v>2080100376760</v>
      </c>
      <c r="B43584" t="s">
        <v>40848</v>
      </c>
    </row>
    <row r="43585" spans="1:2">
      <c r="A43585" s="1">
        <v>2080100376777</v>
      </c>
      <c r="B43585" t="s">
        <v>40849</v>
      </c>
    </row>
    <row r="43586" spans="1:2">
      <c r="A43586" s="1">
        <v>2080100376784</v>
      </c>
      <c r="B43586" t="s">
        <v>40850</v>
      </c>
    </row>
    <row r="43587" spans="1:2">
      <c r="A43587" s="1">
        <v>2080100376791</v>
      </c>
      <c r="B43587" t="s">
        <v>40851</v>
      </c>
    </row>
    <row r="43588" spans="1:2">
      <c r="A43588" s="1">
        <v>2080100376807</v>
      </c>
      <c r="B43588" t="s">
        <v>40852</v>
      </c>
    </row>
    <row r="43589" spans="1:2">
      <c r="A43589" s="1">
        <v>2080100376814</v>
      </c>
      <c r="B43589" t="s">
        <v>40853</v>
      </c>
    </row>
    <row r="43590" spans="1:2">
      <c r="A43590" s="1">
        <v>2080100376821</v>
      </c>
      <c r="B43590" t="s">
        <v>40854</v>
      </c>
    </row>
    <row r="43591" spans="1:2">
      <c r="A43591" s="1">
        <v>2080100376838</v>
      </c>
      <c r="B43591" t="s">
        <v>40855</v>
      </c>
    </row>
    <row r="43592" spans="1:2">
      <c r="A43592" s="1">
        <v>2080100376845</v>
      </c>
      <c r="B43592" t="s">
        <v>40856</v>
      </c>
    </row>
    <row r="43593" spans="1:2">
      <c r="A43593" s="1">
        <v>2080100376852</v>
      </c>
      <c r="B43593" t="s">
        <v>40857</v>
      </c>
    </row>
    <row r="43594" spans="1:2">
      <c r="A43594" s="1">
        <v>2080100376869</v>
      </c>
      <c r="B43594" t="s">
        <v>40858</v>
      </c>
    </row>
    <row r="43595" spans="1:2">
      <c r="A43595" s="1">
        <v>2080100376876</v>
      </c>
      <c r="B43595" t="s">
        <v>40859</v>
      </c>
    </row>
    <row r="43596" spans="1:2">
      <c r="A43596" s="1">
        <v>2080100376883</v>
      </c>
      <c r="B43596" t="s">
        <v>40860</v>
      </c>
    </row>
    <row r="43597" spans="1:2">
      <c r="A43597" s="1">
        <v>2080100376890</v>
      </c>
      <c r="B43597" t="s">
        <v>40861</v>
      </c>
    </row>
    <row r="43598" spans="1:2">
      <c r="A43598" s="1">
        <v>2080100376906</v>
      </c>
      <c r="B43598" t="s">
        <v>40862</v>
      </c>
    </row>
    <row r="43599" spans="1:2">
      <c r="A43599" s="1">
        <v>2080100376913</v>
      </c>
      <c r="B43599" t="s">
        <v>40863</v>
      </c>
    </row>
    <row r="43600" spans="1:2">
      <c r="A43600" s="1">
        <v>2080100376920</v>
      </c>
      <c r="B43600" t="s">
        <v>40864</v>
      </c>
    </row>
    <row r="43601" spans="1:2">
      <c r="A43601" s="1">
        <v>2080100376937</v>
      </c>
      <c r="B43601" t="s">
        <v>40865</v>
      </c>
    </row>
    <row r="43602" spans="1:2">
      <c r="A43602" s="1">
        <v>2080100376944</v>
      </c>
      <c r="B43602" t="s">
        <v>40866</v>
      </c>
    </row>
    <row r="43603" spans="1:2">
      <c r="A43603" s="1">
        <v>2080100376951</v>
      </c>
      <c r="B43603" t="s">
        <v>40867</v>
      </c>
    </row>
    <row r="43604" spans="1:2">
      <c r="A43604" s="1">
        <v>2080100376968</v>
      </c>
      <c r="B43604" t="s">
        <v>40868</v>
      </c>
    </row>
    <row r="43605" spans="1:2">
      <c r="A43605" s="1">
        <v>2080100376975</v>
      </c>
      <c r="B43605" t="s">
        <v>40869</v>
      </c>
    </row>
    <row r="43606" spans="1:2">
      <c r="A43606" s="1">
        <v>2080100376982</v>
      </c>
      <c r="B43606" t="s">
        <v>40870</v>
      </c>
    </row>
    <row r="43607" spans="1:2">
      <c r="A43607" s="1">
        <v>2080100376999</v>
      </c>
      <c r="B43607" t="s">
        <v>40871</v>
      </c>
    </row>
    <row r="43608" spans="1:2">
      <c r="A43608" s="1">
        <v>2080100377002</v>
      </c>
      <c r="B43608" t="s">
        <v>40872</v>
      </c>
    </row>
    <row r="43609" spans="1:2">
      <c r="A43609" s="1">
        <v>2080100377019</v>
      </c>
      <c r="B43609" t="s">
        <v>40873</v>
      </c>
    </row>
    <row r="43610" spans="1:2">
      <c r="A43610" s="1">
        <v>2080100377026</v>
      </c>
      <c r="B43610" t="s">
        <v>40874</v>
      </c>
    </row>
    <row r="43611" spans="1:2">
      <c r="A43611" s="1">
        <v>2080100377033</v>
      </c>
      <c r="B43611" t="s">
        <v>40875</v>
      </c>
    </row>
    <row r="43612" spans="1:2">
      <c r="A43612" s="1">
        <v>2080100377040</v>
      </c>
      <c r="B43612" t="s">
        <v>40876</v>
      </c>
    </row>
    <row r="43613" spans="1:2">
      <c r="A43613" s="1">
        <v>2080100377057</v>
      </c>
      <c r="B43613" t="s">
        <v>40877</v>
      </c>
    </row>
    <row r="43614" spans="1:2">
      <c r="A43614" s="1">
        <v>2080100377064</v>
      </c>
      <c r="B43614" t="s">
        <v>40878</v>
      </c>
    </row>
    <row r="43615" spans="1:2">
      <c r="A43615" s="1">
        <v>2080100377071</v>
      </c>
      <c r="B43615" t="s">
        <v>40879</v>
      </c>
    </row>
    <row r="43616" spans="1:2">
      <c r="A43616" s="1">
        <v>2080100377088</v>
      </c>
      <c r="B43616" t="s">
        <v>40880</v>
      </c>
    </row>
    <row r="43617" spans="1:2">
      <c r="A43617" s="1">
        <v>2080100377095</v>
      </c>
      <c r="B43617" t="s">
        <v>40881</v>
      </c>
    </row>
    <row r="43618" spans="1:2">
      <c r="A43618" s="1">
        <v>2080100377101</v>
      </c>
      <c r="B43618" t="s">
        <v>40882</v>
      </c>
    </row>
    <row r="43619" spans="1:2">
      <c r="A43619" s="1">
        <v>2080100377118</v>
      </c>
      <c r="B43619" t="s">
        <v>40883</v>
      </c>
    </row>
    <row r="43620" spans="1:2">
      <c r="A43620" s="1">
        <v>2080100377125</v>
      </c>
      <c r="B43620" t="s">
        <v>40884</v>
      </c>
    </row>
    <row r="43621" spans="1:2">
      <c r="A43621" s="1">
        <v>2080100377132</v>
      </c>
      <c r="B43621" t="s">
        <v>40885</v>
      </c>
    </row>
    <row r="43622" spans="1:2">
      <c r="A43622" s="1">
        <v>2080100377149</v>
      </c>
      <c r="B43622" t="s">
        <v>40886</v>
      </c>
    </row>
    <row r="43623" spans="1:2">
      <c r="A43623" s="1">
        <v>2080100377156</v>
      </c>
      <c r="B43623" t="s">
        <v>40887</v>
      </c>
    </row>
    <row r="43624" spans="1:2">
      <c r="A43624" s="1">
        <v>2080100377163</v>
      </c>
      <c r="B43624" t="s">
        <v>40888</v>
      </c>
    </row>
    <row r="43625" spans="1:2">
      <c r="A43625" s="1">
        <v>2080100377170</v>
      </c>
      <c r="B43625" t="s">
        <v>40889</v>
      </c>
    </row>
    <row r="43626" spans="1:2">
      <c r="A43626" s="1">
        <v>2080100377187</v>
      </c>
      <c r="B43626" t="s">
        <v>40890</v>
      </c>
    </row>
    <row r="43627" spans="1:2">
      <c r="A43627" s="1">
        <v>2080100377194</v>
      </c>
      <c r="B43627" t="s">
        <v>40891</v>
      </c>
    </row>
    <row r="43628" spans="1:2">
      <c r="A43628" s="1">
        <v>2080100377200</v>
      </c>
      <c r="B43628" t="s">
        <v>40892</v>
      </c>
    </row>
    <row r="43629" spans="1:2">
      <c r="A43629" s="1">
        <v>2080100377217</v>
      </c>
      <c r="B43629" t="s">
        <v>40893</v>
      </c>
    </row>
    <row r="43630" spans="1:2">
      <c r="A43630" s="1">
        <v>2080100377224</v>
      </c>
      <c r="B43630" t="s">
        <v>40894</v>
      </c>
    </row>
    <row r="43631" spans="1:2">
      <c r="A43631" s="1">
        <v>2080100377231</v>
      </c>
      <c r="B43631" t="s">
        <v>40895</v>
      </c>
    </row>
    <row r="43632" spans="1:2">
      <c r="A43632" s="1">
        <v>2080100377248</v>
      </c>
      <c r="B43632" t="s">
        <v>40896</v>
      </c>
    </row>
    <row r="43633" spans="1:2">
      <c r="A43633" s="1">
        <v>2080100377255</v>
      </c>
      <c r="B43633" t="s">
        <v>40897</v>
      </c>
    </row>
    <row r="43634" spans="1:2">
      <c r="A43634" s="1">
        <v>2080100377262</v>
      </c>
      <c r="B43634" t="s">
        <v>40898</v>
      </c>
    </row>
    <row r="43635" spans="1:2">
      <c r="A43635" s="1">
        <v>2080100377279</v>
      </c>
      <c r="B43635" t="s">
        <v>40899</v>
      </c>
    </row>
    <row r="43636" spans="1:2">
      <c r="A43636" s="1">
        <v>2080100377286</v>
      </c>
      <c r="B43636" t="s">
        <v>40900</v>
      </c>
    </row>
    <row r="43637" spans="1:2">
      <c r="A43637" s="1">
        <v>2080100377293</v>
      </c>
      <c r="B43637" t="s">
        <v>40901</v>
      </c>
    </row>
    <row r="43638" spans="1:2">
      <c r="A43638" s="1">
        <v>2080100377309</v>
      </c>
      <c r="B43638" t="s">
        <v>40902</v>
      </c>
    </row>
    <row r="43639" spans="1:2">
      <c r="A43639" s="1">
        <v>2080100377316</v>
      </c>
      <c r="B43639" t="s">
        <v>40903</v>
      </c>
    </row>
    <row r="43640" spans="1:2">
      <c r="A43640" s="1">
        <v>2080100377323</v>
      </c>
      <c r="B43640" t="s">
        <v>40904</v>
      </c>
    </row>
    <row r="43641" spans="1:2">
      <c r="A43641" s="1">
        <v>2080100377330</v>
      </c>
      <c r="B43641" t="s">
        <v>40905</v>
      </c>
    </row>
    <row r="43642" spans="1:2">
      <c r="A43642" s="1">
        <v>2080100377347</v>
      </c>
      <c r="B43642" t="s">
        <v>40906</v>
      </c>
    </row>
    <row r="43643" spans="1:2">
      <c r="A43643" s="1">
        <v>2080100377354</v>
      </c>
      <c r="B43643" t="s">
        <v>40907</v>
      </c>
    </row>
    <row r="43644" spans="1:2">
      <c r="A43644" s="1">
        <v>2080100377361</v>
      </c>
      <c r="B43644" t="s">
        <v>40908</v>
      </c>
    </row>
    <row r="43645" spans="1:2">
      <c r="A43645" s="1">
        <v>2080100377378</v>
      </c>
      <c r="B43645" t="s">
        <v>40909</v>
      </c>
    </row>
    <row r="43646" spans="1:2">
      <c r="A43646" s="1">
        <v>2080100377385</v>
      </c>
      <c r="B43646" t="s">
        <v>40910</v>
      </c>
    </row>
    <row r="43647" spans="1:2">
      <c r="A43647" s="1">
        <v>2080100377392</v>
      </c>
      <c r="B43647" t="s">
        <v>40911</v>
      </c>
    </row>
    <row r="43648" spans="1:2">
      <c r="A43648" s="1">
        <v>2080100377408</v>
      </c>
      <c r="B43648" t="s">
        <v>40912</v>
      </c>
    </row>
    <row r="43649" spans="1:2">
      <c r="A43649" s="1">
        <v>2080100377415</v>
      </c>
      <c r="B43649" t="s">
        <v>40913</v>
      </c>
    </row>
    <row r="43650" spans="1:2">
      <c r="A43650" s="1">
        <v>2080100377422</v>
      </c>
      <c r="B43650" t="s">
        <v>40914</v>
      </c>
    </row>
    <row r="43651" spans="1:2">
      <c r="A43651" s="1">
        <v>2080100377439</v>
      </c>
      <c r="B43651" t="s">
        <v>40915</v>
      </c>
    </row>
    <row r="43652" spans="1:2">
      <c r="A43652" s="1">
        <v>2080100377446</v>
      </c>
      <c r="B43652" t="s">
        <v>40916</v>
      </c>
    </row>
    <row r="43653" spans="1:2">
      <c r="A43653" s="1">
        <v>2080100377453</v>
      </c>
      <c r="B43653" t="s">
        <v>40917</v>
      </c>
    </row>
    <row r="43654" spans="1:2">
      <c r="A43654" s="1">
        <v>2080100377460</v>
      </c>
      <c r="B43654" t="s">
        <v>40918</v>
      </c>
    </row>
    <row r="43655" spans="1:2">
      <c r="A43655" s="1">
        <v>2080100377477</v>
      </c>
      <c r="B43655" t="s">
        <v>40919</v>
      </c>
    </row>
    <row r="43656" spans="1:2">
      <c r="A43656" s="1">
        <v>2080100377484</v>
      </c>
      <c r="B43656" t="s">
        <v>40920</v>
      </c>
    </row>
    <row r="43657" spans="1:2">
      <c r="A43657" s="1">
        <v>2080100377491</v>
      </c>
      <c r="B43657" t="s">
        <v>40921</v>
      </c>
    </row>
    <row r="43658" spans="1:2">
      <c r="A43658" s="1">
        <v>2080100377507</v>
      </c>
      <c r="B43658" t="s">
        <v>40922</v>
      </c>
    </row>
    <row r="43659" spans="1:2">
      <c r="A43659" s="1">
        <v>2080100377514</v>
      </c>
      <c r="B43659" t="s">
        <v>40923</v>
      </c>
    </row>
    <row r="43660" spans="1:2">
      <c r="A43660" s="1">
        <v>2080100377521</v>
      </c>
      <c r="B43660" t="s">
        <v>40924</v>
      </c>
    </row>
    <row r="43661" spans="1:2">
      <c r="A43661" s="1">
        <v>2080100377538</v>
      </c>
      <c r="B43661" t="s">
        <v>40925</v>
      </c>
    </row>
    <row r="43662" spans="1:2">
      <c r="A43662" s="1">
        <v>2080100377545</v>
      </c>
      <c r="B43662" t="s">
        <v>40926</v>
      </c>
    </row>
    <row r="43663" spans="1:2">
      <c r="A43663" s="1">
        <v>2080100377552</v>
      </c>
      <c r="B43663" t="s">
        <v>40927</v>
      </c>
    </row>
    <row r="43664" spans="1:2">
      <c r="A43664" s="1">
        <v>2080100377569</v>
      </c>
      <c r="B43664" t="s">
        <v>40928</v>
      </c>
    </row>
    <row r="43665" spans="1:2">
      <c r="A43665" s="1">
        <v>2080100377576</v>
      </c>
      <c r="B43665" t="s">
        <v>40929</v>
      </c>
    </row>
    <row r="43666" spans="1:2">
      <c r="A43666" s="1">
        <v>2080100377583</v>
      </c>
      <c r="B43666" t="s">
        <v>40930</v>
      </c>
    </row>
    <row r="43667" spans="1:2">
      <c r="A43667" s="1">
        <v>2080100377590</v>
      </c>
      <c r="B43667" t="s">
        <v>40931</v>
      </c>
    </row>
    <row r="43668" spans="1:2">
      <c r="A43668" s="1">
        <v>2080100377606</v>
      </c>
      <c r="B43668" t="s">
        <v>40932</v>
      </c>
    </row>
    <row r="43669" spans="1:2">
      <c r="A43669" s="1">
        <v>2080100377613</v>
      </c>
      <c r="B43669" t="s">
        <v>40933</v>
      </c>
    </row>
    <row r="43670" spans="1:2">
      <c r="A43670" s="1">
        <v>2080100377620</v>
      </c>
      <c r="B43670" t="s">
        <v>40934</v>
      </c>
    </row>
    <row r="43671" spans="1:2">
      <c r="A43671" s="1">
        <v>2080100377637</v>
      </c>
      <c r="B43671" t="s">
        <v>40935</v>
      </c>
    </row>
    <row r="43672" spans="1:2">
      <c r="A43672" s="1">
        <v>2080100377644</v>
      </c>
      <c r="B43672" t="s">
        <v>40936</v>
      </c>
    </row>
    <row r="43673" spans="1:2">
      <c r="A43673" s="1">
        <v>2080100377651</v>
      </c>
      <c r="B43673" t="s">
        <v>40937</v>
      </c>
    </row>
    <row r="43674" spans="1:2">
      <c r="A43674" s="1">
        <v>2080100377668</v>
      </c>
      <c r="B43674" t="s">
        <v>40938</v>
      </c>
    </row>
    <row r="43675" spans="1:2">
      <c r="A43675" s="1">
        <v>2080100377675</v>
      </c>
      <c r="B43675" t="s">
        <v>40939</v>
      </c>
    </row>
    <row r="43676" spans="1:2">
      <c r="A43676" s="1">
        <v>2080100377682</v>
      </c>
      <c r="B43676" t="s">
        <v>40940</v>
      </c>
    </row>
    <row r="43677" spans="1:2">
      <c r="A43677" s="1">
        <v>2080100377699</v>
      </c>
      <c r="B43677" t="s">
        <v>40941</v>
      </c>
    </row>
    <row r="43678" spans="1:2">
      <c r="A43678" s="1">
        <v>2080100377705</v>
      </c>
      <c r="B43678" t="s">
        <v>40942</v>
      </c>
    </row>
    <row r="43679" spans="1:2">
      <c r="A43679" s="1">
        <v>2080100377712</v>
      </c>
      <c r="B43679" t="s">
        <v>40943</v>
      </c>
    </row>
    <row r="43680" spans="1:2">
      <c r="A43680" s="1">
        <v>2080100377729</v>
      </c>
      <c r="B43680" t="s">
        <v>40944</v>
      </c>
    </row>
    <row r="43681" spans="1:2">
      <c r="A43681" s="1">
        <v>2080100377736</v>
      </c>
      <c r="B43681" t="s">
        <v>40945</v>
      </c>
    </row>
    <row r="43682" spans="1:2">
      <c r="A43682" s="1">
        <v>2080100377743</v>
      </c>
      <c r="B43682" t="s">
        <v>40946</v>
      </c>
    </row>
    <row r="43683" spans="1:2">
      <c r="A43683" s="1">
        <v>2080100377750</v>
      </c>
      <c r="B43683" t="s">
        <v>40947</v>
      </c>
    </row>
    <row r="43684" spans="1:2">
      <c r="A43684" s="1">
        <v>2080100377767</v>
      </c>
      <c r="B43684" t="s">
        <v>40948</v>
      </c>
    </row>
    <row r="43685" spans="1:2">
      <c r="A43685" s="1">
        <v>2080100377774</v>
      </c>
      <c r="B43685" t="s">
        <v>40949</v>
      </c>
    </row>
    <row r="43686" spans="1:2">
      <c r="A43686" s="1">
        <v>2080100377781</v>
      </c>
      <c r="B43686" t="s">
        <v>40950</v>
      </c>
    </row>
    <row r="43687" spans="1:2">
      <c r="A43687" s="1">
        <v>2080100377798</v>
      </c>
      <c r="B43687" t="s">
        <v>40951</v>
      </c>
    </row>
    <row r="43688" spans="1:2">
      <c r="A43688" s="1">
        <v>2080100377804</v>
      </c>
      <c r="B43688" t="s">
        <v>40952</v>
      </c>
    </row>
    <row r="43689" spans="1:2">
      <c r="A43689" s="1">
        <v>2080100377811</v>
      </c>
      <c r="B43689" t="s">
        <v>40953</v>
      </c>
    </row>
    <row r="43690" spans="1:2">
      <c r="A43690" s="1">
        <v>2080100377828</v>
      </c>
      <c r="B43690" t="s">
        <v>40954</v>
      </c>
    </row>
    <row r="43691" spans="1:2">
      <c r="A43691" s="1">
        <v>2080100377835</v>
      </c>
      <c r="B43691" t="s">
        <v>40955</v>
      </c>
    </row>
    <row r="43692" spans="1:2">
      <c r="A43692" s="1">
        <v>2080100377842</v>
      </c>
      <c r="B43692" t="s">
        <v>40956</v>
      </c>
    </row>
    <row r="43693" spans="1:2">
      <c r="A43693" s="1">
        <v>2080100377859</v>
      </c>
      <c r="B43693" t="s">
        <v>40957</v>
      </c>
    </row>
    <row r="43694" spans="1:2">
      <c r="A43694" s="1">
        <v>2080100377866</v>
      </c>
      <c r="B43694" t="s">
        <v>40958</v>
      </c>
    </row>
    <row r="43695" spans="1:2">
      <c r="A43695" s="1">
        <v>2080100377873</v>
      </c>
      <c r="B43695" t="s">
        <v>40959</v>
      </c>
    </row>
    <row r="43696" spans="1:2">
      <c r="A43696" s="1">
        <v>2080100377880</v>
      </c>
      <c r="B43696" t="s">
        <v>40960</v>
      </c>
    </row>
    <row r="43697" spans="1:2">
      <c r="A43697" s="1">
        <v>2080100377897</v>
      </c>
      <c r="B43697" t="s">
        <v>40961</v>
      </c>
    </row>
    <row r="43698" spans="1:2">
      <c r="A43698" s="1">
        <v>2080100377903</v>
      </c>
      <c r="B43698" t="s">
        <v>40962</v>
      </c>
    </row>
    <row r="43699" spans="1:2">
      <c r="A43699" s="1">
        <v>2080100377910</v>
      </c>
      <c r="B43699" t="s">
        <v>40963</v>
      </c>
    </row>
    <row r="43700" spans="1:2">
      <c r="A43700" s="1">
        <v>2080100377927</v>
      </c>
      <c r="B43700" t="s">
        <v>40964</v>
      </c>
    </row>
    <row r="43701" spans="1:2">
      <c r="A43701" s="1">
        <v>2080100377934</v>
      </c>
      <c r="B43701" t="s">
        <v>40965</v>
      </c>
    </row>
    <row r="43702" spans="1:2">
      <c r="A43702" s="1">
        <v>2080100377941</v>
      </c>
      <c r="B43702" t="s">
        <v>40966</v>
      </c>
    </row>
    <row r="43703" spans="1:2">
      <c r="A43703" s="1">
        <v>2080100377958</v>
      </c>
      <c r="B43703" t="s">
        <v>40967</v>
      </c>
    </row>
    <row r="43704" spans="1:2">
      <c r="A43704" s="1">
        <v>2080100377965</v>
      </c>
      <c r="B43704" t="s">
        <v>40968</v>
      </c>
    </row>
    <row r="43705" spans="1:2">
      <c r="A43705" s="1">
        <v>2080100377972</v>
      </c>
      <c r="B43705" t="s">
        <v>40969</v>
      </c>
    </row>
    <row r="43706" spans="1:2">
      <c r="A43706" s="1">
        <v>2080100377989</v>
      </c>
      <c r="B43706" t="s">
        <v>40970</v>
      </c>
    </row>
    <row r="43707" spans="1:2">
      <c r="A43707" s="1">
        <v>2080100377996</v>
      </c>
      <c r="B43707" t="s">
        <v>40971</v>
      </c>
    </row>
    <row r="43708" spans="1:2">
      <c r="A43708" s="1">
        <v>2080100378009</v>
      </c>
      <c r="B43708" t="s">
        <v>40972</v>
      </c>
    </row>
    <row r="43709" spans="1:2">
      <c r="A43709" s="1">
        <v>2080100378016</v>
      </c>
      <c r="B43709" t="s">
        <v>40973</v>
      </c>
    </row>
    <row r="43710" spans="1:2">
      <c r="A43710" s="1">
        <v>2080100378023</v>
      </c>
      <c r="B43710" t="s">
        <v>40974</v>
      </c>
    </row>
    <row r="43711" spans="1:2">
      <c r="A43711" s="1">
        <v>2080100378030</v>
      </c>
      <c r="B43711" t="s">
        <v>40975</v>
      </c>
    </row>
    <row r="43712" spans="1:2">
      <c r="A43712" s="1">
        <v>2080100378047</v>
      </c>
      <c r="B43712" t="s">
        <v>40976</v>
      </c>
    </row>
    <row r="43713" spans="1:2">
      <c r="A43713" s="1">
        <v>2080100378054</v>
      </c>
      <c r="B43713" t="s">
        <v>40977</v>
      </c>
    </row>
    <row r="43714" spans="1:2">
      <c r="A43714" s="1">
        <v>2080100378061</v>
      </c>
      <c r="B43714" t="s">
        <v>40978</v>
      </c>
    </row>
    <row r="43715" spans="1:2">
      <c r="A43715" s="1">
        <v>2080100378078</v>
      </c>
      <c r="B43715" t="s">
        <v>40979</v>
      </c>
    </row>
    <row r="43716" spans="1:2">
      <c r="A43716" s="1">
        <v>2080100378085</v>
      </c>
      <c r="B43716" t="s">
        <v>40980</v>
      </c>
    </row>
    <row r="43717" spans="1:2">
      <c r="A43717" s="1">
        <v>2080100378092</v>
      </c>
      <c r="B43717" t="s">
        <v>40981</v>
      </c>
    </row>
    <row r="43718" spans="1:2">
      <c r="A43718" s="1">
        <v>2080100378108</v>
      </c>
      <c r="B43718" t="s">
        <v>40982</v>
      </c>
    </row>
    <row r="43719" spans="1:2">
      <c r="A43719" s="1">
        <v>2080100378115</v>
      </c>
      <c r="B43719" t="s">
        <v>40983</v>
      </c>
    </row>
    <row r="43720" spans="1:2">
      <c r="A43720" s="1">
        <v>2080100378122</v>
      </c>
      <c r="B43720" t="s">
        <v>40984</v>
      </c>
    </row>
    <row r="43721" spans="1:2">
      <c r="A43721" s="1">
        <v>2080100378139</v>
      </c>
      <c r="B43721" t="s">
        <v>40985</v>
      </c>
    </row>
    <row r="43722" spans="1:2">
      <c r="A43722" s="1">
        <v>2080100378146</v>
      </c>
      <c r="B43722" t="s">
        <v>40986</v>
      </c>
    </row>
    <row r="43723" spans="1:2">
      <c r="A43723" s="1">
        <v>2080100378153</v>
      </c>
      <c r="B43723" t="s">
        <v>40987</v>
      </c>
    </row>
    <row r="43724" spans="1:2">
      <c r="A43724" s="1">
        <v>2080100378160</v>
      </c>
      <c r="B43724" t="s">
        <v>40988</v>
      </c>
    </row>
    <row r="43725" spans="1:2">
      <c r="A43725" s="1">
        <v>2080100378177</v>
      </c>
      <c r="B43725" t="s">
        <v>40989</v>
      </c>
    </row>
    <row r="43726" spans="1:2">
      <c r="A43726" s="1">
        <v>2080100378184</v>
      </c>
      <c r="B43726" t="s">
        <v>40990</v>
      </c>
    </row>
    <row r="43727" spans="1:2">
      <c r="A43727" s="1">
        <v>2080100378191</v>
      </c>
      <c r="B43727" t="s">
        <v>40991</v>
      </c>
    </row>
    <row r="43728" spans="1:2">
      <c r="A43728" s="1">
        <v>2080100378207</v>
      </c>
      <c r="B43728" t="s">
        <v>40992</v>
      </c>
    </row>
    <row r="43729" spans="1:2">
      <c r="A43729" s="1">
        <v>2080100378214</v>
      </c>
      <c r="B43729" t="s">
        <v>40993</v>
      </c>
    </row>
    <row r="43730" spans="1:2">
      <c r="A43730" s="1">
        <v>2080100378221</v>
      </c>
      <c r="B43730" t="s">
        <v>40994</v>
      </c>
    </row>
    <row r="43731" spans="1:2">
      <c r="A43731" s="1">
        <v>2080100378238</v>
      </c>
      <c r="B43731" t="s">
        <v>40995</v>
      </c>
    </row>
    <row r="43732" spans="1:2">
      <c r="A43732" s="1">
        <v>2080100378245</v>
      </c>
      <c r="B43732" t="s">
        <v>40996</v>
      </c>
    </row>
    <row r="43733" spans="1:2">
      <c r="A43733" s="1">
        <v>2080100378252</v>
      </c>
      <c r="B43733" t="s">
        <v>40997</v>
      </c>
    </row>
    <row r="43734" spans="1:2">
      <c r="A43734" s="1">
        <v>2080100378269</v>
      </c>
      <c r="B43734" t="s">
        <v>40998</v>
      </c>
    </row>
    <row r="43735" spans="1:2">
      <c r="A43735" s="1">
        <v>2080100378276</v>
      </c>
      <c r="B43735" t="s">
        <v>40999</v>
      </c>
    </row>
    <row r="43736" spans="1:2">
      <c r="A43736" s="1">
        <v>2080100378283</v>
      </c>
      <c r="B43736" t="s">
        <v>41000</v>
      </c>
    </row>
    <row r="43737" spans="1:2">
      <c r="A43737" s="1">
        <v>2080100378290</v>
      </c>
      <c r="B43737" t="s">
        <v>41001</v>
      </c>
    </row>
    <row r="43738" spans="1:2">
      <c r="A43738" s="1">
        <v>2080100378306</v>
      </c>
      <c r="B43738" t="s">
        <v>41002</v>
      </c>
    </row>
    <row r="43739" spans="1:2">
      <c r="A43739" s="1">
        <v>2080100378313</v>
      </c>
      <c r="B43739" t="s">
        <v>41003</v>
      </c>
    </row>
    <row r="43740" spans="1:2">
      <c r="A43740" s="1">
        <v>2080100378320</v>
      </c>
      <c r="B43740" t="s">
        <v>41004</v>
      </c>
    </row>
    <row r="43741" spans="1:2">
      <c r="A43741" s="1">
        <v>2080100378337</v>
      </c>
      <c r="B43741" t="s">
        <v>41005</v>
      </c>
    </row>
    <row r="43742" spans="1:2">
      <c r="A43742" s="1">
        <v>2080100378344</v>
      </c>
      <c r="B43742" t="s">
        <v>41006</v>
      </c>
    </row>
    <row r="43743" spans="1:2">
      <c r="A43743" s="1">
        <v>2080100378351</v>
      </c>
      <c r="B43743" t="s">
        <v>41007</v>
      </c>
    </row>
    <row r="43744" spans="1:2">
      <c r="A43744" s="1">
        <v>2080100378368</v>
      </c>
      <c r="B43744" t="s">
        <v>41008</v>
      </c>
    </row>
    <row r="43745" spans="1:2">
      <c r="A43745" s="1">
        <v>2080100378375</v>
      </c>
      <c r="B43745" t="s">
        <v>41009</v>
      </c>
    </row>
    <row r="43746" spans="1:2">
      <c r="A43746" s="1">
        <v>2080100378382</v>
      </c>
      <c r="B43746" t="s">
        <v>41010</v>
      </c>
    </row>
    <row r="43747" spans="1:2">
      <c r="A43747" s="1">
        <v>2080100378399</v>
      </c>
      <c r="B43747" t="s">
        <v>41011</v>
      </c>
    </row>
    <row r="43748" spans="1:2">
      <c r="A43748" s="1">
        <v>2080100378405</v>
      </c>
      <c r="B43748" t="s">
        <v>41012</v>
      </c>
    </row>
    <row r="43749" spans="1:2">
      <c r="A43749" s="1">
        <v>2080100378412</v>
      </c>
      <c r="B43749" t="s">
        <v>41013</v>
      </c>
    </row>
    <row r="43750" spans="1:2">
      <c r="A43750" s="1">
        <v>2080100378429</v>
      </c>
      <c r="B43750" t="s">
        <v>41014</v>
      </c>
    </row>
    <row r="43751" spans="1:2">
      <c r="A43751" s="1">
        <v>2080100378436</v>
      </c>
      <c r="B43751" t="s">
        <v>41015</v>
      </c>
    </row>
    <row r="43752" spans="1:2">
      <c r="A43752" s="1">
        <v>2080100378443</v>
      </c>
      <c r="B43752" t="s">
        <v>41016</v>
      </c>
    </row>
    <row r="43753" spans="1:2">
      <c r="A43753" s="1">
        <v>2080100378450</v>
      </c>
      <c r="B43753" t="s">
        <v>41017</v>
      </c>
    </row>
    <row r="43754" spans="1:2">
      <c r="A43754" s="1">
        <v>2080100378467</v>
      </c>
      <c r="B43754" t="s">
        <v>41018</v>
      </c>
    </row>
    <row r="43755" spans="1:2">
      <c r="A43755" s="1">
        <v>2080100378474</v>
      </c>
      <c r="B43755" t="s">
        <v>41019</v>
      </c>
    </row>
    <row r="43756" spans="1:2">
      <c r="A43756" s="1">
        <v>2080100378481</v>
      </c>
      <c r="B43756" t="s">
        <v>41020</v>
      </c>
    </row>
    <row r="43757" spans="1:2">
      <c r="A43757" s="1">
        <v>2080100378498</v>
      </c>
      <c r="B43757" t="s">
        <v>41021</v>
      </c>
    </row>
    <row r="43758" spans="1:2">
      <c r="A43758" s="1">
        <v>2080100378504</v>
      </c>
      <c r="B43758" t="s">
        <v>41022</v>
      </c>
    </row>
    <row r="43759" spans="1:2">
      <c r="A43759" s="1">
        <v>2080100378511</v>
      </c>
      <c r="B43759" t="s">
        <v>41023</v>
      </c>
    </row>
    <row r="43760" spans="1:2">
      <c r="A43760" s="1">
        <v>2080100378528</v>
      </c>
      <c r="B43760" t="s">
        <v>41024</v>
      </c>
    </row>
    <row r="43761" spans="1:2">
      <c r="A43761" s="1">
        <v>2080100378535</v>
      </c>
      <c r="B43761" t="s">
        <v>41025</v>
      </c>
    </row>
    <row r="43762" spans="1:2">
      <c r="A43762" s="1">
        <v>2080100378542</v>
      </c>
      <c r="B43762" t="s">
        <v>41026</v>
      </c>
    </row>
    <row r="43763" spans="1:2">
      <c r="A43763" s="1">
        <v>2080100378559</v>
      </c>
      <c r="B43763" t="s">
        <v>41027</v>
      </c>
    </row>
    <row r="43764" spans="1:2">
      <c r="A43764" s="1">
        <v>2080100378566</v>
      </c>
      <c r="B43764" t="s">
        <v>41028</v>
      </c>
    </row>
    <row r="43765" spans="1:2">
      <c r="A43765" s="1">
        <v>2080100378573</v>
      </c>
      <c r="B43765" t="s">
        <v>41029</v>
      </c>
    </row>
    <row r="43766" spans="1:2">
      <c r="A43766" s="1">
        <v>2080100378580</v>
      </c>
      <c r="B43766" t="s">
        <v>41030</v>
      </c>
    </row>
    <row r="43767" spans="1:2">
      <c r="A43767" s="1">
        <v>2080100378597</v>
      </c>
      <c r="B43767" t="s">
        <v>41031</v>
      </c>
    </row>
    <row r="43768" spans="1:2">
      <c r="A43768" s="1">
        <v>2080100378603</v>
      </c>
      <c r="B43768" t="s">
        <v>41032</v>
      </c>
    </row>
    <row r="43769" spans="1:2">
      <c r="A43769" s="1">
        <v>2080100378610</v>
      </c>
      <c r="B43769" t="s">
        <v>41033</v>
      </c>
    </row>
    <row r="43770" spans="1:2">
      <c r="A43770" s="1">
        <v>2080100378627</v>
      </c>
      <c r="B43770" t="s">
        <v>41034</v>
      </c>
    </row>
    <row r="43771" spans="1:2">
      <c r="A43771" s="1">
        <v>2080100378634</v>
      </c>
      <c r="B43771" t="s">
        <v>41035</v>
      </c>
    </row>
    <row r="43772" spans="1:2">
      <c r="A43772" s="1">
        <v>2080100378641</v>
      </c>
      <c r="B43772" t="s">
        <v>41036</v>
      </c>
    </row>
    <row r="43773" spans="1:2">
      <c r="A43773" s="1">
        <v>2080100378658</v>
      </c>
      <c r="B43773" t="s">
        <v>41037</v>
      </c>
    </row>
    <row r="43774" spans="1:2">
      <c r="A43774" s="1">
        <v>2080100378665</v>
      </c>
      <c r="B43774" t="s">
        <v>41038</v>
      </c>
    </row>
    <row r="43775" spans="1:2">
      <c r="A43775" s="1">
        <v>2080100378672</v>
      </c>
      <c r="B43775" t="s">
        <v>41039</v>
      </c>
    </row>
    <row r="43776" spans="1:2">
      <c r="A43776" s="1">
        <v>2080100378689</v>
      </c>
      <c r="B43776" t="s">
        <v>41040</v>
      </c>
    </row>
    <row r="43777" spans="1:2">
      <c r="A43777" s="1">
        <v>2080100378696</v>
      </c>
      <c r="B43777" t="s">
        <v>41041</v>
      </c>
    </row>
    <row r="43778" spans="1:2">
      <c r="A43778" s="1">
        <v>2080100378702</v>
      </c>
      <c r="B43778" t="s">
        <v>41042</v>
      </c>
    </row>
    <row r="43779" spans="1:2">
      <c r="A43779" s="1">
        <v>2080100378719</v>
      </c>
      <c r="B43779" t="s">
        <v>41043</v>
      </c>
    </row>
    <row r="43780" spans="1:2">
      <c r="A43780" s="1">
        <v>2080100378726</v>
      </c>
      <c r="B43780" t="s">
        <v>41044</v>
      </c>
    </row>
    <row r="43781" spans="1:2">
      <c r="A43781" s="1">
        <v>2080100378733</v>
      </c>
      <c r="B43781" t="s">
        <v>41045</v>
      </c>
    </row>
    <row r="43782" spans="1:2">
      <c r="A43782" s="1">
        <v>2080100378740</v>
      </c>
      <c r="B43782" t="s">
        <v>41046</v>
      </c>
    </row>
    <row r="43783" spans="1:2">
      <c r="A43783" s="1">
        <v>2080100378757</v>
      </c>
      <c r="B43783" t="s">
        <v>41047</v>
      </c>
    </row>
    <row r="43784" spans="1:2">
      <c r="A43784" s="1">
        <v>2080100378764</v>
      </c>
      <c r="B43784" t="s">
        <v>41048</v>
      </c>
    </row>
    <row r="43785" spans="1:2">
      <c r="A43785" s="1">
        <v>2080100378771</v>
      </c>
      <c r="B43785" t="s">
        <v>41049</v>
      </c>
    </row>
    <row r="43786" spans="1:2">
      <c r="A43786" s="1">
        <v>2080100378788</v>
      </c>
      <c r="B43786" t="s">
        <v>41050</v>
      </c>
    </row>
    <row r="43787" spans="1:2">
      <c r="A43787" s="1">
        <v>2080100378795</v>
      </c>
      <c r="B43787" t="s">
        <v>41051</v>
      </c>
    </row>
    <row r="43788" spans="1:2">
      <c r="A43788" s="1">
        <v>2080100378801</v>
      </c>
      <c r="B43788" t="s">
        <v>41052</v>
      </c>
    </row>
    <row r="43789" spans="1:2">
      <c r="A43789" s="1">
        <v>2080100378818</v>
      </c>
      <c r="B43789" t="s">
        <v>41053</v>
      </c>
    </row>
    <row r="43790" spans="1:2">
      <c r="A43790" s="1">
        <v>2080100378825</v>
      </c>
      <c r="B43790" t="s">
        <v>41054</v>
      </c>
    </row>
    <row r="43791" spans="1:2">
      <c r="A43791" s="1">
        <v>2080100378832</v>
      </c>
      <c r="B43791" t="s">
        <v>41055</v>
      </c>
    </row>
    <row r="43792" spans="1:2">
      <c r="A43792" s="1">
        <v>2080100378849</v>
      </c>
      <c r="B43792" t="s">
        <v>41056</v>
      </c>
    </row>
    <row r="43793" spans="1:2">
      <c r="A43793" s="1">
        <v>2080100378856</v>
      </c>
      <c r="B43793" t="s">
        <v>41057</v>
      </c>
    </row>
    <row r="43794" spans="1:2">
      <c r="A43794" s="1">
        <v>2080100378863</v>
      </c>
      <c r="B43794" t="s">
        <v>41058</v>
      </c>
    </row>
    <row r="43795" spans="1:2">
      <c r="A43795" s="1">
        <v>2080100378870</v>
      </c>
      <c r="B43795" t="s">
        <v>41059</v>
      </c>
    </row>
    <row r="43796" spans="1:2">
      <c r="A43796" s="1">
        <v>2080100378887</v>
      </c>
      <c r="B43796" t="s">
        <v>41060</v>
      </c>
    </row>
    <row r="43797" spans="1:2">
      <c r="A43797" s="1">
        <v>2080100378894</v>
      </c>
      <c r="B43797" t="s">
        <v>41061</v>
      </c>
    </row>
    <row r="43798" spans="1:2">
      <c r="A43798" s="1">
        <v>2080100378900</v>
      </c>
      <c r="B43798" t="s">
        <v>41062</v>
      </c>
    </row>
    <row r="43799" spans="1:2">
      <c r="A43799" s="1">
        <v>2080100378917</v>
      </c>
      <c r="B43799" t="s">
        <v>41063</v>
      </c>
    </row>
    <row r="43800" spans="1:2">
      <c r="A43800" s="1">
        <v>2080100378924</v>
      </c>
      <c r="B43800" t="s">
        <v>41064</v>
      </c>
    </row>
    <row r="43801" spans="1:2">
      <c r="A43801" s="1">
        <v>2080100378931</v>
      </c>
      <c r="B43801" t="s">
        <v>41065</v>
      </c>
    </row>
    <row r="43802" spans="1:2">
      <c r="A43802" s="1">
        <v>2080100378948</v>
      </c>
      <c r="B43802" t="s">
        <v>41066</v>
      </c>
    </row>
    <row r="43803" spans="1:2">
      <c r="A43803" s="1">
        <v>2080100378955</v>
      </c>
      <c r="B43803" t="s">
        <v>41067</v>
      </c>
    </row>
    <row r="43804" spans="1:2">
      <c r="A43804" s="1">
        <v>2080100378962</v>
      </c>
      <c r="B43804" t="s">
        <v>26897</v>
      </c>
    </row>
    <row r="43805" spans="1:2">
      <c r="A43805" s="1">
        <v>2080100378979</v>
      </c>
      <c r="B43805" t="s">
        <v>26758</v>
      </c>
    </row>
    <row r="43806" spans="1:2">
      <c r="A43806" s="1">
        <v>2080100378986</v>
      </c>
      <c r="B43806" t="s">
        <v>41068</v>
      </c>
    </row>
    <row r="43807" spans="1:2">
      <c r="A43807" s="1">
        <v>2080100378993</v>
      </c>
      <c r="B43807" t="s">
        <v>26898</v>
      </c>
    </row>
    <row r="43808" spans="1:2">
      <c r="A43808" s="1">
        <v>2080100379006</v>
      </c>
      <c r="B43808" t="s">
        <v>26760</v>
      </c>
    </row>
    <row r="43809" spans="1:2">
      <c r="A43809" s="1">
        <v>2080100379013</v>
      </c>
      <c r="B43809" t="s">
        <v>26899</v>
      </c>
    </row>
    <row r="43810" spans="1:2">
      <c r="A43810" s="1">
        <v>2080100379020</v>
      </c>
      <c r="B43810" t="s">
        <v>26762</v>
      </c>
    </row>
    <row r="43811" spans="1:2">
      <c r="A43811" s="1">
        <v>2080100379037</v>
      </c>
      <c r="B43811" t="s">
        <v>26763</v>
      </c>
    </row>
    <row r="43812" spans="1:2">
      <c r="A43812" s="1">
        <v>2080100379044</v>
      </c>
      <c r="B43812" t="s">
        <v>26764</v>
      </c>
    </row>
    <row r="43813" spans="1:2">
      <c r="A43813" s="1">
        <v>2080100379051</v>
      </c>
      <c r="B43813" t="s">
        <v>26988</v>
      </c>
    </row>
    <row r="43814" spans="1:2">
      <c r="A43814" s="1">
        <v>2080100379068</v>
      </c>
      <c r="B43814" t="s">
        <v>26896</v>
      </c>
    </row>
    <row r="43815" spans="1:2">
      <c r="A43815" s="1">
        <v>2080100379075</v>
      </c>
      <c r="B43815" t="s">
        <v>26767</v>
      </c>
    </row>
    <row r="43816" spans="1:2">
      <c r="A43816" s="1">
        <v>2080100379082</v>
      </c>
      <c r="B43816" t="s">
        <v>41069</v>
      </c>
    </row>
    <row r="43817" spans="1:2">
      <c r="A43817" s="1">
        <v>2080100379099</v>
      </c>
      <c r="B43817" t="s">
        <v>41070</v>
      </c>
    </row>
    <row r="43818" spans="1:2">
      <c r="A43818" s="1">
        <v>2080100379105</v>
      </c>
      <c r="B43818" t="s">
        <v>41071</v>
      </c>
    </row>
    <row r="43819" spans="1:2">
      <c r="A43819" s="1">
        <v>2080100379112</v>
      </c>
      <c r="B43819" t="s">
        <v>41072</v>
      </c>
    </row>
    <row r="43820" spans="1:2">
      <c r="A43820" s="1">
        <v>2080100379129</v>
      </c>
      <c r="B43820" t="s">
        <v>26768</v>
      </c>
    </row>
    <row r="43821" spans="1:2">
      <c r="A43821" s="1">
        <v>2080100379136</v>
      </c>
      <c r="B43821" t="s">
        <v>41073</v>
      </c>
    </row>
    <row r="43822" spans="1:2">
      <c r="A43822" s="1">
        <v>2080100379143</v>
      </c>
      <c r="B43822" t="s">
        <v>41074</v>
      </c>
    </row>
    <row r="43823" spans="1:2">
      <c r="A43823" s="1">
        <v>2080100379150</v>
      </c>
      <c r="B43823" t="s">
        <v>41075</v>
      </c>
    </row>
    <row r="43824" spans="1:2">
      <c r="A43824" s="1">
        <v>2080100379167</v>
      </c>
      <c r="B43824" t="s">
        <v>41076</v>
      </c>
    </row>
    <row r="43825" spans="1:2">
      <c r="A43825" s="1">
        <v>2080100379174</v>
      </c>
      <c r="B43825" t="s">
        <v>41077</v>
      </c>
    </row>
    <row r="43826" spans="1:2">
      <c r="A43826" s="1">
        <v>2080100379181</v>
      </c>
      <c r="B43826" t="s">
        <v>41078</v>
      </c>
    </row>
    <row r="43827" spans="1:2">
      <c r="A43827" s="1">
        <v>2080100379198</v>
      </c>
      <c r="B43827" t="s">
        <v>41079</v>
      </c>
    </row>
    <row r="43828" spans="1:2">
      <c r="A43828" s="1">
        <v>2080100379204</v>
      </c>
      <c r="B43828" t="s">
        <v>41080</v>
      </c>
    </row>
    <row r="43829" spans="1:2">
      <c r="A43829" s="1">
        <v>2080100379211</v>
      </c>
      <c r="B43829" t="s">
        <v>41081</v>
      </c>
    </row>
    <row r="43830" spans="1:2">
      <c r="A43830" s="1">
        <v>2080100379228</v>
      </c>
      <c r="B43830" t="s">
        <v>41082</v>
      </c>
    </row>
    <row r="43831" spans="1:2">
      <c r="A43831" s="1">
        <v>2080100379235</v>
      </c>
      <c r="B43831" t="s">
        <v>41083</v>
      </c>
    </row>
    <row r="43832" spans="1:2">
      <c r="A43832" s="1">
        <v>2080100379242</v>
      </c>
      <c r="B43832" t="s">
        <v>41084</v>
      </c>
    </row>
    <row r="43833" spans="1:2">
      <c r="A43833" s="1">
        <v>2080100379259</v>
      </c>
      <c r="B43833" t="s">
        <v>26770</v>
      </c>
    </row>
    <row r="43834" spans="1:2">
      <c r="A43834" s="1">
        <v>2080100379266</v>
      </c>
      <c r="B43834" t="s">
        <v>41085</v>
      </c>
    </row>
    <row r="43835" spans="1:2">
      <c r="A43835" s="1">
        <v>2080100379273</v>
      </c>
      <c r="B43835" t="s">
        <v>41086</v>
      </c>
    </row>
    <row r="43836" spans="1:2">
      <c r="A43836" s="1">
        <v>2080100379280</v>
      </c>
      <c r="B43836" t="s">
        <v>41087</v>
      </c>
    </row>
    <row r="43837" spans="1:2">
      <c r="A43837" s="1">
        <v>2080100379297</v>
      </c>
      <c r="B43837" t="s">
        <v>41088</v>
      </c>
    </row>
    <row r="43838" spans="1:2">
      <c r="A43838" s="1">
        <v>2080100379303</v>
      </c>
      <c r="B43838" t="s">
        <v>41089</v>
      </c>
    </row>
    <row r="43839" spans="1:2">
      <c r="A43839" s="1">
        <v>2080100379310</v>
      </c>
      <c r="B43839" t="s">
        <v>41090</v>
      </c>
    </row>
    <row r="43840" spans="1:2">
      <c r="A43840" s="1">
        <v>2080100379327</v>
      </c>
      <c r="B43840" t="s">
        <v>41091</v>
      </c>
    </row>
    <row r="43841" spans="1:2">
      <c r="A43841" s="1">
        <v>2080100379334</v>
      </c>
      <c r="B43841" t="s">
        <v>41092</v>
      </c>
    </row>
    <row r="43842" spans="1:2">
      <c r="A43842" s="1">
        <v>2080100379341</v>
      </c>
      <c r="B43842" t="s">
        <v>41093</v>
      </c>
    </row>
    <row r="43843" spans="1:2">
      <c r="A43843" s="1">
        <v>2080100379358</v>
      </c>
      <c r="B43843" t="s">
        <v>41094</v>
      </c>
    </row>
    <row r="43844" spans="1:2">
      <c r="A43844" s="1">
        <v>2080100379365</v>
      </c>
      <c r="B43844" t="s">
        <v>26771</v>
      </c>
    </row>
    <row r="43845" spans="1:2">
      <c r="A43845" s="1">
        <v>2080100379372</v>
      </c>
      <c r="B43845" t="s">
        <v>26772</v>
      </c>
    </row>
    <row r="43846" spans="1:2">
      <c r="A43846" s="1">
        <v>2080100379389</v>
      </c>
      <c r="B43846" t="s">
        <v>26773</v>
      </c>
    </row>
    <row r="43847" spans="1:2">
      <c r="A43847" s="1">
        <v>2080100379396</v>
      </c>
      <c r="B43847" t="s">
        <v>26774</v>
      </c>
    </row>
    <row r="43848" spans="1:2">
      <c r="A43848" s="1">
        <v>2080100379402</v>
      </c>
      <c r="B43848" t="s">
        <v>41095</v>
      </c>
    </row>
    <row r="43849" spans="1:2">
      <c r="A43849" s="1">
        <v>2080100379419</v>
      </c>
      <c r="B43849" t="s">
        <v>41096</v>
      </c>
    </row>
    <row r="43850" spans="1:2">
      <c r="A43850" s="1">
        <v>2080100379426</v>
      </c>
      <c r="B43850" t="s">
        <v>41097</v>
      </c>
    </row>
    <row r="43851" spans="1:2">
      <c r="A43851" s="1">
        <v>2080100379433</v>
      </c>
      <c r="B43851" t="s">
        <v>41098</v>
      </c>
    </row>
    <row r="43852" spans="1:2">
      <c r="A43852" s="1">
        <v>2080100379440</v>
      </c>
      <c r="B43852" t="s">
        <v>41099</v>
      </c>
    </row>
    <row r="43853" spans="1:2">
      <c r="A43853" s="1">
        <v>2080100379457</v>
      </c>
      <c r="B43853" t="s">
        <v>41100</v>
      </c>
    </row>
    <row r="43854" spans="1:2">
      <c r="A43854" s="1">
        <v>2080100379464</v>
      </c>
      <c r="B43854" t="s">
        <v>41101</v>
      </c>
    </row>
    <row r="43855" spans="1:2">
      <c r="A43855" s="1">
        <v>2080100379471</v>
      </c>
      <c r="B43855" t="s">
        <v>41102</v>
      </c>
    </row>
    <row r="43856" spans="1:2">
      <c r="A43856" s="1">
        <v>2080100379488</v>
      </c>
      <c r="B43856" t="s">
        <v>41103</v>
      </c>
    </row>
    <row r="43857" spans="1:2">
      <c r="A43857" s="1">
        <v>2080100379495</v>
      </c>
      <c r="B43857" t="s">
        <v>41104</v>
      </c>
    </row>
    <row r="43858" spans="1:2">
      <c r="A43858" s="1">
        <v>2080100379501</v>
      </c>
      <c r="B43858" t="s">
        <v>41105</v>
      </c>
    </row>
    <row r="43859" spans="1:2">
      <c r="A43859" s="1">
        <v>2080100379518</v>
      </c>
      <c r="B43859" t="s">
        <v>41106</v>
      </c>
    </row>
    <row r="43860" spans="1:2">
      <c r="A43860" s="1">
        <v>2080100379525</v>
      </c>
      <c r="B43860" t="s">
        <v>41107</v>
      </c>
    </row>
    <row r="43861" spans="1:2">
      <c r="A43861" s="1">
        <v>2080100379532</v>
      </c>
      <c r="B43861" t="s">
        <v>41108</v>
      </c>
    </row>
    <row r="43862" spans="1:2">
      <c r="A43862" s="1">
        <v>2080100379549</v>
      </c>
      <c r="B43862" t="s">
        <v>41109</v>
      </c>
    </row>
    <row r="43863" spans="1:2">
      <c r="A43863" s="1">
        <v>2080100379556</v>
      </c>
      <c r="B43863" t="s">
        <v>26775</v>
      </c>
    </row>
    <row r="43864" spans="1:2">
      <c r="A43864" s="1">
        <v>2080100379563</v>
      </c>
      <c r="B43864" t="s">
        <v>41110</v>
      </c>
    </row>
    <row r="43865" spans="1:2">
      <c r="A43865" s="1">
        <v>2080100379570</v>
      </c>
      <c r="B43865" t="s">
        <v>41111</v>
      </c>
    </row>
    <row r="43866" spans="1:2">
      <c r="A43866" s="1">
        <v>2080100379587</v>
      </c>
      <c r="B43866" t="s">
        <v>41112</v>
      </c>
    </row>
    <row r="43867" spans="1:2">
      <c r="A43867" s="1">
        <v>2080100379594</v>
      </c>
      <c r="B43867" t="s">
        <v>41113</v>
      </c>
    </row>
    <row r="43868" spans="1:2">
      <c r="A43868" s="1">
        <v>2080100379600</v>
      </c>
      <c r="B43868" t="s">
        <v>41114</v>
      </c>
    </row>
    <row r="43869" spans="1:2">
      <c r="A43869" s="1">
        <v>2080100379617</v>
      </c>
      <c r="B43869" t="s">
        <v>41115</v>
      </c>
    </row>
    <row r="43870" spans="1:2">
      <c r="A43870" s="1">
        <v>2080100379624</v>
      </c>
      <c r="B43870" t="s">
        <v>41116</v>
      </c>
    </row>
    <row r="43871" spans="1:2">
      <c r="A43871" s="1">
        <v>2080100379631</v>
      </c>
      <c r="B43871" t="s">
        <v>41117</v>
      </c>
    </row>
    <row r="43872" spans="1:2">
      <c r="A43872" s="1">
        <v>2080100379648</v>
      </c>
      <c r="B43872" t="s">
        <v>41118</v>
      </c>
    </row>
    <row r="43873" spans="1:2">
      <c r="A43873" s="1">
        <v>2080100379655</v>
      </c>
      <c r="B43873" t="s">
        <v>41119</v>
      </c>
    </row>
    <row r="43874" spans="1:2">
      <c r="A43874" s="1">
        <v>2080100379662</v>
      </c>
      <c r="B43874" t="s">
        <v>41120</v>
      </c>
    </row>
    <row r="43875" spans="1:2">
      <c r="A43875" s="1">
        <v>2080100379679</v>
      </c>
      <c r="B43875" t="s">
        <v>41121</v>
      </c>
    </row>
    <row r="43876" spans="1:2">
      <c r="A43876" s="1">
        <v>2080100379686</v>
      </c>
      <c r="B43876" t="s">
        <v>41122</v>
      </c>
    </row>
    <row r="43877" spans="1:2">
      <c r="A43877" s="1">
        <v>2080100379693</v>
      </c>
      <c r="B43877" t="s">
        <v>41123</v>
      </c>
    </row>
    <row r="43878" spans="1:2">
      <c r="A43878" s="1">
        <v>2080100379709</v>
      </c>
      <c r="B43878" t="s">
        <v>41124</v>
      </c>
    </row>
    <row r="43879" spans="1:2">
      <c r="A43879" s="1">
        <v>2080100379716</v>
      </c>
      <c r="B43879" t="s">
        <v>41125</v>
      </c>
    </row>
    <row r="43880" spans="1:2">
      <c r="A43880" s="1">
        <v>2080100379723</v>
      </c>
      <c r="B43880" t="s">
        <v>41126</v>
      </c>
    </row>
    <row r="43881" spans="1:2">
      <c r="A43881" s="1">
        <v>2080100379730</v>
      </c>
      <c r="B43881" t="s">
        <v>41127</v>
      </c>
    </row>
    <row r="43882" spans="1:2">
      <c r="A43882" s="1">
        <v>2080100379747</v>
      </c>
      <c r="B43882" t="s">
        <v>41128</v>
      </c>
    </row>
    <row r="43883" spans="1:2">
      <c r="A43883" s="1">
        <v>2080100379754</v>
      </c>
      <c r="B43883" t="s">
        <v>41129</v>
      </c>
    </row>
    <row r="43884" spans="1:2">
      <c r="A43884" s="1">
        <v>2080100379761</v>
      </c>
      <c r="B43884" t="s">
        <v>41130</v>
      </c>
    </row>
    <row r="43885" spans="1:2">
      <c r="A43885" s="1">
        <v>2080100379778</v>
      </c>
      <c r="B43885" t="s">
        <v>41131</v>
      </c>
    </row>
    <row r="43886" spans="1:2">
      <c r="A43886" s="1">
        <v>2080100379785</v>
      </c>
      <c r="B43886" t="s">
        <v>41132</v>
      </c>
    </row>
    <row r="43887" spans="1:2">
      <c r="A43887" s="1">
        <v>2080100379792</v>
      </c>
      <c r="B43887" t="s">
        <v>41133</v>
      </c>
    </row>
    <row r="43888" spans="1:2">
      <c r="A43888" s="1">
        <v>2080100379808</v>
      </c>
      <c r="B43888" t="s">
        <v>41134</v>
      </c>
    </row>
    <row r="43889" spans="1:2">
      <c r="A43889" s="1">
        <v>2080100379815</v>
      </c>
      <c r="B43889" t="s">
        <v>41135</v>
      </c>
    </row>
    <row r="43890" spans="1:2">
      <c r="A43890" s="1">
        <v>2080100379822</v>
      </c>
      <c r="B43890" t="s">
        <v>41136</v>
      </c>
    </row>
    <row r="43891" spans="1:2">
      <c r="A43891" s="1">
        <v>2080100379839</v>
      </c>
      <c r="B43891" t="s">
        <v>41137</v>
      </c>
    </row>
    <row r="43892" spans="1:2">
      <c r="A43892" s="1">
        <v>2080100379846</v>
      </c>
      <c r="B43892" t="s">
        <v>41138</v>
      </c>
    </row>
    <row r="43893" spans="1:2">
      <c r="A43893" s="1">
        <v>2080100379853</v>
      </c>
      <c r="B43893" t="s">
        <v>41139</v>
      </c>
    </row>
    <row r="43894" spans="1:2">
      <c r="A43894" s="1">
        <v>2080100379860</v>
      </c>
      <c r="B43894" t="s">
        <v>41140</v>
      </c>
    </row>
    <row r="43895" spans="1:2">
      <c r="A43895" s="1">
        <v>2080100379877</v>
      </c>
      <c r="B43895" t="s">
        <v>41141</v>
      </c>
    </row>
    <row r="43896" spans="1:2">
      <c r="A43896" s="1">
        <v>2080100379884</v>
      </c>
      <c r="B43896" t="s">
        <v>41142</v>
      </c>
    </row>
    <row r="43897" spans="1:2">
      <c r="A43897" s="1">
        <v>2080100379891</v>
      </c>
      <c r="B43897" t="s">
        <v>41143</v>
      </c>
    </row>
    <row r="43898" spans="1:2">
      <c r="A43898" s="1">
        <v>2080100379907</v>
      </c>
      <c r="B43898" t="s">
        <v>41144</v>
      </c>
    </row>
    <row r="43899" spans="1:2">
      <c r="A43899" s="1">
        <v>2080100379914</v>
      </c>
      <c r="B43899" t="s">
        <v>41145</v>
      </c>
    </row>
    <row r="43900" spans="1:2">
      <c r="A43900" s="1">
        <v>2080100379921</v>
      </c>
      <c r="B43900" t="s">
        <v>41146</v>
      </c>
    </row>
    <row r="43901" spans="1:2">
      <c r="A43901" s="1">
        <v>2080100379938</v>
      </c>
      <c r="B43901" t="s">
        <v>41147</v>
      </c>
    </row>
    <row r="43902" spans="1:2">
      <c r="A43902" s="1">
        <v>2080100379945</v>
      </c>
      <c r="B43902" t="s">
        <v>41148</v>
      </c>
    </row>
    <row r="43903" spans="1:2">
      <c r="A43903" s="1">
        <v>2080100379952</v>
      </c>
      <c r="B43903" t="s">
        <v>41149</v>
      </c>
    </row>
    <row r="43904" spans="1:2">
      <c r="A43904" s="1">
        <v>2080100379969</v>
      </c>
      <c r="B43904" t="s">
        <v>41150</v>
      </c>
    </row>
    <row r="43905" spans="1:2">
      <c r="A43905" s="1">
        <v>2080100379976</v>
      </c>
      <c r="B43905" t="s">
        <v>41151</v>
      </c>
    </row>
    <row r="43906" spans="1:2">
      <c r="A43906" s="1">
        <v>2080100379983</v>
      </c>
      <c r="B43906" t="s">
        <v>41152</v>
      </c>
    </row>
    <row r="43907" spans="1:2">
      <c r="A43907" s="1">
        <v>2080100379990</v>
      </c>
      <c r="B43907" t="s">
        <v>41153</v>
      </c>
    </row>
    <row r="43908" spans="1:2">
      <c r="A43908" s="1">
        <v>2080100380002</v>
      </c>
      <c r="B43908" t="s">
        <v>41154</v>
      </c>
    </row>
    <row r="43909" spans="1:2">
      <c r="A43909" s="1">
        <v>2080100380019</v>
      </c>
      <c r="B43909" t="s">
        <v>41155</v>
      </c>
    </row>
    <row r="43910" spans="1:2">
      <c r="A43910" s="1">
        <v>2080100380026</v>
      </c>
      <c r="B43910" t="s">
        <v>41156</v>
      </c>
    </row>
    <row r="43911" spans="1:2">
      <c r="A43911" s="1">
        <v>2080100380033</v>
      </c>
      <c r="B43911" t="s">
        <v>41157</v>
      </c>
    </row>
    <row r="43912" spans="1:2">
      <c r="A43912" s="1">
        <v>2080100380040</v>
      </c>
      <c r="B43912" t="s">
        <v>41158</v>
      </c>
    </row>
    <row r="43913" spans="1:2">
      <c r="A43913" s="1">
        <v>2080100380057</v>
      </c>
      <c r="B43913" t="s">
        <v>41159</v>
      </c>
    </row>
    <row r="43914" spans="1:2">
      <c r="A43914" s="1">
        <v>2080100380064</v>
      </c>
      <c r="B43914" t="s">
        <v>41160</v>
      </c>
    </row>
    <row r="43915" spans="1:2">
      <c r="A43915" s="1">
        <v>2080100380071</v>
      </c>
      <c r="B43915" t="s">
        <v>41161</v>
      </c>
    </row>
    <row r="43916" spans="1:2">
      <c r="A43916" s="1">
        <v>2080100380088</v>
      </c>
      <c r="B43916" t="s">
        <v>41162</v>
      </c>
    </row>
    <row r="43917" spans="1:2">
      <c r="A43917" s="1">
        <v>2080100380095</v>
      </c>
      <c r="B43917" t="s">
        <v>41163</v>
      </c>
    </row>
    <row r="43918" spans="1:2">
      <c r="A43918" s="1">
        <v>2080100380101</v>
      </c>
      <c r="B43918" t="s">
        <v>41164</v>
      </c>
    </row>
    <row r="43919" spans="1:2">
      <c r="A43919" s="1">
        <v>2080100380118</v>
      </c>
      <c r="B43919" t="s">
        <v>41165</v>
      </c>
    </row>
    <row r="43920" spans="1:2">
      <c r="A43920" s="1">
        <v>2080100380125</v>
      </c>
      <c r="B43920" t="s">
        <v>41166</v>
      </c>
    </row>
    <row r="43921" spans="1:2">
      <c r="A43921" s="1">
        <v>2080100380132</v>
      </c>
      <c r="B43921" t="s">
        <v>41167</v>
      </c>
    </row>
    <row r="43922" spans="1:2">
      <c r="A43922" s="1">
        <v>2080100380149</v>
      </c>
      <c r="B43922" t="s">
        <v>41168</v>
      </c>
    </row>
    <row r="43923" spans="1:2">
      <c r="A43923" s="1">
        <v>2080100380156</v>
      </c>
      <c r="B43923" t="s">
        <v>41169</v>
      </c>
    </row>
    <row r="43924" spans="1:2">
      <c r="A43924" s="1">
        <v>2080100380163</v>
      </c>
      <c r="B43924" t="s">
        <v>41170</v>
      </c>
    </row>
    <row r="43925" spans="1:2">
      <c r="A43925" s="1">
        <v>2080100380170</v>
      </c>
      <c r="B43925" t="s">
        <v>41171</v>
      </c>
    </row>
    <row r="43926" spans="1:2">
      <c r="A43926" s="1">
        <v>2080100380187</v>
      </c>
      <c r="B43926" t="s">
        <v>41172</v>
      </c>
    </row>
    <row r="43927" spans="1:2">
      <c r="A43927" s="1">
        <v>2080100380194</v>
      </c>
      <c r="B43927" t="s">
        <v>41173</v>
      </c>
    </row>
    <row r="43928" spans="1:2">
      <c r="A43928" s="1">
        <v>2080100380200</v>
      </c>
      <c r="B43928" t="s">
        <v>41174</v>
      </c>
    </row>
    <row r="43929" spans="1:2">
      <c r="A43929" s="1">
        <v>2080100380217</v>
      </c>
      <c r="B43929" t="s">
        <v>41175</v>
      </c>
    </row>
    <row r="43930" spans="1:2">
      <c r="A43930" s="1">
        <v>2080100380224</v>
      </c>
      <c r="B43930" t="s">
        <v>41176</v>
      </c>
    </row>
    <row r="43931" spans="1:2">
      <c r="A43931" s="1">
        <v>2080100380231</v>
      </c>
      <c r="B43931" t="s">
        <v>41177</v>
      </c>
    </row>
    <row r="43932" spans="1:2">
      <c r="A43932" s="1">
        <v>2080100380248</v>
      </c>
      <c r="B43932" t="s">
        <v>41178</v>
      </c>
    </row>
    <row r="43933" spans="1:2">
      <c r="A43933" s="1">
        <v>2080100380255</v>
      </c>
      <c r="B43933" t="s">
        <v>41179</v>
      </c>
    </row>
    <row r="43934" spans="1:2">
      <c r="A43934" s="1">
        <v>2080100380262</v>
      </c>
      <c r="B43934" t="s">
        <v>41180</v>
      </c>
    </row>
    <row r="43935" spans="1:2">
      <c r="A43935" s="1">
        <v>2080100380279</v>
      </c>
      <c r="B43935" t="s">
        <v>41181</v>
      </c>
    </row>
    <row r="43936" spans="1:2">
      <c r="A43936" s="1">
        <v>2080100380286</v>
      </c>
      <c r="B43936" t="s">
        <v>41182</v>
      </c>
    </row>
    <row r="43937" spans="1:2">
      <c r="A43937" s="1">
        <v>2080100380293</v>
      </c>
      <c r="B43937" t="s">
        <v>41183</v>
      </c>
    </row>
    <row r="43938" spans="1:2">
      <c r="A43938" s="1">
        <v>2080100380309</v>
      </c>
      <c r="B43938" t="s">
        <v>41184</v>
      </c>
    </row>
    <row r="43939" spans="1:2">
      <c r="A43939" s="1">
        <v>2080100380316</v>
      </c>
      <c r="B43939" t="s">
        <v>41185</v>
      </c>
    </row>
    <row r="43940" spans="1:2">
      <c r="A43940" s="1">
        <v>2080100380323</v>
      </c>
      <c r="B43940" t="s">
        <v>41186</v>
      </c>
    </row>
    <row r="43941" spans="1:2">
      <c r="A43941" s="1">
        <v>2080100380330</v>
      </c>
      <c r="B43941" t="s">
        <v>41187</v>
      </c>
    </row>
    <row r="43942" spans="1:2">
      <c r="A43942" s="1">
        <v>2080100380347</v>
      </c>
      <c r="B43942" t="s">
        <v>41188</v>
      </c>
    </row>
    <row r="43943" spans="1:2">
      <c r="A43943" s="1">
        <v>2080100380354</v>
      </c>
      <c r="B43943" t="s">
        <v>41189</v>
      </c>
    </row>
    <row r="43944" spans="1:2">
      <c r="A43944" s="1">
        <v>2080100380361</v>
      </c>
      <c r="B43944" t="s">
        <v>41190</v>
      </c>
    </row>
    <row r="43945" spans="1:2">
      <c r="A43945" s="1">
        <v>2080100380378</v>
      </c>
      <c r="B43945" t="s">
        <v>41191</v>
      </c>
    </row>
    <row r="43946" spans="1:2">
      <c r="A43946" s="1">
        <v>2080100380385</v>
      </c>
      <c r="B43946" t="s">
        <v>41192</v>
      </c>
    </row>
    <row r="43947" spans="1:2">
      <c r="A43947" s="1">
        <v>2080100380392</v>
      </c>
      <c r="B43947" t="s">
        <v>41193</v>
      </c>
    </row>
    <row r="43948" spans="1:2">
      <c r="A43948" s="1">
        <v>2080100380408</v>
      </c>
      <c r="B43948" t="s">
        <v>41194</v>
      </c>
    </row>
    <row r="43949" spans="1:2">
      <c r="A43949" s="1">
        <v>2080100380415</v>
      </c>
      <c r="B43949" t="s">
        <v>41195</v>
      </c>
    </row>
    <row r="43950" spans="1:2">
      <c r="A43950" s="1">
        <v>2080100380422</v>
      </c>
      <c r="B43950" t="s">
        <v>41196</v>
      </c>
    </row>
    <row r="43951" spans="1:2">
      <c r="A43951" s="1">
        <v>2080100380439</v>
      </c>
      <c r="B43951" t="s">
        <v>41197</v>
      </c>
    </row>
    <row r="43952" spans="1:2">
      <c r="A43952" s="1">
        <v>2080100380446</v>
      </c>
      <c r="B43952" t="s">
        <v>41198</v>
      </c>
    </row>
    <row r="43953" spans="1:2">
      <c r="A43953" s="1">
        <v>2080100380453</v>
      </c>
      <c r="B43953" t="s">
        <v>41199</v>
      </c>
    </row>
    <row r="43954" spans="1:2">
      <c r="A43954" s="1">
        <v>2080100380460</v>
      </c>
      <c r="B43954" t="s">
        <v>41200</v>
      </c>
    </row>
    <row r="43955" spans="1:2">
      <c r="A43955" s="1">
        <v>2080100380477</v>
      </c>
      <c r="B43955" t="s">
        <v>41201</v>
      </c>
    </row>
    <row r="43956" spans="1:2">
      <c r="A43956" s="1">
        <v>2080100380484</v>
      </c>
      <c r="B43956" t="s">
        <v>41202</v>
      </c>
    </row>
    <row r="43957" spans="1:2">
      <c r="A43957" s="1">
        <v>2080100380491</v>
      </c>
      <c r="B43957" t="s">
        <v>41203</v>
      </c>
    </row>
    <row r="43958" spans="1:2">
      <c r="A43958" s="1">
        <v>2080100380507</v>
      </c>
      <c r="B43958" t="s">
        <v>41204</v>
      </c>
    </row>
    <row r="43959" spans="1:2">
      <c r="A43959" s="1">
        <v>2080100380514</v>
      </c>
      <c r="B43959" t="s">
        <v>41205</v>
      </c>
    </row>
    <row r="43960" spans="1:2">
      <c r="A43960" s="1">
        <v>2080100380521</v>
      </c>
      <c r="B43960" t="s">
        <v>41206</v>
      </c>
    </row>
    <row r="43961" spans="1:2">
      <c r="A43961" s="1">
        <v>2080100380538</v>
      </c>
      <c r="B43961" t="s">
        <v>41207</v>
      </c>
    </row>
    <row r="43962" spans="1:2">
      <c r="A43962" s="1">
        <v>2080100380545</v>
      </c>
      <c r="B43962" t="s">
        <v>41208</v>
      </c>
    </row>
    <row r="43963" spans="1:2">
      <c r="A43963" s="1">
        <v>2080100380552</v>
      </c>
      <c r="B43963" t="s">
        <v>41209</v>
      </c>
    </row>
    <row r="43964" spans="1:2">
      <c r="A43964" s="1">
        <v>2080100380569</v>
      </c>
      <c r="B43964" t="s">
        <v>41210</v>
      </c>
    </row>
    <row r="43965" spans="1:2">
      <c r="A43965" s="1">
        <v>2080100380576</v>
      </c>
      <c r="B43965" t="s">
        <v>41211</v>
      </c>
    </row>
    <row r="43966" spans="1:2">
      <c r="A43966" s="1">
        <v>2080100380583</v>
      </c>
      <c r="B43966" t="s">
        <v>41212</v>
      </c>
    </row>
    <row r="43967" spans="1:2">
      <c r="A43967" s="1">
        <v>2080100380590</v>
      </c>
      <c r="B43967" t="s">
        <v>41213</v>
      </c>
    </row>
    <row r="43968" spans="1:2">
      <c r="A43968" s="1">
        <v>2080100380606</v>
      </c>
      <c r="B43968" t="s">
        <v>41214</v>
      </c>
    </row>
    <row r="43969" spans="1:2">
      <c r="A43969" s="1">
        <v>2080100380613</v>
      </c>
      <c r="B43969" t="s">
        <v>41215</v>
      </c>
    </row>
    <row r="43970" spans="1:2">
      <c r="A43970" s="1">
        <v>2080100380620</v>
      </c>
      <c r="B43970" t="s">
        <v>41216</v>
      </c>
    </row>
    <row r="43971" spans="1:2">
      <c r="A43971" s="1">
        <v>2080100380637</v>
      </c>
      <c r="B43971" t="s">
        <v>41217</v>
      </c>
    </row>
    <row r="43972" spans="1:2">
      <c r="A43972" s="1">
        <v>2080100380644</v>
      </c>
      <c r="B43972" t="s">
        <v>41218</v>
      </c>
    </row>
    <row r="43973" spans="1:2">
      <c r="A43973" s="1">
        <v>2080100380651</v>
      </c>
      <c r="B43973" t="s">
        <v>41219</v>
      </c>
    </row>
    <row r="43974" spans="1:2">
      <c r="A43974" s="1">
        <v>2080100380668</v>
      </c>
      <c r="B43974" t="s">
        <v>41220</v>
      </c>
    </row>
    <row r="43975" spans="1:2">
      <c r="A43975" s="1">
        <v>2080100380675</v>
      </c>
      <c r="B43975" t="e">
        <f>+CTNXLED-DOWNLIGHT NXLED LED ROUND ANXTT169-N7DL</f>
        <v>#NAME?</v>
      </c>
    </row>
    <row r="43976" spans="1:2">
      <c r="A43976" s="1">
        <v>2080100380682</v>
      </c>
      <c r="B43976" t="e">
        <f>+CTNXLED-DOWNLIGHT NXLED LED ROUND ANXTT169-N7WW</f>
        <v>#NAME?</v>
      </c>
    </row>
    <row r="43977" spans="1:2">
      <c r="A43977" s="1">
        <v>2080100380699</v>
      </c>
      <c r="B43977" t="s">
        <v>41221</v>
      </c>
    </row>
    <row r="43978" spans="1:2">
      <c r="A43978" s="1">
        <v>2080100380705</v>
      </c>
      <c r="B43978" t="s">
        <v>41222</v>
      </c>
    </row>
    <row r="43979" spans="1:2">
      <c r="A43979" s="1">
        <v>2080100380712</v>
      </c>
      <c r="B43979" t="s">
        <v>41223</v>
      </c>
    </row>
    <row r="43980" spans="1:2">
      <c r="A43980" s="1">
        <v>2080100380729</v>
      </c>
      <c r="B43980" t="s">
        <v>41224</v>
      </c>
    </row>
    <row r="43981" spans="1:2">
      <c r="A43981" s="1">
        <v>2080100380736</v>
      </c>
      <c r="B43981" t="s">
        <v>41225</v>
      </c>
    </row>
    <row r="43982" spans="1:2">
      <c r="A43982" s="1">
        <v>2080100380743</v>
      </c>
      <c r="B43982" t="s">
        <v>41226</v>
      </c>
    </row>
    <row r="43983" spans="1:2">
      <c r="A43983" s="1">
        <v>2080100380750</v>
      </c>
      <c r="B43983" t="s">
        <v>41227</v>
      </c>
    </row>
    <row r="43984" spans="1:2">
      <c r="A43984" s="1">
        <v>2080100380767</v>
      </c>
      <c r="B43984" t="s">
        <v>41228</v>
      </c>
    </row>
    <row r="43985" spans="1:2">
      <c r="A43985" s="1">
        <v>2080100380774</v>
      </c>
      <c r="B43985" t="s">
        <v>41229</v>
      </c>
    </row>
    <row r="43986" spans="1:2">
      <c r="A43986" s="1">
        <v>2080100380781</v>
      </c>
      <c r="B43986" t="s">
        <v>41230</v>
      </c>
    </row>
    <row r="43987" spans="1:2">
      <c r="A43987" s="1">
        <v>2080100380798</v>
      </c>
      <c r="B43987" t="s">
        <v>41231</v>
      </c>
    </row>
    <row r="43988" spans="1:2">
      <c r="A43988" s="1">
        <v>2080100380804</v>
      </c>
      <c r="B43988" t="s">
        <v>41232</v>
      </c>
    </row>
    <row r="43989" spans="1:2">
      <c r="A43989" s="1">
        <v>2080100380811</v>
      </c>
      <c r="B43989" t="s">
        <v>41233</v>
      </c>
    </row>
    <row r="43990" spans="1:2">
      <c r="A43990" s="1">
        <v>2080100380828</v>
      </c>
      <c r="B43990" t="s">
        <v>41234</v>
      </c>
    </row>
    <row r="43991" spans="1:2">
      <c r="A43991" s="1">
        <v>2080100380835</v>
      </c>
      <c r="B43991" t="s">
        <v>41235</v>
      </c>
    </row>
    <row r="43992" spans="1:2">
      <c r="A43992" s="1">
        <v>2080100380842</v>
      </c>
      <c r="B43992" t="s">
        <v>41236</v>
      </c>
    </row>
    <row r="43993" spans="1:2">
      <c r="A43993" s="1">
        <v>2080100380859</v>
      </c>
      <c r="B43993" t="s">
        <v>41237</v>
      </c>
    </row>
    <row r="43994" spans="1:2">
      <c r="A43994" s="1">
        <v>2080100380866</v>
      </c>
      <c r="B43994" t="s">
        <v>41238</v>
      </c>
    </row>
    <row r="43995" spans="1:2">
      <c r="A43995" s="1">
        <v>2080100380873</v>
      </c>
      <c r="B43995" t="s">
        <v>41239</v>
      </c>
    </row>
    <row r="43996" spans="1:2">
      <c r="A43996" s="1">
        <v>2080100380880</v>
      </c>
      <c r="B43996" t="s">
        <v>41240</v>
      </c>
    </row>
    <row r="43997" spans="1:2">
      <c r="A43997" s="1">
        <v>2080100380897</v>
      </c>
      <c r="B43997" t="s">
        <v>41241</v>
      </c>
    </row>
    <row r="43998" spans="1:2">
      <c r="A43998" s="1">
        <v>2080100380903</v>
      </c>
      <c r="B43998" t="s">
        <v>41242</v>
      </c>
    </row>
    <row r="43999" spans="1:2">
      <c r="A43999" s="1">
        <v>2080100380910</v>
      </c>
      <c r="B43999" t="s">
        <v>41243</v>
      </c>
    </row>
    <row r="44000" spans="1:2">
      <c r="A44000" s="1">
        <v>2080100380927</v>
      </c>
      <c r="B44000" t="s">
        <v>41244</v>
      </c>
    </row>
    <row r="44001" spans="1:2">
      <c r="A44001" s="1">
        <v>2080100380934</v>
      </c>
      <c r="B44001" t="s">
        <v>41245</v>
      </c>
    </row>
    <row r="44002" spans="1:2">
      <c r="A44002" s="1">
        <v>2080100380941</v>
      </c>
      <c r="B44002" t="s">
        <v>41246</v>
      </c>
    </row>
    <row r="44003" spans="1:2">
      <c r="A44003" s="1">
        <v>2080100380958</v>
      </c>
      <c r="B44003" t="s">
        <v>41247</v>
      </c>
    </row>
    <row r="44004" spans="1:2">
      <c r="A44004" s="1">
        <v>2080100380965</v>
      </c>
      <c r="B44004" t="s">
        <v>41248</v>
      </c>
    </row>
    <row r="44005" spans="1:2">
      <c r="A44005" s="1">
        <v>2080100380972</v>
      </c>
      <c r="B44005" t="s">
        <v>41249</v>
      </c>
    </row>
    <row r="44006" spans="1:2">
      <c r="A44006" s="1">
        <v>2080100380989</v>
      </c>
      <c r="B44006" t="s">
        <v>41250</v>
      </c>
    </row>
    <row r="44007" spans="1:2">
      <c r="A44007" s="1">
        <v>2080100380996</v>
      </c>
      <c r="B44007" t="s">
        <v>41251</v>
      </c>
    </row>
    <row r="44008" spans="1:2">
      <c r="A44008" s="1">
        <v>2080100381009</v>
      </c>
      <c r="B44008" t="s">
        <v>41252</v>
      </c>
    </row>
    <row r="44009" spans="1:2">
      <c r="A44009" s="1">
        <v>2080100381016</v>
      </c>
      <c r="B44009" t="s">
        <v>41253</v>
      </c>
    </row>
    <row r="44010" spans="1:2">
      <c r="A44010" s="1">
        <v>2080100381023</v>
      </c>
      <c r="B44010" t="s">
        <v>41254</v>
      </c>
    </row>
    <row r="44011" spans="1:2">
      <c r="A44011" s="1">
        <v>2080100381030</v>
      </c>
      <c r="B44011" t="s">
        <v>41255</v>
      </c>
    </row>
    <row r="44012" spans="1:2">
      <c r="A44012" s="1">
        <v>2080100381047</v>
      </c>
      <c r="B44012" t="s">
        <v>41256</v>
      </c>
    </row>
    <row r="44013" spans="1:2">
      <c r="A44013" s="1">
        <v>2080100381054</v>
      </c>
      <c r="B44013" t="s">
        <v>41257</v>
      </c>
    </row>
    <row r="44014" spans="1:2">
      <c r="A44014" s="1">
        <v>2080100381061</v>
      </c>
      <c r="B44014" t="s">
        <v>41258</v>
      </c>
    </row>
    <row r="44015" spans="1:2">
      <c r="A44015" s="1">
        <v>2080100381078</v>
      </c>
      <c r="B44015" t="s">
        <v>41259</v>
      </c>
    </row>
    <row r="44016" spans="1:2">
      <c r="A44016" s="1">
        <v>2080100381085</v>
      </c>
      <c r="B44016" t="s">
        <v>41260</v>
      </c>
    </row>
    <row r="44017" spans="1:2">
      <c r="A44017" s="1">
        <v>2080100381092</v>
      </c>
      <c r="B44017" t="s">
        <v>41261</v>
      </c>
    </row>
    <row r="44018" spans="1:2">
      <c r="A44018" s="1">
        <v>2080100381108</v>
      </c>
      <c r="B44018" t="s">
        <v>41262</v>
      </c>
    </row>
    <row r="44019" spans="1:2">
      <c r="A44019" s="1">
        <v>2080100381115</v>
      </c>
      <c r="B44019" t="s">
        <v>41263</v>
      </c>
    </row>
    <row r="44020" spans="1:2">
      <c r="A44020" s="1">
        <v>2080100381122</v>
      </c>
      <c r="B44020" t="s">
        <v>41264</v>
      </c>
    </row>
    <row r="44021" spans="1:2">
      <c r="A44021" s="1">
        <v>2080100381139</v>
      </c>
      <c r="B44021" t="s">
        <v>41265</v>
      </c>
    </row>
    <row r="44022" spans="1:2">
      <c r="A44022" s="1">
        <v>2080100381146</v>
      </c>
      <c r="B44022" t="s">
        <v>41266</v>
      </c>
    </row>
    <row r="44023" spans="1:2">
      <c r="A44023" s="1">
        <v>2080100381153</v>
      </c>
      <c r="B44023" t="s">
        <v>41267</v>
      </c>
    </row>
    <row r="44024" spans="1:2">
      <c r="A44024" s="1">
        <v>2080100381160</v>
      </c>
      <c r="B44024" t="s">
        <v>41268</v>
      </c>
    </row>
    <row r="44025" spans="1:2">
      <c r="A44025" s="1">
        <v>2080100381177</v>
      </c>
      <c r="B44025" t="s">
        <v>41269</v>
      </c>
    </row>
    <row r="44026" spans="1:2">
      <c r="A44026" s="1">
        <v>2080100381184</v>
      </c>
      <c r="B44026" t="s">
        <v>41270</v>
      </c>
    </row>
    <row r="44027" spans="1:2">
      <c r="A44027" s="1">
        <v>2080100381191</v>
      </c>
      <c r="B44027" t="s">
        <v>41271</v>
      </c>
    </row>
    <row r="44028" spans="1:2">
      <c r="A44028" s="1">
        <v>2080100381207</v>
      </c>
      <c r="B44028" t="s">
        <v>41272</v>
      </c>
    </row>
    <row r="44029" spans="1:2">
      <c r="A44029" s="1">
        <v>2080100381214</v>
      </c>
      <c r="B44029" t="s">
        <v>41273</v>
      </c>
    </row>
    <row r="44030" spans="1:2">
      <c r="A44030" s="1">
        <v>2080100381221</v>
      </c>
      <c r="B44030" t="s">
        <v>41274</v>
      </c>
    </row>
    <row r="44031" spans="1:2">
      <c r="A44031" s="1">
        <v>2080100381238</v>
      </c>
      <c r="B44031" t="s">
        <v>41275</v>
      </c>
    </row>
    <row r="44032" spans="1:2">
      <c r="A44032" s="1">
        <v>2080100381245</v>
      </c>
      <c r="B44032" t="s">
        <v>41276</v>
      </c>
    </row>
    <row r="44033" spans="1:2">
      <c r="A44033" s="1">
        <v>2080100381252</v>
      </c>
      <c r="B44033" t="s">
        <v>41277</v>
      </c>
    </row>
    <row r="44034" spans="1:2">
      <c r="A44034" s="1">
        <v>2080100381269</v>
      </c>
      <c r="B44034" t="s">
        <v>41278</v>
      </c>
    </row>
    <row r="44035" spans="1:2">
      <c r="A44035" s="1">
        <v>2080100381276</v>
      </c>
      <c r="B44035" t="s">
        <v>41279</v>
      </c>
    </row>
    <row r="44036" spans="1:2">
      <c r="A44036" s="1">
        <v>2080100381283</v>
      </c>
      <c r="B44036" t="s">
        <v>41280</v>
      </c>
    </row>
    <row r="44037" spans="1:2">
      <c r="A44037" s="1">
        <v>2080100381290</v>
      </c>
      <c r="B44037" t="s">
        <v>41281</v>
      </c>
    </row>
    <row r="44038" spans="1:2">
      <c r="A44038" s="1">
        <v>2080100381306</v>
      </c>
      <c r="B44038" t="s">
        <v>41282</v>
      </c>
    </row>
    <row r="44039" spans="1:2">
      <c r="A44039" s="1">
        <v>2080100381313</v>
      </c>
      <c r="B44039" t="s">
        <v>41283</v>
      </c>
    </row>
    <row r="44040" spans="1:2">
      <c r="A44040" s="1">
        <v>2080100381320</v>
      </c>
      <c r="B44040" t="s">
        <v>41284</v>
      </c>
    </row>
    <row r="44041" spans="1:2">
      <c r="A44041" s="1">
        <v>2080100381337</v>
      </c>
      <c r="B44041" t="s">
        <v>41285</v>
      </c>
    </row>
    <row r="44042" spans="1:2">
      <c r="A44042" s="1">
        <v>2080100381344</v>
      </c>
      <c r="B44042" t="s">
        <v>41286</v>
      </c>
    </row>
    <row r="44043" spans="1:2">
      <c r="A44043" s="1">
        <v>2080100381351</v>
      </c>
      <c r="B44043" t="s">
        <v>41287</v>
      </c>
    </row>
    <row r="44044" spans="1:2">
      <c r="A44044" s="1">
        <v>2080100381368</v>
      </c>
      <c r="B44044" t="s">
        <v>41288</v>
      </c>
    </row>
    <row r="44045" spans="1:2">
      <c r="A44045" s="1">
        <v>2080100381375</v>
      </c>
      <c r="B44045" t="s">
        <v>41289</v>
      </c>
    </row>
    <row r="44046" spans="1:2">
      <c r="A44046" s="1">
        <v>2080100381382</v>
      </c>
      <c r="B44046" t="s">
        <v>41290</v>
      </c>
    </row>
    <row r="44047" spans="1:2">
      <c r="A44047" s="1">
        <v>2080100381399</v>
      </c>
      <c r="B44047" t="s">
        <v>41291</v>
      </c>
    </row>
    <row r="44048" spans="1:2">
      <c r="A44048" s="1">
        <v>2080100381405</v>
      </c>
      <c r="B44048" t="s">
        <v>41292</v>
      </c>
    </row>
    <row r="44049" spans="1:2">
      <c r="A44049" s="1">
        <v>2080100381412</v>
      </c>
      <c r="B44049" t="s">
        <v>41293</v>
      </c>
    </row>
    <row r="44050" spans="1:2">
      <c r="A44050" s="1">
        <v>2080100381429</v>
      </c>
      <c r="B44050" t="s">
        <v>41294</v>
      </c>
    </row>
    <row r="44051" spans="1:2">
      <c r="A44051" s="1">
        <v>2080100381436</v>
      </c>
      <c r="B44051" t="s">
        <v>41295</v>
      </c>
    </row>
    <row r="44052" spans="1:2">
      <c r="A44052" s="1">
        <v>2080100381443</v>
      </c>
      <c r="B44052" t="s">
        <v>41296</v>
      </c>
    </row>
    <row r="44053" spans="1:2">
      <c r="A44053" s="1">
        <v>2080100381450</v>
      </c>
      <c r="B44053" t="s">
        <v>41297</v>
      </c>
    </row>
    <row r="44054" spans="1:2">
      <c r="A44054" s="1">
        <v>2080100381467</v>
      </c>
      <c r="B44054" t="s">
        <v>41298</v>
      </c>
    </row>
    <row r="44055" spans="1:2">
      <c r="A44055" s="1">
        <v>2080100381474</v>
      </c>
      <c r="B44055" t="s">
        <v>41299</v>
      </c>
    </row>
    <row r="44056" spans="1:2">
      <c r="A44056" s="1">
        <v>2080100381481</v>
      </c>
      <c r="B44056" t="s">
        <v>41300</v>
      </c>
    </row>
    <row r="44057" spans="1:2">
      <c r="A44057" s="1">
        <v>2080100381498</v>
      </c>
      <c r="B44057" t="s">
        <v>41301</v>
      </c>
    </row>
    <row r="44058" spans="1:2">
      <c r="A44058" s="1">
        <v>2080100381504</v>
      </c>
      <c r="B44058" t="s">
        <v>41302</v>
      </c>
    </row>
    <row r="44059" spans="1:2">
      <c r="A44059" s="1">
        <v>2080100381511</v>
      </c>
      <c r="B44059" t="s">
        <v>41303</v>
      </c>
    </row>
    <row r="44060" spans="1:2">
      <c r="A44060" s="1">
        <v>2080100381528</v>
      </c>
      <c r="B44060" t="s">
        <v>41304</v>
      </c>
    </row>
    <row r="44061" spans="1:2">
      <c r="A44061" s="1">
        <v>2080100381535</v>
      </c>
      <c r="B44061" t="s">
        <v>41305</v>
      </c>
    </row>
    <row r="44062" spans="1:2">
      <c r="A44062" s="1">
        <v>2080100381542</v>
      </c>
      <c r="B44062" t="s">
        <v>41306</v>
      </c>
    </row>
    <row r="44063" spans="1:2">
      <c r="A44063" s="1">
        <v>2080100381559</v>
      </c>
      <c r="B44063" t="s">
        <v>41307</v>
      </c>
    </row>
    <row r="44064" spans="1:2">
      <c r="A44064" s="1">
        <v>2080100381566</v>
      </c>
      <c r="B44064" t="s">
        <v>41308</v>
      </c>
    </row>
    <row r="44065" spans="1:2">
      <c r="A44065" s="1">
        <v>2080100381573</v>
      </c>
      <c r="B44065" t="s">
        <v>41309</v>
      </c>
    </row>
    <row r="44066" spans="1:2">
      <c r="A44066" s="1">
        <v>2080100381580</v>
      </c>
      <c r="B44066" t="s">
        <v>41310</v>
      </c>
    </row>
    <row r="44067" spans="1:2">
      <c r="A44067" s="1">
        <v>2080100381597</v>
      </c>
      <c r="B44067" t="s">
        <v>41311</v>
      </c>
    </row>
    <row r="44068" spans="1:2">
      <c r="A44068" s="1">
        <v>2080100381603</v>
      </c>
      <c r="B44068" t="s">
        <v>41312</v>
      </c>
    </row>
    <row r="44069" spans="1:2">
      <c r="A44069" s="1">
        <v>2080100381610</v>
      </c>
      <c r="B44069" t="s">
        <v>41313</v>
      </c>
    </row>
    <row r="44070" spans="1:2">
      <c r="A44070" s="1">
        <v>2080100381627</v>
      </c>
      <c r="B44070" t="s">
        <v>41314</v>
      </c>
    </row>
    <row r="44071" spans="1:2">
      <c r="A44071" s="1">
        <v>2080100381634</v>
      </c>
      <c r="B44071" t="s">
        <v>41315</v>
      </c>
    </row>
    <row r="44072" spans="1:2">
      <c r="A44072" s="1">
        <v>2080100381641</v>
      </c>
      <c r="B44072" t="s">
        <v>41316</v>
      </c>
    </row>
    <row r="44073" spans="1:2">
      <c r="A44073" s="1">
        <v>2080100381658</v>
      </c>
      <c r="B44073" t="s">
        <v>41317</v>
      </c>
    </row>
    <row r="44074" spans="1:2">
      <c r="A44074" s="1">
        <v>2080100381665</v>
      </c>
      <c r="B44074" t="s">
        <v>41318</v>
      </c>
    </row>
    <row r="44075" spans="1:2">
      <c r="A44075" s="1">
        <v>2080100381672</v>
      </c>
      <c r="B44075" t="s">
        <v>41319</v>
      </c>
    </row>
    <row r="44076" spans="1:2">
      <c r="A44076" s="1">
        <v>2080100381689</v>
      </c>
      <c r="B44076" t="s">
        <v>41320</v>
      </c>
    </row>
    <row r="44077" spans="1:2">
      <c r="A44077" s="1">
        <v>2080100381696</v>
      </c>
      <c r="B44077" t="s">
        <v>41321</v>
      </c>
    </row>
    <row r="44078" spans="1:2">
      <c r="A44078" s="1">
        <v>2080100381702</v>
      </c>
      <c r="B44078" t="s">
        <v>41322</v>
      </c>
    </row>
    <row r="44079" spans="1:2">
      <c r="A44079" s="1">
        <v>2080100381719</v>
      </c>
      <c r="B44079" t="s">
        <v>41323</v>
      </c>
    </row>
    <row r="44080" spans="1:2">
      <c r="A44080" s="1">
        <v>2080100381726</v>
      </c>
      <c r="B44080" t="s">
        <v>41324</v>
      </c>
    </row>
    <row r="44081" spans="1:2">
      <c r="A44081" s="1">
        <v>2080100381733</v>
      </c>
      <c r="B44081" t="s">
        <v>41325</v>
      </c>
    </row>
    <row r="44082" spans="1:2">
      <c r="A44082" s="1">
        <v>2080100381740</v>
      </c>
      <c r="B44082" t="s">
        <v>41326</v>
      </c>
    </row>
    <row r="44083" spans="1:2">
      <c r="A44083" s="1">
        <v>2080100381757</v>
      </c>
      <c r="B44083" t="s">
        <v>41327</v>
      </c>
    </row>
    <row r="44084" spans="1:2">
      <c r="A44084" s="1">
        <v>2080100381764</v>
      </c>
      <c r="B44084" t="s">
        <v>41328</v>
      </c>
    </row>
    <row r="44085" spans="1:2">
      <c r="A44085" s="1">
        <v>2080100381771</v>
      </c>
      <c r="B44085" t="s">
        <v>41329</v>
      </c>
    </row>
    <row r="44086" spans="1:2">
      <c r="A44086" s="1">
        <v>2080100381788</v>
      </c>
      <c r="B44086" t="s">
        <v>41330</v>
      </c>
    </row>
    <row r="44087" spans="1:2">
      <c r="A44087" s="1">
        <v>2080100381795</v>
      </c>
      <c r="B44087" t="s">
        <v>41331</v>
      </c>
    </row>
    <row r="44088" spans="1:2">
      <c r="A44088" s="1">
        <v>2080100381801</v>
      </c>
      <c r="B44088" t="s">
        <v>41332</v>
      </c>
    </row>
    <row r="44089" spans="1:2">
      <c r="A44089" s="1">
        <v>2080100381818</v>
      </c>
      <c r="B44089" t="s">
        <v>41333</v>
      </c>
    </row>
    <row r="44090" spans="1:2">
      <c r="A44090" s="1">
        <v>2080100381825</v>
      </c>
      <c r="B44090" t="s">
        <v>41334</v>
      </c>
    </row>
    <row r="44091" spans="1:2">
      <c r="A44091" s="1">
        <v>2080100381832</v>
      </c>
      <c r="B44091" t="s">
        <v>41335</v>
      </c>
    </row>
    <row r="44092" spans="1:2">
      <c r="A44092" s="1">
        <v>2080100381849</v>
      </c>
      <c r="B44092" t="s">
        <v>41336</v>
      </c>
    </row>
    <row r="44093" spans="1:2">
      <c r="A44093" s="1">
        <v>2080100381856</v>
      </c>
      <c r="B44093" t="s">
        <v>41337</v>
      </c>
    </row>
    <row r="44094" spans="1:2">
      <c r="A44094" s="1">
        <v>2080100381863</v>
      </c>
      <c r="B44094" t="s">
        <v>41338</v>
      </c>
    </row>
    <row r="44095" spans="1:2">
      <c r="A44095" s="1">
        <v>2080100381870</v>
      </c>
      <c r="B44095" t="s">
        <v>41339</v>
      </c>
    </row>
    <row r="44096" spans="1:2">
      <c r="A44096" s="1">
        <v>2080100381887</v>
      </c>
      <c r="B44096" t="s">
        <v>41340</v>
      </c>
    </row>
    <row r="44097" spans="1:2">
      <c r="A44097" s="1">
        <v>2080100381894</v>
      </c>
      <c r="B44097" t="s">
        <v>41341</v>
      </c>
    </row>
    <row r="44098" spans="1:2">
      <c r="A44098" s="1">
        <v>2080100381900</v>
      </c>
      <c r="B44098" t="s">
        <v>41342</v>
      </c>
    </row>
    <row r="44099" spans="1:2">
      <c r="A44099" s="1">
        <v>2080100381917</v>
      </c>
      <c r="B44099" t="s">
        <v>41343</v>
      </c>
    </row>
    <row r="44100" spans="1:2">
      <c r="A44100" s="1">
        <v>2080100381924</v>
      </c>
      <c r="B44100" t="s">
        <v>41344</v>
      </c>
    </row>
    <row r="44101" spans="1:2">
      <c r="A44101" s="1">
        <v>2080100381931</v>
      </c>
      <c r="B44101" t="s">
        <v>41345</v>
      </c>
    </row>
    <row r="44102" spans="1:2">
      <c r="A44102" s="1">
        <v>2080100381948</v>
      </c>
      <c r="B44102" t="s">
        <v>41346</v>
      </c>
    </row>
    <row r="44103" spans="1:2">
      <c r="A44103" s="1">
        <v>2080100381955</v>
      </c>
      <c r="B44103" t="s">
        <v>41347</v>
      </c>
    </row>
    <row r="44104" spans="1:2">
      <c r="A44104" s="1">
        <v>2080100381962</v>
      </c>
      <c r="B44104" t="s">
        <v>41348</v>
      </c>
    </row>
    <row r="44105" spans="1:2">
      <c r="A44105" s="1">
        <v>2080100381979</v>
      </c>
      <c r="B44105" t="s">
        <v>41349</v>
      </c>
    </row>
    <row r="44106" spans="1:2">
      <c r="A44106" s="1">
        <v>2080100381986</v>
      </c>
      <c r="B44106" t="s">
        <v>41350</v>
      </c>
    </row>
    <row r="44107" spans="1:2">
      <c r="A44107" s="1">
        <v>2080100381993</v>
      </c>
      <c r="B44107" t="s">
        <v>41351</v>
      </c>
    </row>
    <row r="44108" spans="1:2">
      <c r="A44108" s="1">
        <v>2080100382006</v>
      </c>
      <c r="B44108" t="s">
        <v>41352</v>
      </c>
    </row>
    <row r="44109" spans="1:2">
      <c r="A44109" s="1">
        <v>2080100382013</v>
      </c>
      <c r="B44109" t="s">
        <v>41353</v>
      </c>
    </row>
    <row r="44110" spans="1:2">
      <c r="A44110" s="1">
        <v>2080100382020</v>
      </c>
      <c r="B44110" t="s">
        <v>41354</v>
      </c>
    </row>
    <row r="44111" spans="1:2">
      <c r="A44111" s="1">
        <v>2080100382037</v>
      </c>
      <c r="B44111" t="s">
        <v>41355</v>
      </c>
    </row>
    <row r="44112" spans="1:2">
      <c r="A44112" s="1">
        <v>2080100382044</v>
      </c>
      <c r="B44112" t="s">
        <v>41356</v>
      </c>
    </row>
    <row r="44113" spans="1:2">
      <c r="A44113" s="1">
        <v>2080100382051</v>
      </c>
      <c r="B44113" t="s">
        <v>41357</v>
      </c>
    </row>
    <row r="44114" spans="1:2">
      <c r="A44114" s="1">
        <v>2080100382068</v>
      </c>
      <c r="B44114" t="s">
        <v>41358</v>
      </c>
    </row>
    <row r="44115" spans="1:2">
      <c r="A44115" s="1">
        <v>2080100382075</v>
      </c>
      <c r="B44115" t="s">
        <v>41359</v>
      </c>
    </row>
    <row r="44116" spans="1:2">
      <c r="A44116" s="1">
        <v>2080100382082</v>
      </c>
      <c r="B44116" t="s">
        <v>41360</v>
      </c>
    </row>
    <row r="44117" spans="1:2">
      <c r="A44117" s="1">
        <v>2080100382099</v>
      </c>
      <c r="B44117" t="s">
        <v>41361</v>
      </c>
    </row>
    <row r="44118" spans="1:2">
      <c r="A44118" s="1">
        <v>2080100382105</v>
      </c>
      <c r="B44118" t="s">
        <v>41362</v>
      </c>
    </row>
    <row r="44119" spans="1:2">
      <c r="A44119" s="1">
        <v>2080100382112</v>
      </c>
      <c r="B44119" t="s">
        <v>41363</v>
      </c>
    </row>
    <row r="44120" spans="1:2">
      <c r="A44120" s="1">
        <v>2080100382129</v>
      </c>
      <c r="B44120" t="s">
        <v>41364</v>
      </c>
    </row>
    <row r="44121" spans="1:2">
      <c r="A44121" s="1">
        <v>2080100382136</v>
      </c>
      <c r="B44121" t="s">
        <v>41365</v>
      </c>
    </row>
    <row r="44122" spans="1:2">
      <c r="A44122" s="1">
        <v>2080100382143</v>
      </c>
      <c r="B44122" t="s">
        <v>41366</v>
      </c>
    </row>
    <row r="44123" spans="1:2">
      <c r="A44123" s="1">
        <v>2080100382150</v>
      </c>
      <c r="B44123" t="s">
        <v>41367</v>
      </c>
    </row>
    <row r="44124" spans="1:2">
      <c r="A44124" s="1">
        <v>2080100382167</v>
      </c>
      <c r="B44124" t="s">
        <v>41368</v>
      </c>
    </row>
    <row r="44125" spans="1:2">
      <c r="A44125" s="1">
        <v>2080100382174</v>
      </c>
      <c r="B44125" t="s">
        <v>41369</v>
      </c>
    </row>
    <row r="44126" spans="1:2">
      <c r="A44126" s="1">
        <v>2080100382181</v>
      </c>
      <c r="B44126" t="s">
        <v>41370</v>
      </c>
    </row>
    <row r="44127" spans="1:2">
      <c r="A44127" s="1">
        <v>2080100382198</v>
      </c>
      <c r="B44127" t="s">
        <v>41371</v>
      </c>
    </row>
    <row r="44128" spans="1:2">
      <c r="A44128" s="1">
        <v>2080100382204</v>
      </c>
      <c r="B44128" t="s">
        <v>41372</v>
      </c>
    </row>
    <row r="44129" spans="1:2">
      <c r="A44129" s="1">
        <v>2080100382211</v>
      </c>
      <c r="B44129" t="s">
        <v>41373</v>
      </c>
    </row>
    <row r="44130" spans="1:2">
      <c r="A44130" s="1">
        <v>2080100382228</v>
      </c>
      <c r="B44130" t="s">
        <v>41374</v>
      </c>
    </row>
    <row r="44131" spans="1:2">
      <c r="A44131" s="1">
        <v>2080100382235</v>
      </c>
      <c r="B44131" t="s">
        <v>41375</v>
      </c>
    </row>
    <row r="44132" spans="1:2">
      <c r="A44132" s="1">
        <v>2080100382242</v>
      </c>
      <c r="B44132" t="s">
        <v>41376</v>
      </c>
    </row>
    <row r="44133" spans="1:2">
      <c r="A44133" s="1">
        <v>2080100382259</v>
      </c>
      <c r="B44133" t="s">
        <v>41377</v>
      </c>
    </row>
    <row r="44134" spans="1:2">
      <c r="A44134" s="1">
        <v>2080100382266</v>
      </c>
      <c r="B44134" t="s">
        <v>41378</v>
      </c>
    </row>
    <row r="44135" spans="1:2">
      <c r="A44135" s="1">
        <v>2080100382273</v>
      </c>
      <c r="B44135" t="s">
        <v>41379</v>
      </c>
    </row>
    <row r="44136" spans="1:2">
      <c r="A44136" s="1">
        <v>2080100382280</v>
      </c>
      <c r="B44136" t="s">
        <v>41380</v>
      </c>
    </row>
    <row r="44137" spans="1:2">
      <c r="A44137" s="1">
        <v>2080100382297</v>
      </c>
      <c r="B44137" t="s">
        <v>41381</v>
      </c>
    </row>
    <row r="44138" spans="1:2">
      <c r="A44138" s="1">
        <v>2080100382303</v>
      </c>
      <c r="B44138" t="s">
        <v>41382</v>
      </c>
    </row>
    <row r="44139" spans="1:2">
      <c r="A44139" s="1">
        <v>2080100382310</v>
      </c>
      <c r="B44139" t="s">
        <v>41383</v>
      </c>
    </row>
    <row r="44140" spans="1:2">
      <c r="A44140" s="1">
        <v>2080100382327</v>
      </c>
      <c r="B44140" t="s">
        <v>41384</v>
      </c>
    </row>
    <row r="44141" spans="1:2">
      <c r="A44141" s="1">
        <v>2080100382334</v>
      </c>
      <c r="B44141" t="s">
        <v>41385</v>
      </c>
    </row>
    <row r="44142" spans="1:2">
      <c r="A44142" s="1">
        <v>2080100382341</v>
      </c>
      <c r="B44142" t="s">
        <v>41386</v>
      </c>
    </row>
    <row r="44143" spans="1:2">
      <c r="A44143" s="1">
        <v>2080100382358</v>
      </c>
      <c r="B44143" t="s">
        <v>41387</v>
      </c>
    </row>
    <row r="44144" spans="1:2">
      <c r="A44144" s="1">
        <v>2080100382365</v>
      </c>
      <c r="B44144" t="s">
        <v>41388</v>
      </c>
    </row>
    <row r="44145" spans="1:2">
      <c r="A44145" s="1">
        <v>2080100382372</v>
      </c>
      <c r="B44145" t="s">
        <v>41389</v>
      </c>
    </row>
    <row r="44146" spans="1:2">
      <c r="A44146" s="1">
        <v>2080100382389</v>
      </c>
      <c r="B44146" t="s">
        <v>41390</v>
      </c>
    </row>
    <row r="44147" spans="1:2">
      <c r="A44147" s="1">
        <v>2080100382396</v>
      </c>
      <c r="B44147" t="s">
        <v>41391</v>
      </c>
    </row>
    <row r="44148" spans="1:2">
      <c r="A44148" s="1">
        <v>2080100382402</v>
      </c>
      <c r="B44148" t="s">
        <v>41392</v>
      </c>
    </row>
    <row r="44149" spans="1:2">
      <c r="A44149" s="1">
        <v>2080100382419</v>
      </c>
      <c r="B44149" t="s">
        <v>41393</v>
      </c>
    </row>
    <row r="44150" spans="1:2">
      <c r="A44150" s="1">
        <v>2080100382426</v>
      </c>
      <c r="B44150" t="s">
        <v>41394</v>
      </c>
    </row>
    <row r="44151" spans="1:2">
      <c r="A44151" s="1">
        <v>2080100382433</v>
      </c>
      <c r="B44151" t="s">
        <v>41395</v>
      </c>
    </row>
    <row r="44152" spans="1:2">
      <c r="A44152" s="1">
        <v>2080100382440</v>
      </c>
      <c r="B44152" t="s">
        <v>41396</v>
      </c>
    </row>
    <row r="44153" spans="1:2">
      <c r="A44153" s="1">
        <v>2080100382457</v>
      </c>
      <c r="B44153" t="s">
        <v>41397</v>
      </c>
    </row>
    <row r="44154" spans="1:2">
      <c r="A44154" s="1">
        <v>2080100382464</v>
      </c>
      <c r="B44154" t="s">
        <v>41398</v>
      </c>
    </row>
    <row r="44155" spans="1:2">
      <c r="A44155" s="1">
        <v>2080100382471</v>
      </c>
      <c r="B44155" t="s">
        <v>41399</v>
      </c>
    </row>
    <row r="44156" spans="1:2">
      <c r="A44156" s="1">
        <v>2080100382488</v>
      </c>
      <c r="B44156" t="s">
        <v>41400</v>
      </c>
    </row>
    <row r="44157" spans="1:2">
      <c r="A44157" s="1">
        <v>2080100382495</v>
      </c>
      <c r="B44157" t="s">
        <v>41401</v>
      </c>
    </row>
    <row r="44158" spans="1:2">
      <c r="A44158" s="1">
        <v>2080100382501</v>
      </c>
      <c r="B44158" t="s">
        <v>41402</v>
      </c>
    </row>
    <row r="44159" spans="1:2">
      <c r="A44159" s="1">
        <v>2080100382518</v>
      </c>
      <c r="B44159" t="s">
        <v>41403</v>
      </c>
    </row>
    <row r="44160" spans="1:2">
      <c r="A44160" s="1">
        <v>2080100382525</v>
      </c>
      <c r="B44160" t="s">
        <v>41404</v>
      </c>
    </row>
    <row r="44161" spans="1:2">
      <c r="A44161" s="1">
        <v>2080100382532</v>
      </c>
      <c r="B44161" t="s">
        <v>41405</v>
      </c>
    </row>
    <row r="44162" spans="1:2">
      <c r="A44162" s="1">
        <v>2080100382549</v>
      </c>
      <c r="B44162" t="s">
        <v>41406</v>
      </c>
    </row>
    <row r="44163" spans="1:2">
      <c r="A44163" s="1">
        <v>2080100382556</v>
      </c>
      <c r="B44163" t="s">
        <v>41407</v>
      </c>
    </row>
    <row r="44164" spans="1:2">
      <c r="A44164" s="1">
        <v>2080100382563</v>
      </c>
      <c r="B44164" t="s">
        <v>41408</v>
      </c>
    </row>
    <row r="44165" spans="1:2">
      <c r="A44165" s="1">
        <v>2080100382570</v>
      </c>
      <c r="B44165" t="s">
        <v>41409</v>
      </c>
    </row>
    <row r="44166" spans="1:2">
      <c r="A44166" s="1">
        <v>2080100382587</v>
      </c>
      <c r="B44166" t="s">
        <v>41410</v>
      </c>
    </row>
    <row r="44167" spans="1:2">
      <c r="A44167" s="1">
        <v>2080100382594</v>
      </c>
      <c r="B44167" t="s">
        <v>41411</v>
      </c>
    </row>
    <row r="44168" spans="1:2">
      <c r="A44168" s="1">
        <v>2080100382600</v>
      </c>
      <c r="B44168" t="s">
        <v>41412</v>
      </c>
    </row>
    <row r="44169" spans="1:2">
      <c r="A44169" s="1">
        <v>2080100382617</v>
      </c>
      <c r="B44169" t="s">
        <v>41413</v>
      </c>
    </row>
    <row r="44170" spans="1:2">
      <c r="A44170" s="1">
        <v>2080100382624</v>
      </c>
      <c r="B44170" t="s">
        <v>41414</v>
      </c>
    </row>
    <row r="44171" spans="1:2">
      <c r="A44171" s="1">
        <v>2080100382631</v>
      </c>
      <c r="B44171" t="s">
        <v>41415</v>
      </c>
    </row>
    <row r="44172" spans="1:2">
      <c r="A44172" s="1">
        <v>2080100382648</v>
      </c>
      <c r="B44172" t="s">
        <v>41416</v>
      </c>
    </row>
    <row r="44173" spans="1:2">
      <c r="A44173" s="1">
        <v>2080100382655</v>
      </c>
      <c r="B44173" t="s">
        <v>41417</v>
      </c>
    </row>
    <row r="44174" spans="1:2">
      <c r="A44174" s="1">
        <v>2080100382662</v>
      </c>
      <c r="B44174" t="s">
        <v>41418</v>
      </c>
    </row>
    <row r="44175" spans="1:2">
      <c r="A44175" s="1">
        <v>2080100382679</v>
      </c>
      <c r="B44175" t="s">
        <v>41419</v>
      </c>
    </row>
    <row r="44176" spans="1:2">
      <c r="A44176" s="1">
        <v>2080100382686</v>
      </c>
      <c r="B44176" t="s">
        <v>41420</v>
      </c>
    </row>
    <row r="44177" spans="1:2">
      <c r="A44177" s="1">
        <v>2080100382693</v>
      </c>
      <c r="B44177" t="s">
        <v>41421</v>
      </c>
    </row>
    <row r="44178" spans="1:2">
      <c r="A44178" s="1">
        <v>2080100382709</v>
      </c>
      <c r="B44178" t="s">
        <v>41422</v>
      </c>
    </row>
    <row r="44179" spans="1:2">
      <c r="A44179" s="1">
        <v>2080100382716</v>
      </c>
      <c r="B44179" t="s">
        <v>41423</v>
      </c>
    </row>
    <row r="44180" spans="1:2">
      <c r="A44180" s="1">
        <v>2080100382723</v>
      </c>
      <c r="B44180" t="s">
        <v>41424</v>
      </c>
    </row>
    <row r="44181" spans="1:2">
      <c r="A44181" s="1">
        <v>2080100382730</v>
      </c>
      <c r="B44181" t="s">
        <v>41425</v>
      </c>
    </row>
    <row r="44182" spans="1:2">
      <c r="A44182" s="1">
        <v>2080100382747</v>
      </c>
      <c r="B44182" t="s">
        <v>41426</v>
      </c>
    </row>
    <row r="44183" spans="1:2">
      <c r="A44183" s="1">
        <v>2080100382754</v>
      </c>
      <c r="B44183" t="s">
        <v>41427</v>
      </c>
    </row>
    <row r="44184" spans="1:2">
      <c r="A44184" s="1">
        <v>2080100382761</v>
      </c>
      <c r="B44184" t="s">
        <v>41428</v>
      </c>
    </row>
    <row r="44185" spans="1:2">
      <c r="A44185" s="1">
        <v>2080100382778</v>
      </c>
      <c r="B44185" t="s">
        <v>41429</v>
      </c>
    </row>
    <row r="44186" spans="1:2">
      <c r="A44186" s="1">
        <v>2080100382785</v>
      </c>
      <c r="B44186" t="s">
        <v>41430</v>
      </c>
    </row>
    <row r="44187" spans="1:2">
      <c r="A44187" s="1">
        <v>2080100382792</v>
      </c>
      <c r="B44187" t="s">
        <v>41431</v>
      </c>
    </row>
    <row r="44188" spans="1:2">
      <c r="A44188" s="1">
        <v>2080100382808</v>
      </c>
      <c r="B44188" t="s">
        <v>41432</v>
      </c>
    </row>
    <row r="44189" spans="1:2">
      <c r="A44189" s="1">
        <v>2080100382815</v>
      </c>
      <c r="B44189" t="s">
        <v>41433</v>
      </c>
    </row>
    <row r="44190" spans="1:2">
      <c r="A44190" s="1">
        <v>2080100382822</v>
      </c>
      <c r="B44190" t="s">
        <v>41434</v>
      </c>
    </row>
    <row r="44191" spans="1:2">
      <c r="A44191" s="1">
        <v>2080100382839</v>
      </c>
      <c r="B44191" t="s">
        <v>41435</v>
      </c>
    </row>
    <row r="44192" spans="1:2">
      <c r="A44192" s="1">
        <v>2080100382846</v>
      </c>
      <c r="B44192" t="s">
        <v>41436</v>
      </c>
    </row>
    <row r="44193" spans="1:2">
      <c r="A44193" s="1">
        <v>2080100382853</v>
      </c>
      <c r="B44193" t="s">
        <v>41437</v>
      </c>
    </row>
    <row r="44194" spans="1:2">
      <c r="A44194" s="1">
        <v>2080100382860</v>
      </c>
      <c r="B44194" t="s">
        <v>41438</v>
      </c>
    </row>
    <row r="44195" spans="1:2">
      <c r="A44195" s="1">
        <v>2080100382877</v>
      </c>
      <c r="B44195" t="s">
        <v>41439</v>
      </c>
    </row>
    <row r="44196" spans="1:2">
      <c r="A44196" s="1">
        <v>2080100382884</v>
      </c>
      <c r="B44196" t="s">
        <v>41440</v>
      </c>
    </row>
    <row r="44197" spans="1:2">
      <c r="A44197" s="1">
        <v>2080100382891</v>
      </c>
      <c r="B44197" t="s">
        <v>41441</v>
      </c>
    </row>
    <row r="44198" spans="1:2">
      <c r="A44198" s="1">
        <v>2080100382907</v>
      </c>
      <c r="B44198" t="s">
        <v>41442</v>
      </c>
    </row>
    <row r="44199" spans="1:2">
      <c r="A44199" s="1">
        <v>2080100382914</v>
      </c>
      <c r="B44199" t="s">
        <v>41443</v>
      </c>
    </row>
    <row r="44200" spans="1:2">
      <c r="A44200" s="1">
        <v>2080100382921</v>
      </c>
      <c r="B44200" t="s">
        <v>41444</v>
      </c>
    </row>
    <row r="44201" spans="1:2">
      <c r="A44201" s="1">
        <v>2080100382938</v>
      </c>
      <c r="B44201" t="s">
        <v>41445</v>
      </c>
    </row>
    <row r="44202" spans="1:2">
      <c r="A44202" s="1">
        <v>2080100382945</v>
      </c>
      <c r="B44202" t="s">
        <v>41446</v>
      </c>
    </row>
    <row r="44203" spans="1:2">
      <c r="A44203" s="1">
        <v>2080100382952</v>
      </c>
      <c r="B44203" t="s">
        <v>41447</v>
      </c>
    </row>
    <row r="44204" spans="1:2">
      <c r="A44204" s="1">
        <v>2080100382969</v>
      </c>
      <c r="B44204" t="s">
        <v>41448</v>
      </c>
    </row>
    <row r="44205" spans="1:2">
      <c r="A44205" s="1">
        <v>2080100382976</v>
      </c>
      <c r="B44205" t="s">
        <v>41449</v>
      </c>
    </row>
    <row r="44206" spans="1:2">
      <c r="A44206" s="1">
        <v>2080100382983</v>
      </c>
      <c r="B44206" t="s">
        <v>41450</v>
      </c>
    </row>
    <row r="44207" spans="1:2">
      <c r="A44207" s="1">
        <v>2080100382990</v>
      </c>
      <c r="B44207" t="s">
        <v>41451</v>
      </c>
    </row>
    <row r="44208" spans="1:2">
      <c r="A44208" s="1">
        <v>2080100383003</v>
      </c>
      <c r="B44208" t="s">
        <v>41452</v>
      </c>
    </row>
    <row r="44209" spans="1:2">
      <c r="A44209" s="1">
        <v>2080100383010</v>
      </c>
      <c r="B44209" t="s">
        <v>41453</v>
      </c>
    </row>
    <row r="44210" spans="1:2">
      <c r="A44210" s="1">
        <v>2080100383027</v>
      </c>
      <c r="B44210" t="s">
        <v>41454</v>
      </c>
    </row>
    <row r="44211" spans="1:2">
      <c r="A44211" s="1">
        <v>2080100383034</v>
      </c>
      <c r="B44211" t="s">
        <v>41455</v>
      </c>
    </row>
    <row r="44212" spans="1:2">
      <c r="A44212" s="1">
        <v>2080100383041</v>
      </c>
      <c r="B44212" t="s">
        <v>41456</v>
      </c>
    </row>
    <row r="44213" spans="1:2">
      <c r="A44213" s="1">
        <v>2080100383058</v>
      </c>
      <c r="B44213" t="s">
        <v>41457</v>
      </c>
    </row>
    <row r="44214" spans="1:2">
      <c r="A44214" s="1">
        <v>2080100383065</v>
      </c>
      <c r="B44214" t="s">
        <v>41458</v>
      </c>
    </row>
    <row r="44215" spans="1:2">
      <c r="A44215" s="1">
        <v>2080100383072</v>
      </c>
      <c r="B44215" t="s">
        <v>41459</v>
      </c>
    </row>
    <row r="44216" spans="1:2">
      <c r="A44216" s="1">
        <v>2080100383089</v>
      </c>
      <c r="B44216" t="s">
        <v>41460</v>
      </c>
    </row>
    <row r="44217" spans="1:2">
      <c r="A44217" s="1">
        <v>2080100383096</v>
      </c>
      <c r="B44217" t="s">
        <v>41461</v>
      </c>
    </row>
    <row r="44218" spans="1:2">
      <c r="A44218" s="1">
        <v>2080100383102</v>
      </c>
      <c r="B44218" t="s">
        <v>41462</v>
      </c>
    </row>
    <row r="44219" spans="1:2">
      <c r="A44219" s="1">
        <v>2080100383119</v>
      </c>
      <c r="B44219" t="s">
        <v>41463</v>
      </c>
    </row>
    <row r="44220" spans="1:2">
      <c r="A44220" s="1">
        <v>2080100383126</v>
      </c>
      <c r="B44220" t="s">
        <v>41464</v>
      </c>
    </row>
    <row r="44221" spans="1:2">
      <c r="A44221" s="1">
        <v>2080100383133</v>
      </c>
      <c r="B44221" t="s">
        <v>41465</v>
      </c>
    </row>
    <row r="44222" spans="1:2">
      <c r="A44222" s="1">
        <v>2080100383140</v>
      </c>
      <c r="B44222" t="s">
        <v>41466</v>
      </c>
    </row>
    <row r="44223" spans="1:2">
      <c r="A44223" s="1">
        <v>2080100383157</v>
      </c>
      <c r="B44223" t="s">
        <v>41467</v>
      </c>
    </row>
    <row r="44224" spans="1:2">
      <c r="A44224" s="1">
        <v>2080100383164</v>
      </c>
      <c r="B44224" t="s">
        <v>41468</v>
      </c>
    </row>
    <row r="44225" spans="1:2">
      <c r="A44225" s="1">
        <v>2080100383171</v>
      </c>
      <c r="B44225" t="s">
        <v>41469</v>
      </c>
    </row>
    <row r="44226" spans="1:2">
      <c r="A44226" s="1">
        <v>2080100383188</v>
      </c>
      <c r="B44226" t="s">
        <v>41470</v>
      </c>
    </row>
    <row r="44227" spans="1:2">
      <c r="A44227" s="1">
        <v>2080100383195</v>
      </c>
      <c r="B44227" t="s">
        <v>41471</v>
      </c>
    </row>
    <row r="44228" spans="1:2">
      <c r="A44228" s="1">
        <v>2080100383201</v>
      </c>
      <c r="B44228" t="s">
        <v>41472</v>
      </c>
    </row>
    <row r="44229" spans="1:2">
      <c r="A44229" s="1">
        <v>2080100383218</v>
      </c>
      <c r="B44229" t="s">
        <v>41473</v>
      </c>
    </row>
    <row r="44230" spans="1:2">
      <c r="A44230" s="1">
        <v>2080100383225</v>
      </c>
      <c r="B44230" t="s">
        <v>41474</v>
      </c>
    </row>
    <row r="44231" spans="1:2">
      <c r="A44231" s="1">
        <v>2080100383232</v>
      </c>
      <c r="B44231" t="s">
        <v>41475</v>
      </c>
    </row>
    <row r="44232" spans="1:2">
      <c r="A44232" s="1">
        <v>2080100383249</v>
      </c>
      <c r="B44232" t="s">
        <v>41476</v>
      </c>
    </row>
    <row r="44233" spans="1:2">
      <c r="A44233" s="1">
        <v>2080100383256</v>
      </c>
      <c r="B44233" t="s">
        <v>41477</v>
      </c>
    </row>
    <row r="44234" spans="1:2">
      <c r="A44234" s="1">
        <v>2080100383263</v>
      </c>
      <c r="B44234" t="s">
        <v>41478</v>
      </c>
    </row>
    <row r="44235" spans="1:2">
      <c r="A44235" s="1">
        <v>2080100383270</v>
      </c>
      <c r="B44235" t="s">
        <v>41479</v>
      </c>
    </row>
    <row r="44236" spans="1:2">
      <c r="A44236" s="1">
        <v>2080100383287</v>
      </c>
      <c r="B44236" t="s">
        <v>41480</v>
      </c>
    </row>
    <row r="44237" spans="1:2">
      <c r="A44237" s="1">
        <v>2080100383294</v>
      </c>
      <c r="B44237" t="s">
        <v>41481</v>
      </c>
    </row>
    <row r="44238" spans="1:2">
      <c r="A44238" s="1">
        <v>2080100383300</v>
      </c>
      <c r="B44238" t="s">
        <v>41482</v>
      </c>
    </row>
    <row r="44239" spans="1:2">
      <c r="A44239" s="1">
        <v>2080100383317</v>
      </c>
      <c r="B44239" t="s">
        <v>41483</v>
      </c>
    </row>
    <row r="44240" spans="1:2">
      <c r="A44240" s="1">
        <v>2080100383324</v>
      </c>
      <c r="B44240" t="s">
        <v>41484</v>
      </c>
    </row>
    <row r="44241" spans="1:2">
      <c r="A44241" s="1">
        <v>2080100383331</v>
      </c>
      <c r="B44241" t="s">
        <v>41485</v>
      </c>
    </row>
    <row r="44242" spans="1:2">
      <c r="A44242" s="1">
        <v>2080100383348</v>
      </c>
      <c r="B44242" t="s">
        <v>41486</v>
      </c>
    </row>
    <row r="44243" spans="1:2">
      <c r="A44243" s="1">
        <v>2080100383355</v>
      </c>
      <c r="B44243" t="s">
        <v>41487</v>
      </c>
    </row>
    <row r="44244" spans="1:2">
      <c r="A44244" s="1">
        <v>2080100383362</v>
      </c>
      <c r="B44244" t="s">
        <v>41488</v>
      </c>
    </row>
    <row r="44245" spans="1:2">
      <c r="A44245" s="1">
        <v>2080100383379</v>
      </c>
      <c r="B44245" t="s">
        <v>41489</v>
      </c>
    </row>
    <row r="44246" spans="1:2">
      <c r="A44246" s="1">
        <v>2080100383386</v>
      </c>
      <c r="B44246" t="s">
        <v>41490</v>
      </c>
    </row>
    <row r="44247" spans="1:2">
      <c r="A44247" s="1">
        <v>2080100383393</v>
      </c>
      <c r="B44247" t="s">
        <v>41491</v>
      </c>
    </row>
    <row r="44248" spans="1:2">
      <c r="A44248" s="1">
        <v>2080100383409</v>
      </c>
      <c r="B44248" t="s">
        <v>41492</v>
      </c>
    </row>
    <row r="44249" spans="1:2">
      <c r="A44249" s="1">
        <v>2080100383416</v>
      </c>
      <c r="B44249" t="s">
        <v>41493</v>
      </c>
    </row>
    <row r="44250" spans="1:2">
      <c r="A44250" s="1">
        <v>2080100383423</v>
      </c>
      <c r="B44250" t="s">
        <v>41494</v>
      </c>
    </row>
    <row r="44251" spans="1:2">
      <c r="A44251" s="1">
        <v>2080100383430</v>
      </c>
      <c r="B44251" t="s">
        <v>41495</v>
      </c>
    </row>
    <row r="44252" spans="1:2">
      <c r="A44252" s="1">
        <v>2080100383447</v>
      </c>
      <c r="B44252" t="s">
        <v>41496</v>
      </c>
    </row>
    <row r="44253" spans="1:2">
      <c r="A44253" s="1">
        <v>2080100383454</v>
      </c>
      <c r="B44253" t="s">
        <v>41497</v>
      </c>
    </row>
    <row r="44254" spans="1:2">
      <c r="A44254" s="1">
        <v>2080100383461</v>
      </c>
      <c r="B44254" t="s">
        <v>41498</v>
      </c>
    </row>
    <row r="44255" spans="1:2">
      <c r="A44255" s="1">
        <v>2080100383478</v>
      </c>
      <c r="B44255" t="s">
        <v>41499</v>
      </c>
    </row>
    <row r="44256" spans="1:2">
      <c r="A44256" s="1">
        <v>2080100383485</v>
      </c>
      <c r="B44256" t="s">
        <v>41500</v>
      </c>
    </row>
    <row r="44257" spans="1:2">
      <c r="A44257" s="1">
        <v>2080100383492</v>
      </c>
      <c r="B44257" t="s">
        <v>41501</v>
      </c>
    </row>
    <row r="44258" spans="1:2">
      <c r="A44258" s="1">
        <v>2080100383508</v>
      </c>
      <c r="B44258" t="s">
        <v>41502</v>
      </c>
    </row>
    <row r="44259" spans="1:2">
      <c r="A44259" s="1">
        <v>2080100383515</v>
      </c>
      <c r="B44259" t="s">
        <v>41503</v>
      </c>
    </row>
    <row r="44260" spans="1:2">
      <c r="A44260" s="1">
        <v>2080100383522</v>
      </c>
      <c r="B44260" t="s">
        <v>41504</v>
      </c>
    </row>
    <row r="44261" spans="1:2">
      <c r="A44261" s="1">
        <v>2080100383539</v>
      </c>
      <c r="B44261" t="s">
        <v>41505</v>
      </c>
    </row>
    <row r="44262" spans="1:2">
      <c r="A44262" s="1">
        <v>2080100383546</v>
      </c>
      <c r="B44262" t="s">
        <v>41506</v>
      </c>
    </row>
    <row r="44263" spans="1:2">
      <c r="A44263" s="1">
        <v>2080100383553</v>
      </c>
      <c r="B44263" t="s">
        <v>41507</v>
      </c>
    </row>
    <row r="44264" spans="1:2">
      <c r="A44264" s="1">
        <v>2080100383560</v>
      </c>
      <c r="B44264" t="s">
        <v>41508</v>
      </c>
    </row>
    <row r="44265" spans="1:2">
      <c r="A44265" s="1">
        <v>2080100383577</v>
      </c>
      <c r="B44265" t="s">
        <v>41509</v>
      </c>
    </row>
    <row r="44266" spans="1:2">
      <c r="A44266" s="1">
        <v>2080100383584</v>
      </c>
      <c r="B44266" t="s">
        <v>41510</v>
      </c>
    </row>
    <row r="44267" spans="1:2">
      <c r="A44267" s="1">
        <v>2080100383591</v>
      </c>
      <c r="B44267" t="s">
        <v>41511</v>
      </c>
    </row>
    <row r="44268" spans="1:2">
      <c r="A44268" s="1">
        <v>2080100383607</v>
      </c>
      <c r="B44268" t="s">
        <v>41512</v>
      </c>
    </row>
    <row r="44269" spans="1:2">
      <c r="A44269" s="1">
        <v>2080100383614</v>
      </c>
      <c r="B44269" t="s">
        <v>41513</v>
      </c>
    </row>
    <row r="44270" spans="1:2">
      <c r="A44270" s="1">
        <v>2080100383621</v>
      </c>
      <c r="B44270" t="s">
        <v>41514</v>
      </c>
    </row>
    <row r="44271" spans="1:2">
      <c r="A44271" s="1">
        <v>2080100383638</v>
      </c>
      <c r="B44271" t="s">
        <v>41515</v>
      </c>
    </row>
    <row r="44272" spans="1:2">
      <c r="A44272" s="1">
        <v>2080100383645</v>
      </c>
      <c r="B44272" t="s">
        <v>41516</v>
      </c>
    </row>
    <row r="44273" spans="1:2">
      <c r="A44273" s="1">
        <v>2080100383652</v>
      </c>
      <c r="B44273" t="s">
        <v>41517</v>
      </c>
    </row>
    <row r="44274" spans="1:2">
      <c r="A44274" s="1">
        <v>2080100383669</v>
      </c>
      <c r="B44274" t="s">
        <v>41518</v>
      </c>
    </row>
    <row r="44275" spans="1:2">
      <c r="A44275" s="1">
        <v>2080100383676</v>
      </c>
      <c r="B44275" t="s">
        <v>41519</v>
      </c>
    </row>
    <row r="44276" spans="1:2">
      <c r="A44276" s="1">
        <v>2080100383683</v>
      </c>
      <c r="B44276" t="s">
        <v>41520</v>
      </c>
    </row>
    <row r="44277" spans="1:2">
      <c r="A44277" s="1">
        <v>2080100383690</v>
      </c>
      <c r="B44277" t="s">
        <v>41521</v>
      </c>
    </row>
    <row r="44278" spans="1:2">
      <c r="A44278" s="1">
        <v>2080100383706</v>
      </c>
      <c r="B44278" t="s">
        <v>41522</v>
      </c>
    </row>
    <row r="44279" spans="1:2">
      <c r="A44279" s="1">
        <v>2080100383713</v>
      </c>
      <c r="B44279" t="s">
        <v>41523</v>
      </c>
    </row>
    <row r="44280" spans="1:2">
      <c r="A44280" s="1">
        <v>2080100383720</v>
      </c>
      <c r="B44280" t="s">
        <v>41524</v>
      </c>
    </row>
    <row r="44281" spans="1:2">
      <c r="A44281" s="1">
        <v>2080100383737</v>
      </c>
      <c r="B44281" t="s">
        <v>41525</v>
      </c>
    </row>
    <row r="44282" spans="1:2">
      <c r="A44282" s="1">
        <v>2080100383744</v>
      </c>
      <c r="B44282" t="s">
        <v>41526</v>
      </c>
    </row>
    <row r="44283" spans="1:2">
      <c r="A44283" s="1">
        <v>2080100383751</v>
      </c>
      <c r="B44283" t="s">
        <v>41527</v>
      </c>
    </row>
    <row r="44284" spans="1:2">
      <c r="A44284" s="1">
        <v>2080100383768</v>
      </c>
      <c r="B44284" t="s">
        <v>41528</v>
      </c>
    </row>
    <row r="44285" spans="1:2">
      <c r="A44285" s="1">
        <v>2080100383775</v>
      </c>
      <c r="B44285" t="s">
        <v>41529</v>
      </c>
    </row>
    <row r="44286" spans="1:2">
      <c r="A44286" s="1">
        <v>2080100383782</v>
      </c>
      <c r="B44286" t="s">
        <v>41530</v>
      </c>
    </row>
    <row r="44287" spans="1:2">
      <c r="A44287" s="1">
        <v>2080100383799</v>
      </c>
      <c r="B44287" t="s">
        <v>41531</v>
      </c>
    </row>
    <row r="44288" spans="1:2">
      <c r="A44288" s="1">
        <v>2080100383805</v>
      </c>
      <c r="B44288" t="s">
        <v>41532</v>
      </c>
    </row>
    <row r="44289" spans="1:2">
      <c r="A44289" s="1">
        <v>2080100383812</v>
      </c>
      <c r="B44289" t="s">
        <v>41533</v>
      </c>
    </row>
    <row r="44290" spans="1:2">
      <c r="A44290" s="1">
        <v>2080100383829</v>
      </c>
      <c r="B44290" t="s">
        <v>41534</v>
      </c>
    </row>
    <row r="44291" spans="1:2">
      <c r="A44291" s="1">
        <v>2080100383836</v>
      </c>
      <c r="B44291" t="s">
        <v>41535</v>
      </c>
    </row>
    <row r="44292" spans="1:2">
      <c r="A44292" s="1">
        <v>2080100383843</v>
      </c>
      <c r="B44292" t="s">
        <v>41536</v>
      </c>
    </row>
    <row r="44293" spans="1:2">
      <c r="A44293" s="1">
        <v>2080100383850</v>
      </c>
      <c r="B44293" t="s">
        <v>41537</v>
      </c>
    </row>
    <row r="44294" spans="1:2">
      <c r="A44294" s="1">
        <v>2080100383867</v>
      </c>
      <c r="B44294" t="s">
        <v>41538</v>
      </c>
    </row>
    <row r="44295" spans="1:2">
      <c r="A44295" s="1">
        <v>2080100383874</v>
      </c>
      <c r="B44295" t="s">
        <v>41539</v>
      </c>
    </row>
    <row r="44296" spans="1:2">
      <c r="A44296" s="1">
        <v>2080100383881</v>
      </c>
      <c r="B44296" t="s">
        <v>41540</v>
      </c>
    </row>
    <row r="44297" spans="1:2">
      <c r="A44297" s="1">
        <v>2080100383898</v>
      </c>
      <c r="B44297" t="s">
        <v>41541</v>
      </c>
    </row>
    <row r="44298" spans="1:2">
      <c r="A44298" s="1">
        <v>2080100383904</v>
      </c>
      <c r="B44298" t="s">
        <v>41542</v>
      </c>
    </row>
    <row r="44299" spans="1:2">
      <c r="A44299" s="1">
        <v>2080100383911</v>
      </c>
      <c r="B44299" t="s">
        <v>41543</v>
      </c>
    </row>
    <row r="44300" spans="1:2">
      <c r="A44300" s="1">
        <v>2080100383928</v>
      </c>
      <c r="B44300" t="s">
        <v>41544</v>
      </c>
    </row>
    <row r="44301" spans="1:2">
      <c r="A44301" s="1">
        <v>2080100383935</v>
      </c>
      <c r="B44301" t="s">
        <v>41545</v>
      </c>
    </row>
    <row r="44302" spans="1:2">
      <c r="A44302" s="1">
        <v>2080100383942</v>
      </c>
      <c r="B44302" t="s">
        <v>41546</v>
      </c>
    </row>
    <row r="44303" spans="1:2">
      <c r="A44303" s="1">
        <v>2080100383959</v>
      </c>
      <c r="B44303" t="s">
        <v>41547</v>
      </c>
    </row>
    <row r="44304" spans="1:2">
      <c r="A44304" s="1">
        <v>2080100383966</v>
      </c>
      <c r="B44304" t="s">
        <v>41548</v>
      </c>
    </row>
    <row r="44305" spans="1:2">
      <c r="A44305" s="1">
        <v>2080100383973</v>
      </c>
      <c r="B44305" t="s">
        <v>41549</v>
      </c>
    </row>
    <row r="44306" spans="1:2">
      <c r="A44306" s="1">
        <v>2080100383980</v>
      </c>
      <c r="B44306" t="s">
        <v>41550</v>
      </c>
    </row>
    <row r="44307" spans="1:2">
      <c r="A44307" s="1">
        <v>2080100383997</v>
      </c>
      <c r="B44307" t="s">
        <v>41551</v>
      </c>
    </row>
    <row r="44308" spans="1:2">
      <c r="A44308" s="1">
        <v>2080100384000</v>
      </c>
      <c r="B44308" t="s">
        <v>41552</v>
      </c>
    </row>
    <row r="44309" spans="1:2">
      <c r="A44309" s="1">
        <v>2080100384017</v>
      </c>
      <c r="B44309" t="s">
        <v>41553</v>
      </c>
    </row>
    <row r="44310" spans="1:2">
      <c r="A44310" s="1">
        <v>2080100384024</v>
      </c>
      <c r="B44310" t="s">
        <v>41554</v>
      </c>
    </row>
    <row r="44311" spans="1:2">
      <c r="A44311" s="1">
        <v>2080100384031</v>
      </c>
      <c r="B44311" t="s">
        <v>41555</v>
      </c>
    </row>
    <row r="44312" spans="1:2">
      <c r="A44312" s="1">
        <v>2080100384048</v>
      </c>
      <c r="B44312" t="s">
        <v>41556</v>
      </c>
    </row>
    <row r="44313" spans="1:2">
      <c r="A44313" s="1">
        <v>2080100384055</v>
      </c>
      <c r="B44313" t="s">
        <v>41557</v>
      </c>
    </row>
    <row r="44314" spans="1:2">
      <c r="A44314" s="1">
        <v>2080100384062</v>
      </c>
      <c r="B44314" t="s">
        <v>41558</v>
      </c>
    </row>
    <row r="44315" spans="1:2">
      <c r="A44315" s="1">
        <v>2080100384079</v>
      </c>
      <c r="B44315" t="s">
        <v>41559</v>
      </c>
    </row>
    <row r="44316" spans="1:2">
      <c r="A44316" s="1">
        <v>2080100384086</v>
      </c>
      <c r="B44316" t="s">
        <v>41560</v>
      </c>
    </row>
    <row r="44317" spans="1:2">
      <c r="A44317" s="1">
        <v>2080100384093</v>
      </c>
      <c r="B44317" t="s">
        <v>41561</v>
      </c>
    </row>
    <row r="44318" spans="1:2">
      <c r="A44318" s="1">
        <v>2080100384109</v>
      </c>
      <c r="B44318" t="s">
        <v>41562</v>
      </c>
    </row>
    <row r="44319" spans="1:2">
      <c r="A44319" s="1">
        <v>2080100384116</v>
      </c>
      <c r="B44319" t="s">
        <v>41563</v>
      </c>
    </row>
    <row r="44320" spans="1:2">
      <c r="A44320" s="1">
        <v>2080100384123</v>
      </c>
      <c r="B44320" t="s">
        <v>41564</v>
      </c>
    </row>
    <row r="44321" spans="1:2">
      <c r="A44321" s="1">
        <v>2080100384130</v>
      </c>
      <c r="B44321" t="s">
        <v>41565</v>
      </c>
    </row>
    <row r="44322" spans="1:2">
      <c r="A44322" s="1">
        <v>2080100384147</v>
      </c>
      <c r="B44322" t="s">
        <v>41566</v>
      </c>
    </row>
    <row r="44323" spans="1:2">
      <c r="A44323" s="1">
        <v>2080100384154</v>
      </c>
      <c r="B44323" t="s">
        <v>41567</v>
      </c>
    </row>
    <row r="44324" spans="1:2">
      <c r="A44324" s="1">
        <v>2080100384161</v>
      </c>
      <c r="B44324" t="s">
        <v>41568</v>
      </c>
    </row>
    <row r="44325" spans="1:2">
      <c r="A44325" s="1">
        <v>2080100384178</v>
      </c>
      <c r="B44325" t="s">
        <v>41569</v>
      </c>
    </row>
    <row r="44326" spans="1:2">
      <c r="A44326" s="1">
        <v>2080100384185</v>
      </c>
      <c r="B44326" t="s">
        <v>41570</v>
      </c>
    </row>
    <row r="44327" spans="1:2">
      <c r="A44327" s="1">
        <v>2080100384192</v>
      </c>
      <c r="B44327" t="s">
        <v>41571</v>
      </c>
    </row>
    <row r="44328" spans="1:2">
      <c r="A44328" s="1">
        <v>2080100384208</v>
      </c>
      <c r="B44328" t="s">
        <v>41572</v>
      </c>
    </row>
    <row r="44329" spans="1:2">
      <c r="A44329" s="1">
        <v>2080100384215</v>
      </c>
      <c r="B44329" t="s">
        <v>41573</v>
      </c>
    </row>
    <row r="44330" spans="1:2">
      <c r="A44330" s="1">
        <v>2080100384222</v>
      </c>
      <c r="B44330" t="s">
        <v>41574</v>
      </c>
    </row>
    <row r="44331" spans="1:2">
      <c r="A44331" s="1">
        <v>2080100384239</v>
      </c>
      <c r="B44331" t="s">
        <v>41575</v>
      </c>
    </row>
    <row r="44332" spans="1:2">
      <c r="A44332" s="1">
        <v>2080100384246</v>
      </c>
      <c r="B44332" t="s">
        <v>41576</v>
      </c>
    </row>
    <row r="44333" spans="1:2">
      <c r="A44333" s="1">
        <v>2080100384253</v>
      </c>
      <c r="B44333" t="s">
        <v>41577</v>
      </c>
    </row>
    <row r="44334" spans="1:2">
      <c r="A44334" s="1">
        <v>2080100384260</v>
      </c>
      <c r="B44334" t="s">
        <v>41578</v>
      </c>
    </row>
    <row r="44335" spans="1:2">
      <c r="A44335" s="1">
        <v>2080100384277</v>
      </c>
      <c r="B44335" t="s">
        <v>41579</v>
      </c>
    </row>
    <row r="44336" spans="1:2">
      <c r="A44336" s="1">
        <v>2080100384284</v>
      </c>
      <c r="B44336" t="s">
        <v>41580</v>
      </c>
    </row>
    <row r="44337" spans="1:2">
      <c r="A44337" s="1">
        <v>2080100384291</v>
      </c>
      <c r="B44337" t="s">
        <v>41581</v>
      </c>
    </row>
    <row r="44338" spans="1:2">
      <c r="A44338" s="1">
        <v>2080100384307</v>
      </c>
      <c r="B44338" t="s">
        <v>41582</v>
      </c>
    </row>
    <row r="44339" spans="1:2">
      <c r="A44339" s="1">
        <v>2080100384314</v>
      </c>
      <c r="B44339" t="s">
        <v>41583</v>
      </c>
    </row>
    <row r="44340" spans="1:2">
      <c r="A44340" s="1">
        <v>2080100384321</v>
      </c>
      <c r="B44340" t="s">
        <v>41584</v>
      </c>
    </row>
    <row r="44341" spans="1:2">
      <c r="A44341" s="1">
        <v>2080100384338</v>
      </c>
      <c r="B44341" t="s">
        <v>41585</v>
      </c>
    </row>
    <row r="44342" spans="1:2">
      <c r="A44342" s="1">
        <v>2080100384345</v>
      </c>
      <c r="B44342" t="s">
        <v>41586</v>
      </c>
    </row>
    <row r="44343" spans="1:2">
      <c r="A44343" s="1">
        <v>2080100384352</v>
      </c>
      <c r="B44343" t="s">
        <v>41587</v>
      </c>
    </row>
    <row r="44344" spans="1:2">
      <c r="A44344" s="1">
        <v>2080100384369</v>
      </c>
      <c r="B44344" t="s">
        <v>41588</v>
      </c>
    </row>
    <row r="44345" spans="1:2">
      <c r="A44345" s="1">
        <v>2080100384376</v>
      </c>
      <c r="B44345" t="s">
        <v>41589</v>
      </c>
    </row>
    <row r="44346" spans="1:2">
      <c r="A44346" s="1">
        <v>2080100384383</v>
      </c>
      <c r="B44346" t="s">
        <v>41590</v>
      </c>
    </row>
    <row r="44347" spans="1:2">
      <c r="A44347" s="1">
        <v>2080100384390</v>
      </c>
      <c r="B44347" t="s">
        <v>41591</v>
      </c>
    </row>
    <row r="44348" spans="1:2">
      <c r="A44348" s="1">
        <v>2080100384406</v>
      </c>
      <c r="B44348" t="s">
        <v>41592</v>
      </c>
    </row>
    <row r="44349" spans="1:2">
      <c r="A44349" s="1">
        <v>2080100384413</v>
      </c>
      <c r="B44349" t="s">
        <v>41593</v>
      </c>
    </row>
    <row r="44350" spans="1:2">
      <c r="A44350" s="1">
        <v>2080100384420</v>
      </c>
      <c r="B44350" t="s">
        <v>41594</v>
      </c>
    </row>
    <row r="44351" spans="1:2">
      <c r="A44351" s="1">
        <v>2080100384437</v>
      </c>
      <c r="B44351" t="s">
        <v>41595</v>
      </c>
    </row>
    <row r="44352" spans="1:2">
      <c r="A44352" s="1">
        <v>2080100384444</v>
      </c>
      <c r="B44352" t="s">
        <v>41596</v>
      </c>
    </row>
    <row r="44353" spans="1:2">
      <c r="A44353" s="1">
        <v>2080100384451</v>
      </c>
      <c r="B44353" t="s">
        <v>41597</v>
      </c>
    </row>
    <row r="44354" spans="1:2">
      <c r="A44354" s="1">
        <v>2080100384468</v>
      </c>
      <c r="B44354" t="s">
        <v>41598</v>
      </c>
    </row>
    <row r="44355" spans="1:2">
      <c r="A44355" s="1">
        <v>2080100384475</v>
      </c>
      <c r="B44355" t="s">
        <v>41599</v>
      </c>
    </row>
    <row r="44356" spans="1:2">
      <c r="A44356" s="1">
        <v>2080100384482</v>
      </c>
      <c r="B44356" t="s">
        <v>41600</v>
      </c>
    </row>
    <row r="44357" spans="1:2">
      <c r="A44357" s="1">
        <v>2080100384499</v>
      </c>
      <c r="B44357" t="s">
        <v>41601</v>
      </c>
    </row>
    <row r="44358" spans="1:2">
      <c r="A44358" s="1">
        <v>2080100384505</v>
      </c>
      <c r="B44358" t="s">
        <v>41602</v>
      </c>
    </row>
    <row r="44359" spans="1:2">
      <c r="A44359" s="1">
        <v>2080100384512</v>
      </c>
      <c r="B44359" t="s">
        <v>41603</v>
      </c>
    </row>
    <row r="44360" spans="1:2">
      <c r="A44360" s="1">
        <v>2080100384529</v>
      </c>
      <c r="B44360" t="s">
        <v>41604</v>
      </c>
    </row>
    <row r="44361" spans="1:2">
      <c r="A44361" s="1">
        <v>2080100384536</v>
      </c>
      <c r="B44361" t="s">
        <v>41605</v>
      </c>
    </row>
    <row r="44362" spans="1:2">
      <c r="A44362" s="1">
        <v>2080100384543</v>
      </c>
      <c r="B44362" t="s">
        <v>41606</v>
      </c>
    </row>
    <row r="44363" spans="1:2">
      <c r="A44363" s="1">
        <v>2080100384550</v>
      </c>
      <c r="B44363" t="s">
        <v>41607</v>
      </c>
    </row>
    <row r="44364" spans="1:2">
      <c r="A44364" s="1">
        <v>2080100384567</v>
      </c>
      <c r="B44364" t="s">
        <v>41608</v>
      </c>
    </row>
    <row r="44365" spans="1:2">
      <c r="A44365" s="1">
        <v>2080100384574</v>
      </c>
      <c r="B44365" t="s">
        <v>41609</v>
      </c>
    </row>
    <row r="44366" spans="1:2">
      <c r="A44366" s="1">
        <v>2080100384581</v>
      </c>
      <c r="B44366" t="s">
        <v>41610</v>
      </c>
    </row>
    <row r="44367" spans="1:2">
      <c r="A44367" s="1">
        <v>2080100384598</v>
      </c>
      <c r="B44367" t="s">
        <v>41611</v>
      </c>
    </row>
    <row r="44368" spans="1:2">
      <c r="A44368" s="1">
        <v>2080100384604</v>
      </c>
      <c r="B44368" t="s">
        <v>41612</v>
      </c>
    </row>
    <row r="44369" spans="1:2">
      <c r="A44369" s="1">
        <v>2080100384611</v>
      </c>
      <c r="B44369" t="s">
        <v>41613</v>
      </c>
    </row>
    <row r="44370" spans="1:2">
      <c r="A44370" s="1">
        <v>2080100384628</v>
      </c>
      <c r="B44370" t="s">
        <v>41614</v>
      </c>
    </row>
    <row r="44371" spans="1:2">
      <c r="A44371" s="1">
        <v>2080100384635</v>
      </c>
      <c r="B44371" t="s">
        <v>41615</v>
      </c>
    </row>
    <row r="44372" spans="1:2">
      <c r="A44372" s="1">
        <v>2080100384642</v>
      </c>
      <c r="B44372" t="s">
        <v>41616</v>
      </c>
    </row>
    <row r="44373" spans="1:2">
      <c r="A44373" s="1">
        <v>2080100384659</v>
      </c>
      <c r="B44373" t="s">
        <v>41617</v>
      </c>
    </row>
    <row r="44374" spans="1:2">
      <c r="A44374" s="1">
        <v>2080100384666</v>
      </c>
      <c r="B44374" t="s">
        <v>41618</v>
      </c>
    </row>
    <row r="44375" spans="1:2">
      <c r="A44375" s="1">
        <v>2080100384673</v>
      </c>
      <c r="B44375" t="s">
        <v>41619</v>
      </c>
    </row>
    <row r="44376" spans="1:2">
      <c r="A44376" s="1">
        <v>2080100384680</v>
      </c>
      <c r="B44376" t="s">
        <v>41620</v>
      </c>
    </row>
    <row r="44377" spans="1:2">
      <c r="A44377" s="1">
        <v>2080100384697</v>
      </c>
      <c r="B44377" t="s">
        <v>41621</v>
      </c>
    </row>
    <row r="44378" spans="1:2">
      <c r="A44378" s="1">
        <v>2080100384703</v>
      </c>
      <c r="B44378" t="s">
        <v>41622</v>
      </c>
    </row>
    <row r="44379" spans="1:2">
      <c r="A44379" s="1">
        <v>2080100384710</v>
      </c>
      <c r="B44379" t="s">
        <v>41623</v>
      </c>
    </row>
    <row r="44380" spans="1:2">
      <c r="A44380" s="1">
        <v>2080100384727</v>
      </c>
      <c r="B44380" t="s">
        <v>41624</v>
      </c>
    </row>
    <row r="44381" spans="1:2">
      <c r="A44381" s="1">
        <v>2080100384734</v>
      </c>
      <c r="B44381" t="s">
        <v>41625</v>
      </c>
    </row>
    <row r="44382" spans="1:2">
      <c r="A44382" s="1">
        <v>2080100384741</v>
      </c>
      <c r="B44382" t="s">
        <v>41626</v>
      </c>
    </row>
    <row r="44383" spans="1:2">
      <c r="A44383" s="1">
        <v>2080100384758</v>
      </c>
      <c r="B44383" t="s">
        <v>41627</v>
      </c>
    </row>
    <row r="44384" spans="1:2">
      <c r="A44384" s="1">
        <v>2080100384765</v>
      </c>
      <c r="B44384" t="s">
        <v>41628</v>
      </c>
    </row>
    <row r="44385" spans="1:2">
      <c r="A44385" s="1">
        <v>2080100384772</v>
      </c>
      <c r="B44385" t="s">
        <v>41629</v>
      </c>
    </row>
    <row r="44386" spans="1:2">
      <c r="A44386" s="1">
        <v>2080100384789</v>
      </c>
      <c r="B44386" t="s">
        <v>41630</v>
      </c>
    </row>
    <row r="44387" spans="1:2">
      <c r="A44387" s="1">
        <v>2080100384796</v>
      </c>
      <c r="B44387" t="s">
        <v>41631</v>
      </c>
    </row>
    <row r="44388" spans="1:2">
      <c r="A44388" s="1">
        <v>2080100384802</v>
      </c>
      <c r="B44388" t="s">
        <v>41632</v>
      </c>
    </row>
    <row r="44389" spans="1:2">
      <c r="A44389" s="1">
        <v>2080100384819</v>
      </c>
      <c r="B44389" t="s">
        <v>41633</v>
      </c>
    </row>
    <row r="44390" spans="1:2">
      <c r="A44390" s="1">
        <v>2080100384826</v>
      </c>
      <c r="B44390" t="s">
        <v>41634</v>
      </c>
    </row>
    <row r="44391" spans="1:2">
      <c r="A44391" s="1">
        <v>2080100384833</v>
      </c>
      <c r="B44391" t="s">
        <v>41635</v>
      </c>
    </row>
    <row r="44392" spans="1:2">
      <c r="A44392" s="1">
        <v>2080100384840</v>
      </c>
      <c r="B44392" t="s">
        <v>41636</v>
      </c>
    </row>
    <row r="44393" spans="1:2">
      <c r="A44393" s="1">
        <v>2080100384857</v>
      </c>
      <c r="B44393" t="s">
        <v>41637</v>
      </c>
    </row>
    <row r="44394" spans="1:2">
      <c r="A44394" s="1">
        <v>2080100384864</v>
      </c>
      <c r="B44394" t="s">
        <v>41638</v>
      </c>
    </row>
    <row r="44395" spans="1:2">
      <c r="A44395" s="1">
        <v>2080100384871</v>
      </c>
      <c r="B44395" t="s">
        <v>41639</v>
      </c>
    </row>
    <row r="44396" spans="1:2">
      <c r="A44396" s="1">
        <v>2080100384888</v>
      </c>
      <c r="B44396" t="s">
        <v>41640</v>
      </c>
    </row>
    <row r="44397" spans="1:2">
      <c r="A44397" s="1">
        <v>2080100384895</v>
      </c>
      <c r="B44397" t="s">
        <v>41641</v>
      </c>
    </row>
    <row r="44398" spans="1:2">
      <c r="A44398" s="1">
        <v>2080100384901</v>
      </c>
      <c r="B44398" t="s">
        <v>41642</v>
      </c>
    </row>
    <row r="44399" spans="1:2">
      <c r="A44399" s="1">
        <v>2080100384918</v>
      </c>
      <c r="B44399" t="s">
        <v>41643</v>
      </c>
    </row>
    <row r="44400" spans="1:2">
      <c r="A44400" s="1">
        <v>2080100384925</v>
      </c>
      <c r="B44400" t="s">
        <v>41644</v>
      </c>
    </row>
    <row r="44401" spans="1:2">
      <c r="A44401" s="1">
        <v>2080100384932</v>
      </c>
      <c r="B44401" t="s">
        <v>41645</v>
      </c>
    </row>
    <row r="44402" spans="1:2">
      <c r="A44402" s="1">
        <v>2080100384949</v>
      </c>
      <c r="B44402" t="s">
        <v>41646</v>
      </c>
    </row>
    <row r="44403" spans="1:2">
      <c r="A44403" s="1">
        <v>2080100384956</v>
      </c>
      <c r="B44403" t="s">
        <v>41647</v>
      </c>
    </row>
    <row r="44404" spans="1:2">
      <c r="A44404" s="1">
        <v>2080100384963</v>
      </c>
      <c r="B44404" t="s">
        <v>41648</v>
      </c>
    </row>
    <row r="44405" spans="1:2">
      <c r="A44405" s="1">
        <v>2080100384970</v>
      </c>
      <c r="B44405" t="s">
        <v>41649</v>
      </c>
    </row>
    <row r="44406" spans="1:2">
      <c r="A44406" s="1">
        <v>2080100384987</v>
      </c>
      <c r="B44406" t="s">
        <v>41650</v>
      </c>
    </row>
    <row r="44407" spans="1:2">
      <c r="A44407" s="1">
        <v>2080100384994</v>
      </c>
      <c r="B44407" t="s">
        <v>41651</v>
      </c>
    </row>
    <row r="44408" spans="1:2">
      <c r="A44408" s="1">
        <v>2080100385007</v>
      </c>
      <c r="B44408" t="s">
        <v>41652</v>
      </c>
    </row>
    <row r="44409" spans="1:2">
      <c r="A44409" s="1">
        <v>2080100385014</v>
      </c>
      <c r="B44409" t="s">
        <v>41653</v>
      </c>
    </row>
    <row r="44410" spans="1:2">
      <c r="A44410" s="1">
        <v>2080100385021</v>
      </c>
      <c r="B44410" t="s">
        <v>41654</v>
      </c>
    </row>
    <row r="44411" spans="1:2">
      <c r="A44411" s="1">
        <v>2080100385038</v>
      </c>
      <c r="B44411" t="s">
        <v>41655</v>
      </c>
    </row>
    <row r="44412" spans="1:2">
      <c r="A44412" s="1">
        <v>2080100385045</v>
      </c>
      <c r="B44412" t="s">
        <v>41656</v>
      </c>
    </row>
    <row r="44413" spans="1:2">
      <c r="A44413" s="1">
        <v>2080100385052</v>
      </c>
      <c r="B44413" t="s">
        <v>41657</v>
      </c>
    </row>
    <row r="44414" spans="1:2">
      <c r="A44414" s="1">
        <v>2080100385069</v>
      </c>
      <c r="B44414" t="s">
        <v>41658</v>
      </c>
    </row>
    <row r="44415" spans="1:2">
      <c r="A44415" s="1">
        <v>2080100385076</v>
      </c>
      <c r="B44415" t="s">
        <v>41659</v>
      </c>
    </row>
    <row r="44416" spans="1:2">
      <c r="A44416" s="1">
        <v>2080100385083</v>
      </c>
      <c r="B44416" t="s">
        <v>41660</v>
      </c>
    </row>
    <row r="44417" spans="1:2">
      <c r="A44417" s="1">
        <v>2080100385090</v>
      </c>
      <c r="B44417" t="s">
        <v>41661</v>
      </c>
    </row>
    <row r="44418" spans="1:2">
      <c r="A44418" s="1">
        <v>2080100385106</v>
      </c>
      <c r="B44418" t="s">
        <v>41662</v>
      </c>
    </row>
    <row r="44419" spans="1:2">
      <c r="A44419" s="1">
        <v>2080100385113</v>
      </c>
      <c r="B44419" t="s">
        <v>41663</v>
      </c>
    </row>
    <row r="44420" spans="1:2">
      <c r="A44420" s="1">
        <v>2080100385120</v>
      </c>
      <c r="B44420" t="s">
        <v>41664</v>
      </c>
    </row>
    <row r="44421" spans="1:2">
      <c r="A44421" s="1">
        <v>2080100385137</v>
      </c>
      <c r="B44421" t="s">
        <v>41665</v>
      </c>
    </row>
    <row r="44422" spans="1:2">
      <c r="A44422" s="1">
        <v>2080100385144</v>
      </c>
      <c r="B44422" t="s">
        <v>41666</v>
      </c>
    </row>
    <row r="44423" spans="1:2">
      <c r="A44423" s="1">
        <v>2080100385151</v>
      </c>
      <c r="B44423" t="s">
        <v>41667</v>
      </c>
    </row>
    <row r="44424" spans="1:2">
      <c r="A44424" s="1">
        <v>2080100385168</v>
      </c>
      <c r="B44424" t="s">
        <v>41668</v>
      </c>
    </row>
    <row r="44425" spans="1:2">
      <c r="A44425" s="1">
        <v>2080100385175</v>
      </c>
      <c r="B44425" t="s">
        <v>41669</v>
      </c>
    </row>
    <row r="44426" spans="1:2">
      <c r="A44426" s="1">
        <v>2080100385182</v>
      </c>
      <c r="B44426" t="s">
        <v>41670</v>
      </c>
    </row>
    <row r="44427" spans="1:2">
      <c r="A44427" s="1">
        <v>2080100385199</v>
      </c>
      <c r="B44427" t="s">
        <v>41671</v>
      </c>
    </row>
    <row r="44428" spans="1:2">
      <c r="A44428" s="1">
        <v>2080100385205</v>
      </c>
      <c r="B44428" t="s">
        <v>41672</v>
      </c>
    </row>
    <row r="44429" spans="1:2">
      <c r="A44429" s="1">
        <v>2080100385212</v>
      </c>
      <c r="B44429" t="s">
        <v>41673</v>
      </c>
    </row>
    <row r="44430" spans="1:2">
      <c r="A44430" s="1">
        <v>2080100385229</v>
      </c>
      <c r="B44430" t="s">
        <v>41674</v>
      </c>
    </row>
    <row r="44431" spans="1:2">
      <c r="A44431" s="1">
        <v>2080100385236</v>
      </c>
      <c r="B44431" t="s">
        <v>41675</v>
      </c>
    </row>
    <row r="44432" spans="1:2">
      <c r="A44432" s="1">
        <v>2080100385243</v>
      </c>
      <c r="B44432" t="s">
        <v>41676</v>
      </c>
    </row>
    <row r="44433" spans="1:2">
      <c r="A44433" s="1">
        <v>2080100385250</v>
      </c>
      <c r="B44433" t="s">
        <v>41677</v>
      </c>
    </row>
    <row r="44434" spans="1:2">
      <c r="A44434" s="1">
        <v>2080100385267</v>
      </c>
      <c r="B44434" t="s">
        <v>41678</v>
      </c>
    </row>
    <row r="44435" spans="1:2">
      <c r="A44435" s="1">
        <v>2080100385274</v>
      </c>
      <c r="B44435" t="s">
        <v>41679</v>
      </c>
    </row>
    <row r="44436" spans="1:2">
      <c r="A44436" s="1">
        <v>2080100385281</v>
      </c>
      <c r="B44436" t="s">
        <v>41680</v>
      </c>
    </row>
    <row r="44437" spans="1:2">
      <c r="A44437" s="1">
        <v>2080100385298</v>
      </c>
      <c r="B44437" t="s">
        <v>41681</v>
      </c>
    </row>
    <row r="44438" spans="1:2">
      <c r="A44438" s="1">
        <v>2080100385304</v>
      </c>
      <c r="B44438" t="s">
        <v>41682</v>
      </c>
    </row>
    <row r="44439" spans="1:2">
      <c r="A44439" s="1">
        <v>2080100385311</v>
      </c>
      <c r="B44439" t="s">
        <v>41683</v>
      </c>
    </row>
    <row r="44440" spans="1:2">
      <c r="A44440" s="1">
        <v>2080100385328</v>
      </c>
      <c r="B44440" t="s">
        <v>41684</v>
      </c>
    </row>
    <row r="44441" spans="1:2">
      <c r="A44441" s="1">
        <v>2080100385335</v>
      </c>
      <c r="B44441" t="s">
        <v>41685</v>
      </c>
    </row>
    <row r="44442" spans="1:2">
      <c r="A44442" s="1">
        <v>2080100385342</v>
      </c>
      <c r="B44442" t="s">
        <v>41686</v>
      </c>
    </row>
    <row r="44443" spans="1:2">
      <c r="A44443" s="1">
        <v>2080100385359</v>
      </c>
      <c r="B44443" t="s">
        <v>41687</v>
      </c>
    </row>
    <row r="44444" spans="1:2">
      <c r="A44444" s="1">
        <v>2080100385366</v>
      </c>
      <c r="B44444" t="s">
        <v>41688</v>
      </c>
    </row>
    <row r="44445" spans="1:2">
      <c r="A44445" s="1">
        <v>2080100385373</v>
      </c>
      <c r="B44445" t="s">
        <v>41689</v>
      </c>
    </row>
    <row r="44446" spans="1:2">
      <c r="A44446" s="1">
        <v>2080100385380</v>
      </c>
      <c r="B44446" t="s">
        <v>41690</v>
      </c>
    </row>
    <row r="44447" spans="1:2">
      <c r="A44447" s="1">
        <v>2080100385397</v>
      </c>
      <c r="B44447" t="s">
        <v>41691</v>
      </c>
    </row>
    <row r="44448" spans="1:2">
      <c r="A44448" s="1">
        <v>2080100385403</v>
      </c>
      <c r="B44448" t="s">
        <v>41692</v>
      </c>
    </row>
    <row r="44449" spans="1:2">
      <c r="A44449" s="1">
        <v>2080100385410</v>
      </c>
      <c r="B44449" t="s">
        <v>41693</v>
      </c>
    </row>
    <row r="44450" spans="1:2">
      <c r="A44450" s="1">
        <v>2080100385427</v>
      </c>
      <c r="B44450" t="s">
        <v>41694</v>
      </c>
    </row>
    <row r="44451" spans="1:2">
      <c r="A44451" s="1">
        <v>2080100385434</v>
      </c>
      <c r="B44451" t="s">
        <v>41695</v>
      </c>
    </row>
    <row r="44452" spans="1:2">
      <c r="A44452" s="1">
        <v>2080100385441</v>
      </c>
      <c r="B44452" t="s">
        <v>41696</v>
      </c>
    </row>
    <row r="44453" spans="1:2">
      <c r="A44453" s="1">
        <v>2080100385458</v>
      </c>
      <c r="B44453" t="s">
        <v>41697</v>
      </c>
    </row>
    <row r="44454" spans="1:2">
      <c r="A44454" s="1">
        <v>2080100385465</v>
      </c>
      <c r="B44454" t="s">
        <v>41698</v>
      </c>
    </row>
    <row r="44455" spans="1:2">
      <c r="A44455" s="1">
        <v>2080100385472</v>
      </c>
      <c r="B44455" t="s">
        <v>41699</v>
      </c>
    </row>
    <row r="44456" spans="1:2">
      <c r="A44456" s="1">
        <v>2080100385489</v>
      </c>
      <c r="B44456" t="s">
        <v>41700</v>
      </c>
    </row>
    <row r="44457" spans="1:2">
      <c r="A44457" s="1">
        <v>2080100385496</v>
      </c>
      <c r="B44457" t="s">
        <v>41701</v>
      </c>
    </row>
    <row r="44458" spans="1:2">
      <c r="A44458" s="1">
        <v>2080100385502</v>
      </c>
      <c r="B44458" t="s">
        <v>41702</v>
      </c>
    </row>
    <row r="44459" spans="1:2">
      <c r="A44459" s="1">
        <v>2080100385519</v>
      </c>
      <c r="B44459" t="s">
        <v>41703</v>
      </c>
    </row>
    <row r="44460" spans="1:2">
      <c r="A44460" s="1">
        <v>2080100385526</v>
      </c>
      <c r="B44460" t="s">
        <v>41704</v>
      </c>
    </row>
    <row r="44461" spans="1:2">
      <c r="A44461" s="1">
        <v>2080100385533</v>
      </c>
      <c r="B44461" t="s">
        <v>41705</v>
      </c>
    </row>
    <row r="44462" spans="1:2">
      <c r="A44462" s="1">
        <v>2080100385540</v>
      </c>
      <c r="B44462" t="s">
        <v>41706</v>
      </c>
    </row>
    <row r="44463" spans="1:2">
      <c r="A44463" s="1">
        <v>2080100385557</v>
      </c>
      <c r="B44463" t="s">
        <v>41707</v>
      </c>
    </row>
    <row r="44464" spans="1:2">
      <c r="A44464" s="1">
        <v>2080100385564</v>
      </c>
      <c r="B44464" t="s">
        <v>41708</v>
      </c>
    </row>
    <row r="44465" spans="1:2">
      <c r="A44465" s="1">
        <v>2080100385571</v>
      </c>
      <c r="B44465" t="s">
        <v>41709</v>
      </c>
    </row>
    <row r="44466" spans="1:2">
      <c r="A44466" s="1">
        <v>2080100385588</v>
      </c>
      <c r="B44466" t="s">
        <v>41710</v>
      </c>
    </row>
    <row r="44467" spans="1:2">
      <c r="A44467" s="1">
        <v>2080100385595</v>
      </c>
      <c r="B44467" t="s">
        <v>41711</v>
      </c>
    </row>
    <row r="44468" spans="1:2">
      <c r="A44468" s="1">
        <v>2080100385601</v>
      </c>
      <c r="B44468" t="s">
        <v>41712</v>
      </c>
    </row>
    <row r="44469" spans="1:2">
      <c r="A44469" s="1">
        <v>2080100385618</v>
      </c>
      <c r="B44469" t="s">
        <v>41713</v>
      </c>
    </row>
    <row r="44470" spans="1:2">
      <c r="A44470" s="1">
        <v>2080100385625</v>
      </c>
      <c r="B44470" t="s">
        <v>41714</v>
      </c>
    </row>
    <row r="44471" spans="1:2">
      <c r="A44471" s="1">
        <v>2080100385632</v>
      </c>
      <c r="B44471" t="s">
        <v>41715</v>
      </c>
    </row>
    <row r="44472" spans="1:2">
      <c r="A44472" s="1">
        <v>2080100385649</v>
      </c>
      <c r="B44472" t="s">
        <v>41716</v>
      </c>
    </row>
    <row r="44473" spans="1:2">
      <c r="A44473" s="1">
        <v>2080100385656</v>
      </c>
      <c r="B44473" t="s">
        <v>41717</v>
      </c>
    </row>
    <row r="44474" spans="1:2">
      <c r="A44474" s="1">
        <v>2080100385663</v>
      </c>
      <c r="B44474" t="s">
        <v>41718</v>
      </c>
    </row>
    <row r="44475" spans="1:2">
      <c r="A44475" s="1">
        <v>2080100385670</v>
      </c>
      <c r="B44475" t="s">
        <v>41719</v>
      </c>
    </row>
    <row r="44476" spans="1:2">
      <c r="A44476" s="1">
        <v>2080100385687</v>
      </c>
      <c r="B44476" t="s">
        <v>41720</v>
      </c>
    </row>
    <row r="44477" spans="1:2">
      <c r="A44477" s="1">
        <v>2080100385694</v>
      </c>
      <c r="B44477" t="s">
        <v>41721</v>
      </c>
    </row>
    <row r="44478" spans="1:2">
      <c r="A44478" s="1">
        <v>2080100385700</v>
      </c>
      <c r="B44478" t="s">
        <v>41722</v>
      </c>
    </row>
    <row r="44479" spans="1:2">
      <c r="A44479" s="1">
        <v>2080100385717</v>
      </c>
      <c r="B44479" t="s">
        <v>41723</v>
      </c>
    </row>
    <row r="44480" spans="1:2">
      <c r="A44480" s="1">
        <v>2080100385724</v>
      </c>
      <c r="B44480" t="s">
        <v>41724</v>
      </c>
    </row>
    <row r="44481" spans="1:2">
      <c r="A44481" s="1">
        <v>2080100385731</v>
      </c>
      <c r="B44481" t="s">
        <v>41725</v>
      </c>
    </row>
    <row r="44482" spans="1:2">
      <c r="A44482" s="1">
        <v>2080100385748</v>
      </c>
      <c r="B44482" t="s">
        <v>41726</v>
      </c>
    </row>
    <row r="44483" spans="1:2">
      <c r="A44483" s="1">
        <v>2080100385755</v>
      </c>
      <c r="B44483" t="s">
        <v>41727</v>
      </c>
    </row>
    <row r="44484" spans="1:2">
      <c r="A44484" s="1">
        <v>2080100385762</v>
      </c>
      <c r="B44484" t="s">
        <v>41728</v>
      </c>
    </row>
    <row r="44485" spans="1:2">
      <c r="A44485" s="1">
        <v>2080100385779</v>
      </c>
      <c r="B44485" t="s">
        <v>41729</v>
      </c>
    </row>
    <row r="44486" spans="1:2">
      <c r="A44486" s="1">
        <v>2080100385786</v>
      </c>
      <c r="B44486" t="s">
        <v>41730</v>
      </c>
    </row>
    <row r="44487" spans="1:2">
      <c r="A44487" s="1">
        <v>2080100385793</v>
      </c>
      <c r="B44487" t="s">
        <v>41731</v>
      </c>
    </row>
    <row r="44488" spans="1:2">
      <c r="A44488" s="1">
        <v>2080100385809</v>
      </c>
      <c r="B44488" t="s">
        <v>41732</v>
      </c>
    </row>
    <row r="44489" spans="1:2">
      <c r="A44489" s="1">
        <v>2080100385816</v>
      </c>
      <c r="B44489" t="s">
        <v>41733</v>
      </c>
    </row>
    <row r="44490" spans="1:2">
      <c r="A44490" s="1">
        <v>2080100385823</v>
      </c>
      <c r="B44490" t="s">
        <v>41734</v>
      </c>
    </row>
    <row r="44491" spans="1:2">
      <c r="A44491" s="1">
        <v>2080100385830</v>
      </c>
      <c r="B44491" t="s">
        <v>41735</v>
      </c>
    </row>
    <row r="44492" spans="1:2">
      <c r="A44492" s="1">
        <v>2080100385847</v>
      </c>
      <c r="B44492" t="s">
        <v>41736</v>
      </c>
    </row>
    <row r="44493" spans="1:2">
      <c r="A44493" s="1">
        <v>2080100385854</v>
      </c>
      <c r="B44493" t="s">
        <v>41737</v>
      </c>
    </row>
    <row r="44494" spans="1:2">
      <c r="A44494" s="1">
        <v>2080100385861</v>
      </c>
      <c r="B44494" t="s">
        <v>41738</v>
      </c>
    </row>
    <row r="44495" spans="1:2">
      <c r="A44495" s="1">
        <v>2080100385878</v>
      </c>
      <c r="B44495" t="s">
        <v>41739</v>
      </c>
    </row>
    <row r="44496" spans="1:2">
      <c r="A44496" s="1">
        <v>2080100385885</v>
      </c>
      <c r="B44496" t="s">
        <v>41740</v>
      </c>
    </row>
    <row r="44497" spans="1:2">
      <c r="A44497" s="1">
        <v>2080100385892</v>
      </c>
      <c r="B44497" t="s">
        <v>41741</v>
      </c>
    </row>
    <row r="44498" spans="1:2">
      <c r="A44498" s="1">
        <v>2080100385908</v>
      </c>
      <c r="B44498" t="s">
        <v>41742</v>
      </c>
    </row>
    <row r="44499" spans="1:2">
      <c r="A44499" s="1">
        <v>2080100385915</v>
      </c>
      <c r="B44499" t="s">
        <v>41743</v>
      </c>
    </row>
    <row r="44500" spans="1:2">
      <c r="A44500" s="1">
        <v>2080100385922</v>
      </c>
      <c r="B44500" t="s">
        <v>41744</v>
      </c>
    </row>
    <row r="44501" spans="1:2">
      <c r="A44501" s="1">
        <v>2080100385939</v>
      </c>
      <c r="B44501" t="s">
        <v>41745</v>
      </c>
    </row>
    <row r="44502" spans="1:2">
      <c r="A44502" s="1">
        <v>2080100385946</v>
      </c>
      <c r="B44502" t="s">
        <v>41746</v>
      </c>
    </row>
    <row r="44503" spans="1:2">
      <c r="A44503" s="1">
        <v>2080100385953</v>
      </c>
      <c r="B44503" t="s">
        <v>41747</v>
      </c>
    </row>
    <row r="44504" spans="1:2">
      <c r="A44504" s="1">
        <v>2080100385960</v>
      </c>
      <c r="B44504" t="s">
        <v>41748</v>
      </c>
    </row>
    <row r="44505" spans="1:2">
      <c r="A44505" s="1">
        <v>2080100385977</v>
      </c>
      <c r="B44505" t="s">
        <v>41749</v>
      </c>
    </row>
    <row r="44506" spans="1:2">
      <c r="A44506" s="1">
        <v>2080100385984</v>
      </c>
      <c r="B44506" t="s">
        <v>41750</v>
      </c>
    </row>
    <row r="44507" spans="1:2">
      <c r="A44507" s="1">
        <v>2080100385991</v>
      </c>
      <c r="B44507" t="s">
        <v>41751</v>
      </c>
    </row>
    <row r="44508" spans="1:2">
      <c r="A44508" s="1">
        <v>2080100386004</v>
      </c>
      <c r="B44508" t="s">
        <v>41752</v>
      </c>
    </row>
    <row r="44509" spans="1:2">
      <c r="A44509" s="1">
        <v>2080100386011</v>
      </c>
      <c r="B44509" t="s">
        <v>41753</v>
      </c>
    </row>
    <row r="44510" spans="1:2">
      <c r="A44510" s="1">
        <v>2080100386028</v>
      </c>
      <c r="B44510" t="s">
        <v>41754</v>
      </c>
    </row>
    <row r="44511" spans="1:2">
      <c r="A44511" s="1">
        <v>2080100386035</v>
      </c>
      <c r="B44511" t="s">
        <v>41755</v>
      </c>
    </row>
    <row r="44512" spans="1:2">
      <c r="A44512" s="1">
        <v>2080100386042</v>
      </c>
      <c r="B44512" t="s">
        <v>41756</v>
      </c>
    </row>
    <row r="44513" spans="1:2">
      <c r="A44513" s="1">
        <v>2080100386059</v>
      </c>
      <c r="B44513" t="s">
        <v>41757</v>
      </c>
    </row>
    <row r="44514" spans="1:2">
      <c r="A44514" s="1">
        <v>2080100386066</v>
      </c>
      <c r="B44514" t="s">
        <v>41758</v>
      </c>
    </row>
    <row r="44515" spans="1:2">
      <c r="A44515" s="1">
        <v>2080100386073</v>
      </c>
      <c r="B44515" t="s">
        <v>41759</v>
      </c>
    </row>
    <row r="44516" spans="1:2">
      <c r="A44516" s="1">
        <v>2080100386080</v>
      </c>
      <c r="B44516" t="s">
        <v>41760</v>
      </c>
    </row>
    <row r="44517" spans="1:2">
      <c r="A44517" s="1">
        <v>2080100386097</v>
      </c>
      <c r="B44517" t="s">
        <v>41761</v>
      </c>
    </row>
    <row r="44518" spans="1:2">
      <c r="A44518" s="1">
        <v>2080100386103</v>
      </c>
      <c r="B44518" t="s">
        <v>41762</v>
      </c>
    </row>
    <row r="44519" spans="1:2">
      <c r="A44519" s="1">
        <v>2080100386110</v>
      </c>
      <c r="B44519" t="s">
        <v>41763</v>
      </c>
    </row>
    <row r="44520" spans="1:2">
      <c r="A44520" s="1">
        <v>2080100386127</v>
      </c>
      <c r="B44520" t="s">
        <v>41764</v>
      </c>
    </row>
    <row r="44521" spans="1:2">
      <c r="A44521" s="1">
        <v>2080100386134</v>
      </c>
      <c r="B44521" t="s">
        <v>41765</v>
      </c>
    </row>
    <row r="44522" spans="1:2">
      <c r="A44522" s="1">
        <v>2080100386141</v>
      </c>
      <c r="B44522" t="s">
        <v>41766</v>
      </c>
    </row>
    <row r="44523" spans="1:2">
      <c r="A44523" s="1">
        <v>2080100386158</v>
      </c>
      <c r="B44523" t="s">
        <v>41767</v>
      </c>
    </row>
    <row r="44524" spans="1:2">
      <c r="A44524" s="1">
        <v>2080100386165</v>
      </c>
      <c r="B44524" t="s">
        <v>41768</v>
      </c>
    </row>
    <row r="44525" spans="1:2">
      <c r="A44525" s="1">
        <v>2080100386172</v>
      </c>
      <c r="B44525" t="s">
        <v>41769</v>
      </c>
    </row>
    <row r="44526" spans="1:2">
      <c r="A44526" s="1">
        <v>2080100386189</v>
      </c>
      <c r="B44526" t="s">
        <v>41770</v>
      </c>
    </row>
    <row r="44527" spans="1:2">
      <c r="A44527" s="1">
        <v>2080100386196</v>
      </c>
      <c r="B44527" t="s">
        <v>41771</v>
      </c>
    </row>
    <row r="44528" spans="1:2">
      <c r="A44528" s="1">
        <v>2080100386202</v>
      </c>
      <c r="B44528" t="s">
        <v>41772</v>
      </c>
    </row>
    <row r="44529" spans="1:2">
      <c r="A44529" s="1">
        <v>2080100386219</v>
      </c>
      <c r="B44529" t="s">
        <v>41773</v>
      </c>
    </row>
    <row r="44530" spans="1:2">
      <c r="A44530" s="1">
        <v>2080100386226</v>
      </c>
      <c r="B44530" t="s">
        <v>41774</v>
      </c>
    </row>
    <row r="44531" spans="1:2">
      <c r="A44531" s="1">
        <v>2080100386233</v>
      </c>
      <c r="B44531" t="s">
        <v>41775</v>
      </c>
    </row>
    <row r="44532" spans="1:2">
      <c r="A44532" s="1">
        <v>2080100386240</v>
      </c>
      <c r="B44532" t="s">
        <v>41776</v>
      </c>
    </row>
    <row r="44533" spans="1:2">
      <c r="A44533" s="1">
        <v>2080100386257</v>
      </c>
      <c r="B44533" t="s">
        <v>41777</v>
      </c>
    </row>
    <row r="44534" spans="1:2">
      <c r="A44534" s="1">
        <v>2080100386264</v>
      </c>
      <c r="B44534" t="s">
        <v>41778</v>
      </c>
    </row>
    <row r="44535" spans="1:2">
      <c r="A44535" s="1">
        <v>2080100386271</v>
      </c>
      <c r="B44535" t="s">
        <v>41779</v>
      </c>
    </row>
    <row r="44536" spans="1:2">
      <c r="A44536" s="1">
        <v>2080100386288</v>
      </c>
      <c r="B44536" t="s">
        <v>41780</v>
      </c>
    </row>
    <row r="44537" spans="1:2">
      <c r="A44537" s="1">
        <v>2080100386295</v>
      </c>
      <c r="B44537" t="s">
        <v>41781</v>
      </c>
    </row>
    <row r="44538" spans="1:2">
      <c r="A44538" s="1">
        <v>2080100386301</v>
      </c>
      <c r="B44538" t="s">
        <v>41782</v>
      </c>
    </row>
    <row r="44539" spans="1:2">
      <c r="A44539" s="1">
        <v>2080100386318</v>
      </c>
      <c r="B44539" t="s">
        <v>41783</v>
      </c>
    </row>
    <row r="44540" spans="1:2">
      <c r="A44540" s="1">
        <v>2080100386325</v>
      </c>
      <c r="B44540" t="s">
        <v>41784</v>
      </c>
    </row>
    <row r="44541" spans="1:2">
      <c r="A44541" s="1">
        <v>2080100386332</v>
      </c>
      <c r="B44541" t="s">
        <v>41785</v>
      </c>
    </row>
    <row r="44542" spans="1:2">
      <c r="A44542" s="1">
        <v>2080100386349</v>
      </c>
      <c r="B44542" t="s">
        <v>41786</v>
      </c>
    </row>
    <row r="44543" spans="1:2">
      <c r="A44543" s="1">
        <v>2080100386356</v>
      </c>
      <c r="B44543" t="s">
        <v>41787</v>
      </c>
    </row>
    <row r="44544" spans="1:2">
      <c r="A44544" s="1">
        <v>2080100386363</v>
      </c>
      <c r="B44544" t="s">
        <v>41788</v>
      </c>
    </row>
    <row r="44545" spans="1:2">
      <c r="A44545" s="1">
        <v>2080100386370</v>
      </c>
      <c r="B44545" t="s">
        <v>41789</v>
      </c>
    </row>
    <row r="44546" spans="1:2">
      <c r="A44546" s="1">
        <v>2080100386387</v>
      </c>
      <c r="B44546" t="s">
        <v>41790</v>
      </c>
    </row>
    <row r="44547" spans="1:2">
      <c r="A44547" s="1">
        <v>2080100386394</v>
      </c>
      <c r="B44547" t="s">
        <v>41791</v>
      </c>
    </row>
    <row r="44548" spans="1:2">
      <c r="A44548" s="1">
        <v>2080100386400</v>
      </c>
      <c r="B44548" t="s">
        <v>41792</v>
      </c>
    </row>
    <row r="44549" spans="1:2">
      <c r="A44549" s="1">
        <v>2080100386417</v>
      </c>
      <c r="B44549" t="s">
        <v>41793</v>
      </c>
    </row>
    <row r="44550" spans="1:2">
      <c r="A44550" s="1">
        <v>2080100386424</v>
      </c>
      <c r="B44550" t="s">
        <v>41794</v>
      </c>
    </row>
    <row r="44551" spans="1:2">
      <c r="A44551" s="1">
        <v>2080100386431</v>
      </c>
      <c r="B44551" t="s">
        <v>41795</v>
      </c>
    </row>
    <row r="44552" spans="1:2">
      <c r="A44552" s="1">
        <v>2080100386448</v>
      </c>
      <c r="B44552" t="s">
        <v>41796</v>
      </c>
    </row>
    <row r="44553" spans="1:2">
      <c r="A44553" s="1">
        <v>2080100386455</v>
      </c>
      <c r="B44553" t="s">
        <v>41797</v>
      </c>
    </row>
    <row r="44554" spans="1:2">
      <c r="A44554" s="1">
        <v>2080100386462</v>
      </c>
      <c r="B44554" t="s">
        <v>41798</v>
      </c>
    </row>
    <row r="44555" spans="1:2">
      <c r="A44555" s="1">
        <v>2080100386479</v>
      </c>
      <c r="B44555" t="s">
        <v>41799</v>
      </c>
    </row>
    <row r="44556" spans="1:2">
      <c r="A44556" s="1">
        <v>2080100386486</v>
      </c>
      <c r="B44556" t="s">
        <v>41800</v>
      </c>
    </row>
    <row r="44557" spans="1:2">
      <c r="A44557" s="1">
        <v>2080100386493</v>
      </c>
      <c r="B44557" t="s">
        <v>41801</v>
      </c>
    </row>
    <row r="44558" spans="1:2">
      <c r="A44558" s="1">
        <v>2080100386509</v>
      </c>
      <c r="B44558" t="s">
        <v>41802</v>
      </c>
    </row>
    <row r="44559" spans="1:2">
      <c r="A44559" s="1">
        <v>2080100386516</v>
      </c>
      <c r="B44559" t="s">
        <v>41803</v>
      </c>
    </row>
    <row r="44560" spans="1:2">
      <c r="A44560" s="1">
        <v>2080100386523</v>
      </c>
      <c r="B44560" t="s">
        <v>41804</v>
      </c>
    </row>
    <row r="44561" spans="1:2">
      <c r="A44561" s="1">
        <v>2080100386530</v>
      </c>
      <c r="B44561" t="s">
        <v>41805</v>
      </c>
    </row>
    <row r="44562" spans="1:2">
      <c r="A44562" s="1">
        <v>2080100386547</v>
      </c>
      <c r="B44562" t="s">
        <v>41806</v>
      </c>
    </row>
    <row r="44563" spans="1:2">
      <c r="A44563" s="1">
        <v>2080100386554</v>
      </c>
      <c r="B44563" t="s">
        <v>41807</v>
      </c>
    </row>
    <row r="44564" spans="1:2">
      <c r="A44564" s="1">
        <v>2080100386561</v>
      </c>
      <c r="B44564" t="s">
        <v>41808</v>
      </c>
    </row>
    <row r="44565" spans="1:2">
      <c r="A44565" s="1">
        <v>2080100386578</v>
      </c>
      <c r="B44565" t="s">
        <v>41809</v>
      </c>
    </row>
    <row r="44566" spans="1:2">
      <c r="A44566" s="1">
        <v>2080100386585</v>
      </c>
      <c r="B44566" t="s">
        <v>41810</v>
      </c>
    </row>
    <row r="44567" spans="1:2">
      <c r="A44567" s="1">
        <v>2080100386592</v>
      </c>
      <c r="B44567" t="s">
        <v>41811</v>
      </c>
    </row>
    <row r="44568" spans="1:2">
      <c r="A44568" s="1">
        <v>2080100386608</v>
      </c>
      <c r="B44568" t="s">
        <v>41812</v>
      </c>
    </row>
    <row r="44569" spans="1:2">
      <c r="A44569" s="1">
        <v>2080100386615</v>
      </c>
      <c r="B44569" t="s">
        <v>41813</v>
      </c>
    </row>
    <row r="44570" spans="1:2">
      <c r="A44570" s="1">
        <v>2080100386622</v>
      </c>
      <c r="B44570" t="s">
        <v>41814</v>
      </c>
    </row>
    <row r="44571" spans="1:2">
      <c r="A44571" s="1">
        <v>2080100386639</v>
      </c>
      <c r="B44571" t="s">
        <v>41815</v>
      </c>
    </row>
    <row r="44572" spans="1:2">
      <c r="A44572" s="1">
        <v>2080100386646</v>
      </c>
      <c r="B44572" t="s">
        <v>41816</v>
      </c>
    </row>
    <row r="44573" spans="1:2">
      <c r="A44573" s="1">
        <v>2080100386653</v>
      </c>
      <c r="B44573" t="s">
        <v>41817</v>
      </c>
    </row>
    <row r="44574" spans="1:2">
      <c r="A44574" s="1">
        <v>2080100386660</v>
      </c>
      <c r="B44574" t="s">
        <v>41818</v>
      </c>
    </row>
    <row r="44575" spans="1:2">
      <c r="A44575" s="1">
        <v>2080100386677</v>
      </c>
      <c r="B44575" t="s">
        <v>41819</v>
      </c>
    </row>
    <row r="44576" spans="1:2">
      <c r="A44576" s="1">
        <v>2080100386684</v>
      </c>
      <c r="B44576" t="s">
        <v>41820</v>
      </c>
    </row>
    <row r="44577" spans="1:2">
      <c r="A44577" s="1">
        <v>2080100386691</v>
      </c>
      <c r="B44577" t="s">
        <v>41821</v>
      </c>
    </row>
    <row r="44578" spans="1:2">
      <c r="A44578" s="1">
        <v>2080100386707</v>
      </c>
      <c r="B44578" t="s">
        <v>41822</v>
      </c>
    </row>
    <row r="44579" spans="1:2">
      <c r="A44579" s="1">
        <v>2080100386714</v>
      </c>
      <c r="B44579" t="s">
        <v>41823</v>
      </c>
    </row>
    <row r="44580" spans="1:2">
      <c r="A44580" s="1">
        <v>2080100386721</v>
      </c>
      <c r="B44580" t="s">
        <v>41824</v>
      </c>
    </row>
    <row r="44581" spans="1:2">
      <c r="A44581" s="1">
        <v>2080100386738</v>
      </c>
      <c r="B44581" t="s">
        <v>41825</v>
      </c>
    </row>
    <row r="44582" spans="1:2">
      <c r="A44582" s="1">
        <v>2080100386745</v>
      </c>
      <c r="B44582" t="s">
        <v>41826</v>
      </c>
    </row>
    <row r="44583" spans="1:2">
      <c r="A44583" s="1">
        <v>2080100386752</v>
      </c>
      <c r="B44583" t="s">
        <v>41827</v>
      </c>
    </row>
    <row r="44584" spans="1:2">
      <c r="A44584" s="1">
        <v>2080100386769</v>
      </c>
      <c r="B44584" t="s">
        <v>41828</v>
      </c>
    </row>
    <row r="44585" spans="1:2">
      <c r="A44585" s="1">
        <v>2080100386776</v>
      </c>
      <c r="B44585" t="s">
        <v>41829</v>
      </c>
    </row>
    <row r="44586" spans="1:2">
      <c r="A44586" s="1">
        <v>2080100386783</v>
      </c>
      <c r="B44586" t="s">
        <v>41830</v>
      </c>
    </row>
    <row r="44587" spans="1:2">
      <c r="A44587" s="1">
        <v>2080100386790</v>
      </c>
      <c r="B44587" t="s">
        <v>41831</v>
      </c>
    </row>
    <row r="44588" spans="1:2">
      <c r="A44588" s="1">
        <v>2080100386806</v>
      </c>
      <c r="B44588" t="s">
        <v>41832</v>
      </c>
    </row>
    <row r="44589" spans="1:2">
      <c r="A44589" s="1">
        <v>2080100386813</v>
      </c>
      <c r="B44589" t="s">
        <v>41833</v>
      </c>
    </row>
    <row r="44590" spans="1:2">
      <c r="A44590" s="1">
        <v>2080100386820</v>
      </c>
      <c r="B44590" t="s">
        <v>41834</v>
      </c>
    </row>
    <row r="44591" spans="1:2">
      <c r="A44591" s="1">
        <v>2080100386837</v>
      </c>
      <c r="B44591" t="s">
        <v>41835</v>
      </c>
    </row>
    <row r="44592" spans="1:2">
      <c r="A44592" s="1">
        <v>2080100386844</v>
      </c>
      <c r="B44592" t="s">
        <v>41836</v>
      </c>
    </row>
    <row r="44593" spans="1:2">
      <c r="A44593" s="1">
        <v>2080100386851</v>
      </c>
      <c r="B44593" t="s">
        <v>41837</v>
      </c>
    </row>
    <row r="44594" spans="1:2">
      <c r="A44594" s="1">
        <v>2080100386868</v>
      </c>
      <c r="B44594" t="s">
        <v>41838</v>
      </c>
    </row>
    <row r="44595" spans="1:2">
      <c r="A44595" s="1">
        <v>2080100386875</v>
      </c>
      <c r="B44595" t="s">
        <v>41839</v>
      </c>
    </row>
    <row r="44596" spans="1:2">
      <c r="A44596" s="1">
        <v>2080100386882</v>
      </c>
      <c r="B44596" t="s">
        <v>41840</v>
      </c>
    </row>
    <row r="44597" spans="1:2">
      <c r="A44597" s="1">
        <v>2080100386899</v>
      </c>
      <c r="B44597" t="s">
        <v>41841</v>
      </c>
    </row>
    <row r="44598" spans="1:2">
      <c r="A44598" s="1">
        <v>2080100386905</v>
      </c>
      <c r="B44598" t="s">
        <v>41842</v>
      </c>
    </row>
    <row r="44599" spans="1:2">
      <c r="A44599" s="1">
        <v>2080100386912</v>
      </c>
      <c r="B44599" t="s">
        <v>41843</v>
      </c>
    </row>
    <row r="44600" spans="1:2">
      <c r="A44600" s="1">
        <v>2080100386929</v>
      </c>
      <c r="B44600" t="s">
        <v>41844</v>
      </c>
    </row>
    <row r="44601" spans="1:2">
      <c r="A44601" s="1">
        <v>2080100386936</v>
      </c>
      <c r="B44601" t="s">
        <v>41845</v>
      </c>
    </row>
    <row r="44602" spans="1:2">
      <c r="A44602" s="1">
        <v>2080100386943</v>
      </c>
      <c r="B44602" t="s">
        <v>41846</v>
      </c>
    </row>
    <row r="44603" spans="1:2">
      <c r="A44603" s="1">
        <v>2080100386950</v>
      </c>
      <c r="B44603" t="s">
        <v>41847</v>
      </c>
    </row>
    <row r="44604" spans="1:2">
      <c r="A44604" s="1">
        <v>2080100386967</v>
      </c>
      <c r="B44604" t="s">
        <v>41848</v>
      </c>
    </row>
    <row r="44605" spans="1:2">
      <c r="A44605" s="1">
        <v>2080100386974</v>
      </c>
      <c r="B44605" t="s">
        <v>41849</v>
      </c>
    </row>
    <row r="44606" spans="1:2">
      <c r="A44606" s="1">
        <v>2080100386981</v>
      </c>
      <c r="B44606" t="s">
        <v>41850</v>
      </c>
    </row>
    <row r="44607" spans="1:2">
      <c r="A44607" s="1">
        <v>2080100386998</v>
      </c>
      <c r="B44607" t="s">
        <v>41851</v>
      </c>
    </row>
    <row r="44608" spans="1:2">
      <c r="A44608" s="1">
        <v>2080100387001</v>
      </c>
      <c r="B44608" t="s">
        <v>41852</v>
      </c>
    </row>
    <row r="44609" spans="1:2">
      <c r="A44609" s="1">
        <v>2080100387018</v>
      </c>
      <c r="B44609" t="s">
        <v>41853</v>
      </c>
    </row>
    <row r="44610" spans="1:2">
      <c r="A44610" s="1">
        <v>2080100387025</v>
      </c>
      <c r="B44610" t="s">
        <v>41854</v>
      </c>
    </row>
    <row r="44611" spans="1:2">
      <c r="A44611" s="1">
        <v>2080100387032</v>
      </c>
      <c r="B44611" t="s">
        <v>41855</v>
      </c>
    </row>
    <row r="44612" spans="1:2">
      <c r="A44612" s="1">
        <v>2080100387049</v>
      </c>
      <c r="B44612" t="s">
        <v>41856</v>
      </c>
    </row>
    <row r="44613" spans="1:2">
      <c r="A44613" s="1">
        <v>2080100387056</v>
      </c>
      <c r="B44613" t="s">
        <v>41857</v>
      </c>
    </row>
    <row r="44614" spans="1:2">
      <c r="A44614" s="1">
        <v>2080100387063</v>
      </c>
      <c r="B44614" t="s">
        <v>41858</v>
      </c>
    </row>
    <row r="44615" spans="1:2">
      <c r="A44615" s="1">
        <v>2080100387070</v>
      </c>
      <c r="B44615" t="s">
        <v>41859</v>
      </c>
    </row>
    <row r="44616" spans="1:2">
      <c r="A44616" s="1">
        <v>2080100387087</v>
      </c>
      <c r="B44616" t="s">
        <v>41860</v>
      </c>
    </row>
    <row r="44617" spans="1:2">
      <c r="A44617" s="1">
        <v>2080100387094</v>
      </c>
      <c r="B44617" t="s">
        <v>41861</v>
      </c>
    </row>
    <row r="44618" spans="1:2">
      <c r="A44618" s="1">
        <v>2080100387100</v>
      </c>
      <c r="B44618" t="s">
        <v>41862</v>
      </c>
    </row>
    <row r="44619" spans="1:2">
      <c r="A44619" s="1">
        <v>2080100387117</v>
      </c>
      <c r="B44619" t="s">
        <v>41863</v>
      </c>
    </row>
    <row r="44620" spans="1:2">
      <c r="A44620" s="1">
        <v>2080100387124</v>
      </c>
      <c r="B44620" t="s">
        <v>41864</v>
      </c>
    </row>
    <row r="44621" spans="1:2">
      <c r="A44621" s="1">
        <v>2080100387131</v>
      </c>
      <c r="B44621" t="s">
        <v>41865</v>
      </c>
    </row>
    <row r="44622" spans="1:2">
      <c r="A44622" s="1">
        <v>2080100387148</v>
      </c>
      <c r="B44622" t="s">
        <v>41866</v>
      </c>
    </row>
    <row r="44623" spans="1:2">
      <c r="A44623" s="1">
        <v>2080100387155</v>
      </c>
      <c r="B44623" t="s">
        <v>41867</v>
      </c>
    </row>
    <row r="44624" spans="1:2">
      <c r="A44624" s="1">
        <v>2080100387162</v>
      </c>
      <c r="B44624" t="s">
        <v>41868</v>
      </c>
    </row>
    <row r="44625" spans="1:2">
      <c r="A44625" s="1">
        <v>2080100387179</v>
      </c>
      <c r="B44625" t="s">
        <v>41869</v>
      </c>
    </row>
    <row r="44626" spans="1:2">
      <c r="A44626" s="1">
        <v>2080100387186</v>
      </c>
      <c r="B44626" t="s">
        <v>41870</v>
      </c>
    </row>
    <row r="44627" spans="1:2">
      <c r="A44627" s="1">
        <v>2080100387193</v>
      </c>
      <c r="B44627" t="s">
        <v>41871</v>
      </c>
    </row>
    <row r="44628" spans="1:2">
      <c r="A44628" s="1">
        <v>2080100387209</v>
      </c>
      <c r="B44628" t="s">
        <v>41872</v>
      </c>
    </row>
    <row r="44629" spans="1:2">
      <c r="A44629" s="1">
        <v>2080100387216</v>
      </c>
      <c r="B44629" t="s">
        <v>41873</v>
      </c>
    </row>
    <row r="44630" spans="1:2">
      <c r="A44630" s="1">
        <v>2080100387223</v>
      </c>
      <c r="B44630" t="s">
        <v>41874</v>
      </c>
    </row>
    <row r="44631" spans="1:2">
      <c r="A44631" s="1">
        <v>2080100387230</v>
      </c>
      <c r="B44631" t="s">
        <v>41875</v>
      </c>
    </row>
    <row r="44632" spans="1:2">
      <c r="A44632" s="1">
        <v>2080100387247</v>
      </c>
      <c r="B44632" t="s">
        <v>41876</v>
      </c>
    </row>
    <row r="44633" spans="1:2">
      <c r="A44633" s="1">
        <v>2080100387254</v>
      </c>
      <c r="B44633" t="s">
        <v>41877</v>
      </c>
    </row>
    <row r="44634" spans="1:2">
      <c r="A44634" s="1">
        <v>2080100387261</v>
      </c>
      <c r="B44634" t="s">
        <v>41878</v>
      </c>
    </row>
    <row r="44635" spans="1:2">
      <c r="A44635" s="1">
        <v>2080100387278</v>
      </c>
      <c r="B44635" t="s">
        <v>41879</v>
      </c>
    </row>
    <row r="44636" spans="1:2">
      <c r="A44636" s="1">
        <v>2080100387285</v>
      </c>
      <c r="B44636" t="s">
        <v>41880</v>
      </c>
    </row>
    <row r="44637" spans="1:2">
      <c r="A44637" s="1">
        <v>2080100387292</v>
      </c>
      <c r="B44637" t="s">
        <v>41881</v>
      </c>
    </row>
    <row r="44638" spans="1:2">
      <c r="A44638" s="1">
        <v>2080100387308</v>
      </c>
      <c r="B44638" t="s">
        <v>41882</v>
      </c>
    </row>
    <row r="44639" spans="1:2">
      <c r="A44639" s="1">
        <v>2080100387315</v>
      </c>
      <c r="B44639" t="s">
        <v>41883</v>
      </c>
    </row>
    <row r="44640" spans="1:2">
      <c r="A44640" s="1">
        <v>2080100387322</v>
      </c>
      <c r="B44640" t="s">
        <v>41884</v>
      </c>
    </row>
    <row r="44641" spans="1:2">
      <c r="A44641" s="1">
        <v>2080100387339</v>
      </c>
      <c r="B44641" t="s">
        <v>41885</v>
      </c>
    </row>
    <row r="44642" spans="1:2">
      <c r="A44642" s="1">
        <v>2080100387346</v>
      </c>
      <c r="B44642" t="s">
        <v>41886</v>
      </c>
    </row>
    <row r="44643" spans="1:2">
      <c r="A44643" s="1">
        <v>2080100387353</v>
      </c>
      <c r="B44643" t="s">
        <v>41887</v>
      </c>
    </row>
    <row r="44644" spans="1:2">
      <c r="A44644" s="1">
        <v>2080100387360</v>
      </c>
      <c r="B44644" t="s">
        <v>41888</v>
      </c>
    </row>
    <row r="44645" spans="1:2">
      <c r="A44645" s="1">
        <v>2080100387377</v>
      </c>
      <c r="B44645" t="s">
        <v>41889</v>
      </c>
    </row>
    <row r="44646" spans="1:2">
      <c r="A44646" s="1">
        <v>2080100387384</v>
      </c>
      <c r="B44646" t="s">
        <v>41890</v>
      </c>
    </row>
    <row r="44647" spans="1:2">
      <c r="A44647" s="1">
        <v>2080100387391</v>
      </c>
      <c r="B44647" t="s">
        <v>41891</v>
      </c>
    </row>
    <row r="44648" spans="1:2">
      <c r="A44648" s="1">
        <v>2080100387407</v>
      </c>
      <c r="B44648" t="s">
        <v>41892</v>
      </c>
    </row>
    <row r="44649" spans="1:2">
      <c r="A44649" s="1">
        <v>2080100387414</v>
      </c>
      <c r="B44649" t="s">
        <v>41893</v>
      </c>
    </row>
    <row r="44650" spans="1:2">
      <c r="A44650" s="1">
        <v>2080100387421</v>
      </c>
      <c r="B44650" t="s">
        <v>41894</v>
      </c>
    </row>
    <row r="44651" spans="1:2">
      <c r="A44651" s="1">
        <v>2080100387438</v>
      </c>
      <c r="B44651" t="s">
        <v>41895</v>
      </c>
    </row>
    <row r="44652" spans="1:2">
      <c r="A44652" s="1">
        <v>2080100387445</v>
      </c>
      <c r="B44652" t="s">
        <v>41896</v>
      </c>
    </row>
    <row r="44653" spans="1:2">
      <c r="A44653" s="1">
        <v>2080100387452</v>
      </c>
      <c r="B44653" t="s">
        <v>41897</v>
      </c>
    </row>
    <row r="44654" spans="1:2">
      <c r="A44654" s="1">
        <v>2080100387469</v>
      </c>
      <c r="B44654" t="s">
        <v>41898</v>
      </c>
    </row>
    <row r="44655" spans="1:2">
      <c r="A44655" s="1">
        <v>2080100387476</v>
      </c>
      <c r="B44655" t="s">
        <v>41899</v>
      </c>
    </row>
    <row r="44656" spans="1:2">
      <c r="A44656" s="1">
        <v>2080100387483</v>
      </c>
      <c r="B44656" t="s">
        <v>41900</v>
      </c>
    </row>
    <row r="44657" spans="1:2">
      <c r="A44657" s="1">
        <v>2080100387490</v>
      </c>
      <c r="B44657" t="s">
        <v>41901</v>
      </c>
    </row>
    <row r="44658" spans="1:2">
      <c r="A44658" s="1">
        <v>2080100387506</v>
      </c>
      <c r="B44658" t="s">
        <v>41902</v>
      </c>
    </row>
    <row r="44659" spans="1:2">
      <c r="A44659" s="1">
        <v>2080100387513</v>
      </c>
      <c r="B44659" t="s">
        <v>41903</v>
      </c>
    </row>
    <row r="44660" spans="1:2">
      <c r="A44660" s="1">
        <v>2080100387520</v>
      </c>
      <c r="B44660" t="s">
        <v>41904</v>
      </c>
    </row>
    <row r="44661" spans="1:2">
      <c r="A44661" s="1">
        <v>2080100387537</v>
      </c>
      <c r="B44661" t="s">
        <v>41905</v>
      </c>
    </row>
    <row r="44662" spans="1:2">
      <c r="A44662" s="1">
        <v>2080100387544</v>
      </c>
      <c r="B44662" t="s">
        <v>41906</v>
      </c>
    </row>
    <row r="44663" spans="1:2">
      <c r="A44663" s="1">
        <v>2080100387551</v>
      </c>
      <c r="B44663" t="s">
        <v>41907</v>
      </c>
    </row>
    <row r="44664" spans="1:2">
      <c r="A44664" s="1">
        <v>2080100387568</v>
      </c>
      <c r="B44664" t="s">
        <v>41908</v>
      </c>
    </row>
    <row r="44665" spans="1:2">
      <c r="A44665" s="1">
        <v>2080100387575</v>
      </c>
      <c r="B44665" t="s">
        <v>41909</v>
      </c>
    </row>
    <row r="44666" spans="1:2">
      <c r="A44666" s="1">
        <v>2080100387582</v>
      </c>
      <c r="B44666" t="s">
        <v>41910</v>
      </c>
    </row>
    <row r="44667" spans="1:2">
      <c r="A44667" s="1">
        <v>2080100387599</v>
      </c>
      <c r="B44667" t="s">
        <v>41911</v>
      </c>
    </row>
    <row r="44668" spans="1:2">
      <c r="A44668" s="1">
        <v>2080100387605</v>
      </c>
      <c r="B44668" t="s">
        <v>41912</v>
      </c>
    </row>
    <row r="44669" spans="1:2">
      <c r="A44669" s="1">
        <v>2080100387612</v>
      </c>
      <c r="B44669" t="s">
        <v>41913</v>
      </c>
    </row>
    <row r="44670" spans="1:2">
      <c r="A44670" s="1">
        <v>2080100387629</v>
      </c>
      <c r="B44670" t="s">
        <v>41914</v>
      </c>
    </row>
    <row r="44671" spans="1:2">
      <c r="A44671" s="1">
        <v>2080100387636</v>
      </c>
      <c r="B44671" t="s">
        <v>41915</v>
      </c>
    </row>
    <row r="44672" spans="1:2">
      <c r="A44672" s="1">
        <v>2080100387643</v>
      </c>
      <c r="B44672" t="s">
        <v>41916</v>
      </c>
    </row>
    <row r="44673" spans="1:2">
      <c r="A44673" s="1">
        <v>2080100387650</v>
      </c>
      <c r="B44673" t="s">
        <v>41917</v>
      </c>
    </row>
    <row r="44674" spans="1:2">
      <c r="A44674" s="1">
        <v>2080100387667</v>
      </c>
      <c r="B44674" t="s">
        <v>41918</v>
      </c>
    </row>
    <row r="44675" spans="1:2">
      <c r="A44675" s="1">
        <v>2080100387674</v>
      </c>
      <c r="B44675" t="s">
        <v>41919</v>
      </c>
    </row>
    <row r="44676" spans="1:2">
      <c r="A44676" s="1">
        <v>2080100387681</v>
      </c>
      <c r="B44676" t="s">
        <v>41920</v>
      </c>
    </row>
    <row r="44677" spans="1:2">
      <c r="A44677" s="1">
        <v>2080100387698</v>
      </c>
      <c r="B44677" t="s">
        <v>41921</v>
      </c>
    </row>
    <row r="44678" spans="1:2">
      <c r="A44678" s="1">
        <v>2080100387704</v>
      </c>
      <c r="B44678" t="s">
        <v>41922</v>
      </c>
    </row>
    <row r="44679" spans="1:2">
      <c r="A44679" s="1">
        <v>2080100387711</v>
      </c>
      <c r="B44679" t="s">
        <v>41923</v>
      </c>
    </row>
    <row r="44680" spans="1:2">
      <c r="A44680" s="1">
        <v>2080100387728</v>
      </c>
      <c r="B44680" t="s">
        <v>41924</v>
      </c>
    </row>
    <row r="44681" spans="1:2">
      <c r="A44681" s="1">
        <v>2080100387735</v>
      </c>
      <c r="B44681" t="s">
        <v>41925</v>
      </c>
    </row>
    <row r="44682" spans="1:2">
      <c r="A44682" s="1">
        <v>2080100387742</v>
      </c>
      <c r="B44682" t="s">
        <v>41926</v>
      </c>
    </row>
    <row r="44683" spans="1:2">
      <c r="A44683" s="1">
        <v>2080100387759</v>
      </c>
      <c r="B44683" t="s">
        <v>41927</v>
      </c>
    </row>
    <row r="44684" spans="1:2">
      <c r="A44684" s="1">
        <v>2080100387766</v>
      </c>
      <c r="B44684" t="s">
        <v>41928</v>
      </c>
    </row>
    <row r="44685" spans="1:2">
      <c r="A44685" s="1">
        <v>2080100387773</v>
      </c>
      <c r="B44685" t="s">
        <v>41929</v>
      </c>
    </row>
    <row r="44686" spans="1:2">
      <c r="A44686" s="1">
        <v>2080100387780</v>
      </c>
      <c r="B44686" t="s">
        <v>41930</v>
      </c>
    </row>
    <row r="44687" spans="1:2">
      <c r="A44687" s="1">
        <v>2080100387797</v>
      </c>
      <c r="B44687" t="s">
        <v>41931</v>
      </c>
    </row>
    <row r="44688" spans="1:2">
      <c r="A44688" s="1">
        <v>2080100387803</v>
      </c>
      <c r="B44688" t="s">
        <v>41932</v>
      </c>
    </row>
    <row r="44689" spans="1:2">
      <c r="A44689" s="1">
        <v>2080100387810</v>
      </c>
      <c r="B44689" t="s">
        <v>41933</v>
      </c>
    </row>
    <row r="44690" spans="1:2">
      <c r="A44690" s="1">
        <v>2080100387827</v>
      </c>
      <c r="B44690" t="s">
        <v>41934</v>
      </c>
    </row>
    <row r="44691" spans="1:2">
      <c r="A44691" s="1">
        <v>2080100387834</v>
      </c>
      <c r="B44691" t="s">
        <v>41935</v>
      </c>
    </row>
    <row r="44692" spans="1:2">
      <c r="A44692" s="1">
        <v>2080100387841</v>
      </c>
      <c r="B44692" t="s">
        <v>41936</v>
      </c>
    </row>
    <row r="44693" spans="1:2">
      <c r="A44693" s="1">
        <v>2080100387858</v>
      </c>
      <c r="B44693" t="s">
        <v>41937</v>
      </c>
    </row>
    <row r="44694" spans="1:2">
      <c r="A44694" s="1">
        <v>2080100387865</v>
      </c>
      <c r="B44694" t="s">
        <v>41938</v>
      </c>
    </row>
    <row r="44695" spans="1:2">
      <c r="A44695" s="1">
        <v>2080100387872</v>
      </c>
      <c r="B44695" t="s">
        <v>41939</v>
      </c>
    </row>
    <row r="44696" spans="1:2">
      <c r="A44696" s="1">
        <v>2080100387889</v>
      </c>
      <c r="B44696" t="s">
        <v>41940</v>
      </c>
    </row>
    <row r="44697" spans="1:2">
      <c r="A44697" s="1">
        <v>2080100387896</v>
      </c>
      <c r="B44697" t="s">
        <v>41941</v>
      </c>
    </row>
    <row r="44698" spans="1:2">
      <c r="A44698" s="1">
        <v>2080100387902</v>
      </c>
      <c r="B44698" t="s">
        <v>41942</v>
      </c>
    </row>
    <row r="44699" spans="1:2">
      <c r="A44699" s="1">
        <v>2080100387919</v>
      </c>
      <c r="B44699" t="s">
        <v>41943</v>
      </c>
    </row>
    <row r="44700" spans="1:2">
      <c r="A44700" s="1">
        <v>2080100387926</v>
      </c>
      <c r="B44700" t="s">
        <v>41944</v>
      </c>
    </row>
    <row r="44701" spans="1:2">
      <c r="A44701" s="1">
        <v>2080100387933</v>
      </c>
      <c r="B44701" t="s">
        <v>41945</v>
      </c>
    </row>
    <row r="44702" spans="1:2">
      <c r="A44702" s="1">
        <v>2080100387940</v>
      </c>
      <c r="B44702" t="s">
        <v>41946</v>
      </c>
    </row>
    <row r="44703" spans="1:2">
      <c r="A44703" s="1">
        <v>2080100387957</v>
      </c>
      <c r="B44703" t="s">
        <v>41947</v>
      </c>
    </row>
    <row r="44704" spans="1:2">
      <c r="A44704" s="1">
        <v>2080100387964</v>
      </c>
      <c r="B44704" t="s">
        <v>41948</v>
      </c>
    </row>
    <row r="44705" spans="1:2">
      <c r="A44705" s="1">
        <v>2080100387971</v>
      </c>
      <c r="B44705" t="s">
        <v>41949</v>
      </c>
    </row>
    <row r="44706" spans="1:2">
      <c r="A44706" s="1">
        <v>2080100387988</v>
      </c>
      <c r="B44706" t="s">
        <v>41950</v>
      </c>
    </row>
    <row r="44707" spans="1:2">
      <c r="A44707" s="1">
        <v>2080100387995</v>
      </c>
      <c r="B44707" t="s">
        <v>41951</v>
      </c>
    </row>
    <row r="44708" spans="1:2">
      <c r="A44708" s="1">
        <v>2080100388008</v>
      </c>
      <c r="B44708" t="s">
        <v>41952</v>
      </c>
    </row>
    <row r="44709" spans="1:2">
      <c r="A44709" s="1">
        <v>2080100388015</v>
      </c>
      <c r="B44709" t="s">
        <v>41953</v>
      </c>
    </row>
    <row r="44710" spans="1:2">
      <c r="A44710" s="1">
        <v>2080100388022</v>
      </c>
      <c r="B44710" t="s">
        <v>41954</v>
      </c>
    </row>
    <row r="44711" spans="1:2">
      <c r="A44711" s="1">
        <v>2080100388039</v>
      </c>
      <c r="B44711" t="s">
        <v>41955</v>
      </c>
    </row>
    <row r="44712" spans="1:2">
      <c r="A44712" s="1">
        <v>2080100388046</v>
      </c>
      <c r="B44712" t="s">
        <v>41956</v>
      </c>
    </row>
    <row r="44713" spans="1:2">
      <c r="A44713" s="1">
        <v>2080100388053</v>
      </c>
      <c r="B44713" t="s">
        <v>41957</v>
      </c>
    </row>
    <row r="44714" spans="1:2">
      <c r="A44714" s="1">
        <v>2080100388060</v>
      </c>
      <c r="B44714" t="s">
        <v>41958</v>
      </c>
    </row>
    <row r="44715" spans="1:2">
      <c r="A44715" s="1">
        <v>2080100388077</v>
      </c>
      <c r="B44715" t="s">
        <v>41959</v>
      </c>
    </row>
    <row r="44716" spans="1:2">
      <c r="A44716" s="1">
        <v>2080100388084</v>
      </c>
      <c r="B44716" t="s">
        <v>41960</v>
      </c>
    </row>
    <row r="44717" spans="1:2">
      <c r="A44717" s="1">
        <v>2080100388091</v>
      </c>
      <c r="B44717" t="s">
        <v>41961</v>
      </c>
    </row>
    <row r="44718" spans="1:2">
      <c r="A44718" s="1">
        <v>2080100388107</v>
      </c>
      <c r="B44718" t="s">
        <v>41962</v>
      </c>
    </row>
    <row r="44719" spans="1:2">
      <c r="A44719" s="1">
        <v>2080100388114</v>
      </c>
      <c r="B44719" t="s">
        <v>41963</v>
      </c>
    </row>
    <row r="44720" spans="1:2">
      <c r="A44720" s="1">
        <v>2080100388121</v>
      </c>
      <c r="B44720" t="s">
        <v>41964</v>
      </c>
    </row>
    <row r="44721" spans="1:2">
      <c r="A44721" s="1">
        <v>2080100388138</v>
      </c>
      <c r="B44721" t="s">
        <v>26779</v>
      </c>
    </row>
    <row r="44722" spans="1:2">
      <c r="A44722" s="1">
        <v>2080100388145</v>
      </c>
      <c r="B44722" t="s">
        <v>41965</v>
      </c>
    </row>
    <row r="44723" spans="1:2">
      <c r="A44723" s="1">
        <v>2080100388152</v>
      </c>
      <c r="B44723" t="s">
        <v>41966</v>
      </c>
    </row>
    <row r="44724" spans="1:2">
      <c r="A44724" s="1">
        <v>2080100388169</v>
      </c>
      <c r="B44724" t="s">
        <v>41967</v>
      </c>
    </row>
    <row r="44725" spans="1:2">
      <c r="A44725" s="1">
        <v>2080100388176</v>
      </c>
      <c r="B44725" t="s">
        <v>41968</v>
      </c>
    </row>
    <row r="44726" spans="1:2">
      <c r="A44726" s="1">
        <v>2080100388183</v>
      </c>
      <c r="B44726" t="s">
        <v>41969</v>
      </c>
    </row>
    <row r="44727" spans="1:2">
      <c r="A44727" s="1">
        <v>2080100388190</v>
      </c>
      <c r="B44727" t="s">
        <v>41970</v>
      </c>
    </row>
    <row r="44728" spans="1:2">
      <c r="A44728" s="1">
        <v>2080100388206</v>
      </c>
      <c r="B44728" t="s">
        <v>41971</v>
      </c>
    </row>
    <row r="44729" spans="1:2">
      <c r="A44729" s="1">
        <v>2080100388213</v>
      </c>
      <c r="B44729" t="s">
        <v>41972</v>
      </c>
    </row>
    <row r="44730" spans="1:2">
      <c r="A44730" s="1">
        <v>2080100388220</v>
      </c>
      <c r="B44730" t="s">
        <v>41973</v>
      </c>
    </row>
    <row r="44731" spans="1:2">
      <c r="A44731" s="1">
        <v>2080100388237</v>
      </c>
      <c r="B44731" t="s">
        <v>41974</v>
      </c>
    </row>
    <row r="44732" spans="1:2">
      <c r="A44732" s="1">
        <v>2080100388244</v>
      </c>
      <c r="B44732" t="s">
        <v>41975</v>
      </c>
    </row>
    <row r="44733" spans="1:2">
      <c r="A44733" s="1">
        <v>2080100388251</v>
      </c>
      <c r="B44733" t="s">
        <v>41976</v>
      </c>
    </row>
    <row r="44734" spans="1:2">
      <c r="A44734" s="1">
        <v>2080100388268</v>
      </c>
      <c r="B44734" t="s">
        <v>41977</v>
      </c>
    </row>
    <row r="44735" spans="1:2">
      <c r="A44735" s="1">
        <v>2080100388275</v>
      </c>
      <c r="B44735" t="s">
        <v>41978</v>
      </c>
    </row>
    <row r="44736" spans="1:2">
      <c r="A44736" s="1">
        <v>2080100388282</v>
      </c>
      <c r="B44736" t="s">
        <v>41979</v>
      </c>
    </row>
    <row r="44737" spans="1:2">
      <c r="A44737" s="1">
        <v>2080100388299</v>
      </c>
      <c r="B44737" t="s">
        <v>41980</v>
      </c>
    </row>
    <row r="44738" spans="1:2">
      <c r="A44738" s="1">
        <v>2080100388305</v>
      </c>
      <c r="B44738" t="s">
        <v>41981</v>
      </c>
    </row>
    <row r="44739" spans="1:2">
      <c r="A44739" s="1">
        <v>2080100388312</v>
      </c>
      <c r="B44739" t="s">
        <v>41982</v>
      </c>
    </row>
    <row r="44740" spans="1:2">
      <c r="A44740" s="1">
        <v>2080100388329</v>
      </c>
      <c r="B44740" t="s">
        <v>41983</v>
      </c>
    </row>
    <row r="44741" spans="1:2">
      <c r="A44741" s="1">
        <v>2080100388336</v>
      </c>
      <c r="B44741" t="s">
        <v>41984</v>
      </c>
    </row>
    <row r="44742" spans="1:2">
      <c r="A44742" s="1">
        <v>2080100388343</v>
      </c>
      <c r="B44742" t="s">
        <v>41985</v>
      </c>
    </row>
    <row r="44743" spans="1:2">
      <c r="A44743" s="1">
        <v>2080100388350</v>
      </c>
      <c r="B44743" t="s">
        <v>41986</v>
      </c>
    </row>
    <row r="44744" spans="1:2">
      <c r="A44744" s="1">
        <v>2080100388367</v>
      </c>
      <c r="B44744" t="s">
        <v>41987</v>
      </c>
    </row>
    <row r="44745" spans="1:2">
      <c r="A44745" s="1">
        <v>2080100388374</v>
      </c>
      <c r="B44745" t="s">
        <v>41988</v>
      </c>
    </row>
    <row r="44746" spans="1:2">
      <c r="A44746" s="1">
        <v>2080100388381</v>
      </c>
      <c r="B44746" t="s">
        <v>41989</v>
      </c>
    </row>
    <row r="44747" spans="1:2">
      <c r="A44747" s="1">
        <v>2080100388398</v>
      </c>
      <c r="B44747" t="s">
        <v>41990</v>
      </c>
    </row>
    <row r="44748" spans="1:2">
      <c r="A44748" s="1">
        <v>2080100388404</v>
      </c>
      <c r="B44748" t="s">
        <v>41991</v>
      </c>
    </row>
    <row r="44749" spans="1:2">
      <c r="A44749" s="1">
        <v>2080100388411</v>
      </c>
      <c r="B44749" t="s">
        <v>41992</v>
      </c>
    </row>
    <row r="44750" spans="1:2">
      <c r="A44750" s="1">
        <v>2080100388428</v>
      </c>
      <c r="B44750" t="s">
        <v>41993</v>
      </c>
    </row>
    <row r="44751" spans="1:2">
      <c r="A44751" s="1">
        <v>2080100388435</v>
      </c>
      <c r="B44751" t="s">
        <v>41994</v>
      </c>
    </row>
    <row r="44752" spans="1:2">
      <c r="A44752" s="1">
        <v>2080100388442</v>
      </c>
      <c r="B44752" t="s">
        <v>41995</v>
      </c>
    </row>
    <row r="44753" spans="1:2">
      <c r="A44753" s="1">
        <v>2080100388459</v>
      </c>
      <c r="B44753" t="s">
        <v>41996</v>
      </c>
    </row>
    <row r="44754" spans="1:2">
      <c r="A44754" s="1">
        <v>2080100388466</v>
      </c>
      <c r="B44754" t="s">
        <v>41997</v>
      </c>
    </row>
    <row r="44755" spans="1:2">
      <c r="A44755" s="1">
        <v>2080100388473</v>
      </c>
      <c r="B44755" t="s">
        <v>41998</v>
      </c>
    </row>
    <row r="44756" spans="1:2">
      <c r="A44756" s="1">
        <v>2080100388480</v>
      </c>
      <c r="B44756" t="s">
        <v>41999</v>
      </c>
    </row>
    <row r="44757" spans="1:2">
      <c r="A44757" s="1">
        <v>2080100388497</v>
      </c>
      <c r="B44757" t="s">
        <v>42000</v>
      </c>
    </row>
    <row r="44758" spans="1:2">
      <c r="A44758" s="1">
        <v>2080100388503</v>
      </c>
      <c r="B44758" t="s">
        <v>42001</v>
      </c>
    </row>
    <row r="44759" spans="1:2">
      <c r="A44759" s="1">
        <v>2080100388510</v>
      </c>
      <c r="B44759" t="s">
        <v>42002</v>
      </c>
    </row>
    <row r="44760" spans="1:2">
      <c r="A44760" s="1">
        <v>2080100388527</v>
      </c>
      <c r="B44760" t="s">
        <v>42003</v>
      </c>
    </row>
    <row r="44761" spans="1:2">
      <c r="A44761" s="1">
        <v>2080100388534</v>
      </c>
      <c r="B44761" t="s">
        <v>42004</v>
      </c>
    </row>
    <row r="44762" spans="1:2">
      <c r="A44762" s="1">
        <v>2080100388541</v>
      </c>
      <c r="B44762" t="s">
        <v>42005</v>
      </c>
    </row>
    <row r="44763" spans="1:2">
      <c r="A44763" s="1">
        <v>2080100388558</v>
      </c>
      <c r="B44763" t="s">
        <v>42006</v>
      </c>
    </row>
    <row r="44764" spans="1:2">
      <c r="A44764" s="1">
        <v>2080100388565</v>
      </c>
      <c r="B44764" t="s">
        <v>42007</v>
      </c>
    </row>
    <row r="44765" spans="1:2">
      <c r="A44765" s="1">
        <v>2080100388572</v>
      </c>
      <c r="B44765" t="s">
        <v>42008</v>
      </c>
    </row>
    <row r="44766" spans="1:2">
      <c r="A44766" s="1">
        <v>2080100388589</v>
      </c>
      <c r="B44766" t="s">
        <v>42009</v>
      </c>
    </row>
    <row r="44767" spans="1:2">
      <c r="A44767" s="1">
        <v>2080100388596</v>
      </c>
      <c r="B44767" t="s">
        <v>42010</v>
      </c>
    </row>
    <row r="44768" spans="1:2">
      <c r="A44768" s="1">
        <v>2080100388602</v>
      </c>
      <c r="B44768" t="s">
        <v>42011</v>
      </c>
    </row>
    <row r="44769" spans="1:2">
      <c r="A44769" s="1">
        <v>2080100388619</v>
      </c>
      <c r="B44769" t="s">
        <v>42012</v>
      </c>
    </row>
    <row r="44770" spans="1:2">
      <c r="A44770" s="1">
        <v>2080100388626</v>
      </c>
      <c r="B44770" t="s">
        <v>42013</v>
      </c>
    </row>
    <row r="44771" spans="1:2">
      <c r="A44771" s="1">
        <v>2080100388633</v>
      </c>
      <c r="B44771" t="s">
        <v>42014</v>
      </c>
    </row>
    <row r="44772" spans="1:2">
      <c r="A44772" s="1">
        <v>2080100388640</v>
      </c>
      <c r="B44772" t="s">
        <v>42015</v>
      </c>
    </row>
    <row r="44773" spans="1:2">
      <c r="A44773" s="1">
        <v>2080100388657</v>
      </c>
      <c r="B44773" t="s">
        <v>42016</v>
      </c>
    </row>
    <row r="44774" spans="1:2">
      <c r="A44774" s="1">
        <v>2080100388664</v>
      </c>
      <c r="B44774" t="s">
        <v>42017</v>
      </c>
    </row>
    <row r="44775" spans="1:2">
      <c r="A44775" s="1">
        <v>2080100388671</v>
      </c>
      <c r="B44775" t="s">
        <v>42018</v>
      </c>
    </row>
    <row r="44776" spans="1:2">
      <c r="A44776" s="1">
        <v>2080100388688</v>
      </c>
      <c r="B44776" t="s">
        <v>42019</v>
      </c>
    </row>
    <row r="44777" spans="1:2">
      <c r="A44777" s="1">
        <v>2080100388695</v>
      </c>
      <c r="B44777" t="s">
        <v>42020</v>
      </c>
    </row>
    <row r="44778" spans="1:2">
      <c r="A44778" s="1">
        <v>2080100388701</v>
      </c>
      <c r="B44778" t="s">
        <v>42021</v>
      </c>
    </row>
    <row r="44779" spans="1:2">
      <c r="A44779" s="1">
        <v>2080100388718</v>
      </c>
      <c r="B44779" t="s">
        <v>42022</v>
      </c>
    </row>
    <row r="44780" spans="1:2">
      <c r="A44780" s="1">
        <v>2080100388725</v>
      </c>
      <c r="B44780" t="s">
        <v>42023</v>
      </c>
    </row>
    <row r="44781" spans="1:2">
      <c r="A44781" s="1">
        <v>2080100388732</v>
      </c>
      <c r="B44781" t="s">
        <v>42024</v>
      </c>
    </row>
    <row r="44782" spans="1:2">
      <c r="A44782" s="1">
        <v>2080100388749</v>
      </c>
      <c r="B44782" t="s">
        <v>42025</v>
      </c>
    </row>
    <row r="44783" spans="1:2">
      <c r="A44783" s="1">
        <v>2080100388756</v>
      </c>
      <c r="B44783" t="s">
        <v>42026</v>
      </c>
    </row>
    <row r="44784" spans="1:2">
      <c r="A44784" s="1">
        <v>2080100388763</v>
      </c>
      <c r="B44784" t="s">
        <v>42027</v>
      </c>
    </row>
    <row r="44785" spans="1:2">
      <c r="A44785" s="1">
        <v>2080100388770</v>
      </c>
      <c r="B44785" t="s">
        <v>42028</v>
      </c>
    </row>
    <row r="44786" spans="1:2">
      <c r="A44786" s="1">
        <v>2080100388787</v>
      </c>
      <c r="B44786" t="s">
        <v>42029</v>
      </c>
    </row>
    <row r="44787" spans="1:2">
      <c r="A44787" s="1">
        <v>2080100388794</v>
      </c>
      <c r="B44787" t="s">
        <v>42030</v>
      </c>
    </row>
    <row r="44788" spans="1:2">
      <c r="A44788" s="1">
        <v>2080100388800</v>
      </c>
      <c r="B44788" t="s">
        <v>42031</v>
      </c>
    </row>
    <row r="44789" spans="1:2">
      <c r="A44789" s="1">
        <v>2080100388817</v>
      </c>
      <c r="B44789" t="s">
        <v>42032</v>
      </c>
    </row>
    <row r="44790" spans="1:2">
      <c r="A44790" s="1">
        <v>2080100388824</v>
      </c>
      <c r="B44790" t="s">
        <v>42033</v>
      </c>
    </row>
    <row r="44791" spans="1:2">
      <c r="A44791" s="1">
        <v>2080100388831</v>
      </c>
      <c r="B44791" t="s">
        <v>42034</v>
      </c>
    </row>
    <row r="44792" spans="1:2">
      <c r="A44792" s="1">
        <v>2080100388848</v>
      </c>
      <c r="B44792" t="s">
        <v>42035</v>
      </c>
    </row>
    <row r="44793" spans="1:2">
      <c r="A44793" s="1">
        <v>2080100388855</v>
      </c>
      <c r="B44793" t="s">
        <v>42036</v>
      </c>
    </row>
    <row r="44794" spans="1:2">
      <c r="A44794" s="1">
        <v>2080100388862</v>
      </c>
      <c r="B44794" t="s">
        <v>42037</v>
      </c>
    </row>
    <row r="44795" spans="1:2">
      <c r="A44795" s="1">
        <v>2080100388879</v>
      </c>
      <c r="B44795" t="s">
        <v>42038</v>
      </c>
    </row>
    <row r="44796" spans="1:2">
      <c r="A44796" s="1">
        <v>2080100388886</v>
      </c>
      <c r="B44796" t="s">
        <v>42039</v>
      </c>
    </row>
    <row r="44797" spans="1:2">
      <c r="A44797" s="1">
        <v>2080100388893</v>
      </c>
      <c r="B44797" t="s">
        <v>42040</v>
      </c>
    </row>
    <row r="44798" spans="1:2">
      <c r="A44798" s="1">
        <v>2080100388909</v>
      </c>
      <c r="B44798" t="s">
        <v>42041</v>
      </c>
    </row>
    <row r="44799" spans="1:2">
      <c r="A44799" s="1">
        <v>2080100388916</v>
      </c>
      <c r="B44799" t="s">
        <v>42042</v>
      </c>
    </row>
    <row r="44800" spans="1:2">
      <c r="A44800" s="1">
        <v>2080100388923</v>
      </c>
      <c r="B44800" t="s">
        <v>42043</v>
      </c>
    </row>
    <row r="44801" spans="1:2">
      <c r="A44801" s="1">
        <v>2080100388930</v>
      </c>
      <c r="B44801" t="s">
        <v>42044</v>
      </c>
    </row>
    <row r="44802" spans="1:2">
      <c r="A44802" s="1">
        <v>2080100388947</v>
      </c>
      <c r="B44802" t="s">
        <v>42045</v>
      </c>
    </row>
    <row r="44803" spans="1:2">
      <c r="A44803" s="1">
        <v>2080100388954</v>
      </c>
      <c r="B44803" t="s">
        <v>42046</v>
      </c>
    </row>
    <row r="44804" spans="1:2">
      <c r="A44804" s="1">
        <v>2080100388961</v>
      </c>
      <c r="B44804" t="s">
        <v>42047</v>
      </c>
    </row>
    <row r="44805" spans="1:2">
      <c r="A44805" s="1">
        <v>2080100388978</v>
      </c>
      <c r="B44805" t="s">
        <v>42048</v>
      </c>
    </row>
    <row r="44806" spans="1:2">
      <c r="A44806" s="1">
        <v>2080100388985</v>
      </c>
      <c r="B44806" t="s">
        <v>42049</v>
      </c>
    </row>
    <row r="44807" spans="1:2">
      <c r="A44807" s="1">
        <v>2080100388992</v>
      </c>
      <c r="B44807" t="s">
        <v>42050</v>
      </c>
    </row>
    <row r="44808" spans="1:2">
      <c r="A44808" s="1">
        <v>2080100389005</v>
      </c>
      <c r="B44808" t="s">
        <v>42051</v>
      </c>
    </row>
    <row r="44809" spans="1:2">
      <c r="A44809" s="1">
        <v>2080100389012</v>
      </c>
      <c r="B44809" t="s">
        <v>42052</v>
      </c>
    </row>
    <row r="44810" spans="1:2">
      <c r="A44810" s="1">
        <v>2080100389029</v>
      </c>
      <c r="B44810" t="s">
        <v>42053</v>
      </c>
    </row>
    <row r="44811" spans="1:2">
      <c r="A44811" s="1">
        <v>2080100389036</v>
      </c>
      <c r="B44811" t="s">
        <v>42054</v>
      </c>
    </row>
    <row r="44812" spans="1:2">
      <c r="A44812" s="1">
        <v>2080100389043</v>
      </c>
      <c r="B44812" t="s">
        <v>42055</v>
      </c>
    </row>
    <row r="44813" spans="1:2">
      <c r="A44813" s="1">
        <v>2080100389050</v>
      </c>
      <c r="B44813" t="s">
        <v>42056</v>
      </c>
    </row>
    <row r="44814" spans="1:2">
      <c r="A44814" s="1">
        <v>2080100389067</v>
      </c>
      <c r="B44814" t="s">
        <v>42057</v>
      </c>
    </row>
    <row r="44815" spans="1:2">
      <c r="A44815" s="1">
        <v>2080100389074</v>
      </c>
      <c r="B44815" t="s">
        <v>42058</v>
      </c>
    </row>
    <row r="44816" spans="1:2">
      <c r="A44816" s="1">
        <v>2080100389081</v>
      </c>
      <c r="B44816" t="s">
        <v>42059</v>
      </c>
    </row>
    <row r="44817" spans="1:2">
      <c r="A44817" s="1">
        <v>2080100389098</v>
      </c>
      <c r="B44817" t="s">
        <v>42060</v>
      </c>
    </row>
    <row r="44818" spans="1:2">
      <c r="A44818" s="1">
        <v>2080100389104</v>
      </c>
      <c r="B44818" t="s">
        <v>42061</v>
      </c>
    </row>
    <row r="44819" spans="1:2">
      <c r="A44819" s="1">
        <v>2080100389111</v>
      </c>
      <c r="B44819" t="s">
        <v>42062</v>
      </c>
    </row>
    <row r="44820" spans="1:2">
      <c r="A44820" s="1">
        <v>2080100389128</v>
      </c>
      <c r="B44820" t="s">
        <v>42063</v>
      </c>
    </row>
    <row r="44821" spans="1:2">
      <c r="A44821" s="1">
        <v>2080100389135</v>
      </c>
      <c r="B44821" t="s">
        <v>42064</v>
      </c>
    </row>
    <row r="44822" spans="1:2">
      <c r="A44822" s="1">
        <v>2080100389142</v>
      </c>
      <c r="B44822" t="s">
        <v>42065</v>
      </c>
    </row>
    <row r="44823" spans="1:2">
      <c r="A44823" s="1">
        <v>2080100389159</v>
      </c>
      <c r="B44823" t="s">
        <v>42066</v>
      </c>
    </row>
    <row r="44824" spans="1:2">
      <c r="A44824" s="1">
        <v>2080100389166</v>
      </c>
      <c r="B44824" t="s">
        <v>42067</v>
      </c>
    </row>
    <row r="44825" spans="1:2">
      <c r="A44825" s="1">
        <v>2080100389173</v>
      </c>
      <c r="B44825" t="s">
        <v>42068</v>
      </c>
    </row>
    <row r="44826" spans="1:2">
      <c r="A44826" s="1">
        <v>2080100389180</v>
      </c>
      <c r="B44826" t="s">
        <v>42069</v>
      </c>
    </row>
    <row r="44827" spans="1:2">
      <c r="A44827" s="1">
        <v>2080100389197</v>
      </c>
      <c r="B44827" t="s">
        <v>42070</v>
      </c>
    </row>
    <row r="44828" spans="1:2">
      <c r="A44828" s="1">
        <v>2080100389203</v>
      </c>
      <c r="B44828" t="s">
        <v>42071</v>
      </c>
    </row>
    <row r="44829" spans="1:2">
      <c r="A44829" s="1">
        <v>2080100389210</v>
      </c>
      <c r="B44829" t="s">
        <v>42072</v>
      </c>
    </row>
    <row r="44830" spans="1:2">
      <c r="A44830" s="1">
        <v>2080100389227</v>
      </c>
      <c r="B44830" t="s">
        <v>42073</v>
      </c>
    </row>
    <row r="44831" spans="1:2">
      <c r="A44831" s="1">
        <v>2080100389234</v>
      </c>
      <c r="B44831" t="s">
        <v>42074</v>
      </c>
    </row>
    <row r="44832" spans="1:2">
      <c r="A44832" s="1">
        <v>2080100389241</v>
      </c>
      <c r="B44832" t="s">
        <v>42075</v>
      </c>
    </row>
    <row r="44833" spans="1:2">
      <c r="A44833" s="1">
        <v>2080100389258</v>
      </c>
      <c r="B44833" t="s">
        <v>42076</v>
      </c>
    </row>
    <row r="44834" spans="1:2">
      <c r="A44834" s="1">
        <v>2080100389265</v>
      </c>
      <c r="B44834" t="s">
        <v>42077</v>
      </c>
    </row>
    <row r="44835" spans="1:2">
      <c r="A44835" s="1">
        <v>2080100389272</v>
      </c>
      <c r="B44835" t="s">
        <v>42078</v>
      </c>
    </row>
    <row r="44836" spans="1:2">
      <c r="A44836" s="1">
        <v>2080100389289</v>
      </c>
      <c r="B44836" t="s">
        <v>42079</v>
      </c>
    </row>
    <row r="44837" spans="1:2">
      <c r="A44837" s="1">
        <v>2080100389296</v>
      </c>
      <c r="B44837" t="s">
        <v>42080</v>
      </c>
    </row>
    <row r="44838" spans="1:2">
      <c r="A44838" s="1">
        <v>2080100389302</v>
      </c>
      <c r="B44838" t="s">
        <v>42081</v>
      </c>
    </row>
    <row r="44839" spans="1:2">
      <c r="A44839" s="1">
        <v>2080100389319</v>
      </c>
      <c r="B44839" t="s">
        <v>42082</v>
      </c>
    </row>
    <row r="44840" spans="1:2">
      <c r="A44840" s="1">
        <v>2080100389326</v>
      </c>
      <c r="B44840" t="s">
        <v>42083</v>
      </c>
    </row>
    <row r="44841" spans="1:2">
      <c r="A44841" s="1">
        <v>2080100389333</v>
      </c>
      <c r="B44841" t="s">
        <v>42084</v>
      </c>
    </row>
    <row r="44842" spans="1:2">
      <c r="A44842" s="1">
        <v>2080100389340</v>
      </c>
      <c r="B44842" t="s">
        <v>42085</v>
      </c>
    </row>
    <row r="44843" spans="1:2">
      <c r="A44843" s="1">
        <v>2080100389357</v>
      </c>
      <c r="B44843" t="s">
        <v>42086</v>
      </c>
    </row>
    <row r="44844" spans="1:2">
      <c r="A44844" s="1">
        <v>2080100389364</v>
      </c>
      <c r="B44844" t="s">
        <v>42087</v>
      </c>
    </row>
    <row r="44845" spans="1:2">
      <c r="A44845" s="1">
        <v>2080100389371</v>
      </c>
      <c r="B44845" t="s">
        <v>42088</v>
      </c>
    </row>
    <row r="44846" spans="1:2">
      <c r="A44846" s="1">
        <v>2080100389388</v>
      </c>
      <c r="B44846" t="s">
        <v>42089</v>
      </c>
    </row>
    <row r="44847" spans="1:2">
      <c r="A44847" s="1">
        <v>2080100389395</v>
      </c>
      <c r="B44847" t="s">
        <v>42090</v>
      </c>
    </row>
    <row r="44848" spans="1:2">
      <c r="A44848" s="1">
        <v>2080100389401</v>
      </c>
      <c r="B44848" t="s">
        <v>42091</v>
      </c>
    </row>
    <row r="44849" spans="1:2">
      <c r="A44849" s="1">
        <v>2080100389418</v>
      </c>
      <c r="B44849" t="s">
        <v>42092</v>
      </c>
    </row>
    <row r="44850" spans="1:2">
      <c r="A44850" s="1">
        <v>2080100389425</v>
      </c>
      <c r="B44850" t="s">
        <v>42093</v>
      </c>
    </row>
    <row r="44851" spans="1:2">
      <c r="A44851" s="1">
        <v>2080100389432</v>
      </c>
      <c r="B44851" t="s">
        <v>42094</v>
      </c>
    </row>
    <row r="44852" spans="1:2">
      <c r="A44852" s="1">
        <v>2080100389449</v>
      </c>
      <c r="B44852" t="s">
        <v>42095</v>
      </c>
    </row>
    <row r="44853" spans="1:2">
      <c r="A44853" s="1">
        <v>2080100389456</v>
      </c>
      <c r="B44853" t="s">
        <v>42096</v>
      </c>
    </row>
    <row r="44854" spans="1:2">
      <c r="A44854" s="1">
        <v>2080100389463</v>
      </c>
      <c r="B44854" t="s">
        <v>42097</v>
      </c>
    </row>
    <row r="44855" spans="1:2">
      <c r="A44855" s="1">
        <v>2080100389470</v>
      </c>
      <c r="B44855" t="s">
        <v>42098</v>
      </c>
    </row>
    <row r="44856" spans="1:2">
      <c r="A44856" s="1">
        <v>2080100389487</v>
      </c>
      <c r="B44856" t="s">
        <v>42099</v>
      </c>
    </row>
    <row r="44857" spans="1:2">
      <c r="A44857" s="1">
        <v>2080100389494</v>
      </c>
      <c r="B44857" t="s">
        <v>42100</v>
      </c>
    </row>
    <row r="44858" spans="1:2">
      <c r="A44858" s="1">
        <v>2080100389500</v>
      </c>
      <c r="B44858" t="s">
        <v>42101</v>
      </c>
    </row>
    <row r="44859" spans="1:2">
      <c r="A44859" s="1">
        <v>2080100389517</v>
      </c>
      <c r="B44859" t="s">
        <v>42102</v>
      </c>
    </row>
    <row r="44860" spans="1:2">
      <c r="A44860" s="1">
        <v>2080100389524</v>
      </c>
      <c r="B44860" t="s">
        <v>42103</v>
      </c>
    </row>
    <row r="44861" spans="1:2">
      <c r="A44861" s="1">
        <v>2080100389531</v>
      </c>
      <c r="B44861" t="s">
        <v>42104</v>
      </c>
    </row>
    <row r="44862" spans="1:2">
      <c r="A44862" s="1">
        <v>2080100389548</v>
      </c>
      <c r="B44862" t="s">
        <v>42105</v>
      </c>
    </row>
    <row r="44863" spans="1:2">
      <c r="A44863" s="1">
        <v>2080100389555</v>
      </c>
      <c r="B44863" t="s">
        <v>42106</v>
      </c>
    </row>
    <row r="44864" spans="1:2">
      <c r="A44864" s="1">
        <v>2080100389562</v>
      </c>
      <c r="B44864" t="s">
        <v>42107</v>
      </c>
    </row>
    <row r="44865" spans="1:2">
      <c r="A44865" s="1">
        <v>2080100389579</v>
      </c>
      <c r="B44865" t="s">
        <v>42108</v>
      </c>
    </row>
    <row r="44866" spans="1:2">
      <c r="A44866" s="1">
        <v>2080100389586</v>
      </c>
      <c r="B44866" t="s">
        <v>42109</v>
      </c>
    </row>
    <row r="44867" spans="1:2">
      <c r="A44867" s="1">
        <v>2080100389593</v>
      </c>
      <c r="B44867" t="s">
        <v>42110</v>
      </c>
    </row>
    <row r="44868" spans="1:2">
      <c r="A44868" s="1">
        <v>2080100389609</v>
      </c>
      <c r="B44868" t="s">
        <v>42111</v>
      </c>
    </row>
    <row r="44869" spans="1:2">
      <c r="A44869" s="1">
        <v>2080100389616</v>
      </c>
      <c r="B44869" t="s">
        <v>42112</v>
      </c>
    </row>
    <row r="44870" spans="1:2">
      <c r="A44870" s="1">
        <v>2080100389623</v>
      </c>
      <c r="B44870" t="s">
        <v>42113</v>
      </c>
    </row>
    <row r="44871" spans="1:2">
      <c r="A44871" s="1">
        <v>2080100389630</v>
      </c>
      <c r="B44871" t="s">
        <v>42114</v>
      </c>
    </row>
    <row r="44872" spans="1:2">
      <c r="A44872" s="1">
        <v>2080100389647</v>
      </c>
      <c r="B44872" t="s">
        <v>42115</v>
      </c>
    </row>
    <row r="44873" spans="1:2">
      <c r="A44873" s="1">
        <v>2080100389654</v>
      </c>
      <c r="B44873" t="s">
        <v>42116</v>
      </c>
    </row>
    <row r="44874" spans="1:2">
      <c r="A44874" s="1">
        <v>2080100389661</v>
      </c>
      <c r="B44874" t="s">
        <v>42117</v>
      </c>
    </row>
    <row r="44875" spans="1:2">
      <c r="A44875" s="1">
        <v>2080100389678</v>
      </c>
      <c r="B44875" t="s">
        <v>42118</v>
      </c>
    </row>
    <row r="44876" spans="1:2">
      <c r="A44876" s="1">
        <v>2080100389685</v>
      </c>
      <c r="B44876" t="s">
        <v>42119</v>
      </c>
    </row>
    <row r="44877" spans="1:2">
      <c r="A44877" s="1">
        <v>2080100389692</v>
      </c>
      <c r="B44877" t="s">
        <v>42120</v>
      </c>
    </row>
    <row r="44878" spans="1:2">
      <c r="A44878" s="1">
        <v>2080100389708</v>
      </c>
      <c r="B44878" t="s">
        <v>42121</v>
      </c>
    </row>
    <row r="44879" spans="1:2">
      <c r="A44879" s="1">
        <v>2080100389715</v>
      </c>
      <c r="B44879" t="s">
        <v>42122</v>
      </c>
    </row>
    <row r="44880" spans="1:2">
      <c r="A44880" s="1">
        <v>2080100389722</v>
      </c>
      <c r="B44880" t="s">
        <v>42123</v>
      </c>
    </row>
    <row r="44881" spans="1:2">
      <c r="A44881" s="1">
        <v>2080100389739</v>
      </c>
      <c r="B44881" t="s">
        <v>42124</v>
      </c>
    </row>
    <row r="44882" spans="1:2">
      <c r="A44882" s="1">
        <v>2080100389746</v>
      </c>
      <c r="B44882" t="s">
        <v>42125</v>
      </c>
    </row>
    <row r="44883" spans="1:2">
      <c r="A44883" s="1">
        <v>2080100389753</v>
      </c>
      <c r="B44883" t="s">
        <v>42126</v>
      </c>
    </row>
    <row r="44884" spans="1:2">
      <c r="A44884" s="1">
        <v>2080100389760</v>
      </c>
      <c r="B44884" t="s">
        <v>42127</v>
      </c>
    </row>
    <row r="44885" spans="1:2">
      <c r="A44885" s="1">
        <v>2080100389777</v>
      </c>
      <c r="B44885" t="s">
        <v>42128</v>
      </c>
    </row>
    <row r="44886" spans="1:2">
      <c r="A44886" s="1">
        <v>2080100389784</v>
      </c>
      <c r="B44886" t="s">
        <v>42129</v>
      </c>
    </row>
    <row r="44887" spans="1:2">
      <c r="A44887" s="1">
        <v>2080100389791</v>
      </c>
      <c r="B44887" t="s">
        <v>42130</v>
      </c>
    </row>
    <row r="44888" spans="1:2">
      <c r="A44888" s="1">
        <v>2080100389807</v>
      </c>
      <c r="B44888" t="s">
        <v>42131</v>
      </c>
    </row>
    <row r="44889" spans="1:2">
      <c r="A44889" s="1">
        <v>2080100389814</v>
      </c>
      <c r="B44889" t="s">
        <v>42132</v>
      </c>
    </row>
    <row r="44890" spans="1:2">
      <c r="A44890" s="1">
        <v>2080100389821</v>
      </c>
      <c r="B44890" t="s">
        <v>42133</v>
      </c>
    </row>
    <row r="44891" spans="1:2">
      <c r="A44891" s="1">
        <v>2080100389838</v>
      </c>
      <c r="B44891" t="s">
        <v>42134</v>
      </c>
    </row>
    <row r="44892" spans="1:2">
      <c r="A44892" s="1">
        <v>2080100389845</v>
      </c>
      <c r="B44892" t="s">
        <v>42135</v>
      </c>
    </row>
    <row r="44893" spans="1:2">
      <c r="A44893" s="1">
        <v>2080100389852</v>
      </c>
      <c r="B44893" t="s">
        <v>42136</v>
      </c>
    </row>
    <row r="44894" spans="1:2">
      <c r="A44894" s="1">
        <v>2080100389869</v>
      </c>
      <c r="B44894" t="s">
        <v>42137</v>
      </c>
    </row>
    <row r="44895" spans="1:2">
      <c r="A44895" s="1">
        <v>2080100389876</v>
      </c>
      <c r="B44895" t="s">
        <v>42138</v>
      </c>
    </row>
    <row r="44896" spans="1:2">
      <c r="A44896" s="1">
        <v>2080100389883</v>
      </c>
      <c r="B44896" t="s">
        <v>42139</v>
      </c>
    </row>
    <row r="44897" spans="1:2">
      <c r="A44897" s="1">
        <v>2080100389890</v>
      </c>
      <c r="B44897" t="s">
        <v>42140</v>
      </c>
    </row>
    <row r="44898" spans="1:2">
      <c r="A44898" s="1">
        <v>2080100389906</v>
      </c>
      <c r="B44898" t="s">
        <v>42141</v>
      </c>
    </row>
    <row r="44899" spans="1:2">
      <c r="A44899" s="1">
        <v>2080100389913</v>
      </c>
      <c r="B44899" t="s">
        <v>42142</v>
      </c>
    </row>
    <row r="44900" spans="1:2">
      <c r="A44900" s="1">
        <v>2080100389920</v>
      </c>
      <c r="B44900" t="s">
        <v>42143</v>
      </c>
    </row>
    <row r="44901" spans="1:2">
      <c r="A44901" s="1">
        <v>2080100389937</v>
      </c>
      <c r="B44901" t="s">
        <v>42144</v>
      </c>
    </row>
    <row r="44902" spans="1:2">
      <c r="A44902" s="1">
        <v>2080100389944</v>
      </c>
      <c r="B44902" t="s">
        <v>42145</v>
      </c>
    </row>
    <row r="44903" spans="1:2">
      <c r="A44903" s="1">
        <v>2080100389951</v>
      </c>
      <c r="B44903" t="s">
        <v>42146</v>
      </c>
    </row>
    <row r="44904" spans="1:2">
      <c r="A44904" s="1">
        <v>2080100389968</v>
      </c>
      <c r="B44904" t="s">
        <v>42147</v>
      </c>
    </row>
    <row r="44905" spans="1:2">
      <c r="A44905" s="1">
        <v>2080100389975</v>
      </c>
      <c r="B44905" t="s">
        <v>42148</v>
      </c>
    </row>
    <row r="44906" spans="1:2">
      <c r="A44906" s="1">
        <v>2080100389982</v>
      </c>
      <c r="B44906" t="s">
        <v>42149</v>
      </c>
    </row>
    <row r="44907" spans="1:2">
      <c r="A44907" s="1">
        <v>2080100389999</v>
      </c>
      <c r="B44907" t="s">
        <v>42150</v>
      </c>
    </row>
    <row r="44908" spans="1:2">
      <c r="A44908" s="1">
        <v>2080100390001</v>
      </c>
      <c r="B44908" t="s">
        <v>42151</v>
      </c>
    </row>
    <row r="44909" spans="1:2">
      <c r="A44909" s="1">
        <v>2080100390018</v>
      </c>
      <c r="B44909" t="s">
        <v>42152</v>
      </c>
    </row>
    <row r="44910" spans="1:2">
      <c r="A44910" s="1">
        <v>2080100390025</v>
      </c>
      <c r="B44910" t="s">
        <v>42153</v>
      </c>
    </row>
    <row r="44911" spans="1:2">
      <c r="A44911" s="1">
        <v>2080100390032</v>
      </c>
      <c r="B44911" t="s">
        <v>42154</v>
      </c>
    </row>
    <row r="44912" spans="1:2">
      <c r="A44912" s="1">
        <v>2080100390049</v>
      </c>
      <c r="B44912" t="s">
        <v>42155</v>
      </c>
    </row>
    <row r="44913" spans="1:2">
      <c r="A44913" s="1">
        <v>2080100390056</v>
      </c>
      <c r="B44913" t="s">
        <v>42156</v>
      </c>
    </row>
    <row r="44914" spans="1:2">
      <c r="A44914" s="1">
        <v>2080100390063</v>
      </c>
      <c r="B44914" t="s">
        <v>42157</v>
      </c>
    </row>
    <row r="44915" spans="1:2">
      <c r="A44915" s="1">
        <v>2080100390070</v>
      </c>
      <c r="B44915" t="s">
        <v>42158</v>
      </c>
    </row>
    <row r="44916" spans="1:2">
      <c r="A44916" s="1">
        <v>2080100390087</v>
      </c>
      <c r="B44916" t="s">
        <v>42159</v>
      </c>
    </row>
    <row r="44917" spans="1:2">
      <c r="A44917" s="1">
        <v>2080100390094</v>
      </c>
      <c r="B44917" t="s">
        <v>42160</v>
      </c>
    </row>
    <row r="44918" spans="1:2">
      <c r="A44918" s="1">
        <v>2080100390100</v>
      </c>
      <c r="B44918" t="s">
        <v>42161</v>
      </c>
    </row>
    <row r="44919" spans="1:2">
      <c r="A44919" s="1">
        <v>2080100390117</v>
      </c>
      <c r="B44919" t="s">
        <v>42162</v>
      </c>
    </row>
    <row r="44920" spans="1:2">
      <c r="A44920" s="1">
        <v>2080100390124</v>
      </c>
      <c r="B44920" t="s">
        <v>42163</v>
      </c>
    </row>
    <row r="44921" spans="1:2">
      <c r="A44921" s="1">
        <v>2080100390131</v>
      </c>
      <c r="B44921" t="s">
        <v>42164</v>
      </c>
    </row>
    <row r="44922" spans="1:2">
      <c r="A44922" s="1">
        <v>2080100390148</v>
      </c>
      <c r="B44922" t="s">
        <v>42165</v>
      </c>
    </row>
    <row r="44923" spans="1:2">
      <c r="A44923" s="1">
        <v>2080100390155</v>
      </c>
      <c r="B44923" t="s">
        <v>42166</v>
      </c>
    </row>
    <row r="44924" spans="1:2">
      <c r="A44924" s="1">
        <v>2080100390162</v>
      </c>
      <c r="B44924" t="s">
        <v>42167</v>
      </c>
    </row>
    <row r="44925" spans="1:2">
      <c r="A44925" s="1">
        <v>2080100390179</v>
      </c>
      <c r="B44925" t="s">
        <v>42168</v>
      </c>
    </row>
    <row r="44926" spans="1:2">
      <c r="A44926" s="1">
        <v>2080100390186</v>
      </c>
      <c r="B44926" t="s">
        <v>42169</v>
      </c>
    </row>
    <row r="44927" spans="1:2">
      <c r="A44927" s="1">
        <v>2080100390193</v>
      </c>
      <c r="B44927" t="s">
        <v>42170</v>
      </c>
    </row>
    <row r="44928" spans="1:2">
      <c r="A44928" s="1">
        <v>2080100390209</v>
      </c>
      <c r="B44928" t="s">
        <v>42171</v>
      </c>
    </row>
    <row r="44929" spans="1:2">
      <c r="A44929" s="1">
        <v>2080100390216</v>
      </c>
      <c r="B44929" t="s">
        <v>42172</v>
      </c>
    </row>
    <row r="44930" spans="1:2">
      <c r="A44930" s="1">
        <v>2080100390223</v>
      </c>
      <c r="B44930" t="s">
        <v>42173</v>
      </c>
    </row>
    <row r="44931" spans="1:2">
      <c r="A44931" s="1">
        <v>2080100390230</v>
      </c>
      <c r="B44931" t="s">
        <v>42174</v>
      </c>
    </row>
    <row r="44932" spans="1:2">
      <c r="A44932" s="1">
        <v>2080100390247</v>
      </c>
      <c r="B44932" t="s">
        <v>42175</v>
      </c>
    </row>
    <row r="44933" spans="1:2">
      <c r="A44933" s="1">
        <v>2080100390254</v>
      </c>
      <c r="B44933" t="s">
        <v>42176</v>
      </c>
    </row>
    <row r="44934" spans="1:2">
      <c r="A44934" s="1">
        <v>2080100390261</v>
      </c>
      <c r="B44934" t="s">
        <v>42177</v>
      </c>
    </row>
    <row r="44935" spans="1:2">
      <c r="A44935" s="1">
        <v>2080100390278</v>
      </c>
      <c r="B44935" t="s">
        <v>42178</v>
      </c>
    </row>
    <row r="44936" spans="1:2">
      <c r="A44936" s="1">
        <v>2080100390285</v>
      </c>
      <c r="B44936" t="s">
        <v>42179</v>
      </c>
    </row>
    <row r="44937" spans="1:2">
      <c r="A44937" s="1">
        <v>2080100390292</v>
      </c>
      <c r="B44937" t="s">
        <v>42180</v>
      </c>
    </row>
    <row r="44938" spans="1:2">
      <c r="A44938" s="1">
        <v>2080100390308</v>
      </c>
      <c r="B44938" t="s">
        <v>42181</v>
      </c>
    </row>
    <row r="44939" spans="1:2">
      <c r="A44939" s="1">
        <v>2080100390315</v>
      </c>
      <c r="B44939" t="s">
        <v>42182</v>
      </c>
    </row>
    <row r="44940" spans="1:2">
      <c r="A44940" s="1">
        <v>2080100390322</v>
      </c>
      <c r="B44940" t="s">
        <v>42183</v>
      </c>
    </row>
    <row r="44941" spans="1:2">
      <c r="A44941" s="1">
        <v>2080100390339</v>
      </c>
      <c r="B44941" t="s">
        <v>42184</v>
      </c>
    </row>
    <row r="44942" spans="1:2">
      <c r="A44942" s="1">
        <v>2080100390346</v>
      </c>
      <c r="B44942" t="s">
        <v>42185</v>
      </c>
    </row>
    <row r="44943" spans="1:2">
      <c r="A44943" s="1">
        <v>2080100390353</v>
      </c>
      <c r="B44943" t="s">
        <v>42186</v>
      </c>
    </row>
    <row r="44944" spans="1:2">
      <c r="A44944" s="1">
        <v>2080100390360</v>
      </c>
      <c r="B44944" t="s">
        <v>42187</v>
      </c>
    </row>
    <row r="44945" spans="1:2">
      <c r="A44945" s="1">
        <v>2080100390377</v>
      </c>
      <c r="B44945" t="s">
        <v>42188</v>
      </c>
    </row>
    <row r="44946" spans="1:2">
      <c r="A44946" s="1">
        <v>2080100390384</v>
      </c>
      <c r="B44946" t="s">
        <v>42189</v>
      </c>
    </row>
    <row r="44947" spans="1:2">
      <c r="A44947" s="1">
        <v>2080100390391</v>
      </c>
      <c r="B44947" t="s">
        <v>42190</v>
      </c>
    </row>
    <row r="44948" spans="1:2">
      <c r="A44948" s="1">
        <v>2080100390407</v>
      </c>
      <c r="B44948" t="s">
        <v>42191</v>
      </c>
    </row>
    <row r="44949" spans="1:2">
      <c r="A44949" s="1">
        <v>2080100390414</v>
      </c>
      <c r="B44949" t="s">
        <v>42192</v>
      </c>
    </row>
    <row r="44950" spans="1:2">
      <c r="A44950" s="1">
        <v>2080100390421</v>
      </c>
      <c r="B44950" t="s">
        <v>42193</v>
      </c>
    </row>
    <row r="44951" spans="1:2">
      <c r="A44951" s="1">
        <v>2080100390438</v>
      </c>
      <c r="B44951" t="s">
        <v>42194</v>
      </c>
    </row>
    <row r="44952" spans="1:2">
      <c r="A44952" s="1">
        <v>2080100390445</v>
      </c>
      <c r="B44952" t="s">
        <v>42195</v>
      </c>
    </row>
    <row r="44953" spans="1:2">
      <c r="A44953" s="1">
        <v>2080100390452</v>
      </c>
      <c r="B44953" t="s">
        <v>42196</v>
      </c>
    </row>
    <row r="44954" spans="1:2">
      <c r="A44954" s="1">
        <v>2080100390469</v>
      </c>
      <c r="B44954" t="s">
        <v>42197</v>
      </c>
    </row>
    <row r="44955" spans="1:2">
      <c r="A44955" s="1">
        <v>2080100390476</v>
      </c>
      <c r="B44955" t="s">
        <v>42198</v>
      </c>
    </row>
    <row r="44956" spans="1:2">
      <c r="A44956" s="1">
        <v>2080100390483</v>
      </c>
      <c r="B44956" t="s">
        <v>42199</v>
      </c>
    </row>
    <row r="44957" spans="1:2">
      <c r="A44957" s="1">
        <v>2080100390490</v>
      </c>
      <c r="B44957" t="s">
        <v>42200</v>
      </c>
    </row>
    <row r="44958" spans="1:2">
      <c r="A44958" s="1">
        <v>2080100390506</v>
      </c>
      <c r="B44958" t="s">
        <v>42201</v>
      </c>
    </row>
    <row r="44959" spans="1:2">
      <c r="A44959" s="1">
        <v>2080100390513</v>
      </c>
      <c r="B44959" t="s">
        <v>42202</v>
      </c>
    </row>
    <row r="44960" spans="1:2">
      <c r="A44960" s="1">
        <v>2080100390520</v>
      </c>
      <c r="B44960" t="s">
        <v>42203</v>
      </c>
    </row>
    <row r="44961" spans="1:2">
      <c r="A44961" s="1">
        <v>2080100390537</v>
      </c>
      <c r="B44961" t="s">
        <v>42204</v>
      </c>
    </row>
    <row r="44962" spans="1:2">
      <c r="A44962" s="1">
        <v>2080100390544</v>
      </c>
      <c r="B44962" t="s">
        <v>42205</v>
      </c>
    </row>
    <row r="44963" spans="1:2">
      <c r="A44963" s="1">
        <v>2080100390551</v>
      </c>
      <c r="B44963" t="s">
        <v>42206</v>
      </c>
    </row>
    <row r="44964" spans="1:2">
      <c r="A44964" s="1">
        <v>2080100390568</v>
      </c>
      <c r="B44964" t="s">
        <v>42207</v>
      </c>
    </row>
    <row r="44965" spans="1:2">
      <c r="A44965" s="1">
        <v>2080100390575</v>
      </c>
      <c r="B44965" t="s">
        <v>42208</v>
      </c>
    </row>
    <row r="44966" spans="1:2">
      <c r="A44966" s="1">
        <v>2080100390582</v>
      </c>
      <c r="B44966" t="s">
        <v>42209</v>
      </c>
    </row>
    <row r="44967" spans="1:2">
      <c r="A44967" s="1">
        <v>2080100390599</v>
      </c>
      <c r="B44967" t="s">
        <v>42210</v>
      </c>
    </row>
    <row r="44968" spans="1:2">
      <c r="A44968" s="1">
        <v>2080100390605</v>
      </c>
      <c r="B44968" t="s">
        <v>42211</v>
      </c>
    </row>
    <row r="44969" spans="1:2">
      <c r="A44969" s="1">
        <v>2080100390612</v>
      </c>
      <c r="B44969" t="s">
        <v>42212</v>
      </c>
    </row>
    <row r="44970" spans="1:2">
      <c r="A44970" s="1">
        <v>2080100390629</v>
      </c>
      <c r="B44970" t="s">
        <v>42213</v>
      </c>
    </row>
    <row r="44971" spans="1:2">
      <c r="A44971" s="1">
        <v>2080100390636</v>
      </c>
      <c r="B44971" t="s">
        <v>42214</v>
      </c>
    </row>
    <row r="44972" spans="1:2">
      <c r="A44972" s="1">
        <v>2080100390643</v>
      </c>
      <c r="B44972" t="s">
        <v>42215</v>
      </c>
    </row>
    <row r="44973" spans="1:2">
      <c r="A44973" s="1">
        <v>2080100390650</v>
      </c>
      <c r="B44973" t="s">
        <v>42216</v>
      </c>
    </row>
    <row r="44974" spans="1:2">
      <c r="A44974" s="1">
        <v>2080100390667</v>
      </c>
      <c r="B44974" t="s">
        <v>42217</v>
      </c>
    </row>
    <row r="44975" spans="1:2">
      <c r="A44975" s="1">
        <v>2080100390674</v>
      </c>
      <c r="B44975" t="s">
        <v>42218</v>
      </c>
    </row>
    <row r="44976" spans="1:2">
      <c r="A44976" s="1">
        <v>2080100390681</v>
      </c>
      <c r="B44976" t="s">
        <v>42219</v>
      </c>
    </row>
    <row r="44977" spans="1:2">
      <c r="A44977" s="1">
        <v>2080100390698</v>
      </c>
      <c r="B44977" t="s">
        <v>42220</v>
      </c>
    </row>
    <row r="44978" spans="1:2">
      <c r="A44978" s="1">
        <v>2080100390704</v>
      </c>
      <c r="B44978" t="s">
        <v>42221</v>
      </c>
    </row>
    <row r="44979" spans="1:2">
      <c r="A44979" s="1">
        <v>2080100390711</v>
      </c>
      <c r="B44979" t="s">
        <v>42222</v>
      </c>
    </row>
    <row r="44980" spans="1:2">
      <c r="A44980" s="1">
        <v>2080100390728</v>
      </c>
      <c r="B44980" t="s">
        <v>42223</v>
      </c>
    </row>
    <row r="44981" spans="1:2">
      <c r="A44981" s="1">
        <v>2080100390735</v>
      </c>
      <c r="B44981" t="s">
        <v>42224</v>
      </c>
    </row>
    <row r="44982" spans="1:2">
      <c r="A44982" s="1">
        <v>2080100390742</v>
      </c>
      <c r="B44982" t="s">
        <v>42225</v>
      </c>
    </row>
    <row r="44983" spans="1:2">
      <c r="A44983" s="1">
        <v>2080100390759</v>
      </c>
      <c r="B44983" t="s">
        <v>42226</v>
      </c>
    </row>
    <row r="44984" spans="1:2">
      <c r="A44984" s="1">
        <v>2080100390766</v>
      </c>
      <c r="B44984" t="s">
        <v>42227</v>
      </c>
    </row>
    <row r="44985" spans="1:2">
      <c r="A44985" s="1">
        <v>2080100390773</v>
      </c>
      <c r="B44985" t="s">
        <v>42228</v>
      </c>
    </row>
    <row r="44986" spans="1:2">
      <c r="A44986" s="1">
        <v>2080100390780</v>
      </c>
      <c r="B44986" t="s">
        <v>42229</v>
      </c>
    </row>
    <row r="44987" spans="1:2">
      <c r="A44987" s="1">
        <v>2080100390797</v>
      </c>
      <c r="B44987" t="s">
        <v>42230</v>
      </c>
    </row>
    <row r="44988" spans="1:2">
      <c r="A44988" s="1">
        <v>2080100390803</v>
      </c>
      <c r="B44988" t="s">
        <v>42231</v>
      </c>
    </row>
    <row r="44989" spans="1:2">
      <c r="A44989" s="1">
        <v>2080100390810</v>
      </c>
      <c r="B44989" t="s">
        <v>42232</v>
      </c>
    </row>
    <row r="44990" spans="1:2">
      <c r="A44990" s="1">
        <v>2080100390827</v>
      </c>
      <c r="B44990" t="s">
        <v>42233</v>
      </c>
    </row>
    <row r="44991" spans="1:2">
      <c r="A44991" s="1">
        <v>2080100390834</v>
      </c>
      <c r="B44991" t="s">
        <v>42234</v>
      </c>
    </row>
    <row r="44992" spans="1:2">
      <c r="A44992" s="1">
        <v>2080100390841</v>
      </c>
      <c r="B44992" t="s">
        <v>42235</v>
      </c>
    </row>
    <row r="44993" spans="1:2">
      <c r="A44993" s="1">
        <v>2080100390858</v>
      </c>
      <c r="B44993" t="s">
        <v>42236</v>
      </c>
    </row>
    <row r="44994" spans="1:2">
      <c r="A44994" s="1">
        <v>2080100390865</v>
      </c>
      <c r="B44994" t="s">
        <v>42237</v>
      </c>
    </row>
    <row r="44995" spans="1:2">
      <c r="A44995" s="1">
        <v>2080100390872</v>
      </c>
      <c r="B44995" t="s">
        <v>42238</v>
      </c>
    </row>
    <row r="44996" spans="1:2">
      <c r="A44996" s="1">
        <v>2080100390889</v>
      </c>
      <c r="B44996" t="s">
        <v>42239</v>
      </c>
    </row>
    <row r="44997" spans="1:2">
      <c r="A44997" s="1">
        <v>2080100390896</v>
      </c>
      <c r="B44997" t="s">
        <v>42240</v>
      </c>
    </row>
    <row r="44998" spans="1:2">
      <c r="A44998" s="1">
        <v>2080100390902</v>
      </c>
      <c r="B44998" t="s">
        <v>42241</v>
      </c>
    </row>
    <row r="44999" spans="1:2">
      <c r="A44999" s="1">
        <v>2080100390919</v>
      </c>
      <c r="B44999" t="s">
        <v>42242</v>
      </c>
    </row>
    <row r="45000" spans="1:2">
      <c r="A45000" s="1">
        <v>2080100390926</v>
      </c>
      <c r="B45000" t="s">
        <v>42243</v>
      </c>
    </row>
    <row r="45001" spans="1:2">
      <c r="A45001" s="1">
        <v>2080100390933</v>
      </c>
      <c r="B45001" t="s">
        <v>42244</v>
      </c>
    </row>
    <row r="45002" spans="1:2">
      <c r="A45002" s="1">
        <v>2080100390940</v>
      </c>
      <c r="B45002" t="s">
        <v>42245</v>
      </c>
    </row>
    <row r="45003" spans="1:2">
      <c r="A45003" s="1">
        <v>2080100390957</v>
      </c>
      <c r="B45003" t="s">
        <v>42246</v>
      </c>
    </row>
    <row r="45004" spans="1:2">
      <c r="A45004" s="1">
        <v>2080100390964</v>
      </c>
      <c r="B45004" t="s">
        <v>42247</v>
      </c>
    </row>
    <row r="45005" spans="1:2">
      <c r="A45005" s="1">
        <v>2080100390971</v>
      </c>
      <c r="B45005" t="s">
        <v>42248</v>
      </c>
    </row>
    <row r="45006" spans="1:2">
      <c r="A45006" s="1">
        <v>2080100390988</v>
      </c>
      <c r="B45006" t="s">
        <v>42249</v>
      </c>
    </row>
    <row r="45007" spans="1:2">
      <c r="A45007" s="1">
        <v>2080100390995</v>
      </c>
      <c r="B45007" t="s">
        <v>42250</v>
      </c>
    </row>
    <row r="45008" spans="1:2">
      <c r="A45008" s="1">
        <v>2080100391008</v>
      </c>
      <c r="B45008" t="s">
        <v>42251</v>
      </c>
    </row>
    <row r="45009" spans="1:2">
      <c r="A45009" s="1">
        <v>2080100391015</v>
      </c>
      <c r="B45009" t="s">
        <v>42252</v>
      </c>
    </row>
    <row r="45010" spans="1:2">
      <c r="A45010" s="1">
        <v>2080100391022</v>
      </c>
      <c r="B45010" t="s">
        <v>42253</v>
      </c>
    </row>
    <row r="45011" spans="1:2">
      <c r="A45011" s="1">
        <v>2080100391039</v>
      </c>
      <c r="B45011" t="s">
        <v>42254</v>
      </c>
    </row>
    <row r="45012" spans="1:2">
      <c r="A45012" s="1">
        <v>2080100391046</v>
      </c>
      <c r="B45012" t="s">
        <v>42255</v>
      </c>
    </row>
    <row r="45013" spans="1:2">
      <c r="A45013" s="1">
        <v>2080100391053</v>
      </c>
      <c r="B45013" t="s">
        <v>42256</v>
      </c>
    </row>
    <row r="45014" spans="1:2">
      <c r="A45014" s="1">
        <v>2080100391060</v>
      </c>
      <c r="B45014" t="s">
        <v>42257</v>
      </c>
    </row>
    <row r="45015" spans="1:2">
      <c r="A45015" s="1">
        <v>2080100391077</v>
      </c>
      <c r="B45015" t="s">
        <v>42258</v>
      </c>
    </row>
    <row r="45016" spans="1:2">
      <c r="A45016" s="1">
        <v>2080100391084</v>
      </c>
      <c r="B45016" t="s">
        <v>42259</v>
      </c>
    </row>
    <row r="45017" spans="1:2">
      <c r="A45017" s="1">
        <v>2080100391091</v>
      </c>
      <c r="B45017" t="s">
        <v>42260</v>
      </c>
    </row>
    <row r="45018" spans="1:2">
      <c r="A45018" s="1">
        <v>2080100391107</v>
      </c>
      <c r="B45018" t="s">
        <v>42261</v>
      </c>
    </row>
    <row r="45019" spans="1:2">
      <c r="A45019" s="1">
        <v>2080100391114</v>
      </c>
      <c r="B45019" t="s">
        <v>42262</v>
      </c>
    </row>
    <row r="45020" spans="1:2">
      <c r="A45020" s="1">
        <v>2080100391121</v>
      </c>
      <c r="B45020" t="s">
        <v>42263</v>
      </c>
    </row>
    <row r="45021" spans="1:2">
      <c r="A45021" s="1">
        <v>2080100391138</v>
      </c>
      <c r="B45021" t="s">
        <v>42264</v>
      </c>
    </row>
    <row r="45022" spans="1:2">
      <c r="A45022" s="1">
        <v>2080100391145</v>
      </c>
      <c r="B45022" t="s">
        <v>42265</v>
      </c>
    </row>
    <row r="45023" spans="1:2">
      <c r="A45023" s="1">
        <v>2080100391152</v>
      </c>
      <c r="B45023" t="s">
        <v>42266</v>
      </c>
    </row>
    <row r="45024" spans="1:2">
      <c r="A45024" s="1">
        <v>2080100391169</v>
      </c>
      <c r="B45024" t="s">
        <v>42267</v>
      </c>
    </row>
    <row r="45025" spans="1:2">
      <c r="A45025" s="1">
        <v>2080100391176</v>
      </c>
      <c r="B45025" t="s">
        <v>42268</v>
      </c>
    </row>
    <row r="45026" spans="1:2">
      <c r="A45026" s="1">
        <v>2080100391183</v>
      </c>
      <c r="B45026" t="s">
        <v>42269</v>
      </c>
    </row>
    <row r="45027" spans="1:2">
      <c r="A45027" s="1">
        <v>2080100391190</v>
      </c>
      <c r="B45027" t="s">
        <v>26780</v>
      </c>
    </row>
    <row r="45028" spans="1:2">
      <c r="A45028" s="1">
        <v>2080100391206</v>
      </c>
      <c r="B45028" t="s">
        <v>42270</v>
      </c>
    </row>
    <row r="45029" spans="1:2">
      <c r="A45029" s="1">
        <v>2080100391213</v>
      </c>
      <c r="B45029" t="s">
        <v>42271</v>
      </c>
    </row>
    <row r="45030" spans="1:2">
      <c r="A45030" s="1">
        <v>2080100391220</v>
      </c>
      <c r="B45030" t="s">
        <v>42272</v>
      </c>
    </row>
    <row r="45031" spans="1:2">
      <c r="A45031" s="1">
        <v>2080100391237</v>
      </c>
      <c r="B45031" t="s">
        <v>42273</v>
      </c>
    </row>
    <row r="45032" spans="1:2">
      <c r="A45032" s="1">
        <v>2080100391244</v>
      </c>
      <c r="B45032" t="s">
        <v>42274</v>
      </c>
    </row>
    <row r="45033" spans="1:2">
      <c r="A45033" s="1">
        <v>2080100391251</v>
      </c>
      <c r="B45033" t="s">
        <v>42275</v>
      </c>
    </row>
    <row r="45034" spans="1:2">
      <c r="A45034" s="1">
        <v>2080100391268</v>
      </c>
      <c r="B45034" t="s">
        <v>42276</v>
      </c>
    </row>
    <row r="45035" spans="1:2">
      <c r="A45035" s="1">
        <v>2080100391275</v>
      </c>
      <c r="B45035" t="s">
        <v>42277</v>
      </c>
    </row>
    <row r="45036" spans="1:2">
      <c r="A45036" s="1">
        <v>2080100391282</v>
      </c>
      <c r="B45036" t="s">
        <v>42278</v>
      </c>
    </row>
    <row r="45037" spans="1:2">
      <c r="A45037" s="1">
        <v>2080100391299</v>
      </c>
      <c r="B45037" t="s">
        <v>42279</v>
      </c>
    </row>
    <row r="45038" spans="1:2">
      <c r="A45038" s="1">
        <v>2080100391305</v>
      </c>
      <c r="B45038" t="s">
        <v>42280</v>
      </c>
    </row>
    <row r="45039" spans="1:2">
      <c r="A45039" s="1">
        <v>2080100391312</v>
      </c>
      <c r="B45039" t="s">
        <v>42281</v>
      </c>
    </row>
    <row r="45040" spans="1:2">
      <c r="A45040" s="1">
        <v>2080100391329</v>
      </c>
      <c r="B45040" t="s">
        <v>42282</v>
      </c>
    </row>
    <row r="45041" spans="1:2">
      <c r="A45041" s="1">
        <v>2080100391336</v>
      </c>
      <c r="B45041" t="s">
        <v>42283</v>
      </c>
    </row>
    <row r="45042" spans="1:2">
      <c r="A45042" s="1">
        <v>2080100391343</v>
      </c>
      <c r="B45042" t="s">
        <v>42284</v>
      </c>
    </row>
    <row r="45043" spans="1:2">
      <c r="A45043" s="1">
        <v>2080100391350</v>
      </c>
      <c r="B45043" t="s">
        <v>42285</v>
      </c>
    </row>
    <row r="45044" spans="1:2">
      <c r="A45044" s="1">
        <v>2080100391367</v>
      </c>
      <c r="B45044" t="s">
        <v>42286</v>
      </c>
    </row>
    <row r="45045" spans="1:2">
      <c r="A45045" s="1">
        <v>2080100391374</v>
      </c>
      <c r="B45045" t="s">
        <v>42287</v>
      </c>
    </row>
    <row r="45046" spans="1:2">
      <c r="A45046" s="1">
        <v>2080100391381</v>
      </c>
      <c r="B45046" t="s">
        <v>42288</v>
      </c>
    </row>
    <row r="45047" spans="1:2">
      <c r="A45047" s="1">
        <v>2080100391398</v>
      </c>
      <c r="B45047" t="s">
        <v>42289</v>
      </c>
    </row>
    <row r="45048" spans="1:2">
      <c r="A45048" s="1">
        <v>2080100391404</v>
      </c>
      <c r="B45048" t="s">
        <v>42290</v>
      </c>
    </row>
    <row r="45049" spans="1:2">
      <c r="A45049" s="1">
        <v>2080100391411</v>
      </c>
      <c r="B45049" t="s">
        <v>42291</v>
      </c>
    </row>
    <row r="45050" spans="1:2">
      <c r="A45050" s="1">
        <v>2080100391428</v>
      </c>
      <c r="B45050" t="s">
        <v>42292</v>
      </c>
    </row>
    <row r="45051" spans="1:2">
      <c r="A45051" s="1">
        <v>2080100391435</v>
      </c>
      <c r="B45051" t="s">
        <v>42293</v>
      </c>
    </row>
    <row r="45052" spans="1:2">
      <c r="A45052" s="1">
        <v>2080100391442</v>
      </c>
      <c r="B45052" t="s">
        <v>42294</v>
      </c>
    </row>
    <row r="45053" spans="1:2">
      <c r="A45053" s="1">
        <v>2080100391459</v>
      </c>
      <c r="B45053" t="s">
        <v>42295</v>
      </c>
    </row>
    <row r="45054" spans="1:2">
      <c r="A45054" s="1">
        <v>2080100391466</v>
      </c>
      <c r="B45054" t="s">
        <v>42296</v>
      </c>
    </row>
    <row r="45055" spans="1:2">
      <c r="A45055" s="1">
        <v>2080100391473</v>
      </c>
      <c r="B45055" t="s">
        <v>42297</v>
      </c>
    </row>
    <row r="45056" spans="1:2">
      <c r="A45056" s="1">
        <v>2080100391480</v>
      </c>
      <c r="B45056" t="s">
        <v>42298</v>
      </c>
    </row>
    <row r="45057" spans="1:2">
      <c r="A45057" s="1">
        <v>2080100391497</v>
      </c>
      <c r="B45057" t="s">
        <v>42299</v>
      </c>
    </row>
    <row r="45058" spans="1:2">
      <c r="A45058" s="1">
        <v>2080100391503</v>
      </c>
      <c r="B45058" t="s">
        <v>42300</v>
      </c>
    </row>
    <row r="45059" spans="1:2">
      <c r="A45059" s="1">
        <v>2080100391510</v>
      </c>
      <c r="B45059" t="s">
        <v>42301</v>
      </c>
    </row>
    <row r="45060" spans="1:2">
      <c r="A45060" s="1">
        <v>2080100391527</v>
      </c>
      <c r="B45060" t="s">
        <v>42302</v>
      </c>
    </row>
    <row r="45061" spans="1:2">
      <c r="A45061" s="1">
        <v>2080100391534</v>
      </c>
      <c r="B45061" t="s">
        <v>42303</v>
      </c>
    </row>
    <row r="45062" spans="1:2">
      <c r="A45062" s="1">
        <v>2080100391541</v>
      </c>
      <c r="B45062" t="s">
        <v>42304</v>
      </c>
    </row>
    <row r="45063" spans="1:2">
      <c r="A45063" s="1">
        <v>2080100391558</v>
      </c>
      <c r="B45063" t="s">
        <v>26781</v>
      </c>
    </row>
    <row r="45064" spans="1:2">
      <c r="A45064" s="1">
        <v>2080100391565</v>
      </c>
      <c r="B45064" t="s">
        <v>42305</v>
      </c>
    </row>
    <row r="45065" spans="1:2">
      <c r="A45065" s="1">
        <v>2080100391572</v>
      </c>
      <c r="B45065" t="s">
        <v>42306</v>
      </c>
    </row>
    <row r="45066" spans="1:2">
      <c r="A45066" s="1">
        <v>2080100391589</v>
      </c>
      <c r="B45066" t="s">
        <v>42307</v>
      </c>
    </row>
    <row r="45067" spans="1:2">
      <c r="A45067" s="1">
        <v>2080100391596</v>
      </c>
      <c r="B45067" t="s">
        <v>42308</v>
      </c>
    </row>
    <row r="45068" spans="1:2">
      <c r="A45068" s="1">
        <v>2080100391602</v>
      </c>
      <c r="B45068" t="s">
        <v>42309</v>
      </c>
    </row>
    <row r="45069" spans="1:2">
      <c r="A45069" s="1">
        <v>2080100391619</v>
      </c>
      <c r="B45069" t="s">
        <v>42310</v>
      </c>
    </row>
    <row r="45070" spans="1:2">
      <c r="A45070" s="1">
        <v>2080100391626</v>
      </c>
      <c r="B45070" t="s">
        <v>42311</v>
      </c>
    </row>
    <row r="45071" spans="1:2">
      <c r="A45071" s="1">
        <v>2080100391633</v>
      </c>
      <c r="B45071" t="s">
        <v>42312</v>
      </c>
    </row>
    <row r="45072" spans="1:2">
      <c r="A45072" s="1">
        <v>2080100391640</v>
      </c>
      <c r="B45072" t="s">
        <v>42313</v>
      </c>
    </row>
    <row r="45073" spans="1:2">
      <c r="A45073" s="1">
        <v>2080100391657</v>
      </c>
      <c r="B45073" t="s">
        <v>42314</v>
      </c>
    </row>
    <row r="45074" spans="1:2">
      <c r="A45074" s="1">
        <v>2080100391664</v>
      </c>
      <c r="B45074" t="s">
        <v>42315</v>
      </c>
    </row>
    <row r="45075" spans="1:2">
      <c r="A45075" s="1">
        <v>2080100391671</v>
      </c>
      <c r="B45075" t="s">
        <v>42316</v>
      </c>
    </row>
    <row r="45076" spans="1:2">
      <c r="A45076" s="1">
        <v>2080100391688</v>
      </c>
      <c r="B45076" t="s">
        <v>42317</v>
      </c>
    </row>
    <row r="45077" spans="1:2">
      <c r="A45077" s="1">
        <v>2080100391695</v>
      </c>
      <c r="B45077" t="s">
        <v>42318</v>
      </c>
    </row>
    <row r="45078" spans="1:2">
      <c r="A45078" s="1">
        <v>2080100391701</v>
      </c>
      <c r="B45078" t="s">
        <v>42319</v>
      </c>
    </row>
    <row r="45079" spans="1:2">
      <c r="A45079" s="1">
        <v>2080100391718</v>
      </c>
      <c r="B45079" t="s">
        <v>42320</v>
      </c>
    </row>
    <row r="45080" spans="1:2">
      <c r="A45080" s="1">
        <v>2080100391725</v>
      </c>
      <c r="B45080" t="s">
        <v>42321</v>
      </c>
    </row>
    <row r="45081" spans="1:2">
      <c r="A45081" s="1">
        <v>2080100391732</v>
      </c>
      <c r="B45081" t="s">
        <v>42322</v>
      </c>
    </row>
    <row r="45082" spans="1:2">
      <c r="A45082" s="1">
        <v>2080100391749</v>
      </c>
      <c r="B45082" t="s">
        <v>42323</v>
      </c>
    </row>
    <row r="45083" spans="1:2">
      <c r="A45083" s="1">
        <v>2080100391756</v>
      </c>
      <c r="B45083" t="s">
        <v>42324</v>
      </c>
    </row>
    <row r="45084" spans="1:2">
      <c r="A45084" s="1">
        <v>2080100391763</v>
      </c>
      <c r="B45084" t="s">
        <v>42325</v>
      </c>
    </row>
    <row r="45085" spans="1:2">
      <c r="A45085" s="1">
        <v>2080100391770</v>
      </c>
      <c r="B45085" t="s">
        <v>42326</v>
      </c>
    </row>
    <row r="45086" spans="1:2">
      <c r="A45086" s="1">
        <v>2080100391787</v>
      </c>
      <c r="B45086" t="s">
        <v>42327</v>
      </c>
    </row>
    <row r="45087" spans="1:2">
      <c r="A45087" s="1">
        <v>2080100391794</v>
      </c>
      <c r="B45087" t="s">
        <v>42328</v>
      </c>
    </row>
    <row r="45088" spans="1:2">
      <c r="A45088" s="1">
        <v>2080100391800</v>
      </c>
      <c r="B45088" t="s">
        <v>42329</v>
      </c>
    </row>
    <row r="45089" spans="1:2">
      <c r="A45089" s="1">
        <v>2080100391817</v>
      </c>
      <c r="B45089" t="s">
        <v>42330</v>
      </c>
    </row>
    <row r="45090" spans="1:2">
      <c r="A45090" s="1">
        <v>2080100391824</v>
      </c>
      <c r="B45090" t="s">
        <v>42331</v>
      </c>
    </row>
    <row r="45091" spans="1:2">
      <c r="A45091" s="1">
        <v>2080100391831</v>
      </c>
      <c r="B45091" t="s">
        <v>42332</v>
      </c>
    </row>
    <row r="45092" spans="1:2">
      <c r="A45092" s="1">
        <v>2080100391848</v>
      </c>
      <c r="B45092" t="s">
        <v>42333</v>
      </c>
    </row>
    <row r="45093" spans="1:2">
      <c r="A45093" s="1">
        <v>2080100391855</v>
      </c>
      <c r="B45093" t="s">
        <v>42334</v>
      </c>
    </row>
    <row r="45094" spans="1:2">
      <c r="A45094" s="1">
        <v>2080100391862</v>
      </c>
      <c r="B45094" t="s">
        <v>42335</v>
      </c>
    </row>
    <row r="45095" spans="1:2">
      <c r="A45095" s="1">
        <v>2080100391879</v>
      </c>
      <c r="B45095" t="s">
        <v>42336</v>
      </c>
    </row>
    <row r="45096" spans="1:2">
      <c r="A45096" s="1">
        <v>2080100391886</v>
      </c>
      <c r="B45096" t="s">
        <v>42337</v>
      </c>
    </row>
    <row r="45097" spans="1:2">
      <c r="A45097" s="1">
        <v>2080100391893</v>
      </c>
      <c r="B45097" t="s">
        <v>42338</v>
      </c>
    </row>
    <row r="45098" spans="1:2">
      <c r="A45098" s="1">
        <v>2080100391909</v>
      </c>
      <c r="B45098" t="s">
        <v>42339</v>
      </c>
    </row>
    <row r="45099" spans="1:2">
      <c r="A45099" s="1">
        <v>2080100391916</v>
      </c>
      <c r="B45099" t="s">
        <v>42340</v>
      </c>
    </row>
    <row r="45100" spans="1:2">
      <c r="A45100" s="1">
        <v>2080100391923</v>
      </c>
      <c r="B45100" t="s">
        <v>42341</v>
      </c>
    </row>
    <row r="45101" spans="1:2">
      <c r="A45101" s="1">
        <v>2080100391930</v>
      </c>
      <c r="B45101" t="s">
        <v>42342</v>
      </c>
    </row>
    <row r="45102" spans="1:2">
      <c r="A45102" s="1">
        <v>2080100391947</v>
      </c>
      <c r="B45102" t="s">
        <v>42343</v>
      </c>
    </row>
    <row r="45103" spans="1:2">
      <c r="A45103" s="1">
        <v>2080100391954</v>
      </c>
      <c r="B45103" t="s">
        <v>42344</v>
      </c>
    </row>
    <row r="45104" spans="1:2">
      <c r="A45104" s="1">
        <v>2080100391961</v>
      </c>
      <c r="B45104" t="s">
        <v>42345</v>
      </c>
    </row>
    <row r="45105" spans="1:2">
      <c r="A45105" s="1">
        <v>2080100391978</v>
      </c>
      <c r="B45105" t="s">
        <v>42346</v>
      </c>
    </row>
    <row r="45106" spans="1:2">
      <c r="A45106" s="1">
        <v>2080100391985</v>
      </c>
      <c r="B45106" t="s">
        <v>42347</v>
      </c>
    </row>
    <row r="45107" spans="1:2">
      <c r="A45107" s="1">
        <v>2080100391992</v>
      </c>
      <c r="B45107" t="s">
        <v>42348</v>
      </c>
    </row>
    <row r="45108" spans="1:2">
      <c r="A45108" s="1">
        <v>2080100392005</v>
      </c>
      <c r="B45108" t="s">
        <v>42349</v>
      </c>
    </row>
    <row r="45109" spans="1:2">
      <c r="A45109" s="1">
        <v>2080100392012</v>
      </c>
      <c r="B45109" t="s">
        <v>42350</v>
      </c>
    </row>
    <row r="45110" spans="1:2">
      <c r="A45110" s="1">
        <v>2080100392029</v>
      </c>
      <c r="B45110" t="s">
        <v>42351</v>
      </c>
    </row>
    <row r="45111" spans="1:2">
      <c r="A45111" s="1">
        <v>2080100392036</v>
      </c>
      <c r="B45111" t="s">
        <v>42352</v>
      </c>
    </row>
    <row r="45112" spans="1:2">
      <c r="A45112" s="1">
        <v>2080100392043</v>
      </c>
      <c r="B45112" t="s">
        <v>42353</v>
      </c>
    </row>
    <row r="45113" spans="1:2">
      <c r="A45113" s="1">
        <v>2080100392050</v>
      </c>
      <c r="B45113" t="s">
        <v>42354</v>
      </c>
    </row>
    <row r="45114" spans="1:2">
      <c r="A45114" s="1">
        <v>2080100392067</v>
      </c>
      <c r="B45114" t="s">
        <v>42355</v>
      </c>
    </row>
    <row r="45115" spans="1:2">
      <c r="A45115" s="1">
        <v>2080100392074</v>
      </c>
      <c r="B45115" t="s">
        <v>42356</v>
      </c>
    </row>
    <row r="45116" spans="1:2">
      <c r="A45116" s="1">
        <v>2080100392081</v>
      </c>
      <c r="B45116" t="s">
        <v>42357</v>
      </c>
    </row>
    <row r="45117" spans="1:2">
      <c r="A45117" s="1">
        <v>2080100392098</v>
      </c>
      <c r="B45117" t="s">
        <v>42358</v>
      </c>
    </row>
    <row r="45118" spans="1:2">
      <c r="A45118" s="1">
        <v>2080100392104</v>
      </c>
      <c r="B45118" t="s">
        <v>42359</v>
      </c>
    </row>
    <row r="45119" spans="1:2">
      <c r="A45119" s="1">
        <v>2080100392111</v>
      </c>
      <c r="B45119" t="s">
        <v>42360</v>
      </c>
    </row>
    <row r="45120" spans="1:2">
      <c r="A45120" s="1">
        <v>2080100392128</v>
      </c>
      <c r="B45120" t="s">
        <v>42361</v>
      </c>
    </row>
    <row r="45121" spans="1:2">
      <c r="A45121" s="1">
        <v>2080100392135</v>
      </c>
      <c r="B45121" t="s">
        <v>42362</v>
      </c>
    </row>
    <row r="45122" spans="1:2">
      <c r="A45122" s="1">
        <v>2080100392142</v>
      </c>
      <c r="B45122" t="s">
        <v>42363</v>
      </c>
    </row>
    <row r="45123" spans="1:2">
      <c r="A45123" s="1">
        <v>2080100392159</v>
      </c>
      <c r="B45123" t="s">
        <v>42364</v>
      </c>
    </row>
    <row r="45124" spans="1:2">
      <c r="A45124" s="1">
        <v>2080100392166</v>
      </c>
      <c r="B45124" t="s">
        <v>42365</v>
      </c>
    </row>
    <row r="45125" spans="1:2">
      <c r="A45125" s="1">
        <v>2080100392173</v>
      </c>
      <c r="B45125" t="s">
        <v>42366</v>
      </c>
    </row>
    <row r="45126" spans="1:2">
      <c r="A45126" s="1">
        <v>2080100392180</v>
      </c>
      <c r="B45126" t="s">
        <v>42367</v>
      </c>
    </row>
    <row r="45127" spans="1:2">
      <c r="A45127" s="1">
        <v>2080100392197</v>
      </c>
      <c r="B45127" t="s">
        <v>42368</v>
      </c>
    </row>
    <row r="45128" spans="1:2">
      <c r="A45128" s="1">
        <v>2080100392203</v>
      </c>
      <c r="B45128" t="s">
        <v>42369</v>
      </c>
    </row>
    <row r="45129" spans="1:2">
      <c r="A45129" s="1">
        <v>2080100392210</v>
      </c>
      <c r="B45129" t="s">
        <v>42370</v>
      </c>
    </row>
    <row r="45130" spans="1:2">
      <c r="A45130" s="1">
        <v>2080100392227</v>
      </c>
      <c r="B45130" t="s">
        <v>42371</v>
      </c>
    </row>
    <row r="45131" spans="1:2">
      <c r="A45131" s="1">
        <v>2080100392234</v>
      </c>
      <c r="B45131" t="s">
        <v>42372</v>
      </c>
    </row>
    <row r="45132" spans="1:2">
      <c r="A45132" s="1">
        <v>2080100392241</v>
      </c>
      <c r="B45132" t="s">
        <v>42373</v>
      </c>
    </row>
    <row r="45133" spans="1:2">
      <c r="A45133" s="1">
        <v>2080100392258</v>
      </c>
      <c r="B45133" t="s">
        <v>42374</v>
      </c>
    </row>
    <row r="45134" spans="1:2">
      <c r="A45134" s="1">
        <v>2080100392265</v>
      </c>
      <c r="B45134" t="s">
        <v>42375</v>
      </c>
    </row>
    <row r="45135" spans="1:2">
      <c r="A45135" s="1">
        <v>2080100392272</v>
      </c>
      <c r="B45135" t="s">
        <v>42376</v>
      </c>
    </row>
    <row r="45136" spans="1:2">
      <c r="A45136" s="1">
        <v>2080100392289</v>
      </c>
      <c r="B45136" t="s">
        <v>42377</v>
      </c>
    </row>
    <row r="45137" spans="1:2">
      <c r="A45137" s="1">
        <v>2080100392296</v>
      </c>
      <c r="B45137" t="s">
        <v>42378</v>
      </c>
    </row>
    <row r="45138" spans="1:2">
      <c r="A45138" s="1">
        <v>2080100392302</v>
      </c>
      <c r="B45138" t="s">
        <v>42379</v>
      </c>
    </row>
    <row r="45139" spans="1:2">
      <c r="A45139" s="1">
        <v>2080100392319</v>
      </c>
      <c r="B45139" t="s">
        <v>42380</v>
      </c>
    </row>
    <row r="45140" spans="1:2">
      <c r="A45140" s="1">
        <v>2080100392326</v>
      </c>
      <c r="B45140" t="s">
        <v>42381</v>
      </c>
    </row>
    <row r="45141" spans="1:2">
      <c r="A45141" s="1">
        <v>2080100392333</v>
      </c>
      <c r="B45141" t="s">
        <v>42382</v>
      </c>
    </row>
    <row r="45142" spans="1:2">
      <c r="A45142" s="1">
        <v>2080100392340</v>
      </c>
      <c r="B45142" t="s">
        <v>42383</v>
      </c>
    </row>
    <row r="45143" spans="1:2">
      <c r="A45143" s="1">
        <v>2080100392357</v>
      </c>
      <c r="B45143" t="s">
        <v>42384</v>
      </c>
    </row>
    <row r="45144" spans="1:2">
      <c r="A45144" s="1">
        <v>2080100392364</v>
      </c>
      <c r="B45144" t="s">
        <v>42385</v>
      </c>
    </row>
    <row r="45145" spans="1:2">
      <c r="A45145" s="1">
        <v>2080100392371</v>
      </c>
      <c r="B45145" t="s">
        <v>42386</v>
      </c>
    </row>
    <row r="45146" spans="1:2">
      <c r="A45146" s="1">
        <v>2080100392388</v>
      </c>
      <c r="B45146" t="s">
        <v>42387</v>
      </c>
    </row>
    <row r="45147" spans="1:2">
      <c r="A45147" s="1">
        <v>2080100392395</v>
      </c>
      <c r="B45147" t="s">
        <v>42388</v>
      </c>
    </row>
    <row r="45148" spans="1:2">
      <c r="A45148" s="1">
        <v>2080100392401</v>
      </c>
      <c r="B45148" t="s">
        <v>42389</v>
      </c>
    </row>
    <row r="45149" spans="1:2">
      <c r="A45149" s="1">
        <v>2080100392418</v>
      </c>
      <c r="B45149" t="s">
        <v>42390</v>
      </c>
    </row>
    <row r="45150" spans="1:2">
      <c r="A45150" s="1">
        <v>2080100392425</v>
      </c>
      <c r="B45150" t="s">
        <v>42391</v>
      </c>
    </row>
    <row r="45151" spans="1:2">
      <c r="A45151" s="1">
        <v>2080100392432</v>
      </c>
      <c r="B45151" t="s">
        <v>42392</v>
      </c>
    </row>
    <row r="45152" spans="1:2">
      <c r="A45152" s="1">
        <v>2080100392449</v>
      </c>
      <c r="B45152" t="s">
        <v>42393</v>
      </c>
    </row>
    <row r="45153" spans="1:2">
      <c r="A45153" s="1">
        <v>2080100392456</v>
      </c>
      <c r="B45153" t="s">
        <v>42394</v>
      </c>
    </row>
    <row r="45154" spans="1:2">
      <c r="A45154" s="1">
        <v>2080100392463</v>
      </c>
      <c r="B45154" t="s">
        <v>42395</v>
      </c>
    </row>
    <row r="45155" spans="1:2">
      <c r="A45155" s="1">
        <v>2080100392470</v>
      </c>
      <c r="B45155" t="s">
        <v>42396</v>
      </c>
    </row>
    <row r="45156" spans="1:2">
      <c r="A45156" s="1">
        <v>2080100392487</v>
      </c>
      <c r="B45156" t="s">
        <v>42397</v>
      </c>
    </row>
    <row r="45157" spans="1:2">
      <c r="A45157" s="1">
        <v>2080100392494</v>
      </c>
      <c r="B45157" t="s">
        <v>42398</v>
      </c>
    </row>
    <row r="45158" spans="1:2">
      <c r="A45158" s="1">
        <v>2080100392500</v>
      </c>
      <c r="B45158" t="s">
        <v>42399</v>
      </c>
    </row>
    <row r="45159" spans="1:2">
      <c r="A45159" s="1">
        <v>2080100392517</v>
      </c>
      <c r="B45159" t="s">
        <v>42400</v>
      </c>
    </row>
    <row r="45160" spans="1:2">
      <c r="A45160" s="1">
        <v>2080100392524</v>
      </c>
      <c r="B45160" t="s">
        <v>42401</v>
      </c>
    </row>
    <row r="45161" spans="1:2">
      <c r="A45161" s="1">
        <v>2080100392531</v>
      </c>
      <c r="B45161" t="s">
        <v>42402</v>
      </c>
    </row>
    <row r="45162" spans="1:2">
      <c r="A45162" s="1">
        <v>2080100392548</v>
      </c>
      <c r="B45162" t="s">
        <v>42403</v>
      </c>
    </row>
    <row r="45163" spans="1:2">
      <c r="A45163" s="1">
        <v>2080100392555</v>
      </c>
      <c r="B45163" t="s">
        <v>42404</v>
      </c>
    </row>
    <row r="45164" spans="1:2">
      <c r="A45164" s="1">
        <v>2080100392562</v>
      </c>
      <c r="B45164" t="s">
        <v>42405</v>
      </c>
    </row>
    <row r="45165" spans="1:2">
      <c r="A45165" s="1">
        <v>2080100392579</v>
      </c>
      <c r="B45165" t="s">
        <v>42406</v>
      </c>
    </row>
    <row r="45166" spans="1:2">
      <c r="A45166" s="1">
        <v>2080100392586</v>
      </c>
      <c r="B45166" t="s">
        <v>42407</v>
      </c>
    </row>
    <row r="45167" spans="1:2">
      <c r="A45167" s="1">
        <v>2080100392593</v>
      </c>
      <c r="B45167" t="s">
        <v>42408</v>
      </c>
    </row>
    <row r="45168" spans="1:2">
      <c r="A45168" s="1">
        <v>2080100392609</v>
      </c>
      <c r="B45168" t="s">
        <v>42409</v>
      </c>
    </row>
    <row r="45169" spans="1:2">
      <c r="A45169" s="1">
        <v>2080100392616</v>
      </c>
      <c r="B45169" t="s">
        <v>42410</v>
      </c>
    </row>
    <row r="45170" spans="1:2">
      <c r="A45170" s="1">
        <v>2080100392623</v>
      </c>
      <c r="B45170" t="s">
        <v>42411</v>
      </c>
    </row>
    <row r="45171" spans="1:2">
      <c r="A45171" s="1">
        <v>2080100392630</v>
      </c>
      <c r="B45171" t="s">
        <v>42412</v>
      </c>
    </row>
    <row r="45172" spans="1:2">
      <c r="A45172" s="1">
        <v>2080100392647</v>
      </c>
      <c r="B45172" t="s">
        <v>42413</v>
      </c>
    </row>
    <row r="45173" spans="1:2">
      <c r="A45173" s="1">
        <v>2080100392654</v>
      </c>
      <c r="B45173" t="s">
        <v>42414</v>
      </c>
    </row>
    <row r="45174" spans="1:2">
      <c r="A45174" s="1">
        <v>2080100392661</v>
      </c>
      <c r="B45174" t="s">
        <v>42415</v>
      </c>
    </row>
    <row r="45175" spans="1:2">
      <c r="A45175" s="1">
        <v>2080100392678</v>
      </c>
      <c r="B45175" t="s">
        <v>42416</v>
      </c>
    </row>
    <row r="45176" spans="1:2">
      <c r="A45176" s="1">
        <v>2080100392685</v>
      </c>
      <c r="B45176" t="s">
        <v>42417</v>
      </c>
    </row>
    <row r="45177" spans="1:2">
      <c r="A45177" s="1">
        <v>2080100392692</v>
      </c>
      <c r="B45177" t="s">
        <v>42418</v>
      </c>
    </row>
    <row r="45178" spans="1:2">
      <c r="A45178" s="1">
        <v>2080100392708</v>
      </c>
      <c r="B45178" t="s">
        <v>42419</v>
      </c>
    </row>
    <row r="45179" spans="1:2">
      <c r="A45179" s="1">
        <v>2080100392715</v>
      </c>
      <c r="B45179" t="s">
        <v>42420</v>
      </c>
    </row>
    <row r="45180" spans="1:2">
      <c r="A45180" s="1">
        <v>2080100392722</v>
      </c>
      <c r="B45180" t="s">
        <v>42421</v>
      </c>
    </row>
    <row r="45181" spans="1:2">
      <c r="A45181" s="1">
        <v>2080100392739</v>
      </c>
      <c r="B45181" t="s">
        <v>42422</v>
      </c>
    </row>
    <row r="45182" spans="1:2">
      <c r="A45182" s="1">
        <v>2080100392746</v>
      </c>
      <c r="B45182" t="s">
        <v>42423</v>
      </c>
    </row>
    <row r="45183" spans="1:2">
      <c r="A45183" s="1">
        <v>2080100392753</v>
      </c>
      <c r="B45183" t="s">
        <v>42424</v>
      </c>
    </row>
    <row r="45184" spans="1:2">
      <c r="A45184" s="1">
        <v>2080100392760</v>
      </c>
      <c r="B45184" t="s">
        <v>42425</v>
      </c>
    </row>
    <row r="45185" spans="1:2">
      <c r="A45185" s="1">
        <v>2080100392777</v>
      </c>
      <c r="B45185" t="s">
        <v>42426</v>
      </c>
    </row>
    <row r="45186" spans="1:2">
      <c r="A45186" s="1">
        <v>2080100392784</v>
      </c>
      <c r="B45186" t="s">
        <v>42427</v>
      </c>
    </row>
    <row r="45187" spans="1:2">
      <c r="A45187" s="1">
        <v>2080100392791</v>
      </c>
      <c r="B45187" t="s">
        <v>42428</v>
      </c>
    </row>
    <row r="45188" spans="1:2">
      <c r="A45188" s="1">
        <v>2080100392807</v>
      </c>
      <c r="B45188" t="s">
        <v>42429</v>
      </c>
    </row>
    <row r="45189" spans="1:2">
      <c r="A45189" s="1">
        <v>2080100392814</v>
      </c>
      <c r="B45189" t="s">
        <v>42430</v>
      </c>
    </row>
    <row r="45190" spans="1:2">
      <c r="A45190" s="1">
        <v>2080100392821</v>
      </c>
      <c r="B45190" t="s">
        <v>42431</v>
      </c>
    </row>
    <row r="45191" spans="1:2">
      <c r="A45191" s="1">
        <v>2080100392838</v>
      </c>
      <c r="B45191" t="s">
        <v>42432</v>
      </c>
    </row>
    <row r="45192" spans="1:2">
      <c r="A45192" s="1">
        <v>2080100392845</v>
      </c>
      <c r="B45192" t="s">
        <v>42433</v>
      </c>
    </row>
    <row r="45193" spans="1:2">
      <c r="A45193" s="1">
        <v>2080100392852</v>
      </c>
      <c r="B45193" t="s">
        <v>42434</v>
      </c>
    </row>
    <row r="45194" spans="1:2">
      <c r="A45194" s="1">
        <v>2080100392869</v>
      </c>
      <c r="B45194" t="s">
        <v>42435</v>
      </c>
    </row>
    <row r="45195" spans="1:2">
      <c r="A45195" s="1">
        <v>2080100392876</v>
      </c>
      <c r="B45195" t="s">
        <v>42436</v>
      </c>
    </row>
    <row r="45196" spans="1:2">
      <c r="A45196" s="1">
        <v>2080100392883</v>
      </c>
      <c r="B45196" t="s">
        <v>42437</v>
      </c>
    </row>
    <row r="45197" spans="1:2">
      <c r="A45197" s="1">
        <v>2080100392890</v>
      </c>
      <c r="B45197" t="s">
        <v>42438</v>
      </c>
    </row>
    <row r="45198" spans="1:2">
      <c r="A45198" s="1">
        <v>2080100392906</v>
      </c>
      <c r="B45198" t="s">
        <v>42439</v>
      </c>
    </row>
    <row r="45199" spans="1:2">
      <c r="A45199" s="1">
        <v>2080100392913</v>
      </c>
      <c r="B45199" t="s">
        <v>42440</v>
      </c>
    </row>
    <row r="45200" spans="1:2">
      <c r="A45200" s="1">
        <v>2080100392920</v>
      </c>
      <c r="B45200" t="s">
        <v>42441</v>
      </c>
    </row>
    <row r="45201" spans="1:2">
      <c r="A45201" s="1">
        <v>2080100392937</v>
      </c>
      <c r="B45201" t="s">
        <v>42442</v>
      </c>
    </row>
    <row r="45202" spans="1:2">
      <c r="A45202" s="1">
        <v>2080100392944</v>
      </c>
      <c r="B45202" t="s">
        <v>42443</v>
      </c>
    </row>
    <row r="45203" spans="1:2">
      <c r="A45203" s="1">
        <v>2080100392951</v>
      </c>
      <c r="B45203" t="s">
        <v>42444</v>
      </c>
    </row>
    <row r="45204" spans="1:2">
      <c r="A45204" s="1">
        <v>2080100392968</v>
      </c>
      <c r="B45204" t="s">
        <v>42445</v>
      </c>
    </row>
    <row r="45205" spans="1:2">
      <c r="A45205" s="1">
        <v>2080100392975</v>
      </c>
      <c r="B45205" t="s">
        <v>42446</v>
      </c>
    </row>
    <row r="45206" spans="1:2">
      <c r="A45206" s="1">
        <v>2080100392982</v>
      </c>
      <c r="B45206" t="s">
        <v>42447</v>
      </c>
    </row>
    <row r="45207" spans="1:2">
      <c r="A45207" s="1">
        <v>2080100392999</v>
      </c>
      <c r="B45207" t="s">
        <v>42448</v>
      </c>
    </row>
    <row r="45208" spans="1:2">
      <c r="A45208" s="1">
        <v>2080100393002</v>
      </c>
      <c r="B45208" t="s">
        <v>42449</v>
      </c>
    </row>
    <row r="45209" spans="1:2">
      <c r="A45209" s="1">
        <v>2080100393019</v>
      </c>
      <c r="B45209" t="s">
        <v>42450</v>
      </c>
    </row>
    <row r="45210" spans="1:2">
      <c r="A45210" s="1">
        <v>2080100393026</v>
      </c>
      <c r="B45210" t="s">
        <v>42451</v>
      </c>
    </row>
    <row r="45211" spans="1:2">
      <c r="A45211" s="1">
        <v>2080100393033</v>
      </c>
      <c r="B45211" t="s">
        <v>42452</v>
      </c>
    </row>
    <row r="45212" spans="1:2">
      <c r="A45212" s="1">
        <v>2080100393040</v>
      </c>
      <c r="B45212" t="s">
        <v>42453</v>
      </c>
    </row>
    <row r="45213" spans="1:2">
      <c r="A45213" s="1">
        <v>2080100393057</v>
      </c>
      <c r="B45213" t="s">
        <v>42454</v>
      </c>
    </row>
    <row r="45214" spans="1:2">
      <c r="A45214" s="1">
        <v>2080100393064</v>
      </c>
      <c r="B45214" t="s">
        <v>42455</v>
      </c>
    </row>
    <row r="45215" spans="1:2">
      <c r="A45215" s="1">
        <v>2080100393071</v>
      </c>
      <c r="B45215" t="s">
        <v>42456</v>
      </c>
    </row>
    <row r="45216" spans="1:2">
      <c r="A45216" s="1">
        <v>2080100393088</v>
      </c>
      <c r="B45216" t="s">
        <v>42457</v>
      </c>
    </row>
    <row r="45217" spans="1:2">
      <c r="A45217" s="1">
        <v>2080100393095</v>
      </c>
      <c r="B45217" t="s">
        <v>42458</v>
      </c>
    </row>
    <row r="45218" spans="1:2">
      <c r="A45218" s="1">
        <v>2080100393101</v>
      </c>
      <c r="B45218" t="s">
        <v>42459</v>
      </c>
    </row>
    <row r="45219" spans="1:2">
      <c r="A45219" s="1">
        <v>2080100393118</v>
      </c>
      <c r="B45219" t="s">
        <v>42460</v>
      </c>
    </row>
    <row r="45220" spans="1:2">
      <c r="A45220" s="1">
        <v>2080100393125</v>
      </c>
      <c r="B45220" t="s">
        <v>42461</v>
      </c>
    </row>
    <row r="45221" spans="1:2">
      <c r="A45221" s="1">
        <v>2080100393132</v>
      </c>
      <c r="B45221" t="s">
        <v>42462</v>
      </c>
    </row>
    <row r="45222" spans="1:2">
      <c r="A45222" s="1">
        <v>2080100393149</v>
      </c>
      <c r="B45222" t="s">
        <v>42463</v>
      </c>
    </row>
    <row r="45223" spans="1:2">
      <c r="A45223" s="1">
        <v>2080100393156</v>
      </c>
      <c r="B45223" t="s">
        <v>42464</v>
      </c>
    </row>
    <row r="45224" spans="1:2">
      <c r="A45224" s="1">
        <v>2080100393163</v>
      </c>
      <c r="B45224" t="s">
        <v>42465</v>
      </c>
    </row>
    <row r="45225" spans="1:2">
      <c r="A45225" s="1">
        <v>2080100393170</v>
      </c>
      <c r="B45225" t="s">
        <v>42466</v>
      </c>
    </row>
    <row r="45226" spans="1:2">
      <c r="A45226" s="1">
        <v>2080100393187</v>
      </c>
      <c r="B45226" t="s">
        <v>42467</v>
      </c>
    </row>
    <row r="45227" spans="1:2">
      <c r="A45227" s="1">
        <v>2080100393194</v>
      </c>
      <c r="B45227" t="s">
        <v>42468</v>
      </c>
    </row>
    <row r="45228" spans="1:2">
      <c r="A45228" s="1">
        <v>2080100393200</v>
      </c>
      <c r="B45228" t="s">
        <v>42469</v>
      </c>
    </row>
    <row r="45229" spans="1:2">
      <c r="A45229" s="1">
        <v>2080100393217</v>
      </c>
      <c r="B45229" t="s">
        <v>42470</v>
      </c>
    </row>
    <row r="45230" spans="1:2">
      <c r="A45230" s="1">
        <v>2080100393224</v>
      </c>
      <c r="B45230" t="s">
        <v>42471</v>
      </c>
    </row>
    <row r="45231" spans="1:2">
      <c r="A45231" s="1">
        <v>2080100393231</v>
      </c>
      <c r="B45231" t="s">
        <v>42472</v>
      </c>
    </row>
    <row r="45232" spans="1:2">
      <c r="A45232" s="1">
        <v>2080100393248</v>
      </c>
      <c r="B45232" t="s">
        <v>42473</v>
      </c>
    </row>
    <row r="45233" spans="1:2">
      <c r="A45233" s="1">
        <v>2080100393255</v>
      </c>
      <c r="B45233" t="s">
        <v>42474</v>
      </c>
    </row>
    <row r="45234" spans="1:2">
      <c r="A45234" s="1">
        <v>2080100393262</v>
      </c>
      <c r="B45234" t="s">
        <v>42475</v>
      </c>
    </row>
    <row r="45235" spans="1:2">
      <c r="A45235" s="1">
        <v>2080100393279</v>
      </c>
      <c r="B45235" t="s">
        <v>42476</v>
      </c>
    </row>
    <row r="45236" spans="1:2">
      <c r="A45236" s="1">
        <v>2080100393286</v>
      </c>
      <c r="B45236" t="s">
        <v>42477</v>
      </c>
    </row>
    <row r="45237" spans="1:2">
      <c r="A45237" s="1">
        <v>2080100393293</v>
      </c>
      <c r="B45237" t="s">
        <v>42478</v>
      </c>
    </row>
    <row r="45238" spans="1:2">
      <c r="A45238" s="1">
        <v>2080100393309</v>
      </c>
      <c r="B45238" t="s">
        <v>42479</v>
      </c>
    </row>
    <row r="45239" spans="1:2">
      <c r="A45239" s="1">
        <v>2080100393316</v>
      </c>
      <c r="B45239" t="s">
        <v>42480</v>
      </c>
    </row>
    <row r="45240" spans="1:2">
      <c r="A45240" s="1">
        <v>2080100393323</v>
      </c>
      <c r="B45240" t="s">
        <v>42481</v>
      </c>
    </row>
    <row r="45241" spans="1:2">
      <c r="A45241" s="1">
        <v>2080100393330</v>
      </c>
      <c r="B45241" t="s">
        <v>42482</v>
      </c>
    </row>
    <row r="45242" spans="1:2">
      <c r="A45242" s="1">
        <v>2080100393347</v>
      </c>
      <c r="B45242" t="s">
        <v>42483</v>
      </c>
    </row>
    <row r="45243" spans="1:2">
      <c r="A45243" s="1">
        <v>2080100393354</v>
      </c>
      <c r="B45243" t="s">
        <v>42484</v>
      </c>
    </row>
    <row r="45244" spans="1:2">
      <c r="A45244" s="1">
        <v>2080100393361</v>
      </c>
      <c r="B45244" t="s">
        <v>42485</v>
      </c>
    </row>
    <row r="45245" spans="1:2">
      <c r="A45245" s="1">
        <v>2080100393378</v>
      </c>
      <c r="B45245" t="s">
        <v>42486</v>
      </c>
    </row>
    <row r="45246" spans="1:2">
      <c r="A45246" s="1">
        <v>2080100393385</v>
      </c>
      <c r="B45246" t="s">
        <v>42487</v>
      </c>
    </row>
    <row r="45247" spans="1:2">
      <c r="A45247" s="1">
        <v>2080100393392</v>
      </c>
      <c r="B45247" t="s">
        <v>42488</v>
      </c>
    </row>
    <row r="45248" spans="1:2">
      <c r="A45248" s="1">
        <v>2080100393408</v>
      </c>
      <c r="B45248" t="s">
        <v>42489</v>
      </c>
    </row>
    <row r="45249" spans="1:2">
      <c r="A45249" s="1">
        <v>2080100393415</v>
      </c>
      <c r="B45249" t="s">
        <v>42490</v>
      </c>
    </row>
    <row r="45250" spans="1:2">
      <c r="A45250" s="1">
        <v>2080100393422</v>
      </c>
      <c r="B45250" t="s">
        <v>42491</v>
      </c>
    </row>
    <row r="45251" spans="1:2">
      <c r="A45251" s="1">
        <v>2080100393439</v>
      </c>
      <c r="B45251" t="s">
        <v>42492</v>
      </c>
    </row>
    <row r="45252" spans="1:2">
      <c r="A45252" s="1">
        <v>2080100393446</v>
      </c>
      <c r="B45252" t="s">
        <v>42493</v>
      </c>
    </row>
    <row r="45253" spans="1:2">
      <c r="A45253" s="1">
        <v>2080100393453</v>
      </c>
      <c r="B45253" t="s">
        <v>42494</v>
      </c>
    </row>
    <row r="45254" spans="1:2">
      <c r="A45254" s="1">
        <v>2080100393460</v>
      </c>
      <c r="B45254" t="s">
        <v>42495</v>
      </c>
    </row>
    <row r="45255" spans="1:2">
      <c r="A45255" s="1">
        <v>2080100393477</v>
      </c>
      <c r="B45255" t="s">
        <v>42496</v>
      </c>
    </row>
    <row r="45256" spans="1:2">
      <c r="A45256" s="1">
        <v>2080100393484</v>
      </c>
      <c r="B45256" t="s">
        <v>42497</v>
      </c>
    </row>
    <row r="45257" spans="1:2">
      <c r="A45257" s="1">
        <v>2080100393491</v>
      </c>
      <c r="B45257" t="s">
        <v>42498</v>
      </c>
    </row>
    <row r="45258" spans="1:2">
      <c r="A45258" s="1">
        <v>2080100393507</v>
      </c>
      <c r="B45258" t="s">
        <v>42499</v>
      </c>
    </row>
    <row r="45259" spans="1:2">
      <c r="A45259" s="1">
        <v>2080100393514</v>
      </c>
      <c r="B45259" t="s">
        <v>42500</v>
      </c>
    </row>
    <row r="45260" spans="1:2">
      <c r="A45260" s="1">
        <v>2080100393521</v>
      </c>
      <c r="B45260" t="s">
        <v>42501</v>
      </c>
    </row>
    <row r="45261" spans="1:2">
      <c r="A45261" s="1">
        <v>2080100393538</v>
      </c>
      <c r="B45261" t="s">
        <v>42502</v>
      </c>
    </row>
    <row r="45262" spans="1:2">
      <c r="A45262" s="1">
        <v>2080100393545</v>
      </c>
      <c r="B45262" t="s">
        <v>42503</v>
      </c>
    </row>
    <row r="45263" spans="1:2">
      <c r="A45263" s="1">
        <v>2080100393552</v>
      </c>
      <c r="B45263" t="s">
        <v>42504</v>
      </c>
    </row>
    <row r="45264" spans="1:2">
      <c r="A45264" s="1">
        <v>2080100393569</v>
      </c>
      <c r="B45264" t="s">
        <v>42505</v>
      </c>
    </row>
    <row r="45265" spans="1:2">
      <c r="A45265" s="1">
        <v>2080100393576</v>
      </c>
      <c r="B45265" t="s">
        <v>42506</v>
      </c>
    </row>
    <row r="45266" spans="1:2">
      <c r="A45266" s="1">
        <v>2080100393583</v>
      </c>
      <c r="B45266" t="s">
        <v>42507</v>
      </c>
    </row>
    <row r="45267" spans="1:2">
      <c r="A45267" s="1">
        <v>2080100393590</v>
      </c>
      <c r="B45267" t="s">
        <v>42508</v>
      </c>
    </row>
    <row r="45268" spans="1:2">
      <c r="A45268" s="1">
        <v>2080100393606</v>
      </c>
      <c r="B45268" t="s">
        <v>42509</v>
      </c>
    </row>
    <row r="45269" spans="1:2">
      <c r="A45269" s="1">
        <v>2080100393613</v>
      </c>
      <c r="B45269" t="s">
        <v>42510</v>
      </c>
    </row>
    <row r="45270" spans="1:2">
      <c r="A45270" s="1">
        <v>2080100393620</v>
      </c>
      <c r="B45270" t="s">
        <v>42511</v>
      </c>
    </row>
    <row r="45271" spans="1:2">
      <c r="A45271" s="1">
        <v>2080100393637</v>
      </c>
      <c r="B45271" t="s">
        <v>42512</v>
      </c>
    </row>
    <row r="45272" spans="1:2">
      <c r="A45272" s="1">
        <v>2080100393644</v>
      </c>
      <c r="B45272" t="s">
        <v>42513</v>
      </c>
    </row>
    <row r="45273" spans="1:2">
      <c r="A45273" s="1">
        <v>2080100393651</v>
      </c>
      <c r="B45273" t="s">
        <v>42514</v>
      </c>
    </row>
    <row r="45274" spans="1:2">
      <c r="A45274" s="1">
        <v>2080100393668</v>
      </c>
      <c r="B45274" t="s">
        <v>42515</v>
      </c>
    </row>
    <row r="45275" spans="1:2">
      <c r="A45275" s="1">
        <v>2080100393675</v>
      </c>
      <c r="B45275" t="s">
        <v>42516</v>
      </c>
    </row>
    <row r="45276" spans="1:2">
      <c r="A45276" s="1">
        <v>2080100393682</v>
      </c>
      <c r="B45276" t="s">
        <v>42517</v>
      </c>
    </row>
    <row r="45277" spans="1:2">
      <c r="A45277" s="1">
        <v>2080100393699</v>
      </c>
      <c r="B45277" t="s">
        <v>42518</v>
      </c>
    </row>
    <row r="45278" spans="1:2">
      <c r="A45278" s="1">
        <v>2080100393705</v>
      </c>
      <c r="B45278" t="s">
        <v>42519</v>
      </c>
    </row>
    <row r="45279" spans="1:2">
      <c r="A45279" s="1">
        <v>2080100393712</v>
      </c>
      <c r="B45279" t="s">
        <v>42520</v>
      </c>
    </row>
    <row r="45280" spans="1:2">
      <c r="A45280" s="1">
        <v>2080100393729</v>
      </c>
      <c r="B45280" t="s">
        <v>42521</v>
      </c>
    </row>
    <row r="45281" spans="1:2">
      <c r="A45281" s="1">
        <v>2080100393736</v>
      </c>
      <c r="B45281" t="s">
        <v>42522</v>
      </c>
    </row>
    <row r="45282" spans="1:2">
      <c r="A45282" s="1">
        <v>2080100393743</v>
      </c>
      <c r="B45282" t="s">
        <v>42523</v>
      </c>
    </row>
    <row r="45283" spans="1:2">
      <c r="A45283" s="1">
        <v>2080100393750</v>
      </c>
      <c r="B45283" t="s">
        <v>42524</v>
      </c>
    </row>
    <row r="45284" spans="1:2">
      <c r="A45284" s="1">
        <v>2080100393767</v>
      </c>
      <c r="B45284" t="s">
        <v>42525</v>
      </c>
    </row>
    <row r="45285" spans="1:2">
      <c r="A45285" s="1">
        <v>2080100393774</v>
      </c>
      <c r="B45285" t="s">
        <v>42526</v>
      </c>
    </row>
    <row r="45286" spans="1:2">
      <c r="A45286" s="1">
        <v>2080100393781</v>
      </c>
      <c r="B45286" t="s">
        <v>42527</v>
      </c>
    </row>
    <row r="45287" spans="1:2">
      <c r="A45287" s="1">
        <v>2080100393798</v>
      </c>
      <c r="B45287" t="s">
        <v>42528</v>
      </c>
    </row>
    <row r="45288" spans="1:2">
      <c r="A45288" s="1">
        <v>2080100393804</v>
      </c>
      <c r="B45288" t="s">
        <v>42529</v>
      </c>
    </row>
    <row r="45289" spans="1:2">
      <c r="A45289" s="1">
        <v>2080100393811</v>
      </c>
      <c r="B45289" t="s">
        <v>42530</v>
      </c>
    </row>
    <row r="45290" spans="1:2">
      <c r="A45290" s="1">
        <v>2080100393828</v>
      </c>
      <c r="B45290" t="s">
        <v>42531</v>
      </c>
    </row>
    <row r="45291" spans="1:2">
      <c r="A45291" s="1">
        <v>2080100393835</v>
      </c>
      <c r="B45291" t="s">
        <v>42532</v>
      </c>
    </row>
    <row r="45292" spans="1:2">
      <c r="A45292" s="1">
        <v>2080100393842</v>
      </c>
      <c r="B45292" t="s">
        <v>42533</v>
      </c>
    </row>
    <row r="45293" spans="1:2">
      <c r="A45293" s="1">
        <v>2080100393859</v>
      </c>
      <c r="B45293" t="s">
        <v>42534</v>
      </c>
    </row>
    <row r="45294" spans="1:2">
      <c r="A45294" s="1">
        <v>2080100393866</v>
      </c>
      <c r="B45294" t="s">
        <v>42535</v>
      </c>
    </row>
    <row r="45295" spans="1:2">
      <c r="A45295" s="1">
        <v>2080100393873</v>
      </c>
      <c r="B45295" t="s">
        <v>42536</v>
      </c>
    </row>
    <row r="45296" spans="1:2">
      <c r="A45296" s="1">
        <v>2080100393880</v>
      </c>
      <c r="B45296" t="s">
        <v>42537</v>
      </c>
    </row>
    <row r="45297" spans="1:2">
      <c r="A45297" s="1">
        <v>2080100393897</v>
      </c>
      <c r="B45297" t="s">
        <v>42538</v>
      </c>
    </row>
    <row r="45298" spans="1:2">
      <c r="A45298" s="1">
        <v>2080100393903</v>
      </c>
      <c r="B45298" t="s">
        <v>42539</v>
      </c>
    </row>
    <row r="45299" spans="1:2">
      <c r="A45299" s="1">
        <v>2080100393910</v>
      </c>
      <c r="B45299" t="s">
        <v>42540</v>
      </c>
    </row>
    <row r="45300" spans="1:2">
      <c r="A45300" s="1">
        <v>2080100393927</v>
      </c>
      <c r="B45300" t="s">
        <v>42541</v>
      </c>
    </row>
    <row r="45301" spans="1:2">
      <c r="A45301" s="1">
        <v>2080100393934</v>
      </c>
      <c r="B45301" t="s">
        <v>42542</v>
      </c>
    </row>
    <row r="45302" spans="1:2">
      <c r="A45302" s="1">
        <v>2080100393941</v>
      </c>
      <c r="B45302" t="s">
        <v>42543</v>
      </c>
    </row>
    <row r="45303" spans="1:2">
      <c r="A45303" s="1">
        <v>2080100393958</v>
      </c>
      <c r="B45303" t="s">
        <v>42544</v>
      </c>
    </row>
    <row r="45304" spans="1:2">
      <c r="A45304" s="1">
        <v>2080100393965</v>
      </c>
      <c r="B45304" t="s">
        <v>42545</v>
      </c>
    </row>
    <row r="45305" spans="1:2">
      <c r="A45305" s="1">
        <v>2080100393972</v>
      </c>
      <c r="B45305" t="s">
        <v>42546</v>
      </c>
    </row>
    <row r="45306" spans="1:2">
      <c r="A45306" s="1">
        <v>2080100393989</v>
      </c>
      <c r="B45306" t="s">
        <v>42547</v>
      </c>
    </row>
    <row r="45307" spans="1:2">
      <c r="A45307" s="1">
        <v>2080100393996</v>
      </c>
      <c r="B45307" t="s">
        <v>42548</v>
      </c>
    </row>
    <row r="45308" spans="1:2">
      <c r="A45308" s="1">
        <v>2080100394009</v>
      </c>
      <c r="B45308" t="s">
        <v>42549</v>
      </c>
    </row>
    <row r="45309" spans="1:2">
      <c r="A45309" s="1">
        <v>2080100394016</v>
      </c>
      <c r="B45309" t="s">
        <v>42550</v>
      </c>
    </row>
    <row r="45310" spans="1:2">
      <c r="A45310" s="1">
        <v>2080100394023</v>
      </c>
      <c r="B45310" t="s">
        <v>42551</v>
      </c>
    </row>
    <row r="45311" spans="1:2">
      <c r="A45311" s="1">
        <v>2080100394030</v>
      </c>
      <c r="B45311" t="s">
        <v>42552</v>
      </c>
    </row>
    <row r="45312" spans="1:2">
      <c r="A45312" s="1">
        <v>2080100394047</v>
      </c>
      <c r="B45312" t="s">
        <v>42553</v>
      </c>
    </row>
    <row r="45313" spans="1:2">
      <c r="A45313" s="1">
        <v>2080100394054</v>
      </c>
      <c r="B45313" t="s">
        <v>42554</v>
      </c>
    </row>
    <row r="45314" spans="1:2">
      <c r="A45314" s="1">
        <v>2080100394061</v>
      </c>
      <c r="B45314" t="s">
        <v>42555</v>
      </c>
    </row>
    <row r="45315" spans="1:2">
      <c r="A45315" s="1">
        <v>2080100394078</v>
      </c>
      <c r="B45315" t="s">
        <v>42556</v>
      </c>
    </row>
    <row r="45316" spans="1:2">
      <c r="A45316" s="1">
        <v>2080100394085</v>
      </c>
      <c r="B45316" t="s">
        <v>42557</v>
      </c>
    </row>
    <row r="45317" spans="1:2">
      <c r="A45317" s="1">
        <v>2080100394092</v>
      </c>
      <c r="B45317" t="s">
        <v>42558</v>
      </c>
    </row>
    <row r="45318" spans="1:2">
      <c r="A45318" s="1">
        <v>2080100394108</v>
      </c>
      <c r="B45318" t="s">
        <v>42559</v>
      </c>
    </row>
    <row r="45319" spans="1:2">
      <c r="A45319" s="1">
        <v>2080100394115</v>
      </c>
      <c r="B45319" t="s">
        <v>42560</v>
      </c>
    </row>
    <row r="45320" spans="1:2">
      <c r="A45320" s="1">
        <v>2080100394122</v>
      </c>
      <c r="B45320" t="s">
        <v>42561</v>
      </c>
    </row>
    <row r="45321" spans="1:2">
      <c r="A45321" s="1">
        <v>2080100394139</v>
      </c>
      <c r="B45321" t="s">
        <v>42562</v>
      </c>
    </row>
    <row r="45322" spans="1:2">
      <c r="A45322" s="1">
        <v>2080100394146</v>
      </c>
      <c r="B45322" t="s">
        <v>42563</v>
      </c>
    </row>
    <row r="45323" spans="1:2">
      <c r="A45323" s="1">
        <v>2080100394153</v>
      </c>
      <c r="B45323" t="s">
        <v>42564</v>
      </c>
    </row>
    <row r="45324" spans="1:2">
      <c r="A45324" s="1">
        <v>2080100394160</v>
      </c>
      <c r="B45324" t="s">
        <v>42565</v>
      </c>
    </row>
    <row r="45325" spans="1:2">
      <c r="A45325" s="1">
        <v>2080100394177</v>
      </c>
      <c r="B45325" t="s">
        <v>42566</v>
      </c>
    </row>
    <row r="45326" spans="1:2">
      <c r="A45326" s="1">
        <v>2080100394184</v>
      </c>
      <c r="B45326" t="s">
        <v>42567</v>
      </c>
    </row>
    <row r="45327" spans="1:2">
      <c r="A45327" s="1">
        <v>2080100394191</v>
      </c>
      <c r="B45327" t="s">
        <v>42568</v>
      </c>
    </row>
    <row r="45328" spans="1:2">
      <c r="A45328" s="1">
        <v>2080100394207</v>
      </c>
      <c r="B45328" t="s">
        <v>42569</v>
      </c>
    </row>
    <row r="45329" spans="1:2">
      <c r="A45329" s="1">
        <v>2080100394214</v>
      </c>
      <c r="B45329" t="s">
        <v>42570</v>
      </c>
    </row>
    <row r="45330" spans="1:2">
      <c r="A45330" s="1">
        <v>2080100394221</v>
      </c>
      <c r="B45330" t="s">
        <v>42571</v>
      </c>
    </row>
    <row r="45331" spans="1:2">
      <c r="A45331" s="1">
        <v>2080100394238</v>
      </c>
      <c r="B45331" t="s">
        <v>42572</v>
      </c>
    </row>
    <row r="45332" spans="1:2">
      <c r="A45332" s="1">
        <v>2080100394245</v>
      </c>
      <c r="B45332" t="s">
        <v>42573</v>
      </c>
    </row>
    <row r="45333" spans="1:2">
      <c r="A45333" s="1">
        <v>2080100394252</v>
      </c>
      <c r="B45333" t="s">
        <v>42574</v>
      </c>
    </row>
    <row r="45334" spans="1:2">
      <c r="A45334" s="1">
        <v>2080100394269</v>
      </c>
      <c r="B45334" t="s">
        <v>42575</v>
      </c>
    </row>
    <row r="45335" spans="1:2">
      <c r="A45335" s="1">
        <v>2080100394276</v>
      </c>
      <c r="B45335" t="s">
        <v>42576</v>
      </c>
    </row>
    <row r="45336" spans="1:2">
      <c r="A45336" s="1">
        <v>2080100394283</v>
      </c>
      <c r="B45336" t="s">
        <v>42577</v>
      </c>
    </row>
    <row r="45337" spans="1:2">
      <c r="A45337" s="1">
        <v>2080100394290</v>
      </c>
      <c r="B45337" t="s">
        <v>42578</v>
      </c>
    </row>
    <row r="45338" spans="1:2">
      <c r="A45338" s="1">
        <v>2080100394306</v>
      </c>
      <c r="B45338" t="s">
        <v>42579</v>
      </c>
    </row>
    <row r="45339" spans="1:2">
      <c r="A45339" s="1">
        <v>2080100394313</v>
      </c>
      <c r="B45339" t="s">
        <v>42580</v>
      </c>
    </row>
    <row r="45340" spans="1:2">
      <c r="A45340" s="1">
        <v>2080100394320</v>
      </c>
      <c r="B45340" t="s">
        <v>42581</v>
      </c>
    </row>
    <row r="45341" spans="1:2">
      <c r="A45341" s="1">
        <v>2080100394337</v>
      </c>
      <c r="B45341" t="s">
        <v>42582</v>
      </c>
    </row>
    <row r="45342" spans="1:2">
      <c r="A45342" s="1">
        <v>2080100394344</v>
      </c>
      <c r="B45342" t="s">
        <v>42583</v>
      </c>
    </row>
    <row r="45343" spans="1:2">
      <c r="A45343" s="1">
        <v>2080100394351</v>
      </c>
      <c r="B45343" t="s">
        <v>42584</v>
      </c>
    </row>
    <row r="45344" spans="1:2">
      <c r="A45344" s="1">
        <v>2080100394368</v>
      </c>
      <c r="B45344" t="s">
        <v>42585</v>
      </c>
    </row>
    <row r="45345" spans="1:2">
      <c r="A45345" s="1">
        <v>2080100394375</v>
      </c>
      <c r="B45345" t="s">
        <v>42586</v>
      </c>
    </row>
    <row r="45346" spans="1:2">
      <c r="A45346" s="1">
        <v>2080100394382</v>
      </c>
      <c r="B45346" t="s">
        <v>42587</v>
      </c>
    </row>
    <row r="45347" spans="1:2">
      <c r="A45347" s="1">
        <v>2080100394399</v>
      </c>
      <c r="B45347" t="s">
        <v>42588</v>
      </c>
    </row>
    <row r="45348" spans="1:2">
      <c r="A45348" s="1">
        <v>2080100394405</v>
      </c>
      <c r="B45348" t="s">
        <v>42589</v>
      </c>
    </row>
    <row r="45349" spans="1:2">
      <c r="A45349" s="1">
        <v>2080100394412</v>
      </c>
      <c r="B45349" t="s">
        <v>42590</v>
      </c>
    </row>
    <row r="45350" spans="1:2">
      <c r="A45350" s="1">
        <v>2080100394429</v>
      </c>
      <c r="B45350" t="s">
        <v>42591</v>
      </c>
    </row>
    <row r="45351" spans="1:2">
      <c r="A45351" s="1">
        <v>2080100394436</v>
      </c>
      <c r="B45351" t="s">
        <v>42592</v>
      </c>
    </row>
    <row r="45352" spans="1:2">
      <c r="A45352" s="1">
        <v>2080100394443</v>
      </c>
      <c r="B45352" t="s">
        <v>42593</v>
      </c>
    </row>
    <row r="45353" spans="1:2">
      <c r="A45353" s="1">
        <v>2080100394450</v>
      </c>
      <c r="B45353" t="s">
        <v>42594</v>
      </c>
    </row>
    <row r="45354" spans="1:2">
      <c r="A45354" s="1">
        <v>2080100394467</v>
      </c>
      <c r="B45354" t="s">
        <v>42595</v>
      </c>
    </row>
    <row r="45355" spans="1:2">
      <c r="A45355" s="1">
        <v>2080100394474</v>
      </c>
      <c r="B45355" t="s">
        <v>42596</v>
      </c>
    </row>
    <row r="45356" spans="1:2">
      <c r="A45356" s="1">
        <v>2080100394481</v>
      </c>
      <c r="B45356" t="s">
        <v>42597</v>
      </c>
    </row>
    <row r="45357" spans="1:2">
      <c r="A45357" s="1">
        <v>2080100394498</v>
      </c>
      <c r="B45357" t="s">
        <v>42598</v>
      </c>
    </row>
    <row r="45358" spans="1:2">
      <c r="A45358" s="1">
        <v>2080100394504</v>
      </c>
      <c r="B45358" t="s">
        <v>42599</v>
      </c>
    </row>
    <row r="45359" spans="1:2">
      <c r="A45359" s="1">
        <v>2080100394511</v>
      </c>
      <c r="B45359" t="s">
        <v>42600</v>
      </c>
    </row>
    <row r="45360" spans="1:2">
      <c r="A45360" s="1">
        <v>2080100394528</v>
      </c>
      <c r="B45360" t="s">
        <v>42601</v>
      </c>
    </row>
    <row r="45361" spans="1:2">
      <c r="A45361" s="1">
        <v>2080100394535</v>
      </c>
      <c r="B45361" t="s">
        <v>42602</v>
      </c>
    </row>
    <row r="45362" spans="1:2">
      <c r="A45362" s="1">
        <v>2080100394542</v>
      </c>
      <c r="B45362" t="s">
        <v>42603</v>
      </c>
    </row>
    <row r="45363" spans="1:2">
      <c r="A45363" s="1">
        <v>2080100394559</v>
      </c>
      <c r="B45363" t="s">
        <v>42604</v>
      </c>
    </row>
    <row r="45364" spans="1:2">
      <c r="A45364" s="1">
        <v>2080100394566</v>
      </c>
      <c r="B45364" t="s">
        <v>42605</v>
      </c>
    </row>
    <row r="45365" spans="1:2">
      <c r="A45365" s="1">
        <v>2080100394573</v>
      </c>
      <c r="B45365" t="s">
        <v>42606</v>
      </c>
    </row>
    <row r="45366" spans="1:2">
      <c r="A45366" s="1">
        <v>2080100394580</v>
      </c>
      <c r="B45366" t="s">
        <v>42607</v>
      </c>
    </row>
    <row r="45367" spans="1:2">
      <c r="A45367" s="1">
        <v>2080100394597</v>
      </c>
      <c r="B45367" t="s">
        <v>42608</v>
      </c>
    </row>
    <row r="45368" spans="1:2">
      <c r="A45368" s="1">
        <v>2080100394603</v>
      </c>
      <c r="B45368" t="s">
        <v>42609</v>
      </c>
    </row>
    <row r="45369" spans="1:2">
      <c r="A45369" s="1">
        <v>2080100394610</v>
      </c>
      <c r="B45369" t="s">
        <v>42610</v>
      </c>
    </row>
    <row r="45370" spans="1:2">
      <c r="A45370" s="1">
        <v>2080100394627</v>
      </c>
      <c r="B45370" t="s">
        <v>42611</v>
      </c>
    </row>
    <row r="45371" spans="1:2">
      <c r="A45371" s="1">
        <v>2080100394634</v>
      </c>
      <c r="B45371" t="s">
        <v>42612</v>
      </c>
    </row>
    <row r="45372" spans="1:2">
      <c r="A45372" s="1">
        <v>2080100394641</v>
      </c>
      <c r="B45372" t="s">
        <v>42613</v>
      </c>
    </row>
    <row r="45373" spans="1:2">
      <c r="A45373" s="1">
        <v>2080100394658</v>
      </c>
      <c r="B45373" t="s">
        <v>42614</v>
      </c>
    </row>
    <row r="45374" spans="1:2">
      <c r="A45374" s="1">
        <v>2080100394665</v>
      </c>
      <c r="B45374" t="s">
        <v>42615</v>
      </c>
    </row>
    <row r="45375" spans="1:2">
      <c r="A45375" s="1">
        <v>2080100394672</v>
      </c>
      <c r="B45375" t="s">
        <v>42616</v>
      </c>
    </row>
    <row r="45376" spans="1:2">
      <c r="A45376" s="1">
        <v>2080100394689</v>
      </c>
      <c r="B45376" t="s">
        <v>42617</v>
      </c>
    </row>
    <row r="45377" spans="1:2">
      <c r="A45377" s="1">
        <v>2080100394696</v>
      </c>
      <c r="B45377" t="s">
        <v>42618</v>
      </c>
    </row>
    <row r="45378" spans="1:2">
      <c r="A45378" s="1">
        <v>2080100394702</v>
      </c>
      <c r="B45378" t="s">
        <v>42619</v>
      </c>
    </row>
    <row r="45379" spans="1:2">
      <c r="A45379" s="1">
        <v>2080100394719</v>
      </c>
      <c r="B45379" t="s">
        <v>42620</v>
      </c>
    </row>
    <row r="45380" spans="1:2">
      <c r="A45380" s="1">
        <v>2080100394726</v>
      </c>
      <c r="B45380" t="s">
        <v>42621</v>
      </c>
    </row>
    <row r="45381" spans="1:2">
      <c r="A45381" s="1">
        <v>2080100394733</v>
      </c>
      <c r="B45381" t="s">
        <v>42622</v>
      </c>
    </row>
    <row r="45382" spans="1:2">
      <c r="A45382" s="1">
        <v>2080100394740</v>
      </c>
      <c r="B45382" t="s">
        <v>42623</v>
      </c>
    </row>
    <row r="45383" spans="1:2">
      <c r="A45383" s="1">
        <v>2080100394757</v>
      </c>
      <c r="B45383" t="s">
        <v>42624</v>
      </c>
    </row>
    <row r="45384" spans="1:2">
      <c r="A45384" s="1">
        <v>2080100394764</v>
      </c>
      <c r="B45384" t="s">
        <v>42625</v>
      </c>
    </row>
    <row r="45385" spans="1:2">
      <c r="A45385" s="1">
        <v>2080100394771</v>
      </c>
      <c r="B45385" t="s">
        <v>42626</v>
      </c>
    </row>
    <row r="45386" spans="1:2">
      <c r="A45386" s="1">
        <v>2080100394788</v>
      </c>
      <c r="B45386" t="s">
        <v>42627</v>
      </c>
    </row>
    <row r="45387" spans="1:2">
      <c r="A45387" s="1">
        <v>2080100394795</v>
      </c>
      <c r="B45387" t="s">
        <v>42628</v>
      </c>
    </row>
    <row r="45388" spans="1:2">
      <c r="A45388" s="1">
        <v>2080100394801</v>
      </c>
      <c r="B45388" t="s">
        <v>42629</v>
      </c>
    </row>
    <row r="45389" spans="1:2">
      <c r="A45389" s="1">
        <v>2080100394818</v>
      </c>
      <c r="B45389" t="s">
        <v>42630</v>
      </c>
    </row>
    <row r="45390" spans="1:2">
      <c r="A45390" s="1">
        <v>2080100394825</v>
      </c>
      <c r="B45390" t="s">
        <v>42631</v>
      </c>
    </row>
    <row r="45391" spans="1:2">
      <c r="A45391" s="1">
        <v>2080100394832</v>
      </c>
      <c r="B45391" t="s">
        <v>42632</v>
      </c>
    </row>
    <row r="45392" spans="1:2">
      <c r="A45392" s="1">
        <v>2080100394849</v>
      </c>
      <c r="B45392" t="s">
        <v>42633</v>
      </c>
    </row>
    <row r="45393" spans="1:2">
      <c r="A45393" s="1">
        <v>2080100394856</v>
      </c>
      <c r="B45393" t="s">
        <v>42634</v>
      </c>
    </row>
    <row r="45394" spans="1:2">
      <c r="A45394" s="1">
        <v>2080100394863</v>
      </c>
      <c r="B45394" t="s">
        <v>42635</v>
      </c>
    </row>
    <row r="45395" spans="1:2">
      <c r="A45395" s="1">
        <v>2080100394870</v>
      </c>
      <c r="B45395" t="s">
        <v>42636</v>
      </c>
    </row>
    <row r="45396" spans="1:2">
      <c r="A45396" s="1">
        <v>2080100394887</v>
      </c>
      <c r="B45396" t="s">
        <v>42637</v>
      </c>
    </row>
    <row r="45397" spans="1:2">
      <c r="A45397" s="1">
        <v>2080100394894</v>
      </c>
      <c r="B45397" t="s">
        <v>42638</v>
      </c>
    </row>
    <row r="45398" spans="1:2">
      <c r="A45398" s="1">
        <v>2080100394900</v>
      </c>
      <c r="B45398" t="s">
        <v>42639</v>
      </c>
    </row>
    <row r="45399" spans="1:2">
      <c r="A45399" s="1">
        <v>2080100394917</v>
      </c>
      <c r="B45399" t="s">
        <v>42640</v>
      </c>
    </row>
    <row r="45400" spans="1:2">
      <c r="A45400" s="1">
        <v>2080100394924</v>
      </c>
      <c r="B45400" t="s">
        <v>42641</v>
      </c>
    </row>
    <row r="45401" spans="1:2">
      <c r="A45401" s="1">
        <v>2080100394931</v>
      </c>
      <c r="B45401" t="s">
        <v>42642</v>
      </c>
    </row>
    <row r="45402" spans="1:2">
      <c r="A45402" s="1">
        <v>2080100394948</v>
      </c>
      <c r="B45402" t="s">
        <v>42643</v>
      </c>
    </row>
    <row r="45403" spans="1:2">
      <c r="A45403" s="1">
        <v>2080100394955</v>
      </c>
      <c r="B45403" t="s">
        <v>42644</v>
      </c>
    </row>
    <row r="45404" spans="1:2">
      <c r="A45404" s="1">
        <v>2080100394962</v>
      </c>
      <c r="B45404" t="s">
        <v>42645</v>
      </c>
    </row>
    <row r="45405" spans="1:2">
      <c r="A45405" s="1">
        <v>2080100394979</v>
      </c>
      <c r="B45405" t="s">
        <v>42646</v>
      </c>
    </row>
    <row r="45406" spans="1:2">
      <c r="A45406" s="1">
        <v>2080100394986</v>
      </c>
      <c r="B45406" t="s">
        <v>42647</v>
      </c>
    </row>
    <row r="45407" spans="1:2">
      <c r="A45407" s="1">
        <v>2080100394993</v>
      </c>
      <c r="B45407" t="s">
        <v>42648</v>
      </c>
    </row>
    <row r="45408" spans="1:2">
      <c r="A45408" s="1">
        <v>2080100395006</v>
      </c>
      <c r="B45408" t="s">
        <v>42649</v>
      </c>
    </row>
    <row r="45409" spans="1:2">
      <c r="A45409" s="1">
        <v>2080100395013</v>
      </c>
      <c r="B45409" t="s">
        <v>42650</v>
      </c>
    </row>
    <row r="45410" spans="1:2">
      <c r="A45410" s="1">
        <v>2080100395020</v>
      </c>
      <c r="B45410" t="s">
        <v>42651</v>
      </c>
    </row>
    <row r="45411" spans="1:2">
      <c r="A45411" s="1">
        <v>2080100395037</v>
      </c>
      <c r="B45411" t="s">
        <v>42652</v>
      </c>
    </row>
    <row r="45412" spans="1:2">
      <c r="A45412" s="1">
        <v>2080100395044</v>
      </c>
      <c r="B45412" t="s">
        <v>42653</v>
      </c>
    </row>
    <row r="45413" spans="1:2">
      <c r="A45413" s="1">
        <v>2080100395051</v>
      </c>
      <c r="B45413" t="s">
        <v>42654</v>
      </c>
    </row>
    <row r="45414" spans="1:2">
      <c r="A45414" s="1">
        <v>2080100395068</v>
      </c>
      <c r="B45414" t="s">
        <v>42655</v>
      </c>
    </row>
    <row r="45415" spans="1:2">
      <c r="A45415" s="1">
        <v>2080100395075</v>
      </c>
      <c r="B45415" t="s">
        <v>42656</v>
      </c>
    </row>
    <row r="45416" spans="1:2">
      <c r="A45416" s="1">
        <v>2080100395082</v>
      </c>
      <c r="B45416" t="s">
        <v>42657</v>
      </c>
    </row>
    <row r="45417" spans="1:2">
      <c r="A45417" s="1">
        <v>2080100395099</v>
      </c>
      <c r="B45417" t="s">
        <v>42658</v>
      </c>
    </row>
    <row r="45418" spans="1:2">
      <c r="A45418" s="1">
        <v>2080100395105</v>
      </c>
      <c r="B45418" t="s">
        <v>42659</v>
      </c>
    </row>
    <row r="45419" spans="1:2">
      <c r="A45419" s="1">
        <v>2080100395112</v>
      </c>
      <c r="B45419" t="s">
        <v>42660</v>
      </c>
    </row>
    <row r="45420" spans="1:2">
      <c r="A45420" s="1">
        <v>2080100395129</v>
      </c>
      <c r="B45420" t="s">
        <v>42661</v>
      </c>
    </row>
    <row r="45421" spans="1:2">
      <c r="A45421" s="1">
        <v>2080100395136</v>
      </c>
      <c r="B45421" t="s">
        <v>42662</v>
      </c>
    </row>
    <row r="45422" spans="1:2">
      <c r="A45422" s="1">
        <v>2080100395143</v>
      </c>
      <c r="B45422" t="s">
        <v>42663</v>
      </c>
    </row>
    <row r="45423" spans="1:2">
      <c r="A45423" s="1">
        <v>2080100395150</v>
      </c>
      <c r="B45423" t="s">
        <v>42664</v>
      </c>
    </row>
    <row r="45424" spans="1:2">
      <c r="A45424" s="1">
        <v>2080100395167</v>
      </c>
      <c r="B45424" t="s">
        <v>42665</v>
      </c>
    </row>
    <row r="45425" spans="1:2">
      <c r="A45425" s="1">
        <v>2080100395174</v>
      </c>
      <c r="B45425" t="s">
        <v>42666</v>
      </c>
    </row>
    <row r="45426" spans="1:2">
      <c r="A45426" s="1">
        <v>2080100395181</v>
      </c>
      <c r="B45426" t="s">
        <v>42667</v>
      </c>
    </row>
    <row r="45427" spans="1:2">
      <c r="A45427" s="1">
        <v>2080100395198</v>
      </c>
      <c r="B45427" t="s">
        <v>42668</v>
      </c>
    </row>
    <row r="45428" spans="1:2">
      <c r="A45428" s="1">
        <v>2080100395204</v>
      </c>
      <c r="B45428" t="s">
        <v>42669</v>
      </c>
    </row>
    <row r="45429" spans="1:2">
      <c r="A45429" s="1">
        <v>2080100395211</v>
      </c>
      <c r="B45429" t="s">
        <v>42670</v>
      </c>
    </row>
    <row r="45430" spans="1:2">
      <c r="A45430" s="1">
        <v>2080100395228</v>
      </c>
      <c r="B45430" t="s">
        <v>42671</v>
      </c>
    </row>
    <row r="45431" spans="1:2">
      <c r="A45431" s="1">
        <v>2080100395235</v>
      </c>
      <c r="B45431" t="s">
        <v>42672</v>
      </c>
    </row>
    <row r="45432" spans="1:2">
      <c r="A45432" s="1">
        <v>2080100395242</v>
      </c>
      <c r="B45432" t="s">
        <v>42673</v>
      </c>
    </row>
    <row r="45433" spans="1:2">
      <c r="A45433" s="1">
        <v>2080100395259</v>
      </c>
      <c r="B45433" t="s">
        <v>42674</v>
      </c>
    </row>
    <row r="45434" spans="1:2">
      <c r="A45434" s="1">
        <v>2080100395266</v>
      </c>
      <c r="B45434" t="s">
        <v>42675</v>
      </c>
    </row>
    <row r="45435" spans="1:2">
      <c r="A45435" s="1">
        <v>2080100395273</v>
      </c>
      <c r="B45435" t="s">
        <v>42676</v>
      </c>
    </row>
    <row r="45436" spans="1:2">
      <c r="A45436" s="1">
        <v>2080100395280</v>
      </c>
      <c r="B45436" t="s">
        <v>42677</v>
      </c>
    </row>
    <row r="45437" spans="1:2">
      <c r="A45437" s="1">
        <v>2080100395297</v>
      </c>
      <c r="B45437" t="s">
        <v>42678</v>
      </c>
    </row>
    <row r="45438" spans="1:2">
      <c r="A45438" s="1">
        <v>2080100395303</v>
      </c>
      <c r="B45438" t="s">
        <v>42679</v>
      </c>
    </row>
    <row r="45439" spans="1:2">
      <c r="A45439" s="1">
        <v>2080100395310</v>
      </c>
      <c r="B45439" t="s">
        <v>42680</v>
      </c>
    </row>
    <row r="45440" spans="1:2">
      <c r="A45440" s="1">
        <v>2080100395327</v>
      </c>
      <c r="B45440" t="s">
        <v>42681</v>
      </c>
    </row>
    <row r="45441" spans="1:2">
      <c r="A45441" s="1">
        <v>2080100395334</v>
      </c>
      <c r="B45441" t="s">
        <v>42682</v>
      </c>
    </row>
    <row r="45442" spans="1:2">
      <c r="A45442" s="1">
        <v>2080100395341</v>
      </c>
      <c r="B45442" t="s">
        <v>42683</v>
      </c>
    </row>
    <row r="45443" spans="1:2">
      <c r="A45443" s="1">
        <v>2080100395358</v>
      </c>
      <c r="B45443" t="s">
        <v>42684</v>
      </c>
    </row>
    <row r="45444" spans="1:2">
      <c r="A45444" s="1">
        <v>2080100395365</v>
      </c>
      <c r="B45444" t="s">
        <v>42685</v>
      </c>
    </row>
    <row r="45445" spans="1:2">
      <c r="A45445" s="1">
        <v>2080100395372</v>
      </c>
      <c r="B45445" t="s">
        <v>42686</v>
      </c>
    </row>
    <row r="45446" spans="1:2">
      <c r="A45446" s="1">
        <v>2080100395389</v>
      </c>
      <c r="B45446" t="s">
        <v>42687</v>
      </c>
    </row>
    <row r="45447" spans="1:2">
      <c r="A45447" s="1">
        <v>2080100395396</v>
      </c>
      <c r="B45447" t="s">
        <v>42688</v>
      </c>
    </row>
    <row r="45448" spans="1:2">
      <c r="A45448" s="1">
        <v>2080100395402</v>
      </c>
      <c r="B45448" t="s">
        <v>42689</v>
      </c>
    </row>
    <row r="45449" spans="1:2">
      <c r="A45449" s="1">
        <v>2080100395419</v>
      </c>
      <c r="B45449" t="s">
        <v>42690</v>
      </c>
    </row>
    <row r="45450" spans="1:2">
      <c r="A45450" s="1">
        <v>2080100395426</v>
      </c>
      <c r="B45450" t="s">
        <v>42691</v>
      </c>
    </row>
    <row r="45451" spans="1:2">
      <c r="A45451" s="1">
        <v>2080100395433</v>
      </c>
      <c r="B45451" t="s">
        <v>42692</v>
      </c>
    </row>
    <row r="45452" spans="1:2">
      <c r="A45452" s="1">
        <v>2080100395440</v>
      </c>
      <c r="B45452" t="s">
        <v>42693</v>
      </c>
    </row>
    <row r="45453" spans="1:2">
      <c r="A45453" s="1">
        <v>2080100395457</v>
      </c>
      <c r="B45453" t="s">
        <v>42694</v>
      </c>
    </row>
    <row r="45454" spans="1:2">
      <c r="A45454" s="1">
        <v>2080100395464</v>
      </c>
      <c r="B45454" t="s">
        <v>42695</v>
      </c>
    </row>
    <row r="45455" spans="1:2">
      <c r="A45455" s="1">
        <v>2080100395471</v>
      </c>
      <c r="B45455" t="s">
        <v>42696</v>
      </c>
    </row>
    <row r="45456" spans="1:2">
      <c r="A45456" s="1">
        <v>2080100395488</v>
      </c>
      <c r="B45456" t="s">
        <v>42697</v>
      </c>
    </row>
    <row r="45457" spans="1:2">
      <c r="A45457" s="1">
        <v>2080100395495</v>
      </c>
      <c r="B45457" t="s">
        <v>42698</v>
      </c>
    </row>
    <row r="45458" spans="1:2">
      <c r="A45458" s="1">
        <v>2080100395501</v>
      </c>
      <c r="B45458" t="s">
        <v>42699</v>
      </c>
    </row>
    <row r="45459" spans="1:2">
      <c r="A45459" s="1">
        <v>2080100395518</v>
      </c>
      <c r="B45459" t="s">
        <v>42700</v>
      </c>
    </row>
    <row r="45460" spans="1:2">
      <c r="A45460" s="1">
        <v>2080100395525</v>
      </c>
      <c r="B45460" t="s">
        <v>42701</v>
      </c>
    </row>
    <row r="45461" spans="1:2">
      <c r="A45461" s="1">
        <v>2080100395532</v>
      </c>
      <c r="B45461" t="s">
        <v>42702</v>
      </c>
    </row>
    <row r="45462" spans="1:2">
      <c r="A45462" s="1">
        <v>2080100395549</v>
      </c>
      <c r="B45462" t="s">
        <v>42703</v>
      </c>
    </row>
    <row r="45463" spans="1:2">
      <c r="A45463" s="1">
        <v>2080100395556</v>
      </c>
      <c r="B45463" t="s">
        <v>42704</v>
      </c>
    </row>
    <row r="45464" spans="1:2">
      <c r="A45464" s="1">
        <v>2080100395563</v>
      </c>
      <c r="B45464" t="s">
        <v>42705</v>
      </c>
    </row>
    <row r="45465" spans="1:2">
      <c r="A45465" s="1">
        <v>2080100395570</v>
      </c>
      <c r="B45465" t="s">
        <v>42706</v>
      </c>
    </row>
    <row r="45466" spans="1:2">
      <c r="A45466" s="1">
        <v>2080100395587</v>
      </c>
      <c r="B45466" t="s">
        <v>42707</v>
      </c>
    </row>
    <row r="45467" spans="1:2">
      <c r="A45467" s="1">
        <v>2080100395594</v>
      </c>
      <c r="B45467" t="s">
        <v>42708</v>
      </c>
    </row>
    <row r="45468" spans="1:2">
      <c r="A45468" s="1">
        <v>2080100395600</v>
      </c>
      <c r="B45468" t="s">
        <v>42709</v>
      </c>
    </row>
    <row r="45469" spans="1:2">
      <c r="A45469" s="1">
        <v>2080100395617</v>
      </c>
      <c r="B45469" t="s">
        <v>42710</v>
      </c>
    </row>
    <row r="45470" spans="1:2">
      <c r="A45470" s="1">
        <v>2080100395624</v>
      </c>
      <c r="B45470" t="s">
        <v>42711</v>
      </c>
    </row>
    <row r="45471" spans="1:2">
      <c r="A45471" s="1">
        <v>2080100395631</v>
      </c>
      <c r="B45471" t="s">
        <v>42712</v>
      </c>
    </row>
    <row r="45472" spans="1:2">
      <c r="A45472" s="1">
        <v>2080100395648</v>
      </c>
      <c r="B45472" t="s">
        <v>42713</v>
      </c>
    </row>
    <row r="45473" spans="1:2">
      <c r="A45473" s="1">
        <v>2080100395655</v>
      </c>
      <c r="B45473" t="s">
        <v>42714</v>
      </c>
    </row>
    <row r="45474" spans="1:2">
      <c r="A45474" s="1">
        <v>2080100395662</v>
      </c>
      <c r="B45474" t="s">
        <v>42715</v>
      </c>
    </row>
    <row r="45475" spans="1:2">
      <c r="A45475" s="1">
        <v>2080100395679</v>
      </c>
      <c r="B45475" t="s">
        <v>42716</v>
      </c>
    </row>
    <row r="45476" spans="1:2">
      <c r="A45476" s="1">
        <v>2080100395686</v>
      </c>
      <c r="B45476" t="s">
        <v>42717</v>
      </c>
    </row>
    <row r="45477" spans="1:2">
      <c r="A45477" s="1">
        <v>2080100395693</v>
      </c>
      <c r="B45477" t="s">
        <v>42718</v>
      </c>
    </row>
    <row r="45478" spans="1:2">
      <c r="A45478" s="1">
        <v>2080100395709</v>
      </c>
      <c r="B45478" t="s">
        <v>42719</v>
      </c>
    </row>
    <row r="45479" spans="1:2">
      <c r="A45479" s="1">
        <v>2080100395716</v>
      </c>
      <c r="B45479" t="s">
        <v>42720</v>
      </c>
    </row>
    <row r="45480" spans="1:2">
      <c r="A45480" s="1">
        <v>2080100395723</v>
      </c>
      <c r="B45480" t="s">
        <v>42721</v>
      </c>
    </row>
    <row r="45481" spans="1:2">
      <c r="A45481" s="1">
        <v>2080100395730</v>
      </c>
      <c r="B45481" t="s">
        <v>42722</v>
      </c>
    </row>
    <row r="45482" spans="1:2">
      <c r="A45482" s="1">
        <v>2080100395747</v>
      </c>
      <c r="B45482" t="s">
        <v>42723</v>
      </c>
    </row>
    <row r="45483" spans="1:2">
      <c r="A45483" s="1">
        <v>2080100395754</v>
      </c>
      <c r="B45483" t="s">
        <v>42724</v>
      </c>
    </row>
    <row r="45484" spans="1:2">
      <c r="A45484" s="1">
        <v>2080100395761</v>
      </c>
      <c r="B45484" t="s">
        <v>42725</v>
      </c>
    </row>
    <row r="45485" spans="1:2">
      <c r="A45485" s="1">
        <v>2080100395778</v>
      </c>
      <c r="B45485" t="s">
        <v>42726</v>
      </c>
    </row>
    <row r="45486" spans="1:2">
      <c r="A45486" s="1">
        <v>2080100395785</v>
      </c>
      <c r="B45486" t="s">
        <v>42727</v>
      </c>
    </row>
    <row r="45487" spans="1:2">
      <c r="A45487" s="1">
        <v>2080100395792</v>
      </c>
      <c r="B45487" t="s">
        <v>42728</v>
      </c>
    </row>
    <row r="45488" spans="1:2">
      <c r="A45488" s="1">
        <v>2080100395808</v>
      </c>
      <c r="B45488" t="s">
        <v>42729</v>
      </c>
    </row>
    <row r="45489" spans="1:2">
      <c r="A45489" s="1">
        <v>2080100395815</v>
      </c>
      <c r="B45489" t="s">
        <v>42730</v>
      </c>
    </row>
    <row r="45490" spans="1:2">
      <c r="A45490" s="1">
        <v>2080100395822</v>
      </c>
      <c r="B45490" t="s">
        <v>42731</v>
      </c>
    </row>
    <row r="45491" spans="1:2">
      <c r="A45491" s="1">
        <v>2080100395839</v>
      </c>
      <c r="B45491" t="s">
        <v>42732</v>
      </c>
    </row>
    <row r="45492" spans="1:2">
      <c r="A45492" s="1">
        <v>2080100395846</v>
      </c>
      <c r="B45492" t="s">
        <v>42733</v>
      </c>
    </row>
    <row r="45493" spans="1:2">
      <c r="A45493" s="1">
        <v>2080100395853</v>
      </c>
      <c r="B45493" t="s">
        <v>42734</v>
      </c>
    </row>
    <row r="45494" spans="1:2">
      <c r="A45494" s="1">
        <v>2080100395860</v>
      </c>
      <c r="B45494" t="s">
        <v>42735</v>
      </c>
    </row>
    <row r="45495" spans="1:2">
      <c r="A45495" s="1">
        <v>2080100395877</v>
      </c>
      <c r="B45495" t="s">
        <v>42736</v>
      </c>
    </row>
    <row r="45496" spans="1:2">
      <c r="A45496" s="1">
        <v>2080100395884</v>
      </c>
      <c r="B45496" t="s">
        <v>42737</v>
      </c>
    </row>
    <row r="45497" spans="1:2">
      <c r="A45497" s="1">
        <v>2080100395891</v>
      </c>
      <c r="B45497" t="s">
        <v>42738</v>
      </c>
    </row>
    <row r="45498" spans="1:2">
      <c r="A45498" s="1">
        <v>2080100395907</v>
      </c>
      <c r="B45498" t="s">
        <v>42739</v>
      </c>
    </row>
    <row r="45499" spans="1:2">
      <c r="A45499" s="1">
        <v>2080100395914</v>
      </c>
      <c r="B45499" t="s">
        <v>42740</v>
      </c>
    </row>
    <row r="45500" spans="1:2">
      <c r="A45500" s="1">
        <v>2080100395921</v>
      </c>
      <c r="B45500" t="s">
        <v>42741</v>
      </c>
    </row>
    <row r="45501" spans="1:2">
      <c r="A45501" s="1">
        <v>2080100395938</v>
      </c>
      <c r="B45501" t="s">
        <v>42742</v>
      </c>
    </row>
    <row r="45502" spans="1:2">
      <c r="A45502" s="1">
        <v>2080100395945</v>
      </c>
      <c r="B45502" t="s">
        <v>42743</v>
      </c>
    </row>
    <row r="45503" spans="1:2">
      <c r="A45503" s="1">
        <v>2080100395952</v>
      </c>
      <c r="B45503" t="s">
        <v>42744</v>
      </c>
    </row>
    <row r="45504" spans="1:2">
      <c r="A45504" s="1">
        <v>2080100395969</v>
      </c>
      <c r="B45504" t="s">
        <v>42745</v>
      </c>
    </row>
    <row r="45505" spans="1:2">
      <c r="A45505" s="1">
        <v>2080100395976</v>
      </c>
      <c r="B45505" t="s">
        <v>42746</v>
      </c>
    </row>
    <row r="45506" spans="1:2">
      <c r="A45506" s="1">
        <v>2080100395983</v>
      </c>
      <c r="B45506" t="s">
        <v>42747</v>
      </c>
    </row>
    <row r="45507" spans="1:2">
      <c r="A45507" s="1">
        <v>2080100395990</v>
      </c>
      <c r="B45507" t="s">
        <v>42748</v>
      </c>
    </row>
    <row r="45508" spans="1:2">
      <c r="A45508" s="1">
        <v>2080100396003</v>
      </c>
      <c r="B45508" t="s">
        <v>42749</v>
      </c>
    </row>
    <row r="45509" spans="1:2">
      <c r="A45509" s="1">
        <v>2080100396010</v>
      </c>
      <c r="B45509" t="s">
        <v>42750</v>
      </c>
    </row>
    <row r="45510" spans="1:2">
      <c r="A45510" s="1">
        <v>2080100396027</v>
      </c>
      <c r="B45510" t="s">
        <v>42751</v>
      </c>
    </row>
    <row r="45511" spans="1:2">
      <c r="A45511" s="1">
        <v>2080100396034</v>
      </c>
      <c r="B45511" t="s">
        <v>42752</v>
      </c>
    </row>
    <row r="45512" spans="1:2">
      <c r="A45512" s="1">
        <v>2080100396041</v>
      </c>
      <c r="B45512" t="s">
        <v>42753</v>
      </c>
    </row>
    <row r="45513" spans="1:2">
      <c r="A45513" s="1">
        <v>2080100396058</v>
      </c>
      <c r="B45513" t="s">
        <v>42754</v>
      </c>
    </row>
    <row r="45514" spans="1:2">
      <c r="A45514" s="1">
        <v>2080100396065</v>
      </c>
      <c r="B45514" t="s">
        <v>42755</v>
      </c>
    </row>
    <row r="45515" spans="1:2">
      <c r="A45515" s="1">
        <v>2080100396072</v>
      </c>
      <c r="B45515" t="s">
        <v>42756</v>
      </c>
    </row>
    <row r="45516" spans="1:2">
      <c r="A45516" s="1">
        <v>2080100396089</v>
      </c>
      <c r="B45516" t="s">
        <v>42757</v>
      </c>
    </row>
    <row r="45517" spans="1:2">
      <c r="A45517" s="1">
        <v>2080100396096</v>
      </c>
      <c r="B45517" t="s">
        <v>42758</v>
      </c>
    </row>
    <row r="45518" spans="1:2">
      <c r="A45518" s="1">
        <v>2080100396102</v>
      </c>
      <c r="B45518" t="s">
        <v>42759</v>
      </c>
    </row>
    <row r="45519" spans="1:2">
      <c r="A45519" s="1">
        <v>2080100396119</v>
      </c>
      <c r="B45519" t="s">
        <v>42760</v>
      </c>
    </row>
    <row r="45520" spans="1:2">
      <c r="A45520" s="1">
        <v>2080100396126</v>
      </c>
      <c r="B45520" t="s">
        <v>42761</v>
      </c>
    </row>
    <row r="45521" spans="1:2">
      <c r="A45521" s="1">
        <v>2080100396133</v>
      </c>
      <c r="B45521" t="s">
        <v>42762</v>
      </c>
    </row>
    <row r="45522" spans="1:2">
      <c r="A45522" s="1">
        <v>2080100396140</v>
      </c>
      <c r="B45522" t="s">
        <v>42763</v>
      </c>
    </row>
    <row r="45523" spans="1:2">
      <c r="A45523" s="1">
        <v>2080100396157</v>
      </c>
      <c r="B45523" t="s">
        <v>42764</v>
      </c>
    </row>
    <row r="45524" spans="1:2">
      <c r="A45524" s="1">
        <v>2080100396164</v>
      </c>
      <c r="B45524" t="s">
        <v>42765</v>
      </c>
    </row>
    <row r="45525" spans="1:2">
      <c r="A45525" s="1">
        <v>2080100396171</v>
      </c>
      <c r="B45525" t="s">
        <v>42766</v>
      </c>
    </row>
    <row r="45526" spans="1:2">
      <c r="A45526" s="1">
        <v>2080100396188</v>
      </c>
      <c r="B45526" t="s">
        <v>42767</v>
      </c>
    </row>
    <row r="45527" spans="1:2">
      <c r="A45527" s="1">
        <v>2080100396195</v>
      </c>
      <c r="B45527" t="s">
        <v>42768</v>
      </c>
    </row>
    <row r="45528" spans="1:2">
      <c r="A45528" s="1">
        <v>2080100396201</v>
      </c>
      <c r="B45528" t="s">
        <v>42769</v>
      </c>
    </row>
    <row r="45529" spans="1:2">
      <c r="A45529" s="1">
        <v>2080100396218</v>
      </c>
      <c r="B45529" t="s">
        <v>42770</v>
      </c>
    </row>
    <row r="45530" spans="1:2">
      <c r="A45530" s="1">
        <v>2080100396225</v>
      </c>
      <c r="B45530" t="s">
        <v>42771</v>
      </c>
    </row>
    <row r="45531" spans="1:2">
      <c r="A45531" s="1">
        <v>2080100396232</v>
      </c>
      <c r="B45531" t="s">
        <v>42772</v>
      </c>
    </row>
    <row r="45532" spans="1:2">
      <c r="A45532" s="1">
        <v>2080100396249</v>
      </c>
      <c r="B45532" t="s">
        <v>42773</v>
      </c>
    </row>
    <row r="45533" spans="1:2">
      <c r="A45533" s="1">
        <v>2080100396256</v>
      </c>
      <c r="B45533" t="s">
        <v>42774</v>
      </c>
    </row>
    <row r="45534" spans="1:2">
      <c r="A45534" s="1">
        <v>2080100396263</v>
      </c>
      <c r="B45534" t="s">
        <v>42775</v>
      </c>
    </row>
    <row r="45535" spans="1:2">
      <c r="A45535" s="1">
        <v>2080100396270</v>
      </c>
      <c r="B45535" t="s">
        <v>42776</v>
      </c>
    </row>
    <row r="45536" spans="1:2">
      <c r="A45536" s="1">
        <v>2080100396287</v>
      </c>
      <c r="B45536" t="s">
        <v>42777</v>
      </c>
    </row>
    <row r="45537" spans="1:2">
      <c r="A45537" s="1">
        <v>2080100396294</v>
      </c>
      <c r="B45537" t="s">
        <v>42778</v>
      </c>
    </row>
    <row r="45538" spans="1:2">
      <c r="A45538" s="1">
        <v>2080100396300</v>
      </c>
      <c r="B45538" t="s">
        <v>42779</v>
      </c>
    </row>
    <row r="45539" spans="1:2">
      <c r="A45539" s="1">
        <v>2080100396317</v>
      </c>
      <c r="B45539" t="s">
        <v>42780</v>
      </c>
    </row>
    <row r="45540" spans="1:2">
      <c r="A45540" s="1">
        <v>2080100396324</v>
      </c>
      <c r="B45540" t="s">
        <v>42781</v>
      </c>
    </row>
    <row r="45541" spans="1:2">
      <c r="A45541" s="1">
        <v>2080100396331</v>
      </c>
      <c r="B45541" t="s">
        <v>42782</v>
      </c>
    </row>
    <row r="45542" spans="1:2">
      <c r="A45542" s="1">
        <v>2080100396348</v>
      </c>
      <c r="B45542" t="s">
        <v>42783</v>
      </c>
    </row>
    <row r="45543" spans="1:2">
      <c r="A45543" s="1">
        <v>2080100396355</v>
      </c>
      <c r="B45543" t="s">
        <v>42784</v>
      </c>
    </row>
    <row r="45544" spans="1:2">
      <c r="A45544" s="1">
        <v>2080100396362</v>
      </c>
      <c r="B45544" t="s">
        <v>42785</v>
      </c>
    </row>
    <row r="45545" spans="1:2">
      <c r="A45545" s="1">
        <v>2080100396379</v>
      </c>
      <c r="B45545" t="s">
        <v>42786</v>
      </c>
    </row>
    <row r="45546" spans="1:2">
      <c r="A45546" s="1">
        <v>2080100396386</v>
      </c>
      <c r="B45546" t="s">
        <v>42787</v>
      </c>
    </row>
    <row r="45547" spans="1:2">
      <c r="A45547" s="1">
        <v>2080100396393</v>
      </c>
      <c r="B45547" t="s">
        <v>42788</v>
      </c>
    </row>
    <row r="45548" spans="1:2">
      <c r="A45548" s="1">
        <v>2080100396409</v>
      </c>
      <c r="B45548" t="s">
        <v>42789</v>
      </c>
    </row>
    <row r="45549" spans="1:2">
      <c r="A45549" s="1">
        <v>2080100396416</v>
      </c>
      <c r="B45549" t="s">
        <v>42790</v>
      </c>
    </row>
    <row r="45550" spans="1:2">
      <c r="A45550" s="1">
        <v>2080100396423</v>
      </c>
      <c r="B45550" t="s">
        <v>42791</v>
      </c>
    </row>
    <row r="45551" spans="1:2">
      <c r="A45551" s="1">
        <v>2080100396430</v>
      </c>
      <c r="B45551" t="s">
        <v>42792</v>
      </c>
    </row>
    <row r="45552" spans="1:2">
      <c r="A45552" s="1">
        <v>2080100396447</v>
      </c>
      <c r="B45552" t="s">
        <v>42793</v>
      </c>
    </row>
    <row r="45553" spans="1:2">
      <c r="A45553" s="1">
        <v>2080100396454</v>
      </c>
      <c r="B45553" t="s">
        <v>42794</v>
      </c>
    </row>
    <row r="45554" spans="1:2">
      <c r="A45554" s="1">
        <v>2080100396461</v>
      </c>
      <c r="B45554" t="s">
        <v>42795</v>
      </c>
    </row>
    <row r="45555" spans="1:2">
      <c r="A45555" s="1">
        <v>2080100396478</v>
      </c>
      <c r="B45555" t="s">
        <v>42796</v>
      </c>
    </row>
    <row r="45556" spans="1:2">
      <c r="A45556" s="1">
        <v>2080100396485</v>
      </c>
      <c r="B45556" t="s">
        <v>42797</v>
      </c>
    </row>
    <row r="45557" spans="1:2">
      <c r="A45557" s="1">
        <v>2080100396492</v>
      </c>
      <c r="B45557" t="s">
        <v>42798</v>
      </c>
    </row>
    <row r="45558" spans="1:2">
      <c r="A45558" s="1">
        <v>2080100396508</v>
      </c>
      <c r="B45558" t="s">
        <v>42799</v>
      </c>
    </row>
    <row r="45559" spans="1:2">
      <c r="A45559" s="1">
        <v>2080100396515</v>
      </c>
      <c r="B45559" t="s">
        <v>42800</v>
      </c>
    </row>
    <row r="45560" spans="1:2">
      <c r="A45560" s="1">
        <v>2080100396522</v>
      </c>
      <c r="B45560" t="s">
        <v>42801</v>
      </c>
    </row>
    <row r="45561" spans="1:2">
      <c r="A45561" s="1">
        <v>2080100396539</v>
      </c>
      <c r="B45561" t="s">
        <v>42802</v>
      </c>
    </row>
    <row r="45562" spans="1:2">
      <c r="A45562" s="1">
        <v>2080100396546</v>
      </c>
      <c r="B45562" t="e">
        <f>+OEC-FAUCET WASSERNISON WK8019</f>
        <v>#NAME?</v>
      </c>
    </row>
    <row r="45563" spans="1:2">
      <c r="A45563" s="1">
        <v>2080100396553</v>
      </c>
      <c r="B45563" t="s">
        <v>42803</v>
      </c>
    </row>
    <row r="45564" spans="1:2">
      <c r="A45564" s="1">
        <v>2080100396560</v>
      </c>
      <c r="B45564" t="s">
        <v>42804</v>
      </c>
    </row>
    <row r="45565" spans="1:2">
      <c r="A45565" s="1">
        <v>2080100396577</v>
      </c>
      <c r="B45565" t="s">
        <v>42805</v>
      </c>
    </row>
    <row r="45566" spans="1:2">
      <c r="A45566" s="1">
        <v>2080100396584</v>
      </c>
      <c r="B45566" t="e">
        <f>+OEC-CONNECTOR WASSERNISON WK78</f>
        <v>#NAME?</v>
      </c>
    </row>
    <row r="45567" spans="1:2">
      <c r="A45567" s="1">
        <v>2080100396591</v>
      </c>
      <c r="B45567" t="s">
        <v>42806</v>
      </c>
    </row>
    <row r="45568" spans="1:2">
      <c r="A45568" s="1">
        <v>2080100396607</v>
      </c>
      <c r="B45568" t="s">
        <v>42807</v>
      </c>
    </row>
    <row r="45569" spans="1:2">
      <c r="A45569" s="1">
        <v>2080100396614</v>
      </c>
      <c r="B45569" t="s">
        <v>42808</v>
      </c>
    </row>
    <row r="45570" spans="1:2">
      <c r="A45570" s="1">
        <v>2080100396621</v>
      </c>
      <c r="B45570" t="s">
        <v>42809</v>
      </c>
    </row>
    <row r="45571" spans="1:2">
      <c r="A45571" s="1">
        <v>2080100396638</v>
      </c>
      <c r="B45571" t="s">
        <v>42810</v>
      </c>
    </row>
    <row r="45572" spans="1:2">
      <c r="A45572" s="1">
        <v>2080100396645</v>
      </c>
      <c r="B45572" t="s">
        <v>42811</v>
      </c>
    </row>
    <row r="45573" spans="1:2">
      <c r="A45573" s="1">
        <v>2080100396652</v>
      </c>
      <c r="B45573" t="s">
        <v>42812</v>
      </c>
    </row>
    <row r="45574" spans="1:2">
      <c r="A45574" s="1">
        <v>2080100396669</v>
      </c>
      <c r="B45574" t="s">
        <v>42813</v>
      </c>
    </row>
    <row r="45575" spans="1:2">
      <c r="A45575" s="1">
        <v>2080100396676</v>
      </c>
      <c r="B45575" t="s">
        <v>42814</v>
      </c>
    </row>
    <row r="45576" spans="1:2">
      <c r="A45576" s="1">
        <v>2080100396683</v>
      </c>
      <c r="B45576" t="s">
        <v>42815</v>
      </c>
    </row>
    <row r="45577" spans="1:2">
      <c r="A45577" s="1">
        <v>2080100396690</v>
      </c>
      <c r="B45577" t="s">
        <v>42816</v>
      </c>
    </row>
    <row r="45578" spans="1:2">
      <c r="A45578" s="1">
        <v>2080100396706</v>
      </c>
      <c r="B45578" t="s">
        <v>42817</v>
      </c>
    </row>
    <row r="45579" spans="1:2">
      <c r="A45579" s="1">
        <v>2080100396713</v>
      </c>
      <c r="B45579" t="s">
        <v>42818</v>
      </c>
    </row>
    <row r="45580" spans="1:2">
      <c r="A45580" s="1">
        <v>2080100396720</v>
      </c>
      <c r="B45580" t="s">
        <v>42819</v>
      </c>
    </row>
    <row r="45581" spans="1:2">
      <c r="A45581" s="1">
        <v>2080100396737</v>
      </c>
      <c r="B45581" t="s">
        <v>42820</v>
      </c>
    </row>
    <row r="45582" spans="1:2">
      <c r="A45582" s="1">
        <v>2080100396744</v>
      </c>
      <c r="B45582" t="s">
        <v>42821</v>
      </c>
    </row>
    <row r="45583" spans="1:2">
      <c r="A45583" s="1">
        <v>2080100396751</v>
      </c>
      <c r="B45583" t="s">
        <v>42822</v>
      </c>
    </row>
    <row r="45584" spans="1:2">
      <c r="A45584" s="1">
        <v>2080100396768</v>
      </c>
      <c r="B45584" t="s">
        <v>42823</v>
      </c>
    </row>
    <row r="45585" spans="1:2">
      <c r="A45585" s="1">
        <v>2080100396775</v>
      </c>
      <c r="B45585" t="s">
        <v>42824</v>
      </c>
    </row>
    <row r="45586" spans="1:2">
      <c r="A45586" s="1">
        <v>2080100396782</v>
      </c>
      <c r="B45586" t="s">
        <v>42825</v>
      </c>
    </row>
    <row r="45587" spans="1:2">
      <c r="A45587" s="1">
        <v>2080100396799</v>
      </c>
      <c r="B45587" t="s">
        <v>42826</v>
      </c>
    </row>
    <row r="45588" spans="1:2">
      <c r="A45588" s="1">
        <v>2080100396805</v>
      </c>
      <c r="B45588" t="s">
        <v>42827</v>
      </c>
    </row>
    <row r="45589" spans="1:2">
      <c r="A45589" s="1">
        <v>2080100396812</v>
      </c>
      <c r="B45589" t="s">
        <v>42828</v>
      </c>
    </row>
    <row r="45590" spans="1:2">
      <c r="A45590" s="1">
        <v>2080100396829</v>
      </c>
      <c r="B45590" t="s">
        <v>42829</v>
      </c>
    </row>
    <row r="45591" spans="1:2">
      <c r="A45591" s="1">
        <v>2080100396836</v>
      </c>
      <c r="B45591" t="s">
        <v>42830</v>
      </c>
    </row>
    <row r="45592" spans="1:2">
      <c r="A45592" s="1">
        <v>2080100396843</v>
      </c>
      <c r="B45592" t="s">
        <v>42831</v>
      </c>
    </row>
    <row r="45593" spans="1:2">
      <c r="A45593" s="1">
        <v>2080100396850</v>
      </c>
      <c r="B45593" t="e">
        <f>+OEC-SOCKET PVC REDUCING WASSERNISON PF-26.75</f>
        <v>#NAME?</v>
      </c>
    </row>
    <row r="45594" spans="1:2">
      <c r="A45594" s="1">
        <v>2080100396867</v>
      </c>
      <c r="B45594" t="s">
        <v>42832</v>
      </c>
    </row>
    <row r="45595" spans="1:2">
      <c r="A45595" s="1">
        <v>2080100396874</v>
      </c>
      <c r="B45595" t="s">
        <v>42833</v>
      </c>
    </row>
    <row r="45596" spans="1:2">
      <c r="A45596" s="1">
        <v>2080100396881</v>
      </c>
      <c r="B45596" t="s">
        <v>42834</v>
      </c>
    </row>
    <row r="45597" spans="1:2">
      <c r="A45597" s="1">
        <v>2080100396898</v>
      </c>
      <c r="B45597" t="s">
        <v>42835</v>
      </c>
    </row>
    <row r="45598" spans="1:2">
      <c r="A45598" s="1">
        <v>2080100396904</v>
      </c>
      <c r="B45598" t="s">
        <v>42836</v>
      </c>
    </row>
    <row r="45599" spans="1:2">
      <c r="A45599" s="1">
        <v>2080100396911</v>
      </c>
      <c r="B45599" t="e">
        <f>+OEC-ELBOW PVC FAUCET WASSERNISON PF-40.5</f>
        <v>#NAME?</v>
      </c>
    </row>
    <row r="45600" spans="1:2">
      <c r="A45600" s="1">
        <v>2080100396928</v>
      </c>
      <c r="B45600" t="e">
        <f>+OEC-ELBOW PVC FAUCET WASSERNISON PF-41.75</f>
        <v>#NAME?</v>
      </c>
    </row>
    <row r="45601" spans="1:2">
      <c r="A45601" s="1">
        <v>2080100396935</v>
      </c>
      <c r="B45601" t="s">
        <v>42837</v>
      </c>
    </row>
    <row r="45602" spans="1:2">
      <c r="A45602" s="1">
        <v>2080100396942</v>
      </c>
      <c r="B45602" t="e">
        <f>+OEC-TEE PVC FAUCET WASSERNISON PF-43.5</f>
        <v>#NAME?</v>
      </c>
    </row>
    <row r="45603" spans="1:2">
      <c r="A45603" s="1">
        <v>2080100396959</v>
      </c>
      <c r="B45603" t="e">
        <f>+OEC-TEE PVC FAUCET WASSERNISON PF-44.75</f>
        <v>#NAME?</v>
      </c>
    </row>
    <row r="45604" spans="1:2">
      <c r="A45604" s="1">
        <v>2080100396966</v>
      </c>
      <c r="B45604" t="s">
        <v>42838</v>
      </c>
    </row>
    <row r="45605" spans="1:2">
      <c r="A45605" s="1">
        <v>2080100396973</v>
      </c>
      <c r="B45605" t="s">
        <v>42839</v>
      </c>
    </row>
    <row r="45606" spans="1:2">
      <c r="A45606" s="1">
        <v>2080100396980</v>
      </c>
      <c r="B45606" t="s">
        <v>42840</v>
      </c>
    </row>
    <row r="45607" spans="1:2">
      <c r="A45607" s="1">
        <v>2080100396997</v>
      </c>
      <c r="B45607" t="s">
        <v>42841</v>
      </c>
    </row>
    <row r="45608" spans="1:2">
      <c r="A45608" s="1">
        <v>2080100397000</v>
      </c>
      <c r="B45608" t="s">
        <v>42842</v>
      </c>
    </row>
    <row r="45609" spans="1:2">
      <c r="A45609" s="1">
        <v>2080100397017</v>
      </c>
      <c r="B45609" t="s">
        <v>42843</v>
      </c>
    </row>
    <row r="45610" spans="1:2">
      <c r="A45610" s="1">
        <v>2080100397024</v>
      </c>
      <c r="B45610" t="s">
        <v>42844</v>
      </c>
    </row>
    <row r="45611" spans="1:2">
      <c r="A45611" s="1">
        <v>2080100397031</v>
      </c>
      <c r="B45611" t="s">
        <v>42845</v>
      </c>
    </row>
    <row r="45612" spans="1:2">
      <c r="A45612" s="1">
        <v>2080100397048</v>
      </c>
      <c r="B45612" t="s">
        <v>42846</v>
      </c>
    </row>
    <row r="45613" spans="1:2">
      <c r="A45613" s="1">
        <v>2080100397055</v>
      </c>
      <c r="B45613" t="s">
        <v>42847</v>
      </c>
    </row>
    <row r="45614" spans="1:2">
      <c r="A45614" s="1">
        <v>2080100397062</v>
      </c>
      <c r="B45614" t="s">
        <v>42848</v>
      </c>
    </row>
    <row r="45615" spans="1:2">
      <c r="A45615" s="1">
        <v>2080100397079</v>
      </c>
      <c r="B45615" t="s">
        <v>42849</v>
      </c>
    </row>
    <row r="45616" spans="1:2">
      <c r="A45616" s="1">
        <v>2080100397086</v>
      </c>
      <c r="B45616" t="s">
        <v>42850</v>
      </c>
    </row>
    <row r="45617" spans="1:2">
      <c r="A45617" s="1">
        <v>2080100397093</v>
      </c>
      <c r="B45617" t="s">
        <v>42851</v>
      </c>
    </row>
    <row r="45618" spans="1:2">
      <c r="A45618" s="1">
        <v>2080100397109</v>
      </c>
      <c r="B45618" t="s">
        <v>42852</v>
      </c>
    </row>
    <row r="45619" spans="1:2">
      <c r="A45619" s="1">
        <v>2080100397116</v>
      </c>
      <c r="B45619" t="s">
        <v>42853</v>
      </c>
    </row>
    <row r="45620" spans="1:2">
      <c r="A45620" s="1">
        <v>2080100397123</v>
      </c>
      <c r="B45620" t="s">
        <v>42854</v>
      </c>
    </row>
    <row r="45621" spans="1:2">
      <c r="A45621" s="1">
        <v>2080100397130</v>
      </c>
      <c r="B45621" t="s">
        <v>42855</v>
      </c>
    </row>
    <row r="45622" spans="1:2">
      <c r="A45622" s="1">
        <v>2080100397147</v>
      </c>
      <c r="B45622" t="s">
        <v>42856</v>
      </c>
    </row>
    <row r="45623" spans="1:2">
      <c r="A45623" s="1">
        <v>2080100397154</v>
      </c>
      <c r="B45623" t="s">
        <v>42857</v>
      </c>
    </row>
    <row r="45624" spans="1:2">
      <c r="A45624" s="1">
        <v>2080100397161</v>
      </c>
      <c r="B45624" t="s">
        <v>42858</v>
      </c>
    </row>
    <row r="45625" spans="1:2">
      <c r="A45625" s="1">
        <v>2080100397178</v>
      </c>
      <c r="B45625" t="e">
        <f>+OEC-FAUCET GOOSENECK WASSERNISON WK2023 SINK TAP</f>
        <v>#NAME?</v>
      </c>
    </row>
    <row r="45626" spans="1:2">
      <c r="A45626" s="1">
        <v>2080100397185</v>
      </c>
      <c r="B45626" t="e">
        <f>+OEC-FAUCET WASSERNISON WK8423 BASIN MIXER</f>
        <v>#NAME?</v>
      </c>
    </row>
    <row r="45627" spans="1:2">
      <c r="A45627" s="1">
        <v>2080100397192</v>
      </c>
      <c r="B45627" t="s">
        <v>42859</v>
      </c>
    </row>
    <row r="45628" spans="1:2">
      <c r="A45628" s="1">
        <v>2080100397208</v>
      </c>
      <c r="B45628" t="s">
        <v>42860</v>
      </c>
    </row>
    <row r="45629" spans="1:2">
      <c r="A45629" s="1">
        <v>2080100397215</v>
      </c>
      <c r="B45629" t="s">
        <v>42861</v>
      </c>
    </row>
    <row r="45630" spans="1:2">
      <c r="A45630" s="1">
        <v>2080100397222</v>
      </c>
      <c r="B45630" t="s">
        <v>42862</v>
      </c>
    </row>
    <row r="45631" spans="1:2">
      <c r="A45631" s="1">
        <v>2080100397239</v>
      </c>
      <c r="B45631" t="s">
        <v>42863</v>
      </c>
    </row>
    <row r="45632" spans="1:2">
      <c r="A45632" s="1">
        <v>2080100397246</v>
      </c>
      <c r="B45632" t="s">
        <v>42864</v>
      </c>
    </row>
    <row r="45633" spans="1:2">
      <c r="A45633" s="1">
        <v>2080100397253</v>
      </c>
      <c r="B45633" t="s">
        <v>42865</v>
      </c>
    </row>
    <row r="45634" spans="1:2">
      <c r="A45634" s="1">
        <v>2080100397260</v>
      </c>
      <c r="B45634" t="s">
        <v>42866</v>
      </c>
    </row>
    <row r="45635" spans="1:2">
      <c r="A45635" s="1">
        <v>2080100397277</v>
      </c>
      <c r="B45635" t="s">
        <v>42867</v>
      </c>
    </row>
    <row r="45636" spans="1:2">
      <c r="A45636" s="1">
        <v>2080100397284</v>
      </c>
      <c r="B45636" t="s">
        <v>42868</v>
      </c>
    </row>
    <row r="45637" spans="1:2">
      <c r="A45637" s="1">
        <v>2080100397291</v>
      </c>
      <c r="B45637" t="s">
        <v>42869</v>
      </c>
    </row>
    <row r="45638" spans="1:2">
      <c r="A45638" s="1">
        <v>2080100397307</v>
      </c>
      <c r="B45638" t="s">
        <v>42870</v>
      </c>
    </row>
    <row r="45639" spans="1:2">
      <c r="A45639" s="1">
        <v>2080100397314</v>
      </c>
      <c r="B45639" t="s">
        <v>42871</v>
      </c>
    </row>
    <row r="45640" spans="1:2">
      <c r="A45640" s="1">
        <v>2080100397321</v>
      </c>
      <c r="B45640" t="s">
        <v>42872</v>
      </c>
    </row>
    <row r="45641" spans="1:2">
      <c r="A45641" s="1">
        <v>2080100397338</v>
      </c>
      <c r="B45641" t="s">
        <v>42873</v>
      </c>
    </row>
    <row r="45642" spans="1:2">
      <c r="A45642" s="1">
        <v>2080100397345</v>
      </c>
      <c r="B45642" t="s">
        <v>42874</v>
      </c>
    </row>
    <row r="45643" spans="1:2">
      <c r="A45643" s="1">
        <v>2080100397352</v>
      </c>
      <c r="B45643" t="s">
        <v>42875</v>
      </c>
    </row>
    <row r="45644" spans="1:2">
      <c r="A45644" s="1">
        <v>2080100397369</v>
      </c>
      <c r="B45644" t="s">
        <v>42876</v>
      </c>
    </row>
    <row r="45645" spans="1:2">
      <c r="A45645" s="1">
        <v>2080100397376</v>
      </c>
      <c r="B45645" t="s">
        <v>42877</v>
      </c>
    </row>
    <row r="45646" spans="1:2">
      <c r="A45646" s="1">
        <v>2080100397383</v>
      </c>
      <c r="B45646" t="s">
        <v>42878</v>
      </c>
    </row>
    <row r="45647" spans="1:2">
      <c r="A45647" s="1">
        <v>2080100397390</v>
      </c>
      <c r="B45647" t="s">
        <v>42879</v>
      </c>
    </row>
    <row r="45648" spans="1:2">
      <c r="A45648" s="1">
        <v>2080100397406</v>
      </c>
      <c r="B45648" t="s">
        <v>42880</v>
      </c>
    </row>
    <row r="45649" spans="1:2">
      <c r="A45649" s="1">
        <v>2080100397413</v>
      </c>
      <c r="B45649" t="s">
        <v>42881</v>
      </c>
    </row>
    <row r="45650" spans="1:2">
      <c r="A45650" s="1">
        <v>2080100397420</v>
      </c>
      <c r="B45650" t="s">
        <v>42882</v>
      </c>
    </row>
    <row r="45651" spans="1:2">
      <c r="A45651" s="1">
        <v>2080100397437</v>
      </c>
      <c r="B45651" t="s">
        <v>42883</v>
      </c>
    </row>
    <row r="45652" spans="1:2">
      <c r="A45652" s="1">
        <v>2080100397444</v>
      </c>
      <c r="B45652" t="s">
        <v>42884</v>
      </c>
    </row>
    <row r="45653" spans="1:2">
      <c r="A45653" s="1">
        <v>2080100397451</v>
      </c>
      <c r="B45653" t="s">
        <v>42885</v>
      </c>
    </row>
    <row r="45654" spans="1:2">
      <c r="A45654" s="1">
        <v>2080100397468</v>
      </c>
      <c r="B45654" t="s">
        <v>42886</v>
      </c>
    </row>
    <row r="45655" spans="1:2">
      <c r="A45655" s="1">
        <v>2080100397475</v>
      </c>
      <c r="B45655" t="s">
        <v>42887</v>
      </c>
    </row>
    <row r="45656" spans="1:2">
      <c r="A45656" s="1">
        <v>2080100397482</v>
      </c>
      <c r="B45656" t="s">
        <v>42888</v>
      </c>
    </row>
    <row r="45657" spans="1:2">
      <c r="A45657" s="1">
        <v>2080100397499</v>
      </c>
      <c r="B45657" t="s">
        <v>42889</v>
      </c>
    </row>
    <row r="45658" spans="1:2">
      <c r="A45658" s="1">
        <v>2080100397505</v>
      </c>
      <c r="B45658" t="s">
        <v>42890</v>
      </c>
    </row>
    <row r="45659" spans="1:2">
      <c r="A45659" s="1">
        <v>2080100397512</v>
      </c>
      <c r="B45659" t="s">
        <v>42891</v>
      </c>
    </row>
    <row r="45660" spans="1:2">
      <c r="A45660" s="1">
        <v>2080100397529</v>
      </c>
      <c r="B45660" t="s">
        <v>42892</v>
      </c>
    </row>
    <row r="45661" spans="1:2">
      <c r="A45661" s="1">
        <v>2080100397536</v>
      </c>
      <c r="B45661" t="s">
        <v>42893</v>
      </c>
    </row>
    <row r="45662" spans="1:2">
      <c r="A45662" s="1">
        <v>2080100397543</v>
      </c>
      <c r="B45662" t="s">
        <v>42894</v>
      </c>
    </row>
    <row r="45663" spans="1:2">
      <c r="A45663" s="1">
        <v>2080100397550</v>
      </c>
      <c r="B45663" t="s">
        <v>42895</v>
      </c>
    </row>
    <row r="45664" spans="1:2">
      <c r="A45664" s="1">
        <v>2080100397567</v>
      </c>
      <c r="B45664" t="s">
        <v>42896</v>
      </c>
    </row>
    <row r="45665" spans="1:2">
      <c r="A45665" s="1">
        <v>2080100397574</v>
      </c>
      <c r="B45665" t="s">
        <v>42897</v>
      </c>
    </row>
    <row r="45666" spans="1:2">
      <c r="A45666" s="1">
        <v>2080100397581</v>
      </c>
      <c r="B45666" t="s">
        <v>42898</v>
      </c>
    </row>
    <row r="45667" spans="1:2">
      <c r="A45667" s="1">
        <v>2080100397598</v>
      </c>
      <c r="B45667" t="s">
        <v>42899</v>
      </c>
    </row>
    <row r="45668" spans="1:2">
      <c r="A45668" s="1">
        <v>2080100397604</v>
      </c>
      <c r="B45668" t="s">
        <v>42900</v>
      </c>
    </row>
    <row r="45669" spans="1:2">
      <c r="A45669" s="1">
        <v>2080100397611</v>
      </c>
      <c r="B45669" t="s">
        <v>42901</v>
      </c>
    </row>
    <row r="45670" spans="1:2">
      <c r="A45670" s="1">
        <v>2080100397628</v>
      </c>
      <c r="B45670" t="s">
        <v>42902</v>
      </c>
    </row>
    <row r="45671" spans="1:2">
      <c r="A45671" s="1">
        <v>2080100397635</v>
      </c>
      <c r="B45671" t="s">
        <v>42903</v>
      </c>
    </row>
    <row r="45672" spans="1:2">
      <c r="A45672" s="1">
        <v>2080100397642</v>
      </c>
      <c r="B45672" t="s">
        <v>42904</v>
      </c>
    </row>
    <row r="45673" spans="1:2">
      <c r="A45673" s="1">
        <v>2080100397659</v>
      </c>
      <c r="B45673" t="s">
        <v>42905</v>
      </c>
    </row>
    <row r="45674" spans="1:2">
      <c r="A45674" s="1">
        <v>2080100397666</v>
      </c>
      <c r="B45674" t="s">
        <v>42906</v>
      </c>
    </row>
    <row r="45675" spans="1:2">
      <c r="A45675" s="1">
        <v>2080100397673</v>
      </c>
      <c r="B45675" t="s">
        <v>42907</v>
      </c>
    </row>
    <row r="45676" spans="1:2">
      <c r="A45676" s="1">
        <v>2080100397680</v>
      </c>
      <c r="B45676" t="s">
        <v>42908</v>
      </c>
    </row>
    <row r="45677" spans="1:2">
      <c r="A45677" s="1">
        <v>2080100397697</v>
      </c>
      <c r="B45677" t="s">
        <v>42909</v>
      </c>
    </row>
    <row r="45678" spans="1:2">
      <c r="A45678" s="1">
        <v>2080100397703</v>
      </c>
      <c r="B45678" t="s">
        <v>42910</v>
      </c>
    </row>
    <row r="45679" spans="1:2">
      <c r="A45679" s="1">
        <v>2080100397710</v>
      </c>
      <c r="B45679" t="s">
        <v>42911</v>
      </c>
    </row>
    <row r="45680" spans="1:2">
      <c r="A45680" s="1">
        <v>2080100397727</v>
      </c>
      <c r="B45680" t="s">
        <v>42912</v>
      </c>
    </row>
    <row r="45681" spans="1:2">
      <c r="A45681" s="1">
        <v>2080100397734</v>
      </c>
      <c r="B45681" t="s">
        <v>42913</v>
      </c>
    </row>
    <row r="45682" spans="1:2">
      <c r="A45682" s="1">
        <v>2080100397741</v>
      </c>
      <c r="B45682" t="s">
        <v>42914</v>
      </c>
    </row>
    <row r="45683" spans="1:2">
      <c r="A45683" s="1">
        <v>2080100397758</v>
      </c>
      <c r="B45683" t="s">
        <v>42915</v>
      </c>
    </row>
    <row r="45684" spans="1:2">
      <c r="A45684" s="1">
        <v>2080100397765</v>
      </c>
      <c r="B45684" t="s">
        <v>42916</v>
      </c>
    </row>
    <row r="45685" spans="1:2">
      <c r="A45685" s="1">
        <v>2080100397772</v>
      </c>
      <c r="B45685" t="s">
        <v>42917</v>
      </c>
    </row>
    <row r="45686" spans="1:2">
      <c r="A45686" s="1">
        <v>2080100397789</v>
      </c>
      <c r="B45686" t="s">
        <v>42918</v>
      </c>
    </row>
    <row r="45687" spans="1:2">
      <c r="A45687" s="1">
        <v>2080100397796</v>
      </c>
      <c r="B45687" t="s">
        <v>42919</v>
      </c>
    </row>
    <row r="45688" spans="1:2">
      <c r="A45688" s="1">
        <v>2080100397802</v>
      </c>
      <c r="B45688" t="s">
        <v>42920</v>
      </c>
    </row>
    <row r="45689" spans="1:2">
      <c r="A45689" s="1">
        <v>2080100397819</v>
      </c>
      <c r="B45689" t="s">
        <v>42921</v>
      </c>
    </row>
    <row r="45690" spans="1:2">
      <c r="A45690" s="1">
        <v>2080100397826</v>
      </c>
      <c r="B45690" t="s">
        <v>42922</v>
      </c>
    </row>
    <row r="45691" spans="1:2">
      <c r="A45691" s="1">
        <v>2080100397833</v>
      </c>
      <c r="B45691" t="s">
        <v>42923</v>
      </c>
    </row>
    <row r="45692" spans="1:2">
      <c r="A45692" s="1">
        <v>2080100397840</v>
      </c>
      <c r="B45692" t="s">
        <v>42924</v>
      </c>
    </row>
    <row r="45693" spans="1:2">
      <c r="A45693" s="1">
        <v>2080100397857</v>
      </c>
      <c r="B45693" t="s">
        <v>42925</v>
      </c>
    </row>
    <row r="45694" spans="1:2">
      <c r="A45694" s="1">
        <v>2080100397864</v>
      </c>
      <c r="B45694" t="s">
        <v>42926</v>
      </c>
    </row>
    <row r="45695" spans="1:2">
      <c r="A45695" s="1">
        <v>2080100397871</v>
      </c>
      <c r="B45695" t="s">
        <v>42927</v>
      </c>
    </row>
    <row r="45696" spans="1:2">
      <c r="A45696" s="1">
        <v>2080100397888</v>
      </c>
      <c r="B45696" t="s">
        <v>42928</v>
      </c>
    </row>
    <row r="45697" spans="1:2">
      <c r="A45697" s="1">
        <v>2080100397895</v>
      </c>
      <c r="B45697" t="s">
        <v>42929</v>
      </c>
    </row>
    <row r="45698" spans="1:2">
      <c r="A45698" s="1">
        <v>2080100397901</v>
      </c>
      <c r="B45698" t="s">
        <v>42930</v>
      </c>
    </row>
    <row r="45699" spans="1:2">
      <c r="A45699" s="1">
        <v>2080100397918</v>
      </c>
      <c r="B45699" t="s">
        <v>42931</v>
      </c>
    </row>
    <row r="45700" spans="1:2">
      <c r="A45700" s="1">
        <v>2080100397925</v>
      </c>
      <c r="B45700" t="s">
        <v>42932</v>
      </c>
    </row>
    <row r="45701" spans="1:2">
      <c r="A45701" s="1">
        <v>2080100397932</v>
      </c>
      <c r="B45701" t="s">
        <v>42933</v>
      </c>
    </row>
    <row r="45702" spans="1:2">
      <c r="A45702" s="1">
        <v>2080100397949</v>
      </c>
      <c r="B45702" t="s">
        <v>42934</v>
      </c>
    </row>
    <row r="45703" spans="1:2">
      <c r="A45703" s="1">
        <v>2080100397956</v>
      </c>
      <c r="B45703" t="s">
        <v>42935</v>
      </c>
    </row>
    <row r="45704" spans="1:2">
      <c r="A45704" s="1">
        <v>2080100397963</v>
      </c>
      <c r="B45704" t="s">
        <v>42936</v>
      </c>
    </row>
    <row r="45705" spans="1:2">
      <c r="A45705" s="1">
        <v>2080100397970</v>
      </c>
      <c r="B45705" t="s">
        <v>42937</v>
      </c>
    </row>
    <row r="45706" spans="1:2">
      <c r="A45706" s="1">
        <v>2080100397987</v>
      </c>
      <c r="B45706" t="s">
        <v>42938</v>
      </c>
    </row>
    <row r="45707" spans="1:2">
      <c r="A45707" s="1">
        <v>2080100397994</v>
      </c>
      <c r="B45707" t="s">
        <v>42939</v>
      </c>
    </row>
    <row r="45708" spans="1:2">
      <c r="A45708" s="1">
        <v>2080100398007</v>
      </c>
      <c r="B45708" t="s">
        <v>42940</v>
      </c>
    </row>
    <row r="45709" spans="1:2">
      <c r="A45709" s="1">
        <v>2080100398014</v>
      </c>
      <c r="B45709" t="s">
        <v>42941</v>
      </c>
    </row>
    <row r="45710" spans="1:2">
      <c r="A45710" s="1">
        <v>2080100398021</v>
      </c>
      <c r="B45710" t="s">
        <v>42942</v>
      </c>
    </row>
    <row r="45711" spans="1:2">
      <c r="A45711" s="1">
        <v>2080100398038</v>
      </c>
      <c r="B45711" t="s">
        <v>42943</v>
      </c>
    </row>
    <row r="45712" spans="1:2">
      <c r="A45712" s="1">
        <v>2080100398045</v>
      </c>
      <c r="B45712" t="s">
        <v>42944</v>
      </c>
    </row>
    <row r="45713" spans="1:2">
      <c r="A45713" s="1">
        <v>2080100398052</v>
      </c>
      <c r="B45713" t="s">
        <v>42945</v>
      </c>
    </row>
    <row r="45714" spans="1:2">
      <c r="A45714" s="1">
        <v>2080100398069</v>
      </c>
      <c r="B45714" t="s">
        <v>42946</v>
      </c>
    </row>
    <row r="45715" spans="1:2">
      <c r="A45715" s="1">
        <v>2080100398076</v>
      </c>
      <c r="B45715" t="s">
        <v>42947</v>
      </c>
    </row>
    <row r="45716" spans="1:2">
      <c r="A45716" s="1">
        <v>2080100398083</v>
      </c>
      <c r="B45716" t="s">
        <v>42948</v>
      </c>
    </row>
    <row r="45717" spans="1:2">
      <c r="A45717" s="1">
        <v>2080100398090</v>
      </c>
      <c r="B45717" t="s">
        <v>42949</v>
      </c>
    </row>
    <row r="45718" spans="1:2">
      <c r="A45718" s="1">
        <v>2080100398106</v>
      </c>
      <c r="B45718" t="s">
        <v>42950</v>
      </c>
    </row>
    <row r="45719" spans="1:2">
      <c r="A45719" s="1">
        <v>2080100398113</v>
      </c>
      <c r="B45719" t="s">
        <v>42951</v>
      </c>
    </row>
    <row r="45720" spans="1:2">
      <c r="A45720" s="1">
        <v>2080100398120</v>
      </c>
      <c r="B45720" t="s">
        <v>42952</v>
      </c>
    </row>
    <row r="45721" spans="1:2">
      <c r="A45721" s="1">
        <v>2080100398137</v>
      </c>
      <c r="B45721" t="s">
        <v>42953</v>
      </c>
    </row>
    <row r="45722" spans="1:2">
      <c r="A45722" s="1">
        <v>2080100398144</v>
      </c>
      <c r="B45722" t="s">
        <v>42954</v>
      </c>
    </row>
    <row r="45723" spans="1:2">
      <c r="A45723" s="1">
        <v>2080100398151</v>
      </c>
      <c r="B45723" t="s">
        <v>42955</v>
      </c>
    </row>
    <row r="45724" spans="1:2">
      <c r="A45724" s="1">
        <v>2080100398168</v>
      </c>
      <c r="B45724" t="s">
        <v>42956</v>
      </c>
    </row>
    <row r="45725" spans="1:2">
      <c r="A45725" s="1">
        <v>2080100398175</v>
      </c>
      <c r="B45725" t="s">
        <v>42957</v>
      </c>
    </row>
    <row r="45726" spans="1:2">
      <c r="A45726" s="1">
        <v>2080100398182</v>
      </c>
      <c r="B45726" t="s">
        <v>42958</v>
      </c>
    </row>
    <row r="45727" spans="1:2">
      <c r="A45727" s="1">
        <v>2080100398199</v>
      </c>
      <c r="B45727" t="s">
        <v>42959</v>
      </c>
    </row>
    <row r="45728" spans="1:2">
      <c r="A45728" s="1">
        <v>2080100398205</v>
      </c>
      <c r="B45728" t="s">
        <v>42960</v>
      </c>
    </row>
    <row r="45729" spans="1:2">
      <c r="A45729" s="1">
        <v>2080100398212</v>
      </c>
      <c r="B45729" t="s">
        <v>42961</v>
      </c>
    </row>
    <row r="45730" spans="1:2">
      <c r="A45730" s="1">
        <v>2080100398229</v>
      </c>
      <c r="B45730" t="s">
        <v>42962</v>
      </c>
    </row>
    <row r="45731" spans="1:2">
      <c r="A45731" s="1">
        <v>2080100398236</v>
      </c>
      <c r="B45731" t="s">
        <v>42963</v>
      </c>
    </row>
    <row r="45732" spans="1:2">
      <c r="A45732" s="1">
        <v>2080100398243</v>
      </c>
      <c r="B45732" t="s">
        <v>42964</v>
      </c>
    </row>
    <row r="45733" spans="1:2">
      <c r="A45733" s="1">
        <v>2080100398250</v>
      </c>
      <c r="B45733" t="s">
        <v>42965</v>
      </c>
    </row>
    <row r="45734" spans="1:2">
      <c r="A45734" s="1">
        <v>2080100398267</v>
      </c>
      <c r="B45734" t="s">
        <v>42966</v>
      </c>
    </row>
    <row r="45735" spans="1:2">
      <c r="A45735" s="1">
        <v>2080100398274</v>
      </c>
      <c r="B45735" t="s">
        <v>42967</v>
      </c>
    </row>
    <row r="45736" spans="1:2">
      <c r="A45736" s="1">
        <v>2080100398281</v>
      </c>
      <c r="B45736" t="s">
        <v>42968</v>
      </c>
    </row>
    <row r="45737" spans="1:2">
      <c r="A45737" s="1">
        <v>2080100398298</v>
      </c>
      <c r="B45737" t="s">
        <v>42969</v>
      </c>
    </row>
    <row r="45738" spans="1:2">
      <c r="A45738" s="1">
        <v>2080100398304</v>
      </c>
      <c r="B45738" t="s">
        <v>42970</v>
      </c>
    </row>
    <row r="45739" spans="1:2">
      <c r="A45739" s="1">
        <v>2080100398311</v>
      </c>
      <c r="B45739" t="s">
        <v>42971</v>
      </c>
    </row>
    <row r="45740" spans="1:2">
      <c r="A45740" s="1">
        <v>2080100398328</v>
      </c>
      <c r="B45740" t="s">
        <v>42972</v>
      </c>
    </row>
    <row r="45741" spans="1:2">
      <c r="A45741" s="1">
        <v>2080100398335</v>
      </c>
      <c r="B45741" t="s">
        <v>42973</v>
      </c>
    </row>
    <row r="45742" spans="1:2">
      <c r="A45742" s="1">
        <v>2080100398342</v>
      </c>
      <c r="B45742" t="s">
        <v>42974</v>
      </c>
    </row>
    <row r="45743" spans="1:2">
      <c r="A45743" s="1">
        <v>2080100398359</v>
      </c>
      <c r="B45743" t="s">
        <v>42975</v>
      </c>
    </row>
    <row r="45744" spans="1:2">
      <c r="A45744" s="1">
        <v>2080100398366</v>
      </c>
      <c r="B45744" t="s">
        <v>42976</v>
      </c>
    </row>
    <row r="45745" spans="1:2">
      <c r="A45745" s="1">
        <v>2080100398373</v>
      </c>
      <c r="B45745" t="s">
        <v>42977</v>
      </c>
    </row>
    <row r="45746" spans="1:2">
      <c r="A45746" s="1">
        <v>2080100398380</v>
      </c>
      <c r="B45746" t="s">
        <v>42978</v>
      </c>
    </row>
    <row r="45747" spans="1:2">
      <c r="A45747" s="1">
        <v>2080100398397</v>
      </c>
      <c r="B45747" t="s">
        <v>42979</v>
      </c>
    </row>
    <row r="45748" spans="1:2">
      <c r="A45748" s="1">
        <v>2080100398403</v>
      </c>
      <c r="B45748" t="s">
        <v>42980</v>
      </c>
    </row>
    <row r="45749" spans="1:2">
      <c r="A45749" s="1">
        <v>2080100398410</v>
      </c>
      <c r="B45749" t="s">
        <v>42981</v>
      </c>
    </row>
    <row r="45750" spans="1:2">
      <c r="A45750" s="1">
        <v>2080100398427</v>
      </c>
      <c r="B45750" t="s">
        <v>42982</v>
      </c>
    </row>
    <row r="45751" spans="1:2">
      <c r="A45751" s="1">
        <v>2080100398434</v>
      </c>
      <c r="B45751" t="s">
        <v>42983</v>
      </c>
    </row>
    <row r="45752" spans="1:2">
      <c r="A45752" s="1">
        <v>2080100398441</v>
      </c>
      <c r="B45752" t="s">
        <v>42984</v>
      </c>
    </row>
    <row r="45753" spans="1:2">
      <c r="A45753" s="1">
        <v>2080100398458</v>
      </c>
      <c r="B45753" t="s">
        <v>42985</v>
      </c>
    </row>
    <row r="45754" spans="1:2">
      <c r="A45754" s="1">
        <v>2080100398465</v>
      </c>
      <c r="B45754" t="s">
        <v>42986</v>
      </c>
    </row>
    <row r="45755" spans="1:2">
      <c r="A45755" s="1">
        <v>2080100398472</v>
      </c>
      <c r="B45755" t="s">
        <v>42987</v>
      </c>
    </row>
    <row r="45756" spans="1:2">
      <c r="A45756" s="1">
        <v>2080100398489</v>
      </c>
      <c r="B45756" t="s">
        <v>42988</v>
      </c>
    </row>
    <row r="45757" spans="1:2">
      <c r="A45757" s="1">
        <v>2080100398496</v>
      </c>
      <c r="B45757" t="s">
        <v>42989</v>
      </c>
    </row>
    <row r="45758" spans="1:2">
      <c r="A45758" s="1">
        <v>2080100398502</v>
      </c>
      <c r="B45758" t="s">
        <v>42990</v>
      </c>
    </row>
    <row r="45759" spans="1:2">
      <c r="A45759" s="1">
        <v>2080100398519</v>
      </c>
      <c r="B45759" t="s">
        <v>42991</v>
      </c>
    </row>
    <row r="45760" spans="1:2">
      <c r="A45760" s="1">
        <v>2080100398526</v>
      </c>
      <c r="B45760" t="s">
        <v>42992</v>
      </c>
    </row>
    <row r="45761" spans="1:2">
      <c r="A45761" s="1">
        <v>2080100398533</v>
      </c>
      <c r="B45761" t="s">
        <v>42993</v>
      </c>
    </row>
    <row r="45762" spans="1:2">
      <c r="A45762" s="1">
        <v>2080100398540</v>
      </c>
      <c r="B45762" t="s">
        <v>42994</v>
      </c>
    </row>
    <row r="45763" spans="1:2">
      <c r="A45763" s="1">
        <v>2080100398557</v>
      </c>
      <c r="B45763" t="s">
        <v>42995</v>
      </c>
    </row>
    <row r="45764" spans="1:2">
      <c r="A45764" s="1">
        <v>2080100398564</v>
      </c>
      <c r="B45764" t="s">
        <v>42996</v>
      </c>
    </row>
    <row r="45765" spans="1:2">
      <c r="A45765" s="1">
        <v>2080100398571</v>
      </c>
      <c r="B45765" t="s">
        <v>42997</v>
      </c>
    </row>
    <row r="45766" spans="1:2">
      <c r="A45766" s="1">
        <v>2080100398588</v>
      </c>
      <c r="B45766" t="s">
        <v>42998</v>
      </c>
    </row>
    <row r="45767" spans="1:2">
      <c r="A45767" s="1">
        <v>2080100398595</v>
      </c>
      <c r="B45767" t="s">
        <v>42999</v>
      </c>
    </row>
    <row r="45768" spans="1:2">
      <c r="A45768" s="1">
        <v>2080100398601</v>
      </c>
      <c r="B45768" t="s">
        <v>43000</v>
      </c>
    </row>
    <row r="45769" spans="1:2">
      <c r="A45769" s="1">
        <v>2080100398618</v>
      </c>
      <c r="B45769" t="s">
        <v>43001</v>
      </c>
    </row>
    <row r="45770" spans="1:2">
      <c r="A45770" s="1">
        <v>2080100398625</v>
      </c>
      <c r="B45770" t="s">
        <v>43002</v>
      </c>
    </row>
    <row r="45771" spans="1:2">
      <c r="A45771" s="1">
        <v>2080100398632</v>
      </c>
      <c r="B45771" t="s">
        <v>43003</v>
      </c>
    </row>
    <row r="45772" spans="1:2">
      <c r="A45772" s="1">
        <v>2080100398649</v>
      </c>
      <c r="B45772" t="s">
        <v>43004</v>
      </c>
    </row>
    <row r="45773" spans="1:2">
      <c r="A45773" s="1">
        <v>2080100398656</v>
      </c>
      <c r="B45773" t="s">
        <v>43005</v>
      </c>
    </row>
    <row r="45774" spans="1:2">
      <c r="A45774" s="1">
        <v>2080100398663</v>
      </c>
      <c r="B45774" t="s">
        <v>43006</v>
      </c>
    </row>
    <row r="45775" spans="1:2">
      <c r="A45775" s="1">
        <v>2080100398670</v>
      </c>
      <c r="B45775" t="s">
        <v>43007</v>
      </c>
    </row>
    <row r="45776" spans="1:2">
      <c r="A45776" s="1">
        <v>2080100398687</v>
      </c>
      <c r="B45776" t="s">
        <v>43008</v>
      </c>
    </row>
    <row r="45777" spans="1:2">
      <c r="A45777" s="1">
        <v>2080100398694</v>
      </c>
      <c r="B45777" t="s">
        <v>43009</v>
      </c>
    </row>
    <row r="45778" spans="1:2">
      <c r="A45778" s="1">
        <v>2080100398700</v>
      </c>
      <c r="B45778" t="s">
        <v>43010</v>
      </c>
    </row>
    <row r="45779" spans="1:2">
      <c r="A45779" s="1">
        <v>2080100398717</v>
      </c>
      <c r="B45779" t="s">
        <v>43011</v>
      </c>
    </row>
    <row r="45780" spans="1:2">
      <c r="A45780" s="1">
        <v>2080100398724</v>
      </c>
      <c r="B45780" t="s">
        <v>43012</v>
      </c>
    </row>
    <row r="45781" spans="1:2">
      <c r="A45781" s="1">
        <v>2080100398731</v>
      </c>
      <c r="B45781" t="s">
        <v>43013</v>
      </c>
    </row>
    <row r="45782" spans="1:2">
      <c r="A45782" s="1">
        <v>2080100398748</v>
      </c>
      <c r="B45782" t="s">
        <v>43014</v>
      </c>
    </row>
    <row r="45783" spans="1:2">
      <c r="A45783" s="1">
        <v>2080100398755</v>
      </c>
      <c r="B45783" t="s">
        <v>43015</v>
      </c>
    </row>
    <row r="45784" spans="1:2">
      <c r="A45784" s="1">
        <v>2080100398762</v>
      </c>
      <c r="B45784" t="s">
        <v>43016</v>
      </c>
    </row>
    <row r="45785" spans="1:2">
      <c r="A45785" s="1">
        <v>2080100398779</v>
      </c>
      <c r="B45785" t="s">
        <v>43017</v>
      </c>
    </row>
    <row r="45786" spans="1:2">
      <c r="A45786" s="1">
        <v>2080100398786</v>
      </c>
      <c r="B45786" t="s">
        <v>43018</v>
      </c>
    </row>
    <row r="45787" spans="1:2">
      <c r="A45787" s="1">
        <v>2080100398793</v>
      </c>
      <c r="B45787" t="s">
        <v>43019</v>
      </c>
    </row>
    <row r="45788" spans="1:2">
      <c r="A45788" s="1">
        <v>2080100398809</v>
      </c>
      <c r="B45788" t="s">
        <v>43020</v>
      </c>
    </row>
    <row r="45789" spans="1:2">
      <c r="A45789" s="1">
        <v>2080100398816</v>
      </c>
      <c r="B45789" t="s">
        <v>43021</v>
      </c>
    </row>
    <row r="45790" spans="1:2">
      <c r="A45790" s="1">
        <v>2080100398823</v>
      </c>
      <c r="B45790" t="s">
        <v>43022</v>
      </c>
    </row>
    <row r="45791" spans="1:2">
      <c r="A45791" s="1">
        <v>2080100398830</v>
      </c>
      <c r="B45791" t="s">
        <v>43023</v>
      </c>
    </row>
    <row r="45792" spans="1:2">
      <c r="A45792" s="1">
        <v>2080100398847</v>
      </c>
      <c r="B45792" t="s">
        <v>43024</v>
      </c>
    </row>
    <row r="45793" spans="1:2">
      <c r="A45793" s="1">
        <v>2080100398854</v>
      </c>
      <c r="B45793" t="s">
        <v>43025</v>
      </c>
    </row>
    <row r="45794" spans="1:2">
      <c r="A45794" s="1">
        <v>2080100398861</v>
      </c>
      <c r="B45794" t="s">
        <v>43026</v>
      </c>
    </row>
    <row r="45795" spans="1:2">
      <c r="A45795" s="1">
        <v>2080100398878</v>
      </c>
      <c r="B45795" t="s">
        <v>43027</v>
      </c>
    </row>
    <row r="45796" spans="1:2">
      <c r="A45796" s="1">
        <v>2080100398885</v>
      </c>
      <c r="B45796" t="s">
        <v>43028</v>
      </c>
    </row>
    <row r="45797" spans="1:2">
      <c r="A45797" s="1">
        <v>2080100398892</v>
      </c>
      <c r="B45797" t="s">
        <v>43029</v>
      </c>
    </row>
    <row r="45798" spans="1:2">
      <c r="A45798" s="1">
        <v>2080100398908</v>
      </c>
      <c r="B45798" t="s">
        <v>43030</v>
      </c>
    </row>
    <row r="45799" spans="1:2">
      <c r="A45799" s="1">
        <v>2080100398915</v>
      </c>
      <c r="B45799" t="s">
        <v>43031</v>
      </c>
    </row>
    <row r="45800" spans="1:2">
      <c r="A45800" s="1">
        <v>2080100398922</v>
      </c>
      <c r="B45800" t="s">
        <v>43032</v>
      </c>
    </row>
    <row r="45801" spans="1:2">
      <c r="A45801" s="1">
        <v>2080100398939</v>
      </c>
      <c r="B45801" t="s">
        <v>43033</v>
      </c>
    </row>
    <row r="45802" spans="1:2">
      <c r="A45802" s="1">
        <v>2080100398946</v>
      </c>
      <c r="B45802" t="s">
        <v>43034</v>
      </c>
    </row>
    <row r="45803" spans="1:2">
      <c r="A45803" s="1">
        <v>2080100398953</v>
      </c>
      <c r="B45803" t="s">
        <v>43035</v>
      </c>
    </row>
    <row r="45804" spans="1:2">
      <c r="A45804" s="1">
        <v>2080100398960</v>
      </c>
      <c r="B45804" t="s">
        <v>43036</v>
      </c>
    </row>
    <row r="45805" spans="1:2">
      <c r="A45805" s="1">
        <v>2080100398977</v>
      </c>
      <c r="B45805" t="s">
        <v>43037</v>
      </c>
    </row>
    <row r="45806" spans="1:2">
      <c r="A45806" s="1">
        <v>2080100398984</v>
      </c>
      <c r="B45806" t="s">
        <v>43038</v>
      </c>
    </row>
    <row r="45807" spans="1:2">
      <c r="A45807" s="1">
        <v>2080100398991</v>
      </c>
      <c r="B45807" t="s">
        <v>43039</v>
      </c>
    </row>
    <row r="45808" spans="1:2">
      <c r="A45808" s="1">
        <v>2080100399004</v>
      </c>
      <c r="B45808" t="s">
        <v>43040</v>
      </c>
    </row>
    <row r="45809" spans="1:2">
      <c r="A45809" s="1">
        <v>2080100399011</v>
      </c>
      <c r="B45809" t="s">
        <v>43041</v>
      </c>
    </row>
    <row r="45810" spans="1:2">
      <c r="A45810" s="1">
        <v>2080100399028</v>
      </c>
      <c r="B45810" t="s">
        <v>43042</v>
      </c>
    </row>
    <row r="45811" spans="1:2">
      <c r="A45811" s="1">
        <v>2080100399035</v>
      </c>
      <c r="B45811" t="s">
        <v>43043</v>
      </c>
    </row>
    <row r="45812" spans="1:2">
      <c r="A45812" s="1">
        <v>2080100399042</v>
      </c>
      <c r="B45812" t="s">
        <v>43044</v>
      </c>
    </row>
    <row r="45813" spans="1:2">
      <c r="A45813" s="1">
        <v>2080100399059</v>
      </c>
      <c r="B45813" t="s">
        <v>43045</v>
      </c>
    </row>
    <row r="45814" spans="1:2">
      <c r="A45814" s="1">
        <v>2080100399066</v>
      </c>
      <c r="B45814" t="s">
        <v>43046</v>
      </c>
    </row>
    <row r="45815" spans="1:2">
      <c r="A45815" s="1">
        <v>2080100399073</v>
      </c>
      <c r="B45815" t="s">
        <v>43047</v>
      </c>
    </row>
    <row r="45816" spans="1:2">
      <c r="A45816" s="1">
        <v>2080100399080</v>
      </c>
      <c r="B45816" t="s">
        <v>43048</v>
      </c>
    </row>
    <row r="45817" spans="1:2">
      <c r="A45817" s="1">
        <v>2080100399097</v>
      </c>
      <c r="B45817" t="s">
        <v>43049</v>
      </c>
    </row>
    <row r="45818" spans="1:2">
      <c r="A45818" s="1">
        <v>2080100399103</v>
      </c>
      <c r="B45818" t="s">
        <v>43050</v>
      </c>
    </row>
    <row r="45819" spans="1:2">
      <c r="A45819" s="1">
        <v>2080100399110</v>
      </c>
      <c r="B45819" t="s">
        <v>43051</v>
      </c>
    </row>
    <row r="45820" spans="1:2">
      <c r="A45820" s="1">
        <v>2080100399127</v>
      </c>
      <c r="B45820" t="s">
        <v>43052</v>
      </c>
    </row>
    <row r="45821" spans="1:2">
      <c r="A45821" s="1">
        <v>2080100399134</v>
      </c>
      <c r="B45821" t="s">
        <v>43053</v>
      </c>
    </row>
    <row r="45822" spans="1:2">
      <c r="A45822" s="1">
        <v>2080100399141</v>
      </c>
      <c r="B45822" t="s">
        <v>43054</v>
      </c>
    </row>
    <row r="45823" spans="1:2">
      <c r="A45823" s="1">
        <v>2080100399158</v>
      </c>
      <c r="B45823" t="s">
        <v>43055</v>
      </c>
    </row>
    <row r="45824" spans="1:2">
      <c r="A45824" s="1">
        <v>2080100399165</v>
      </c>
      <c r="B45824" t="s">
        <v>43056</v>
      </c>
    </row>
    <row r="45825" spans="1:2">
      <c r="A45825" s="1">
        <v>2080100399172</v>
      </c>
      <c r="B45825" t="s">
        <v>43057</v>
      </c>
    </row>
    <row r="45826" spans="1:2">
      <c r="A45826" s="1">
        <v>2080100399189</v>
      </c>
      <c r="B45826" t="s">
        <v>43058</v>
      </c>
    </row>
    <row r="45827" spans="1:2">
      <c r="A45827" s="1">
        <v>2080100399196</v>
      </c>
      <c r="B45827" t="s">
        <v>43059</v>
      </c>
    </row>
    <row r="45828" spans="1:2">
      <c r="A45828" s="1">
        <v>2080100399202</v>
      </c>
      <c r="B45828" t="s">
        <v>43060</v>
      </c>
    </row>
    <row r="45829" spans="1:2">
      <c r="A45829" s="1">
        <v>2080100399219</v>
      </c>
      <c r="B45829" t="s">
        <v>43061</v>
      </c>
    </row>
    <row r="45830" spans="1:2">
      <c r="A45830" s="1">
        <v>2080100399226</v>
      </c>
      <c r="B45830" t="s">
        <v>43062</v>
      </c>
    </row>
    <row r="45831" spans="1:2">
      <c r="A45831" s="1">
        <v>2080100399233</v>
      </c>
      <c r="B45831" t="s">
        <v>43063</v>
      </c>
    </row>
    <row r="45832" spans="1:2">
      <c r="A45832" s="1">
        <v>2080100399240</v>
      </c>
      <c r="B45832" t="s">
        <v>43064</v>
      </c>
    </row>
    <row r="45833" spans="1:2">
      <c r="A45833" s="1">
        <v>2080100399257</v>
      </c>
      <c r="B45833" t="s">
        <v>43065</v>
      </c>
    </row>
    <row r="45834" spans="1:2">
      <c r="A45834" s="1">
        <v>2080100399264</v>
      </c>
      <c r="B45834" t="s">
        <v>43066</v>
      </c>
    </row>
    <row r="45835" spans="1:2">
      <c r="A45835" s="1">
        <v>2080100399271</v>
      </c>
      <c r="B45835" t="s">
        <v>43067</v>
      </c>
    </row>
    <row r="45836" spans="1:2">
      <c r="A45836" s="1">
        <v>2080100399288</v>
      </c>
      <c r="B45836" t="s">
        <v>43068</v>
      </c>
    </row>
    <row r="45837" spans="1:2">
      <c r="A45837" s="1">
        <v>2080100399295</v>
      </c>
      <c r="B45837" t="s">
        <v>43069</v>
      </c>
    </row>
    <row r="45838" spans="1:2">
      <c r="A45838" s="1">
        <v>2080100399301</v>
      </c>
      <c r="B45838" t="s">
        <v>43070</v>
      </c>
    </row>
    <row r="45839" spans="1:2">
      <c r="A45839" s="1">
        <v>2080100399318</v>
      </c>
      <c r="B45839" t="s">
        <v>43071</v>
      </c>
    </row>
    <row r="45840" spans="1:2">
      <c r="A45840" s="1">
        <v>2080100399325</v>
      </c>
      <c r="B45840" t="s">
        <v>43072</v>
      </c>
    </row>
    <row r="45841" spans="1:2">
      <c r="A45841" s="1">
        <v>2080100399332</v>
      </c>
      <c r="B45841" t="s">
        <v>43073</v>
      </c>
    </row>
    <row r="45842" spans="1:2">
      <c r="A45842" s="1">
        <v>2080100399349</v>
      </c>
      <c r="B45842" t="s">
        <v>43074</v>
      </c>
    </row>
    <row r="45843" spans="1:2">
      <c r="A45843" s="1">
        <v>2080100399356</v>
      </c>
      <c r="B45843" t="s">
        <v>43075</v>
      </c>
    </row>
    <row r="45844" spans="1:2">
      <c r="A45844" s="1">
        <v>2080100399363</v>
      </c>
      <c r="B45844" t="s">
        <v>43076</v>
      </c>
    </row>
    <row r="45845" spans="1:2">
      <c r="A45845" s="1">
        <v>2080100399370</v>
      </c>
      <c r="B45845" t="s">
        <v>43077</v>
      </c>
    </row>
    <row r="45846" spans="1:2">
      <c r="A45846" s="1">
        <v>2080100399387</v>
      </c>
      <c r="B45846" t="s">
        <v>43078</v>
      </c>
    </row>
    <row r="45847" spans="1:2">
      <c r="A45847" s="1">
        <v>2080100399394</v>
      </c>
      <c r="B45847" t="s">
        <v>43079</v>
      </c>
    </row>
    <row r="45848" spans="1:2">
      <c r="A45848" s="1">
        <v>2080100399400</v>
      </c>
      <c r="B45848" t="s">
        <v>43080</v>
      </c>
    </row>
    <row r="45849" spans="1:2">
      <c r="A45849" s="1">
        <v>2080100399417</v>
      </c>
      <c r="B45849" t="s">
        <v>43081</v>
      </c>
    </row>
    <row r="45850" spans="1:2">
      <c r="A45850" s="1">
        <v>2080100399424</v>
      </c>
      <c r="B45850" t="s">
        <v>43082</v>
      </c>
    </row>
    <row r="45851" spans="1:2">
      <c r="A45851" s="1">
        <v>2080100399431</v>
      </c>
      <c r="B45851" t="s">
        <v>43083</v>
      </c>
    </row>
    <row r="45852" spans="1:2">
      <c r="A45852" s="1">
        <v>2080100399448</v>
      </c>
      <c r="B45852" t="s">
        <v>43084</v>
      </c>
    </row>
    <row r="45853" spans="1:2">
      <c r="A45853" s="1">
        <v>2080100399455</v>
      </c>
      <c r="B45853" t="s">
        <v>43085</v>
      </c>
    </row>
    <row r="45854" spans="1:2">
      <c r="A45854" s="1">
        <v>2080100399462</v>
      </c>
      <c r="B45854" t="s">
        <v>43086</v>
      </c>
    </row>
    <row r="45855" spans="1:2">
      <c r="A45855" s="1">
        <v>2080100399479</v>
      </c>
      <c r="B45855" t="s">
        <v>43087</v>
      </c>
    </row>
    <row r="45856" spans="1:2">
      <c r="A45856" s="1">
        <v>2080100399486</v>
      </c>
      <c r="B45856" t="s">
        <v>43088</v>
      </c>
    </row>
    <row r="45857" spans="1:2">
      <c r="A45857" s="1">
        <v>2080100399493</v>
      </c>
      <c r="B45857" t="s">
        <v>43089</v>
      </c>
    </row>
    <row r="45858" spans="1:2">
      <c r="A45858" s="1">
        <v>2080100399509</v>
      </c>
      <c r="B45858" t="s">
        <v>43090</v>
      </c>
    </row>
    <row r="45859" spans="1:2">
      <c r="A45859" s="1">
        <v>2080100399516</v>
      </c>
      <c r="B45859" t="s">
        <v>43091</v>
      </c>
    </row>
    <row r="45860" spans="1:2">
      <c r="A45860" s="1">
        <v>2080100399523</v>
      </c>
      <c r="B45860" t="s">
        <v>43092</v>
      </c>
    </row>
    <row r="45861" spans="1:2">
      <c r="A45861" s="1">
        <v>2080100399530</v>
      </c>
      <c r="B45861" t="s">
        <v>43093</v>
      </c>
    </row>
    <row r="45862" spans="1:2">
      <c r="A45862" s="1">
        <v>2080100399547</v>
      </c>
      <c r="B45862" t="s">
        <v>43094</v>
      </c>
    </row>
    <row r="45863" spans="1:2">
      <c r="A45863" s="1">
        <v>2080100399554</v>
      </c>
      <c r="B45863" t="s">
        <v>43095</v>
      </c>
    </row>
    <row r="45864" spans="1:2">
      <c r="A45864" s="1">
        <v>2080100399561</v>
      </c>
      <c r="B45864" t="s">
        <v>43096</v>
      </c>
    </row>
    <row r="45865" spans="1:2">
      <c r="A45865" s="1">
        <v>2080100399578</v>
      </c>
      <c r="B45865" t="s">
        <v>43097</v>
      </c>
    </row>
    <row r="45866" spans="1:2">
      <c r="A45866" s="1">
        <v>2080100399585</v>
      </c>
      <c r="B45866" t="s">
        <v>43098</v>
      </c>
    </row>
    <row r="45867" spans="1:2">
      <c r="A45867" s="1">
        <v>2080100399592</v>
      </c>
      <c r="B45867" t="s">
        <v>43099</v>
      </c>
    </row>
    <row r="45868" spans="1:2">
      <c r="A45868" s="1">
        <v>2080100399608</v>
      </c>
      <c r="B45868" t="s">
        <v>43100</v>
      </c>
    </row>
    <row r="45869" spans="1:2">
      <c r="A45869" s="1">
        <v>2080100399615</v>
      </c>
      <c r="B45869" t="s">
        <v>43101</v>
      </c>
    </row>
    <row r="45870" spans="1:2">
      <c r="A45870" s="1">
        <v>2080100399622</v>
      </c>
      <c r="B45870" t="s">
        <v>43102</v>
      </c>
    </row>
    <row r="45871" spans="1:2">
      <c r="A45871" s="1">
        <v>2080100399639</v>
      </c>
      <c r="B45871" t="s">
        <v>43103</v>
      </c>
    </row>
    <row r="45872" spans="1:2">
      <c r="A45872" s="1">
        <v>2080100399646</v>
      </c>
      <c r="B45872" t="s">
        <v>43104</v>
      </c>
    </row>
    <row r="45873" spans="1:2">
      <c r="A45873" s="1">
        <v>2080100399653</v>
      </c>
      <c r="B45873" t="s">
        <v>43105</v>
      </c>
    </row>
    <row r="45874" spans="1:2">
      <c r="A45874" s="1">
        <v>2080100399660</v>
      </c>
      <c r="B45874" t="s">
        <v>43106</v>
      </c>
    </row>
    <row r="45875" spans="1:2">
      <c r="A45875" s="1">
        <v>2080100399677</v>
      </c>
      <c r="B45875" t="s">
        <v>43107</v>
      </c>
    </row>
    <row r="45876" spans="1:2">
      <c r="A45876" s="1">
        <v>2080100399684</v>
      </c>
      <c r="B45876" t="s">
        <v>43108</v>
      </c>
    </row>
    <row r="45877" spans="1:2">
      <c r="A45877" s="1">
        <v>2080100399691</v>
      </c>
      <c r="B45877" t="s">
        <v>43109</v>
      </c>
    </row>
    <row r="45878" spans="1:2">
      <c r="A45878" s="1">
        <v>2080100399707</v>
      </c>
      <c r="B45878" t="s">
        <v>43110</v>
      </c>
    </row>
    <row r="45879" spans="1:2">
      <c r="A45879" s="1">
        <v>2080100399714</v>
      </c>
      <c r="B45879" t="s">
        <v>43111</v>
      </c>
    </row>
    <row r="45880" spans="1:2">
      <c r="A45880" s="1">
        <v>2080100399721</v>
      </c>
      <c r="B45880" t="s">
        <v>43112</v>
      </c>
    </row>
    <row r="45881" spans="1:2">
      <c r="A45881" s="1">
        <v>2080100399738</v>
      </c>
      <c r="B45881" t="s">
        <v>43113</v>
      </c>
    </row>
    <row r="45882" spans="1:2">
      <c r="A45882" s="1">
        <v>2080100399745</v>
      </c>
      <c r="B45882" t="s">
        <v>43114</v>
      </c>
    </row>
    <row r="45883" spans="1:2">
      <c r="A45883" s="1">
        <v>2080100399752</v>
      </c>
      <c r="B45883" t="s">
        <v>43115</v>
      </c>
    </row>
    <row r="45884" spans="1:2">
      <c r="A45884" s="1">
        <v>2080100399769</v>
      </c>
      <c r="B45884" t="s">
        <v>43116</v>
      </c>
    </row>
    <row r="45885" spans="1:2">
      <c r="A45885" s="1">
        <v>2080100399776</v>
      </c>
      <c r="B45885" t="s">
        <v>43117</v>
      </c>
    </row>
    <row r="45886" spans="1:2">
      <c r="A45886" s="1">
        <v>2080100399783</v>
      </c>
      <c r="B45886" t="s">
        <v>43118</v>
      </c>
    </row>
    <row r="45887" spans="1:2">
      <c r="A45887" s="1">
        <v>2080100399790</v>
      </c>
      <c r="B45887" t="s">
        <v>43119</v>
      </c>
    </row>
    <row r="45888" spans="1:2">
      <c r="A45888" s="1">
        <v>2080100399806</v>
      </c>
      <c r="B45888" t="s">
        <v>43120</v>
      </c>
    </row>
    <row r="45889" spans="1:2">
      <c r="A45889" s="1">
        <v>2080100399813</v>
      </c>
      <c r="B45889" t="s">
        <v>43121</v>
      </c>
    </row>
    <row r="45890" spans="1:2">
      <c r="A45890" s="1">
        <v>2080100399820</v>
      </c>
      <c r="B45890" t="s">
        <v>43122</v>
      </c>
    </row>
    <row r="45891" spans="1:2">
      <c r="A45891" s="1">
        <v>2080100399837</v>
      </c>
      <c r="B45891" t="s">
        <v>43123</v>
      </c>
    </row>
    <row r="45892" spans="1:2">
      <c r="A45892" s="1">
        <v>2080100399844</v>
      </c>
      <c r="B45892" t="s">
        <v>43124</v>
      </c>
    </row>
    <row r="45893" spans="1:2">
      <c r="A45893" s="1">
        <v>2080100399851</v>
      </c>
      <c r="B45893" t="s">
        <v>43125</v>
      </c>
    </row>
    <row r="45894" spans="1:2">
      <c r="A45894" s="1">
        <v>2080100399868</v>
      </c>
      <c r="B45894" t="s">
        <v>43126</v>
      </c>
    </row>
    <row r="45895" spans="1:2">
      <c r="A45895" s="1">
        <v>2080100399875</v>
      </c>
      <c r="B45895" t="s">
        <v>43127</v>
      </c>
    </row>
    <row r="45896" spans="1:2">
      <c r="A45896" s="1">
        <v>2080100399882</v>
      </c>
      <c r="B45896" t="s">
        <v>43128</v>
      </c>
    </row>
    <row r="45897" spans="1:2">
      <c r="A45897" s="1">
        <v>2080100399899</v>
      </c>
      <c r="B45897" t="s">
        <v>43129</v>
      </c>
    </row>
    <row r="45898" spans="1:2">
      <c r="A45898" s="1">
        <v>2080100399905</v>
      </c>
      <c r="B45898" t="s">
        <v>43130</v>
      </c>
    </row>
    <row r="45899" spans="1:2">
      <c r="A45899" s="1">
        <v>2080100399912</v>
      </c>
      <c r="B45899" t="s">
        <v>43131</v>
      </c>
    </row>
    <row r="45900" spans="1:2">
      <c r="A45900" s="1">
        <v>2080100399929</v>
      </c>
      <c r="B45900" t="s">
        <v>43132</v>
      </c>
    </row>
    <row r="45901" spans="1:2">
      <c r="A45901" s="1">
        <v>2080100399936</v>
      </c>
      <c r="B45901" t="s">
        <v>43133</v>
      </c>
    </row>
    <row r="45902" spans="1:2">
      <c r="A45902" s="1">
        <v>2080100399943</v>
      </c>
      <c r="B45902" t="s">
        <v>43134</v>
      </c>
    </row>
    <row r="45903" spans="1:2">
      <c r="A45903" s="1">
        <v>2080100399950</v>
      </c>
      <c r="B45903" t="s">
        <v>43135</v>
      </c>
    </row>
    <row r="45904" spans="1:2">
      <c r="A45904" s="1">
        <v>2080100399967</v>
      </c>
      <c r="B45904" t="s">
        <v>43136</v>
      </c>
    </row>
    <row r="45905" spans="1:2">
      <c r="A45905" s="1">
        <v>2080100399974</v>
      </c>
      <c r="B45905" t="s">
        <v>43137</v>
      </c>
    </row>
    <row r="45906" spans="1:2">
      <c r="A45906" s="1">
        <v>2080100399981</v>
      </c>
      <c r="B45906" t="s">
        <v>43138</v>
      </c>
    </row>
    <row r="45907" spans="1:2">
      <c r="A45907" s="1">
        <v>2080100399998</v>
      </c>
      <c r="B45907" t="s">
        <v>43139</v>
      </c>
    </row>
    <row r="45908" spans="1:2">
      <c r="A45908" s="1">
        <v>2080100400007</v>
      </c>
      <c r="B45908" t="s">
        <v>43140</v>
      </c>
    </row>
    <row r="45909" spans="1:2">
      <c r="A45909" s="1">
        <v>2080100400014</v>
      </c>
      <c r="B45909" t="s">
        <v>43141</v>
      </c>
    </row>
    <row r="45910" spans="1:2">
      <c r="A45910" s="1">
        <v>2080100400021</v>
      </c>
      <c r="B45910" t="s">
        <v>43142</v>
      </c>
    </row>
    <row r="45911" spans="1:2">
      <c r="A45911" s="1">
        <v>2080100400038</v>
      </c>
      <c r="B45911" t="s">
        <v>43143</v>
      </c>
    </row>
    <row r="45912" spans="1:2">
      <c r="A45912" s="1">
        <v>2080100400045</v>
      </c>
      <c r="B45912" t="s">
        <v>43144</v>
      </c>
    </row>
    <row r="45913" spans="1:2">
      <c r="A45913" s="1">
        <v>2080100400052</v>
      </c>
      <c r="B45913" t="s">
        <v>43145</v>
      </c>
    </row>
    <row r="45914" spans="1:2">
      <c r="A45914" s="1">
        <v>2080100400069</v>
      </c>
      <c r="B45914" t="s">
        <v>43146</v>
      </c>
    </row>
    <row r="45915" spans="1:2">
      <c r="A45915" s="1">
        <v>2080100400076</v>
      </c>
      <c r="B45915" t="s">
        <v>43147</v>
      </c>
    </row>
    <row r="45916" spans="1:2">
      <c r="A45916" s="1">
        <v>2080100400083</v>
      </c>
      <c r="B45916" t="s">
        <v>43148</v>
      </c>
    </row>
    <row r="45917" spans="1:2">
      <c r="A45917" s="1">
        <v>2080100400090</v>
      </c>
      <c r="B45917" t="s">
        <v>43149</v>
      </c>
    </row>
    <row r="45918" spans="1:2">
      <c r="A45918" s="1">
        <v>2080100400106</v>
      </c>
      <c r="B45918" t="s">
        <v>43150</v>
      </c>
    </row>
    <row r="45919" spans="1:2">
      <c r="A45919" s="1">
        <v>2080100400113</v>
      </c>
      <c r="B45919" t="s">
        <v>43151</v>
      </c>
    </row>
    <row r="45920" spans="1:2">
      <c r="A45920" s="1">
        <v>2080100400120</v>
      </c>
      <c r="B45920" t="s">
        <v>43152</v>
      </c>
    </row>
    <row r="45921" spans="1:2">
      <c r="A45921" s="1">
        <v>2080100400137</v>
      </c>
      <c r="B45921" t="s">
        <v>43153</v>
      </c>
    </row>
    <row r="45922" spans="1:2">
      <c r="A45922" s="1">
        <v>2080100400144</v>
      </c>
      <c r="B45922" t="s">
        <v>43154</v>
      </c>
    </row>
    <row r="45923" spans="1:2">
      <c r="A45923" s="1">
        <v>2080100400151</v>
      </c>
      <c r="B45923" t="s">
        <v>43155</v>
      </c>
    </row>
    <row r="45924" spans="1:2">
      <c r="A45924" s="1">
        <v>2080100400168</v>
      </c>
      <c r="B45924" t="s">
        <v>43156</v>
      </c>
    </row>
    <row r="45925" spans="1:2">
      <c r="A45925" s="1">
        <v>2080100400175</v>
      </c>
      <c r="B45925" t="s">
        <v>43157</v>
      </c>
    </row>
    <row r="45926" spans="1:2">
      <c r="A45926" s="1">
        <v>2080100400182</v>
      </c>
      <c r="B45926" t="s">
        <v>43158</v>
      </c>
    </row>
    <row r="45927" spans="1:2">
      <c r="A45927" s="1">
        <v>2080100400199</v>
      </c>
      <c r="B45927" t="s">
        <v>43159</v>
      </c>
    </row>
    <row r="45928" spans="1:2">
      <c r="A45928" s="1">
        <v>2080100400205</v>
      </c>
      <c r="B45928" t="s">
        <v>43160</v>
      </c>
    </row>
    <row r="45929" spans="1:2">
      <c r="A45929" s="1">
        <v>2080100400212</v>
      </c>
      <c r="B45929" t="s">
        <v>43161</v>
      </c>
    </row>
    <row r="45930" spans="1:2">
      <c r="A45930" s="1">
        <v>2080100400229</v>
      </c>
      <c r="B45930" t="s">
        <v>43162</v>
      </c>
    </row>
    <row r="45931" spans="1:2">
      <c r="A45931" s="1">
        <v>2080100400236</v>
      </c>
      <c r="B45931" t="s">
        <v>43163</v>
      </c>
    </row>
    <row r="45932" spans="1:2">
      <c r="A45932" s="1">
        <v>2080100400243</v>
      </c>
      <c r="B45932" t="s">
        <v>43164</v>
      </c>
    </row>
    <row r="45933" spans="1:2">
      <c r="A45933" s="1">
        <v>2080100400250</v>
      </c>
      <c r="B45933" t="s">
        <v>43165</v>
      </c>
    </row>
    <row r="45934" spans="1:2">
      <c r="A45934" s="1">
        <v>2080100400267</v>
      </c>
      <c r="B45934" t="s">
        <v>43166</v>
      </c>
    </row>
    <row r="45935" spans="1:2">
      <c r="A45935" s="1">
        <v>2080100400274</v>
      </c>
      <c r="B45935" t="s">
        <v>43167</v>
      </c>
    </row>
    <row r="45936" spans="1:2">
      <c r="A45936" s="1">
        <v>2080100400281</v>
      </c>
      <c r="B45936" t="s">
        <v>43168</v>
      </c>
    </row>
    <row r="45937" spans="1:2">
      <c r="A45937" s="1">
        <v>2080100400298</v>
      </c>
      <c r="B45937" t="s">
        <v>43169</v>
      </c>
    </row>
    <row r="45938" spans="1:2">
      <c r="A45938" s="1">
        <v>2080100400304</v>
      </c>
      <c r="B45938" t="s">
        <v>43170</v>
      </c>
    </row>
    <row r="45939" spans="1:2">
      <c r="A45939" s="1">
        <v>2080100400311</v>
      </c>
      <c r="B45939" t="s">
        <v>43171</v>
      </c>
    </row>
    <row r="45940" spans="1:2">
      <c r="A45940" s="1">
        <v>2080100400328</v>
      </c>
      <c r="B45940" t="s">
        <v>43172</v>
      </c>
    </row>
    <row r="45941" spans="1:2">
      <c r="A45941" s="1">
        <v>2080100400335</v>
      </c>
      <c r="B45941" t="s">
        <v>43173</v>
      </c>
    </row>
    <row r="45942" spans="1:2">
      <c r="A45942" s="1">
        <v>2080100400342</v>
      </c>
      <c r="B45942" t="s">
        <v>43174</v>
      </c>
    </row>
    <row r="45943" spans="1:2">
      <c r="A45943" s="1">
        <v>2080100400359</v>
      </c>
      <c r="B45943" t="s">
        <v>43175</v>
      </c>
    </row>
    <row r="45944" spans="1:2">
      <c r="A45944" s="1">
        <v>2080100400366</v>
      </c>
      <c r="B45944" t="s">
        <v>43176</v>
      </c>
    </row>
    <row r="45945" spans="1:2">
      <c r="A45945" s="1">
        <v>2080100400373</v>
      </c>
      <c r="B45945" t="s">
        <v>43177</v>
      </c>
    </row>
    <row r="45946" spans="1:2">
      <c r="A45946" s="1">
        <v>2080100400380</v>
      </c>
      <c r="B45946" t="s">
        <v>43178</v>
      </c>
    </row>
    <row r="45947" spans="1:2">
      <c r="A45947" s="1">
        <v>2080100400397</v>
      </c>
      <c r="B45947" t="s">
        <v>43179</v>
      </c>
    </row>
    <row r="45948" spans="1:2">
      <c r="A45948" s="1">
        <v>2080100400403</v>
      </c>
      <c r="B45948" t="s">
        <v>43180</v>
      </c>
    </row>
    <row r="45949" spans="1:2">
      <c r="A45949" s="1">
        <v>2080100400410</v>
      </c>
      <c r="B45949" t="s">
        <v>43181</v>
      </c>
    </row>
    <row r="45950" spans="1:2">
      <c r="A45950" s="1">
        <v>2080100400427</v>
      </c>
      <c r="B45950" t="s">
        <v>43182</v>
      </c>
    </row>
    <row r="45951" spans="1:2">
      <c r="A45951" s="1">
        <v>2080100400434</v>
      </c>
      <c r="B45951" t="s">
        <v>43183</v>
      </c>
    </row>
    <row r="45952" spans="1:2">
      <c r="A45952" s="1">
        <v>2080100400441</v>
      </c>
      <c r="B45952" t="s">
        <v>43184</v>
      </c>
    </row>
    <row r="45953" spans="1:2">
      <c r="A45953" s="1">
        <v>2080100400458</v>
      </c>
      <c r="B45953" t="s">
        <v>43185</v>
      </c>
    </row>
    <row r="45954" spans="1:2">
      <c r="A45954" s="1">
        <v>2080100400465</v>
      </c>
      <c r="B45954" t="s">
        <v>43186</v>
      </c>
    </row>
    <row r="45955" spans="1:2">
      <c r="A45955" s="1">
        <v>2080100400472</v>
      </c>
      <c r="B45955" t="s">
        <v>43187</v>
      </c>
    </row>
    <row r="45956" spans="1:2">
      <c r="A45956" s="1">
        <v>2080100400489</v>
      </c>
      <c r="B45956" t="s">
        <v>43188</v>
      </c>
    </row>
    <row r="45957" spans="1:2">
      <c r="A45957" s="1">
        <v>2080100400496</v>
      </c>
      <c r="B45957" t="s">
        <v>43189</v>
      </c>
    </row>
    <row r="45958" spans="1:2">
      <c r="A45958" s="1">
        <v>2080100400502</v>
      </c>
      <c r="B45958" t="s">
        <v>43190</v>
      </c>
    </row>
    <row r="45959" spans="1:2">
      <c r="A45959" s="1">
        <v>2080100400519</v>
      </c>
      <c r="B45959" t="s">
        <v>43191</v>
      </c>
    </row>
    <row r="45960" spans="1:2">
      <c r="A45960" s="1">
        <v>2080100400526</v>
      </c>
      <c r="B45960" t="s">
        <v>43192</v>
      </c>
    </row>
    <row r="45961" spans="1:2">
      <c r="A45961" s="1">
        <v>2080100400533</v>
      </c>
      <c r="B45961" t="s">
        <v>43193</v>
      </c>
    </row>
    <row r="45962" spans="1:2">
      <c r="A45962" s="1">
        <v>2080100400540</v>
      </c>
      <c r="B45962" t="s">
        <v>43194</v>
      </c>
    </row>
    <row r="45963" spans="1:2">
      <c r="A45963" s="1">
        <v>2080100400557</v>
      </c>
      <c r="B45963" t="s">
        <v>43195</v>
      </c>
    </row>
    <row r="45964" spans="1:2">
      <c r="A45964" s="1">
        <v>2080100400564</v>
      </c>
      <c r="B45964" t="s">
        <v>43196</v>
      </c>
    </row>
    <row r="45965" spans="1:2">
      <c r="A45965" s="1">
        <v>2080100400571</v>
      </c>
      <c r="B45965" t="s">
        <v>43197</v>
      </c>
    </row>
    <row r="45966" spans="1:2">
      <c r="A45966" s="1">
        <v>2080100400588</v>
      </c>
      <c r="B45966" t="s">
        <v>43198</v>
      </c>
    </row>
    <row r="45967" spans="1:2">
      <c r="A45967" s="1">
        <v>2080100400595</v>
      </c>
      <c r="B45967" t="s">
        <v>43199</v>
      </c>
    </row>
    <row r="45968" spans="1:2">
      <c r="A45968" s="1">
        <v>2080100400601</v>
      </c>
      <c r="B45968" t="s">
        <v>43200</v>
      </c>
    </row>
    <row r="45969" spans="1:2">
      <c r="A45969" s="1">
        <v>2080100400618</v>
      </c>
      <c r="B45969" t="s">
        <v>43201</v>
      </c>
    </row>
    <row r="45970" spans="1:2">
      <c r="A45970" s="1">
        <v>2080100400625</v>
      </c>
      <c r="B45970" t="s">
        <v>43202</v>
      </c>
    </row>
    <row r="45971" spans="1:2">
      <c r="A45971" s="1">
        <v>2080100400632</v>
      </c>
      <c r="B45971" t="s">
        <v>43203</v>
      </c>
    </row>
    <row r="45972" spans="1:2">
      <c r="A45972" s="1">
        <v>2080100400649</v>
      </c>
      <c r="B45972" t="s">
        <v>43204</v>
      </c>
    </row>
    <row r="45973" spans="1:2">
      <c r="A45973" s="1">
        <v>2080100400656</v>
      </c>
      <c r="B45973" t="s">
        <v>43205</v>
      </c>
    </row>
    <row r="45974" spans="1:2">
      <c r="A45974" s="1">
        <v>2080100400663</v>
      </c>
      <c r="B45974" t="s">
        <v>43206</v>
      </c>
    </row>
    <row r="45975" spans="1:2">
      <c r="A45975" s="1">
        <v>2080100400670</v>
      </c>
      <c r="B45975" t="s">
        <v>43207</v>
      </c>
    </row>
    <row r="45976" spans="1:2">
      <c r="A45976" s="1">
        <v>2080100400687</v>
      </c>
      <c r="B45976" t="s">
        <v>43208</v>
      </c>
    </row>
    <row r="45977" spans="1:2">
      <c r="A45977" s="1">
        <v>2080100400694</v>
      </c>
      <c r="B45977" t="s">
        <v>43209</v>
      </c>
    </row>
    <row r="45978" spans="1:2">
      <c r="A45978" s="1">
        <v>2080100400700</v>
      </c>
      <c r="B45978" t="s">
        <v>43210</v>
      </c>
    </row>
    <row r="45979" spans="1:2">
      <c r="A45979" s="1">
        <v>2080100400717</v>
      </c>
      <c r="B45979" t="s">
        <v>43211</v>
      </c>
    </row>
    <row r="45980" spans="1:2">
      <c r="A45980" s="1">
        <v>2080100400724</v>
      </c>
      <c r="B45980" t="s">
        <v>43212</v>
      </c>
    </row>
    <row r="45981" spans="1:2">
      <c r="A45981" s="1">
        <v>2080100400731</v>
      </c>
      <c r="B45981" t="s">
        <v>43213</v>
      </c>
    </row>
    <row r="45982" spans="1:2">
      <c r="A45982" s="1">
        <v>2080100400748</v>
      </c>
      <c r="B45982" t="s">
        <v>43214</v>
      </c>
    </row>
    <row r="45983" spans="1:2">
      <c r="A45983" s="1">
        <v>2080100400755</v>
      </c>
      <c r="B45983" t="s">
        <v>43215</v>
      </c>
    </row>
    <row r="45984" spans="1:2">
      <c r="A45984" s="1">
        <v>2080100400762</v>
      </c>
      <c r="B45984" t="s">
        <v>43216</v>
      </c>
    </row>
    <row r="45985" spans="1:2">
      <c r="A45985" s="1">
        <v>2080100400779</v>
      </c>
      <c r="B45985" t="s">
        <v>43217</v>
      </c>
    </row>
    <row r="45986" spans="1:2">
      <c r="A45986" s="1">
        <v>2080100400786</v>
      </c>
      <c r="B45986" t="s">
        <v>43218</v>
      </c>
    </row>
    <row r="45987" spans="1:2">
      <c r="A45987" s="1">
        <v>2080100400793</v>
      </c>
      <c r="B45987" t="s">
        <v>43219</v>
      </c>
    </row>
    <row r="45988" spans="1:2">
      <c r="A45988" s="1">
        <v>2080100400809</v>
      </c>
      <c r="B45988" t="s">
        <v>43220</v>
      </c>
    </row>
    <row r="45989" spans="1:2">
      <c r="A45989" s="1">
        <v>2080100400816</v>
      </c>
      <c r="B45989" t="s">
        <v>43221</v>
      </c>
    </row>
    <row r="45990" spans="1:2">
      <c r="A45990" s="1">
        <v>2080100400823</v>
      </c>
      <c r="B45990" t="s">
        <v>43222</v>
      </c>
    </row>
    <row r="45991" spans="1:2">
      <c r="A45991" s="1">
        <v>2080100400830</v>
      </c>
      <c r="B45991" t="s">
        <v>43223</v>
      </c>
    </row>
    <row r="45992" spans="1:2">
      <c r="A45992" s="1">
        <v>2080100400847</v>
      </c>
      <c r="B45992" t="s">
        <v>43224</v>
      </c>
    </row>
    <row r="45993" spans="1:2">
      <c r="A45993" s="1">
        <v>2080100400854</v>
      </c>
      <c r="B45993" t="s">
        <v>43225</v>
      </c>
    </row>
    <row r="45994" spans="1:2">
      <c r="A45994" s="1">
        <v>2080100400861</v>
      </c>
      <c r="B45994" t="s">
        <v>43226</v>
      </c>
    </row>
    <row r="45995" spans="1:2">
      <c r="A45995" s="1">
        <v>2080100400878</v>
      </c>
      <c r="B45995" t="s">
        <v>43227</v>
      </c>
    </row>
    <row r="45996" spans="1:2">
      <c r="A45996" s="1">
        <v>2080100400885</v>
      </c>
      <c r="B45996" t="s">
        <v>43228</v>
      </c>
    </row>
    <row r="45997" spans="1:2">
      <c r="A45997" s="1">
        <v>2080100400892</v>
      </c>
      <c r="B45997" t="s">
        <v>43229</v>
      </c>
    </row>
    <row r="45998" spans="1:2">
      <c r="A45998" s="1">
        <v>2080100400908</v>
      </c>
      <c r="B45998" t="s">
        <v>43230</v>
      </c>
    </row>
    <row r="45999" spans="1:2">
      <c r="A45999" s="1">
        <v>2080100400915</v>
      </c>
      <c r="B45999" t="s">
        <v>43231</v>
      </c>
    </row>
    <row r="46000" spans="1:2">
      <c r="A46000" s="1">
        <v>2080100400922</v>
      </c>
      <c r="B46000" t="s">
        <v>43232</v>
      </c>
    </row>
    <row r="46001" spans="1:2">
      <c r="A46001" s="1">
        <v>2080100400939</v>
      </c>
      <c r="B46001" t="s">
        <v>43233</v>
      </c>
    </row>
    <row r="46002" spans="1:2">
      <c r="A46002" s="1">
        <v>2080100400946</v>
      </c>
      <c r="B46002" t="s">
        <v>43234</v>
      </c>
    </row>
    <row r="46003" spans="1:2">
      <c r="A46003" s="1">
        <v>2080100400953</v>
      </c>
      <c r="B46003" t="s">
        <v>43235</v>
      </c>
    </row>
    <row r="46004" spans="1:2">
      <c r="A46004" s="1">
        <v>2080100400960</v>
      </c>
      <c r="B46004" t="s">
        <v>43236</v>
      </c>
    </row>
    <row r="46005" spans="1:2">
      <c r="A46005" s="1">
        <v>2080100400977</v>
      </c>
      <c r="B46005" t="s">
        <v>43237</v>
      </c>
    </row>
    <row r="46006" spans="1:2">
      <c r="A46006" s="1">
        <v>2080100400984</v>
      </c>
      <c r="B46006" t="s">
        <v>43238</v>
      </c>
    </row>
    <row r="46007" spans="1:2">
      <c r="A46007" s="1">
        <v>2080100400991</v>
      </c>
      <c r="B46007" t="s">
        <v>43239</v>
      </c>
    </row>
    <row r="46008" spans="1:2">
      <c r="A46008" s="1">
        <v>2080100401004</v>
      </c>
      <c r="B46008" t="s">
        <v>43240</v>
      </c>
    </row>
    <row r="46009" spans="1:2">
      <c r="A46009" s="1">
        <v>2080100401011</v>
      </c>
      <c r="B46009" t="s">
        <v>43241</v>
      </c>
    </row>
    <row r="46010" spans="1:2">
      <c r="A46010" s="1">
        <v>2080100401028</v>
      </c>
      <c r="B46010" t="s">
        <v>43242</v>
      </c>
    </row>
    <row r="46011" spans="1:2">
      <c r="A46011" s="1">
        <v>2080100401035</v>
      </c>
      <c r="B46011" t="s">
        <v>43243</v>
      </c>
    </row>
    <row r="46012" spans="1:2">
      <c r="A46012" s="1">
        <v>2080100401042</v>
      </c>
      <c r="B46012" t="s">
        <v>43244</v>
      </c>
    </row>
    <row r="46013" spans="1:2">
      <c r="A46013" s="1">
        <v>2080100401059</v>
      </c>
      <c r="B46013" t="s">
        <v>43245</v>
      </c>
    </row>
    <row r="46014" spans="1:2">
      <c r="A46014" s="1">
        <v>2080100401066</v>
      </c>
      <c r="B46014" t="s">
        <v>43246</v>
      </c>
    </row>
    <row r="46015" spans="1:2">
      <c r="A46015" s="1">
        <v>2080100401073</v>
      </c>
      <c r="B46015" t="s">
        <v>43247</v>
      </c>
    </row>
    <row r="46016" spans="1:2">
      <c r="A46016" s="1">
        <v>2080100401080</v>
      </c>
      <c r="B46016" t="s">
        <v>43248</v>
      </c>
    </row>
    <row r="46017" spans="1:2">
      <c r="A46017" s="1">
        <v>2080100401097</v>
      </c>
      <c r="B46017" t="s">
        <v>43249</v>
      </c>
    </row>
    <row r="46018" spans="1:2">
      <c r="A46018" s="1">
        <v>2080100401103</v>
      </c>
      <c r="B46018" t="s">
        <v>43250</v>
      </c>
    </row>
    <row r="46019" spans="1:2">
      <c r="A46019" s="1">
        <v>2080100401110</v>
      </c>
      <c r="B46019" t="s">
        <v>43251</v>
      </c>
    </row>
    <row r="46020" spans="1:2">
      <c r="A46020" s="1">
        <v>2080100401127</v>
      </c>
      <c r="B46020" t="s">
        <v>43252</v>
      </c>
    </row>
    <row r="46021" spans="1:2">
      <c r="A46021" s="1">
        <v>2080100401134</v>
      </c>
      <c r="B46021" t="s">
        <v>43253</v>
      </c>
    </row>
    <row r="46022" spans="1:2">
      <c r="A46022" s="1">
        <v>2080100401141</v>
      </c>
      <c r="B46022" t="s">
        <v>43254</v>
      </c>
    </row>
    <row r="46023" spans="1:2">
      <c r="A46023" s="1">
        <v>2080100401158</v>
      </c>
      <c r="B46023" t="s">
        <v>43255</v>
      </c>
    </row>
    <row r="46024" spans="1:2">
      <c r="A46024" s="1">
        <v>2080100401165</v>
      </c>
      <c r="B46024" t="s">
        <v>43256</v>
      </c>
    </row>
    <row r="46025" spans="1:2">
      <c r="A46025" s="1">
        <v>2080100401172</v>
      </c>
      <c r="B46025" t="s">
        <v>43257</v>
      </c>
    </row>
    <row r="46026" spans="1:2">
      <c r="A46026" s="1">
        <v>2080100401189</v>
      </c>
      <c r="B46026" t="s">
        <v>43258</v>
      </c>
    </row>
    <row r="46027" spans="1:2">
      <c r="A46027" s="1">
        <v>2080100401196</v>
      </c>
      <c r="B46027" t="s">
        <v>43259</v>
      </c>
    </row>
    <row r="46028" spans="1:2">
      <c r="A46028" s="1">
        <v>2080100401202</v>
      </c>
      <c r="B46028" t="s">
        <v>43260</v>
      </c>
    </row>
    <row r="46029" spans="1:2">
      <c r="A46029" s="1">
        <v>2080100401219</v>
      </c>
      <c r="B46029" t="s">
        <v>43261</v>
      </c>
    </row>
    <row r="46030" spans="1:2">
      <c r="A46030" s="1">
        <v>2080100401226</v>
      </c>
      <c r="B46030" t="s">
        <v>43262</v>
      </c>
    </row>
    <row r="46031" spans="1:2">
      <c r="A46031" s="1">
        <v>2080100401233</v>
      </c>
      <c r="B46031" t="s">
        <v>43263</v>
      </c>
    </row>
    <row r="46032" spans="1:2">
      <c r="A46032" s="1">
        <v>2080100401240</v>
      </c>
      <c r="B46032" t="s">
        <v>43264</v>
      </c>
    </row>
    <row r="46033" spans="1:2">
      <c r="A46033" s="1">
        <v>2080100401257</v>
      </c>
      <c r="B46033" t="s">
        <v>43265</v>
      </c>
    </row>
    <row r="46034" spans="1:2">
      <c r="A46034" s="1">
        <v>2080100401264</v>
      </c>
      <c r="B46034" t="s">
        <v>43266</v>
      </c>
    </row>
    <row r="46035" spans="1:2">
      <c r="A46035" s="1">
        <v>2080100401271</v>
      </c>
      <c r="B46035" t="s">
        <v>43267</v>
      </c>
    </row>
    <row r="46036" spans="1:2">
      <c r="A46036" s="1">
        <v>2080100401288</v>
      </c>
      <c r="B46036" t="s">
        <v>43268</v>
      </c>
    </row>
    <row r="46037" spans="1:2">
      <c r="A46037" s="1">
        <v>2080100401295</v>
      </c>
      <c r="B46037" t="s">
        <v>43269</v>
      </c>
    </row>
    <row r="46038" spans="1:2">
      <c r="A46038" s="1">
        <v>2080100401301</v>
      </c>
      <c r="B46038" t="s">
        <v>43270</v>
      </c>
    </row>
    <row r="46039" spans="1:2">
      <c r="A46039" s="1">
        <v>2080100401318</v>
      </c>
      <c r="B46039" t="s">
        <v>43271</v>
      </c>
    </row>
    <row r="46040" spans="1:2">
      <c r="A46040" s="1">
        <v>2080100401325</v>
      </c>
      <c r="B46040" t="s">
        <v>43272</v>
      </c>
    </row>
    <row r="46041" spans="1:2">
      <c r="A46041" s="1">
        <v>2080100401332</v>
      </c>
      <c r="B46041" t="s">
        <v>43273</v>
      </c>
    </row>
    <row r="46042" spans="1:2">
      <c r="A46042" s="1">
        <v>2080100401349</v>
      </c>
      <c r="B46042" t="s">
        <v>43274</v>
      </c>
    </row>
    <row r="46043" spans="1:2">
      <c r="A46043" s="1">
        <v>2080100401356</v>
      </c>
      <c r="B46043" t="s">
        <v>43275</v>
      </c>
    </row>
    <row r="46044" spans="1:2">
      <c r="A46044" s="1">
        <v>2080100401363</v>
      </c>
      <c r="B46044" t="s">
        <v>43276</v>
      </c>
    </row>
    <row r="46045" spans="1:2">
      <c r="A46045" s="1">
        <v>2080100401370</v>
      </c>
      <c r="B46045" t="s">
        <v>43277</v>
      </c>
    </row>
    <row r="46046" spans="1:2">
      <c r="A46046" s="1">
        <v>2080100401387</v>
      </c>
      <c r="B46046" t="s">
        <v>43278</v>
      </c>
    </row>
    <row r="46047" spans="1:2">
      <c r="A46047" s="1">
        <v>2080100401394</v>
      </c>
      <c r="B46047" t="s">
        <v>43279</v>
      </c>
    </row>
    <row r="46048" spans="1:2">
      <c r="A46048" s="1">
        <v>2080100401400</v>
      </c>
      <c r="B46048" t="s">
        <v>43280</v>
      </c>
    </row>
    <row r="46049" spans="1:2">
      <c r="A46049" s="1">
        <v>2080100401417</v>
      </c>
      <c r="B46049" t="s">
        <v>43281</v>
      </c>
    </row>
    <row r="46050" spans="1:2">
      <c r="A46050" s="1">
        <v>2080100401424</v>
      </c>
      <c r="B46050" t="s">
        <v>43282</v>
      </c>
    </row>
    <row r="46051" spans="1:2">
      <c r="A46051" s="1">
        <v>2080100401431</v>
      </c>
      <c r="B46051" t="s">
        <v>43283</v>
      </c>
    </row>
    <row r="46052" spans="1:2">
      <c r="A46052" s="1">
        <v>2080100401448</v>
      </c>
      <c r="B46052" t="s">
        <v>43284</v>
      </c>
    </row>
    <row r="46053" spans="1:2">
      <c r="A46053" s="1">
        <v>2080100401455</v>
      </c>
      <c r="B46053" t="s">
        <v>43285</v>
      </c>
    </row>
    <row r="46054" spans="1:2">
      <c r="A46054" s="1">
        <v>2080100401462</v>
      </c>
      <c r="B46054" t="s">
        <v>43286</v>
      </c>
    </row>
    <row r="46055" spans="1:2">
      <c r="A46055" s="1">
        <v>2080100401479</v>
      </c>
      <c r="B46055" t="s">
        <v>43287</v>
      </c>
    </row>
    <row r="46056" spans="1:2">
      <c r="A46056" s="1">
        <v>2080100401486</v>
      </c>
      <c r="B46056" t="s">
        <v>43288</v>
      </c>
    </row>
    <row r="46057" spans="1:2">
      <c r="A46057" s="1">
        <v>2080100401493</v>
      </c>
      <c r="B46057" t="s">
        <v>43289</v>
      </c>
    </row>
    <row r="46058" spans="1:2">
      <c r="A46058" s="1">
        <v>2080100401509</v>
      </c>
      <c r="B46058" t="s">
        <v>43290</v>
      </c>
    </row>
    <row r="46059" spans="1:2">
      <c r="A46059" s="1">
        <v>2080100401516</v>
      </c>
      <c r="B46059" t="s">
        <v>43291</v>
      </c>
    </row>
    <row r="46060" spans="1:2">
      <c r="A46060" s="1">
        <v>2080100401523</v>
      </c>
      <c r="B46060" t="s">
        <v>43292</v>
      </c>
    </row>
    <row r="46061" spans="1:2">
      <c r="A46061" s="1">
        <v>2080100401530</v>
      </c>
      <c r="B46061" t="s">
        <v>43293</v>
      </c>
    </row>
    <row r="46062" spans="1:2">
      <c r="A46062" s="1">
        <v>2080100401547</v>
      </c>
      <c r="B46062" t="s">
        <v>43294</v>
      </c>
    </row>
    <row r="46063" spans="1:2">
      <c r="A46063" s="1">
        <v>2080100401554</v>
      </c>
      <c r="B46063" t="s">
        <v>43295</v>
      </c>
    </row>
    <row r="46064" spans="1:2">
      <c r="A46064" s="1">
        <v>2080100401561</v>
      </c>
      <c r="B46064" t="s">
        <v>43296</v>
      </c>
    </row>
    <row r="46065" spans="1:2">
      <c r="A46065" s="1">
        <v>2080100401578</v>
      </c>
      <c r="B46065" t="s">
        <v>43297</v>
      </c>
    </row>
    <row r="46066" spans="1:2">
      <c r="A46066" s="1">
        <v>2080100401585</v>
      </c>
      <c r="B46066" t="s">
        <v>43298</v>
      </c>
    </row>
    <row r="46067" spans="1:2">
      <c r="A46067" s="1">
        <v>2080100401592</v>
      </c>
      <c r="B46067" t="s">
        <v>43299</v>
      </c>
    </row>
    <row r="46068" spans="1:2">
      <c r="A46068" s="1">
        <v>2080100401608</v>
      </c>
      <c r="B46068" t="s">
        <v>43300</v>
      </c>
    </row>
    <row r="46069" spans="1:2">
      <c r="A46069" s="1">
        <v>2080100401615</v>
      </c>
      <c r="B46069" t="s">
        <v>43301</v>
      </c>
    </row>
    <row r="46070" spans="1:2">
      <c r="A46070" s="1">
        <v>2080100401622</v>
      </c>
      <c r="B46070" t="s">
        <v>43302</v>
      </c>
    </row>
    <row r="46071" spans="1:2">
      <c r="A46071" s="1">
        <v>2080100401639</v>
      </c>
      <c r="B46071" t="s">
        <v>43303</v>
      </c>
    </row>
    <row r="46072" spans="1:2">
      <c r="A46072" s="1">
        <v>2080100401646</v>
      </c>
      <c r="B46072" t="s">
        <v>43304</v>
      </c>
    </row>
    <row r="46073" spans="1:2">
      <c r="A46073" s="1">
        <v>2080100401653</v>
      </c>
      <c r="B46073" t="s">
        <v>43305</v>
      </c>
    </row>
    <row r="46074" spans="1:2">
      <c r="A46074" s="1">
        <v>2080100401660</v>
      </c>
      <c r="B46074" t="s">
        <v>43306</v>
      </c>
    </row>
    <row r="46075" spans="1:2">
      <c r="A46075" s="1">
        <v>2080100401677</v>
      </c>
      <c r="B46075" t="s">
        <v>43307</v>
      </c>
    </row>
    <row r="46076" spans="1:2">
      <c r="A46076" s="1">
        <v>2080100401684</v>
      </c>
      <c r="B46076" t="s">
        <v>43308</v>
      </c>
    </row>
    <row r="46077" spans="1:2">
      <c r="A46077" s="1">
        <v>2080100401691</v>
      </c>
      <c r="B46077" t="s">
        <v>43309</v>
      </c>
    </row>
    <row r="46078" spans="1:2">
      <c r="A46078" s="1">
        <v>2080100401707</v>
      </c>
      <c r="B46078" t="s">
        <v>43310</v>
      </c>
    </row>
    <row r="46079" spans="1:2">
      <c r="A46079" s="1">
        <v>2080100401714</v>
      </c>
      <c r="B46079" t="s">
        <v>43311</v>
      </c>
    </row>
    <row r="46080" spans="1:2">
      <c r="A46080" s="1">
        <v>2080100401721</v>
      </c>
      <c r="B46080" t="s">
        <v>43312</v>
      </c>
    </row>
    <row r="46081" spans="1:2">
      <c r="A46081" s="1">
        <v>2080100401738</v>
      </c>
      <c r="B46081" t="s">
        <v>43313</v>
      </c>
    </row>
    <row r="46082" spans="1:2">
      <c r="A46082" s="1">
        <v>2080100401745</v>
      </c>
      <c r="B46082" t="s">
        <v>43314</v>
      </c>
    </row>
    <row r="46083" spans="1:2">
      <c r="A46083" s="1">
        <v>2080100401752</v>
      </c>
      <c r="B46083" t="s">
        <v>43315</v>
      </c>
    </row>
    <row r="46084" spans="1:2">
      <c r="A46084" s="1">
        <v>2080100401769</v>
      </c>
      <c r="B46084" t="s">
        <v>43316</v>
      </c>
    </row>
    <row r="46085" spans="1:2">
      <c r="A46085" s="1">
        <v>2080100401776</v>
      </c>
      <c r="B46085" t="s">
        <v>43317</v>
      </c>
    </row>
    <row r="46086" spans="1:2">
      <c r="A46086" s="1">
        <v>2080100401783</v>
      </c>
      <c r="B46086" t="s">
        <v>43318</v>
      </c>
    </row>
    <row r="46087" spans="1:2">
      <c r="A46087" s="1">
        <v>2080100401790</v>
      </c>
      <c r="B46087" t="s">
        <v>43319</v>
      </c>
    </row>
    <row r="46088" spans="1:2">
      <c r="A46088" s="1">
        <v>2080100401806</v>
      </c>
      <c r="B46088" t="s">
        <v>43320</v>
      </c>
    </row>
    <row r="46089" spans="1:2">
      <c r="A46089" s="1">
        <v>2080100401813</v>
      </c>
      <c r="B46089" t="s">
        <v>43321</v>
      </c>
    </row>
    <row r="46090" spans="1:2">
      <c r="A46090" s="1">
        <v>2080100401820</v>
      </c>
      <c r="B46090" t="s">
        <v>43322</v>
      </c>
    </row>
    <row r="46091" spans="1:2">
      <c r="A46091" s="1">
        <v>2080100401837</v>
      </c>
      <c r="B46091" t="s">
        <v>43323</v>
      </c>
    </row>
    <row r="46092" spans="1:2">
      <c r="A46092" s="1">
        <v>2080100401844</v>
      </c>
      <c r="B46092" t="s">
        <v>43324</v>
      </c>
    </row>
    <row r="46093" spans="1:2">
      <c r="A46093" s="1">
        <v>2080100401851</v>
      </c>
      <c r="B46093" t="s">
        <v>43325</v>
      </c>
    </row>
    <row r="46094" spans="1:2">
      <c r="A46094" s="1">
        <v>2080100401868</v>
      </c>
      <c r="B46094" t="s">
        <v>43326</v>
      </c>
    </row>
    <row r="46095" spans="1:2">
      <c r="A46095" s="1">
        <v>2080100401875</v>
      </c>
      <c r="B46095" t="s">
        <v>43327</v>
      </c>
    </row>
    <row r="46096" spans="1:2">
      <c r="A46096" s="1">
        <v>2080100401882</v>
      </c>
      <c r="B46096" t="s">
        <v>43328</v>
      </c>
    </row>
    <row r="46097" spans="1:2">
      <c r="A46097" s="1">
        <v>2080100401899</v>
      </c>
      <c r="B46097" t="s">
        <v>43329</v>
      </c>
    </row>
    <row r="46098" spans="1:2">
      <c r="A46098" s="1">
        <v>2080100401905</v>
      </c>
      <c r="B46098" t="s">
        <v>43330</v>
      </c>
    </row>
    <row r="46099" spans="1:2">
      <c r="A46099" s="1">
        <v>2080100401912</v>
      </c>
      <c r="B46099" t="s">
        <v>43331</v>
      </c>
    </row>
    <row r="46100" spans="1:2">
      <c r="A46100" s="1">
        <v>2080100401929</v>
      </c>
      <c r="B46100" t="s">
        <v>43332</v>
      </c>
    </row>
    <row r="46101" spans="1:2">
      <c r="A46101" s="1">
        <v>2080100401936</v>
      </c>
      <c r="B46101" t="s">
        <v>43333</v>
      </c>
    </row>
    <row r="46102" spans="1:2">
      <c r="A46102" s="1">
        <v>2080100401943</v>
      </c>
      <c r="B46102" t="s">
        <v>43334</v>
      </c>
    </row>
    <row r="46103" spans="1:2">
      <c r="A46103" s="1">
        <v>2080100401950</v>
      </c>
      <c r="B46103" t="s">
        <v>43335</v>
      </c>
    </row>
    <row r="46104" spans="1:2">
      <c r="A46104" s="1">
        <v>2080100401967</v>
      </c>
      <c r="B46104" t="s">
        <v>43336</v>
      </c>
    </row>
    <row r="46105" spans="1:2">
      <c r="A46105" s="1">
        <v>2080100401974</v>
      </c>
      <c r="B46105" t="s">
        <v>43337</v>
      </c>
    </row>
    <row r="46106" spans="1:2">
      <c r="A46106" s="1">
        <v>2080100401981</v>
      </c>
      <c r="B46106" t="s">
        <v>43338</v>
      </c>
    </row>
    <row r="46107" spans="1:2">
      <c r="A46107" s="1">
        <v>2080100401998</v>
      </c>
      <c r="B46107" t="s">
        <v>43339</v>
      </c>
    </row>
    <row r="46108" spans="1:2">
      <c r="A46108" s="1">
        <v>2080100402001</v>
      </c>
      <c r="B46108" t="s">
        <v>43340</v>
      </c>
    </row>
    <row r="46109" spans="1:2">
      <c r="A46109" s="1">
        <v>2080100402018</v>
      </c>
      <c r="B46109" t="s">
        <v>43341</v>
      </c>
    </row>
    <row r="46110" spans="1:2">
      <c r="A46110" s="1">
        <v>2080100402025</v>
      </c>
      <c r="B46110" t="s">
        <v>43342</v>
      </c>
    </row>
    <row r="46111" spans="1:2">
      <c r="A46111" s="1">
        <v>2080100402032</v>
      </c>
      <c r="B46111" t="s">
        <v>43343</v>
      </c>
    </row>
    <row r="46112" spans="1:2">
      <c r="A46112" s="1">
        <v>2080100402049</v>
      </c>
      <c r="B46112" t="s">
        <v>43344</v>
      </c>
    </row>
    <row r="46113" spans="1:2">
      <c r="A46113" s="1">
        <v>2080100402056</v>
      </c>
      <c r="B46113" t="s">
        <v>43345</v>
      </c>
    </row>
    <row r="46114" spans="1:2">
      <c r="A46114" s="1">
        <v>2080100402063</v>
      </c>
      <c r="B46114" t="s">
        <v>43346</v>
      </c>
    </row>
    <row r="46115" spans="1:2">
      <c r="A46115" s="1">
        <v>2080100402070</v>
      </c>
      <c r="B46115" t="s">
        <v>43347</v>
      </c>
    </row>
    <row r="46116" spans="1:2">
      <c r="A46116" s="1">
        <v>2080100402087</v>
      </c>
      <c r="B46116" t="s">
        <v>43348</v>
      </c>
    </row>
    <row r="46117" spans="1:2">
      <c r="A46117" s="1">
        <v>2080100402094</v>
      </c>
      <c r="B46117" t="s">
        <v>43349</v>
      </c>
    </row>
    <row r="46118" spans="1:2">
      <c r="A46118" s="1">
        <v>2080100402100</v>
      </c>
      <c r="B46118" t="s">
        <v>43350</v>
      </c>
    </row>
    <row r="46119" spans="1:2">
      <c r="A46119" s="1">
        <v>2080100402117</v>
      </c>
      <c r="B46119" t="s">
        <v>43351</v>
      </c>
    </row>
    <row r="46120" spans="1:2">
      <c r="A46120" s="1">
        <v>2080100402124</v>
      </c>
      <c r="B46120" t="s">
        <v>43352</v>
      </c>
    </row>
    <row r="46121" spans="1:2">
      <c r="A46121" s="1">
        <v>2080100402131</v>
      </c>
      <c r="B46121" t="s">
        <v>43353</v>
      </c>
    </row>
    <row r="46122" spans="1:2">
      <c r="A46122" s="1">
        <v>2080100402148</v>
      </c>
      <c r="B46122" t="s">
        <v>43354</v>
      </c>
    </row>
    <row r="46123" spans="1:2">
      <c r="A46123" s="1">
        <v>2080100402155</v>
      </c>
      <c r="B46123" t="s">
        <v>43355</v>
      </c>
    </row>
    <row r="46124" spans="1:2">
      <c r="A46124" s="1">
        <v>2080100402162</v>
      </c>
      <c r="B46124" t="s">
        <v>43356</v>
      </c>
    </row>
    <row r="46125" spans="1:2">
      <c r="A46125" s="1">
        <v>2080100402179</v>
      </c>
      <c r="B46125" t="s">
        <v>43357</v>
      </c>
    </row>
    <row r="46126" spans="1:2">
      <c r="A46126" s="1">
        <v>2080100402186</v>
      </c>
      <c r="B46126" t="s">
        <v>43358</v>
      </c>
    </row>
    <row r="46127" spans="1:2">
      <c r="A46127" s="1">
        <v>2080100402193</v>
      </c>
      <c r="B46127" t="s">
        <v>43359</v>
      </c>
    </row>
    <row r="46128" spans="1:2">
      <c r="A46128" s="1">
        <v>2080100402209</v>
      </c>
      <c r="B46128" t="s">
        <v>43360</v>
      </c>
    </row>
    <row r="46129" spans="1:2">
      <c r="A46129" s="1">
        <v>2080100402216</v>
      </c>
      <c r="B46129" t="s">
        <v>43361</v>
      </c>
    </row>
    <row r="46130" spans="1:2">
      <c r="A46130" s="1">
        <v>2080100402223</v>
      </c>
      <c r="B46130" t="s">
        <v>43362</v>
      </c>
    </row>
    <row r="46131" spans="1:2">
      <c r="A46131" s="1">
        <v>2080100402230</v>
      </c>
      <c r="B46131" t="s">
        <v>43363</v>
      </c>
    </row>
    <row r="46132" spans="1:2">
      <c r="A46132" s="1">
        <v>2080100402247</v>
      </c>
      <c r="B46132" t="s">
        <v>43364</v>
      </c>
    </row>
    <row r="46133" spans="1:2">
      <c r="A46133" s="1">
        <v>2080100402254</v>
      </c>
      <c r="B46133" t="s">
        <v>43365</v>
      </c>
    </row>
    <row r="46134" spans="1:2">
      <c r="A46134" s="1">
        <v>2080100402261</v>
      </c>
      <c r="B46134" t="s">
        <v>43366</v>
      </c>
    </row>
    <row r="46135" spans="1:2">
      <c r="A46135" s="1">
        <v>2080100402278</v>
      </c>
      <c r="B46135" t="s">
        <v>43367</v>
      </c>
    </row>
    <row r="46136" spans="1:2">
      <c r="A46136" s="1">
        <v>2080100402285</v>
      </c>
      <c r="B46136" t="s">
        <v>43368</v>
      </c>
    </row>
    <row r="46137" spans="1:2">
      <c r="A46137" s="1">
        <v>2080100402292</v>
      </c>
      <c r="B46137" t="s">
        <v>43369</v>
      </c>
    </row>
    <row r="46138" spans="1:2">
      <c r="A46138" s="1">
        <v>2080100402308</v>
      </c>
      <c r="B46138" t="s">
        <v>43370</v>
      </c>
    </row>
    <row r="46139" spans="1:2">
      <c r="A46139" s="1">
        <v>2080100402315</v>
      </c>
      <c r="B46139" t="s">
        <v>43371</v>
      </c>
    </row>
    <row r="46140" spans="1:2">
      <c r="A46140" s="1">
        <v>2080100402322</v>
      </c>
      <c r="B46140" t="s">
        <v>43372</v>
      </c>
    </row>
    <row r="46141" spans="1:2">
      <c r="A46141" s="1">
        <v>2080100402339</v>
      </c>
      <c r="B46141" t="s">
        <v>43373</v>
      </c>
    </row>
    <row r="46142" spans="1:2">
      <c r="A46142" s="1">
        <v>2080100402346</v>
      </c>
      <c r="B46142" t="s">
        <v>43374</v>
      </c>
    </row>
    <row r="46143" spans="1:2">
      <c r="A46143" s="1">
        <v>2080100402353</v>
      </c>
      <c r="B46143" t="s">
        <v>43375</v>
      </c>
    </row>
    <row r="46144" spans="1:2">
      <c r="A46144" s="1">
        <v>2080100402360</v>
      </c>
      <c r="B46144" t="s">
        <v>43376</v>
      </c>
    </row>
    <row r="46145" spans="1:2">
      <c r="A46145" s="1">
        <v>2080100402377</v>
      </c>
      <c r="B46145" t="s">
        <v>43377</v>
      </c>
    </row>
    <row r="46146" spans="1:2">
      <c r="A46146" s="1">
        <v>2080100402384</v>
      </c>
      <c r="B46146" t="s">
        <v>43378</v>
      </c>
    </row>
    <row r="46147" spans="1:2">
      <c r="A46147" s="1">
        <v>2080100402391</v>
      </c>
      <c r="B46147" t="s">
        <v>43379</v>
      </c>
    </row>
    <row r="46148" spans="1:2">
      <c r="A46148" s="1">
        <v>2080100402407</v>
      </c>
      <c r="B46148" t="s">
        <v>43380</v>
      </c>
    </row>
    <row r="46149" spans="1:2">
      <c r="A46149" s="1">
        <v>2080100402414</v>
      </c>
      <c r="B46149" t="s">
        <v>43381</v>
      </c>
    </row>
    <row r="46150" spans="1:2">
      <c r="A46150" s="1">
        <v>2080100402421</v>
      </c>
      <c r="B46150" t="s">
        <v>43382</v>
      </c>
    </row>
    <row r="46151" spans="1:2">
      <c r="A46151" s="1">
        <v>2080100402438</v>
      </c>
      <c r="B46151" t="s">
        <v>43383</v>
      </c>
    </row>
    <row r="46152" spans="1:2">
      <c r="A46152" s="1">
        <v>2080100402445</v>
      </c>
      <c r="B46152" t="s">
        <v>43384</v>
      </c>
    </row>
    <row r="46153" spans="1:2">
      <c r="A46153" s="1">
        <v>2080100402452</v>
      </c>
      <c r="B46153" t="s">
        <v>43385</v>
      </c>
    </row>
    <row r="46154" spans="1:2">
      <c r="A46154" s="1">
        <v>2080100402469</v>
      </c>
      <c r="B46154" t="s">
        <v>43386</v>
      </c>
    </row>
    <row r="46155" spans="1:2">
      <c r="A46155" s="1">
        <v>2080100402476</v>
      </c>
      <c r="B46155" t="s">
        <v>43387</v>
      </c>
    </row>
    <row r="46156" spans="1:2">
      <c r="A46156" s="1">
        <v>2080100402483</v>
      </c>
      <c r="B46156" t="s">
        <v>43388</v>
      </c>
    </row>
    <row r="46157" spans="1:2">
      <c r="A46157" s="1">
        <v>2080100402490</v>
      </c>
      <c r="B46157" t="s">
        <v>43389</v>
      </c>
    </row>
    <row r="46158" spans="1:2">
      <c r="A46158" s="1">
        <v>2080100402506</v>
      </c>
      <c r="B46158" t="s">
        <v>43390</v>
      </c>
    </row>
    <row r="46159" spans="1:2">
      <c r="A46159" s="1">
        <v>2080100402513</v>
      </c>
      <c r="B46159" t="s">
        <v>43391</v>
      </c>
    </row>
    <row r="46160" spans="1:2">
      <c r="A46160" s="1">
        <v>2080100402520</v>
      </c>
      <c r="B46160" t="s">
        <v>43392</v>
      </c>
    </row>
    <row r="46161" spans="1:2">
      <c r="A46161" s="1">
        <v>2080100402537</v>
      </c>
      <c r="B46161" t="s">
        <v>43393</v>
      </c>
    </row>
    <row r="46162" spans="1:2">
      <c r="A46162" s="1">
        <v>2080100402544</v>
      </c>
      <c r="B46162" t="s">
        <v>43394</v>
      </c>
    </row>
    <row r="46163" spans="1:2">
      <c r="A46163" s="1">
        <v>2080100402551</v>
      </c>
      <c r="B46163" t="s">
        <v>43395</v>
      </c>
    </row>
    <row r="46164" spans="1:2">
      <c r="A46164" s="1">
        <v>2080100402568</v>
      </c>
      <c r="B46164" t="s">
        <v>43396</v>
      </c>
    </row>
    <row r="46165" spans="1:2">
      <c r="A46165" s="1">
        <v>2080100402575</v>
      </c>
      <c r="B46165" t="s">
        <v>43397</v>
      </c>
    </row>
    <row r="46166" spans="1:2">
      <c r="A46166" s="1">
        <v>2080100402582</v>
      </c>
      <c r="B46166" t="s">
        <v>43398</v>
      </c>
    </row>
    <row r="46167" spans="1:2">
      <c r="A46167" s="1">
        <v>2080100402599</v>
      </c>
      <c r="B46167" t="s">
        <v>43399</v>
      </c>
    </row>
    <row r="46168" spans="1:2">
      <c r="A46168" s="1">
        <v>2080100402605</v>
      </c>
      <c r="B46168" t="s">
        <v>43400</v>
      </c>
    </row>
    <row r="46169" spans="1:2">
      <c r="A46169" s="1">
        <v>2080100402612</v>
      </c>
      <c r="B46169" t="s">
        <v>43401</v>
      </c>
    </row>
    <row r="46170" spans="1:2">
      <c r="A46170" s="1">
        <v>2080100402629</v>
      </c>
      <c r="B46170" t="s">
        <v>43402</v>
      </c>
    </row>
    <row r="46171" spans="1:2">
      <c r="A46171" s="1">
        <v>2080100402636</v>
      </c>
      <c r="B46171" t="s">
        <v>43403</v>
      </c>
    </row>
    <row r="46172" spans="1:2">
      <c r="A46172" s="1">
        <v>2080100402643</v>
      </c>
      <c r="B46172" t="s">
        <v>43404</v>
      </c>
    </row>
    <row r="46173" spans="1:2">
      <c r="A46173" s="1">
        <v>2080100402650</v>
      </c>
      <c r="B46173" t="s">
        <v>43405</v>
      </c>
    </row>
    <row r="46174" spans="1:2">
      <c r="A46174" s="1">
        <v>2080100402667</v>
      </c>
      <c r="B46174" t="s">
        <v>43406</v>
      </c>
    </row>
    <row r="46175" spans="1:2">
      <c r="A46175" s="1">
        <v>2080100402674</v>
      </c>
      <c r="B46175" t="s">
        <v>43407</v>
      </c>
    </row>
    <row r="46176" spans="1:2">
      <c r="A46176" s="1">
        <v>2080100402681</v>
      </c>
      <c r="B46176" t="s">
        <v>43408</v>
      </c>
    </row>
    <row r="46177" spans="1:2">
      <c r="A46177" s="1">
        <v>2080100402698</v>
      </c>
      <c r="B46177" t="s">
        <v>43409</v>
      </c>
    </row>
    <row r="46178" spans="1:2">
      <c r="A46178" s="1">
        <v>2080100402704</v>
      </c>
      <c r="B46178" t="s">
        <v>43410</v>
      </c>
    </row>
    <row r="46179" spans="1:2">
      <c r="A46179" s="1">
        <v>2080100402711</v>
      </c>
      <c r="B46179" t="s">
        <v>43411</v>
      </c>
    </row>
    <row r="46180" spans="1:2">
      <c r="A46180" s="1">
        <v>2080100402728</v>
      </c>
      <c r="B46180" t="s">
        <v>43412</v>
      </c>
    </row>
    <row r="46181" spans="1:2">
      <c r="A46181" s="1">
        <v>2080100402735</v>
      </c>
      <c r="B46181" t="s">
        <v>43413</v>
      </c>
    </row>
    <row r="46182" spans="1:2">
      <c r="A46182" s="1">
        <v>2080100402742</v>
      </c>
      <c r="B46182" t="s">
        <v>43414</v>
      </c>
    </row>
    <row r="46183" spans="1:2">
      <c r="A46183" s="1">
        <v>2080100402759</v>
      </c>
      <c r="B46183" t="s">
        <v>43415</v>
      </c>
    </row>
    <row r="46184" spans="1:2">
      <c r="A46184" s="1">
        <v>2080100402766</v>
      </c>
      <c r="B46184" t="s">
        <v>43416</v>
      </c>
    </row>
    <row r="46185" spans="1:2">
      <c r="A46185" s="1">
        <v>2080100402773</v>
      </c>
      <c r="B46185" t="s">
        <v>43417</v>
      </c>
    </row>
    <row r="46186" spans="1:2">
      <c r="A46186" s="1">
        <v>2080100402780</v>
      </c>
      <c r="B46186" t="s">
        <v>43418</v>
      </c>
    </row>
    <row r="46187" spans="1:2">
      <c r="A46187" s="1">
        <v>2080100402797</v>
      </c>
      <c r="B46187" t="s">
        <v>43419</v>
      </c>
    </row>
    <row r="46188" spans="1:2">
      <c r="A46188" s="1">
        <v>2080100402803</v>
      </c>
      <c r="B46188" t="s">
        <v>43420</v>
      </c>
    </row>
    <row r="46189" spans="1:2">
      <c r="A46189" s="1">
        <v>2080100402810</v>
      </c>
      <c r="B46189" t="s">
        <v>43421</v>
      </c>
    </row>
    <row r="46190" spans="1:2">
      <c r="A46190" s="1">
        <v>2080100402827</v>
      </c>
      <c r="B46190" t="s">
        <v>43422</v>
      </c>
    </row>
    <row r="46191" spans="1:2">
      <c r="A46191" s="1">
        <v>2080100402834</v>
      </c>
      <c r="B46191" t="s">
        <v>43423</v>
      </c>
    </row>
    <row r="46192" spans="1:2">
      <c r="A46192" s="1">
        <v>2080100402841</v>
      </c>
      <c r="B46192" t="s">
        <v>43424</v>
      </c>
    </row>
    <row r="46193" spans="1:2">
      <c r="A46193" s="1">
        <v>2080100402858</v>
      </c>
      <c r="B46193" t="s">
        <v>43425</v>
      </c>
    </row>
    <row r="46194" spans="1:2">
      <c r="A46194" s="1">
        <v>2080100402865</v>
      </c>
      <c r="B46194" t="s">
        <v>43426</v>
      </c>
    </row>
    <row r="46195" spans="1:2">
      <c r="A46195" s="1">
        <v>2080100402872</v>
      </c>
      <c r="B46195" t="s">
        <v>43427</v>
      </c>
    </row>
    <row r="46196" spans="1:2">
      <c r="A46196" s="1">
        <v>2080100402889</v>
      </c>
      <c r="B46196" t="s">
        <v>43428</v>
      </c>
    </row>
    <row r="46197" spans="1:2">
      <c r="A46197" s="1">
        <v>2080100402896</v>
      </c>
      <c r="B46197" t="s">
        <v>43429</v>
      </c>
    </row>
    <row r="46198" spans="1:2">
      <c r="A46198" s="1">
        <v>2080100402902</v>
      </c>
      <c r="B46198" t="s">
        <v>43430</v>
      </c>
    </row>
    <row r="46199" spans="1:2">
      <c r="A46199" s="1">
        <v>2080100402919</v>
      </c>
      <c r="B46199" t="s">
        <v>43431</v>
      </c>
    </row>
    <row r="46200" spans="1:2">
      <c r="A46200" s="1">
        <v>2080100402926</v>
      </c>
      <c r="B46200" t="s">
        <v>43432</v>
      </c>
    </row>
    <row r="46201" spans="1:2">
      <c r="A46201" s="1">
        <v>2080100402933</v>
      </c>
      <c r="B46201" t="s">
        <v>43433</v>
      </c>
    </row>
    <row r="46202" spans="1:2">
      <c r="A46202" s="1">
        <v>2080100402940</v>
      </c>
      <c r="B46202" t="s">
        <v>43434</v>
      </c>
    </row>
    <row r="46203" spans="1:2">
      <c r="A46203" s="1">
        <v>2080100402957</v>
      </c>
      <c r="B46203" t="s">
        <v>43435</v>
      </c>
    </row>
    <row r="46204" spans="1:2">
      <c r="A46204" s="1">
        <v>2080100402964</v>
      </c>
      <c r="B46204" t="s">
        <v>43436</v>
      </c>
    </row>
    <row r="46205" spans="1:2">
      <c r="A46205" s="1">
        <v>2080100402971</v>
      </c>
      <c r="B46205" t="s">
        <v>43437</v>
      </c>
    </row>
    <row r="46206" spans="1:2">
      <c r="A46206" s="1">
        <v>2080100402988</v>
      </c>
      <c r="B46206" t="s">
        <v>43438</v>
      </c>
    </row>
    <row r="46207" spans="1:2">
      <c r="A46207" s="1">
        <v>2080100402995</v>
      </c>
      <c r="B46207" t="s">
        <v>43439</v>
      </c>
    </row>
    <row r="46208" spans="1:2">
      <c r="A46208" s="1">
        <v>2080100403008</v>
      </c>
      <c r="B46208" t="s">
        <v>43440</v>
      </c>
    </row>
    <row r="46209" spans="1:2">
      <c r="A46209" s="1">
        <v>2080100403015</v>
      </c>
      <c r="B46209" t="s">
        <v>43441</v>
      </c>
    </row>
    <row r="46210" spans="1:2">
      <c r="A46210" s="1">
        <v>2080100403022</v>
      </c>
      <c r="B46210" t="s">
        <v>43442</v>
      </c>
    </row>
    <row r="46211" spans="1:2">
      <c r="A46211" s="1">
        <v>2080100403039</v>
      </c>
      <c r="B46211" t="s">
        <v>43443</v>
      </c>
    </row>
    <row r="46212" spans="1:2">
      <c r="A46212" s="1">
        <v>2080100403046</v>
      </c>
      <c r="B46212" t="s">
        <v>43444</v>
      </c>
    </row>
    <row r="46213" spans="1:2">
      <c r="A46213" s="1">
        <v>2080100403053</v>
      </c>
      <c r="B46213" t="s">
        <v>43445</v>
      </c>
    </row>
    <row r="46214" spans="1:2">
      <c r="A46214" s="1">
        <v>2080100403060</v>
      </c>
      <c r="B46214" t="s">
        <v>43446</v>
      </c>
    </row>
    <row r="46215" spans="1:2">
      <c r="A46215" s="1">
        <v>2080100403077</v>
      </c>
      <c r="B46215" t="s">
        <v>43447</v>
      </c>
    </row>
    <row r="46216" spans="1:2">
      <c r="A46216" s="1">
        <v>2080100403084</v>
      </c>
      <c r="B46216" t="s">
        <v>43448</v>
      </c>
    </row>
    <row r="46217" spans="1:2">
      <c r="A46217" s="1">
        <v>2080100403091</v>
      </c>
      <c r="B46217" t="s">
        <v>43449</v>
      </c>
    </row>
    <row r="46218" spans="1:2">
      <c r="A46218" s="1">
        <v>2080100403107</v>
      </c>
      <c r="B46218" t="s">
        <v>43450</v>
      </c>
    </row>
    <row r="46219" spans="1:2">
      <c r="A46219" s="1">
        <v>2080100403114</v>
      </c>
      <c r="B46219" t="s">
        <v>43451</v>
      </c>
    </row>
    <row r="46220" spans="1:2">
      <c r="A46220" s="1">
        <v>2080100403121</v>
      </c>
      <c r="B46220" t="s">
        <v>43452</v>
      </c>
    </row>
    <row r="46221" spans="1:2">
      <c r="A46221" s="1">
        <v>2080100403138</v>
      </c>
      <c r="B46221" t="s">
        <v>43453</v>
      </c>
    </row>
    <row r="46222" spans="1:2">
      <c r="A46222" s="1">
        <v>2080100403145</v>
      </c>
      <c r="B46222" t="s">
        <v>43454</v>
      </c>
    </row>
    <row r="46223" spans="1:2">
      <c r="A46223" s="1">
        <v>2080100403152</v>
      </c>
      <c r="B46223" t="s">
        <v>43455</v>
      </c>
    </row>
    <row r="46224" spans="1:2">
      <c r="A46224" s="1">
        <v>2080100403169</v>
      </c>
      <c r="B46224" t="s">
        <v>43456</v>
      </c>
    </row>
    <row r="46225" spans="1:2">
      <c r="A46225" s="1">
        <v>2080100403176</v>
      </c>
      <c r="B46225" t="s">
        <v>43457</v>
      </c>
    </row>
    <row r="46226" spans="1:2">
      <c r="A46226" s="1">
        <v>2080100403183</v>
      </c>
      <c r="B46226" t="s">
        <v>43458</v>
      </c>
    </row>
    <row r="46227" spans="1:2">
      <c r="A46227" s="1">
        <v>2080100403190</v>
      </c>
      <c r="B46227" t="s">
        <v>43459</v>
      </c>
    </row>
    <row r="46228" spans="1:2">
      <c r="A46228" s="1">
        <v>2080100403206</v>
      </c>
      <c r="B46228" t="s">
        <v>43460</v>
      </c>
    </row>
    <row r="46229" spans="1:2">
      <c r="A46229" s="1">
        <v>2080100403213</v>
      </c>
      <c r="B46229" t="s">
        <v>43461</v>
      </c>
    </row>
    <row r="46230" spans="1:2">
      <c r="A46230" s="1">
        <v>2080100403220</v>
      </c>
      <c r="B46230" t="s">
        <v>43462</v>
      </c>
    </row>
    <row r="46231" spans="1:2">
      <c r="A46231" s="1">
        <v>2080100403237</v>
      </c>
      <c r="B46231" t="s">
        <v>43463</v>
      </c>
    </row>
    <row r="46232" spans="1:2">
      <c r="A46232" s="1">
        <v>2080100403244</v>
      </c>
      <c r="B46232" t="s">
        <v>43464</v>
      </c>
    </row>
    <row r="46233" spans="1:2">
      <c r="A46233" s="1">
        <v>2080100403251</v>
      </c>
      <c r="B46233" t="s">
        <v>43465</v>
      </c>
    </row>
    <row r="46234" spans="1:2">
      <c r="A46234" s="1">
        <v>2080100403268</v>
      </c>
      <c r="B46234" t="s">
        <v>43466</v>
      </c>
    </row>
    <row r="46235" spans="1:2">
      <c r="A46235" s="1">
        <v>2080100403275</v>
      </c>
      <c r="B46235" t="s">
        <v>43467</v>
      </c>
    </row>
    <row r="46236" spans="1:2">
      <c r="A46236" s="1">
        <v>2080100403282</v>
      </c>
      <c r="B46236" t="s">
        <v>43468</v>
      </c>
    </row>
    <row r="46237" spans="1:2">
      <c r="A46237" s="1">
        <v>2080100403299</v>
      </c>
      <c r="B46237" t="s">
        <v>43469</v>
      </c>
    </row>
    <row r="46238" spans="1:2">
      <c r="A46238" s="1">
        <v>2080100403305</v>
      </c>
      <c r="B46238" t="s">
        <v>43470</v>
      </c>
    </row>
    <row r="46239" spans="1:2">
      <c r="A46239" s="1">
        <v>2080100403312</v>
      </c>
      <c r="B46239" t="s">
        <v>43471</v>
      </c>
    </row>
    <row r="46240" spans="1:2">
      <c r="A46240" s="1">
        <v>2080100403329</v>
      </c>
      <c r="B46240" t="s">
        <v>43472</v>
      </c>
    </row>
    <row r="46241" spans="1:2">
      <c r="A46241" s="1">
        <v>2080100403336</v>
      </c>
      <c r="B46241" t="s">
        <v>43473</v>
      </c>
    </row>
    <row r="46242" spans="1:2">
      <c r="A46242" s="1">
        <v>2080100403343</v>
      </c>
      <c r="B46242" t="s">
        <v>43474</v>
      </c>
    </row>
    <row r="46243" spans="1:2">
      <c r="A46243" s="1">
        <v>2080100403350</v>
      </c>
      <c r="B46243" t="s">
        <v>43475</v>
      </c>
    </row>
    <row r="46244" spans="1:2">
      <c r="A46244" s="1">
        <v>2080100403367</v>
      </c>
      <c r="B46244" t="s">
        <v>43476</v>
      </c>
    </row>
    <row r="46245" spans="1:2">
      <c r="A46245" s="1">
        <v>2080100403374</v>
      </c>
      <c r="B46245" t="s">
        <v>43477</v>
      </c>
    </row>
    <row r="46246" spans="1:2">
      <c r="A46246" s="1">
        <v>2080100403381</v>
      </c>
      <c r="B46246" t="s">
        <v>43478</v>
      </c>
    </row>
    <row r="46247" spans="1:2">
      <c r="A46247" s="1">
        <v>2080100403398</v>
      </c>
      <c r="B46247" t="s">
        <v>43479</v>
      </c>
    </row>
    <row r="46248" spans="1:2">
      <c r="A46248" s="1">
        <v>2080100403404</v>
      </c>
      <c r="B46248" t="s">
        <v>43480</v>
      </c>
    </row>
    <row r="46249" spans="1:2">
      <c r="A46249" s="1">
        <v>2080100403411</v>
      </c>
      <c r="B46249" t="s">
        <v>43481</v>
      </c>
    </row>
    <row r="46250" spans="1:2">
      <c r="A46250" s="1">
        <v>2080100403428</v>
      </c>
      <c r="B46250" t="s">
        <v>43482</v>
      </c>
    </row>
    <row r="46251" spans="1:2">
      <c r="A46251" s="1">
        <v>2080100403435</v>
      </c>
      <c r="B46251" t="s">
        <v>43483</v>
      </c>
    </row>
    <row r="46252" spans="1:2">
      <c r="A46252" s="1">
        <v>2080100403442</v>
      </c>
      <c r="B46252" t="s">
        <v>43484</v>
      </c>
    </row>
    <row r="46253" spans="1:2">
      <c r="A46253" s="1">
        <v>2080100403459</v>
      </c>
      <c r="B46253" t="s">
        <v>43485</v>
      </c>
    </row>
    <row r="46254" spans="1:2">
      <c r="A46254" s="1">
        <v>2080100403466</v>
      </c>
      <c r="B46254" t="s">
        <v>43486</v>
      </c>
    </row>
    <row r="46255" spans="1:2">
      <c r="A46255" s="1">
        <v>2080100403473</v>
      </c>
      <c r="B46255" t="s">
        <v>43487</v>
      </c>
    </row>
    <row r="46256" spans="1:2">
      <c r="A46256" s="1">
        <v>2080100403480</v>
      </c>
      <c r="B46256" t="s">
        <v>43488</v>
      </c>
    </row>
    <row r="46257" spans="1:2">
      <c r="A46257" s="1">
        <v>2080100403497</v>
      </c>
      <c r="B46257" t="s">
        <v>43489</v>
      </c>
    </row>
    <row r="46258" spans="1:2">
      <c r="A46258" s="1">
        <v>2080100403503</v>
      </c>
      <c r="B46258" t="s">
        <v>43490</v>
      </c>
    </row>
    <row r="46259" spans="1:2">
      <c r="A46259" s="1">
        <v>2080100403510</v>
      </c>
      <c r="B46259" t="s">
        <v>43491</v>
      </c>
    </row>
    <row r="46260" spans="1:2">
      <c r="A46260" s="1">
        <v>2080100403527</v>
      </c>
      <c r="B46260" t="s">
        <v>43492</v>
      </c>
    </row>
    <row r="46261" spans="1:2">
      <c r="A46261" s="1">
        <v>2080100403534</v>
      </c>
      <c r="B46261" t="s">
        <v>43493</v>
      </c>
    </row>
    <row r="46262" spans="1:2">
      <c r="A46262" s="1">
        <v>2080100403541</v>
      </c>
      <c r="B46262" t="s">
        <v>43494</v>
      </c>
    </row>
    <row r="46263" spans="1:2">
      <c r="A46263" s="1">
        <v>2080100403558</v>
      </c>
      <c r="B46263" t="s">
        <v>43495</v>
      </c>
    </row>
    <row r="46264" spans="1:2">
      <c r="A46264" s="1">
        <v>2080100403565</v>
      </c>
      <c r="B46264" t="s">
        <v>43496</v>
      </c>
    </row>
    <row r="46265" spans="1:2">
      <c r="A46265" s="1">
        <v>2080100403572</v>
      </c>
      <c r="B46265" t="s">
        <v>43497</v>
      </c>
    </row>
    <row r="46266" spans="1:2">
      <c r="A46266" s="1">
        <v>2080100403589</v>
      </c>
      <c r="B46266" t="s">
        <v>43498</v>
      </c>
    </row>
    <row r="46267" spans="1:2">
      <c r="A46267" s="1">
        <v>2080100403596</v>
      </c>
      <c r="B46267" t="s">
        <v>43499</v>
      </c>
    </row>
    <row r="46268" spans="1:2">
      <c r="A46268" s="1">
        <v>2080100403602</v>
      </c>
      <c r="B46268" t="s">
        <v>43500</v>
      </c>
    </row>
    <row r="46269" spans="1:2">
      <c r="A46269" s="1">
        <v>2080100403619</v>
      </c>
      <c r="B46269" t="s">
        <v>43501</v>
      </c>
    </row>
    <row r="46270" spans="1:2">
      <c r="A46270" s="1">
        <v>2080100403626</v>
      </c>
      <c r="B46270" t="s">
        <v>43502</v>
      </c>
    </row>
    <row r="46271" spans="1:2">
      <c r="A46271" s="1">
        <v>2080100403633</v>
      </c>
      <c r="B46271" t="s">
        <v>43503</v>
      </c>
    </row>
    <row r="46272" spans="1:2">
      <c r="A46272" s="1">
        <v>2080100403640</v>
      </c>
      <c r="B46272" t="s">
        <v>43504</v>
      </c>
    </row>
    <row r="46273" spans="1:2">
      <c r="A46273" s="1">
        <v>2080100403657</v>
      </c>
      <c r="B46273" t="s">
        <v>43505</v>
      </c>
    </row>
    <row r="46274" spans="1:2">
      <c r="A46274" s="1">
        <v>2080100403664</v>
      </c>
      <c r="B46274" t="s">
        <v>43506</v>
      </c>
    </row>
    <row r="46275" spans="1:2">
      <c r="A46275" s="1">
        <v>2080100403671</v>
      </c>
      <c r="B46275" t="s">
        <v>43507</v>
      </c>
    </row>
    <row r="46276" spans="1:2">
      <c r="A46276" s="1">
        <v>2080100403688</v>
      </c>
      <c r="B46276" t="s">
        <v>43508</v>
      </c>
    </row>
    <row r="46277" spans="1:2">
      <c r="A46277" s="1">
        <v>2080100403695</v>
      </c>
      <c r="B46277" t="s">
        <v>43509</v>
      </c>
    </row>
    <row r="46278" spans="1:2">
      <c r="A46278" s="1">
        <v>2080100403701</v>
      </c>
      <c r="B46278" t="s">
        <v>43510</v>
      </c>
    </row>
    <row r="46279" spans="1:2">
      <c r="A46279" s="1">
        <v>2080100403718</v>
      </c>
      <c r="B46279" t="s">
        <v>43511</v>
      </c>
    </row>
    <row r="46280" spans="1:2">
      <c r="A46280" s="1">
        <v>2080100403725</v>
      </c>
      <c r="B46280" t="s">
        <v>43512</v>
      </c>
    </row>
    <row r="46281" spans="1:2">
      <c r="A46281" s="1">
        <v>2080100403732</v>
      </c>
      <c r="B46281" t="s">
        <v>43513</v>
      </c>
    </row>
    <row r="46282" spans="1:2">
      <c r="A46282" s="1">
        <v>2080100403749</v>
      </c>
      <c r="B46282" t="s">
        <v>43514</v>
      </c>
    </row>
    <row r="46283" spans="1:2">
      <c r="A46283" s="1">
        <v>2080100403756</v>
      </c>
      <c r="B46283" t="s">
        <v>43515</v>
      </c>
    </row>
    <row r="46284" spans="1:2">
      <c r="A46284" s="1">
        <v>2080100403763</v>
      </c>
      <c r="B46284" t="s">
        <v>43516</v>
      </c>
    </row>
    <row r="46285" spans="1:2">
      <c r="A46285" s="1">
        <v>2080100403770</v>
      </c>
      <c r="B46285" t="s">
        <v>43517</v>
      </c>
    </row>
    <row r="46286" spans="1:2">
      <c r="A46286" s="1">
        <v>2080100403787</v>
      </c>
      <c r="B46286" t="s">
        <v>43518</v>
      </c>
    </row>
    <row r="46287" spans="1:2">
      <c r="A46287" s="1">
        <v>2080100403794</v>
      </c>
      <c r="B46287" t="s">
        <v>43519</v>
      </c>
    </row>
    <row r="46288" spans="1:2">
      <c r="A46288" s="1">
        <v>2080100403800</v>
      </c>
      <c r="B46288" t="s">
        <v>43520</v>
      </c>
    </row>
    <row r="46289" spans="1:2">
      <c r="A46289" s="1">
        <v>2080100403817</v>
      </c>
      <c r="B46289" t="s">
        <v>43521</v>
      </c>
    </row>
    <row r="46290" spans="1:2">
      <c r="A46290" s="1">
        <v>2080100403824</v>
      </c>
      <c r="B46290" t="s">
        <v>43522</v>
      </c>
    </row>
    <row r="46291" spans="1:2">
      <c r="A46291" s="1">
        <v>2080100403831</v>
      </c>
      <c r="B46291" t="s">
        <v>43523</v>
      </c>
    </row>
    <row r="46292" spans="1:2">
      <c r="A46292" s="1">
        <v>2080100403848</v>
      </c>
      <c r="B46292" t="s">
        <v>43524</v>
      </c>
    </row>
    <row r="46293" spans="1:2">
      <c r="A46293" s="1">
        <v>2080100403855</v>
      </c>
      <c r="B46293" t="s">
        <v>43525</v>
      </c>
    </row>
    <row r="46294" spans="1:2">
      <c r="A46294" s="1">
        <v>2080100403862</v>
      </c>
      <c r="B46294" t="s">
        <v>43526</v>
      </c>
    </row>
    <row r="46295" spans="1:2">
      <c r="A46295" s="1">
        <v>2080100403879</v>
      </c>
      <c r="B46295" t="s">
        <v>43527</v>
      </c>
    </row>
    <row r="46296" spans="1:2">
      <c r="A46296" s="1">
        <v>2080100403886</v>
      </c>
      <c r="B46296" t="s">
        <v>43528</v>
      </c>
    </row>
    <row r="46297" spans="1:2">
      <c r="A46297" s="1">
        <v>2080100403893</v>
      </c>
      <c r="B46297" t="s">
        <v>43529</v>
      </c>
    </row>
    <row r="46298" spans="1:2">
      <c r="A46298" s="1">
        <v>2080100403909</v>
      </c>
      <c r="B46298" t="s">
        <v>43530</v>
      </c>
    </row>
    <row r="46299" spans="1:2">
      <c r="A46299" s="1">
        <v>2080100403916</v>
      </c>
      <c r="B46299" t="s">
        <v>43531</v>
      </c>
    </row>
    <row r="46300" spans="1:2">
      <c r="A46300" s="1">
        <v>2080100403923</v>
      </c>
      <c r="B46300" t="s">
        <v>43532</v>
      </c>
    </row>
    <row r="46301" spans="1:2">
      <c r="A46301" s="1">
        <v>2080100403930</v>
      </c>
      <c r="B46301" t="s">
        <v>43533</v>
      </c>
    </row>
    <row r="46302" spans="1:2">
      <c r="A46302" s="1">
        <v>2080100403947</v>
      </c>
      <c r="B46302" t="s">
        <v>43534</v>
      </c>
    </row>
    <row r="46303" spans="1:2">
      <c r="A46303" s="1">
        <v>2080100403954</v>
      </c>
      <c r="B46303" t="s">
        <v>43535</v>
      </c>
    </row>
    <row r="46304" spans="1:2">
      <c r="A46304" s="1">
        <v>2080100403961</v>
      </c>
      <c r="B46304" t="s">
        <v>43536</v>
      </c>
    </row>
    <row r="46305" spans="1:2">
      <c r="A46305" s="1">
        <v>2080100403978</v>
      </c>
      <c r="B46305" t="s">
        <v>43537</v>
      </c>
    </row>
    <row r="46306" spans="1:2">
      <c r="A46306" s="1">
        <v>2080100403985</v>
      </c>
      <c r="B46306" t="s">
        <v>43538</v>
      </c>
    </row>
    <row r="46307" spans="1:2">
      <c r="A46307" s="1">
        <v>2080100403992</v>
      </c>
      <c r="B46307" t="s">
        <v>43539</v>
      </c>
    </row>
    <row r="46308" spans="1:2">
      <c r="A46308" s="1">
        <v>2080100404005</v>
      </c>
      <c r="B46308" t="s">
        <v>43540</v>
      </c>
    </row>
    <row r="46309" spans="1:2">
      <c r="A46309" s="1">
        <v>2080100404012</v>
      </c>
      <c r="B46309" t="s">
        <v>43541</v>
      </c>
    </row>
    <row r="46310" spans="1:2">
      <c r="A46310" s="1">
        <v>2080100404029</v>
      </c>
      <c r="B46310" t="s">
        <v>43542</v>
      </c>
    </row>
    <row r="46311" spans="1:2">
      <c r="A46311" s="1">
        <v>2080100404036</v>
      </c>
      <c r="B46311" t="s">
        <v>43543</v>
      </c>
    </row>
    <row r="46312" spans="1:2">
      <c r="A46312" s="1">
        <v>2080100404043</v>
      </c>
      <c r="B46312" t="s">
        <v>43544</v>
      </c>
    </row>
    <row r="46313" spans="1:2">
      <c r="A46313" s="1">
        <v>2080100404050</v>
      </c>
      <c r="B46313" t="s">
        <v>43545</v>
      </c>
    </row>
    <row r="46314" spans="1:2">
      <c r="A46314" s="1">
        <v>2080100404067</v>
      </c>
      <c r="B46314" t="s">
        <v>43546</v>
      </c>
    </row>
    <row r="46315" spans="1:2">
      <c r="A46315" s="1">
        <v>2080100404074</v>
      </c>
      <c r="B46315" t="s">
        <v>43547</v>
      </c>
    </row>
    <row r="46316" spans="1:2">
      <c r="A46316" s="1">
        <v>2080100404081</v>
      </c>
      <c r="B46316" t="s">
        <v>43548</v>
      </c>
    </row>
    <row r="46317" spans="1:2">
      <c r="A46317" s="1">
        <v>2080100404098</v>
      </c>
      <c r="B46317" t="s">
        <v>43549</v>
      </c>
    </row>
    <row r="46318" spans="1:2">
      <c r="A46318" s="1">
        <v>2080100404104</v>
      </c>
      <c r="B46318" t="s">
        <v>43550</v>
      </c>
    </row>
    <row r="46319" spans="1:2">
      <c r="A46319" s="1">
        <v>2080100404111</v>
      </c>
      <c r="B46319" t="s">
        <v>43551</v>
      </c>
    </row>
    <row r="46320" spans="1:2">
      <c r="A46320" s="1">
        <v>2080100404128</v>
      </c>
      <c r="B46320" t="s">
        <v>43552</v>
      </c>
    </row>
    <row r="46321" spans="1:2">
      <c r="A46321" s="1">
        <v>2080100404135</v>
      </c>
      <c r="B46321" t="s">
        <v>43553</v>
      </c>
    </row>
    <row r="46322" spans="1:2">
      <c r="A46322" s="1">
        <v>2080100404142</v>
      </c>
      <c r="B46322" t="s">
        <v>43554</v>
      </c>
    </row>
    <row r="46323" spans="1:2">
      <c r="A46323" s="1">
        <v>2080100404159</v>
      </c>
      <c r="B46323" t="s">
        <v>43555</v>
      </c>
    </row>
    <row r="46324" spans="1:2">
      <c r="A46324" s="1">
        <v>2080100404166</v>
      </c>
      <c r="B46324" t="s">
        <v>43556</v>
      </c>
    </row>
    <row r="46325" spans="1:2">
      <c r="A46325" s="1">
        <v>2080100404173</v>
      </c>
      <c r="B46325" t="s">
        <v>43557</v>
      </c>
    </row>
    <row r="46326" spans="1:2">
      <c r="A46326" s="1">
        <v>2080100404180</v>
      </c>
      <c r="B46326" t="s">
        <v>43558</v>
      </c>
    </row>
    <row r="46327" spans="1:2">
      <c r="A46327" s="1">
        <v>2080100404197</v>
      </c>
      <c r="B46327" t="s">
        <v>43559</v>
      </c>
    </row>
    <row r="46328" spans="1:2">
      <c r="A46328" s="1">
        <v>2080100404203</v>
      </c>
      <c r="B46328" t="s">
        <v>43560</v>
      </c>
    </row>
    <row r="46329" spans="1:2">
      <c r="A46329" s="1">
        <v>2080100404210</v>
      </c>
      <c r="B46329" t="s">
        <v>43561</v>
      </c>
    </row>
    <row r="46330" spans="1:2">
      <c r="A46330" s="1">
        <v>2080100404227</v>
      </c>
      <c r="B46330" t="s">
        <v>43562</v>
      </c>
    </row>
    <row r="46331" spans="1:2">
      <c r="A46331" s="1">
        <v>2080100404234</v>
      </c>
      <c r="B46331" t="s">
        <v>43563</v>
      </c>
    </row>
    <row r="46332" spans="1:2">
      <c r="A46332" s="1">
        <v>2080100404241</v>
      </c>
      <c r="B46332" t="s">
        <v>43564</v>
      </c>
    </row>
    <row r="46333" spans="1:2">
      <c r="A46333" s="1">
        <v>2080100404258</v>
      </c>
      <c r="B46333" t="s">
        <v>43565</v>
      </c>
    </row>
    <row r="46334" spans="1:2">
      <c r="A46334" s="1">
        <v>2080100404265</v>
      </c>
      <c r="B46334" t="s">
        <v>43566</v>
      </c>
    </row>
    <row r="46335" spans="1:2">
      <c r="A46335" s="1">
        <v>2080100404272</v>
      </c>
      <c r="B46335" t="s">
        <v>43567</v>
      </c>
    </row>
    <row r="46336" spans="1:2">
      <c r="A46336" s="1">
        <v>2080100404289</v>
      </c>
      <c r="B46336" t="s">
        <v>43568</v>
      </c>
    </row>
    <row r="46337" spans="1:2">
      <c r="A46337" s="1">
        <v>2080100404296</v>
      </c>
      <c r="B46337" t="s">
        <v>43569</v>
      </c>
    </row>
    <row r="46338" spans="1:2">
      <c r="A46338" s="1">
        <v>2080100404302</v>
      </c>
      <c r="B46338" t="s">
        <v>43570</v>
      </c>
    </row>
    <row r="46339" spans="1:2">
      <c r="A46339" s="1">
        <v>2080100404319</v>
      </c>
      <c r="B46339" t="s">
        <v>43571</v>
      </c>
    </row>
    <row r="46340" spans="1:2">
      <c r="A46340" s="1">
        <v>2080100404326</v>
      </c>
      <c r="B46340" t="s">
        <v>43572</v>
      </c>
    </row>
    <row r="46341" spans="1:2">
      <c r="A46341" s="1">
        <v>2080100404333</v>
      </c>
      <c r="B46341" t="s">
        <v>43573</v>
      </c>
    </row>
    <row r="46342" spans="1:2">
      <c r="A46342" s="1">
        <v>2080100404340</v>
      </c>
      <c r="B46342" t="s">
        <v>43574</v>
      </c>
    </row>
    <row r="46343" spans="1:2">
      <c r="A46343" s="1">
        <v>2080100404357</v>
      </c>
      <c r="B46343" t="s">
        <v>43575</v>
      </c>
    </row>
    <row r="46344" spans="1:2">
      <c r="A46344" s="1">
        <v>2080100404364</v>
      </c>
      <c r="B46344" t="s">
        <v>43576</v>
      </c>
    </row>
    <row r="46345" spans="1:2">
      <c r="A46345" s="1">
        <v>2080100404371</v>
      </c>
      <c r="B46345" t="s">
        <v>43577</v>
      </c>
    </row>
    <row r="46346" spans="1:2">
      <c r="A46346" s="1">
        <v>2080100404388</v>
      </c>
      <c r="B46346" t="s">
        <v>43578</v>
      </c>
    </row>
    <row r="46347" spans="1:2">
      <c r="A46347" s="1">
        <v>2080100404395</v>
      </c>
      <c r="B46347" t="s">
        <v>43579</v>
      </c>
    </row>
    <row r="46348" spans="1:2">
      <c r="A46348" s="1">
        <v>2080100404401</v>
      </c>
      <c r="B46348" t="s">
        <v>43580</v>
      </c>
    </row>
    <row r="46349" spans="1:2">
      <c r="A46349" s="1">
        <v>2080100404418</v>
      </c>
      <c r="B46349" t="s">
        <v>43581</v>
      </c>
    </row>
    <row r="46350" spans="1:2">
      <c r="A46350" s="1">
        <v>2080100404425</v>
      </c>
      <c r="B46350" t="s">
        <v>43582</v>
      </c>
    </row>
    <row r="46351" spans="1:2">
      <c r="A46351" s="1">
        <v>2080100404432</v>
      </c>
      <c r="B46351" t="s">
        <v>43583</v>
      </c>
    </row>
    <row r="46352" spans="1:2">
      <c r="A46352" s="1">
        <v>2080100404449</v>
      </c>
      <c r="B46352" t="s">
        <v>43584</v>
      </c>
    </row>
    <row r="46353" spans="1:2">
      <c r="A46353" s="1">
        <v>2080100404456</v>
      </c>
      <c r="B46353" t="s">
        <v>43585</v>
      </c>
    </row>
    <row r="46354" spans="1:2">
      <c r="A46354" s="1">
        <v>2080100404463</v>
      </c>
      <c r="B46354" t="s">
        <v>43586</v>
      </c>
    </row>
    <row r="46355" spans="1:2">
      <c r="A46355" s="1">
        <v>2080100404470</v>
      </c>
      <c r="B46355" t="s">
        <v>43587</v>
      </c>
    </row>
    <row r="46356" spans="1:2">
      <c r="A46356" s="1">
        <v>2080100404487</v>
      </c>
      <c r="B46356" t="s">
        <v>43588</v>
      </c>
    </row>
    <row r="46357" spans="1:2">
      <c r="A46357" s="1">
        <v>2080100404494</v>
      </c>
      <c r="B46357" t="s">
        <v>43589</v>
      </c>
    </row>
    <row r="46358" spans="1:2">
      <c r="A46358" s="1">
        <v>2080100404500</v>
      </c>
      <c r="B46358" t="s">
        <v>43590</v>
      </c>
    </row>
    <row r="46359" spans="1:2">
      <c r="A46359" s="1">
        <v>2080100404517</v>
      </c>
      <c r="B46359" t="s">
        <v>43591</v>
      </c>
    </row>
    <row r="46360" spans="1:2">
      <c r="A46360" s="1">
        <v>2080100404524</v>
      </c>
      <c r="B46360" t="s">
        <v>43592</v>
      </c>
    </row>
    <row r="46361" spans="1:2">
      <c r="A46361" s="1">
        <v>2080100404531</v>
      </c>
      <c r="B46361" t="s">
        <v>43593</v>
      </c>
    </row>
    <row r="46362" spans="1:2">
      <c r="A46362" s="1">
        <v>2080100404548</v>
      </c>
      <c r="B46362" t="s">
        <v>43594</v>
      </c>
    </row>
    <row r="46363" spans="1:2">
      <c r="A46363" s="1">
        <v>2080100404555</v>
      </c>
      <c r="B46363" t="s">
        <v>43595</v>
      </c>
    </row>
    <row r="46364" spans="1:2">
      <c r="A46364" s="1">
        <v>2080100404562</v>
      </c>
      <c r="B46364" t="s">
        <v>43596</v>
      </c>
    </row>
    <row r="46365" spans="1:2">
      <c r="A46365" s="1">
        <v>2080100404579</v>
      </c>
      <c r="B46365" t="s">
        <v>43597</v>
      </c>
    </row>
    <row r="46366" spans="1:2">
      <c r="A46366" s="1">
        <v>2080100404586</v>
      </c>
      <c r="B46366" t="s">
        <v>43598</v>
      </c>
    </row>
    <row r="46367" spans="1:2">
      <c r="A46367" s="1">
        <v>2080100404593</v>
      </c>
      <c r="B46367" t="s">
        <v>43599</v>
      </c>
    </row>
    <row r="46368" spans="1:2">
      <c r="A46368" s="1">
        <v>2080100404609</v>
      </c>
      <c r="B46368" t="s">
        <v>43600</v>
      </c>
    </row>
    <row r="46369" spans="1:2">
      <c r="A46369" s="1">
        <v>2080100404616</v>
      </c>
      <c r="B46369" t="s">
        <v>43601</v>
      </c>
    </row>
    <row r="46370" spans="1:2">
      <c r="A46370" s="1">
        <v>2080100404623</v>
      </c>
      <c r="B46370" t="s">
        <v>43602</v>
      </c>
    </row>
    <row r="46371" spans="1:2">
      <c r="A46371" s="1">
        <v>2080100404630</v>
      </c>
      <c r="B46371" t="s">
        <v>43603</v>
      </c>
    </row>
    <row r="46372" spans="1:2">
      <c r="A46372" s="1">
        <v>2080100404647</v>
      </c>
      <c r="B46372" t="s">
        <v>43604</v>
      </c>
    </row>
    <row r="46373" spans="1:2">
      <c r="A46373" s="1">
        <v>2080100404654</v>
      </c>
      <c r="B46373" t="s">
        <v>43605</v>
      </c>
    </row>
    <row r="46374" spans="1:2">
      <c r="A46374" s="1">
        <v>2080100404661</v>
      </c>
      <c r="B46374" t="s">
        <v>43606</v>
      </c>
    </row>
    <row r="46375" spans="1:2">
      <c r="A46375" s="1">
        <v>2080100404678</v>
      </c>
      <c r="B46375" t="s">
        <v>43607</v>
      </c>
    </row>
    <row r="46376" spans="1:2">
      <c r="A46376" s="1">
        <v>2080100404685</v>
      </c>
      <c r="B46376" t="s">
        <v>43608</v>
      </c>
    </row>
    <row r="46377" spans="1:2">
      <c r="A46377" s="1">
        <v>2080100404692</v>
      </c>
      <c r="B46377" t="s">
        <v>43609</v>
      </c>
    </row>
    <row r="46378" spans="1:2">
      <c r="A46378" s="1">
        <v>2080100404708</v>
      </c>
      <c r="B46378" t="s">
        <v>43610</v>
      </c>
    </row>
    <row r="46379" spans="1:2">
      <c r="A46379" s="1">
        <v>2080100404715</v>
      </c>
      <c r="B46379" t="s">
        <v>43611</v>
      </c>
    </row>
    <row r="46380" spans="1:2">
      <c r="A46380" s="1">
        <v>2080100404722</v>
      </c>
      <c r="B46380" t="s">
        <v>43612</v>
      </c>
    </row>
    <row r="46381" spans="1:2">
      <c r="A46381" s="1">
        <v>2080100404739</v>
      </c>
      <c r="B46381" t="s">
        <v>43613</v>
      </c>
    </row>
    <row r="46382" spans="1:2">
      <c r="A46382" s="1">
        <v>2080100404746</v>
      </c>
      <c r="B46382" t="s">
        <v>43614</v>
      </c>
    </row>
    <row r="46383" spans="1:2">
      <c r="A46383" s="1">
        <v>2080100404753</v>
      </c>
      <c r="B46383" t="s">
        <v>43615</v>
      </c>
    </row>
    <row r="46384" spans="1:2">
      <c r="A46384" s="1">
        <v>2080100404760</v>
      </c>
      <c r="B46384" t="s">
        <v>43616</v>
      </c>
    </row>
    <row r="46385" spans="1:2">
      <c r="A46385" s="1">
        <v>2080100404777</v>
      </c>
      <c r="B46385" t="s">
        <v>43617</v>
      </c>
    </row>
    <row r="46386" spans="1:2">
      <c r="A46386" s="1">
        <v>2080100404784</v>
      </c>
      <c r="B46386" t="s">
        <v>43618</v>
      </c>
    </row>
    <row r="46387" spans="1:2">
      <c r="A46387" s="1">
        <v>2080100404791</v>
      </c>
      <c r="B46387" t="s">
        <v>43619</v>
      </c>
    </row>
    <row r="46388" spans="1:2">
      <c r="A46388" s="1">
        <v>2080100404807</v>
      </c>
      <c r="B46388" t="s">
        <v>43620</v>
      </c>
    </row>
    <row r="46389" spans="1:2">
      <c r="A46389" s="1">
        <v>2080100404814</v>
      </c>
      <c r="B46389" t="s">
        <v>43621</v>
      </c>
    </row>
    <row r="46390" spans="1:2">
      <c r="A46390" s="1">
        <v>2080100404821</v>
      </c>
      <c r="B46390" t="s">
        <v>43622</v>
      </c>
    </row>
    <row r="46391" spans="1:2">
      <c r="A46391" s="1">
        <v>2080100404838</v>
      </c>
      <c r="B46391" t="s">
        <v>43623</v>
      </c>
    </row>
    <row r="46392" spans="1:2">
      <c r="A46392" s="1">
        <v>2080100404845</v>
      </c>
      <c r="B46392" t="s">
        <v>43624</v>
      </c>
    </row>
    <row r="46393" spans="1:2">
      <c r="A46393" s="1">
        <v>2080100404852</v>
      </c>
      <c r="B46393" t="s">
        <v>43625</v>
      </c>
    </row>
    <row r="46394" spans="1:2">
      <c r="A46394" s="1">
        <v>2080100404869</v>
      </c>
      <c r="B46394" t="s">
        <v>43626</v>
      </c>
    </row>
    <row r="46395" spans="1:2">
      <c r="A46395" s="1">
        <v>2080100404876</v>
      </c>
      <c r="B46395" t="s">
        <v>43627</v>
      </c>
    </row>
    <row r="46396" spans="1:2">
      <c r="A46396" s="1">
        <v>2080100404883</v>
      </c>
      <c r="B46396" t="s">
        <v>43628</v>
      </c>
    </row>
    <row r="46397" spans="1:2">
      <c r="A46397" s="1">
        <v>2080100404890</v>
      </c>
      <c r="B46397" t="s">
        <v>43629</v>
      </c>
    </row>
    <row r="46398" spans="1:2">
      <c r="A46398" s="1">
        <v>2080100404906</v>
      </c>
      <c r="B46398" t="s">
        <v>43630</v>
      </c>
    </row>
    <row r="46399" spans="1:2">
      <c r="A46399" s="1">
        <v>2080100404913</v>
      </c>
      <c r="B46399" t="s">
        <v>43631</v>
      </c>
    </row>
    <row r="46400" spans="1:2">
      <c r="A46400" s="1">
        <v>2080100404920</v>
      </c>
      <c r="B46400" t="s">
        <v>43632</v>
      </c>
    </row>
    <row r="46401" spans="1:2">
      <c r="A46401" s="1">
        <v>2080100404937</v>
      </c>
      <c r="B46401" t="s">
        <v>43633</v>
      </c>
    </row>
    <row r="46402" spans="1:2">
      <c r="A46402" s="1">
        <v>2080100404944</v>
      </c>
      <c r="B46402" t="s">
        <v>43634</v>
      </c>
    </row>
    <row r="46403" spans="1:2">
      <c r="A46403" s="1">
        <v>2080100404951</v>
      </c>
      <c r="B46403" t="s">
        <v>43635</v>
      </c>
    </row>
    <row r="46404" spans="1:2">
      <c r="A46404" s="1">
        <v>2080100404968</v>
      </c>
      <c r="B46404" t="s">
        <v>43636</v>
      </c>
    </row>
    <row r="46405" spans="1:2">
      <c r="A46405" s="1">
        <v>2080100404975</v>
      </c>
      <c r="B46405" t="s">
        <v>43637</v>
      </c>
    </row>
    <row r="46406" spans="1:2">
      <c r="A46406" s="1">
        <v>2080100404982</v>
      </c>
      <c r="B46406" t="s">
        <v>43638</v>
      </c>
    </row>
    <row r="46407" spans="1:2">
      <c r="A46407" s="1">
        <v>2080100404999</v>
      </c>
      <c r="B46407" t="s">
        <v>43639</v>
      </c>
    </row>
    <row r="46408" spans="1:2">
      <c r="A46408" s="1">
        <v>2080100405002</v>
      </c>
      <c r="B46408" t="s">
        <v>43640</v>
      </c>
    </row>
    <row r="46409" spans="1:2">
      <c r="A46409" s="1">
        <v>2080100405019</v>
      </c>
      <c r="B46409" t="s">
        <v>43641</v>
      </c>
    </row>
    <row r="46410" spans="1:2">
      <c r="A46410" s="1">
        <v>2080100405026</v>
      </c>
      <c r="B46410" t="s">
        <v>43642</v>
      </c>
    </row>
    <row r="46411" spans="1:2">
      <c r="A46411" s="1">
        <v>2080100405033</v>
      </c>
      <c r="B46411" t="s">
        <v>43643</v>
      </c>
    </row>
    <row r="46412" spans="1:2">
      <c r="A46412" s="1">
        <v>2080100405040</v>
      </c>
      <c r="B46412" t="s">
        <v>43644</v>
      </c>
    </row>
    <row r="46413" spans="1:2">
      <c r="A46413" s="1">
        <v>2080100405057</v>
      </c>
      <c r="B46413" t="s">
        <v>43645</v>
      </c>
    </row>
    <row r="46414" spans="1:2">
      <c r="A46414" s="1">
        <v>2080100405064</v>
      </c>
      <c r="B46414" t="s">
        <v>43646</v>
      </c>
    </row>
    <row r="46415" spans="1:2">
      <c r="A46415" s="1">
        <v>2080100405071</v>
      </c>
      <c r="B46415" t="s">
        <v>43647</v>
      </c>
    </row>
    <row r="46416" spans="1:2">
      <c r="A46416" s="1">
        <v>2080100405088</v>
      </c>
      <c r="B46416" t="s">
        <v>43648</v>
      </c>
    </row>
    <row r="46417" spans="1:2">
      <c r="A46417" s="1">
        <v>2080100405095</v>
      </c>
      <c r="B46417" t="s">
        <v>43649</v>
      </c>
    </row>
    <row r="46418" spans="1:2">
      <c r="A46418" s="1">
        <v>2080100405101</v>
      </c>
      <c r="B46418" t="s">
        <v>43650</v>
      </c>
    </row>
    <row r="46419" spans="1:2">
      <c r="A46419" s="1">
        <v>2080100405118</v>
      </c>
      <c r="B46419" t="s">
        <v>43651</v>
      </c>
    </row>
    <row r="46420" spans="1:2">
      <c r="A46420" s="1">
        <v>2080100405125</v>
      </c>
      <c r="B46420" t="s">
        <v>43652</v>
      </c>
    </row>
    <row r="46421" spans="1:2">
      <c r="A46421" s="1">
        <v>2080100405132</v>
      </c>
      <c r="B46421" t="s">
        <v>43653</v>
      </c>
    </row>
    <row r="46422" spans="1:2">
      <c r="A46422" s="1">
        <v>2080100405149</v>
      </c>
      <c r="B46422" t="s">
        <v>43654</v>
      </c>
    </row>
    <row r="46423" spans="1:2">
      <c r="A46423" s="1">
        <v>2080100405156</v>
      </c>
      <c r="B46423" t="s">
        <v>43655</v>
      </c>
    </row>
    <row r="46424" spans="1:2">
      <c r="A46424" s="1">
        <v>2080100405163</v>
      </c>
      <c r="B46424" t="s">
        <v>43656</v>
      </c>
    </row>
    <row r="46425" spans="1:2">
      <c r="A46425" s="1">
        <v>2080100405170</v>
      </c>
      <c r="B46425" t="s">
        <v>43657</v>
      </c>
    </row>
    <row r="46426" spans="1:2">
      <c r="A46426" s="1">
        <v>2080100405187</v>
      </c>
      <c r="B46426" t="s">
        <v>43658</v>
      </c>
    </row>
    <row r="46427" spans="1:2">
      <c r="A46427" s="1">
        <v>2080100405194</v>
      </c>
      <c r="B46427" t="s">
        <v>43659</v>
      </c>
    </row>
    <row r="46428" spans="1:2">
      <c r="A46428" s="1">
        <v>2080100405200</v>
      </c>
      <c r="B46428" t="s">
        <v>43660</v>
      </c>
    </row>
    <row r="46429" spans="1:2">
      <c r="A46429" s="1">
        <v>2080100405217</v>
      </c>
      <c r="B46429" t="s">
        <v>43661</v>
      </c>
    </row>
    <row r="46430" spans="1:2">
      <c r="A46430" s="1">
        <v>2080100405224</v>
      </c>
      <c r="B46430" t="s">
        <v>43662</v>
      </c>
    </row>
    <row r="46431" spans="1:2">
      <c r="A46431" s="1">
        <v>2080100405231</v>
      </c>
      <c r="B46431" t="s">
        <v>43663</v>
      </c>
    </row>
    <row r="46432" spans="1:2">
      <c r="A46432" s="1">
        <v>2080100405248</v>
      </c>
      <c r="B46432" t="s">
        <v>43664</v>
      </c>
    </row>
    <row r="46433" spans="1:2">
      <c r="A46433" s="1">
        <v>2080100405255</v>
      </c>
      <c r="B46433" t="s">
        <v>43665</v>
      </c>
    </row>
    <row r="46434" spans="1:2">
      <c r="A46434" s="1">
        <v>2080100405262</v>
      </c>
      <c r="B46434" t="s">
        <v>43666</v>
      </c>
    </row>
    <row r="46435" spans="1:2">
      <c r="A46435" s="1">
        <v>2080100405279</v>
      </c>
      <c r="B46435" t="s">
        <v>43667</v>
      </c>
    </row>
    <row r="46436" spans="1:2">
      <c r="A46436" s="1">
        <v>2080100405286</v>
      </c>
      <c r="B46436" t="s">
        <v>43668</v>
      </c>
    </row>
    <row r="46437" spans="1:2">
      <c r="A46437" s="1">
        <v>2080100405293</v>
      </c>
      <c r="B46437" t="s">
        <v>43669</v>
      </c>
    </row>
    <row r="46438" spans="1:2">
      <c r="A46438" s="1">
        <v>2080100405309</v>
      </c>
      <c r="B46438" t="s">
        <v>43670</v>
      </c>
    </row>
    <row r="46439" spans="1:2">
      <c r="A46439" s="1">
        <v>2080100405316</v>
      </c>
      <c r="B46439" t="s">
        <v>43671</v>
      </c>
    </row>
    <row r="46440" spans="1:2">
      <c r="A46440" s="1">
        <v>2080100405323</v>
      </c>
      <c r="B46440" t="s">
        <v>43672</v>
      </c>
    </row>
    <row r="46441" spans="1:2">
      <c r="A46441" s="1">
        <v>2080100405330</v>
      </c>
      <c r="B46441" t="s">
        <v>43673</v>
      </c>
    </row>
    <row r="46442" spans="1:2">
      <c r="A46442" s="1">
        <v>2080100405347</v>
      </c>
      <c r="B46442" t="s">
        <v>43674</v>
      </c>
    </row>
    <row r="46443" spans="1:2">
      <c r="A46443" s="1">
        <v>2080100405354</v>
      </c>
      <c r="B46443" t="s">
        <v>43675</v>
      </c>
    </row>
    <row r="46444" spans="1:2">
      <c r="A46444" s="1">
        <v>2080100405361</v>
      </c>
      <c r="B46444" t="s">
        <v>43676</v>
      </c>
    </row>
    <row r="46445" spans="1:2">
      <c r="A46445" s="1">
        <v>2080100405378</v>
      </c>
      <c r="B46445" t="s">
        <v>43677</v>
      </c>
    </row>
    <row r="46446" spans="1:2">
      <c r="A46446" s="1">
        <v>2080100405385</v>
      </c>
      <c r="B46446" t="s">
        <v>43678</v>
      </c>
    </row>
    <row r="46447" spans="1:2">
      <c r="A46447" s="1">
        <v>2080100405392</v>
      </c>
      <c r="B46447" t="s">
        <v>43679</v>
      </c>
    </row>
    <row r="46448" spans="1:2">
      <c r="A46448" s="1">
        <v>2080100405408</v>
      </c>
      <c r="B46448" t="s">
        <v>43680</v>
      </c>
    </row>
    <row r="46449" spans="1:2">
      <c r="A46449" s="1">
        <v>2080100405415</v>
      </c>
      <c r="B46449" t="s">
        <v>43681</v>
      </c>
    </row>
    <row r="46450" spans="1:2">
      <c r="A46450" s="1">
        <v>2080100405422</v>
      </c>
      <c r="B46450" t="s">
        <v>43682</v>
      </c>
    </row>
    <row r="46451" spans="1:2">
      <c r="A46451" s="1">
        <v>2080100405439</v>
      </c>
      <c r="B46451" t="s">
        <v>43683</v>
      </c>
    </row>
    <row r="46452" spans="1:2">
      <c r="A46452" s="1">
        <v>2080100405446</v>
      </c>
      <c r="B46452" t="s">
        <v>43684</v>
      </c>
    </row>
    <row r="46453" spans="1:2">
      <c r="A46453" s="1">
        <v>2080100405453</v>
      </c>
      <c r="B46453" t="s">
        <v>43685</v>
      </c>
    </row>
    <row r="46454" spans="1:2">
      <c r="A46454" s="1">
        <v>2080100405460</v>
      </c>
      <c r="B46454" t="s">
        <v>43686</v>
      </c>
    </row>
    <row r="46455" spans="1:2">
      <c r="A46455" s="1">
        <v>2080100405477</v>
      </c>
      <c r="B46455" t="s">
        <v>43687</v>
      </c>
    </row>
    <row r="46456" spans="1:2">
      <c r="A46456" s="1">
        <v>2080100405484</v>
      </c>
      <c r="B46456" t="s">
        <v>43688</v>
      </c>
    </row>
    <row r="46457" spans="1:2">
      <c r="A46457" s="1">
        <v>2080100405491</v>
      </c>
      <c r="B46457" t="s">
        <v>43689</v>
      </c>
    </row>
    <row r="46458" spans="1:2">
      <c r="A46458" s="1">
        <v>2080100405507</v>
      </c>
      <c r="B46458" t="s">
        <v>43690</v>
      </c>
    </row>
    <row r="46459" spans="1:2">
      <c r="A46459" s="1">
        <v>2080100405514</v>
      </c>
      <c r="B46459" t="s">
        <v>43691</v>
      </c>
    </row>
    <row r="46460" spans="1:2">
      <c r="A46460" s="1">
        <v>2080100405521</v>
      </c>
      <c r="B46460" t="s">
        <v>43692</v>
      </c>
    </row>
    <row r="46461" spans="1:2">
      <c r="A46461" s="1">
        <v>2080100405538</v>
      </c>
      <c r="B46461" t="s">
        <v>43693</v>
      </c>
    </row>
    <row r="46462" spans="1:2">
      <c r="A46462" s="1">
        <v>2080100405545</v>
      </c>
      <c r="B46462" t="s">
        <v>43694</v>
      </c>
    </row>
    <row r="46463" spans="1:2">
      <c r="A46463" s="1">
        <v>2080100405552</v>
      </c>
      <c r="B46463" t="s">
        <v>43695</v>
      </c>
    </row>
    <row r="46464" spans="1:2">
      <c r="A46464" s="1">
        <v>2080100405569</v>
      </c>
      <c r="B46464" t="s">
        <v>43696</v>
      </c>
    </row>
    <row r="46465" spans="1:2">
      <c r="A46465" s="1">
        <v>2080100405576</v>
      </c>
      <c r="B46465" t="s">
        <v>43697</v>
      </c>
    </row>
    <row r="46466" spans="1:2">
      <c r="A46466" s="1">
        <v>2080100405583</v>
      </c>
      <c r="B46466" t="s">
        <v>43698</v>
      </c>
    </row>
    <row r="46467" spans="1:2">
      <c r="A46467" s="1">
        <v>2080100405590</v>
      </c>
      <c r="B46467" t="s">
        <v>43699</v>
      </c>
    </row>
    <row r="46468" spans="1:2">
      <c r="A46468" s="1">
        <v>2080100405606</v>
      </c>
      <c r="B46468" t="s">
        <v>43700</v>
      </c>
    </row>
    <row r="46469" spans="1:2">
      <c r="A46469" s="1">
        <v>2080100405613</v>
      </c>
      <c r="B46469" t="s">
        <v>43701</v>
      </c>
    </row>
    <row r="46470" spans="1:2">
      <c r="A46470" s="1">
        <v>2080100405620</v>
      </c>
      <c r="B46470" t="s">
        <v>43702</v>
      </c>
    </row>
    <row r="46471" spans="1:2">
      <c r="A46471" s="1">
        <v>2080100405637</v>
      </c>
      <c r="B46471" t="s">
        <v>43703</v>
      </c>
    </row>
    <row r="46472" spans="1:2">
      <c r="A46472" s="1">
        <v>2080100405644</v>
      </c>
      <c r="B46472" t="s">
        <v>43704</v>
      </c>
    </row>
    <row r="46473" spans="1:2">
      <c r="A46473" s="1">
        <v>2080100405651</v>
      </c>
      <c r="B46473" t="s">
        <v>43705</v>
      </c>
    </row>
    <row r="46474" spans="1:2">
      <c r="A46474" s="1">
        <v>2080100405668</v>
      </c>
      <c r="B46474" t="s">
        <v>43706</v>
      </c>
    </row>
    <row r="46475" spans="1:2">
      <c r="A46475" s="1">
        <v>2080100405675</v>
      </c>
      <c r="B46475" t="s">
        <v>43707</v>
      </c>
    </row>
    <row r="46476" spans="1:2">
      <c r="A46476" s="1">
        <v>2080100405682</v>
      </c>
      <c r="B46476" t="s">
        <v>43708</v>
      </c>
    </row>
    <row r="46477" spans="1:2">
      <c r="A46477" s="1">
        <v>2080100405699</v>
      </c>
      <c r="B46477" t="s">
        <v>43709</v>
      </c>
    </row>
    <row r="46478" spans="1:2">
      <c r="A46478" s="1">
        <v>2080100405705</v>
      </c>
      <c r="B46478" t="s">
        <v>43710</v>
      </c>
    </row>
    <row r="46479" spans="1:2">
      <c r="A46479" s="1">
        <v>2080100405712</v>
      </c>
      <c r="B46479" t="s">
        <v>43711</v>
      </c>
    </row>
    <row r="46480" spans="1:2">
      <c r="A46480" s="1">
        <v>2080100405729</v>
      </c>
      <c r="B46480" t="s">
        <v>43712</v>
      </c>
    </row>
    <row r="46481" spans="1:2">
      <c r="A46481" s="1">
        <v>2080100405736</v>
      </c>
      <c r="B46481" t="s">
        <v>43713</v>
      </c>
    </row>
    <row r="46482" spans="1:2">
      <c r="A46482" s="1">
        <v>2080100405743</v>
      </c>
      <c r="B46482" t="s">
        <v>43714</v>
      </c>
    </row>
    <row r="46483" spans="1:2">
      <c r="A46483" s="1">
        <v>2080100405750</v>
      </c>
      <c r="B46483" t="s">
        <v>43715</v>
      </c>
    </row>
    <row r="46484" spans="1:2">
      <c r="A46484" s="1">
        <v>2080100405767</v>
      </c>
      <c r="B46484" t="s">
        <v>43716</v>
      </c>
    </row>
    <row r="46485" spans="1:2">
      <c r="A46485" s="1">
        <v>2080100405774</v>
      </c>
      <c r="B46485" t="s">
        <v>43717</v>
      </c>
    </row>
    <row r="46486" spans="1:2">
      <c r="A46486" s="1">
        <v>2080100405781</v>
      </c>
      <c r="B46486" t="s">
        <v>43718</v>
      </c>
    </row>
    <row r="46487" spans="1:2">
      <c r="A46487" s="1">
        <v>2080100405798</v>
      </c>
      <c r="B46487" t="s">
        <v>43719</v>
      </c>
    </row>
    <row r="46488" spans="1:2">
      <c r="A46488" s="1">
        <v>2080100405804</v>
      </c>
      <c r="B46488" t="s">
        <v>43720</v>
      </c>
    </row>
    <row r="46489" spans="1:2">
      <c r="A46489" s="1">
        <v>2080100405811</v>
      </c>
      <c r="B46489" t="s">
        <v>43721</v>
      </c>
    </row>
    <row r="46490" spans="1:2">
      <c r="A46490" s="1">
        <v>2080100405828</v>
      </c>
      <c r="B46490" t="s">
        <v>43722</v>
      </c>
    </row>
    <row r="46491" spans="1:2">
      <c r="A46491" s="1">
        <v>2080100405835</v>
      </c>
      <c r="B46491" t="s">
        <v>43723</v>
      </c>
    </row>
    <row r="46492" spans="1:2">
      <c r="A46492" s="1">
        <v>2080100405842</v>
      </c>
      <c r="B46492" t="s">
        <v>43724</v>
      </c>
    </row>
    <row r="46493" spans="1:2">
      <c r="A46493" s="1">
        <v>2080100405859</v>
      </c>
      <c r="B46493" t="s">
        <v>43725</v>
      </c>
    </row>
    <row r="46494" spans="1:2">
      <c r="A46494" s="1">
        <v>2080100405866</v>
      </c>
      <c r="B46494" t="s">
        <v>43726</v>
      </c>
    </row>
    <row r="46495" spans="1:2">
      <c r="A46495" s="1">
        <v>2080100405873</v>
      </c>
      <c r="B46495" t="s">
        <v>43727</v>
      </c>
    </row>
    <row r="46496" spans="1:2">
      <c r="A46496" s="1">
        <v>2080100405880</v>
      </c>
      <c r="B46496" t="s">
        <v>43728</v>
      </c>
    </row>
    <row r="46497" spans="1:2">
      <c r="A46497" s="1">
        <v>2080100405897</v>
      </c>
      <c r="B46497" t="s">
        <v>43729</v>
      </c>
    </row>
    <row r="46498" spans="1:2">
      <c r="A46498" s="1">
        <v>2080100405903</v>
      </c>
      <c r="B46498" t="s">
        <v>43730</v>
      </c>
    </row>
    <row r="46499" spans="1:2">
      <c r="A46499" s="1">
        <v>2080100405910</v>
      </c>
      <c r="B46499" t="s">
        <v>43731</v>
      </c>
    </row>
    <row r="46500" spans="1:2">
      <c r="A46500" s="1">
        <v>2080100405927</v>
      </c>
      <c r="B46500" t="s">
        <v>43732</v>
      </c>
    </row>
    <row r="46501" spans="1:2">
      <c r="A46501" s="1">
        <v>2080100405934</v>
      </c>
      <c r="B46501" t="s">
        <v>43733</v>
      </c>
    </row>
    <row r="46502" spans="1:2">
      <c r="A46502" s="1">
        <v>2080100405941</v>
      </c>
      <c r="B46502" t="s">
        <v>43734</v>
      </c>
    </row>
    <row r="46503" spans="1:2">
      <c r="A46503" s="1">
        <v>2080100405958</v>
      </c>
      <c r="B46503" t="s">
        <v>43735</v>
      </c>
    </row>
    <row r="46504" spans="1:2">
      <c r="A46504" s="1">
        <v>2080100405965</v>
      </c>
      <c r="B46504" t="s">
        <v>43736</v>
      </c>
    </row>
    <row r="46505" spans="1:2">
      <c r="A46505" s="1">
        <v>2080100405972</v>
      </c>
      <c r="B46505" t="s">
        <v>43737</v>
      </c>
    </row>
    <row r="46506" spans="1:2">
      <c r="A46506" s="1">
        <v>2080100405989</v>
      </c>
      <c r="B46506" t="s">
        <v>43738</v>
      </c>
    </row>
    <row r="46507" spans="1:2">
      <c r="A46507" s="1">
        <v>2080100405996</v>
      </c>
      <c r="B46507" t="s">
        <v>43739</v>
      </c>
    </row>
    <row r="46508" spans="1:2">
      <c r="A46508" s="1">
        <v>2080100406009</v>
      </c>
      <c r="B46508" t="s">
        <v>43740</v>
      </c>
    </row>
    <row r="46509" spans="1:2">
      <c r="A46509" s="1">
        <v>2080100406016</v>
      </c>
      <c r="B46509" t="s">
        <v>43741</v>
      </c>
    </row>
    <row r="46510" spans="1:2">
      <c r="A46510" s="1">
        <v>2080100406023</v>
      </c>
      <c r="B46510" t="s">
        <v>43742</v>
      </c>
    </row>
    <row r="46511" spans="1:2">
      <c r="A46511" s="1">
        <v>2080100406030</v>
      </c>
      <c r="B46511" t="s">
        <v>43743</v>
      </c>
    </row>
    <row r="46512" spans="1:2">
      <c r="A46512" s="1">
        <v>2080100406047</v>
      </c>
      <c r="B46512" t="s">
        <v>43744</v>
      </c>
    </row>
    <row r="46513" spans="1:2">
      <c r="A46513" s="1">
        <v>2080100406054</v>
      </c>
      <c r="B46513" t="s">
        <v>43745</v>
      </c>
    </row>
    <row r="46514" spans="1:2">
      <c r="A46514" s="1">
        <v>2080100406061</v>
      </c>
      <c r="B46514" t="s">
        <v>43746</v>
      </c>
    </row>
    <row r="46515" spans="1:2">
      <c r="A46515" s="1">
        <v>2080100406078</v>
      </c>
      <c r="B46515" t="s">
        <v>43747</v>
      </c>
    </row>
    <row r="46516" spans="1:2">
      <c r="A46516" s="1">
        <v>2080100406085</v>
      </c>
      <c r="B46516" t="s">
        <v>43748</v>
      </c>
    </row>
    <row r="46517" spans="1:2">
      <c r="A46517" s="1">
        <v>2080100406092</v>
      </c>
      <c r="B46517" t="s">
        <v>43749</v>
      </c>
    </row>
    <row r="46518" spans="1:2">
      <c r="A46518" s="1">
        <v>2080100406108</v>
      </c>
      <c r="B46518" t="s">
        <v>43750</v>
      </c>
    </row>
    <row r="46519" spans="1:2">
      <c r="A46519" s="1">
        <v>2080100406115</v>
      </c>
      <c r="B46519" t="s">
        <v>43751</v>
      </c>
    </row>
    <row r="46520" spans="1:2">
      <c r="A46520" s="1">
        <v>2080100406122</v>
      </c>
      <c r="B46520" t="s">
        <v>43752</v>
      </c>
    </row>
    <row r="46521" spans="1:2">
      <c r="A46521" s="1">
        <v>2080100406139</v>
      </c>
      <c r="B46521" t="s">
        <v>43753</v>
      </c>
    </row>
    <row r="46522" spans="1:2">
      <c r="A46522" s="1">
        <v>2080100406146</v>
      </c>
      <c r="B46522" t="s">
        <v>43754</v>
      </c>
    </row>
    <row r="46523" spans="1:2">
      <c r="A46523" s="1">
        <v>2080100406153</v>
      </c>
      <c r="B46523" t="s">
        <v>43755</v>
      </c>
    </row>
    <row r="46524" spans="1:2">
      <c r="A46524" s="1">
        <v>2080100406160</v>
      </c>
      <c r="B46524" t="s">
        <v>43756</v>
      </c>
    </row>
    <row r="46525" spans="1:2">
      <c r="A46525" s="1">
        <v>2080100406177</v>
      </c>
      <c r="B46525" t="s">
        <v>43757</v>
      </c>
    </row>
    <row r="46526" spans="1:2">
      <c r="A46526" s="1">
        <v>2080100406184</v>
      </c>
      <c r="B46526" t="s">
        <v>43758</v>
      </c>
    </row>
    <row r="46527" spans="1:2">
      <c r="A46527" s="1">
        <v>2080100406191</v>
      </c>
      <c r="B46527" t="s">
        <v>43759</v>
      </c>
    </row>
    <row r="46528" spans="1:2">
      <c r="A46528" s="1">
        <v>2080100406207</v>
      </c>
      <c r="B46528" t="s">
        <v>43760</v>
      </c>
    </row>
    <row r="46529" spans="1:2">
      <c r="A46529" s="1">
        <v>2080100406214</v>
      </c>
      <c r="B46529" t="s">
        <v>43761</v>
      </c>
    </row>
    <row r="46530" spans="1:2">
      <c r="A46530" s="1">
        <v>2080100406221</v>
      </c>
      <c r="B46530" t="s">
        <v>43762</v>
      </c>
    </row>
    <row r="46531" spans="1:2">
      <c r="A46531" s="1">
        <v>2080100406238</v>
      </c>
      <c r="B46531" t="s">
        <v>43763</v>
      </c>
    </row>
    <row r="46532" spans="1:2">
      <c r="A46532" s="1">
        <v>2080100406245</v>
      </c>
      <c r="B46532" t="s">
        <v>43764</v>
      </c>
    </row>
    <row r="46533" spans="1:2">
      <c r="A46533" s="1">
        <v>2080100406252</v>
      </c>
      <c r="B46533" t="s">
        <v>43765</v>
      </c>
    </row>
    <row r="46534" spans="1:2">
      <c r="A46534" s="1">
        <v>2080100406269</v>
      </c>
      <c r="B46534" t="s">
        <v>43766</v>
      </c>
    </row>
    <row r="46535" spans="1:2">
      <c r="A46535" s="1">
        <v>2080100406276</v>
      </c>
      <c r="B46535" t="s">
        <v>43767</v>
      </c>
    </row>
    <row r="46536" spans="1:2">
      <c r="A46536" s="1">
        <v>2080100406283</v>
      </c>
      <c r="B46536" t="s">
        <v>43768</v>
      </c>
    </row>
    <row r="46537" spans="1:2">
      <c r="A46537" s="1">
        <v>2080100406290</v>
      </c>
      <c r="B46537" t="s">
        <v>43769</v>
      </c>
    </row>
    <row r="46538" spans="1:2">
      <c r="A46538" s="1">
        <v>2080100406306</v>
      </c>
      <c r="B46538" t="s">
        <v>43770</v>
      </c>
    </row>
    <row r="46539" spans="1:2">
      <c r="A46539" s="1">
        <v>2080100406313</v>
      </c>
      <c r="B46539" t="s">
        <v>43771</v>
      </c>
    </row>
    <row r="46540" spans="1:2">
      <c r="A46540" s="1">
        <v>2080100406320</v>
      </c>
      <c r="B46540" t="s">
        <v>43772</v>
      </c>
    </row>
    <row r="46541" spans="1:2">
      <c r="A46541" s="1">
        <v>2080100406337</v>
      </c>
      <c r="B46541" t="s">
        <v>43773</v>
      </c>
    </row>
    <row r="46542" spans="1:2">
      <c r="A46542" s="1">
        <v>2080100406344</v>
      </c>
      <c r="B46542" t="s">
        <v>43774</v>
      </c>
    </row>
    <row r="46543" spans="1:2">
      <c r="A46543" s="1">
        <v>2080100406351</v>
      </c>
      <c r="B46543" t="s">
        <v>43775</v>
      </c>
    </row>
    <row r="46544" spans="1:2">
      <c r="A46544" s="1">
        <v>2080100406368</v>
      </c>
      <c r="B46544" t="s">
        <v>43776</v>
      </c>
    </row>
    <row r="46545" spans="1:2">
      <c r="A46545" s="1">
        <v>2080100406375</v>
      </c>
      <c r="B46545" t="s">
        <v>43777</v>
      </c>
    </row>
    <row r="46546" spans="1:2">
      <c r="A46546" s="1">
        <v>2080100406382</v>
      </c>
      <c r="B46546" t="s">
        <v>43778</v>
      </c>
    </row>
    <row r="46547" spans="1:2">
      <c r="A46547" s="1">
        <v>2080100406399</v>
      </c>
      <c r="B46547" t="s">
        <v>43779</v>
      </c>
    </row>
    <row r="46548" spans="1:2">
      <c r="A46548" s="1">
        <v>2080100406405</v>
      </c>
      <c r="B46548" t="s">
        <v>43780</v>
      </c>
    </row>
    <row r="46549" spans="1:2">
      <c r="A46549" s="1">
        <v>2080100406412</v>
      </c>
      <c r="B46549" t="s">
        <v>43781</v>
      </c>
    </row>
    <row r="46550" spans="1:2">
      <c r="A46550" s="1">
        <v>2080100406429</v>
      </c>
      <c r="B46550" t="s">
        <v>43782</v>
      </c>
    </row>
    <row r="46551" spans="1:2">
      <c r="A46551" s="1">
        <v>2080100406436</v>
      </c>
      <c r="B46551" t="s">
        <v>43783</v>
      </c>
    </row>
    <row r="46552" spans="1:2">
      <c r="A46552" s="1">
        <v>2080100406443</v>
      </c>
      <c r="B46552" t="s">
        <v>43784</v>
      </c>
    </row>
    <row r="46553" spans="1:2">
      <c r="A46553" s="1">
        <v>2080100406450</v>
      </c>
      <c r="B46553" t="s">
        <v>43785</v>
      </c>
    </row>
    <row r="46554" spans="1:2">
      <c r="A46554" s="1">
        <v>2080100406467</v>
      </c>
      <c r="B46554" t="s">
        <v>43786</v>
      </c>
    </row>
    <row r="46555" spans="1:2">
      <c r="A46555" s="1">
        <v>2080100406474</v>
      </c>
      <c r="B46555" t="s">
        <v>43787</v>
      </c>
    </row>
    <row r="46556" spans="1:2">
      <c r="A46556" s="1">
        <v>2080100406481</v>
      </c>
      <c r="B46556" t="s">
        <v>43788</v>
      </c>
    </row>
    <row r="46557" spans="1:2">
      <c r="A46557" s="1">
        <v>2080100406498</v>
      </c>
      <c r="B46557" t="s">
        <v>43789</v>
      </c>
    </row>
    <row r="46558" spans="1:2">
      <c r="A46558" s="1">
        <v>2080100406504</v>
      </c>
      <c r="B46558" t="s">
        <v>43790</v>
      </c>
    </row>
    <row r="46559" spans="1:2">
      <c r="A46559" s="1">
        <v>2080100406511</v>
      </c>
      <c r="B46559" t="s">
        <v>43791</v>
      </c>
    </row>
    <row r="46560" spans="1:2">
      <c r="A46560" s="1">
        <v>2080100406528</v>
      </c>
      <c r="B46560" t="s">
        <v>43792</v>
      </c>
    </row>
    <row r="46561" spans="1:2">
      <c r="A46561" s="1">
        <v>2080100406535</v>
      </c>
      <c r="B46561" t="s">
        <v>43793</v>
      </c>
    </row>
    <row r="46562" spans="1:2">
      <c r="A46562" s="1">
        <v>2080100406542</v>
      </c>
      <c r="B46562" t="s">
        <v>43794</v>
      </c>
    </row>
    <row r="46563" spans="1:2">
      <c r="A46563" s="1">
        <v>2080100406559</v>
      </c>
      <c r="B46563" t="s">
        <v>43795</v>
      </c>
    </row>
    <row r="46564" spans="1:2">
      <c r="A46564" s="1">
        <v>2080100406566</v>
      </c>
      <c r="B46564" t="s">
        <v>43796</v>
      </c>
    </row>
    <row r="46565" spans="1:2">
      <c r="A46565" s="1">
        <v>2080100406573</v>
      </c>
      <c r="B46565" t="s">
        <v>43797</v>
      </c>
    </row>
    <row r="46566" spans="1:2">
      <c r="A46566" s="1">
        <v>2080100406580</v>
      </c>
      <c r="B46566" t="s">
        <v>43798</v>
      </c>
    </row>
    <row r="46567" spans="1:2">
      <c r="A46567" s="1">
        <v>2080100406597</v>
      </c>
      <c r="B46567" t="s">
        <v>43799</v>
      </c>
    </row>
    <row r="46568" spans="1:2">
      <c r="A46568" s="1">
        <v>2080100406603</v>
      </c>
      <c r="B46568" t="s">
        <v>43800</v>
      </c>
    </row>
    <row r="46569" spans="1:2">
      <c r="A46569" s="1">
        <v>2080100406610</v>
      </c>
      <c r="B46569" t="s">
        <v>43801</v>
      </c>
    </row>
    <row r="46570" spans="1:2">
      <c r="A46570" s="1">
        <v>2080100406627</v>
      </c>
      <c r="B46570" t="s">
        <v>43802</v>
      </c>
    </row>
    <row r="46571" spans="1:2">
      <c r="A46571" s="1">
        <v>2080100406634</v>
      </c>
      <c r="B46571" t="s">
        <v>43803</v>
      </c>
    </row>
    <row r="46572" spans="1:2">
      <c r="A46572" s="1">
        <v>2080100406641</v>
      </c>
      <c r="B46572" t="s">
        <v>43804</v>
      </c>
    </row>
    <row r="46573" spans="1:2">
      <c r="A46573" s="1">
        <v>2080100406658</v>
      </c>
      <c r="B46573" t="s">
        <v>43805</v>
      </c>
    </row>
    <row r="46574" spans="1:2">
      <c r="A46574" s="1">
        <v>2080100406665</v>
      </c>
      <c r="B46574" t="s">
        <v>43806</v>
      </c>
    </row>
    <row r="46575" spans="1:2">
      <c r="A46575" s="1">
        <v>2080100406672</v>
      </c>
      <c r="B46575" t="s">
        <v>43807</v>
      </c>
    </row>
    <row r="46576" spans="1:2">
      <c r="A46576" s="1">
        <v>2080100406689</v>
      </c>
      <c r="B46576" t="s">
        <v>43808</v>
      </c>
    </row>
    <row r="46577" spans="1:2">
      <c r="A46577" s="1">
        <v>2080100406696</v>
      </c>
      <c r="B46577" t="s">
        <v>43809</v>
      </c>
    </row>
    <row r="46578" spans="1:2">
      <c r="A46578" s="1">
        <v>2080100406702</v>
      </c>
      <c r="B46578" t="s">
        <v>43810</v>
      </c>
    </row>
    <row r="46579" spans="1:2">
      <c r="A46579" s="1">
        <v>2080100406719</v>
      </c>
      <c r="B46579" t="s">
        <v>43811</v>
      </c>
    </row>
    <row r="46580" spans="1:2">
      <c r="A46580" s="1">
        <v>2080100406726</v>
      </c>
      <c r="B46580" t="s">
        <v>43812</v>
      </c>
    </row>
    <row r="46581" spans="1:2">
      <c r="A46581" s="1">
        <v>2080100406733</v>
      </c>
      <c r="B46581" t="s">
        <v>43813</v>
      </c>
    </row>
    <row r="46582" spans="1:2">
      <c r="A46582" s="1">
        <v>2080100406740</v>
      </c>
      <c r="B46582" t="s">
        <v>43814</v>
      </c>
    </row>
    <row r="46583" spans="1:2">
      <c r="A46583" s="1">
        <v>2080100406757</v>
      </c>
      <c r="B46583" t="s">
        <v>43815</v>
      </c>
    </row>
    <row r="46584" spans="1:2">
      <c r="A46584" s="1">
        <v>2080100406764</v>
      </c>
      <c r="B46584" t="s">
        <v>43816</v>
      </c>
    </row>
    <row r="46585" spans="1:2">
      <c r="A46585" s="1">
        <v>2080100406771</v>
      </c>
      <c r="B46585" t="s">
        <v>43817</v>
      </c>
    </row>
    <row r="46586" spans="1:2">
      <c r="A46586" s="1">
        <v>2080100406788</v>
      </c>
      <c r="B46586" t="s">
        <v>43818</v>
      </c>
    </row>
    <row r="46587" spans="1:2">
      <c r="A46587" s="1">
        <v>2080100406795</v>
      </c>
      <c r="B46587" t="s">
        <v>43819</v>
      </c>
    </row>
    <row r="46588" spans="1:2">
      <c r="A46588" s="1">
        <v>2080100406801</v>
      </c>
      <c r="B46588" t="s">
        <v>43820</v>
      </c>
    </row>
    <row r="46589" spans="1:2">
      <c r="A46589" s="1">
        <v>2080100406818</v>
      </c>
      <c r="B46589" t="s">
        <v>43821</v>
      </c>
    </row>
    <row r="46590" spans="1:2">
      <c r="A46590" s="1">
        <v>2080100406825</v>
      </c>
      <c r="B46590" t="s">
        <v>43822</v>
      </c>
    </row>
    <row r="46591" spans="1:2">
      <c r="A46591" s="1">
        <v>2080100406832</v>
      </c>
      <c r="B46591" t="s">
        <v>43823</v>
      </c>
    </row>
    <row r="46592" spans="1:2">
      <c r="A46592" s="1">
        <v>2080100406849</v>
      </c>
      <c r="B46592" t="s">
        <v>43824</v>
      </c>
    </row>
    <row r="46593" spans="1:2">
      <c r="A46593" s="1">
        <v>2080100406856</v>
      </c>
      <c r="B46593" t="s">
        <v>43825</v>
      </c>
    </row>
    <row r="46594" spans="1:2">
      <c r="A46594" s="1">
        <v>2080100406863</v>
      </c>
      <c r="B46594" t="s">
        <v>43826</v>
      </c>
    </row>
    <row r="46595" spans="1:2">
      <c r="A46595" s="1">
        <v>2080100406870</v>
      </c>
      <c r="B46595" t="s">
        <v>43827</v>
      </c>
    </row>
    <row r="46596" spans="1:2">
      <c r="A46596" s="1">
        <v>2080100406887</v>
      </c>
      <c r="B46596" t="s">
        <v>43828</v>
      </c>
    </row>
    <row r="46597" spans="1:2">
      <c r="A46597" s="1">
        <v>2080100406894</v>
      </c>
      <c r="B46597" t="s">
        <v>43829</v>
      </c>
    </row>
    <row r="46598" spans="1:2">
      <c r="A46598" s="1">
        <v>2080100406900</v>
      </c>
      <c r="B46598" t="s">
        <v>43830</v>
      </c>
    </row>
    <row r="46599" spans="1:2">
      <c r="A46599" s="1">
        <v>2080100406917</v>
      </c>
      <c r="B46599" t="s">
        <v>43831</v>
      </c>
    </row>
    <row r="46600" spans="1:2">
      <c r="A46600" s="1">
        <v>2080100406924</v>
      </c>
      <c r="B46600" t="s">
        <v>43832</v>
      </c>
    </row>
    <row r="46601" spans="1:2">
      <c r="A46601" s="1">
        <v>2080100406931</v>
      </c>
      <c r="B46601" t="s">
        <v>43833</v>
      </c>
    </row>
    <row r="46602" spans="1:2">
      <c r="A46602" s="1">
        <v>2080100406948</v>
      </c>
      <c r="B46602" t="s">
        <v>43834</v>
      </c>
    </row>
    <row r="46603" spans="1:2">
      <c r="A46603" s="1">
        <v>2080100406955</v>
      </c>
      <c r="B46603" t="s">
        <v>43835</v>
      </c>
    </row>
    <row r="46604" spans="1:2">
      <c r="A46604" s="1">
        <v>2080100406962</v>
      </c>
      <c r="B46604" t="s">
        <v>43836</v>
      </c>
    </row>
    <row r="46605" spans="1:2">
      <c r="A46605" s="1">
        <v>2080100406979</v>
      </c>
      <c r="B46605" t="s">
        <v>43837</v>
      </c>
    </row>
    <row r="46606" spans="1:2">
      <c r="A46606" s="1">
        <v>2080100406986</v>
      </c>
      <c r="B46606" t="s">
        <v>43838</v>
      </c>
    </row>
    <row r="46607" spans="1:2">
      <c r="A46607" s="1">
        <v>2080100406993</v>
      </c>
      <c r="B46607" t="s">
        <v>43839</v>
      </c>
    </row>
    <row r="46608" spans="1:2">
      <c r="A46608" s="1">
        <v>2080100407006</v>
      </c>
      <c r="B46608" t="s">
        <v>43840</v>
      </c>
    </row>
    <row r="46609" spans="1:2">
      <c r="A46609" s="1">
        <v>2080100407013</v>
      </c>
      <c r="B46609" t="s">
        <v>43841</v>
      </c>
    </row>
    <row r="46610" spans="1:2">
      <c r="A46610" s="1">
        <v>2080100407020</v>
      </c>
      <c r="B46610" t="s">
        <v>43842</v>
      </c>
    </row>
    <row r="46611" spans="1:2">
      <c r="A46611" s="1">
        <v>2080100407037</v>
      </c>
      <c r="B46611" t="s">
        <v>43843</v>
      </c>
    </row>
    <row r="46612" spans="1:2">
      <c r="A46612" s="1">
        <v>2080100407044</v>
      </c>
      <c r="B46612" t="s">
        <v>43844</v>
      </c>
    </row>
    <row r="46613" spans="1:2">
      <c r="A46613" s="1">
        <v>2080100407051</v>
      </c>
      <c r="B46613" t="s">
        <v>43845</v>
      </c>
    </row>
    <row r="46614" spans="1:2">
      <c r="A46614" s="1">
        <v>2080100407068</v>
      </c>
      <c r="B46614" t="s">
        <v>43846</v>
      </c>
    </row>
    <row r="46615" spans="1:2">
      <c r="A46615" s="1">
        <v>2080100407075</v>
      </c>
      <c r="B46615" t="s">
        <v>43847</v>
      </c>
    </row>
    <row r="46616" spans="1:2">
      <c r="A46616" s="1">
        <v>2080100407082</v>
      </c>
      <c r="B46616" t="s">
        <v>43848</v>
      </c>
    </row>
    <row r="46617" spans="1:2">
      <c r="A46617" s="1">
        <v>2080100407099</v>
      </c>
      <c r="B46617" t="s">
        <v>43849</v>
      </c>
    </row>
    <row r="46618" spans="1:2">
      <c r="A46618" s="1">
        <v>2080100407105</v>
      </c>
      <c r="B46618" t="s">
        <v>43850</v>
      </c>
    </row>
    <row r="46619" spans="1:2">
      <c r="A46619" s="1">
        <v>2080100407112</v>
      </c>
      <c r="B46619" t="s">
        <v>43851</v>
      </c>
    </row>
    <row r="46620" spans="1:2">
      <c r="A46620" s="1">
        <v>2080100407129</v>
      </c>
      <c r="B46620" t="s">
        <v>43852</v>
      </c>
    </row>
    <row r="46621" spans="1:2">
      <c r="A46621" s="1">
        <v>2080100407136</v>
      </c>
      <c r="B46621" t="s">
        <v>43853</v>
      </c>
    </row>
    <row r="46622" spans="1:2">
      <c r="A46622" s="1">
        <v>2080100407143</v>
      </c>
      <c r="B46622" t="s">
        <v>43854</v>
      </c>
    </row>
    <row r="46623" spans="1:2">
      <c r="A46623" s="1">
        <v>2080100407150</v>
      </c>
      <c r="B46623" t="s">
        <v>43855</v>
      </c>
    </row>
    <row r="46624" spans="1:2">
      <c r="A46624" s="1">
        <v>2080100407167</v>
      </c>
      <c r="B46624" t="s">
        <v>43856</v>
      </c>
    </row>
    <row r="46625" spans="1:2">
      <c r="A46625" s="1">
        <v>2080100407174</v>
      </c>
      <c r="B46625" t="s">
        <v>43857</v>
      </c>
    </row>
    <row r="46626" spans="1:2">
      <c r="A46626" s="1">
        <v>2080100407181</v>
      </c>
      <c r="B46626" t="s">
        <v>43858</v>
      </c>
    </row>
    <row r="46627" spans="1:2">
      <c r="A46627" s="1">
        <v>2080100407198</v>
      </c>
      <c r="B46627" t="s">
        <v>43859</v>
      </c>
    </row>
    <row r="46628" spans="1:2">
      <c r="A46628" s="1">
        <v>2080100407204</v>
      </c>
      <c r="B46628" t="s">
        <v>43860</v>
      </c>
    </row>
    <row r="46629" spans="1:2">
      <c r="A46629" s="1">
        <v>2080100407211</v>
      </c>
      <c r="B46629" t="s">
        <v>43861</v>
      </c>
    </row>
    <row r="46630" spans="1:2">
      <c r="A46630" s="1">
        <v>2080100407228</v>
      </c>
      <c r="B46630" t="s">
        <v>43862</v>
      </c>
    </row>
    <row r="46631" spans="1:2">
      <c r="A46631" s="1">
        <v>2080100407235</v>
      </c>
      <c r="B46631" t="s">
        <v>43863</v>
      </c>
    </row>
    <row r="46632" spans="1:2">
      <c r="A46632" s="1">
        <v>2080100407242</v>
      </c>
      <c r="B46632" t="s">
        <v>43864</v>
      </c>
    </row>
    <row r="46633" spans="1:2">
      <c r="A46633" s="1">
        <v>2080100407259</v>
      </c>
      <c r="B46633" t="s">
        <v>43865</v>
      </c>
    </row>
    <row r="46634" spans="1:2">
      <c r="A46634" s="1">
        <v>2080100407266</v>
      </c>
      <c r="B46634" t="s">
        <v>43866</v>
      </c>
    </row>
    <row r="46635" spans="1:2">
      <c r="A46635" s="1">
        <v>2080100407273</v>
      </c>
      <c r="B46635" t="s">
        <v>43867</v>
      </c>
    </row>
    <row r="46636" spans="1:2">
      <c r="A46636" s="1">
        <v>2080100407280</v>
      </c>
      <c r="B46636" t="s">
        <v>43868</v>
      </c>
    </row>
    <row r="46637" spans="1:2">
      <c r="A46637" s="1">
        <v>2080100407297</v>
      </c>
      <c r="B46637" t="s">
        <v>43869</v>
      </c>
    </row>
    <row r="46638" spans="1:2">
      <c r="A46638" s="1">
        <v>2080100407303</v>
      </c>
      <c r="B46638" t="s">
        <v>43870</v>
      </c>
    </row>
    <row r="46639" spans="1:2">
      <c r="A46639" s="1">
        <v>2080100407310</v>
      </c>
      <c r="B46639" t="s">
        <v>43871</v>
      </c>
    </row>
    <row r="46640" spans="1:2">
      <c r="A46640" s="1">
        <v>2080100407327</v>
      </c>
      <c r="B46640" t="s">
        <v>43872</v>
      </c>
    </row>
    <row r="46641" spans="1:2">
      <c r="A46641" s="1">
        <v>2080100407334</v>
      </c>
      <c r="B46641" t="s">
        <v>43873</v>
      </c>
    </row>
    <row r="46642" spans="1:2">
      <c r="A46642" s="1">
        <v>2080100407341</v>
      </c>
      <c r="B46642" t="s">
        <v>43874</v>
      </c>
    </row>
    <row r="46643" spans="1:2">
      <c r="A46643" s="1">
        <v>2080100407358</v>
      </c>
      <c r="B46643" t="s">
        <v>43875</v>
      </c>
    </row>
    <row r="46644" spans="1:2">
      <c r="A46644" s="1">
        <v>2080100407365</v>
      </c>
      <c r="B46644" t="s">
        <v>43876</v>
      </c>
    </row>
    <row r="46645" spans="1:2">
      <c r="A46645" s="1">
        <v>2080100407372</v>
      </c>
      <c r="B46645" t="s">
        <v>43877</v>
      </c>
    </row>
    <row r="46646" spans="1:2">
      <c r="A46646" s="1">
        <v>2080100407389</v>
      </c>
      <c r="B46646" t="s">
        <v>43878</v>
      </c>
    </row>
    <row r="46647" spans="1:2">
      <c r="A46647" s="1">
        <v>2080100407396</v>
      </c>
      <c r="B46647" t="s">
        <v>43879</v>
      </c>
    </row>
    <row r="46648" spans="1:2">
      <c r="A46648" s="1">
        <v>2080100407402</v>
      </c>
      <c r="B46648" t="s">
        <v>43880</v>
      </c>
    </row>
    <row r="46649" spans="1:2">
      <c r="A46649" s="1">
        <v>2080100407419</v>
      </c>
      <c r="B46649" t="s">
        <v>43881</v>
      </c>
    </row>
    <row r="46650" spans="1:2">
      <c r="A46650" s="1">
        <v>2080100407426</v>
      </c>
      <c r="B46650" t="s">
        <v>43882</v>
      </c>
    </row>
    <row r="46651" spans="1:2">
      <c r="A46651" s="1">
        <v>2080100407433</v>
      </c>
      <c r="B46651" t="s">
        <v>43883</v>
      </c>
    </row>
    <row r="46652" spans="1:2">
      <c r="A46652" s="1">
        <v>2080100407440</v>
      </c>
      <c r="B46652" t="s">
        <v>43884</v>
      </c>
    </row>
    <row r="46653" spans="1:2">
      <c r="A46653" s="1">
        <v>2080100407457</v>
      </c>
      <c r="B46653" t="s">
        <v>43885</v>
      </c>
    </row>
    <row r="46654" spans="1:2">
      <c r="A46654" s="1">
        <v>2080100407464</v>
      </c>
      <c r="B46654" t="s">
        <v>43886</v>
      </c>
    </row>
    <row r="46655" spans="1:2">
      <c r="A46655" s="1">
        <v>2080100407471</v>
      </c>
      <c r="B46655" t="s">
        <v>43887</v>
      </c>
    </row>
    <row r="46656" spans="1:2">
      <c r="A46656" s="1">
        <v>2080100407488</v>
      </c>
      <c r="B46656" t="s">
        <v>43888</v>
      </c>
    </row>
    <row r="46657" spans="1:2">
      <c r="A46657" s="1">
        <v>2080100407495</v>
      </c>
      <c r="B46657" t="s">
        <v>43889</v>
      </c>
    </row>
    <row r="46658" spans="1:2">
      <c r="A46658" s="1">
        <v>2080100407501</v>
      </c>
      <c r="B46658" t="s">
        <v>43890</v>
      </c>
    </row>
    <row r="46659" spans="1:2">
      <c r="A46659" s="1">
        <v>2080100407518</v>
      </c>
      <c r="B46659" t="s">
        <v>43891</v>
      </c>
    </row>
    <row r="46660" spans="1:2">
      <c r="A46660" s="1">
        <v>2080100407525</v>
      </c>
      <c r="B46660" t="s">
        <v>43892</v>
      </c>
    </row>
    <row r="46661" spans="1:2">
      <c r="A46661" s="1">
        <v>2080100407532</v>
      </c>
      <c r="B46661" t="s">
        <v>43893</v>
      </c>
    </row>
    <row r="46662" spans="1:2">
      <c r="A46662" s="1">
        <v>2080100407549</v>
      </c>
      <c r="B46662" t="s">
        <v>43894</v>
      </c>
    </row>
    <row r="46663" spans="1:2">
      <c r="A46663" s="1">
        <v>2080100407556</v>
      </c>
      <c r="B46663" t="s">
        <v>43895</v>
      </c>
    </row>
    <row r="46664" spans="1:2">
      <c r="A46664" s="1">
        <v>2080100407563</v>
      </c>
      <c r="B46664" t="s">
        <v>43896</v>
      </c>
    </row>
    <row r="46665" spans="1:2">
      <c r="A46665" s="1">
        <v>2080100407570</v>
      </c>
      <c r="B46665" t="s">
        <v>43897</v>
      </c>
    </row>
    <row r="46666" spans="1:2">
      <c r="A46666" s="1">
        <v>2080100407587</v>
      </c>
      <c r="B46666" t="s">
        <v>43898</v>
      </c>
    </row>
    <row r="46667" spans="1:2">
      <c r="A46667" s="1">
        <v>2080100407594</v>
      </c>
      <c r="B46667" t="s">
        <v>43899</v>
      </c>
    </row>
    <row r="46668" spans="1:2">
      <c r="A46668" s="1">
        <v>2080100407600</v>
      </c>
      <c r="B46668" t="s">
        <v>43900</v>
      </c>
    </row>
    <row r="46669" spans="1:2">
      <c r="A46669" s="1">
        <v>2080100407617</v>
      </c>
      <c r="B46669" t="s">
        <v>43901</v>
      </c>
    </row>
    <row r="46670" spans="1:2">
      <c r="A46670" s="1">
        <v>2080100407624</v>
      </c>
      <c r="B46670" t="s">
        <v>43902</v>
      </c>
    </row>
    <row r="46671" spans="1:2">
      <c r="A46671" s="1">
        <v>2080100407631</v>
      </c>
      <c r="B46671" t="s">
        <v>43903</v>
      </c>
    </row>
    <row r="46672" spans="1:2">
      <c r="A46672" s="1">
        <v>2080100407648</v>
      </c>
      <c r="B46672" t="s">
        <v>43904</v>
      </c>
    </row>
    <row r="46673" spans="1:2">
      <c r="A46673" s="1">
        <v>2080100407655</v>
      </c>
      <c r="B46673" t="s">
        <v>43905</v>
      </c>
    </row>
    <row r="46674" spans="1:2">
      <c r="A46674" s="1">
        <v>2080100407662</v>
      </c>
      <c r="B46674" t="s">
        <v>43906</v>
      </c>
    </row>
    <row r="46675" spans="1:2">
      <c r="A46675" s="1">
        <v>2080100407679</v>
      </c>
      <c r="B46675" t="s">
        <v>43907</v>
      </c>
    </row>
    <row r="46676" spans="1:2">
      <c r="A46676" s="1">
        <v>2080100407686</v>
      </c>
      <c r="B46676" t="s">
        <v>43908</v>
      </c>
    </row>
    <row r="46677" spans="1:2">
      <c r="A46677" s="1">
        <v>2080100407693</v>
      </c>
      <c r="B46677" t="s">
        <v>43909</v>
      </c>
    </row>
    <row r="46678" spans="1:2">
      <c r="A46678" s="1">
        <v>2080100407709</v>
      </c>
      <c r="B46678" t="s">
        <v>43910</v>
      </c>
    </row>
    <row r="46679" spans="1:2">
      <c r="A46679" s="1">
        <v>2080100407716</v>
      </c>
      <c r="B46679" t="s">
        <v>43911</v>
      </c>
    </row>
    <row r="46680" spans="1:2">
      <c r="A46680" s="1">
        <v>2080100407723</v>
      </c>
      <c r="B46680" t="s">
        <v>43912</v>
      </c>
    </row>
    <row r="46681" spans="1:2">
      <c r="A46681" s="1">
        <v>2080100407730</v>
      </c>
      <c r="B46681" t="s">
        <v>43913</v>
      </c>
    </row>
    <row r="46682" spans="1:2">
      <c r="A46682" s="1">
        <v>2080100407747</v>
      </c>
      <c r="B46682" t="s">
        <v>43914</v>
      </c>
    </row>
    <row r="46683" spans="1:2">
      <c r="A46683" s="1">
        <v>2080100407754</v>
      </c>
      <c r="B46683" t="s">
        <v>43915</v>
      </c>
    </row>
    <row r="46684" spans="1:2">
      <c r="A46684" s="1">
        <v>2080100407761</v>
      </c>
      <c r="B46684" t="s">
        <v>43916</v>
      </c>
    </row>
    <row r="46685" spans="1:2">
      <c r="A46685" s="1">
        <v>2080100407778</v>
      </c>
      <c r="B46685" t="s">
        <v>43917</v>
      </c>
    </row>
    <row r="46686" spans="1:2">
      <c r="A46686" s="1">
        <v>2080100407785</v>
      </c>
      <c r="B46686" t="s">
        <v>43918</v>
      </c>
    </row>
    <row r="46687" spans="1:2">
      <c r="A46687" s="1">
        <v>2080100407792</v>
      </c>
      <c r="B46687" t="s">
        <v>43919</v>
      </c>
    </row>
    <row r="46688" spans="1:2">
      <c r="A46688" s="1">
        <v>2080100407808</v>
      </c>
      <c r="B46688" t="s">
        <v>43920</v>
      </c>
    </row>
    <row r="46689" spans="1:2">
      <c r="A46689" s="1">
        <v>2080100407815</v>
      </c>
      <c r="B46689" t="s">
        <v>43921</v>
      </c>
    </row>
    <row r="46690" spans="1:2">
      <c r="A46690" s="1">
        <v>2080100407822</v>
      </c>
      <c r="B46690" t="s">
        <v>43922</v>
      </c>
    </row>
    <row r="46691" spans="1:2">
      <c r="A46691" s="1">
        <v>2080100407839</v>
      </c>
      <c r="B46691" t="s">
        <v>43923</v>
      </c>
    </row>
    <row r="46692" spans="1:2">
      <c r="A46692" s="1">
        <v>2080100407846</v>
      </c>
      <c r="B46692" t="s">
        <v>43924</v>
      </c>
    </row>
    <row r="46693" spans="1:2">
      <c r="A46693" s="1">
        <v>2080100407853</v>
      </c>
      <c r="B46693" t="s">
        <v>43925</v>
      </c>
    </row>
    <row r="46694" spans="1:2">
      <c r="A46694" s="1">
        <v>2080100407860</v>
      </c>
      <c r="B46694" t="s">
        <v>43926</v>
      </c>
    </row>
    <row r="46695" spans="1:2">
      <c r="A46695" s="1">
        <v>2080100407877</v>
      </c>
      <c r="B46695" t="s">
        <v>43927</v>
      </c>
    </row>
    <row r="46696" spans="1:2">
      <c r="A46696" s="1">
        <v>2080100407884</v>
      </c>
      <c r="B46696" t="s">
        <v>43928</v>
      </c>
    </row>
    <row r="46697" spans="1:2">
      <c r="A46697" s="1">
        <v>2080100407891</v>
      </c>
      <c r="B46697" t="s">
        <v>43929</v>
      </c>
    </row>
    <row r="46698" spans="1:2">
      <c r="A46698" s="1">
        <v>2080100407907</v>
      </c>
      <c r="B46698" t="s">
        <v>43930</v>
      </c>
    </row>
    <row r="46699" spans="1:2">
      <c r="A46699" s="1">
        <v>2080100407914</v>
      </c>
      <c r="B46699" t="s">
        <v>43931</v>
      </c>
    </row>
    <row r="46700" spans="1:2">
      <c r="A46700" s="1">
        <v>2080100407921</v>
      </c>
      <c r="B46700" t="s">
        <v>43932</v>
      </c>
    </row>
    <row r="46701" spans="1:2">
      <c r="A46701" s="1">
        <v>2080100407938</v>
      </c>
      <c r="B46701" t="s">
        <v>43933</v>
      </c>
    </row>
    <row r="46702" spans="1:2">
      <c r="A46702" s="1">
        <v>2080100407945</v>
      </c>
      <c r="B46702" t="s">
        <v>43934</v>
      </c>
    </row>
    <row r="46703" spans="1:2">
      <c r="A46703" s="1">
        <v>2080100407952</v>
      </c>
      <c r="B46703" t="s">
        <v>43935</v>
      </c>
    </row>
    <row r="46704" spans="1:2">
      <c r="A46704" s="1">
        <v>2080100407969</v>
      </c>
      <c r="B46704" t="s">
        <v>43936</v>
      </c>
    </row>
    <row r="46705" spans="1:2">
      <c r="A46705" s="1">
        <v>2080100407976</v>
      </c>
      <c r="B46705" t="s">
        <v>43937</v>
      </c>
    </row>
    <row r="46706" spans="1:2">
      <c r="A46706" s="1">
        <v>2080100407983</v>
      </c>
      <c r="B46706" t="s">
        <v>43938</v>
      </c>
    </row>
    <row r="46707" spans="1:2">
      <c r="A46707" s="1">
        <v>2080100407990</v>
      </c>
      <c r="B46707" t="s">
        <v>43939</v>
      </c>
    </row>
    <row r="46708" spans="1:2">
      <c r="A46708" s="1">
        <v>2080100408003</v>
      </c>
      <c r="B46708" t="s">
        <v>43940</v>
      </c>
    </row>
    <row r="46709" spans="1:2">
      <c r="A46709" s="1">
        <v>2080100408010</v>
      </c>
      <c r="B46709" t="s">
        <v>43941</v>
      </c>
    </row>
    <row r="46710" spans="1:2">
      <c r="A46710" s="1">
        <v>2080100408027</v>
      </c>
      <c r="B46710" t="s">
        <v>43942</v>
      </c>
    </row>
    <row r="46711" spans="1:2">
      <c r="A46711" s="1">
        <v>2080100408034</v>
      </c>
      <c r="B46711" t="s">
        <v>43943</v>
      </c>
    </row>
    <row r="46712" spans="1:2">
      <c r="A46712" s="1">
        <v>2080100408041</v>
      </c>
      <c r="B46712" t="s">
        <v>43944</v>
      </c>
    </row>
    <row r="46713" spans="1:2">
      <c r="A46713" s="1">
        <v>2080100408058</v>
      </c>
      <c r="B46713" t="s">
        <v>43945</v>
      </c>
    </row>
    <row r="46714" spans="1:2">
      <c r="A46714" s="1">
        <v>2080100408065</v>
      </c>
      <c r="B46714" t="s">
        <v>43946</v>
      </c>
    </row>
    <row r="46715" spans="1:2">
      <c r="A46715" s="1">
        <v>2080100408072</v>
      </c>
      <c r="B46715" t="s">
        <v>43947</v>
      </c>
    </row>
    <row r="46716" spans="1:2">
      <c r="A46716" s="1">
        <v>2080100408089</v>
      </c>
      <c r="B46716" t="s">
        <v>43948</v>
      </c>
    </row>
    <row r="46717" spans="1:2">
      <c r="A46717" s="1">
        <v>2080100408096</v>
      </c>
      <c r="B46717" t="s">
        <v>43949</v>
      </c>
    </row>
    <row r="46718" spans="1:2">
      <c r="A46718" s="1">
        <v>2080100408102</v>
      </c>
      <c r="B46718" t="s">
        <v>43950</v>
      </c>
    </row>
    <row r="46719" spans="1:2">
      <c r="A46719" s="1">
        <v>2080100408119</v>
      </c>
      <c r="B46719" t="s">
        <v>43951</v>
      </c>
    </row>
    <row r="46720" spans="1:2">
      <c r="A46720" s="1">
        <v>2080100408126</v>
      </c>
      <c r="B46720" t="s">
        <v>43952</v>
      </c>
    </row>
    <row r="46721" spans="1:2">
      <c r="A46721" s="1">
        <v>2080100408133</v>
      </c>
      <c r="B46721" t="s">
        <v>43953</v>
      </c>
    </row>
    <row r="46722" spans="1:2">
      <c r="A46722" s="1">
        <v>2080100408140</v>
      </c>
      <c r="B46722" t="s">
        <v>43954</v>
      </c>
    </row>
    <row r="46723" spans="1:2">
      <c r="A46723" s="1">
        <v>2080100408157</v>
      </c>
      <c r="B46723" t="s">
        <v>43955</v>
      </c>
    </row>
    <row r="46724" spans="1:2">
      <c r="A46724" s="1">
        <v>2080100408164</v>
      </c>
      <c r="B46724" t="s">
        <v>43956</v>
      </c>
    </row>
    <row r="46725" spans="1:2">
      <c r="A46725" s="1">
        <v>2080100408171</v>
      </c>
      <c r="B46725" t="s">
        <v>43957</v>
      </c>
    </row>
    <row r="46726" spans="1:2">
      <c r="A46726" s="1">
        <v>2080100408188</v>
      </c>
      <c r="B46726" t="s">
        <v>43958</v>
      </c>
    </row>
    <row r="46727" spans="1:2">
      <c r="A46727" s="1">
        <v>2080100408195</v>
      </c>
      <c r="B46727" t="s">
        <v>43959</v>
      </c>
    </row>
    <row r="46728" spans="1:2">
      <c r="A46728" s="1">
        <v>2080100408201</v>
      </c>
      <c r="B46728" t="s">
        <v>43960</v>
      </c>
    </row>
    <row r="46729" spans="1:2">
      <c r="A46729" s="1">
        <v>2080100408218</v>
      </c>
      <c r="B46729" t="s">
        <v>43961</v>
      </c>
    </row>
    <row r="46730" spans="1:2">
      <c r="A46730" s="1">
        <v>2080100408225</v>
      </c>
      <c r="B46730" t="s">
        <v>43962</v>
      </c>
    </row>
    <row r="46731" spans="1:2">
      <c r="A46731" s="1">
        <v>2080100408232</v>
      </c>
      <c r="B46731" t="s">
        <v>43963</v>
      </c>
    </row>
    <row r="46732" spans="1:2">
      <c r="A46732" s="1">
        <v>2080100408249</v>
      </c>
      <c r="B46732" t="s">
        <v>43964</v>
      </c>
    </row>
    <row r="46733" spans="1:2">
      <c r="A46733" s="1">
        <v>2080100408256</v>
      </c>
      <c r="B46733" t="s">
        <v>43965</v>
      </c>
    </row>
    <row r="46734" spans="1:2">
      <c r="A46734" s="1">
        <v>2080100408263</v>
      </c>
      <c r="B46734" t="s">
        <v>43966</v>
      </c>
    </row>
    <row r="46735" spans="1:2">
      <c r="A46735" s="1">
        <v>2080100408270</v>
      </c>
      <c r="B46735" t="s">
        <v>43967</v>
      </c>
    </row>
    <row r="46736" spans="1:2">
      <c r="A46736" s="1">
        <v>2080100408287</v>
      </c>
      <c r="B46736" t="s">
        <v>43968</v>
      </c>
    </row>
    <row r="46737" spans="1:2">
      <c r="A46737" s="1">
        <v>2080100408294</v>
      </c>
      <c r="B46737" t="s">
        <v>43969</v>
      </c>
    </row>
    <row r="46738" spans="1:2">
      <c r="A46738" s="1">
        <v>2080100408300</v>
      </c>
      <c r="B46738" t="s">
        <v>43970</v>
      </c>
    </row>
    <row r="46739" spans="1:2">
      <c r="A46739" s="1">
        <v>2080100408317</v>
      </c>
      <c r="B46739" t="s">
        <v>43971</v>
      </c>
    </row>
    <row r="46740" spans="1:2">
      <c r="A46740" s="1">
        <v>2080100408324</v>
      </c>
      <c r="B46740" t="s">
        <v>43972</v>
      </c>
    </row>
    <row r="46741" spans="1:2">
      <c r="A46741" s="1">
        <v>2080100408331</v>
      </c>
      <c r="B46741" t="s">
        <v>43973</v>
      </c>
    </row>
    <row r="46742" spans="1:2">
      <c r="A46742" s="1">
        <v>2080100408348</v>
      </c>
      <c r="B46742" t="s">
        <v>43974</v>
      </c>
    </row>
    <row r="46743" spans="1:2">
      <c r="A46743" s="1">
        <v>2080100408355</v>
      </c>
      <c r="B46743" t="s">
        <v>43975</v>
      </c>
    </row>
    <row r="46744" spans="1:2">
      <c r="A46744" s="1">
        <v>2080100408362</v>
      </c>
      <c r="B46744" t="s">
        <v>43976</v>
      </c>
    </row>
    <row r="46745" spans="1:2">
      <c r="A46745" s="1">
        <v>2080100408379</v>
      </c>
      <c r="B46745" t="s">
        <v>43977</v>
      </c>
    </row>
    <row r="46746" spans="1:2">
      <c r="A46746" s="1">
        <v>2080100408386</v>
      </c>
      <c r="B46746" t="s">
        <v>43978</v>
      </c>
    </row>
    <row r="46747" spans="1:2">
      <c r="A46747" s="1">
        <v>2080100408393</v>
      </c>
      <c r="B46747" t="s">
        <v>43979</v>
      </c>
    </row>
    <row r="46748" spans="1:2">
      <c r="A46748" s="1">
        <v>2080100408409</v>
      </c>
      <c r="B46748" t="s">
        <v>43980</v>
      </c>
    </row>
    <row r="46749" spans="1:2">
      <c r="A46749" s="1">
        <v>2080100408416</v>
      </c>
      <c r="B46749" t="s">
        <v>43981</v>
      </c>
    </row>
    <row r="46750" spans="1:2">
      <c r="A46750" s="1">
        <v>2080100408423</v>
      </c>
      <c r="B46750" t="s">
        <v>43982</v>
      </c>
    </row>
    <row r="46751" spans="1:2">
      <c r="A46751" s="1">
        <v>2080100408430</v>
      </c>
      <c r="B46751" t="s">
        <v>43983</v>
      </c>
    </row>
    <row r="46752" spans="1:2">
      <c r="A46752" s="1">
        <v>2080100408447</v>
      </c>
      <c r="B46752" t="s">
        <v>43984</v>
      </c>
    </row>
    <row r="46753" spans="1:2">
      <c r="A46753" s="1">
        <v>2080100408454</v>
      </c>
      <c r="B46753" t="s">
        <v>43985</v>
      </c>
    </row>
    <row r="46754" spans="1:2">
      <c r="A46754" s="1">
        <v>2080100408461</v>
      </c>
      <c r="B46754" t="s">
        <v>43986</v>
      </c>
    </row>
    <row r="46755" spans="1:2">
      <c r="A46755" s="1">
        <v>2080100408478</v>
      </c>
      <c r="B46755" t="s">
        <v>43987</v>
      </c>
    </row>
    <row r="46756" spans="1:2">
      <c r="A46756" s="1">
        <v>2080100408485</v>
      </c>
      <c r="B46756" t="s">
        <v>43988</v>
      </c>
    </row>
    <row r="46757" spans="1:2">
      <c r="A46757" s="1">
        <v>2080100408492</v>
      </c>
      <c r="B46757" t="s">
        <v>43989</v>
      </c>
    </row>
    <row r="46758" spans="1:2">
      <c r="A46758" s="1">
        <v>2080100408508</v>
      </c>
      <c r="B46758" t="s">
        <v>43990</v>
      </c>
    </row>
    <row r="46759" spans="1:2">
      <c r="A46759" s="1">
        <v>2080100408515</v>
      </c>
      <c r="B46759" t="s">
        <v>43991</v>
      </c>
    </row>
    <row r="46760" spans="1:2">
      <c r="A46760" s="1">
        <v>2080100408522</v>
      </c>
      <c r="B46760" t="s">
        <v>43992</v>
      </c>
    </row>
    <row r="46761" spans="1:2">
      <c r="A46761" s="1">
        <v>2080100408539</v>
      </c>
      <c r="B46761" t="s">
        <v>43993</v>
      </c>
    </row>
    <row r="46762" spans="1:2">
      <c r="A46762" s="1">
        <v>2080100408546</v>
      </c>
      <c r="B46762" t="s">
        <v>43994</v>
      </c>
    </row>
    <row r="46763" spans="1:2">
      <c r="A46763" s="1">
        <v>2080100408553</v>
      </c>
      <c r="B46763" t="s">
        <v>43995</v>
      </c>
    </row>
    <row r="46764" spans="1:2">
      <c r="A46764" s="1">
        <v>2080100408560</v>
      </c>
      <c r="B46764" t="s">
        <v>43996</v>
      </c>
    </row>
    <row r="46765" spans="1:2">
      <c r="A46765" s="1">
        <v>2080100408577</v>
      </c>
      <c r="B46765" t="s">
        <v>43997</v>
      </c>
    </row>
    <row r="46766" spans="1:2">
      <c r="A46766" s="1">
        <v>2080100408584</v>
      </c>
      <c r="B46766" t="s">
        <v>43998</v>
      </c>
    </row>
    <row r="46767" spans="1:2">
      <c r="A46767" s="1">
        <v>2080100408591</v>
      </c>
      <c r="B46767" t="s">
        <v>43999</v>
      </c>
    </row>
    <row r="46768" spans="1:2">
      <c r="A46768" s="1">
        <v>2080100408607</v>
      </c>
      <c r="B46768" t="s">
        <v>44000</v>
      </c>
    </row>
    <row r="46769" spans="1:2">
      <c r="A46769" s="1">
        <v>2080100408614</v>
      </c>
      <c r="B46769" t="s">
        <v>44001</v>
      </c>
    </row>
    <row r="46770" spans="1:2">
      <c r="A46770" s="1">
        <v>2080100408621</v>
      </c>
      <c r="B46770" t="s">
        <v>44002</v>
      </c>
    </row>
    <row r="46771" spans="1:2">
      <c r="A46771" s="1">
        <v>2080100408638</v>
      </c>
      <c r="B46771" t="s">
        <v>44003</v>
      </c>
    </row>
    <row r="46772" spans="1:2">
      <c r="A46772" s="1">
        <v>2080100408645</v>
      </c>
      <c r="B46772" t="s">
        <v>44004</v>
      </c>
    </row>
    <row r="46773" spans="1:2">
      <c r="A46773" s="1">
        <v>2080100408652</v>
      </c>
      <c r="B46773" t="s">
        <v>44005</v>
      </c>
    </row>
    <row r="46774" spans="1:2">
      <c r="A46774" s="1">
        <v>2080100408669</v>
      </c>
      <c r="B46774" t="s">
        <v>44006</v>
      </c>
    </row>
    <row r="46775" spans="1:2">
      <c r="A46775" s="1">
        <v>2080100408676</v>
      </c>
      <c r="B46775" t="s">
        <v>44007</v>
      </c>
    </row>
    <row r="46776" spans="1:2">
      <c r="A46776" s="1">
        <v>2080100408683</v>
      </c>
      <c r="B46776" t="s">
        <v>44008</v>
      </c>
    </row>
    <row r="46777" spans="1:2">
      <c r="A46777" s="1">
        <v>2080100408690</v>
      </c>
      <c r="B46777" t="s">
        <v>44009</v>
      </c>
    </row>
    <row r="46778" spans="1:2">
      <c r="A46778" s="1">
        <v>2080100408706</v>
      </c>
      <c r="B46778" t="s">
        <v>44010</v>
      </c>
    </row>
    <row r="46779" spans="1:2">
      <c r="A46779" s="1">
        <v>2080100408713</v>
      </c>
      <c r="B46779" t="s">
        <v>44011</v>
      </c>
    </row>
    <row r="46780" spans="1:2">
      <c r="A46780" s="1">
        <v>2080100408720</v>
      </c>
      <c r="B46780" t="s">
        <v>44012</v>
      </c>
    </row>
    <row r="46781" spans="1:2">
      <c r="A46781" s="1">
        <v>2080100408737</v>
      </c>
      <c r="B46781" t="s">
        <v>44013</v>
      </c>
    </row>
    <row r="46782" spans="1:2">
      <c r="A46782" s="1">
        <v>2080100408744</v>
      </c>
      <c r="B46782" t="s">
        <v>44014</v>
      </c>
    </row>
    <row r="46783" spans="1:2">
      <c r="A46783" s="1">
        <v>2080100408751</v>
      </c>
      <c r="B46783" t="s">
        <v>44015</v>
      </c>
    </row>
    <row r="46784" spans="1:2">
      <c r="A46784" s="1">
        <v>2080100408768</v>
      </c>
      <c r="B46784" t="s">
        <v>44016</v>
      </c>
    </row>
    <row r="46785" spans="1:2">
      <c r="A46785" s="1">
        <v>2080100408775</v>
      </c>
      <c r="B46785" t="s">
        <v>44017</v>
      </c>
    </row>
    <row r="46786" spans="1:2">
      <c r="A46786" s="1">
        <v>2080100408782</v>
      </c>
      <c r="B46786" t="s">
        <v>44018</v>
      </c>
    </row>
    <row r="46787" spans="1:2">
      <c r="A46787" s="1">
        <v>2080100408799</v>
      </c>
      <c r="B46787" t="s">
        <v>44019</v>
      </c>
    </row>
    <row r="46788" spans="1:2">
      <c r="A46788" s="1">
        <v>2080100408805</v>
      </c>
      <c r="B46788" t="s">
        <v>44020</v>
      </c>
    </row>
    <row r="46789" spans="1:2">
      <c r="A46789" s="1">
        <v>2080100408812</v>
      </c>
      <c r="B46789" t="s">
        <v>44021</v>
      </c>
    </row>
    <row r="46790" spans="1:2">
      <c r="A46790" s="1">
        <v>2080100408829</v>
      </c>
      <c r="B46790" t="s">
        <v>44022</v>
      </c>
    </row>
    <row r="46791" spans="1:2">
      <c r="A46791" s="1">
        <v>2080100408836</v>
      </c>
      <c r="B46791" t="s">
        <v>44023</v>
      </c>
    </row>
    <row r="46792" spans="1:2">
      <c r="A46792" s="1">
        <v>2080100408843</v>
      </c>
      <c r="B46792" t="s">
        <v>44024</v>
      </c>
    </row>
    <row r="46793" spans="1:2">
      <c r="A46793" s="1">
        <v>2080100408850</v>
      </c>
      <c r="B46793" t="s">
        <v>44025</v>
      </c>
    </row>
    <row r="46794" spans="1:2">
      <c r="A46794" s="1">
        <v>2080100408867</v>
      </c>
      <c r="B46794" t="s">
        <v>44026</v>
      </c>
    </row>
    <row r="46795" spans="1:2">
      <c r="A46795" s="1">
        <v>2080100408874</v>
      </c>
      <c r="B46795" t="s">
        <v>44027</v>
      </c>
    </row>
    <row r="46796" spans="1:2">
      <c r="A46796" s="1">
        <v>2080100408881</v>
      </c>
      <c r="B46796" t="s">
        <v>44028</v>
      </c>
    </row>
    <row r="46797" spans="1:2">
      <c r="A46797" s="1">
        <v>2080100408898</v>
      </c>
      <c r="B46797" t="s">
        <v>44028</v>
      </c>
    </row>
    <row r="46798" spans="1:2">
      <c r="A46798" s="1">
        <v>2080100408904</v>
      </c>
      <c r="B46798" t="s">
        <v>44029</v>
      </c>
    </row>
    <row r="46799" spans="1:2">
      <c r="A46799" s="1">
        <v>2080100408911</v>
      </c>
      <c r="B46799" t="s">
        <v>44030</v>
      </c>
    </row>
    <row r="46800" spans="1:2">
      <c r="A46800" s="1">
        <v>2080100408928</v>
      </c>
      <c r="B46800" t="e">
        <f>+DP-PAINT MIXING DAVIES FLAT1L MEGACRYL9</f>
        <v>#NAME?</v>
      </c>
    </row>
    <row r="46801" spans="1:2">
      <c r="A46801" s="1">
        <v>2080100408935</v>
      </c>
      <c r="B46801" t="s">
        <v>44031</v>
      </c>
    </row>
    <row r="46802" spans="1:2">
      <c r="A46802" s="1">
        <v>2080100408942</v>
      </c>
      <c r="B46802" t="s">
        <v>44032</v>
      </c>
    </row>
    <row r="46803" spans="1:2">
      <c r="A46803" s="1">
        <v>2080100408959</v>
      </c>
      <c r="B46803" t="s">
        <v>44033</v>
      </c>
    </row>
    <row r="46804" spans="1:2">
      <c r="A46804" s="1">
        <v>2080100408966</v>
      </c>
      <c r="B46804" t="s">
        <v>44034</v>
      </c>
    </row>
    <row r="46805" spans="1:2">
      <c r="A46805" s="1">
        <v>2080100408973</v>
      </c>
      <c r="B46805" t="s">
        <v>44035</v>
      </c>
    </row>
    <row r="46806" spans="1:2">
      <c r="A46806" s="1">
        <v>2080100408980</v>
      </c>
      <c r="B46806" t="s">
        <v>44036</v>
      </c>
    </row>
    <row r="46807" spans="1:2">
      <c r="A46807" s="1">
        <v>2080100408997</v>
      </c>
      <c r="B46807" t="s">
        <v>44037</v>
      </c>
    </row>
    <row r="46808" spans="1:2">
      <c r="A46808" s="1">
        <v>2080100409000</v>
      </c>
      <c r="B46808" t="s">
        <v>44038</v>
      </c>
    </row>
    <row r="46809" spans="1:2">
      <c r="A46809" s="1">
        <v>2080100409017</v>
      </c>
      <c r="B46809" t="s">
        <v>44039</v>
      </c>
    </row>
    <row r="46810" spans="1:2">
      <c r="A46810" s="1">
        <v>2080100409024</v>
      </c>
      <c r="B46810" t="s">
        <v>44040</v>
      </c>
    </row>
    <row r="46811" spans="1:2">
      <c r="A46811" s="1">
        <v>2080100409031</v>
      </c>
      <c r="B46811" t="s">
        <v>44041</v>
      </c>
    </row>
    <row r="46812" spans="1:2">
      <c r="A46812" s="1">
        <v>2080100409048</v>
      </c>
      <c r="B46812" t="s">
        <v>44042</v>
      </c>
    </row>
    <row r="46813" spans="1:2">
      <c r="A46813" s="1">
        <v>2080100409055</v>
      </c>
      <c r="B46813" t="s">
        <v>44043</v>
      </c>
    </row>
    <row r="46814" spans="1:2">
      <c r="A46814" s="1">
        <v>2080100409062</v>
      </c>
      <c r="B46814" t="s">
        <v>44044</v>
      </c>
    </row>
    <row r="46815" spans="1:2">
      <c r="A46815" s="1">
        <v>2080100409079</v>
      </c>
      <c r="B46815" t="s">
        <v>44045</v>
      </c>
    </row>
    <row r="46816" spans="1:2">
      <c r="A46816" s="1">
        <v>2080100409086</v>
      </c>
      <c r="B46816" t="s">
        <v>44046</v>
      </c>
    </row>
    <row r="46817" spans="1:2">
      <c r="A46817" s="1">
        <v>2080100409093</v>
      </c>
      <c r="B46817" t="s">
        <v>44047</v>
      </c>
    </row>
    <row r="46818" spans="1:2">
      <c r="A46818" s="1">
        <v>2080100409109</v>
      </c>
      <c r="B46818" t="s">
        <v>44048</v>
      </c>
    </row>
    <row r="46819" spans="1:2">
      <c r="A46819" s="1">
        <v>2080100409116</v>
      </c>
      <c r="B46819" t="s">
        <v>44049</v>
      </c>
    </row>
    <row r="46820" spans="1:2">
      <c r="A46820" s="1">
        <v>2080100409123</v>
      </c>
      <c r="B46820" t="s">
        <v>44050</v>
      </c>
    </row>
    <row r="46821" spans="1:2">
      <c r="A46821" s="1">
        <v>2080100409130</v>
      </c>
      <c r="B46821" t="s">
        <v>44051</v>
      </c>
    </row>
    <row r="46822" spans="1:2">
      <c r="A46822" s="1">
        <v>2080100409147</v>
      </c>
      <c r="B46822" t="s">
        <v>44052</v>
      </c>
    </row>
    <row r="46823" spans="1:2">
      <c r="A46823" s="1">
        <v>2080100409154</v>
      </c>
      <c r="B46823" t="s">
        <v>44053</v>
      </c>
    </row>
    <row r="46824" spans="1:2">
      <c r="A46824" s="1">
        <v>2080100409161</v>
      </c>
      <c r="B46824" t="s">
        <v>44054</v>
      </c>
    </row>
    <row r="46825" spans="1:2">
      <c r="A46825" s="1">
        <v>2080100409178</v>
      </c>
      <c r="B46825" t="s">
        <v>44055</v>
      </c>
    </row>
    <row r="46826" spans="1:2">
      <c r="A46826" s="1">
        <v>2080100409185</v>
      </c>
      <c r="B46826" t="s">
        <v>44056</v>
      </c>
    </row>
    <row r="46827" spans="1:2">
      <c r="A46827" s="1">
        <v>2080100409192</v>
      </c>
      <c r="B46827" t="s">
        <v>44057</v>
      </c>
    </row>
    <row r="46828" spans="1:2">
      <c r="A46828" s="1">
        <v>2080100409208</v>
      </c>
      <c r="B46828" t="s">
        <v>44058</v>
      </c>
    </row>
    <row r="46829" spans="1:2">
      <c r="A46829" s="1">
        <v>2080100409215</v>
      </c>
      <c r="B46829" t="s">
        <v>44059</v>
      </c>
    </row>
    <row r="46830" spans="1:2">
      <c r="A46830" s="1">
        <v>2080100409222</v>
      </c>
      <c r="B46830" t="s">
        <v>44060</v>
      </c>
    </row>
    <row r="46831" spans="1:2">
      <c r="A46831" s="1">
        <v>2080100409239</v>
      </c>
      <c r="B46831" t="s">
        <v>44061</v>
      </c>
    </row>
    <row r="46832" spans="1:2">
      <c r="A46832" s="1">
        <v>2080100409246</v>
      </c>
      <c r="B46832" t="s">
        <v>44062</v>
      </c>
    </row>
    <row r="46833" spans="1:2">
      <c r="A46833" s="1">
        <v>2080100409253</v>
      </c>
      <c r="B46833" t="s">
        <v>44063</v>
      </c>
    </row>
    <row r="46834" spans="1:2">
      <c r="A46834" s="1">
        <v>2080100409260</v>
      </c>
      <c r="B46834" t="s">
        <v>44064</v>
      </c>
    </row>
    <row r="46835" spans="1:2">
      <c r="A46835" s="1">
        <v>2080100409277</v>
      </c>
      <c r="B46835" t="s">
        <v>44065</v>
      </c>
    </row>
    <row r="46836" spans="1:2">
      <c r="A46836" s="1">
        <v>2080100409284</v>
      </c>
      <c r="B46836" t="s">
        <v>44066</v>
      </c>
    </row>
    <row r="46837" spans="1:2">
      <c r="A46837" s="1">
        <v>2080100409291</v>
      </c>
      <c r="B46837" t="s">
        <v>44067</v>
      </c>
    </row>
    <row r="46838" spans="1:2">
      <c r="A46838" s="1">
        <v>2080100409307</v>
      </c>
      <c r="B46838" t="s">
        <v>44068</v>
      </c>
    </row>
    <row r="46839" spans="1:2">
      <c r="A46839" s="1">
        <v>2080100409314</v>
      </c>
      <c r="B46839" t="s">
        <v>44069</v>
      </c>
    </row>
    <row r="46840" spans="1:2">
      <c r="A46840" s="1">
        <v>2080100409321</v>
      </c>
      <c r="B46840" t="s">
        <v>44070</v>
      </c>
    </row>
    <row r="46841" spans="1:2">
      <c r="A46841" s="1">
        <v>2080100409338</v>
      </c>
      <c r="B46841" t="s">
        <v>44071</v>
      </c>
    </row>
    <row r="46842" spans="1:2">
      <c r="A46842" s="1">
        <v>2080100409345</v>
      </c>
      <c r="B46842" t="s">
        <v>44072</v>
      </c>
    </row>
    <row r="46843" spans="1:2">
      <c r="A46843" s="1">
        <v>2080100409352</v>
      </c>
      <c r="B46843" t="s">
        <v>44073</v>
      </c>
    </row>
    <row r="46844" spans="1:2">
      <c r="A46844" s="1">
        <v>2080100409369</v>
      </c>
      <c r="B46844" t="s">
        <v>44074</v>
      </c>
    </row>
    <row r="46845" spans="1:2">
      <c r="A46845" s="1">
        <v>2080100409376</v>
      </c>
      <c r="B46845" t="s">
        <v>44075</v>
      </c>
    </row>
    <row r="46846" spans="1:2">
      <c r="A46846" s="1">
        <v>2080100409383</v>
      </c>
      <c r="B46846" t="s">
        <v>44076</v>
      </c>
    </row>
    <row r="46847" spans="1:2">
      <c r="A46847" s="1">
        <v>2080100409390</v>
      </c>
      <c r="B46847" t="s">
        <v>44077</v>
      </c>
    </row>
    <row r="46848" spans="1:2">
      <c r="A46848" s="1">
        <v>2080100409406</v>
      </c>
      <c r="B46848" t="s">
        <v>44078</v>
      </c>
    </row>
    <row r="46849" spans="1:2">
      <c r="A46849" s="1">
        <v>2080100409413</v>
      </c>
      <c r="B46849" t="s">
        <v>44079</v>
      </c>
    </row>
    <row r="46850" spans="1:2">
      <c r="A46850" s="1">
        <v>2080100409420</v>
      </c>
      <c r="B46850" t="s">
        <v>44080</v>
      </c>
    </row>
    <row r="46851" spans="1:2">
      <c r="A46851" s="1">
        <v>2080100409437</v>
      </c>
      <c r="B46851" t="s">
        <v>44081</v>
      </c>
    </row>
    <row r="46852" spans="1:2">
      <c r="A46852" s="1">
        <v>2080100409444</v>
      </c>
      <c r="B46852" t="s">
        <v>44082</v>
      </c>
    </row>
    <row r="46853" spans="1:2">
      <c r="A46853" s="1">
        <v>2080100409451</v>
      </c>
      <c r="B46853" t="s">
        <v>44083</v>
      </c>
    </row>
    <row r="46854" spans="1:2">
      <c r="A46854" s="1">
        <v>2080100409468</v>
      </c>
      <c r="B46854" t="s">
        <v>44084</v>
      </c>
    </row>
    <row r="46855" spans="1:2">
      <c r="A46855" s="1">
        <v>2080100409475</v>
      </c>
      <c r="B46855" t="s">
        <v>44085</v>
      </c>
    </row>
    <row r="46856" spans="1:2">
      <c r="A46856" s="1">
        <v>2080100409482</v>
      </c>
      <c r="B46856" t="s">
        <v>44086</v>
      </c>
    </row>
    <row r="46857" spans="1:2">
      <c r="A46857" s="1">
        <v>2080100409499</v>
      </c>
      <c r="B46857" t="s">
        <v>44087</v>
      </c>
    </row>
    <row r="46858" spans="1:2">
      <c r="A46858" s="1">
        <v>2080100409505</v>
      </c>
      <c r="B46858" t="s">
        <v>44088</v>
      </c>
    </row>
    <row r="46859" spans="1:2">
      <c r="A46859" s="1">
        <v>2080100409512</v>
      </c>
      <c r="B46859" t="s">
        <v>44089</v>
      </c>
    </row>
    <row r="46860" spans="1:2">
      <c r="A46860" s="1">
        <v>2080100409529</v>
      </c>
      <c r="B46860" t="s">
        <v>44090</v>
      </c>
    </row>
    <row r="46861" spans="1:2">
      <c r="A46861" s="1">
        <v>2080100409536</v>
      </c>
      <c r="B46861" t="s">
        <v>44091</v>
      </c>
    </row>
    <row r="46862" spans="1:2">
      <c r="A46862" s="1">
        <v>2080100409543</v>
      </c>
      <c r="B46862" t="s">
        <v>44092</v>
      </c>
    </row>
    <row r="46863" spans="1:2">
      <c r="A46863" s="1">
        <v>2080100409550</v>
      </c>
      <c r="B46863" t="s">
        <v>44093</v>
      </c>
    </row>
    <row r="46864" spans="1:2">
      <c r="A46864" s="1">
        <v>2080100409567</v>
      </c>
      <c r="B46864" t="s">
        <v>44094</v>
      </c>
    </row>
    <row r="46865" spans="1:2">
      <c r="A46865" s="1">
        <v>2080100409574</v>
      </c>
      <c r="B46865" t="s">
        <v>44095</v>
      </c>
    </row>
    <row r="46866" spans="1:2">
      <c r="A46866" s="1">
        <v>2080100409581</v>
      </c>
      <c r="B46866" t="s">
        <v>44096</v>
      </c>
    </row>
    <row r="46867" spans="1:2">
      <c r="A46867" s="1">
        <v>2080100409598</v>
      </c>
      <c r="B46867" t="s">
        <v>44097</v>
      </c>
    </row>
    <row r="46868" spans="1:2">
      <c r="A46868" s="1">
        <v>2080100409604</v>
      </c>
      <c r="B46868" t="s">
        <v>44098</v>
      </c>
    </row>
    <row r="46869" spans="1:2">
      <c r="A46869" s="1">
        <v>2080100409611</v>
      </c>
      <c r="B46869" t="s">
        <v>44099</v>
      </c>
    </row>
    <row r="46870" spans="1:2">
      <c r="A46870" s="1">
        <v>2080100409628</v>
      </c>
      <c r="B46870" t="s">
        <v>44100</v>
      </c>
    </row>
    <row r="46871" spans="1:2">
      <c r="A46871" s="1">
        <v>2080100409635</v>
      </c>
      <c r="B46871" t="s">
        <v>44101</v>
      </c>
    </row>
    <row r="46872" spans="1:2">
      <c r="A46872" s="1">
        <v>2080100409642</v>
      </c>
      <c r="B46872" t="s">
        <v>44102</v>
      </c>
    </row>
    <row r="46873" spans="1:2">
      <c r="A46873" s="1">
        <v>2080100409659</v>
      </c>
      <c r="B46873" t="s">
        <v>44103</v>
      </c>
    </row>
    <row r="46874" spans="1:2">
      <c r="A46874" s="1">
        <v>2080100409666</v>
      </c>
      <c r="B46874" t="s">
        <v>44104</v>
      </c>
    </row>
    <row r="46875" spans="1:2">
      <c r="A46875" s="1">
        <v>2080100409673</v>
      </c>
      <c r="B46875" t="s">
        <v>44105</v>
      </c>
    </row>
    <row r="46876" spans="1:2">
      <c r="A46876" s="1">
        <v>2080100409680</v>
      </c>
      <c r="B46876" t="s">
        <v>44106</v>
      </c>
    </row>
    <row r="46877" spans="1:2">
      <c r="A46877" s="1">
        <v>2080100409697</v>
      </c>
      <c r="B46877" t="s">
        <v>44107</v>
      </c>
    </row>
    <row r="46878" spans="1:2">
      <c r="A46878" s="1">
        <v>2080100409703</v>
      </c>
      <c r="B46878" t="s">
        <v>44108</v>
      </c>
    </row>
    <row r="46879" spans="1:2">
      <c r="A46879" s="1">
        <v>2080100409710</v>
      </c>
      <c r="B46879" t="s">
        <v>44109</v>
      </c>
    </row>
    <row r="46880" spans="1:2">
      <c r="A46880" s="1">
        <v>2080100409727</v>
      </c>
      <c r="B46880" t="s">
        <v>44110</v>
      </c>
    </row>
    <row r="46881" spans="1:2">
      <c r="A46881" s="1">
        <v>2080100409734</v>
      </c>
      <c r="B46881" t="s">
        <v>44111</v>
      </c>
    </row>
    <row r="46882" spans="1:2">
      <c r="A46882" s="1">
        <v>2080100409741</v>
      </c>
      <c r="B46882" t="s">
        <v>44112</v>
      </c>
    </row>
    <row r="46883" spans="1:2">
      <c r="A46883" s="1">
        <v>2080100409758</v>
      </c>
      <c r="B46883" t="s">
        <v>44113</v>
      </c>
    </row>
    <row r="46884" spans="1:2">
      <c r="A46884" s="1">
        <v>2080100409765</v>
      </c>
      <c r="B46884" t="s">
        <v>44114</v>
      </c>
    </row>
    <row r="46885" spans="1:2">
      <c r="A46885" s="1">
        <v>2080100409772</v>
      </c>
      <c r="B46885" t="s">
        <v>44115</v>
      </c>
    </row>
    <row r="46886" spans="1:2">
      <c r="A46886" s="1">
        <v>2080100409789</v>
      </c>
      <c r="B46886" t="s">
        <v>44116</v>
      </c>
    </row>
    <row r="46887" spans="1:2">
      <c r="A46887" s="1">
        <v>2080100409796</v>
      </c>
      <c r="B46887" t="s">
        <v>44117</v>
      </c>
    </row>
    <row r="46888" spans="1:2">
      <c r="A46888" s="1">
        <v>2080100409802</v>
      </c>
      <c r="B46888" t="s">
        <v>44118</v>
      </c>
    </row>
    <row r="46889" spans="1:2">
      <c r="A46889" s="1">
        <v>2080100409819</v>
      </c>
      <c r="B46889" t="s">
        <v>44119</v>
      </c>
    </row>
    <row r="46890" spans="1:2">
      <c r="A46890" s="1">
        <v>2080100409826</v>
      </c>
      <c r="B46890" t="s">
        <v>44120</v>
      </c>
    </row>
    <row r="46891" spans="1:2">
      <c r="A46891" s="1">
        <v>2080100409833</v>
      </c>
      <c r="B46891" t="s">
        <v>44121</v>
      </c>
    </row>
    <row r="46892" spans="1:2">
      <c r="A46892" s="1">
        <v>2080100409840</v>
      </c>
      <c r="B46892" t="s">
        <v>44122</v>
      </c>
    </row>
    <row r="46893" spans="1:2">
      <c r="A46893" s="1">
        <v>2080100409857</v>
      </c>
      <c r="B46893" t="s">
        <v>44123</v>
      </c>
    </row>
    <row r="46894" spans="1:2">
      <c r="A46894" s="1">
        <v>2080100409864</v>
      </c>
      <c r="B46894" t="s">
        <v>44124</v>
      </c>
    </row>
    <row r="46895" spans="1:2">
      <c r="A46895" s="1">
        <v>2080100409871</v>
      </c>
      <c r="B46895" t="s">
        <v>44125</v>
      </c>
    </row>
    <row r="46896" spans="1:2">
      <c r="A46896" s="1">
        <v>2080100409888</v>
      </c>
      <c r="B46896" t="s">
        <v>44126</v>
      </c>
    </row>
    <row r="46897" spans="1:2">
      <c r="A46897" s="1">
        <v>2080100409895</v>
      </c>
      <c r="B46897" t="s">
        <v>44127</v>
      </c>
    </row>
    <row r="46898" spans="1:2">
      <c r="A46898" s="1">
        <v>2080100409901</v>
      </c>
      <c r="B46898" t="s">
        <v>44128</v>
      </c>
    </row>
    <row r="46899" spans="1:2">
      <c r="A46899" s="1">
        <v>2080100409918</v>
      </c>
      <c r="B46899" t="s">
        <v>44129</v>
      </c>
    </row>
    <row r="46900" spans="1:2">
      <c r="A46900" s="1">
        <v>2080100409925</v>
      </c>
      <c r="B46900" t="s">
        <v>44130</v>
      </c>
    </row>
    <row r="46901" spans="1:2">
      <c r="A46901" s="1">
        <v>2080100409932</v>
      </c>
      <c r="B46901" t="s">
        <v>44131</v>
      </c>
    </row>
    <row r="46902" spans="1:2">
      <c r="A46902" s="1">
        <v>2080100409949</v>
      </c>
      <c r="B46902" t="s">
        <v>44132</v>
      </c>
    </row>
    <row r="46903" spans="1:2">
      <c r="A46903" s="1">
        <v>2080100409956</v>
      </c>
      <c r="B46903" t="s">
        <v>44133</v>
      </c>
    </row>
    <row r="46904" spans="1:2">
      <c r="A46904" s="1">
        <v>2080100409963</v>
      </c>
      <c r="B46904" t="s">
        <v>44134</v>
      </c>
    </row>
    <row r="46905" spans="1:2">
      <c r="A46905" s="1">
        <v>2080100409970</v>
      </c>
      <c r="B46905" t="s">
        <v>44135</v>
      </c>
    </row>
    <row r="46906" spans="1:2">
      <c r="A46906" s="1">
        <v>2080100409987</v>
      </c>
      <c r="B46906" t="s">
        <v>44136</v>
      </c>
    </row>
    <row r="46907" spans="1:2">
      <c r="A46907" s="1">
        <v>2080100409994</v>
      </c>
      <c r="B46907" t="s">
        <v>44137</v>
      </c>
    </row>
    <row r="46908" spans="1:2">
      <c r="A46908" s="1">
        <v>2080100410006</v>
      </c>
      <c r="B46908" t="s">
        <v>44138</v>
      </c>
    </row>
    <row r="46909" spans="1:2">
      <c r="A46909" s="1">
        <v>2080100410013</v>
      </c>
      <c r="B46909" t="s">
        <v>44139</v>
      </c>
    </row>
    <row r="46910" spans="1:2">
      <c r="A46910" s="1">
        <v>2080100410020</v>
      </c>
      <c r="B46910" t="s">
        <v>44140</v>
      </c>
    </row>
    <row r="46911" spans="1:2">
      <c r="A46911" s="1">
        <v>2080100410037</v>
      </c>
      <c r="B46911" t="s">
        <v>44141</v>
      </c>
    </row>
    <row r="46912" spans="1:2">
      <c r="A46912" s="1">
        <v>2080100410044</v>
      </c>
      <c r="B46912" t="s">
        <v>44142</v>
      </c>
    </row>
    <row r="46913" spans="1:2">
      <c r="A46913" s="1">
        <v>2080100410051</v>
      </c>
      <c r="B46913" t="s">
        <v>44143</v>
      </c>
    </row>
    <row r="46914" spans="1:2">
      <c r="A46914" s="1">
        <v>2080100410068</v>
      </c>
      <c r="B46914" t="s">
        <v>44144</v>
      </c>
    </row>
    <row r="46915" spans="1:2">
      <c r="A46915" s="1">
        <v>2080100410075</v>
      </c>
      <c r="B46915" t="s">
        <v>44145</v>
      </c>
    </row>
    <row r="46916" spans="1:2">
      <c r="A46916" s="1">
        <v>2080100410082</v>
      </c>
      <c r="B46916" t="s">
        <v>44146</v>
      </c>
    </row>
    <row r="46917" spans="1:2">
      <c r="A46917" s="1">
        <v>2080100410099</v>
      </c>
      <c r="B46917" t="s">
        <v>44147</v>
      </c>
    </row>
    <row r="46918" spans="1:2">
      <c r="A46918" s="1">
        <v>2080100410105</v>
      </c>
      <c r="B46918" t="s">
        <v>44148</v>
      </c>
    </row>
    <row r="46919" spans="1:2">
      <c r="A46919" s="1">
        <v>2080100410112</v>
      </c>
      <c r="B46919" t="s">
        <v>44149</v>
      </c>
    </row>
    <row r="46920" spans="1:2">
      <c r="A46920" s="1">
        <v>2080100410129</v>
      </c>
      <c r="B46920" t="s">
        <v>44150</v>
      </c>
    </row>
    <row r="46921" spans="1:2">
      <c r="A46921" s="1">
        <v>2080100410136</v>
      </c>
      <c r="B46921" t="s">
        <v>44151</v>
      </c>
    </row>
    <row r="46922" spans="1:2">
      <c r="A46922" s="1">
        <v>2080100410143</v>
      </c>
      <c r="B46922" t="s">
        <v>44152</v>
      </c>
    </row>
    <row r="46923" spans="1:2">
      <c r="A46923" s="1">
        <v>2080100410150</v>
      </c>
      <c r="B46923" t="s">
        <v>44153</v>
      </c>
    </row>
    <row r="46924" spans="1:2">
      <c r="A46924" s="1">
        <v>2080100410167</v>
      </c>
      <c r="B46924" t="s">
        <v>44154</v>
      </c>
    </row>
    <row r="46925" spans="1:2">
      <c r="A46925" s="1">
        <v>2080100410174</v>
      </c>
      <c r="B46925" t="s">
        <v>44155</v>
      </c>
    </row>
    <row r="46926" spans="1:2">
      <c r="A46926" s="1">
        <v>2080100410181</v>
      </c>
      <c r="B46926" t="s">
        <v>44156</v>
      </c>
    </row>
    <row r="46927" spans="1:2">
      <c r="A46927" s="1">
        <v>2080100410198</v>
      </c>
      <c r="B46927" t="s">
        <v>44157</v>
      </c>
    </row>
    <row r="46928" spans="1:2">
      <c r="A46928" s="1">
        <v>2080100410204</v>
      </c>
      <c r="B46928" t="s">
        <v>44158</v>
      </c>
    </row>
    <row r="46929" spans="1:2">
      <c r="A46929" s="1">
        <v>2080100410211</v>
      </c>
      <c r="B46929" t="s">
        <v>44159</v>
      </c>
    </row>
    <row r="46930" spans="1:2">
      <c r="A46930" s="1">
        <v>2080100410228</v>
      </c>
      <c r="B46930" t="s">
        <v>44160</v>
      </c>
    </row>
    <row r="46931" spans="1:2">
      <c r="A46931" s="1">
        <v>2080100410235</v>
      </c>
      <c r="B46931" t="s">
        <v>44161</v>
      </c>
    </row>
    <row r="46932" spans="1:2">
      <c r="A46932" s="1">
        <v>2080100410242</v>
      </c>
      <c r="B46932" t="s">
        <v>44162</v>
      </c>
    </row>
    <row r="46933" spans="1:2">
      <c r="A46933" s="1">
        <v>2080100410259</v>
      </c>
      <c r="B46933" t="s">
        <v>44163</v>
      </c>
    </row>
    <row r="46934" spans="1:2">
      <c r="A46934" s="1">
        <v>2080100410266</v>
      </c>
      <c r="B46934" t="s">
        <v>44164</v>
      </c>
    </row>
    <row r="46935" spans="1:2">
      <c r="A46935" s="1">
        <v>2080100410273</v>
      </c>
      <c r="B46935" t="s">
        <v>44165</v>
      </c>
    </row>
    <row r="46936" spans="1:2">
      <c r="A46936" s="1">
        <v>2080100410280</v>
      </c>
      <c r="B46936" t="s">
        <v>44166</v>
      </c>
    </row>
    <row r="46937" spans="1:2">
      <c r="A46937" s="1">
        <v>2080100410297</v>
      </c>
      <c r="B46937" t="s">
        <v>44167</v>
      </c>
    </row>
    <row r="46938" spans="1:2">
      <c r="A46938" s="1">
        <v>2080100410303</v>
      </c>
      <c r="B46938" t="s">
        <v>44168</v>
      </c>
    </row>
    <row r="46939" spans="1:2">
      <c r="A46939" s="1">
        <v>2080100410310</v>
      </c>
      <c r="B46939" t="s">
        <v>44169</v>
      </c>
    </row>
    <row r="46940" spans="1:2">
      <c r="A46940" s="1">
        <v>2080100410327</v>
      </c>
      <c r="B46940" t="s">
        <v>44170</v>
      </c>
    </row>
    <row r="46941" spans="1:2">
      <c r="A46941" s="1">
        <v>2080100410334</v>
      </c>
      <c r="B46941" t="s">
        <v>44171</v>
      </c>
    </row>
    <row r="46942" spans="1:2">
      <c r="A46942" s="1">
        <v>2080100410341</v>
      </c>
      <c r="B46942" t="s">
        <v>44172</v>
      </c>
    </row>
    <row r="46943" spans="1:2">
      <c r="A46943" s="1">
        <v>2080100410358</v>
      </c>
      <c r="B46943" t="s">
        <v>44173</v>
      </c>
    </row>
    <row r="46944" spans="1:2">
      <c r="A46944" s="1">
        <v>2080100410365</v>
      </c>
      <c r="B46944" t="s">
        <v>44174</v>
      </c>
    </row>
    <row r="46945" spans="1:2">
      <c r="A46945" s="1">
        <v>2080100410372</v>
      </c>
      <c r="B46945" t="s">
        <v>44175</v>
      </c>
    </row>
    <row r="46946" spans="1:2">
      <c r="A46946" s="1">
        <v>2080100410389</v>
      </c>
      <c r="B46946" t="s">
        <v>44176</v>
      </c>
    </row>
    <row r="46947" spans="1:2">
      <c r="A46947" s="1">
        <v>2080100410396</v>
      </c>
      <c r="B46947" t="s">
        <v>44177</v>
      </c>
    </row>
    <row r="46948" spans="1:2">
      <c r="A46948" s="1">
        <v>2080100410402</v>
      </c>
      <c r="B46948" t="s">
        <v>44178</v>
      </c>
    </row>
    <row r="46949" spans="1:2">
      <c r="A46949" s="1">
        <v>2080100410419</v>
      </c>
      <c r="B46949" t="s">
        <v>44179</v>
      </c>
    </row>
    <row r="46950" spans="1:2">
      <c r="A46950" s="1">
        <v>2080100410426</v>
      </c>
      <c r="B46950" t="s">
        <v>44180</v>
      </c>
    </row>
    <row r="46951" spans="1:2">
      <c r="A46951" s="1">
        <v>2080100410433</v>
      </c>
      <c r="B46951" t="s">
        <v>44181</v>
      </c>
    </row>
    <row r="46952" spans="1:2">
      <c r="A46952" s="1">
        <v>2080100410440</v>
      </c>
      <c r="B46952" t="s">
        <v>44182</v>
      </c>
    </row>
    <row r="46953" spans="1:2">
      <c r="A46953" s="1">
        <v>2080100410457</v>
      </c>
      <c r="B46953" t="s">
        <v>44183</v>
      </c>
    </row>
    <row r="46954" spans="1:2">
      <c r="A46954" s="1">
        <v>2080100410464</v>
      </c>
      <c r="B46954" t="s">
        <v>44184</v>
      </c>
    </row>
    <row r="46955" spans="1:2">
      <c r="A46955" s="1">
        <v>2080100410471</v>
      </c>
      <c r="B46955" t="s">
        <v>44185</v>
      </c>
    </row>
    <row r="46956" spans="1:2">
      <c r="A46956" s="1">
        <v>2080100410488</v>
      </c>
      <c r="B46956" t="s">
        <v>44186</v>
      </c>
    </row>
    <row r="46957" spans="1:2">
      <c r="A46957" s="1">
        <v>2080100410495</v>
      </c>
      <c r="B46957" t="s">
        <v>44187</v>
      </c>
    </row>
    <row r="46958" spans="1:2">
      <c r="A46958" s="1">
        <v>2080100410501</v>
      </c>
      <c r="B46958" t="s">
        <v>44188</v>
      </c>
    </row>
    <row r="46959" spans="1:2">
      <c r="A46959" s="1">
        <v>2080100410518</v>
      </c>
      <c r="B46959" t="s">
        <v>44189</v>
      </c>
    </row>
    <row r="46960" spans="1:2">
      <c r="A46960" s="1">
        <v>2080100410525</v>
      </c>
      <c r="B46960" t="s">
        <v>44000</v>
      </c>
    </row>
    <row r="46961" spans="1:2">
      <c r="A46961" s="1">
        <v>2080100410532</v>
      </c>
      <c r="B46961" t="s">
        <v>44000</v>
      </c>
    </row>
    <row r="46962" spans="1:2">
      <c r="A46962" s="1">
        <v>2080100410549</v>
      </c>
      <c r="B46962" t="s">
        <v>44190</v>
      </c>
    </row>
    <row r="46963" spans="1:2">
      <c r="A46963" s="1">
        <v>2080100410556</v>
      </c>
      <c r="B46963" t="s">
        <v>44191</v>
      </c>
    </row>
    <row r="46964" spans="1:2">
      <c r="A46964" s="1">
        <v>2080100410563</v>
      </c>
      <c r="B46964" t="s">
        <v>44192</v>
      </c>
    </row>
    <row r="46965" spans="1:2">
      <c r="A46965" s="1">
        <v>2080100410570</v>
      </c>
      <c r="B46965" t="s">
        <v>44193</v>
      </c>
    </row>
    <row r="46966" spans="1:2">
      <c r="A46966" s="1">
        <v>2080100410587</v>
      </c>
      <c r="B46966" t="s">
        <v>44194</v>
      </c>
    </row>
    <row r="46967" spans="1:2">
      <c r="A46967" s="1">
        <v>2080100410594</v>
      </c>
      <c r="B46967" t="s">
        <v>44195</v>
      </c>
    </row>
    <row r="46968" spans="1:2">
      <c r="A46968" s="1">
        <v>2080100410600</v>
      </c>
      <c r="B46968" t="s">
        <v>44196</v>
      </c>
    </row>
    <row r="46969" spans="1:2">
      <c r="A46969" s="1">
        <v>2080100410617</v>
      </c>
      <c r="B46969" t="s">
        <v>44197</v>
      </c>
    </row>
    <row r="46970" spans="1:2">
      <c r="A46970" s="1">
        <v>2080100410624</v>
      </c>
      <c r="B46970" t="s">
        <v>44198</v>
      </c>
    </row>
    <row r="46971" spans="1:2">
      <c r="A46971" s="1">
        <v>2080100410631</v>
      </c>
      <c r="B46971" t="s">
        <v>44199</v>
      </c>
    </row>
    <row r="46972" spans="1:2">
      <c r="A46972" s="1">
        <v>2080100410648</v>
      </c>
      <c r="B46972" t="s">
        <v>44200</v>
      </c>
    </row>
    <row r="46973" spans="1:2">
      <c r="A46973" s="1">
        <v>2080100410655</v>
      </c>
      <c r="B46973" t="s">
        <v>44201</v>
      </c>
    </row>
    <row r="46974" spans="1:2">
      <c r="A46974" s="1">
        <v>2080100410662</v>
      </c>
      <c r="B46974" t="s">
        <v>44202</v>
      </c>
    </row>
    <row r="46975" spans="1:2">
      <c r="A46975" s="1">
        <v>2080100410679</v>
      </c>
      <c r="B46975" t="s">
        <v>44203</v>
      </c>
    </row>
    <row r="46976" spans="1:2">
      <c r="A46976" s="1">
        <v>2080100410686</v>
      </c>
      <c r="B46976" t="s">
        <v>44204</v>
      </c>
    </row>
    <row r="46977" spans="1:2">
      <c r="A46977" s="1">
        <v>2080100410693</v>
      </c>
      <c r="B46977" t="s">
        <v>44205</v>
      </c>
    </row>
    <row r="46978" spans="1:2">
      <c r="A46978" s="1">
        <v>2080100410709</v>
      </c>
      <c r="B46978" t="s">
        <v>44206</v>
      </c>
    </row>
    <row r="46979" spans="1:2">
      <c r="A46979" s="1">
        <v>2080100410716</v>
      </c>
      <c r="B46979" t="s">
        <v>44207</v>
      </c>
    </row>
    <row r="46980" spans="1:2">
      <c r="A46980" s="1">
        <v>2080100410723</v>
      </c>
      <c r="B46980" t="s">
        <v>44208</v>
      </c>
    </row>
    <row r="46981" spans="1:2">
      <c r="A46981" s="1">
        <v>2080100410730</v>
      </c>
      <c r="B46981" t="s">
        <v>44209</v>
      </c>
    </row>
    <row r="46982" spans="1:2">
      <c r="A46982" s="1">
        <v>2080100410747</v>
      </c>
      <c r="B46982" t="s">
        <v>44210</v>
      </c>
    </row>
    <row r="46983" spans="1:2">
      <c r="A46983" s="1">
        <v>2080100410754</v>
      </c>
      <c r="B46983" t="s">
        <v>44211</v>
      </c>
    </row>
    <row r="46984" spans="1:2">
      <c r="A46984" s="1">
        <v>2080100410761</v>
      </c>
      <c r="B46984" t="s">
        <v>44212</v>
      </c>
    </row>
    <row r="46985" spans="1:2">
      <c r="A46985" s="1">
        <v>2080100410778</v>
      </c>
      <c r="B46985" t="s">
        <v>44213</v>
      </c>
    </row>
    <row r="46986" spans="1:2">
      <c r="A46986" s="1">
        <v>2080100410785</v>
      </c>
      <c r="B46986" t="s">
        <v>44214</v>
      </c>
    </row>
    <row r="46987" spans="1:2">
      <c r="A46987" s="1">
        <v>2080100410792</v>
      </c>
      <c r="B46987" t="s">
        <v>44215</v>
      </c>
    </row>
    <row r="46988" spans="1:2">
      <c r="A46988" s="1">
        <v>2080100410808</v>
      </c>
      <c r="B46988" t="s">
        <v>44216</v>
      </c>
    </row>
    <row r="46989" spans="1:2">
      <c r="A46989" s="1">
        <v>2080100410815</v>
      </c>
      <c r="B46989" t="s">
        <v>44217</v>
      </c>
    </row>
    <row r="46990" spans="1:2">
      <c r="A46990" s="1">
        <v>2080100410822</v>
      </c>
      <c r="B46990" t="s">
        <v>44218</v>
      </c>
    </row>
    <row r="46991" spans="1:2">
      <c r="A46991" s="1">
        <v>2080100410839</v>
      </c>
      <c r="B46991" t="s">
        <v>44219</v>
      </c>
    </row>
    <row r="46992" spans="1:2">
      <c r="A46992" s="1">
        <v>2080100410846</v>
      </c>
      <c r="B46992" t="s">
        <v>44220</v>
      </c>
    </row>
    <row r="46993" spans="1:2">
      <c r="A46993" s="1">
        <v>2080100410853</v>
      </c>
      <c r="B46993" t="s">
        <v>44221</v>
      </c>
    </row>
    <row r="46994" spans="1:2">
      <c r="A46994" s="1">
        <v>2080100410860</v>
      </c>
      <c r="B46994" t="s">
        <v>44222</v>
      </c>
    </row>
    <row r="46995" spans="1:2">
      <c r="A46995" s="1">
        <v>2080100410877</v>
      </c>
      <c r="B46995" t="s">
        <v>44223</v>
      </c>
    </row>
    <row r="46996" spans="1:2">
      <c r="A46996" s="1">
        <v>2080100410884</v>
      </c>
      <c r="B46996" t="s">
        <v>44224</v>
      </c>
    </row>
    <row r="46997" spans="1:2">
      <c r="A46997" s="1">
        <v>2080100410891</v>
      </c>
      <c r="B46997" t="s">
        <v>44225</v>
      </c>
    </row>
    <row r="46998" spans="1:2">
      <c r="A46998" s="1">
        <v>2080100410907</v>
      </c>
      <c r="B46998" t="s">
        <v>44226</v>
      </c>
    </row>
    <row r="46999" spans="1:2">
      <c r="A46999" s="1">
        <v>2080100410914</v>
      </c>
      <c r="B46999" t="s">
        <v>44227</v>
      </c>
    </row>
    <row r="47000" spans="1:2">
      <c r="A47000" s="1">
        <v>2080100410921</v>
      </c>
      <c r="B47000" t="s">
        <v>44228</v>
      </c>
    </row>
    <row r="47001" spans="1:2">
      <c r="A47001" s="1">
        <v>2080100410938</v>
      </c>
      <c r="B47001" t="s">
        <v>44229</v>
      </c>
    </row>
    <row r="47002" spans="1:2">
      <c r="A47002" s="1">
        <v>2080100410945</v>
      </c>
      <c r="B47002" t="s">
        <v>44230</v>
      </c>
    </row>
    <row r="47003" spans="1:2">
      <c r="A47003" s="1">
        <v>2080100410952</v>
      </c>
      <c r="B47003" t="s">
        <v>44231</v>
      </c>
    </row>
    <row r="47004" spans="1:2">
      <c r="A47004" s="1">
        <v>2080100410969</v>
      </c>
      <c r="B47004" t="s">
        <v>44232</v>
      </c>
    </row>
    <row r="47005" spans="1:2">
      <c r="A47005" s="1">
        <v>2080100410976</v>
      </c>
      <c r="B47005" t="s">
        <v>44233</v>
      </c>
    </row>
    <row r="47006" spans="1:2">
      <c r="A47006" s="1">
        <v>2080100410983</v>
      </c>
      <c r="B47006" t="s">
        <v>44234</v>
      </c>
    </row>
    <row r="47007" spans="1:2">
      <c r="A47007" s="1">
        <v>2080100410990</v>
      </c>
      <c r="B47007" t="s">
        <v>44235</v>
      </c>
    </row>
    <row r="47008" spans="1:2">
      <c r="A47008" s="1">
        <v>2080100411003</v>
      </c>
      <c r="B47008" t="s">
        <v>44236</v>
      </c>
    </row>
    <row r="47009" spans="1:2">
      <c r="A47009" s="1">
        <v>2080100411010</v>
      </c>
      <c r="B47009" t="s">
        <v>44237</v>
      </c>
    </row>
    <row r="47010" spans="1:2">
      <c r="A47010" s="1">
        <v>2080100411027</v>
      </c>
      <c r="B47010" t="s">
        <v>44238</v>
      </c>
    </row>
    <row r="47011" spans="1:2">
      <c r="A47011" s="1">
        <v>2080100411034</v>
      </c>
      <c r="B47011" t="s">
        <v>44239</v>
      </c>
    </row>
    <row r="47012" spans="1:2">
      <c r="A47012" s="1">
        <v>2080100411041</v>
      </c>
      <c r="B47012" t="s">
        <v>44240</v>
      </c>
    </row>
    <row r="47013" spans="1:2">
      <c r="A47013" s="1">
        <v>2080100411058</v>
      </c>
      <c r="B47013" t="s">
        <v>44241</v>
      </c>
    </row>
    <row r="47014" spans="1:2">
      <c r="A47014" s="1">
        <v>2080100411065</v>
      </c>
      <c r="B47014" t="s">
        <v>44242</v>
      </c>
    </row>
    <row r="47015" spans="1:2">
      <c r="A47015" s="1">
        <v>2080100411072</v>
      </c>
      <c r="B47015" t="s">
        <v>44243</v>
      </c>
    </row>
    <row r="47016" spans="1:2">
      <c r="A47016" s="1">
        <v>2080100411089</v>
      </c>
      <c r="B47016" t="s">
        <v>44244</v>
      </c>
    </row>
    <row r="47017" spans="1:2">
      <c r="A47017" s="1">
        <v>2080100411096</v>
      </c>
      <c r="B47017" t="s">
        <v>44245</v>
      </c>
    </row>
    <row r="47018" spans="1:2">
      <c r="A47018" s="1">
        <v>2080100411102</v>
      </c>
      <c r="B47018" t="s">
        <v>44246</v>
      </c>
    </row>
    <row r="47019" spans="1:2">
      <c r="A47019" s="1">
        <v>2080100411119</v>
      </c>
      <c r="B47019" t="s">
        <v>44247</v>
      </c>
    </row>
    <row r="47020" spans="1:2">
      <c r="A47020" s="1">
        <v>2080100411126</v>
      </c>
      <c r="B47020" t="s">
        <v>44248</v>
      </c>
    </row>
    <row r="47021" spans="1:2">
      <c r="A47021" s="1">
        <v>2080100411133</v>
      </c>
      <c r="B47021" t="s">
        <v>44249</v>
      </c>
    </row>
    <row r="47022" spans="1:2">
      <c r="A47022" s="1">
        <v>2080100411140</v>
      </c>
      <c r="B47022" t="s">
        <v>44250</v>
      </c>
    </row>
    <row r="47023" spans="1:2">
      <c r="A47023" s="1">
        <v>2080100411157</v>
      </c>
      <c r="B47023" t="s">
        <v>44251</v>
      </c>
    </row>
    <row r="47024" spans="1:2">
      <c r="A47024" s="1">
        <v>2080100411164</v>
      </c>
      <c r="B47024" t="s">
        <v>44252</v>
      </c>
    </row>
    <row r="47025" spans="1:2">
      <c r="A47025" s="1">
        <v>2080100411171</v>
      </c>
      <c r="B47025" t="s">
        <v>44253</v>
      </c>
    </row>
    <row r="47026" spans="1:2">
      <c r="A47026" s="1">
        <v>2080100411188</v>
      </c>
      <c r="B47026" t="s">
        <v>44254</v>
      </c>
    </row>
    <row r="47027" spans="1:2">
      <c r="A47027" s="1">
        <v>2080100411195</v>
      </c>
      <c r="B47027" t="s">
        <v>44255</v>
      </c>
    </row>
    <row r="47028" spans="1:2">
      <c r="A47028" s="1">
        <v>2080100411201</v>
      </c>
      <c r="B47028" t="s">
        <v>44256</v>
      </c>
    </row>
    <row r="47029" spans="1:2">
      <c r="A47029" s="1">
        <v>2080100411218</v>
      </c>
      <c r="B47029" t="s">
        <v>44257</v>
      </c>
    </row>
    <row r="47030" spans="1:2">
      <c r="A47030" s="1">
        <v>2080100411225</v>
      </c>
      <c r="B47030" t="s">
        <v>44258</v>
      </c>
    </row>
    <row r="47031" spans="1:2">
      <c r="A47031" s="1">
        <v>2080100411232</v>
      </c>
      <c r="B47031" t="s">
        <v>44259</v>
      </c>
    </row>
    <row r="47032" spans="1:2">
      <c r="A47032" s="1">
        <v>2080100411249</v>
      </c>
      <c r="B47032" t="s">
        <v>44260</v>
      </c>
    </row>
    <row r="47033" spans="1:2">
      <c r="A47033" s="1">
        <v>2080100411256</v>
      </c>
      <c r="B47033" t="s">
        <v>44261</v>
      </c>
    </row>
    <row r="47034" spans="1:2">
      <c r="A47034" s="1">
        <v>2080100411263</v>
      </c>
      <c r="B47034" t="s">
        <v>44262</v>
      </c>
    </row>
    <row r="47035" spans="1:2">
      <c r="A47035" s="1">
        <v>2080100411270</v>
      </c>
      <c r="B47035" t="s">
        <v>44263</v>
      </c>
    </row>
    <row r="47036" spans="1:2">
      <c r="A47036" s="1">
        <v>2080100411287</v>
      </c>
      <c r="B47036" t="s">
        <v>44264</v>
      </c>
    </row>
    <row r="47037" spans="1:2">
      <c r="A47037" s="1">
        <v>2080100411294</v>
      </c>
      <c r="B47037" t="s">
        <v>44265</v>
      </c>
    </row>
    <row r="47038" spans="1:2">
      <c r="A47038" s="1">
        <v>2080100411300</v>
      </c>
      <c r="B47038" t="s">
        <v>44266</v>
      </c>
    </row>
    <row r="47039" spans="1:2">
      <c r="A47039" s="1">
        <v>2080100411317</v>
      </c>
      <c r="B47039" t="s">
        <v>44267</v>
      </c>
    </row>
    <row r="47040" spans="1:2">
      <c r="A47040" s="1">
        <v>2080100411324</v>
      </c>
      <c r="B47040" t="s">
        <v>44268</v>
      </c>
    </row>
    <row r="47041" spans="1:2">
      <c r="A47041" s="1">
        <v>2080100411331</v>
      </c>
      <c r="B47041" t="s">
        <v>44269</v>
      </c>
    </row>
    <row r="47042" spans="1:2">
      <c r="A47042" s="1">
        <v>2080100411348</v>
      </c>
      <c r="B47042" t="s">
        <v>44270</v>
      </c>
    </row>
    <row r="47043" spans="1:2">
      <c r="A47043" s="1">
        <v>2080100411355</v>
      </c>
      <c r="B47043" t="s">
        <v>44271</v>
      </c>
    </row>
    <row r="47044" spans="1:2">
      <c r="A47044" s="1">
        <v>2080100411362</v>
      </c>
      <c r="B47044" t="s">
        <v>44272</v>
      </c>
    </row>
    <row r="47045" spans="1:2">
      <c r="A47045" s="1">
        <v>2080100411379</v>
      </c>
      <c r="B47045" t="s">
        <v>44273</v>
      </c>
    </row>
    <row r="47046" spans="1:2">
      <c r="A47046" s="1">
        <v>2080100411386</v>
      </c>
      <c r="B47046" t="s">
        <v>44274</v>
      </c>
    </row>
    <row r="47047" spans="1:2">
      <c r="A47047" s="1">
        <v>2080100411393</v>
      </c>
      <c r="B47047" t="s">
        <v>44275</v>
      </c>
    </row>
    <row r="47048" spans="1:2">
      <c r="A47048" s="1">
        <v>2080100411409</v>
      </c>
      <c r="B47048" t="s">
        <v>44276</v>
      </c>
    </row>
    <row r="47049" spans="1:2">
      <c r="A47049" s="1">
        <v>2080100411416</v>
      </c>
      <c r="B47049" t="s">
        <v>44277</v>
      </c>
    </row>
    <row r="47050" spans="1:2">
      <c r="A47050" s="1">
        <v>2080100411423</v>
      </c>
      <c r="B47050" t="s">
        <v>44278</v>
      </c>
    </row>
    <row r="47051" spans="1:2">
      <c r="A47051" s="1">
        <v>2080100411430</v>
      </c>
      <c r="B47051" t="s">
        <v>44279</v>
      </c>
    </row>
    <row r="47052" spans="1:2">
      <c r="A47052" s="1">
        <v>2080100411447</v>
      </c>
      <c r="B47052" t="s">
        <v>44280</v>
      </c>
    </row>
    <row r="47053" spans="1:2">
      <c r="A47053" s="1">
        <v>2080100411454</v>
      </c>
      <c r="B47053" t="s">
        <v>44281</v>
      </c>
    </row>
    <row r="47054" spans="1:2">
      <c r="A47054" s="1">
        <v>2080100411461</v>
      </c>
      <c r="B47054" t="s">
        <v>44282</v>
      </c>
    </row>
    <row r="47055" spans="1:2">
      <c r="A47055" s="1">
        <v>2080100411478</v>
      </c>
      <c r="B47055" t="s">
        <v>44283</v>
      </c>
    </row>
    <row r="47056" spans="1:2">
      <c r="A47056" s="1">
        <v>2080100411485</v>
      </c>
      <c r="B47056" t="s">
        <v>44284</v>
      </c>
    </row>
    <row r="47057" spans="1:2">
      <c r="A47057" s="1">
        <v>2080100411492</v>
      </c>
      <c r="B47057" t="s">
        <v>44285</v>
      </c>
    </row>
    <row r="47058" spans="1:2">
      <c r="A47058" s="1">
        <v>2080100411508</v>
      </c>
      <c r="B47058" t="s">
        <v>44286</v>
      </c>
    </row>
    <row r="47059" spans="1:2">
      <c r="A47059" s="1">
        <v>2080100411515</v>
      </c>
      <c r="B47059" t="s">
        <v>44287</v>
      </c>
    </row>
    <row r="47060" spans="1:2">
      <c r="A47060" s="1">
        <v>2080100411522</v>
      </c>
      <c r="B47060" t="s">
        <v>44288</v>
      </c>
    </row>
    <row r="47061" spans="1:2">
      <c r="A47061" s="1">
        <v>2080100411539</v>
      </c>
      <c r="B47061" t="s">
        <v>44289</v>
      </c>
    </row>
    <row r="47062" spans="1:2">
      <c r="A47062" s="1">
        <v>2080100411546</v>
      </c>
      <c r="B47062" t="s">
        <v>44290</v>
      </c>
    </row>
    <row r="47063" spans="1:2">
      <c r="A47063" s="1">
        <v>2080100411553</v>
      </c>
      <c r="B47063" t="s">
        <v>44291</v>
      </c>
    </row>
    <row r="47064" spans="1:2">
      <c r="A47064" s="1">
        <v>2080100411560</v>
      </c>
      <c r="B47064" t="s">
        <v>44292</v>
      </c>
    </row>
    <row r="47065" spans="1:2">
      <c r="A47065" s="1">
        <v>2080100411577</v>
      </c>
      <c r="B47065" t="s">
        <v>44293</v>
      </c>
    </row>
    <row r="47066" spans="1:2">
      <c r="A47066" s="1">
        <v>2080100411584</v>
      </c>
      <c r="B47066" t="s">
        <v>44294</v>
      </c>
    </row>
    <row r="47067" spans="1:2">
      <c r="A47067" s="1">
        <v>2080100411591</v>
      </c>
      <c r="B47067" t="s">
        <v>44295</v>
      </c>
    </row>
    <row r="47068" spans="1:2">
      <c r="A47068" s="1">
        <v>2080100411607</v>
      </c>
      <c r="B47068" t="s">
        <v>44296</v>
      </c>
    </row>
    <row r="47069" spans="1:2">
      <c r="A47069" s="1">
        <v>2080100411614</v>
      </c>
      <c r="B47069" t="s">
        <v>44297</v>
      </c>
    </row>
    <row r="47070" spans="1:2">
      <c r="A47070" s="1">
        <v>2080100411621</v>
      </c>
      <c r="B47070" t="s">
        <v>44298</v>
      </c>
    </row>
    <row r="47071" spans="1:2">
      <c r="A47071" s="1">
        <v>2080100411638</v>
      </c>
      <c r="B47071" t="s">
        <v>44299</v>
      </c>
    </row>
    <row r="47072" spans="1:2">
      <c r="A47072" s="1">
        <v>2080100411645</v>
      </c>
      <c r="B47072" t="s">
        <v>44300</v>
      </c>
    </row>
    <row r="47073" spans="1:2">
      <c r="A47073" s="1">
        <v>2080100411652</v>
      </c>
      <c r="B47073" t="s">
        <v>44301</v>
      </c>
    </row>
    <row r="47074" spans="1:2">
      <c r="A47074" s="1">
        <v>2080100411669</v>
      </c>
      <c r="B47074" t="s">
        <v>44302</v>
      </c>
    </row>
    <row r="47075" spans="1:2">
      <c r="A47075" s="1">
        <v>2080100411676</v>
      </c>
      <c r="B47075" t="s">
        <v>44303</v>
      </c>
    </row>
    <row r="47076" spans="1:2">
      <c r="A47076" s="1">
        <v>2080100411683</v>
      </c>
      <c r="B47076" t="s">
        <v>44304</v>
      </c>
    </row>
    <row r="47077" spans="1:2">
      <c r="A47077" s="1">
        <v>2080100411690</v>
      </c>
      <c r="B47077" t="s">
        <v>44305</v>
      </c>
    </row>
    <row r="47078" spans="1:2">
      <c r="A47078" s="1">
        <v>2080100411706</v>
      </c>
      <c r="B47078" t="s">
        <v>44306</v>
      </c>
    </row>
    <row r="47079" spans="1:2">
      <c r="A47079" s="1">
        <v>2080100411713</v>
      </c>
      <c r="B47079" t="s">
        <v>44307</v>
      </c>
    </row>
    <row r="47080" spans="1:2">
      <c r="A47080" s="1">
        <v>2080100411720</v>
      </c>
      <c r="B47080" t="s">
        <v>44308</v>
      </c>
    </row>
    <row r="47081" spans="1:2">
      <c r="A47081" s="1">
        <v>2080100411737</v>
      </c>
      <c r="B47081" t="s">
        <v>44309</v>
      </c>
    </row>
    <row r="47082" spans="1:2">
      <c r="A47082" s="1">
        <v>2080100411744</v>
      </c>
      <c r="B47082" t="s">
        <v>44310</v>
      </c>
    </row>
    <row r="47083" spans="1:2">
      <c r="A47083" s="1">
        <v>2080100411751</v>
      </c>
      <c r="B47083" t="s">
        <v>44311</v>
      </c>
    </row>
    <row r="47084" spans="1:2">
      <c r="A47084" s="1">
        <v>2080100411768</v>
      </c>
      <c r="B47084" t="s">
        <v>44312</v>
      </c>
    </row>
    <row r="47085" spans="1:2">
      <c r="A47085" s="1">
        <v>2080100411775</v>
      </c>
      <c r="B47085" t="s">
        <v>44313</v>
      </c>
    </row>
    <row r="47086" spans="1:2">
      <c r="A47086" s="1">
        <v>2080100411782</v>
      </c>
      <c r="B47086" t="s">
        <v>44314</v>
      </c>
    </row>
    <row r="47087" spans="1:2">
      <c r="A47087" s="1">
        <v>2080100411799</v>
      </c>
      <c r="B47087" t="s">
        <v>44315</v>
      </c>
    </row>
    <row r="47088" spans="1:2">
      <c r="A47088" s="1">
        <v>2080100411805</v>
      </c>
      <c r="B47088" t="s">
        <v>44316</v>
      </c>
    </row>
    <row r="47089" spans="1:2">
      <c r="A47089" s="1">
        <v>2080100411812</v>
      </c>
      <c r="B47089" t="s">
        <v>44317</v>
      </c>
    </row>
    <row r="47090" spans="1:2">
      <c r="A47090" s="1">
        <v>2080100411829</v>
      </c>
      <c r="B47090" t="s">
        <v>44318</v>
      </c>
    </row>
    <row r="47091" spans="1:2">
      <c r="A47091" s="1">
        <v>2080100411836</v>
      </c>
      <c r="B47091" t="s">
        <v>44319</v>
      </c>
    </row>
    <row r="47092" spans="1:2">
      <c r="A47092" s="1">
        <v>2080100411843</v>
      </c>
      <c r="B47092" t="s">
        <v>44320</v>
      </c>
    </row>
    <row r="47093" spans="1:2">
      <c r="A47093" s="1">
        <v>2080100411850</v>
      </c>
      <c r="B47093" t="s">
        <v>44321</v>
      </c>
    </row>
    <row r="47094" spans="1:2">
      <c r="A47094" s="1">
        <v>2080100411867</v>
      </c>
      <c r="B47094" t="s">
        <v>44322</v>
      </c>
    </row>
    <row r="47095" spans="1:2">
      <c r="A47095" s="1">
        <v>2080100411874</v>
      </c>
      <c r="B47095" t="s">
        <v>44323</v>
      </c>
    </row>
    <row r="47096" spans="1:2">
      <c r="A47096" s="1">
        <v>2080100411881</v>
      </c>
      <c r="B47096" t="s">
        <v>44324</v>
      </c>
    </row>
    <row r="47097" spans="1:2">
      <c r="A47097" s="1">
        <v>2080100411898</v>
      </c>
      <c r="B47097" t="s">
        <v>44325</v>
      </c>
    </row>
    <row r="47098" spans="1:2">
      <c r="A47098" s="1">
        <v>2080100411904</v>
      </c>
      <c r="B47098" t="s">
        <v>44326</v>
      </c>
    </row>
    <row r="47099" spans="1:2">
      <c r="A47099" s="1">
        <v>2080100411911</v>
      </c>
      <c r="B47099" t="s">
        <v>44327</v>
      </c>
    </row>
    <row r="47100" spans="1:2">
      <c r="A47100" s="1">
        <v>2080100411928</v>
      </c>
      <c r="B47100" t="s">
        <v>44328</v>
      </c>
    </row>
    <row r="47101" spans="1:2">
      <c r="A47101" s="1">
        <v>2080100411935</v>
      </c>
      <c r="B47101" t="s">
        <v>44329</v>
      </c>
    </row>
    <row r="47102" spans="1:2">
      <c r="A47102" s="1">
        <v>2080100411942</v>
      </c>
      <c r="B47102" t="s">
        <v>44330</v>
      </c>
    </row>
    <row r="47103" spans="1:2">
      <c r="A47103" s="1">
        <v>2080100411959</v>
      </c>
      <c r="B47103" t="s">
        <v>44331</v>
      </c>
    </row>
    <row r="47104" spans="1:2">
      <c r="A47104" s="1">
        <v>2080100411966</v>
      </c>
      <c r="B47104" t="s">
        <v>44332</v>
      </c>
    </row>
    <row r="47105" spans="1:2">
      <c r="A47105" s="1">
        <v>2080100411973</v>
      </c>
      <c r="B47105" t="s">
        <v>44333</v>
      </c>
    </row>
    <row r="47106" spans="1:2">
      <c r="A47106" s="1">
        <v>2080100411980</v>
      </c>
      <c r="B47106" t="s">
        <v>44334</v>
      </c>
    </row>
    <row r="47107" spans="1:2">
      <c r="A47107" s="1">
        <v>2080100411997</v>
      </c>
      <c r="B47107" t="s">
        <v>44335</v>
      </c>
    </row>
    <row r="47108" spans="1:2">
      <c r="A47108" s="1">
        <v>2080100412000</v>
      </c>
      <c r="B47108" t="s">
        <v>44336</v>
      </c>
    </row>
    <row r="47109" spans="1:2">
      <c r="A47109" s="1">
        <v>2080100412017</v>
      </c>
      <c r="B47109" t="s">
        <v>44337</v>
      </c>
    </row>
    <row r="47110" spans="1:2">
      <c r="A47110" s="1">
        <v>2080100412024</v>
      </c>
      <c r="B47110" t="s">
        <v>44338</v>
      </c>
    </row>
    <row r="47111" spans="1:2">
      <c r="A47111" s="1">
        <v>2080100412031</v>
      </c>
      <c r="B47111" t="s">
        <v>44339</v>
      </c>
    </row>
    <row r="47112" spans="1:2">
      <c r="A47112" s="1">
        <v>2080100412048</v>
      </c>
      <c r="B47112" t="s">
        <v>44340</v>
      </c>
    </row>
    <row r="47113" spans="1:2">
      <c r="A47113" s="1">
        <v>2080100412055</v>
      </c>
      <c r="B47113" t="s">
        <v>44341</v>
      </c>
    </row>
    <row r="47114" spans="1:2">
      <c r="A47114" s="1">
        <v>2080100412062</v>
      </c>
      <c r="B47114" t="s">
        <v>44342</v>
      </c>
    </row>
    <row r="47115" spans="1:2">
      <c r="A47115" s="1">
        <v>2080100412079</v>
      </c>
      <c r="B47115" t="s">
        <v>44343</v>
      </c>
    </row>
    <row r="47116" spans="1:2">
      <c r="A47116" s="1">
        <v>2080100412086</v>
      </c>
      <c r="B47116" t="s">
        <v>44344</v>
      </c>
    </row>
    <row r="47117" spans="1:2">
      <c r="A47117" s="1">
        <v>2080100412093</v>
      </c>
      <c r="B47117" t="s">
        <v>44345</v>
      </c>
    </row>
    <row r="47118" spans="1:2">
      <c r="A47118" s="1">
        <v>2080100412109</v>
      </c>
      <c r="B47118" t="s">
        <v>44346</v>
      </c>
    </row>
    <row r="47119" spans="1:2">
      <c r="A47119" s="1">
        <v>2080100412116</v>
      </c>
      <c r="B47119" t="s">
        <v>44347</v>
      </c>
    </row>
    <row r="47120" spans="1:2">
      <c r="A47120" s="1">
        <v>2080100412123</v>
      </c>
      <c r="B47120" t="s">
        <v>44348</v>
      </c>
    </row>
    <row r="47121" spans="1:2">
      <c r="A47121" s="1">
        <v>2080100412130</v>
      </c>
      <c r="B47121" t="s">
        <v>44349</v>
      </c>
    </row>
    <row r="47122" spans="1:2">
      <c r="A47122" s="1">
        <v>2080100412147</v>
      </c>
      <c r="B47122" t="s">
        <v>44350</v>
      </c>
    </row>
    <row r="47123" spans="1:2">
      <c r="A47123" s="1">
        <v>2080100412154</v>
      </c>
      <c r="B47123" t="s">
        <v>44351</v>
      </c>
    </row>
    <row r="47124" spans="1:2">
      <c r="A47124" s="1">
        <v>2080100412161</v>
      </c>
      <c r="B47124" t="s">
        <v>44352</v>
      </c>
    </row>
    <row r="47125" spans="1:2">
      <c r="A47125" s="1">
        <v>2080100412178</v>
      </c>
      <c r="B47125" t="s">
        <v>44353</v>
      </c>
    </row>
    <row r="47126" spans="1:2">
      <c r="A47126" s="1">
        <v>2080100412185</v>
      </c>
      <c r="B47126" t="s">
        <v>44354</v>
      </c>
    </row>
    <row r="47127" spans="1:2">
      <c r="A47127" s="1">
        <v>2080100412192</v>
      </c>
      <c r="B47127" t="s">
        <v>44355</v>
      </c>
    </row>
    <row r="47128" spans="1:2">
      <c r="A47128" s="1">
        <v>2080100412208</v>
      </c>
      <c r="B47128" t="s">
        <v>44356</v>
      </c>
    </row>
    <row r="47129" spans="1:2">
      <c r="A47129" s="1">
        <v>2080100412215</v>
      </c>
      <c r="B47129" t="s">
        <v>44357</v>
      </c>
    </row>
    <row r="47130" spans="1:2">
      <c r="A47130" s="1">
        <v>2080100412222</v>
      </c>
      <c r="B47130" t="s">
        <v>44358</v>
      </c>
    </row>
    <row r="47131" spans="1:2">
      <c r="A47131" s="1">
        <v>2080100412239</v>
      </c>
      <c r="B47131" t="s">
        <v>44359</v>
      </c>
    </row>
    <row r="47132" spans="1:2">
      <c r="A47132" s="1">
        <v>2080100412246</v>
      </c>
      <c r="B47132" t="s">
        <v>44360</v>
      </c>
    </row>
    <row r="47133" spans="1:2">
      <c r="A47133" s="1">
        <v>2080100412253</v>
      </c>
      <c r="B47133" t="s">
        <v>44361</v>
      </c>
    </row>
    <row r="47134" spans="1:2">
      <c r="A47134" s="1">
        <v>2080100412260</v>
      </c>
      <c r="B47134" t="s">
        <v>44362</v>
      </c>
    </row>
    <row r="47135" spans="1:2">
      <c r="A47135" s="1">
        <v>2080100412277</v>
      </c>
      <c r="B47135" t="s">
        <v>44363</v>
      </c>
    </row>
    <row r="47136" spans="1:2">
      <c r="A47136" s="1">
        <v>2080100412284</v>
      </c>
      <c r="B47136" t="s">
        <v>44364</v>
      </c>
    </row>
    <row r="47137" spans="1:2">
      <c r="A47137" s="1">
        <v>2080100412291</v>
      </c>
      <c r="B47137" t="s">
        <v>44365</v>
      </c>
    </row>
    <row r="47138" spans="1:2">
      <c r="A47138" s="1">
        <v>2080100412307</v>
      </c>
      <c r="B47138" t="s">
        <v>44366</v>
      </c>
    </row>
    <row r="47139" spans="1:2">
      <c r="A47139" s="1">
        <v>2080100412314</v>
      </c>
      <c r="B47139" t="s">
        <v>44367</v>
      </c>
    </row>
    <row r="47140" spans="1:2">
      <c r="A47140" s="1">
        <v>2080100412321</v>
      </c>
      <c r="B47140" t="s">
        <v>44368</v>
      </c>
    </row>
    <row r="47141" spans="1:2">
      <c r="A47141" s="1">
        <v>2080100412338</v>
      </c>
      <c r="B47141" t="s">
        <v>44369</v>
      </c>
    </row>
    <row r="47142" spans="1:2">
      <c r="A47142" s="1">
        <v>2080100412345</v>
      </c>
      <c r="B47142" t="s">
        <v>44370</v>
      </c>
    </row>
    <row r="47143" spans="1:2">
      <c r="A47143" s="1">
        <v>2080100412352</v>
      </c>
      <c r="B47143" t="s">
        <v>44371</v>
      </c>
    </row>
    <row r="47144" spans="1:2">
      <c r="A47144" s="1">
        <v>2080100412369</v>
      </c>
      <c r="B47144" t="s">
        <v>44372</v>
      </c>
    </row>
    <row r="47145" spans="1:2">
      <c r="A47145" s="1">
        <v>2080100412376</v>
      </c>
      <c r="B47145" t="s">
        <v>44373</v>
      </c>
    </row>
    <row r="47146" spans="1:2">
      <c r="A47146" s="1">
        <v>2080100412383</v>
      </c>
      <c r="B47146" t="s">
        <v>44374</v>
      </c>
    </row>
    <row r="47147" spans="1:2">
      <c r="A47147" s="1">
        <v>2080100412390</v>
      </c>
      <c r="B47147" t="s">
        <v>44375</v>
      </c>
    </row>
    <row r="47148" spans="1:2">
      <c r="A47148" s="1">
        <v>2080100412406</v>
      </c>
      <c r="B47148" t="s">
        <v>44376</v>
      </c>
    </row>
    <row r="47149" spans="1:2">
      <c r="A47149" s="1">
        <v>2080100412413</v>
      </c>
      <c r="B47149" t="s">
        <v>44377</v>
      </c>
    </row>
    <row r="47150" spans="1:2">
      <c r="A47150" s="1">
        <v>2080100412420</v>
      </c>
      <c r="B47150" t="s">
        <v>44378</v>
      </c>
    </row>
    <row r="47151" spans="1:2">
      <c r="A47151" s="1">
        <v>2080100412437</v>
      </c>
      <c r="B47151" t="s">
        <v>44379</v>
      </c>
    </row>
    <row r="47152" spans="1:2">
      <c r="A47152" s="1">
        <v>2080100412444</v>
      </c>
      <c r="B47152" t="s">
        <v>44380</v>
      </c>
    </row>
    <row r="47153" spans="1:2">
      <c r="A47153" s="1">
        <v>2080100412451</v>
      </c>
      <c r="B47153" t="s">
        <v>44381</v>
      </c>
    </row>
    <row r="47154" spans="1:2">
      <c r="A47154" s="1">
        <v>2080100412468</v>
      </c>
      <c r="B47154" t="s">
        <v>44382</v>
      </c>
    </row>
    <row r="47155" spans="1:2">
      <c r="A47155" s="1">
        <v>2080100412475</v>
      </c>
      <c r="B47155" t="s">
        <v>44383</v>
      </c>
    </row>
    <row r="47156" spans="1:2">
      <c r="A47156" s="1">
        <v>2080100412482</v>
      </c>
      <c r="B47156" t="s">
        <v>44384</v>
      </c>
    </row>
    <row r="47157" spans="1:2">
      <c r="A47157" s="1">
        <v>2080100412499</v>
      </c>
      <c r="B47157" t="s">
        <v>44385</v>
      </c>
    </row>
    <row r="47158" spans="1:2">
      <c r="A47158" s="1">
        <v>2080100412505</v>
      </c>
      <c r="B47158" t="s">
        <v>44386</v>
      </c>
    </row>
    <row r="47159" spans="1:2">
      <c r="A47159" s="1">
        <v>2080100412512</v>
      </c>
      <c r="B47159" t="s">
        <v>44387</v>
      </c>
    </row>
    <row r="47160" spans="1:2">
      <c r="A47160" s="1">
        <v>2080100412529</v>
      </c>
      <c r="B47160" t="s">
        <v>44388</v>
      </c>
    </row>
    <row r="47161" spans="1:2">
      <c r="A47161" s="1">
        <v>2080100412536</v>
      </c>
      <c r="B47161" t="s">
        <v>44389</v>
      </c>
    </row>
    <row r="47162" spans="1:2">
      <c r="A47162" s="1">
        <v>2080100412543</v>
      </c>
      <c r="B47162" t="s">
        <v>44390</v>
      </c>
    </row>
    <row r="47163" spans="1:2">
      <c r="A47163" s="1">
        <v>2080100412550</v>
      </c>
      <c r="B47163" t="s">
        <v>44391</v>
      </c>
    </row>
    <row r="47164" spans="1:2">
      <c r="A47164" s="1">
        <v>2080100412567</v>
      </c>
      <c r="B47164" t="s">
        <v>44392</v>
      </c>
    </row>
    <row r="47165" spans="1:2">
      <c r="A47165" s="1">
        <v>2080100412574</v>
      </c>
      <c r="B47165" t="s">
        <v>44393</v>
      </c>
    </row>
    <row r="47166" spans="1:2">
      <c r="A47166" s="1">
        <v>2080100412581</v>
      </c>
      <c r="B47166" t="s">
        <v>44394</v>
      </c>
    </row>
    <row r="47167" spans="1:2">
      <c r="A47167" s="1">
        <v>2080100412598</v>
      </c>
      <c r="B47167" t="s">
        <v>44395</v>
      </c>
    </row>
    <row r="47168" spans="1:2">
      <c r="A47168" s="1">
        <v>2080100412604</v>
      </c>
      <c r="B47168" t="s">
        <v>44396</v>
      </c>
    </row>
    <row r="47169" spans="1:2">
      <c r="A47169" s="1">
        <v>2080100412611</v>
      </c>
      <c r="B47169" t="s">
        <v>44397</v>
      </c>
    </row>
    <row r="47170" spans="1:2">
      <c r="A47170" s="1">
        <v>2080100412628</v>
      </c>
      <c r="B47170" t="s">
        <v>44398</v>
      </c>
    </row>
    <row r="47171" spans="1:2">
      <c r="A47171" s="1">
        <v>2080100412635</v>
      </c>
      <c r="B47171" t="s">
        <v>44399</v>
      </c>
    </row>
    <row r="47172" spans="1:2">
      <c r="A47172" s="1">
        <v>2080100412642</v>
      </c>
      <c r="B47172" t="s">
        <v>44400</v>
      </c>
    </row>
    <row r="47173" spans="1:2">
      <c r="A47173" s="1">
        <v>2080100412659</v>
      </c>
      <c r="B47173" t="s">
        <v>44401</v>
      </c>
    </row>
    <row r="47174" spans="1:2">
      <c r="A47174" s="1">
        <v>2080100412666</v>
      </c>
      <c r="B47174" t="s">
        <v>44402</v>
      </c>
    </row>
    <row r="47175" spans="1:2">
      <c r="A47175" s="1">
        <v>2080100412673</v>
      </c>
      <c r="B47175" t="s">
        <v>44403</v>
      </c>
    </row>
    <row r="47176" spans="1:2">
      <c r="A47176" s="1">
        <v>2080100412680</v>
      </c>
      <c r="B47176" t="s">
        <v>44404</v>
      </c>
    </row>
    <row r="47177" spans="1:2">
      <c r="A47177" s="1">
        <v>2080100412697</v>
      </c>
      <c r="B47177" t="s">
        <v>44405</v>
      </c>
    </row>
    <row r="47178" spans="1:2">
      <c r="A47178" s="1">
        <v>2080100412703</v>
      </c>
      <c r="B47178" t="s">
        <v>44406</v>
      </c>
    </row>
    <row r="47179" spans="1:2">
      <c r="A47179" s="1">
        <v>2080100412710</v>
      </c>
      <c r="B47179" t="s">
        <v>44407</v>
      </c>
    </row>
    <row r="47180" spans="1:2">
      <c r="A47180" s="1">
        <v>2080100412727</v>
      </c>
      <c r="B47180" t="s">
        <v>44408</v>
      </c>
    </row>
    <row r="47181" spans="1:2">
      <c r="A47181" s="1">
        <v>2080100412734</v>
      </c>
      <c r="B47181" t="s">
        <v>44409</v>
      </c>
    </row>
    <row r="47182" spans="1:2">
      <c r="A47182" s="1">
        <v>2080100412741</v>
      </c>
      <c r="B47182" t="s">
        <v>44410</v>
      </c>
    </row>
    <row r="47183" spans="1:2">
      <c r="A47183" s="1">
        <v>2080100412758</v>
      </c>
      <c r="B47183" t="s">
        <v>44411</v>
      </c>
    </row>
    <row r="47184" spans="1:2">
      <c r="A47184" s="1">
        <v>2080100412765</v>
      </c>
      <c r="B47184" t="s">
        <v>44412</v>
      </c>
    </row>
    <row r="47185" spans="1:2">
      <c r="A47185" s="1">
        <v>2080100412772</v>
      </c>
      <c r="B47185" t="s">
        <v>44413</v>
      </c>
    </row>
    <row r="47186" spans="1:2">
      <c r="A47186" s="1">
        <v>2080100412789</v>
      </c>
      <c r="B47186" t="s">
        <v>44414</v>
      </c>
    </row>
    <row r="47187" spans="1:2">
      <c r="A47187" s="1">
        <v>2080100412796</v>
      </c>
      <c r="B47187" t="s">
        <v>44415</v>
      </c>
    </row>
    <row r="47188" spans="1:2">
      <c r="A47188" s="1">
        <v>2080100412802</v>
      </c>
      <c r="B47188" t="s">
        <v>44416</v>
      </c>
    </row>
    <row r="47189" spans="1:2">
      <c r="A47189" s="1">
        <v>2080100412819</v>
      </c>
      <c r="B47189" t="s">
        <v>44417</v>
      </c>
    </row>
    <row r="47190" spans="1:2">
      <c r="A47190" s="1">
        <v>2080100412826</v>
      </c>
      <c r="B47190" t="s">
        <v>44418</v>
      </c>
    </row>
    <row r="47191" spans="1:2">
      <c r="A47191" s="1">
        <v>2080100412833</v>
      </c>
      <c r="B47191" t="s">
        <v>44419</v>
      </c>
    </row>
    <row r="47192" spans="1:2">
      <c r="A47192" s="1">
        <v>2080100412840</v>
      </c>
      <c r="B47192" t="s">
        <v>44420</v>
      </c>
    </row>
    <row r="47193" spans="1:2">
      <c r="A47193" s="1">
        <v>2080100412857</v>
      </c>
      <c r="B47193" t="s">
        <v>44421</v>
      </c>
    </row>
    <row r="47194" spans="1:2">
      <c r="A47194" s="1">
        <v>2080100412864</v>
      </c>
      <c r="B47194" t="s">
        <v>44422</v>
      </c>
    </row>
    <row r="47195" spans="1:2">
      <c r="A47195" s="1">
        <v>2080100412871</v>
      </c>
      <c r="B47195" t="s">
        <v>44423</v>
      </c>
    </row>
    <row r="47196" spans="1:2">
      <c r="A47196" s="1">
        <v>2080100412888</v>
      </c>
      <c r="B47196" t="s">
        <v>44424</v>
      </c>
    </row>
    <row r="47197" spans="1:2">
      <c r="A47197" s="1">
        <v>2080100412895</v>
      </c>
      <c r="B47197" t="s">
        <v>44425</v>
      </c>
    </row>
    <row r="47198" spans="1:2">
      <c r="A47198" s="1">
        <v>2080100412901</v>
      </c>
      <c r="B47198" t="s">
        <v>44426</v>
      </c>
    </row>
    <row r="47199" spans="1:2">
      <c r="A47199" s="1">
        <v>2080100412918</v>
      </c>
      <c r="B47199" t="s">
        <v>44427</v>
      </c>
    </row>
    <row r="47200" spans="1:2">
      <c r="A47200" s="1">
        <v>2080100412925</v>
      </c>
      <c r="B47200" t="s">
        <v>44428</v>
      </c>
    </row>
    <row r="47201" spans="1:2">
      <c r="A47201" s="1">
        <v>2080100412932</v>
      </c>
      <c r="B47201" t="s">
        <v>44429</v>
      </c>
    </row>
    <row r="47202" spans="1:2">
      <c r="A47202" s="1">
        <v>2080100412949</v>
      </c>
      <c r="B47202" t="s">
        <v>44430</v>
      </c>
    </row>
    <row r="47203" spans="1:2">
      <c r="A47203" s="1">
        <v>2080100412956</v>
      </c>
      <c r="B47203" t="s">
        <v>44431</v>
      </c>
    </row>
    <row r="47204" spans="1:2">
      <c r="A47204" s="1">
        <v>2080100412963</v>
      </c>
      <c r="B47204" t="s">
        <v>44432</v>
      </c>
    </row>
    <row r="47205" spans="1:2">
      <c r="A47205" s="1">
        <v>2080100412970</v>
      </c>
      <c r="B47205" t="s">
        <v>44433</v>
      </c>
    </row>
    <row r="47206" spans="1:2">
      <c r="A47206" s="1">
        <v>2080100412987</v>
      </c>
      <c r="B47206" t="s">
        <v>44434</v>
      </c>
    </row>
    <row r="47207" spans="1:2">
      <c r="A47207" s="1">
        <v>2080100412994</v>
      </c>
      <c r="B47207" t="s">
        <v>44435</v>
      </c>
    </row>
    <row r="47208" spans="1:2">
      <c r="A47208" s="1">
        <v>2080100413007</v>
      </c>
      <c r="B47208" t="s">
        <v>44436</v>
      </c>
    </row>
    <row r="47209" spans="1:2">
      <c r="A47209" s="1">
        <v>2080100413014</v>
      </c>
      <c r="B47209" t="s">
        <v>44437</v>
      </c>
    </row>
    <row r="47210" spans="1:2">
      <c r="A47210" s="1">
        <v>2080100413021</v>
      </c>
      <c r="B47210" t="s">
        <v>44438</v>
      </c>
    </row>
    <row r="47211" spans="1:2">
      <c r="A47211" s="1">
        <v>2080100413038</v>
      </c>
      <c r="B47211" t="s">
        <v>44439</v>
      </c>
    </row>
    <row r="47212" spans="1:2">
      <c r="A47212" s="1">
        <v>2080100413045</v>
      </c>
      <c r="B47212" t="s">
        <v>44440</v>
      </c>
    </row>
    <row r="47213" spans="1:2">
      <c r="A47213" s="1">
        <v>2080100413052</v>
      </c>
      <c r="B47213" t="s">
        <v>44441</v>
      </c>
    </row>
    <row r="47214" spans="1:2">
      <c r="A47214" s="1">
        <v>2080100413069</v>
      </c>
      <c r="B47214" t="s">
        <v>44442</v>
      </c>
    </row>
    <row r="47215" spans="1:2">
      <c r="A47215" s="1">
        <v>2080100413076</v>
      </c>
      <c r="B47215" t="s">
        <v>44443</v>
      </c>
    </row>
    <row r="47216" spans="1:2">
      <c r="A47216" s="1">
        <v>2080100413083</v>
      </c>
      <c r="B47216" t="s">
        <v>44444</v>
      </c>
    </row>
    <row r="47217" spans="1:2">
      <c r="A47217" s="1">
        <v>2080100413090</v>
      </c>
      <c r="B47217" t="s">
        <v>44445</v>
      </c>
    </row>
    <row r="47218" spans="1:2">
      <c r="A47218" s="1">
        <v>2080100413106</v>
      </c>
      <c r="B47218" t="s">
        <v>44446</v>
      </c>
    </row>
    <row r="47219" spans="1:2">
      <c r="A47219" s="1">
        <v>2080100413113</v>
      </c>
      <c r="B47219" t="s">
        <v>44447</v>
      </c>
    </row>
    <row r="47220" spans="1:2">
      <c r="A47220" s="1">
        <v>2080100413120</v>
      </c>
      <c r="B47220" t="s">
        <v>44448</v>
      </c>
    </row>
    <row r="47221" spans="1:2">
      <c r="A47221" s="1">
        <v>2080100413137</v>
      </c>
      <c r="B47221" t="s">
        <v>44449</v>
      </c>
    </row>
    <row r="47222" spans="1:2">
      <c r="A47222" s="1">
        <v>2080100413144</v>
      </c>
      <c r="B47222" t="s">
        <v>44450</v>
      </c>
    </row>
    <row r="47223" spans="1:2">
      <c r="A47223" s="1">
        <v>2080100413151</v>
      </c>
      <c r="B47223" t="s">
        <v>44451</v>
      </c>
    </row>
    <row r="47224" spans="1:2">
      <c r="A47224" s="1">
        <v>2080100413168</v>
      </c>
      <c r="B47224" t="s">
        <v>44452</v>
      </c>
    </row>
    <row r="47225" spans="1:2">
      <c r="A47225" s="1">
        <v>2080100413175</v>
      </c>
      <c r="B47225" t="s">
        <v>44453</v>
      </c>
    </row>
    <row r="47226" spans="1:2">
      <c r="A47226" s="1">
        <v>2080100413182</v>
      </c>
      <c r="B47226" t="s">
        <v>44454</v>
      </c>
    </row>
    <row r="47227" spans="1:2">
      <c r="A47227" s="1">
        <v>2080100413199</v>
      </c>
      <c r="B47227" t="s">
        <v>44455</v>
      </c>
    </row>
    <row r="47228" spans="1:2">
      <c r="A47228" s="1">
        <v>2080100413205</v>
      </c>
      <c r="B47228" t="s">
        <v>44456</v>
      </c>
    </row>
    <row r="47229" spans="1:2">
      <c r="A47229" s="1">
        <v>2080100413212</v>
      </c>
      <c r="B47229" t="s">
        <v>44457</v>
      </c>
    </row>
    <row r="47230" spans="1:2">
      <c r="A47230" s="1">
        <v>2080100413229</v>
      </c>
      <c r="B47230" t="s">
        <v>44458</v>
      </c>
    </row>
    <row r="47231" spans="1:2">
      <c r="A47231" s="1">
        <v>2080100413236</v>
      </c>
      <c r="B47231" t="s">
        <v>44459</v>
      </c>
    </row>
    <row r="47232" spans="1:2">
      <c r="A47232" s="1">
        <v>2080100413243</v>
      </c>
      <c r="B47232" t="s">
        <v>44460</v>
      </c>
    </row>
    <row r="47233" spans="1:2">
      <c r="A47233" s="1">
        <v>2080100413250</v>
      </c>
      <c r="B47233" t="s">
        <v>44461</v>
      </c>
    </row>
    <row r="47234" spans="1:2">
      <c r="A47234" s="1">
        <v>2080100413267</v>
      </c>
      <c r="B47234" t="s">
        <v>44462</v>
      </c>
    </row>
    <row r="47235" spans="1:2">
      <c r="A47235" s="1">
        <v>2080100413274</v>
      </c>
      <c r="B47235" t="s">
        <v>44463</v>
      </c>
    </row>
    <row r="47236" spans="1:2">
      <c r="A47236" s="1">
        <v>2080100413281</v>
      </c>
      <c r="B47236" t="s">
        <v>44464</v>
      </c>
    </row>
    <row r="47237" spans="1:2">
      <c r="A47237" s="1">
        <v>2080100413298</v>
      </c>
      <c r="B47237" t="s">
        <v>44465</v>
      </c>
    </row>
    <row r="47238" spans="1:2">
      <c r="A47238" s="1">
        <v>2080100413304</v>
      </c>
      <c r="B47238" t="s">
        <v>44466</v>
      </c>
    </row>
    <row r="47239" spans="1:2">
      <c r="A47239" s="1">
        <v>2080100413311</v>
      </c>
      <c r="B47239" t="s">
        <v>44467</v>
      </c>
    </row>
    <row r="47240" spans="1:2">
      <c r="A47240" s="1">
        <v>2080100413328</v>
      </c>
      <c r="B47240" t="s">
        <v>44468</v>
      </c>
    </row>
    <row r="47241" spans="1:2">
      <c r="A47241" s="1">
        <v>2080100413335</v>
      </c>
      <c r="B47241" t="s">
        <v>44469</v>
      </c>
    </row>
    <row r="47242" spans="1:2">
      <c r="A47242" s="1">
        <v>2080100413342</v>
      </c>
      <c r="B47242" t="s">
        <v>44470</v>
      </c>
    </row>
    <row r="47243" spans="1:2">
      <c r="A47243" s="1">
        <v>2080100413359</v>
      </c>
      <c r="B47243" t="s">
        <v>44471</v>
      </c>
    </row>
    <row r="47244" spans="1:2">
      <c r="A47244" s="1">
        <v>2080100413366</v>
      </c>
      <c r="B47244" t="s">
        <v>44472</v>
      </c>
    </row>
    <row r="47245" spans="1:2">
      <c r="A47245" s="1">
        <v>2080100413373</v>
      </c>
      <c r="B47245" t="s">
        <v>44473</v>
      </c>
    </row>
    <row r="47246" spans="1:2">
      <c r="A47246" s="1">
        <v>2080100413380</v>
      </c>
      <c r="B47246" t="s">
        <v>44474</v>
      </c>
    </row>
    <row r="47247" spans="1:2">
      <c r="A47247" s="1">
        <v>2080100413397</v>
      </c>
      <c r="B47247" t="s">
        <v>44475</v>
      </c>
    </row>
    <row r="47248" spans="1:2">
      <c r="A47248" s="1">
        <v>2080100413403</v>
      </c>
      <c r="B47248" t="s">
        <v>44476</v>
      </c>
    </row>
    <row r="47249" spans="1:2">
      <c r="A47249" s="1">
        <v>2080100413410</v>
      </c>
      <c r="B47249" t="s">
        <v>44477</v>
      </c>
    </row>
    <row r="47250" spans="1:2">
      <c r="A47250" s="1">
        <v>2080100413427</v>
      </c>
      <c r="B47250" t="s">
        <v>44478</v>
      </c>
    </row>
    <row r="47251" spans="1:2">
      <c r="A47251" s="1">
        <v>2080100413434</v>
      </c>
      <c r="B47251" t="s">
        <v>44479</v>
      </c>
    </row>
    <row r="47252" spans="1:2">
      <c r="A47252" s="1">
        <v>2080100413441</v>
      </c>
      <c r="B47252" t="s">
        <v>44480</v>
      </c>
    </row>
    <row r="47253" spans="1:2">
      <c r="A47253" s="1">
        <v>2080100413458</v>
      </c>
      <c r="B47253" t="s">
        <v>44481</v>
      </c>
    </row>
    <row r="47254" spans="1:2">
      <c r="A47254" s="1">
        <v>2080100413465</v>
      </c>
      <c r="B47254" t="s">
        <v>44482</v>
      </c>
    </row>
    <row r="47255" spans="1:2">
      <c r="A47255" s="1">
        <v>2080100413472</v>
      </c>
      <c r="B47255" t="s">
        <v>44483</v>
      </c>
    </row>
    <row r="47256" spans="1:2">
      <c r="A47256" s="1">
        <v>2080100413489</v>
      </c>
      <c r="B47256" t="s">
        <v>44484</v>
      </c>
    </row>
    <row r="47257" spans="1:2">
      <c r="A47257" s="1">
        <v>2080100413496</v>
      </c>
      <c r="B47257" t="s">
        <v>44485</v>
      </c>
    </row>
    <row r="47258" spans="1:2">
      <c r="A47258" s="1">
        <v>2080100413502</v>
      </c>
      <c r="B47258" t="s">
        <v>44486</v>
      </c>
    </row>
    <row r="47259" spans="1:2">
      <c r="A47259" s="1">
        <v>2080100413519</v>
      </c>
      <c r="B47259" t="s">
        <v>44487</v>
      </c>
    </row>
    <row r="47260" spans="1:2">
      <c r="A47260" s="1">
        <v>2080100413526</v>
      </c>
      <c r="B47260" t="s">
        <v>44488</v>
      </c>
    </row>
    <row r="47261" spans="1:2">
      <c r="A47261" s="1">
        <v>2080100413533</v>
      </c>
      <c r="B47261" t="s">
        <v>44489</v>
      </c>
    </row>
    <row r="47262" spans="1:2">
      <c r="A47262" s="1">
        <v>2080100413540</v>
      </c>
      <c r="B47262" t="s">
        <v>44490</v>
      </c>
    </row>
    <row r="47263" spans="1:2">
      <c r="A47263" s="1">
        <v>2080100413557</v>
      </c>
      <c r="B47263" t="s">
        <v>44491</v>
      </c>
    </row>
    <row r="47264" spans="1:2">
      <c r="A47264" s="1">
        <v>2080100413564</v>
      </c>
      <c r="B47264" t="s">
        <v>44492</v>
      </c>
    </row>
    <row r="47265" spans="1:2">
      <c r="A47265" s="1">
        <v>2080100413571</v>
      </c>
      <c r="B47265" t="s">
        <v>44493</v>
      </c>
    </row>
    <row r="47266" spans="1:2">
      <c r="A47266" s="1">
        <v>2080100413588</v>
      </c>
      <c r="B47266" t="s">
        <v>44494</v>
      </c>
    </row>
    <row r="47267" spans="1:2">
      <c r="A47267" s="1">
        <v>2080100413595</v>
      </c>
      <c r="B47267" t="s">
        <v>44495</v>
      </c>
    </row>
    <row r="47268" spans="1:2">
      <c r="A47268" s="1">
        <v>2080100413601</v>
      </c>
      <c r="B47268" t="s">
        <v>44496</v>
      </c>
    </row>
    <row r="47269" spans="1:2">
      <c r="A47269" s="1">
        <v>2080100413618</v>
      </c>
      <c r="B47269" t="s">
        <v>44497</v>
      </c>
    </row>
    <row r="47270" spans="1:2">
      <c r="A47270" s="1">
        <v>2080100413625</v>
      </c>
      <c r="B47270" t="s">
        <v>44498</v>
      </c>
    </row>
    <row r="47271" spans="1:2">
      <c r="A47271" s="1">
        <v>2080100413632</v>
      </c>
      <c r="B47271" t="s">
        <v>44499</v>
      </c>
    </row>
    <row r="47272" spans="1:2">
      <c r="A47272" s="1">
        <v>2080100413649</v>
      </c>
      <c r="B47272" t="s">
        <v>44500</v>
      </c>
    </row>
    <row r="47273" spans="1:2">
      <c r="A47273" s="1">
        <v>2080100413656</v>
      </c>
      <c r="B47273" t="s">
        <v>44501</v>
      </c>
    </row>
    <row r="47274" spans="1:2">
      <c r="A47274" s="1">
        <v>2080100413663</v>
      </c>
      <c r="B47274" t="s">
        <v>44502</v>
      </c>
    </row>
    <row r="47275" spans="1:2">
      <c r="A47275" s="1">
        <v>2080100413670</v>
      </c>
      <c r="B47275" t="s">
        <v>44503</v>
      </c>
    </row>
    <row r="47276" spans="1:2">
      <c r="A47276" s="1">
        <v>2080100413687</v>
      </c>
      <c r="B47276" t="s">
        <v>44504</v>
      </c>
    </row>
    <row r="47277" spans="1:2">
      <c r="A47277" s="1">
        <v>2080100413694</v>
      </c>
      <c r="B47277" t="s">
        <v>44505</v>
      </c>
    </row>
    <row r="47278" spans="1:2">
      <c r="A47278" s="1">
        <v>2080100413700</v>
      </c>
      <c r="B47278" t="s">
        <v>44506</v>
      </c>
    </row>
    <row r="47279" spans="1:2">
      <c r="A47279" s="1">
        <v>2080100413717</v>
      </c>
      <c r="B47279" t="s">
        <v>44507</v>
      </c>
    </row>
    <row r="47280" spans="1:2">
      <c r="A47280" s="1">
        <v>2080100413724</v>
      </c>
      <c r="B47280" t="s">
        <v>44508</v>
      </c>
    </row>
    <row r="47281" spans="1:2">
      <c r="A47281" s="1">
        <v>2080100413731</v>
      </c>
      <c r="B47281" t="s">
        <v>44509</v>
      </c>
    </row>
    <row r="47282" spans="1:2">
      <c r="A47282" s="1">
        <v>2080100413748</v>
      </c>
      <c r="B47282" t="s">
        <v>44510</v>
      </c>
    </row>
    <row r="47283" spans="1:2">
      <c r="A47283" s="1">
        <v>2080100413755</v>
      </c>
      <c r="B47283" t="s">
        <v>44511</v>
      </c>
    </row>
    <row r="47284" spans="1:2">
      <c r="A47284" s="1">
        <v>2080100413762</v>
      </c>
      <c r="B47284" t="s">
        <v>44512</v>
      </c>
    </row>
    <row r="47285" spans="1:2">
      <c r="A47285" s="1">
        <v>2080100413779</v>
      </c>
      <c r="B47285" t="s">
        <v>44513</v>
      </c>
    </row>
    <row r="47286" spans="1:2">
      <c r="A47286" s="1">
        <v>2080100413786</v>
      </c>
      <c r="B47286" t="s">
        <v>44514</v>
      </c>
    </row>
    <row r="47287" spans="1:2">
      <c r="A47287" s="1">
        <v>2080100413793</v>
      </c>
      <c r="B47287" t="s">
        <v>44515</v>
      </c>
    </row>
    <row r="47288" spans="1:2">
      <c r="A47288" s="1">
        <v>2080100413809</v>
      </c>
      <c r="B47288" t="s">
        <v>44516</v>
      </c>
    </row>
    <row r="47289" spans="1:2">
      <c r="A47289" s="1">
        <v>2080100413816</v>
      </c>
      <c r="B47289" t="s">
        <v>44517</v>
      </c>
    </row>
    <row r="47290" spans="1:2">
      <c r="A47290" s="1">
        <v>2080100413823</v>
      </c>
      <c r="B47290" t="s">
        <v>44518</v>
      </c>
    </row>
    <row r="47291" spans="1:2">
      <c r="A47291" s="1">
        <v>2080100413830</v>
      </c>
      <c r="B47291" t="s">
        <v>44519</v>
      </c>
    </row>
    <row r="47292" spans="1:2">
      <c r="A47292" s="1">
        <v>2080100413847</v>
      </c>
      <c r="B47292" t="s">
        <v>44520</v>
      </c>
    </row>
    <row r="47293" spans="1:2">
      <c r="A47293" s="1">
        <v>2080100413854</v>
      </c>
      <c r="B47293" t="s">
        <v>44521</v>
      </c>
    </row>
    <row r="47294" spans="1:2">
      <c r="A47294" s="1">
        <v>2080100413861</v>
      </c>
      <c r="B47294" t="s">
        <v>44522</v>
      </c>
    </row>
    <row r="47295" spans="1:2">
      <c r="A47295" s="1">
        <v>2080100413878</v>
      </c>
      <c r="B47295" t="s">
        <v>44523</v>
      </c>
    </row>
    <row r="47296" spans="1:2">
      <c r="A47296" s="1">
        <v>2080100413885</v>
      </c>
      <c r="B47296" t="s">
        <v>44524</v>
      </c>
    </row>
    <row r="47297" spans="1:2">
      <c r="A47297" s="1">
        <v>2080100413892</v>
      </c>
      <c r="B47297" t="s">
        <v>44525</v>
      </c>
    </row>
    <row r="47298" spans="1:2">
      <c r="A47298" s="1">
        <v>2080100413908</v>
      </c>
      <c r="B47298" t="s">
        <v>44526</v>
      </c>
    </row>
    <row r="47299" spans="1:2">
      <c r="A47299" s="1">
        <v>2080100413915</v>
      </c>
      <c r="B47299" t="s">
        <v>44527</v>
      </c>
    </row>
    <row r="47300" spans="1:2">
      <c r="A47300" s="1">
        <v>2080100413922</v>
      </c>
      <c r="B47300" t="s">
        <v>44528</v>
      </c>
    </row>
    <row r="47301" spans="1:2">
      <c r="A47301" s="1">
        <v>2080100413939</v>
      </c>
      <c r="B47301" t="s">
        <v>44529</v>
      </c>
    </row>
    <row r="47302" spans="1:2">
      <c r="A47302" s="1">
        <v>2080100413946</v>
      </c>
      <c r="B47302" t="s">
        <v>44530</v>
      </c>
    </row>
    <row r="47303" spans="1:2">
      <c r="A47303" s="1">
        <v>2080100413953</v>
      </c>
      <c r="B47303" t="s">
        <v>44531</v>
      </c>
    </row>
    <row r="47304" spans="1:2">
      <c r="A47304" s="1">
        <v>2080100413960</v>
      </c>
      <c r="B47304" t="s">
        <v>44532</v>
      </c>
    </row>
    <row r="47305" spans="1:2">
      <c r="A47305" s="1">
        <v>2080100413977</v>
      </c>
      <c r="B47305" t="s">
        <v>44533</v>
      </c>
    </row>
    <row r="47306" spans="1:2">
      <c r="A47306" s="1">
        <v>2080100413984</v>
      </c>
      <c r="B47306" t="s">
        <v>44534</v>
      </c>
    </row>
    <row r="47307" spans="1:2">
      <c r="A47307" s="1">
        <v>2080100413991</v>
      </c>
      <c r="B47307" t="s">
        <v>44535</v>
      </c>
    </row>
    <row r="47308" spans="1:2">
      <c r="A47308" s="1">
        <v>2080100414004</v>
      </c>
      <c r="B47308" t="s">
        <v>44536</v>
      </c>
    </row>
    <row r="47309" spans="1:2">
      <c r="A47309" s="1">
        <v>2080100414011</v>
      </c>
      <c r="B47309" t="s">
        <v>44537</v>
      </c>
    </row>
    <row r="47310" spans="1:2">
      <c r="A47310" s="1">
        <v>2080100414028</v>
      </c>
      <c r="B47310" t="s">
        <v>44538</v>
      </c>
    </row>
    <row r="47311" spans="1:2">
      <c r="A47311" s="1">
        <v>2080100414035</v>
      </c>
      <c r="B47311" t="s">
        <v>44539</v>
      </c>
    </row>
    <row r="47312" spans="1:2">
      <c r="A47312" s="1">
        <v>2080100414042</v>
      </c>
      <c r="B47312" t="s">
        <v>44540</v>
      </c>
    </row>
    <row r="47313" spans="1:2">
      <c r="A47313" s="1">
        <v>2080100414059</v>
      </c>
      <c r="B47313" t="s">
        <v>44541</v>
      </c>
    </row>
    <row r="47314" spans="1:2">
      <c r="A47314" s="1">
        <v>2080100414066</v>
      </c>
      <c r="B47314" t="s">
        <v>44542</v>
      </c>
    </row>
    <row r="47315" spans="1:2">
      <c r="A47315" s="1">
        <v>2080100414073</v>
      </c>
      <c r="B47315" t="s">
        <v>44543</v>
      </c>
    </row>
    <row r="47316" spans="1:2">
      <c r="A47316" s="1">
        <v>2080100414080</v>
      </c>
      <c r="B47316" t="s">
        <v>44544</v>
      </c>
    </row>
    <row r="47317" spans="1:2">
      <c r="A47317" s="1">
        <v>2080100414097</v>
      </c>
      <c r="B47317" t="s">
        <v>44545</v>
      </c>
    </row>
    <row r="47318" spans="1:2">
      <c r="A47318" s="1">
        <v>2080100414103</v>
      </c>
      <c r="B47318" t="s">
        <v>44546</v>
      </c>
    </row>
    <row r="47319" spans="1:2">
      <c r="A47319" s="1">
        <v>2080100414110</v>
      </c>
      <c r="B47319" t="s">
        <v>44547</v>
      </c>
    </row>
    <row r="47320" spans="1:2">
      <c r="A47320" s="1">
        <v>2080100414127</v>
      </c>
      <c r="B47320" t="s">
        <v>44548</v>
      </c>
    </row>
    <row r="47321" spans="1:2">
      <c r="A47321" s="1">
        <v>2080100414134</v>
      </c>
      <c r="B47321" t="s">
        <v>44549</v>
      </c>
    </row>
    <row r="47322" spans="1:2">
      <c r="A47322" s="1">
        <v>2080100414141</v>
      </c>
      <c r="B47322" t="s">
        <v>44550</v>
      </c>
    </row>
    <row r="47323" spans="1:2">
      <c r="A47323" s="1">
        <v>2080100414158</v>
      </c>
      <c r="B47323" t="s">
        <v>44551</v>
      </c>
    </row>
    <row r="47324" spans="1:2">
      <c r="A47324" s="1">
        <v>2080100414165</v>
      </c>
      <c r="B47324" t="s">
        <v>44552</v>
      </c>
    </row>
    <row r="47325" spans="1:2">
      <c r="A47325" s="1">
        <v>2080100414172</v>
      </c>
      <c r="B47325" t="s">
        <v>44553</v>
      </c>
    </row>
    <row r="47326" spans="1:2">
      <c r="A47326" s="1">
        <v>2080100414189</v>
      </c>
      <c r="B47326" t="s">
        <v>44554</v>
      </c>
    </row>
    <row r="47327" spans="1:2">
      <c r="A47327" s="1">
        <v>2080100414196</v>
      </c>
      <c r="B47327" t="s">
        <v>44555</v>
      </c>
    </row>
    <row r="47328" spans="1:2">
      <c r="A47328" s="1">
        <v>2080100414202</v>
      </c>
      <c r="B47328" t="s">
        <v>44556</v>
      </c>
    </row>
    <row r="47329" spans="1:2">
      <c r="A47329" s="1">
        <v>2080100414219</v>
      </c>
      <c r="B47329" t="s">
        <v>44557</v>
      </c>
    </row>
    <row r="47330" spans="1:2">
      <c r="A47330" s="1">
        <v>2080100414226</v>
      </c>
      <c r="B47330" t="s">
        <v>44558</v>
      </c>
    </row>
    <row r="47331" spans="1:2">
      <c r="A47331" s="1">
        <v>2080100414233</v>
      </c>
      <c r="B47331" t="s">
        <v>44559</v>
      </c>
    </row>
    <row r="47332" spans="1:2">
      <c r="A47332" s="1">
        <v>2080100414240</v>
      </c>
      <c r="B47332" t="s">
        <v>44560</v>
      </c>
    </row>
    <row r="47333" spans="1:2">
      <c r="A47333" s="1">
        <v>2080100414257</v>
      </c>
      <c r="B47333" t="s">
        <v>44561</v>
      </c>
    </row>
    <row r="47334" spans="1:2">
      <c r="A47334" s="1">
        <v>2080100414264</v>
      </c>
      <c r="B47334" t="s">
        <v>44562</v>
      </c>
    </row>
    <row r="47335" spans="1:2">
      <c r="A47335" s="1">
        <v>2080100414271</v>
      </c>
      <c r="B47335" t="s">
        <v>44563</v>
      </c>
    </row>
    <row r="47336" spans="1:2">
      <c r="A47336" s="1">
        <v>2080100414288</v>
      </c>
      <c r="B47336" t="s">
        <v>44564</v>
      </c>
    </row>
    <row r="47337" spans="1:2">
      <c r="A47337" s="1">
        <v>2080100414295</v>
      </c>
      <c r="B47337" t="s">
        <v>44565</v>
      </c>
    </row>
    <row r="47338" spans="1:2">
      <c r="A47338" s="1">
        <v>2080100414301</v>
      </c>
      <c r="B47338" t="s">
        <v>44566</v>
      </c>
    </row>
    <row r="47339" spans="1:2">
      <c r="A47339" s="1">
        <v>2080100414318</v>
      </c>
      <c r="B47339" t="s">
        <v>44567</v>
      </c>
    </row>
    <row r="47340" spans="1:2">
      <c r="A47340" s="1">
        <v>2080100414325</v>
      </c>
      <c r="B47340" t="s">
        <v>44568</v>
      </c>
    </row>
    <row r="47341" spans="1:2">
      <c r="A47341" s="1">
        <v>2080100414332</v>
      </c>
      <c r="B47341" t="s">
        <v>44569</v>
      </c>
    </row>
    <row r="47342" spans="1:2">
      <c r="A47342" s="1">
        <v>2080100414349</v>
      </c>
      <c r="B47342" t="s">
        <v>44570</v>
      </c>
    </row>
    <row r="47343" spans="1:2">
      <c r="A47343" s="1">
        <v>2080100414356</v>
      </c>
      <c r="B47343" t="s">
        <v>44571</v>
      </c>
    </row>
    <row r="47344" spans="1:2">
      <c r="A47344" s="1">
        <v>2080100414363</v>
      </c>
      <c r="B47344" t="s">
        <v>44572</v>
      </c>
    </row>
    <row r="47345" spans="1:2">
      <c r="A47345" s="1">
        <v>2080100414370</v>
      </c>
      <c r="B47345" t="s">
        <v>44573</v>
      </c>
    </row>
    <row r="47346" spans="1:2">
      <c r="A47346" s="1">
        <v>2080100414387</v>
      </c>
      <c r="B47346" t="s">
        <v>44574</v>
      </c>
    </row>
    <row r="47347" spans="1:2">
      <c r="A47347" s="1">
        <v>2080100414394</v>
      </c>
      <c r="B47347" t="s">
        <v>44575</v>
      </c>
    </row>
    <row r="47348" spans="1:2">
      <c r="A47348" s="1">
        <v>2080100414400</v>
      </c>
      <c r="B47348" t="s">
        <v>44576</v>
      </c>
    </row>
    <row r="47349" spans="1:2">
      <c r="A47349" s="1">
        <v>2080100414417</v>
      </c>
      <c r="B47349" t="s">
        <v>44577</v>
      </c>
    </row>
    <row r="47350" spans="1:2">
      <c r="A47350" s="1">
        <v>2080100414424</v>
      </c>
      <c r="B47350" t="s">
        <v>44578</v>
      </c>
    </row>
    <row r="47351" spans="1:2">
      <c r="A47351" s="1">
        <v>2080100414431</v>
      </c>
      <c r="B47351" t="s">
        <v>44579</v>
      </c>
    </row>
    <row r="47352" spans="1:2">
      <c r="A47352" s="1">
        <v>2080100414448</v>
      </c>
      <c r="B47352" t="s">
        <v>44580</v>
      </c>
    </row>
    <row r="47353" spans="1:2">
      <c r="A47353" s="1">
        <v>2080100414455</v>
      </c>
      <c r="B47353" t="s">
        <v>44581</v>
      </c>
    </row>
    <row r="47354" spans="1:2">
      <c r="A47354" s="1">
        <v>2080100414462</v>
      </c>
      <c r="B47354" t="s">
        <v>44582</v>
      </c>
    </row>
    <row r="47355" spans="1:2">
      <c r="A47355" s="1">
        <v>2080100414479</v>
      </c>
      <c r="B47355" t="s">
        <v>44583</v>
      </c>
    </row>
    <row r="47356" spans="1:2">
      <c r="A47356" s="1">
        <v>2080100414486</v>
      </c>
      <c r="B47356" t="s">
        <v>44584</v>
      </c>
    </row>
    <row r="47357" spans="1:2">
      <c r="A47357" s="1">
        <v>2080100414493</v>
      </c>
      <c r="B47357" t="s">
        <v>44585</v>
      </c>
    </row>
    <row r="47358" spans="1:2">
      <c r="A47358" s="1">
        <v>2080100414509</v>
      </c>
      <c r="B47358" t="s">
        <v>44586</v>
      </c>
    </row>
    <row r="47359" spans="1:2">
      <c r="A47359" s="1">
        <v>2080100414516</v>
      </c>
      <c r="B47359" t="s">
        <v>44587</v>
      </c>
    </row>
    <row r="47360" spans="1:2">
      <c r="A47360" s="1">
        <v>2080100414523</v>
      </c>
      <c r="B47360" t="s">
        <v>44588</v>
      </c>
    </row>
    <row r="47361" spans="1:2">
      <c r="A47361" s="1">
        <v>2080100414530</v>
      </c>
      <c r="B47361" t="s">
        <v>44589</v>
      </c>
    </row>
    <row r="47362" spans="1:2">
      <c r="A47362" s="1">
        <v>2080100414547</v>
      </c>
      <c r="B47362" t="s">
        <v>44590</v>
      </c>
    </row>
    <row r="47363" spans="1:2">
      <c r="A47363" s="1">
        <v>2080100414554</v>
      </c>
      <c r="B47363" t="s">
        <v>44591</v>
      </c>
    </row>
    <row r="47364" spans="1:2">
      <c r="A47364" s="1">
        <v>2080100414561</v>
      </c>
      <c r="B47364" t="s">
        <v>44592</v>
      </c>
    </row>
    <row r="47365" spans="1:2">
      <c r="A47365" s="1">
        <v>2080100414578</v>
      </c>
      <c r="B47365" t="s">
        <v>44593</v>
      </c>
    </row>
    <row r="47366" spans="1:2">
      <c r="A47366" s="1">
        <v>2080100414585</v>
      </c>
      <c r="B47366" t="s">
        <v>44594</v>
      </c>
    </row>
    <row r="47367" spans="1:2">
      <c r="A47367" s="1">
        <v>2080100414592</v>
      </c>
      <c r="B47367" t="s">
        <v>44595</v>
      </c>
    </row>
    <row r="47368" spans="1:2">
      <c r="A47368" s="1">
        <v>2080100414608</v>
      </c>
      <c r="B47368" t="s">
        <v>44596</v>
      </c>
    </row>
    <row r="47369" spans="1:2">
      <c r="A47369" s="1">
        <v>2080100414615</v>
      </c>
      <c r="B47369" t="s">
        <v>44597</v>
      </c>
    </row>
    <row r="47370" spans="1:2">
      <c r="A47370" s="1">
        <v>2080100414622</v>
      </c>
      <c r="B47370" t="s">
        <v>44598</v>
      </c>
    </row>
    <row r="47371" spans="1:2">
      <c r="A47371" s="1">
        <v>2080100414639</v>
      </c>
      <c r="B47371" t="s">
        <v>44599</v>
      </c>
    </row>
    <row r="47372" spans="1:2">
      <c r="A47372" s="1">
        <v>2080100414646</v>
      </c>
      <c r="B47372" t="s">
        <v>44600</v>
      </c>
    </row>
    <row r="47373" spans="1:2">
      <c r="A47373" s="1">
        <v>2080100414653</v>
      </c>
      <c r="B47373" t="s">
        <v>44601</v>
      </c>
    </row>
    <row r="47374" spans="1:2">
      <c r="A47374" s="1">
        <v>2080100414660</v>
      </c>
      <c r="B47374" t="s">
        <v>44602</v>
      </c>
    </row>
    <row r="47375" spans="1:2">
      <c r="A47375" s="1">
        <v>2080100414677</v>
      </c>
      <c r="B47375" t="s">
        <v>44603</v>
      </c>
    </row>
    <row r="47376" spans="1:2">
      <c r="A47376" s="1">
        <v>2080100414684</v>
      </c>
      <c r="B47376" t="s">
        <v>44604</v>
      </c>
    </row>
    <row r="47377" spans="1:2">
      <c r="A47377" s="1">
        <v>2080100414691</v>
      </c>
      <c r="B47377" t="s">
        <v>44605</v>
      </c>
    </row>
    <row r="47378" spans="1:2">
      <c r="A47378" s="1">
        <v>2080100414707</v>
      </c>
      <c r="B47378" t="s">
        <v>44606</v>
      </c>
    </row>
    <row r="47379" spans="1:2">
      <c r="A47379" s="1">
        <v>2080100414714</v>
      </c>
      <c r="B47379" t="s">
        <v>44607</v>
      </c>
    </row>
    <row r="47380" spans="1:2">
      <c r="A47380" s="1">
        <v>2080100414721</v>
      </c>
      <c r="B47380" t="s">
        <v>44608</v>
      </c>
    </row>
    <row r="47381" spans="1:2">
      <c r="A47381" s="1">
        <v>2080100414738</v>
      </c>
      <c r="B47381" t="s">
        <v>44609</v>
      </c>
    </row>
    <row r="47382" spans="1:2">
      <c r="A47382" s="1">
        <v>2080100414745</v>
      </c>
      <c r="B47382" t="s">
        <v>44610</v>
      </c>
    </row>
    <row r="47383" spans="1:2">
      <c r="A47383" s="1">
        <v>2080100414752</v>
      </c>
      <c r="B47383" t="s">
        <v>44611</v>
      </c>
    </row>
    <row r="47384" spans="1:2">
      <c r="A47384" s="1">
        <v>2080100414769</v>
      </c>
      <c r="B47384" t="s">
        <v>44612</v>
      </c>
    </row>
    <row r="47385" spans="1:2">
      <c r="A47385" s="1">
        <v>2080100414776</v>
      </c>
      <c r="B47385" t="s">
        <v>44613</v>
      </c>
    </row>
    <row r="47386" spans="1:2">
      <c r="A47386" s="1">
        <v>2080100414783</v>
      </c>
      <c r="B47386" t="s">
        <v>44614</v>
      </c>
    </row>
    <row r="47387" spans="1:2">
      <c r="A47387" s="1">
        <v>2080100414790</v>
      </c>
      <c r="B47387" t="s">
        <v>44615</v>
      </c>
    </row>
    <row r="47388" spans="1:2">
      <c r="A47388" s="1">
        <v>2080100414806</v>
      </c>
      <c r="B47388" t="s">
        <v>44616</v>
      </c>
    </row>
    <row r="47389" spans="1:2">
      <c r="A47389" s="1">
        <v>2080100414813</v>
      </c>
      <c r="B47389" t="s">
        <v>44617</v>
      </c>
    </row>
    <row r="47390" spans="1:2">
      <c r="A47390" s="1">
        <v>2080100414820</v>
      </c>
      <c r="B47390" t="s">
        <v>44618</v>
      </c>
    </row>
    <row r="47391" spans="1:2">
      <c r="A47391" s="1">
        <v>2080100414837</v>
      </c>
      <c r="B47391" t="s">
        <v>44619</v>
      </c>
    </row>
    <row r="47392" spans="1:2">
      <c r="A47392" s="1">
        <v>2080100414844</v>
      </c>
      <c r="B47392" t="s">
        <v>44620</v>
      </c>
    </row>
    <row r="47393" spans="1:2">
      <c r="A47393" s="1">
        <v>2080100414851</v>
      </c>
      <c r="B47393" t="s">
        <v>44621</v>
      </c>
    </row>
    <row r="47394" spans="1:2">
      <c r="A47394" s="1">
        <v>2080100414868</v>
      </c>
      <c r="B47394" t="s">
        <v>44622</v>
      </c>
    </row>
    <row r="47395" spans="1:2">
      <c r="A47395" s="1">
        <v>2080100414875</v>
      </c>
      <c r="B47395" t="s">
        <v>44623</v>
      </c>
    </row>
    <row r="47396" spans="1:2">
      <c r="A47396" s="1">
        <v>2080100414882</v>
      </c>
      <c r="B47396" t="s">
        <v>44624</v>
      </c>
    </row>
    <row r="47397" spans="1:2">
      <c r="A47397" s="1">
        <v>2080100414899</v>
      </c>
      <c r="B47397" t="s">
        <v>44625</v>
      </c>
    </row>
    <row r="47398" spans="1:2">
      <c r="A47398" s="1">
        <v>2080100414905</v>
      </c>
      <c r="B47398" t="s">
        <v>44626</v>
      </c>
    </row>
    <row r="47399" spans="1:2">
      <c r="A47399" s="1">
        <v>2080100414912</v>
      </c>
      <c r="B47399" t="s">
        <v>44627</v>
      </c>
    </row>
    <row r="47400" spans="1:2">
      <c r="A47400" s="1">
        <v>2080100414929</v>
      </c>
      <c r="B47400" t="s">
        <v>44628</v>
      </c>
    </row>
    <row r="47401" spans="1:2">
      <c r="A47401" s="1">
        <v>2080100414936</v>
      </c>
      <c r="B47401" t="s">
        <v>44629</v>
      </c>
    </row>
    <row r="47402" spans="1:2">
      <c r="A47402" s="1">
        <v>2080100414943</v>
      </c>
      <c r="B47402" t="s">
        <v>44630</v>
      </c>
    </row>
    <row r="47403" spans="1:2">
      <c r="A47403" s="1">
        <v>2080100414950</v>
      </c>
      <c r="B47403" t="s">
        <v>44631</v>
      </c>
    </row>
    <row r="47404" spans="1:2">
      <c r="A47404" s="1">
        <v>2080100414967</v>
      </c>
      <c r="B47404" t="s">
        <v>44632</v>
      </c>
    </row>
    <row r="47405" spans="1:2">
      <c r="A47405" s="1">
        <v>2080100414974</v>
      </c>
      <c r="B47405" t="s">
        <v>44633</v>
      </c>
    </row>
    <row r="47406" spans="1:2">
      <c r="A47406" s="1">
        <v>2080100414981</v>
      </c>
      <c r="B47406" t="s">
        <v>44634</v>
      </c>
    </row>
    <row r="47407" spans="1:2">
      <c r="A47407" s="1">
        <v>2080100414998</v>
      </c>
      <c r="B47407" t="s">
        <v>44635</v>
      </c>
    </row>
    <row r="47408" spans="1:2">
      <c r="A47408" s="1">
        <v>2080100415001</v>
      </c>
      <c r="B47408" t="s">
        <v>44636</v>
      </c>
    </row>
    <row r="47409" spans="1:2">
      <c r="A47409" s="1">
        <v>2080100415018</v>
      </c>
      <c r="B47409" t="s">
        <v>44637</v>
      </c>
    </row>
    <row r="47410" spans="1:2">
      <c r="A47410" s="1">
        <v>2080100415025</v>
      </c>
      <c r="B47410" t="s">
        <v>44638</v>
      </c>
    </row>
    <row r="47411" spans="1:2">
      <c r="A47411" s="1">
        <v>2080100415032</v>
      </c>
      <c r="B47411" t="s">
        <v>44639</v>
      </c>
    </row>
    <row r="47412" spans="1:2">
      <c r="A47412" s="1">
        <v>2080100415049</v>
      </c>
      <c r="B47412" t="s">
        <v>44640</v>
      </c>
    </row>
    <row r="47413" spans="1:2">
      <c r="A47413" s="1">
        <v>2080100415056</v>
      </c>
      <c r="B47413" t="s">
        <v>44641</v>
      </c>
    </row>
    <row r="47414" spans="1:2">
      <c r="A47414" s="1">
        <v>2080100415063</v>
      </c>
      <c r="B47414" t="s">
        <v>44642</v>
      </c>
    </row>
    <row r="47415" spans="1:2">
      <c r="A47415" s="1">
        <v>2080100415070</v>
      </c>
      <c r="B47415" t="s">
        <v>44643</v>
      </c>
    </row>
    <row r="47416" spans="1:2">
      <c r="A47416" s="1">
        <v>2080100415087</v>
      </c>
      <c r="B47416" t="s">
        <v>44644</v>
      </c>
    </row>
    <row r="47417" spans="1:2">
      <c r="A47417" s="1">
        <v>2080100415094</v>
      </c>
      <c r="B47417" t="s">
        <v>44645</v>
      </c>
    </row>
    <row r="47418" spans="1:2">
      <c r="A47418" s="1">
        <v>2080100415100</v>
      </c>
      <c r="B47418" t="s">
        <v>44646</v>
      </c>
    </row>
    <row r="47419" spans="1:2">
      <c r="A47419" s="1">
        <v>2080100415117</v>
      </c>
      <c r="B47419" t="s">
        <v>44647</v>
      </c>
    </row>
    <row r="47420" spans="1:2">
      <c r="A47420" s="1">
        <v>2080100415124</v>
      </c>
      <c r="B47420" t="s">
        <v>44648</v>
      </c>
    </row>
    <row r="47421" spans="1:2">
      <c r="A47421" s="1">
        <v>2080100415131</v>
      </c>
      <c r="B47421" t="s">
        <v>44649</v>
      </c>
    </row>
    <row r="47422" spans="1:2">
      <c r="A47422" s="1">
        <v>2080100415148</v>
      </c>
      <c r="B47422" t="s">
        <v>44650</v>
      </c>
    </row>
    <row r="47423" spans="1:2">
      <c r="A47423" s="1">
        <v>2080100415155</v>
      </c>
      <c r="B47423" t="s">
        <v>44651</v>
      </c>
    </row>
    <row r="47424" spans="1:2">
      <c r="A47424" s="1">
        <v>2080100415162</v>
      </c>
      <c r="B47424" t="s">
        <v>44652</v>
      </c>
    </row>
    <row r="47425" spans="1:2">
      <c r="A47425" s="1">
        <v>2080100415179</v>
      </c>
      <c r="B47425" t="s">
        <v>44653</v>
      </c>
    </row>
    <row r="47426" spans="1:2">
      <c r="A47426" s="1">
        <v>2080100415186</v>
      </c>
      <c r="B47426" t="s">
        <v>44654</v>
      </c>
    </row>
    <row r="47427" spans="1:2">
      <c r="A47427" s="1">
        <v>2080100415193</v>
      </c>
      <c r="B47427" t="s">
        <v>44655</v>
      </c>
    </row>
    <row r="47428" spans="1:2">
      <c r="A47428" s="1">
        <v>2080100415209</v>
      </c>
      <c r="B47428" t="s">
        <v>44656</v>
      </c>
    </row>
    <row r="47429" spans="1:2">
      <c r="A47429" s="1">
        <v>2080100415216</v>
      </c>
      <c r="B47429" t="s">
        <v>44657</v>
      </c>
    </row>
    <row r="47430" spans="1:2">
      <c r="A47430" s="1">
        <v>2080100415223</v>
      </c>
      <c r="B47430" t="s">
        <v>44658</v>
      </c>
    </row>
    <row r="47431" spans="1:2">
      <c r="A47431" s="1">
        <v>2080100415230</v>
      </c>
      <c r="B47431" t="s">
        <v>44659</v>
      </c>
    </row>
    <row r="47432" spans="1:2">
      <c r="A47432" s="1">
        <v>2080100415247</v>
      </c>
      <c r="B47432" t="s">
        <v>44660</v>
      </c>
    </row>
    <row r="47433" spans="1:2">
      <c r="A47433" s="1">
        <v>2080100415254</v>
      </c>
      <c r="B47433" t="s">
        <v>44661</v>
      </c>
    </row>
    <row r="47434" spans="1:2">
      <c r="A47434" s="1">
        <v>2080100415261</v>
      </c>
      <c r="B47434" t="s">
        <v>44662</v>
      </c>
    </row>
    <row r="47435" spans="1:2">
      <c r="A47435" s="1">
        <v>2080100415278</v>
      </c>
      <c r="B47435" t="s">
        <v>44663</v>
      </c>
    </row>
    <row r="47436" spans="1:2">
      <c r="A47436" s="1">
        <v>2080100415285</v>
      </c>
      <c r="B47436" t="s">
        <v>44664</v>
      </c>
    </row>
    <row r="47437" spans="1:2">
      <c r="A47437" s="1">
        <v>2080100415292</v>
      </c>
      <c r="B47437" t="s">
        <v>44665</v>
      </c>
    </row>
    <row r="47438" spans="1:2">
      <c r="A47438" s="1">
        <v>2080100415308</v>
      </c>
      <c r="B47438" t="s">
        <v>44666</v>
      </c>
    </row>
    <row r="47439" spans="1:2">
      <c r="A47439" s="1">
        <v>2080100415315</v>
      </c>
      <c r="B47439" t="s">
        <v>44667</v>
      </c>
    </row>
    <row r="47440" spans="1:2">
      <c r="A47440" s="1">
        <v>2080100415322</v>
      </c>
      <c r="B47440" t="s">
        <v>44668</v>
      </c>
    </row>
    <row r="47441" spans="1:2">
      <c r="A47441" s="1">
        <v>2080100415339</v>
      </c>
      <c r="B47441" t="s">
        <v>44669</v>
      </c>
    </row>
    <row r="47442" spans="1:2">
      <c r="A47442" s="1">
        <v>2080100415346</v>
      </c>
      <c r="B47442" t="s">
        <v>44670</v>
      </c>
    </row>
    <row r="47443" spans="1:2">
      <c r="A47443" s="1">
        <v>2080100415353</v>
      </c>
      <c r="B47443" t="s">
        <v>44671</v>
      </c>
    </row>
    <row r="47444" spans="1:2">
      <c r="A47444" s="1">
        <v>2080100415360</v>
      </c>
      <c r="B47444" t="s">
        <v>44672</v>
      </c>
    </row>
    <row r="47445" spans="1:2">
      <c r="A47445" s="1">
        <v>2080100415377</v>
      </c>
      <c r="B47445" t="s">
        <v>44673</v>
      </c>
    </row>
    <row r="47446" spans="1:2">
      <c r="A47446" s="1">
        <v>2080100415384</v>
      </c>
      <c r="B47446" t="s">
        <v>44674</v>
      </c>
    </row>
    <row r="47447" spans="1:2">
      <c r="A47447" s="1">
        <v>2080100415391</v>
      </c>
      <c r="B47447" t="s">
        <v>44675</v>
      </c>
    </row>
    <row r="47448" spans="1:2">
      <c r="A47448" s="1">
        <v>2080100415407</v>
      </c>
      <c r="B47448" t="s">
        <v>44676</v>
      </c>
    </row>
    <row r="47449" spans="1:2">
      <c r="A47449" s="1">
        <v>2080100415414</v>
      </c>
      <c r="B47449" t="s">
        <v>44677</v>
      </c>
    </row>
    <row r="47450" spans="1:2">
      <c r="A47450" s="1">
        <v>2080100415421</v>
      </c>
      <c r="B47450" t="s">
        <v>44678</v>
      </c>
    </row>
    <row r="47451" spans="1:2">
      <c r="A47451" s="1">
        <v>2080100415438</v>
      </c>
      <c r="B47451" t="s">
        <v>44679</v>
      </c>
    </row>
    <row r="47452" spans="1:2">
      <c r="A47452" s="1">
        <v>2080100415445</v>
      </c>
      <c r="B47452" t="s">
        <v>44680</v>
      </c>
    </row>
    <row r="47453" spans="1:2">
      <c r="A47453" s="1">
        <v>2080100415452</v>
      </c>
      <c r="B47453" t="s">
        <v>44681</v>
      </c>
    </row>
    <row r="47454" spans="1:2">
      <c r="A47454" s="1">
        <v>2080100415469</v>
      </c>
      <c r="B47454" t="s">
        <v>44682</v>
      </c>
    </row>
    <row r="47455" spans="1:2">
      <c r="A47455" s="1">
        <v>2080100415476</v>
      </c>
      <c r="B47455" t="s">
        <v>44683</v>
      </c>
    </row>
    <row r="47456" spans="1:2">
      <c r="A47456" s="1">
        <v>2080100415483</v>
      </c>
      <c r="B47456" t="s">
        <v>44684</v>
      </c>
    </row>
    <row r="47457" spans="1:2">
      <c r="A47457" s="1">
        <v>2080100415490</v>
      </c>
      <c r="B47457" t="s">
        <v>44685</v>
      </c>
    </row>
    <row r="47458" spans="1:2">
      <c r="A47458" s="1">
        <v>2080100415506</v>
      </c>
      <c r="B47458" t="s">
        <v>44686</v>
      </c>
    </row>
    <row r="47459" spans="1:2">
      <c r="A47459" s="1">
        <v>2080100415513</v>
      </c>
      <c r="B47459" t="s">
        <v>44687</v>
      </c>
    </row>
    <row r="47460" spans="1:2">
      <c r="A47460" s="1">
        <v>2080100415520</v>
      </c>
      <c r="B47460" t="s">
        <v>44688</v>
      </c>
    </row>
    <row r="47461" spans="1:2">
      <c r="A47461" s="1">
        <v>2080100415537</v>
      </c>
      <c r="B47461" t="s">
        <v>44689</v>
      </c>
    </row>
    <row r="47462" spans="1:2">
      <c r="A47462" s="1">
        <v>2080100415544</v>
      </c>
      <c r="B47462" t="s">
        <v>44690</v>
      </c>
    </row>
    <row r="47463" spans="1:2">
      <c r="A47463" s="1">
        <v>2080100415551</v>
      </c>
      <c r="B47463" t="s">
        <v>44691</v>
      </c>
    </row>
    <row r="47464" spans="1:2">
      <c r="A47464" s="1">
        <v>2080100415568</v>
      </c>
      <c r="B47464" t="s">
        <v>44692</v>
      </c>
    </row>
    <row r="47465" spans="1:2">
      <c r="A47465" s="1">
        <v>2080100415575</v>
      </c>
      <c r="B47465" t="s">
        <v>44693</v>
      </c>
    </row>
    <row r="47466" spans="1:2">
      <c r="A47466" s="1">
        <v>2080100415582</v>
      </c>
      <c r="B47466" t="s">
        <v>44694</v>
      </c>
    </row>
    <row r="47467" spans="1:2">
      <c r="A47467" s="1">
        <v>2080100415599</v>
      </c>
      <c r="B47467" t="s">
        <v>44695</v>
      </c>
    </row>
    <row r="47468" spans="1:2">
      <c r="A47468" s="1">
        <v>2080100415605</v>
      </c>
      <c r="B47468" t="s">
        <v>44696</v>
      </c>
    </row>
    <row r="47469" spans="1:2">
      <c r="A47469" s="1">
        <v>2080100415612</v>
      </c>
      <c r="B47469" t="s">
        <v>44697</v>
      </c>
    </row>
    <row r="47470" spans="1:2">
      <c r="A47470" s="1">
        <v>2080100415629</v>
      </c>
      <c r="B47470" t="s">
        <v>44698</v>
      </c>
    </row>
    <row r="47471" spans="1:2">
      <c r="A47471" s="1">
        <v>2080100415636</v>
      </c>
      <c r="B47471" t="s">
        <v>44699</v>
      </c>
    </row>
    <row r="47472" spans="1:2">
      <c r="A47472" s="1">
        <v>2080100415643</v>
      </c>
      <c r="B47472" t="s">
        <v>44700</v>
      </c>
    </row>
    <row r="47473" spans="1:2">
      <c r="A47473" s="1">
        <v>2080100415650</v>
      </c>
      <c r="B47473" t="s">
        <v>44701</v>
      </c>
    </row>
    <row r="47474" spans="1:2">
      <c r="A47474" s="1">
        <v>2080100415667</v>
      </c>
      <c r="B47474" t="s">
        <v>44702</v>
      </c>
    </row>
    <row r="47475" spans="1:2">
      <c r="A47475" s="1">
        <v>2080100415674</v>
      </c>
      <c r="B47475" t="s">
        <v>44703</v>
      </c>
    </row>
    <row r="47476" spans="1:2">
      <c r="A47476" s="1">
        <v>2080100415681</v>
      </c>
      <c r="B47476" t="s">
        <v>44704</v>
      </c>
    </row>
    <row r="47477" spans="1:2">
      <c r="A47477" s="1">
        <v>2080100415698</v>
      </c>
      <c r="B47477" t="s">
        <v>44705</v>
      </c>
    </row>
    <row r="47478" spans="1:2">
      <c r="A47478" s="1">
        <v>2080100415704</v>
      </c>
      <c r="B47478" t="s">
        <v>44706</v>
      </c>
    </row>
    <row r="47479" spans="1:2">
      <c r="A47479" s="1">
        <v>2080100415711</v>
      </c>
      <c r="B47479" t="s">
        <v>44707</v>
      </c>
    </row>
    <row r="47480" spans="1:2">
      <c r="A47480" s="1">
        <v>2080100415728</v>
      </c>
      <c r="B47480" t="s">
        <v>44708</v>
      </c>
    </row>
    <row r="47481" spans="1:2">
      <c r="A47481" s="1">
        <v>2080100415735</v>
      </c>
      <c r="B47481" t="s">
        <v>44709</v>
      </c>
    </row>
    <row r="47482" spans="1:2">
      <c r="A47482" s="1">
        <v>2080100415742</v>
      </c>
      <c r="B47482" t="s">
        <v>44710</v>
      </c>
    </row>
    <row r="47483" spans="1:2">
      <c r="A47483" s="1">
        <v>2080100415759</v>
      </c>
      <c r="B47483" t="s">
        <v>44711</v>
      </c>
    </row>
    <row r="47484" spans="1:2">
      <c r="A47484" s="1">
        <v>2080100415766</v>
      </c>
      <c r="B47484" t="s">
        <v>44712</v>
      </c>
    </row>
    <row r="47485" spans="1:2">
      <c r="A47485" s="1">
        <v>2080100415773</v>
      </c>
      <c r="B47485" t="s">
        <v>44713</v>
      </c>
    </row>
    <row r="47486" spans="1:2">
      <c r="A47486" s="1">
        <v>2080100415780</v>
      </c>
      <c r="B47486" t="s">
        <v>44714</v>
      </c>
    </row>
    <row r="47487" spans="1:2">
      <c r="A47487" s="1">
        <v>2080100415797</v>
      </c>
      <c r="B47487" t="s">
        <v>44715</v>
      </c>
    </row>
    <row r="47488" spans="1:2">
      <c r="A47488" s="1">
        <v>2080100415803</v>
      </c>
      <c r="B47488" t="s">
        <v>44716</v>
      </c>
    </row>
    <row r="47489" spans="1:2">
      <c r="A47489" s="1">
        <v>2080100415810</v>
      </c>
      <c r="B47489" t="s">
        <v>44717</v>
      </c>
    </row>
    <row r="47490" spans="1:2">
      <c r="A47490" s="1">
        <v>2080100415827</v>
      </c>
      <c r="B47490" t="s">
        <v>44718</v>
      </c>
    </row>
    <row r="47491" spans="1:2">
      <c r="A47491" s="1">
        <v>2080100415834</v>
      </c>
      <c r="B47491" t="s">
        <v>44719</v>
      </c>
    </row>
    <row r="47492" spans="1:2">
      <c r="A47492" s="1">
        <v>2080100415841</v>
      </c>
      <c r="B47492" t="s">
        <v>44720</v>
      </c>
    </row>
    <row r="47493" spans="1:2">
      <c r="A47493" s="1">
        <v>2080100415858</v>
      </c>
      <c r="B47493" t="s">
        <v>44721</v>
      </c>
    </row>
    <row r="47494" spans="1:2">
      <c r="A47494" s="1">
        <v>2080100415865</v>
      </c>
      <c r="B47494" t="s">
        <v>44722</v>
      </c>
    </row>
    <row r="47495" spans="1:2">
      <c r="A47495" s="1">
        <v>2080100415872</v>
      </c>
      <c r="B47495" t="s">
        <v>44723</v>
      </c>
    </row>
    <row r="47496" spans="1:2">
      <c r="A47496" s="1">
        <v>2080100415889</v>
      </c>
      <c r="B47496" t="s">
        <v>44724</v>
      </c>
    </row>
    <row r="47497" spans="1:2">
      <c r="A47497" s="1">
        <v>2080100415896</v>
      </c>
      <c r="B47497" t="s">
        <v>44725</v>
      </c>
    </row>
    <row r="47498" spans="1:2">
      <c r="A47498" s="1">
        <v>2080100415902</v>
      </c>
      <c r="B47498" t="s">
        <v>44726</v>
      </c>
    </row>
    <row r="47499" spans="1:2">
      <c r="A47499" s="1">
        <v>2080100415919</v>
      </c>
      <c r="B47499" t="s">
        <v>44727</v>
      </c>
    </row>
    <row r="47500" spans="1:2">
      <c r="A47500" s="1">
        <v>2080100415926</v>
      </c>
      <c r="B47500" t="s">
        <v>44728</v>
      </c>
    </row>
    <row r="47501" spans="1:2">
      <c r="A47501" s="1">
        <v>2080100415933</v>
      </c>
      <c r="B47501" t="s">
        <v>44729</v>
      </c>
    </row>
    <row r="47502" spans="1:2">
      <c r="A47502" s="1">
        <v>2080100415940</v>
      </c>
      <c r="B47502" t="s">
        <v>44730</v>
      </c>
    </row>
    <row r="47503" spans="1:2">
      <c r="A47503" s="1">
        <v>2080100415957</v>
      </c>
      <c r="B47503" t="s">
        <v>44731</v>
      </c>
    </row>
    <row r="47504" spans="1:2">
      <c r="A47504" s="1">
        <v>2080100415964</v>
      </c>
      <c r="B47504" t="s">
        <v>44732</v>
      </c>
    </row>
    <row r="47505" spans="1:2">
      <c r="A47505" s="1">
        <v>2080100415971</v>
      </c>
      <c r="B47505" t="s">
        <v>44733</v>
      </c>
    </row>
    <row r="47506" spans="1:2">
      <c r="A47506" s="1">
        <v>2080100415988</v>
      </c>
      <c r="B47506" t="s">
        <v>44734</v>
      </c>
    </row>
    <row r="47507" spans="1:2">
      <c r="A47507" s="1">
        <v>2080100415995</v>
      </c>
      <c r="B47507" t="s">
        <v>44735</v>
      </c>
    </row>
    <row r="47508" spans="1:2">
      <c r="A47508" s="1">
        <v>2080100416008</v>
      </c>
      <c r="B47508" t="s">
        <v>44736</v>
      </c>
    </row>
    <row r="47509" spans="1:2">
      <c r="A47509" s="1">
        <v>2080100416015</v>
      </c>
      <c r="B47509" t="s">
        <v>44737</v>
      </c>
    </row>
    <row r="47510" spans="1:2">
      <c r="A47510" s="1">
        <v>2080100416022</v>
      </c>
      <c r="B47510" t="s">
        <v>44738</v>
      </c>
    </row>
    <row r="47511" spans="1:2">
      <c r="A47511" s="1">
        <v>2080100416039</v>
      </c>
      <c r="B47511" t="s">
        <v>44739</v>
      </c>
    </row>
    <row r="47512" spans="1:2">
      <c r="A47512" s="1">
        <v>2080100416046</v>
      </c>
      <c r="B47512" t="s">
        <v>44740</v>
      </c>
    </row>
    <row r="47513" spans="1:2">
      <c r="A47513" s="1">
        <v>2080100416053</v>
      </c>
      <c r="B47513" t="s">
        <v>44741</v>
      </c>
    </row>
    <row r="47514" spans="1:2">
      <c r="A47514" s="1">
        <v>2080100416060</v>
      </c>
      <c r="B47514" t="s">
        <v>44742</v>
      </c>
    </row>
    <row r="47515" spans="1:2">
      <c r="A47515" s="1">
        <v>2080100416077</v>
      </c>
      <c r="B47515" t="s">
        <v>44743</v>
      </c>
    </row>
    <row r="47516" spans="1:2">
      <c r="A47516" s="1">
        <v>2080100416084</v>
      </c>
      <c r="B47516" t="s">
        <v>44744</v>
      </c>
    </row>
    <row r="47517" spans="1:2">
      <c r="A47517" s="1">
        <v>2080100416091</v>
      </c>
      <c r="B47517" t="s">
        <v>44745</v>
      </c>
    </row>
    <row r="47518" spans="1:2">
      <c r="A47518" s="1">
        <v>2080100416107</v>
      </c>
      <c r="B47518" t="s">
        <v>44746</v>
      </c>
    </row>
    <row r="47519" spans="1:2">
      <c r="A47519" s="1">
        <v>2080100416114</v>
      </c>
      <c r="B47519" t="s">
        <v>44747</v>
      </c>
    </row>
    <row r="47520" spans="1:2">
      <c r="A47520" s="1">
        <v>2080100416121</v>
      </c>
      <c r="B47520" t="s">
        <v>44748</v>
      </c>
    </row>
    <row r="47521" spans="1:2">
      <c r="A47521" s="1">
        <v>2080100416138</v>
      </c>
      <c r="B47521" t="s">
        <v>44749</v>
      </c>
    </row>
    <row r="47522" spans="1:2">
      <c r="A47522" s="1">
        <v>2080100416145</v>
      </c>
      <c r="B47522" t="s">
        <v>44750</v>
      </c>
    </row>
    <row r="47523" spans="1:2">
      <c r="A47523" s="1">
        <v>2080100416152</v>
      </c>
      <c r="B47523" t="s">
        <v>44751</v>
      </c>
    </row>
    <row r="47524" spans="1:2">
      <c r="A47524" s="1">
        <v>2080100416169</v>
      </c>
      <c r="B47524" t="s">
        <v>44752</v>
      </c>
    </row>
    <row r="47525" spans="1:2">
      <c r="A47525" s="1">
        <v>2080100416176</v>
      </c>
      <c r="B47525" t="s">
        <v>44753</v>
      </c>
    </row>
    <row r="47526" spans="1:2">
      <c r="A47526" s="1">
        <v>2080100416183</v>
      </c>
      <c r="B47526" t="s">
        <v>44754</v>
      </c>
    </row>
    <row r="47527" spans="1:2">
      <c r="A47527" s="1">
        <v>2080100416190</v>
      </c>
      <c r="B47527" t="s">
        <v>44755</v>
      </c>
    </row>
    <row r="47528" spans="1:2">
      <c r="A47528" s="1">
        <v>2080100416206</v>
      </c>
      <c r="B47528" t="s">
        <v>44756</v>
      </c>
    </row>
    <row r="47529" spans="1:2">
      <c r="A47529" s="1">
        <v>2080100416213</v>
      </c>
      <c r="B47529" t="s">
        <v>44757</v>
      </c>
    </row>
    <row r="47530" spans="1:2">
      <c r="A47530" s="1">
        <v>2080100416220</v>
      </c>
      <c r="B47530" t="s">
        <v>44758</v>
      </c>
    </row>
    <row r="47531" spans="1:2">
      <c r="A47531" s="1">
        <v>2080100416237</v>
      </c>
      <c r="B47531" t="s">
        <v>44759</v>
      </c>
    </row>
    <row r="47532" spans="1:2">
      <c r="A47532" s="1">
        <v>2080100416244</v>
      </c>
      <c r="B47532" t="s">
        <v>44760</v>
      </c>
    </row>
    <row r="47533" spans="1:2">
      <c r="A47533" s="1">
        <v>2080100416251</v>
      </c>
      <c r="B47533" t="s">
        <v>44761</v>
      </c>
    </row>
    <row r="47534" spans="1:2">
      <c r="A47534" s="1">
        <v>2080100416268</v>
      </c>
      <c r="B47534" t="s">
        <v>44762</v>
      </c>
    </row>
    <row r="47535" spans="1:2">
      <c r="A47535" s="1">
        <v>2080100416275</v>
      </c>
      <c r="B47535" t="s">
        <v>44763</v>
      </c>
    </row>
    <row r="47536" spans="1:2">
      <c r="A47536" s="1">
        <v>2080100416282</v>
      </c>
      <c r="B47536" t="s">
        <v>44695</v>
      </c>
    </row>
    <row r="47537" spans="1:2">
      <c r="A47537" s="1">
        <v>2080100416299</v>
      </c>
      <c r="B47537" t="s">
        <v>44764</v>
      </c>
    </row>
    <row r="47538" spans="1:2">
      <c r="A47538" s="1">
        <v>2080100416305</v>
      </c>
      <c r="B47538" t="s">
        <v>44765</v>
      </c>
    </row>
    <row r="47539" spans="1:2">
      <c r="A47539" s="1">
        <v>2080100416312</v>
      </c>
      <c r="B47539" t="s">
        <v>44766</v>
      </c>
    </row>
    <row r="47540" spans="1:2">
      <c r="A47540" s="1">
        <v>2080100416329</v>
      </c>
      <c r="B47540" t="s">
        <v>44691</v>
      </c>
    </row>
    <row r="47541" spans="1:2">
      <c r="A47541" s="1">
        <v>2080100416336</v>
      </c>
      <c r="B47541" t="s">
        <v>44767</v>
      </c>
    </row>
    <row r="47542" spans="1:2">
      <c r="A47542" s="1">
        <v>2080100416343</v>
      </c>
      <c r="B47542" t="s">
        <v>44768</v>
      </c>
    </row>
    <row r="47543" spans="1:2">
      <c r="A47543" s="1">
        <v>2080100416350</v>
      </c>
      <c r="B47543" t="s">
        <v>44769</v>
      </c>
    </row>
    <row r="47544" spans="1:2">
      <c r="A47544" s="1">
        <v>2080100416367</v>
      </c>
      <c r="B47544" t="s">
        <v>44770</v>
      </c>
    </row>
    <row r="47545" spans="1:2">
      <c r="A47545" s="1">
        <v>2080100416374</v>
      </c>
      <c r="B47545" t="s">
        <v>44771</v>
      </c>
    </row>
    <row r="47546" spans="1:2">
      <c r="A47546" s="1">
        <v>2080100416381</v>
      </c>
      <c r="B47546" t="s">
        <v>44772</v>
      </c>
    </row>
    <row r="47547" spans="1:2">
      <c r="A47547" s="1">
        <v>2080100416398</v>
      </c>
      <c r="B47547" t="s">
        <v>44773</v>
      </c>
    </row>
    <row r="47548" spans="1:2">
      <c r="A47548" s="1">
        <v>2080100416404</v>
      </c>
      <c r="B47548" t="s">
        <v>44774</v>
      </c>
    </row>
    <row r="47549" spans="1:2">
      <c r="A47549" s="1">
        <v>2080100416411</v>
      </c>
      <c r="B47549" t="s">
        <v>44775</v>
      </c>
    </row>
    <row r="47550" spans="1:2">
      <c r="A47550" s="1">
        <v>2080100416428</v>
      </c>
      <c r="B47550" t="s">
        <v>44776</v>
      </c>
    </row>
    <row r="47551" spans="1:2">
      <c r="A47551" s="1">
        <v>2080100416435</v>
      </c>
      <c r="B47551" t="s">
        <v>44777</v>
      </c>
    </row>
    <row r="47552" spans="1:2">
      <c r="A47552" s="1">
        <v>2080100416442</v>
      </c>
      <c r="B47552" t="s">
        <v>44778</v>
      </c>
    </row>
    <row r="47553" spans="1:2">
      <c r="A47553" s="1">
        <v>2080100416459</v>
      </c>
      <c r="B47553" t="s">
        <v>44779</v>
      </c>
    </row>
    <row r="47554" spans="1:2">
      <c r="A47554" s="1">
        <v>2080100416466</v>
      </c>
      <c r="B47554" t="s">
        <v>44780</v>
      </c>
    </row>
    <row r="47555" spans="1:2">
      <c r="A47555" s="1">
        <v>2080100416473</v>
      </c>
      <c r="B47555" t="s">
        <v>44781</v>
      </c>
    </row>
    <row r="47556" spans="1:2">
      <c r="A47556" s="1">
        <v>2080100416480</v>
      </c>
      <c r="B47556" t="s">
        <v>44782</v>
      </c>
    </row>
    <row r="47557" spans="1:2">
      <c r="A47557" s="1">
        <v>2080100416497</v>
      </c>
      <c r="B47557" t="s">
        <v>44783</v>
      </c>
    </row>
    <row r="47558" spans="1:2">
      <c r="A47558" s="1">
        <v>2080100416503</v>
      </c>
      <c r="B47558" t="s">
        <v>44784</v>
      </c>
    </row>
    <row r="47559" spans="1:2">
      <c r="A47559" s="1">
        <v>2080100416510</v>
      </c>
      <c r="B47559" t="s">
        <v>44785</v>
      </c>
    </row>
    <row r="47560" spans="1:2">
      <c r="A47560" s="1">
        <v>2080100416527</v>
      </c>
      <c r="B47560" t="s">
        <v>44786</v>
      </c>
    </row>
    <row r="47561" spans="1:2">
      <c r="A47561" s="1">
        <v>2080100416534</v>
      </c>
      <c r="B47561" t="s">
        <v>44787</v>
      </c>
    </row>
    <row r="47562" spans="1:2">
      <c r="A47562" s="1">
        <v>2080100416541</v>
      </c>
      <c r="B47562" t="s">
        <v>44705</v>
      </c>
    </row>
    <row r="47563" spans="1:2">
      <c r="A47563" s="1">
        <v>2080100416558</v>
      </c>
      <c r="B47563" t="s">
        <v>44788</v>
      </c>
    </row>
    <row r="47564" spans="1:2">
      <c r="A47564" s="1">
        <v>2080100416565</v>
      </c>
      <c r="B47564" t="s">
        <v>44789</v>
      </c>
    </row>
    <row r="47565" spans="1:2">
      <c r="A47565" s="1">
        <v>2080100416572</v>
      </c>
      <c r="B47565" t="s">
        <v>44790</v>
      </c>
    </row>
    <row r="47566" spans="1:2">
      <c r="A47566" s="1">
        <v>2080100416589</v>
      </c>
      <c r="B47566" t="s">
        <v>44791</v>
      </c>
    </row>
    <row r="47567" spans="1:2">
      <c r="A47567" s="1">
        <v>2080100416596</v>
      </c>
      <c r="B47567" t="s">
        <v>44792</v>
      </c>
    </row>
    <row r="47568" spans="1:2">
      <c r="A47568" s="1">
        <v>2080100416602</v>
      </c>
      <c r="B47568" t="s">
        <v>44793</v>
      </c>
    </row>
    <row r="47569" spans="1:2">
      <c r="A47569" s="1">
        <v>2080100416619</v>
      </c>
      <c r="B47569" t="s">
        <v>44794</v>
      </c>
    </row>
    <row r="47570" spans="1:2">
      <c r="A47570" s="1">
        <v>2080100416626</v>
      </c>
      <c r="B47570" t="s">
        <v>44795</v>
      </c>
    </row>
    <row r="47571" spans="1:2">
      <c r="A47571" s="1">
        <v>2080100416633</v>
      </c>
      <c r="B47571" t="s">
        <v>44796</v>
      </c>
    </row>
    <row r="47572" spans="1:2">
      <c r="A47572" s="1">
        <v>2080100416640</v>
      </c>
      <c r="B47572" t="s">
        <v>44797</v>
      </c>
    </row>
    <row r="47573" spans="1:2">
      <c r="A47573" s="1">
        <v>2080100416657</v>
      </c>
      <c r="B47573" t="s">
        <v>44722</v>
      </c>
    </row>
    <row r="47574" spans="1:2">
      <c r="A47574" s="1">
        <v>2080100416664</v>
      </c>
      <c r="B47574" t="s">
        <v>44798</v>
      </c>
    </row>
    <row r="47575" spans="1:2">
      <c r="A47575" s="1">
        <v>2080100416671</v>
      </c>
      <c r="B47575" t="s">
        <v>44799</v>
      </c>
    </row>
    <row r="47576" spans="1:2">
      <c r="A47576" s="1">
        <v>2080100416688</v>
      </c>
      <c r="B47576" t="s">
        <v>44762</v>
      </c>
    </row>
    <row r="47577" spans="1:2">
      <c r="A47577" s="1">
        <v>2080100416695</v>
      </c>
      <c r="B47577" t="s">
        <v>44800</v>
      </c>
    </row>
    <row r="47578" spans="1:2">
      <c r="A47578" s="1">
        <v>2080100416701</v>
      </c>
      <c r="B47578" t="s">
        <v>44801</v>
      </c>
    </row>
    <row r="47579" spans="1:2">
      <c r="A47579" s="1">
        <v>2080100416718</v>
      </c>
      <c r="B47579" t="s">
        <v>44802</v>
      </c>
    </row>
    <row r="47580" spans="1:2">
      <c r="A47580" s="1">
        <v>2080100416725</v>
      </c>
      <c r="B47580" t="s">
        <v>44803</v>
      </c>
    </row>
    <row r="47581" spans="1:2">
      <c r="A47581" s="1">
        <v>2080100416732</v>
      </c>
      <c r="B47581" t="s">
        <v>44804</v>
      </c>
    </row>
    <row r="47582" spans="1:2">
      <c r="A47582" s="1">
        <v>2080100416749</v>
      </c>
      <c r="B47582" t="s">
        <v>44805</v>
      </c>
    </row>
    <row r="47583" spans="1:2">
      <c r="A47583" s="1">
        <v>2080100416756</v>
      </c>
      <c r="B47583" t="s">
        <v>44806</v>
      </c>
    </row>
    <row r="47584" spans="1:2">
      <c r="A47584" s="1">
        <v>2080100416763</v>
      </c>
      <c r="B47584" t="s">
        <v>44807</v>
      </c>
    </row>
    <row r="47585" spans="1:2">
      <c r="A47585" s="1">
        <v>2080100416770</v>
      </c>
      <c r="B47585" t="s">
        <v>44808</v>
      </c>
    </row>
    <row r="47586" spans="1:2">
      <c r="A47586" s="1">
        <v>2080100416787</v>
      </c>
      <c r="B47586" t="s">
        <v>44809</v>
      </c>
    </row>
    <row r="47587" spans="1:2">
      <c r="A47587" s="1">
        <v>2080100416794</v>
      </c>
      <c r="B47587" t="s">
        <v>44810</v>
      </c>
    </row>
    <row r="47588" spans="1:2">
      <c r="A47588" s="1">
        <v>2080100416800</v>
      </c>
      <c r="B47588" t="s">
        <v>44811</v>
      </c>
    </row>
    <row r="47589" spans="1:2">
      <c r="A47589" s="1">
        <v>2080100416817</v>
      </c>
      <c r="B47589" t="s">
        <v>44812</v>
      </c>
    </row>
    <row r="47590" spans="1:2">
      <c r="A47590" s="1">
        <v>2080100416824</v>
      </c>
      <c r="B47590" t="s">
        <v>44813</v>
      </c>
    </row>
    <row r="47591" spans="1:2">
      <c r="A47591" s="1">
        <v>2080100416831</v>
      </c>
      <c r="B47591" t="s">
        <v>44814</v>
      </c>
    </row>
    <row r="47592" spans="1:2">
      <c r="A47592" s="1">
        <v>2080100416848</v>
      </c>
      <c r="B47592" t="s">
        <v>44815</v>
      </c>
    </row>
    <row r="47593" spans="1:2">
      <c r="A47593" s="1">
        <v>2080100416855</v>
      </c>
      <c r="B47593" t="s">
        <v>44816</v>
      </c>
    </row>
    <row r="47594" spans="1:2">
      <c r="A47594" s="1">
        <v>2080100416862</v>
      </c>
      <c r="B47594" t="s">
        <v>44817</v>
      </c>
    </row>
    <row r="47595" spans="1:2">
      <c r="A47595" s="1">
        <v>2080100416879</v>
      </c>
      <c r="B47595" t="s">
        <v>44818</v>
      </c>
    </row>
    <row r="47596" spans="1:2">
      <c r="A47596" s="1">
        <v>2080100416886</v>
      </c>
      <c r="B47596" t="s">
        <v>44819</v>
      </c>
    </row>
    <row r="47597" spans="1:2">
      <c r="A47597" s="1">
        <v>2080100416893</v>
      </c>
      <c r="B47597" t="s">
        <v>44820</v>
      </c>
    </row>
    <row r="47598" spans="1:2">
      <c r="A47598" s="1">
        <v>2080100416909</v>
      </c>
      <c r="B47598" t="s">
        <v>44821</v>
      </c>
    </row>
    <row r="47599" spans="1:2">
      <c r="A47599" s="1">
        <v>2080100416916</v>
      </c>
      <c r="B47599" t="s">
        <v>44822</v>
      </c>
    </row>
    <row r="47600" spans="1:2">
      <c r="A47600" s="1">
        <v>2080100416923</v>
      </c>
      <c r="B47600" t="s">
        <v>44823</v>
      </c>
    </row>
    <row r="47601" spans="1:2">
      <c r="A47601" s="1">
        <v>2080100416930</v>
      </c>
      <c r="B47601" t="s">
        <v>44824</v>
      </c>
    </row>
    <row r="47602" spans="1:2">
      <c r="A47602" s="1">
        <v>2080100416947</v>
      </c>
      <c r="B47602" t="s">
        <v>44825</v>
      </c>
    </row>
    <row r="47603" spans="1:2">
      <c r="A47603" s="1">
        <v>2080100416954</v>
      </c>
      <c r="B47603" t="s">
        <v>44826</v>
      </c>
    </row>
    <row r="47604" spans="1:2">
      <c r="A47604" s="1">
        <v>2080100416961</v>
      </c>
      <c r="B47604" t="s">
        <v>44827</v>
      </c>
    </row>
    <row r="47605" spans="1:2">
      <c r="A47605" s="1">
        <v>2080100416978</v>
      </c>
      <c r="B47605" t="s">
        <v>44828</v>
      </c>
    </row>
    <row r="47606" spans="1:2">
      <c r="A47606" s="1">
        <v>2080100416985</v>
      </c>
      <c r="B47606" t="s">
        <v>44829</v>
      </c>
    </row>
    <row r="47607" spans="1:2">
      <c r="A47607" s="1">
        <v>2080100416992</v>
      </c>
      <c r="B47607" t="s">
        <v>44830</v>
      </c>
    </row>
    <row r="47608" spans="1:2">
      <c r="A47608" s="1">
        <v>2080100417005</v>
      </c>
      <c r="B47608" t="s">
        <v>44831</v>
      </c>
    </row>
    <row r="47609" spans="1:2">
      <c r="A47609" s="1">
        <v>2080100417012</v>
      </c>
      <c r="B47609" t="s">
        <v>44832</v>
      </c>
    </row>
    <row r="47610" spans="1:2">
      <c r="A47610" s="1">
        <v>2080100417029</v>
      </c>
      <c r="B47610" t="s">
        <v>44833</v>
      </c>
    </row>
    <row r="47611" spans="1:2">
      <c r="A47611" s="1">
        <v>2080100417036</v>
      </c>
      <c r="B47611" t="s">
        <v>44834</v>
      </c>
    </row>
    <row r="47612" spans="1:2">
      <c r="A47612" s="1">
        <v>2080100417043</v>
      </c>
      <c r="B47612" t="s">
        <v>44835</v>
      </c>
    </row>
    <row r="47613" spans="1:2">
      <c r="A47613" s="1">
        <v>2080100417050</v>
      </c>
      <c r="B47613" t="s">
        <v>44836</v>
      </c>
    </row>
    <row r="47614" spans="1:2">
      <c r="A47614" s="1">
        <v>2080100417067</v>
      </c>
      <c r="B47614" t="s">
        <v>44837</v>
      </c>
    </row>
    <row r="47615" spans="1:2">
      <c r="A47615" s="1">
        <v>2080100417074</v>
      </c>
      <c r="B47615" t="s">
        <v>44838</v>
      </c>
    </row>
    <row r="47616" spans="1:2">
      <c r="A47616" s="1">
        <v>2080100417081</v>
      </c>
      <c r="B47616" t="s">
        <v>44839</v>
      </c>
    </row>
    <row r="47617" spans="1:2">
      <c r="A47617" s="1">
        <v>2080100417098</v>
      </c>
      <c r="B47617" t="s">
        <v>44840</v>
      </c>
    </row>
    <row r="47618" spans="1:2">
      <c r="A47618" s="1">
        <v>2080100417104</v>
      </c>
      <c r="B47618" t="s">
        <v>44841</v>
      </c>
    </row>
    <row r="47619" spans="1:2">
      <c r="A47619" s="1">
        <v>2080100417111</v>
      </c>
      <c r="B47619" t="s">
        <v>44842</v>
      </c>
    </row>
    <row r="47620" spans="1:2">
      <c r="A47620" s="1">
        <v>2080100417128</v>
      </c>
      <c r="B47620" t="s">
        <v>44843</v>
      </c>
    </row>
    <row r="47621" spans="1:2">
      <c r="A47621" s="1">
        <v>2080100417135</v>
      </c>
      <c r="B47621" t="s">
        <v>44844</v>
      </c>
    </row>
    <row r="47622" spans="1:2">
      <c r="A47622" s="1">
        <v>2080100417142</v>
      </c>
      <c r="B47622" t="s">
        <v>44845</v>
      </c>
    </row>
    <row r="47623" spans="1:2">
      <c r="A47623" s="1">
        <v>2080100417159</v>
      </c>
      <c r="B47623" t="s">
        <v>44846</v>
      </c>
    </row>
    <row r="47624" spans="1:2">
      <c r="A47624" s="1">
        <v>2080100417166</v>
      </c>
      <c r="B47624" t="s">
        <v>44847</v>
      </c>
    </row>
    <row r="47625" spans="1:2">
      <c r="A47625" s="1">
        <v>2080100417173</v>
      </c>
      <c r="B47625" t="s">
        <v>44848</v>
      </c>
    </row>
    <row r="47626" spans="1:2">
      <c r="A47626" s="1">
        <v>2080100417180</v>
      </c>
      <c r="B47626" t="s">
        <v>44849</v>
      </c>
    </row>
    <row r="47627" spans="1:2">
      <c r="A47627" s="1">
        <v>2080100417197</v>
      </c>
      <c r="B47627" t="s">
        <v>44850</v>
      </c>
    </row>
    <row r="47628" spans="1:2">
      <c r="A47628" s="1">
        <v>2080100417203</v>
      </c>
      <c r="B47628" t="s">
        <v>44851</v>
      </c>
    </row>
    <row r="47629" spans="1:2">
      <c r="A47629" s="1">
        <v>2080100417210</v>
      </c>
      <c r="B47629" t="s">
        <v>44852</v>
      </c>
    </row>
    <row r="47630" spans="1:2">
      <c r="A47630" s="1">
        <v>2080100417227</v>
      </c>
      <c r="B47630" t="s">
        <v>44853</v>
      </c>
    </row>
    <row r="47631" spans="1:2">
      <c r="A47631" s="1">
        <v>2080100417234</v>
      </c>
      <c r="B47631" t="s">
        <v>44854</v>
      </c>
    </row>
    <row r="47632" spans="1:2">
      <c r="A47632" s="1">
        <v>2080100417241</v>
      </c>
      <c r="B47632" t="s">
        <v>44855</v>
      </c>
    </row>
    <row r="47633" spans="1:2">
      <c r="A47633" s="1">
        <v>2080100417258</v>
      </c>
      <c r="B47633" t="s">
        <v>44856</v>
      </c>
    </row>
    <row r="47634" spans="1:2">
      <c r="A47634" s="1">
        <v>2080100417265</v>
      </c>
      <c r="B47634" t="s">
        <v>44857</v>
      </c>
    </row>
    <row r="47635" spans="1:2">
      <c r="A47635" s="1">
        <v>2080100417272</v>
      </c>
      <c r="B47635" t="s">
        <v>44858</v>
      </c>
    </row>
    <row r="47636" spans="1:2">
      <c r="A47636" s="1">
        <v>2080100417289</v>
      </c>
      <c r="B47636" t="s">
        <v>44859</v>
      </c>
    </row>
    <row r="47637" spans="1:2">
      <c r="A47637" s="1">
        <v>2080100417296</v>
      </c>
      <c r="B47637" t="s">
        <v>44860</v>
      </c>
    </row>
    <row r="47638" spans="1:2">
      <c r="A47638" s="1">
        <v>2080100417302</v>
      </c>
      <c r="B47638" t="s">
        <v>44861</v>
      </c>
    </row>
    <row r="47639" spans="1:2">
      <c r="A47639" s="1">
        <v>2080100417319</v>
      </c>
      <c r="B47639" t="s">
        <v>44862</v>
      </c>
    </row>
    <row r="47640" spans="1:2">
      <c r="A47640" s="1">
        <v>2080100417326</v>
      </c>
      <c r="B47640" t="s">
        <v>44863</v>
      </c>
    </row>
    <row r="47641" spans="1:2">
      <c r="A47641" s="1">
        <v>2080100417333</v>
      </c>
      <c r="B47641" t="s">
        <v>44864</v>
      </c>
    </row>
    <row r="47642" spans="1:2">
      <c r="A47642" s="1">
        <v>2080100417340</v>
      </c>
      <c r="B47642" t="s">
        <v>44865</v>
      </c>
    </row>
    <row r="47643" spans="1:2">
      <c r="A47643" s="1">
        <v>2080100417357</v>
      </c>
      <c r="B47643" t="s">
        <v>44866</v>
      </c>
    </row>
    <row r="47644" spans="1:2">
      <c r="A47644" s="1">
        <v>2080100417364</v>
      </c>
      <c r="B47644" t="s">
        <v>44867</v>
      </c>
    </row>
    <row r="47645" spans="1:2">
      <c r="A47645" s="1">
        <v>2080100417371</v>
      </c>
      <c r="B47645" t="s">
        <v>44868</v>
      </c>
    </row>
    <row r="47646" spans="1:2">
      <c r="A47646" s="1">
        <v>2080100417388</v>
      </c>
      <c r="B47646" t="s">
        <v>44869</v>
      </c>
    </row>
    <row r="47647" spans="1:2">
      <c r="A47647" s="1">
        <v>2080100417395</v>
      </c>
      <c r="B47647" t="s">
        <v>44870</v>
      </c>
    </row>
    <row r="47648" spans="1:2">
      <c r="A47648" s="1">
        <v>2080100417401</v>
      </c>
      <c r="B47648" t="s">
        <v>44871</v>
      </c>
    </row>
    <row r="47649" spans="1:2">
      <c r="A47649" s="1">
        <v>2080100417418</v>
      </c>
      <c r="B47649" t="s">
        <v>44872</v>
      </c>
    </row>
    <row r="47650" spans="1:2">
      <c r="A47650" s="1">
        <v>2080100417425</v>
      </c>
      <c r="B47650" t="s">
        <v>44873</v>
      </c>
    </row>
    <row r="47651" spans="1:2">
      <c r="A47651" s="1">
        <v>2080100417432</v>
      </c>
      <c r="B47651" t="s">
        <v>44874</v>
      </c>
    </row>
    <row r="47652" spans="1:2">
      <c r="A47652" s="1">
        <v>2080100417449</v>
      </c>
      <c r="B47652" t="s">
        <v>44875</v>
      </c>
    </row>
    <row r="47653" spans="1:2">
      <c r="A47653" s="1">
        <v>2080100417456</v>
      </c>
      <c r="B47653" t="s">
        <v>44876</v>
      </c>
    </row>
    <row r="47654" spans="1:2">
      <c r="A47654" s="1">
        <v>2080100417463</v>
      </c>
      <c r="B47654" t="s">
        <v>44877</v>
      </c>
    </row>
    <row r="47655" spans="1:2">
      <c r="A47655" s="1">
        <v>2080100417470</v>
      </c>
      <c r="B47655" t="s">
        <v>44878</v>
      </c>
    </row>
    <row r="47656" spans="1:2">
      <c r="A47656" s="1">
        <v>2080100417487</v>
      </c>
      <c r="B47656" t="s">
        <v>44879</v>
      </c>
    </row>
    <row r="47657" spans="1:2">
      <c r="A47657" s="1">
        <v>2080100417494</v>
      </c>
      <c r="B47657" t="s">
        <v>44880</v>
      </c>
    </row>
    <row r="47658" spans="1:2">
      <c r="A47658" s="1">
        <v>2080100417500</v>
      </c>
      <c r="B47658" t="s">
        <v>44881</v>
      </c>
    </row>
    <row r="47659" spans="1:2">
      <c r="A47659" s="1">
        <v>2080100417517</v>
      </c>
      <c r="B47659" t="s">
        <v>44882</v>
      </c>
    </row>
    <row r="47660" spans="1:2">
      <c r="A47660" s="1">
        <v>2080100417524</v>
      </c>
      <c r="B47660" t="s">
        <v>44883</v>
      </c>
    </row>
    <row r="47661" spans="1:2">
      <c r="A47661" s="1">
        <v>2080100417531</v>
      </c>
      <c r="B47661" t="s">
        <v>44884</v>
      </c>
    </row>
    <row r="47662" spans="1:2">
      <c r="A47662" s="1">
        <v>2080100417548</v>
      </c>
      <c r="B47662" t="s">
        <v>44885</v>
      </c>
    </row>
    <row r="47663" spans="1:2">
      <c r="A47663" s="1">
        <v>2080100417555</v>
      </c>
      <c r="B47663" t="s">
        <v>44886</v>
      </c>
    </row>
    <row r="47664" spans="1:2">
      <c r="A47664" s="1">
        <v>2080100417562</v>
      </c>
      <c r="B47664" t="s">
        <v>44887</v>
      </c>
    </row>
    <row r="47665" spans="1:2">
      <c r="A47665" s="1">
        <v>2080100417579</v>
      </c>
      <c r="B47665" t="s">
        <v>44888</v>
      </c>
    </row>
    <row r="47666" spans="1:2">
      <c r="A47666" s="1">
        <v>2080100417586</v>
      </c>
      <c r="B47666" t="s">
        <v>44889</v>
      </c>
    </row>
    <row r="47667" spans="1:2">
      <c r="A47667" s="1">
        <v>2080100417593</v>
      </c>
      <c r="B47667" t="s">
        <v>44890</v>
      </c>
    </row>
    <row r="47668" spans="1:2">
      <c r="A47668" s="1">
        <v>2080100417609</v>
      </c>
      <c r="B47668" t="s">
        <v>44891</v>
      </c>
    </row>
    <row r="47669" spans="1:2">
      <c r="A47669" s="1">
        <v>2080100417616</v>
      </c>
      <c r="B47669" t="s">
        <v>44892</v>
      </c>
    </row>
    <row r="47670" spans="1:2">
      <c r="A47670" s="1">
        <v>2080100417623</v>
      </c>
      <c r="B47670" t="s">
        <v>44893</v>
      </c>
    </row>
    <row r="47671" spans="1:2">
      <c r="A47671" s="1">
        <v>2080100417630</v>
      </c>
      <c r="B47671" t="s">
        <v>44894</v>
      </c>
    </row>
    <row r="47672" spans="1:2">
      <c r="A47672" s="1">
        <v>2080100417647</v>
      </c>
      <c r="B47672" t="s">
        <v>44895</v>
      </c>
    </row>
    <row r="47673" spans="1:2">
      <c r="A47673" s="1">
        <v>2080100417654</v>
      </c>
      <c r="B47673" t="s">
        <v>44896</v>
      </c>
    </row>
    <row r="47674" spans="1:2">
      <c r="A47674" s="1">
        <v>2080100417661</v>
      </c>
      <c r="B47674" t="s">
        <v>44897</v>
      </c>
    </row>
    <row r="47675" spans="1:2">
      <c r="A47675" s="1">
        <v>2080100417678</v>
      </c>
      <c r="B47675" t="s">
        <v>44898</v>
      </c>
    </row>
    <row r="47676" spans="1:2">
      <c r="A47676" s="1">
        <v>2080100417685</v>
      </c>
      <c r="B47676" t="s">
        <v>44899</v>
      </c>
    </row>
    <row r="47677" spans="1:2">
      <c r="A47677" s="1">
        <v>2080100417692</v>
      </c>
      <c r="B47677" t="s">
        <v>44900</v>
      </c>
    </row>
    <row r="47678" spans="1:2">
      <c r="A47678" s="1">
        <v>2080100417708</v>
      </c>
      <c r="B47678" t="s">
        <v>44901</v>
      </c>
    </row>
    <row r="47679" spans="1:2">
      <c r="A47679" s="1">
        <v>2080100417715</v>
      </c>
      <c r="B47679" t="s">
        <v>44902</v>
      </c>
    </row>
    <row r="47680" spans="1:2">
      <c r="A47680" s="1">
        <v>2080100417722</v>
      </c>
      <c r="B47680" t="s">
        <v>44903</v>
      </c>
    </row>
    <row r="47681" spans="1:2">
      <c r="A47681" s="1">
        <v>2080100417739</v>
      </c>
      <c r="B47681" t="s">
        <v>44904</v>
      </c>
    </row>
    <row r="47682" spans="1:2">
      <c r="A47682" s="1">
        <v>2080100417746</v>
      </c>
      <c r="B47682" t="s">
        <v>44905</v>
      </c>
    </row>
    <row r="47683" spans="1:2">
      <c r="A47683" s="1">
        <v>2080100417753</v>
      </c>
      <c r="B47683" t="s">
        <v>44906</v>
      </c>
    </row>
    <row r="47684" spans="1:2">
      <c r="A47684" s="1">
        <v>2080100417760</v>
      </c>
      <c r="B47684" t="s">
        <v>44907</v>
      </c>
    </row>
    <row r="47685" spans="1:2">
      <c r="A47685" s="1">
        <v>2080100417777</v>
      </c>
      <c r="B47685" t="s">
        <v>44908</v>
      </c>
    </row>
    <row r="47686" spans="1:2">
      <c r="A47686" s="1">
        <v>2080100417784</v>
      </c>
      <c r="B47686" t="s">
        <v>44909</v>
      </c>
    </row>
    <row r="47687" spans="1:2">
      <c r="A47687" s="1">
        <v>2080100417791</v>
      </c>
      <c r="B47687" t="s">
        <v>44910</v>
      </c>
    </row>
    <row r="47688" spans="1:2">
      <c r="A47688" s="1">
        <v>2080100417807</v>
      </c>
      <c r="B47688" t="s">
        <v>44911</v>
      </c>
    </row>
    <row r="47689" spans="1:2">
      <c r="A47689" s="1">
        <v>2080100417814</v>
      </c>
      <c r="B47689" t="s">
        <v>44912</v>
      </c>
    </row>
    <row r="47690" spans="1:2">
      <c r="A47690" s="1">
        <v>2080100417821</v>
      </c>
      <c r="B47690" t="s">
        <v>44913</v>
      </c>
    </row>
    <row r="47691" spans="1:2">
      <c r="A47691" s="1">
        <v>2080100417838</v>
      </c>
      <c r="B47691" t="s">
        <v>44914</v>
      </c>
    </row>
    <row r="47692" spans="1:2">
      <c r="A47692" s="1">
        <v>2080100417845</v>
      </c>
      <c r="B47692" t="s">
        <v>44915</v>
      </c>
    </row>
    <row r="47693" spans="1:2">
      <c r="A47693" s="1">
        <v>2080100417852</v>
      </c>
      <c r="B47693" t="s">
        <v>44916</v>
      </c>
    </row>
    <row r="47694" spans="1:2">
      <c r="A47694" s="1">
        <v>2080100417869</v>
      </c>
      <c r="B47694" t="s">
        <v>44917</v>
      </c>
    </row>
    <row r="47695" spans="1:2">
      <c r="A47695" s="1">
        <v>2080100417876</v>
      </c>
      <c r="B47695" t="s">
        <v>44918</v>
      </c>
    </row>
    <row r="47696" spans="1:2">
      <c r="A47696" s="1">
        <v>2080100417883</v>
      </c>
      <c r="B47696" t="s">
        <v>44919</v>
      </c>
    </row>
    <row r="47697" spans="1:2">
      <c r="A47697" s="1">
        <v>2080100417890</v>
      </c>
      <c r="B47697" t="s">
        <v>44920</v>
      </c>
    </row>
    <row r="47698" spans="1:2">
      <c r="A47698" s="1">
        <v>2080100417906</v>
      </c>
      <c r="B47698" t="s">
        <v>44921</v>
      </c>
    </row>
    <row r="47699" spans="1:2">
      <c r="A47699" s="1">
        <v>2080100417913</v>
      </c>
      <c r="B47699" t="s">
        <v>44922</v>
      </c>
    </row>
    <row r="47700" spans="1:2">
      <c r="A47700" s="1">
        <v>2080100417920</v>
      </c>
      <c r="B47700" t="s">
        <v>44923</v>
      </c>
    </row>
    <row r="47701" spans="1:2">
      <c r="A47701" s="1">
        <v>2080100417937</v>
      </c>
      <c r="B47701" t="s">
        <v>44924</v>
      </c>
    </row>
    <row r="47702" spans="1:2">
      <c r="A47702" s="1">
        <v>2080100417944</v>
      </c>
      <c r="B47702" t="s">
        <v>44925</v>
      </c>
    </row>
    <row r="47703" spans="1:2">
      <c r="A47703" s="1">
        <v>2080100417951</v>
      </c>
      <c r="B47703" t="s">
        <v>44926</v>
      </c>
    </row>
    <row r="47704" spans="1:2">
      <c r="A47704" s="1">
        <v>2080100417968</v>
      </c>
      <c r="B47704" t="s">
        <v>44927</v>
      </c>
    </row>
    <row r="47705" spans="1:2">
      <c r="A47705" s="1">
        <v>2080100417975</v>
      </c>
      <c r="B47705" t="s">
        <v>44928</v>
      </c>
    </row>
    <row r="47706" spans="1:2">
      <c r="A47706" s="1">
        <v>2080100417982</v>
      </c>
      <c r="B47706" t="s">
        <v>44929</v>
      </c>
    </row>
    <row r="47707" spans="1:2">
      <c r="A47707" s="1">
        <v>2080100417999</v>
      </c>
      <c r="B47707" t="s">
        <v>44930</v>
      </c>
    </row>
    <row r="47708" spans="1:2">
      <c r="A47708" s="1">
        <v>2080100418002</v>
      </c>
      <c r="B47708" t="s">
        <v>44931</v>
      </c>
    </row>
    <row r="47709" spans="1:2">
      <c r="A47709" s="1">
        <v>2080100418019</v>
      </c>
      <c r="B47709" t="s">
        <v>44932</v>
      </c>
    </row>
    <row r="47710" spans="1:2">
      <c r="A47710" s="1">
        <v>2080100418026</v>
      </c>
      <c r="B47710" t="s">
        <v>44933</v>
      </c>
    </row>
    <row r="47711" spans="1:2">
      <c r="A47711" s="1">
        <v>2080100418033</v>
      </c>
      <c r="B47711" t="s">
        <v>44934</v>
      </c>
    </row>
    <row r="47712" spans="1:2">
      <c r="A47712" s="1">
        <v>2080100418040</v>
      </c>
      <c r="B47712" t="s">
        <v>44935</v>
      </c>
    </row>
    <row r="47713" spans="1:2">
      <c r="A47713" s="1">
        <v>2080100418057</v>
      </c>
      <c r="B47713" t="s">
        <v>44936</v>
      </c>
    </row>
    <row r="47714" spans="1:2">
      <c r="A47714" s="1">
        <v>2080100418064</v>
      </c>
      <c r="B47714" t="s">
        <v>44937</v>
      </c>
    </row>
    <row r="47715" spans="1:2">
      <c r="A47715" s="1">
        <v>2080100418071</v>
      </c>
      <c r="B47715" t="s">
        <v>44938</v>
      </c>
    </row>
    <row r="47716" spans="1:2">
      <c r="A47716" s="1">
        <v>2080100418088</v>
      </c>
      <c r="B47716" t="s">
        <v>44939</v>
      </c>
    </row>
    <row r="47717" spans="1:2">
      <c r="A47717" s="1">
        <v>2080100418095</v>
      </c>
      <c r="B47717" t="s">
        <v>44940</v>
      </c>
    </row>
    <row r="47718" spans="1:2">
      <c r="A47718" s="1">
        <v>2080100418101</v>
      </c>
      <c r="B47718" t="s">
        <v>44941</v>
      </c>
    </row>
    <row r="47719" spans="1:2">
      <c r="A47719" s="1">
        <v>2080100418118</v>
      </c>
      <c r="B47719" t="s">
        <v>44942</v>
      </c>
    </row>
    <row r="47720" spans="1:2">
      <c r="A47720" s="1">
        <v>2080100418125</v>
      </c>
      <c r="B47720" t="s">
        <v>44943</v>
      </c>
    </row>
    <row r="47721" spans="1:2">
      <c r="A47721" s="1">
        <v>2080100418132</v>
      </c>
      <c r="B47721" t="s">
        <v>44944</v>
      </c>
    </row>
    <row r="47722" spans="1:2">
      <c r="A47722" s="1">
        <v>2080100418149</v>
      </c>
      <c r="B47722" t="s">
        <v>44945</v>
      </c>
    </row>
    <row r="47723" spans="1:2">
      <c r="A47723" s="1">
        <v>2080100418156</v>
      </c>
      <c r="B47723" t="s">
        <v>44946</v>
      </c>
    </row>
    <row r="47724" spans="1:2">
      <c r="A47724" s="1">
        <v>2080100418163</v>
      </c>
      <c r="B47724" t="s">
        <v>44947</v>
      </c>
    </row>
    <row r="47725" spans="1:2">
      <c r="A47725" s="1">
        <v>2080100418170</v>
      </c>
      <c r="B47725" t="s">
        <v>44948</v>
      </c>
    </row>
    <row r="47726" spans="1:2">
      <c r="A47726" s="1">
        <v>2080100418187</v>
      </c>
      <c r="B47726" t="s">
        <v>44949</v>
      </c>
    </row>
    <row r="47727" spans="1:2">
      <c r="A47727" s="1">
        <v>2080100418194</v>
      </c>
      <c r="B47727" t="s">
        <v>44950</v>
      </c>
    </row>
    <row r="47728" spans="1:2">
      <c r="A47728" s="1">
        <v>2080100418200</v>
      </c>
      <c r="B47728" t="s">
        <v>44951</v>
      </c>
    </row>
    <row r="47729" spans="1:2">
      <c r="A47729" s="1">
        <v>2080100418217</v>
      </c>
      <c r="B47729" t="s">
        <v>44952</v>
      </c>
    </row>
    <row r="47730" spans="1:2">
      <c r="A47730" s="1">
        <v>2080100418224</v>
      </c>
      <c r="B47730" t="s">
        <v>44953</v>
      </c>
    </row>
    <row r="47731" spans="1:2">
      <c r="A47731" s="1">
        <v>2080100418231</v>
      </c>
      <c r="B47731" t="s">
        <v>44954</v>
      </c>
    </row>
    <row r="47732" spans="1:2">
      <c r="A47732" s="1">
        <v>2080100418248</v>
      </c>
      <c r="B47732" t="s">
        <v>44955</v>
      </c>
    </row>
    <row r="47733" spans="1:2">
      <c r="A47733" s="1">
        <v>2080100418255</v>
      </c>
      <c r="B47733" t="s">
        <v>44956</v>
      </c>
    </row>
    <row r="47734" spans="1:2">
      <c r="A47734" s="1">
        <v>2080100418262</v>
      </c>
      <c r="B47734" t="s">
        <v>44957</v>
      </c>
    </row>
    <row r="47735" spans="1:2">
      <c r="A47735" s="1">
        <v>2080100418279</v>
      </c>
      <c r="B47735" t="s">
        <v>44958</v>
      </c>
    </row>
    <row r="47736" spans="1:2">
      <c r="A47736" s="1">
        <v>2080100418286</v>
      </c>
      <c r="B47736" t="s">
        <v>44959</v>
      </c>
    </row>
    <row r="47737" spans="1:2">
      <c r="A47737" s="1">
        <v>2080100418293</v>
      </c>
      <c r="B47737" t="s">
        <v>44960</v>
      </c>
    </row>
    <row r="47738" spans="1:2">
      <c r="A47738" s="1">
        <v>2080100418309</v>
      </c>
      <c r="B47738" t="s">
        <v>44961</v>
      </c>
    </row>
    <row r="47739" spans="1:2">
      <c r="A47739" s="1">
        <v>2080100418316</v>
      </c>
      <c r="B47739" t="s">
        <v>44962</v>
      </c>
    </row>
    <row r="47740" spans="1:2">
      <c r="A47740" s="1">
        <v>2080100418323</v>
      </c>
      <c r="B47740" t="s">
        <v>44963</v>
      </c>
    </row>
    <row r="47741" spans="1:2">
      <c r="A47741" s="1">
        <v>2080100418330</v>
      </c>
      <c r="B47741" t="s">
        <v>44964</v>
      </c>
    </row>
    <row r="47742" spans="1:2">
      <c r="A47742" s="1">
        <v>2080100418347</v>
      </c>
      <c r="B47742" t="s">
        <v>44965</v>
      </c>
    </row>
    <row r="47743" spans="1:2">
      <c r="A47743" s="1">
        <v>2080100418354</v>
      </c>
      <c r="B47743" t="s">
        <v>44966</v>
      </c>
    </row>
    <row r="47744" spans="1:2">
      <c r="A47744" s="1">
        <v>2080100418361</v>
      </c>
      <c r="B47744" t="s">
        <v>44967</v>
      </c>
    </row>
    <row r="47745" spans="1:2">
      <c r="A47745" s="1">
        <v>2080100418378</v>
      </c>
      <c r="B47745" t="s">
        <v>44968</v>
      </c>
    </row>
    <row r="47746" spans="1:2">
      <c r="A47746" s="1">
        <v>2080100418385</v>
      </c>
      <c r="B47746" t="s">
        <v>44969</v>
      </c>
    </row>
    <row r="47747" spans="1:2">
      <c r="A47747" s="1">
        <v>2080100418392</v>
      </c>
      <c r="B47747" t="s">
        <v>44970</v>
      </c>
    </row>
    <row r="47748" spans="1:2">
      <c r="A47748" s="1">
        <v>2080100418408</v>
      </c>
      <c r="B47748" t="s">
        <v>44971</v>
      </c>
    </row>
    <row r="47749" spans="1:2">
      <c r="A47749" s="1">
        <v>2080100418415</v>
      </c>
      <c r="B47749" t="s">
        <v>44972</v>
      </c>
    </row>
    <row r="47750" spans="1:2">
      <c r="A47750" s="1">
        <v>2080100418422</v>
      </c>
      <c r="B47750" t="s">
        <v>44973</v>
      </c>
    </row>
    <row r="47751" spans="1:2">
      <c r="A47751" s="1">
        <v>2080100418439</v>
      </c>
      <c r="B47751" t="s">
        <v>44974</v>
      </c>
    </row>
    <row r="47752" spans="1:2">
      <c r="A47752" s="1">
        <v>2080100418446</v>
      </c>
      <c r="B47752" t="s">
        <v>44975</v>
      </c>
    </row>
    <row r="47753" spans="1:2">
      <c r="A47753" s="1">
        <v>2080100418453</v>
      </c>
      <c r="B47753" t="s">
        <v>44976</v>
      </c>
    </row>
    <row r="47754" spans="1:2">
      <c r="A47754" s="1">
        <v>2080100418460</v>
      </c>
      <c r="B47754" t="s">
        <v>44977</v>
      </c>
    </row>
    <row r="47755" spans="1:2">
      <c r="A47755" s="1">
        <v>2080100418477</v>
      </c>
      <c r="B47755" t="s">
        <v>44978</v>
      </c>
    </row>
    <row r="47756" spans="1:2">
      <c r="A47756" s="1">
        <v>2080100418484</v>
      </c>
      <c r="B47756" t="s">
        <v>44979</v>
      </c>
    </row>
    <row r="47757" spans="1:2">
      <c r="A47757" s="1">
        <v>2080100418491</v>
      </c>
      <c r="B47757" t="s">
        <v>44980</v>
      </c>
    </row>
    <row r="47758" spans="1:2">
      <c r="A47758" s="1">
        <v>2080100418507</v>
      </c>
      <c r="B47758" t="s">
        <v>44981</v>
      </c>
    </row>
    <row r="47759" spans="1:2">
      <c r="A47759" s="1">
        <v>2080100418514</v>
      </c>
      <c r="B47759" t="s">
        <v>44982</v>
      </c>
    </row>
    <row r="47760" spans="1:2">
      <c r="A47760" s="1">
        <v>2080100418521</v>
      </c>
      <c r="B47760" t="s">
        <v>44983</v>
      </c>
    </row>
    <row r="47761" spans="1:2">
      <c r="A47761" s="1">
        <v>2080100418538</v>
      </c>
      <c r="B47761" t="s">
        <v>44984</v>
      </c>
    </row>
    <row r="47762" spans="1:2">
      <c r="A47762" s="1">
        <v>2080100418545</v>
      </c>
      <c r="B47762" t="s">
        <v>44985</v>
      </c>
    </row>
    <row r="47763" spans="1:2">
      <c r="A47763" s="1">
        <v>2080100418552</v>
      </c>
      <c r="B47763" t="s">
        <v>44986</v>
      </c>
    </row>
    <row r="47764" spans="1:2">
      <c r="A47764" s="1">
        <v>2080100418569</v>
      </c>
      <c r="B47764" t="s">
        <v>44987</v>
      </c>
    </row>
    <row r="47765" spans="1:2">
      <c r="A47765" s="1">
        <v>2080100418576</v>
      </c>
      <c r="B47765" t="s">
        <v>44988</v>
      </c>
    </row>
    <row r="47766" spans="1:2">
      <c r="A47766" s="1">
        <v>2080100418583</v>
      </c>
      <c r="B47766" t="s">
        <v>44989</v>
      </c>
    </row>
    <row r="47767" spans="1:2">
      <c r="A47767" s="1">
        <v>2080100418590</v>
      </c>
      <c r="B47767" t="s">
        <v>44990</v>
      </c>
    </row>
    <row r="47768" spans="1:2">
      <c r="A47768" s="1">
        <v>2080100418606</v>
      </c>
      <c r="B47768" t="s">
        <v>44991</v>
      </c>
    </row>
    <row r="47769" spans="1:2">
      <c r="A47769" s="1">
        <v>2080100418613</v>
      </c>
      <c r="B47769" t="s">
        <v>44992</v>
      </c>
    </row>
    <row r="47770" spans="1:2">
      <c r="A47770" s="1">
        <v>2080100418620</v>
      </c>
      <c r="B47770" t="s">
        <v>44993</v>
      </c>
    </row>
    <row r="47771" spans="1:2">
      <c r="A47771" s="1">
        <v>2080100418637</v>
      </c>
      <c r="B47771" t="s">
        <v>44994</v>
      </c>
    </row>
    <row r="47772" spans="1:2">
      <c r="A47772" s="1">
        <v>2080100418644</v>
      </c>
      <c r="B47772" t="s">
        <v>44995</v>
      </c>
    </row>
    <row r="47773" spans="1:2">
      <c r="A47773" s="1">
        <v>2080100418651</v>
      </c>
      <c r="B47773" t="s">
        <v>44996</v>
      </c>
    </row>
    <row r="47774" spans="1:2">
      <c r="A47774" s="1">
        <v>2080100418668</v>
      </c>
      <c r="B47774" t="s">
        <v>44997</v>
      </c>
    </row>
    <row r="47775" spans="1:2">
      <c r="A47775" s="1">
        <v>2080100418675</v>
      </c>
      <c r="B47775" t="s">
        <v>44998</v>
      </c>
    </row>
    <row r="47776" spans="1:2">
      <c r="A47776" s="1">
        <v>2080100418682</v>
      </c>
      <c r="B47776" t="s">
        <v>44999</v>
      </c>
    </row>
    <row r="47777" spans="1:2">
      <c r="A47777" s="1">
        <v>2080100418699</v>
      </c>
      <c r="B47777" t="s">
        <v>45000</v>
      </c>
    </row>
    <row r="47778" spans="1:2">
      <c r="A47778" s="1">
        <v>2080100418705</v>
      </c>
      <c r="B47778" t="s">
        <v>45001</v>
      </c>
    </row>
    <row r="47779" spans="1:2">
      <c r="A47779" s="1">
        <v>2080100418712</v>
      </c>
      <c r="B47779" t="s">
        <v>45002</v>
      </c>
    </row>
    <row r="47780" spans="1:2">
      <c r="A47780" s="1">
        <v>2080100418729</v>
      </c>
      <c r="B47780" t="s">
        <v>45003</v>
      </c>
    </row>
    <row r="47781" spans="1:2">
      <c r="A47781" s="1">
        <v>2080100418736</v>
      </c>
      <c r="B47781" t="s">
        <v>45004</v>
      </c>
    </row>
    <row r="47782" spans="1:2">
      <c r="A47782" s="1">
        <v>2080100418743</v>
      </c>
      <c r="B47782" t="s">
        <v>45005</v>
      </c>
    </row>
    <row r="47783" spans="1:2">
      <c r="A47783" s="1">
        <v>2080100418750</v>
      </c>
      <c r="B47783" t="s">
        <v>45006</v>
      </c>
    </row>
    <row r="47784" spans="1:2">
      <c r="A47784" s="1">
        <v>2080100418767</v>
      </c>
      <c r="B47784" t="s">
        <v>45007</v>
      </c>
    </row>
    <row r="47785" spans="1:2">
      <c r="A47785" s="1">
        <v>2080100418774</v>
      </c>
      <c r="B47785" t="s">
        <v>45008</v>
      </c>
    </row>
    <row r="47786" spans="1:2">
      <c r="A47786" s="1">
        <v>2080100418781</v>
      </c>
      <c r="B47786" t="s">
        <v>45009</v>
      </c>
    </row>
    <row r="47787" spans="1:2">
      <c r="A47787" s="1">
        <v>2080100418798</v>
      </c>
      <c r="B47787" t="s">
        <v>45010</v>
      </c>
    </row>
    <row r="47788" spans="1:2">
      <c r="A47788" s="1">
        <v>2080100418804</v>
      </c>
      <c r="B47788" t="s">
        <v>45011</v>
      </c>
    </row>
    <row r="47789" spans="1:2">
      <c r="A47789" s="1">
        <v>2080100418811</v>
      </c>
      <c r="B47789" t="s">
        <v>45012</v>
      </c>
    </row>
    <row r="47790" spans="1:2">
      <c r="A47790" s="1">
        <v>2080100418828</v>
      </c>
      <c r="B47790" t="s">
        <v>45013</v>
      </c>
    </row>
    <row r="47791" spans="1:2">
      <c r="A47791" s="1">
        <v>2080100418835</v>
      </c>
      <c r="B47791" t="s">
        <v>45014</v>
      </c>
    </row>
    <row r="47792" spans="1:2">
      <c r="A47792" s="1">
        <v>2080100418842</v>
      </c>
      <c r="B47792" t="s">
        <v>45015</v>
      </c>
    </row>
    <row r="47793" spans="1:2">
      <c r="A47793" s="1">
        <v>2080100418859</v>
      </c>
      <c r="B47793" t="s">
        <v>45016</v>
      </c>
    </row>
    <row r="47794" spans="1:2">
      <c r="A47794" s="1">
        <v>2080100418866</v>
      </c>
      <c r="B47794" t="s">
        <v>45017</v>
      </c>
    </row>
    <row r="47795" spans="1:2">
      <c r="A47795" s="1">
        <v>2080100418873</v>
      </c>
      <c r="B47795" t="s">
        <v>45018</v>
      </c>
    </row>
    <row r="47796" spans="1:2">
      <c r="A47796" s="1">
        <v>2080100418880</v>
      </c>
      <c r="B47796" t="s">
        <v>45019</v>
      </c>
    </row>
    <row r="47797" spans="1:2">
      <c r="A47797" s="1">
        <v>2080100418897</v>
      </c>
      <c r="B47797" t="s">
        <v>45020</v>
      </c>
    </row>
    <row r="47798" spans="1:2">
      <c r="A47798" s="1">
        <v>2080100418903</v>
      </c>
      <c r="B47798" t="s">
        <v>45021</v>
      </c>
    </row>
    <row r="47799" spans="1:2">
      <c r="A47799" s="1">
        <v>2080100418910</v>
      </c>
      <c r="B47799" t="s">
        <v>45022</v>
      </c>
    </row>
    <row r="47800" spans="1:2">
      <c r="A47800" s="1">
        <v>2080100418927</v>
      </c>
      <c r="B47800" t="s">
        <v>45023</v>
      </c>
    </row>
    <row r="47801" spans="1:2">
      <c r="A47801" s="1">
        <v>2080100418934</v>
      </c>
      <c r="B47801" t="s">
        <v>45024</v>
      </c>
    </row>
    <row r="47802" spans="1:2">
      <c r="A47802" s="1">
        <v>2080100418941</v>
      </c>
      <c r="B47802" t="s">
        <v>45025</v>
      </c>
    </row>
    <row r="47803" spans="1:2">
      <c r="A47803" s="1">
        <v>2080100418958</v>
      </c>
      <c r="B47803" t="s">
        <v>45026</v>
      </c>
    </row>
    <row r="47804" spans="1:2">
      <c r="A47804" s="1">
        <v>2080100418965</v>
      </c>
      <c r="B47804" t="s">
        <v>45027</v>
      </c>
    </row>
    <row r="47805" spans="1:2">
      <c r="A47805" s="1">
        <v>2080100418972</v>
      </c>
      <c r="B47805" t="s">
        <v>45028</v>
      </c>
    </row>
    <row r="47806" spans="1:2">
      <c r="A47806" s="1">
        <v>2080100418989</v>
      </c>
      <c r="B47806" t="s">
        <v>45029</v>
      </c>
    </row>
    <row r="47807" spans="1:2">
      <c r="A47807" s="1">
        <v>2080100418996</v>
      </c>
      <c r="B47807" t="s">
        <v>45030</v>
      </c>
    </row>
    <row r="47808" spans="1:2">
      <c r="A47808" s="1">
        <v>2080100419009</v>
      </c>
      <c r="B47808" t="s">
        <v>45031</v>
      </c>
    </row>
    <row r="47809" spans="1:2">
      <c r="A47809" s="1">
        <v>2080100419016</v>
      </c>
      <c r="B47809" t="s">
        <v>45032</v>
      </c>
    </row>
    <row r="47810" spans="1:2">
      <c r="A47810" s="1">
        <v>2080100419023</v>
      </c>
      <c r="B47810" t="s">
        <v>45033</v>
      </c>
    </row>
    <row r="47811" spans="1:2">
      <c r="A47811" s="1">
        <v>2080100419030</v>
      </c>
      <c r="B47811" t="s">
        <v>45034</v>
      </c>
    </row>
    <row r="47812" spans="1:2">
      <c r="A47812" s="1">
        <v>2080100419047</v>
      </c>
      <c r="B47812" t="s">
        <v>45035</v>
      </c>
    </row>
    <row r="47813" spans="1:2">
      <c r="A47813" s="1">
        <v>2080100419054</v>
      </c>
      <c r="B47813" t="s">
        <v>45036</v>
      </c>
    </row>
    <row r="47814" spans="1:2">
      <c r="A47814" s="1">
        <v>2080100419061</v>
      </c>
      <c r="B47814" t="s">
        <v>45037</v>
      </c>
    </row>
    <row r="47815" spans="1:2">
      <c r="A47815" s="1">
        <v>2080100419078</v>
      </c>
      <c r="B47815" t="s">
        <v>45038</v>
      </c>
    </row>
    <row r="47816" spans="1:2">
      <c r="A47816" s="1">
        <v>2080100419085</v>
      </c>
      <c r="B47816" t="s">
        <v>45039</v>
      </c>
    </row>
    <row r="47817" spans="1:2">
      <c r="A47817" s="1">
        <v>2080100419092</v>
      </c>
      <c r="B47817" t="s">
        <v>45040</v>
      </c>
    </row>
    <row r="47818" spans="1:2">
      <c r="A47818" s="1">
        <v>2080100419108</v>
      </c>
      <c r="B47818" t="s">
        <v>45041</v>
      </c>
    </row>
    <row r="47819" spans="1:2">
      <c r="A47819" s="1">
        <v>2080100419115</v>
      </c>
      <c r="B47819" t="s">
        <v>45042</v>
      </c>
    </row>
    <row r="47820" spans="1:2">
      <c r="A47820" s="1">
        <v>2080100419122</v>
      </c>
      <c r="B47820" t="s">
        <v>45043</v>
      </c>
    </row>
    <row r="47821" spans="1:2">
      <c r="A47821" s="1">
        <v>2080100419139</v>
      </c>
      <c r="B47821" t="s">
        <v>45044</v>
      </c>
    </row>
    <row r="47822" spans="1:2">
      <c r="A47822" s="1">
        <v>2080100419146</v>
      </c>
      <c r="B47822" t="s">
        <v>45045</v>
      </c>
    </row>
    <row r="47823" spans="1:2">
      <c r="A47823" s="1">
        <v>2080100419153</v>
      </c>
      <c r="B47823" t="s">
        <v>45046</v>
      </c>
    </row>
    <row r="47824" spans="1:2">
      <c r="A47824" s="1">
        <v>2080100419160</v>
      </c>
      <c r="B47824" t="s">
        <v>45047</v>
      </c>
    </row>
    <row r="47825" spans="1:2">
      <c r="A47825" s="1">
        <v>2080100419177</v>
      </c>
      <c r="B47825" t="s">
        <v>45048</v>
      </c>
    </row>
    <row r="47826" spans="1:2">
      <c r="A47826" s="1">
        <v>2080100419184</v>
      </c>
      <c r="B47826" t="s">
        <v>45049</v>
      </c>
    </row>
    <row r="47827" spans="1:2">
      <c r="A47827" s="1">
        <v>2080100419191</v>
      </c>
      <c r="B47827" t="s">
        <v>45050</v>
      </c>
    </row>
    <row r="47828" spans="1:2">
      <c r="A47828" s="1">
        <v>2080100419207</v>
      </c>
      <c r="B47828" t="s">
        <v>45051</v>
      </c>
    </row>
    <row r="47829" spans="1:2">
      <c r="A47829" s="1">
        <v>2080100419214</v>
      </c>
      <c r="B47829" t="s">
        <v>45052</v>
      </c>
    </row>
    <row r="47830" spans="1:2">
      <c r="A47830" s="1">
        <v>2080100419221</v>
      </c>
      <c r="B47830" t="s">
        <v>45053</v>
      </c>
    </row>
    <row r="47831" spans="1:2">
      <c r="A47831" s="1">
        <v>2080100419238</v>
      </c>
      <c r="B47831" t="s">
        <v>45054</v>
      </c>
    </row>
    <row r="47832" spans="1:2">
      <c r="A47832" s="1">
        <v>2080100419245</v>
      </c>
      <c r="B47832" t="s">
        <v>45055</v>
      </c>
    </row>
    <row r="47833" spans="1:2">
      <c r="A47833" s="1">
        <v>2080100419252</v>
      </c>
      <c r="B47833" t="s">
        <v>45056</v>
      </c>
    </row>
    <row r="47834" spans="1:2">
      <c r="A47834" s="1">
        <v>2080100419269</v>
      </c>
      <c r="B47834" t="s">
        <v>45057</v>
      </c>
    </row>
    <row r="47835" spans="1:2">
      <c r="A47835" s="1">
        <v>2080100419276</v>
      </c>
      <c r="B47835" t="s">
        <v>45058</v>
      </c>
    </row>
    <row r="47836" spans="1:2">
      <c r="A47836" s="1">
        <v>2080100419283</v>
      </c>
      <c r="B47836" t="s">
        <v>45059</v>
      </c>
    </row>
    <row r="47837" spans="1:2">
      <c r="A47837" s="1">
        <v>2080100419290</v>
      </c>
      <c r="B47837" t="s">
        <v>45060</v>
      </c>
    </row>
    <row r="47838" spans="1:2">
      <c r="A47838" s="1">
        <v>2080100419306</v>
      </c>
      <c r="B47838" t="s">
        <v>45061</v>
      </c>
    </row>
    <row r="47839" spans="1:2">
      <c r="A47839" s="1">
        <v>2080100419313</v>
      </c>
      <c r="B47839" t="s">
        <v>45062</v>
      </c>
    </row>
    <row r="47840" spans="1:2">
      <c r="A47840" s="1">
        <v>2080100419320</v>
      </c>
      <c r="B47840" t="s">
        <v>45063</v>
      </c>
    </row>
    <row r="47841" spans="1:2">
      <c r="A47841" s="1">
        <v>2080100419337</v>
      </c>
      <c r="B47841" t="s">
        <v>45064</v>
      </c>
    </row>
    <row r="47842" spans="1:2">
      <c r="A47842" s="1">
        <v>2080100419344</v>
      </c>
      <c r="B47842" t="s">
        <v>45065</v>
      </c>
    </row>
    <row r="47843" spans="1:2">
      <c r="A47843" s="1">
        <v>2080100419351</v>
      </c>
      <c r="B47843" t="s">
        <v>45066</v>
      </c>
    </row>
    <row r="47844" spans="1:2">
      <c r="A47844" s="1">
        <v>2080100419368</v>
      </c>
      <c r="B47844" t="s">
        <v>45067</v>
      </c>
    </row>
    <row r="47845" spans="1:2">
      <c r="A47845" s="1">
        <v>2080100419375</v>
      </c>
      <c r="B47845" t="s">
        <v>45068</v>
      </c>
    </row>
    <row r="47846" spans="1:2">
      <c r="A47846" s="1">
        <v>2080100419382</v>
      </c>
      <c r="B47846" t="s">
        <v>45069</v>
      </c>
    </row>
    <row r="47847" spans="1:2">
      <c r="A47847" s="1">
        <v>2080100419399</v>
      </c>
      <c r="B47847" t="s">
        <v>45070</v>
      </c>
    </row>
    <row r="47848" spans="1:2">
      <c r="A47848" s="1">
        <v>2080100419405</v>
      </c>
      <c r="B47848" t="s">
        <v>45071</v>
      </c>
    </row>
    <row r="47849" spans="1:2">
      <c r="A47849" s="1">
        <v>2080100419412</v>
      </c>
      <c r="B47849" t="s">
        <v>45072</v>
      </c>
    </row>
    <row r="47850" spans="1:2">
      <c r="A47850" s="1">
        <v>2080100419429</v>
      </c>
      <c r="B47850" t="s">
        <v>45073</v>
      </c>
    </row>
    <row r="47851" spans="1:2">
      <c r="A47851" s="1">
        <v>2080100419436</v>
      </c>
      <c r="B47851" t="s">
        <v>45074</v>
      </c>
    </row>
    <row r="47852" spans="1:2">
      <c r="A47852" s="1">
        <v>2080100419443</v>
      </c>
      <c r="B47852" t="s">
        <v>45075</v>
      </c>
    </row>
    <row r="47853" spans="1:2">
      <c r="A47853" s="1">
        <v>2080100419450</v>
      </c>
      <c r="B47853" t="s">
        <v>45076</v>
      </c>
    </row>
    <row r="47854" spans="1:2">
      <c r="A47854" s="1">
        <v>2080100419467</v>
      </c>
      <c r="B47854" t="s">
        <v>45077</v>
      </c>
    </row>
    <row r="47855" spans="1:2">
      <c r="A47855" s="1">
        <v>2080100419474</v>
      </c>
      <c r="B47855" t="s">
        <v>45078</v>
      </c>
    </row>
    <row r="47856" spans="1:2">
      <c r="A47856" s="1">
        <v>2080100419481</v>
      </c>
      <c r="B47856" t="s">
        <v>45079</v>
      </c>
    </row>
    <row r="47857" spans="1:2">
      <c r="A47857" s="1">
        <v>2080100419498</v>
      </c>
      <c r="B47857" t="s">
        <v>45080</v>
      </c>
    </row>
    <row r="47858" spans="1:2">
      <c r="A47858" s="1">
        <v>2080100419504</v>
      </c>
      <c r="B47858" t="s">
        <v>45081</v>
      </c>
    </row>
    <row r="47859" spans="1:2">
      <c r="A47859" s="1">
        <v>2080100419511</v>
      </c>
      <c r="B47859" t="s">
        <v>45082</v>
      </c>
    </row>
    <row r="47860" spans="1:2">
      <c r="A47860" s="1">
        <v>2080100419528</v>
      </c>
      <c r="B47860" t="s">
        <v>45083</v>
      </c>
    </row>
    <row r="47861" spans="1:2">
      <c r="A47861" s="1">
        <v>2080100419535</v>
      </c>
      <c r="B47861" t="s">
        <v>45084</v>
      </c>
    </row>
    <row r="47862" spans="1:2">
      <c r="A47862" s="1">
        <v>2080100419542</v>
      </c>
      <c r="B47862" t="s">
        <v>45085</v>
      </c>
    </row>
    <row r="47863" spans="1:2">
      <c r="A47863" s="1">
        <v>2080100419559</v>
      </c>
      <c r="B47863" t="s">
        <v>45086</v>
      </c>
    </row>
    <row r="47864" spans="1:2">
      <c r="A47864" s="1">
        <v>2080100419566</v>
      </c>
      <c r="B47864" t="s">
        <v>45087</v>
      </c>
    </row>
    <row r="47865" spans="1:2">
      <c r="A47865" s="1">
        <v>2080100419573</v>
      </c>
      <c r="B47865" t="s">
        <v>45088</v>
      </c>
    </row>
    <row r="47866" spans="1:2">
      <c r="A47866" s="1">
        <v>2080100419580</v>
      </c>
      <c r="B47866" t="s">
        <v>45089</v>
      </c>
    </row>
    <row r="47867" spans="1:2">
      <c r="A47867" s="1">
        <v>2080100419597</v>
      </c>
      <c r="B47867" t="s">
        <v>45090</v>
      </c>
    </row>
    <row r="47868" spans="1:2">
      <c r="A47868" s="1">
        <v>2080100419603</v>
      </c>
      <c r="B47868" t="s">
        <v>45091</v>
      </c>
    </row>
    <row r="47869" spans="1:2">
      <c r="A47869" s="1">
        <v>2080100419610</v>
      </c>
      <c r="B47869" t="s">
        <v>45092</v>
      </c>
    </row>
    <row r="47870" spans="1:2">
      <c r="A47870" s="1">
        <v>2080100419627</v>
      </c>
      <c r="B47870" t="s">
        <v>45093</v>
      </c>
    </row>
    <row r="47871" spans="1:2">
      <c r="A47871" s="1">
        <v>2080100419634</v>
      </c>
      <c r="B47871" t="s">
        <v>45094</v>
      </c>
    </row>
    <row r="47872" spans="1:2">
      <c r="A47872" s="1">
        <v>2080100419641</v>
      </c>
      <c r="B47872" t="s">
        <v>45095</v>
      </c>
    </row>
    <row r="47873" spans="1:2">
      <c r="A47873" s="1">
        <v>2080100419658</v>
      </c>
      <c r="B47873" t="s">
        <v>45096</v>
      </c>
    </row>
    <row r="47874" spans="1:2">
      <c r="A47874" s="1">
        <v>2080100419665</v>
      </c>
      <c r="B47874" t="s">
        <v>45097</v>
      </c>
    </row>
    <row r="47875" spans="1:2">
      <c r="A47875" s="1">
        <v>2080100419672</v>
      </c>
      <c r="B47875" t="s">
        <v>45098</v>
      </c>
    </row>
    <row r="47876" spans="1:2">
      <c r="A47876" s="1">
        <v>2080100419689</v>
      </c>
      <c r="B47876" t="s">
        <v>45099</v>
      </c>
    </row>
    <row r="47877" spans="1:2">
      <c r="A47877" s="1">
        <v>2080100419696</v>
      </c>
      <c r="B47877" t="s">
        <v>45100</v>
      </c>
    </row>
    <row r="47878" spans="1:2">
      <c r="A47878" s="1">
        <v>2080100419702</v>
      </c>
      <c r="B47878" t="s">
        <v>45101</v>
      </c>
    </row>
    <row r="47879" spans="1:2">
      <c r="A47879" s="1">
        <v>2080100419719</v>
      </c>
      <c r="B47879" t="s">
        <v>45102</v>
      </c>
    </row>
    <row r="47880" spans="1:2">
      <c r="A47880" s="1">
        <v>2080100419726</v>
      </c>
      <c r="B47880" t="s">
        <v>45103</v>
      </c>
    </row>
    <row r="47881" spans="1:2">
      <c r="A47881" s="1">
        <v>2080100419733</v>
      </c>
      <c r="B47881" t="s">
        <v>45104</v>
      </c>
    </row>
    <row r="47882" spans="1:2">
      <c r="A47882" s="1">
        <v>2080100419740</v>
      </c>
      <c r="B47882" t="s">
        <v>45105</v>
      </c>
    </row>
    <row r="47883" spans="1:2">
      <c r="A47883" s="1">
        <v>2080100419757</v>
      </c>
      <c r="B47883" t="s">
        <v>45106</v>
      </c>
    </row>
    <row r="47884" spans="1:2">
      <c r="A47884" s="1">
        <v>2080100419764</v>
      </c>
      <c r="B47884" t="s">
        <v>45107</v>
      </c>
    </row>
    <row r="47885" spans="1:2">
      <c r="A47885" s="1">
        <v>2080100419771</v>
      </c>
      <c r="B47885" t="s">
        <v>45108</v>
      </c>
    </row>
    <row r="47886" spans="1:2">
      <c r="A47886" s="1">
        <v>2080100419788</v>
      </c>
      <c r="B47886" t="s">
        <v>45109</v>
      </c>
    </row>
    <row r="47887" spans="1:2">
      <c r="A47887" s="1">
        <v>2080100419795</v>
      </c>
      <c r="B47887" t="s">
        <v>45110</v>
      </c>
    </row>
    <row r="47888" spans="1:2">
      <c r="A47888" s="1">
        <v>2080100419801</v>
      </c>
      <c r="B47888" t="s">
        <v>45111</v>
      </c>
    </row>
    <row r="47889" spans="1:2">
      <c r="A47889" s="1">
        <v>2080100419818</v>
      </c>
      <c r="B47889" t="s">
        <v>45112</v>
      </c>
    </row>
    <row r="47890" spans="1:2">
      <c r="A47890" s="1">
        <v>2080100419825</v>
      </c>
      <c r="B47890" t="s">
        <v>45113</v>
      </c>
    </row>
    <row r="47891" spans="1:2">
      <c r="A47891" s="1">
        <v>2080100419832</v>
      </c>
      <c r="B47891" t="s">
        <v>45114</v>
      </c>
    </row>
    <row r="47892" spans="1:2">
      <c r="A47892" s="1">
        <v>2080100419849</v>
      </c>
      <c r="B47892" t="s">
        <v>45115</v>
      </c>
    </row>
    <row r="47893" spans="1:2">
      <c r="A47893" s="1">
        <v>2080100419856</v>
      </c>
      <c r="B47893" t="s">
        <v>45116</v>
      </c>
    </row>
    <row r="47894" spans="1:2">
      <c r="A47894" s="1">
        <v>2080100419863</v>
      </c>
      <c r="B47894" t="s">
        <v>45117</v>
      </c>
    </row>
    <row r="47895" spans="1:2">
      <c r="A47895" s="1">
        <v>2080100419870</v>
      </c>
      <c r="B47895" t="s">
        <v>45118</v>
      </c>
    </row>
    <row r="47896" spans="1:2">
      <c r="A47896" s="1">
        <v>2080100419887</v>
      </c>
      <c r="B47896" t="s">
        <v>45119</v>
      </c>
    </row>
    <row r="47897" spans="1:2">
      <c r="A47897" s="1">
        <v>2080100419894</v>
      </c>
      <c r="B47897" t="s">
        <v>45120</v>
      </c>
    </row>
    <row r="47898" spans="1:2">
      <c r="A47898" s="1">
        <v>2080100419900</v>
      </c>
      <c r="B47898" t="s">
        <v>45121</v>
      </c>
    </row>
    <row r="47899" spans="1:2">
      <c r="A47899" s="1">
        <v>2080100419917</v>
      </c>
      <c r="B47899" t="s">
        <v>45122</v>
      </c>
    </row>
    <row r="47900" spans="1:2">
      <c r="A47900" s="1">
        <v>2080100419924</v>
      </c>
      <c r="B47900" t="s">
        <v>45123</v>
      </c>
    </row>
    <row r="47901" spans="1:2">
      <c r="A47901" s="1">
        <v>2080100419931</v>
      </c>
      <c r="B47901" t="s">
        <v>45124</v>
      </c>
    </row>
    <row r="47902" spans="1:2">
      <c r="A47902" s="1">
        <v>2080100419948</v>
      </c>
      <c r="B47902" t="s">
        <v>45125</v>
      </c>
    </row>
    <row r="47903" spans="1:2">
      <c r="A47903" s="1">
        <v>2080100419955</v>
      </c>
      <c r="B47903" t="s">
        <v>45126</v>
      </c>
    </row>
    <row r="47904" spans="1:2">
      <c r="A47904" s="1">
        <v>2080100419962</v>
      </c>
      <c r="B47904" t="s">
        <v>45127</v>
      </c>
    </row>
    <row r="47905" spans="1:2">
      <c r="A47905" s="1">
        <v>2080100419979</v>
      </c>
      <c r="B47905" t="s">
        <v>45128</v>
      </c>
    </row>
    <row r="47906" spans="1:2">
      <c r="A47906" s="1">
        <v>2080100419986</v>
      </c>
      <c r="B47906" t="s">
        <v>45129</v>
      </c>
    </row>
    <row r="47907" spans="1:2">
      <c r="A47907" s="1">
        <v>2080100419993</v>
      </c>
      <c r="B47907" t="s">
        <v>45130</v>
      </c>
    </row>
    <row r="47908" spans="1:2">
      <c r="A47908" s="1">
        <v>2080100420005</v>
      </c>
      <c r="B47908" t="s">
        <v>45131</v>
      </c>
    </row>
    <row r="47909" spans="1:2">
      <c r="A47909" s="1">
        <v>2080100420012</v>
      </c>
      <c r="B47909" t="s">
        <v>45132</v>
      </c>
    </row>
    <row r="47910" spans="1:2">
      <c r="A47910" s="1">
        <v>2080100420029</v>
      </c>
      <c r="B47910" t="s">
        <v>45133</v>
      </c>
    </row>
    <row r="47911" spans="1:2">
      <c r="A47911" s="1">
        <v>2080100420036</v>
      </c>
      <c r="B47911" t="s">
        <v>45134</v>
      </c>
    </row>
    <row r="47912" spans="1:2">
      <c r="A47912" s="1">
        <v>2080100420043</v>
      </c>
      <c r="B47912" t="s">
        <v>45135</v>
      </c>
    </row>
    <row r="47913" spans="1:2">
      <c r="A47913" s="1">
        <v>2080100420050</v>
      </c>
      <c r="B47913" t="s">
        <v>45136</v>
      </c>
    </row>
    <row r="47914" spans="1:2">
      <c r="A47914" s="1">
        <v>2080100420067</v>
      </c>
      <c r="B47914" t="s">
        <v>45137</v>
      </c>
    </row>
    <row r="47915" spans="1:2">
      <c r="A47915" s="1">
        <v>2080100420074</v>
      </c>
      <c r="B47915" t="s">
        <v>45138</v>
      </c>
    </row>
    <row r="47916" spans="1:2">
      <c r="A47916" s="1">
        <v>2080100420081</v>
      </c>
      <c r="B47916" t="s">
        <v>45139</v>
      </c>
    </row>
    <row r="47917" spans="1:2">
      <c r="A47917" s="1">
        <v>2080100420098</v>
      </c>
      <c r="B47917" t="s">
        <v>45140</v>
      </c>
    </row>
    <row r="47918" spans="1:2">
      <c r="A47918" s="1">
        <v>2080100420104</v>
      </c>
      <c r="B47918" t="s">
        <v>45141</v>
      </c>
    </row>
    <row r="47919" spans="1:2">
      <c r="A47919" s="1">
        <v>2080100420111</v>
      </c>
      <c r="B47919" t="s">
        <v>45142</v>
      </c>
    </row>
    <row r="47920" spans="1:2">
      <c r="A47920" s="1">
        <v>2080100420128</v>
      </c>
      <c r="B47920" t="s">
        <v>45143</v>
      </c>
    </row>
    <row r="47921" spans="1:2">
      <c r="A47921" s="1">
        <v>2080100420135</v>
      </c>
      <c r="B47921" t="s">
        <v>45144</v>
      </c>
    </row>
    <row r="47922" spans="1:2">
      <c r="A47922" s="1">
        <v>2080100420142</v>
      </c>
      <c r="B47922" t="s">
        <v>45145</v>
      </c>
    </row>
    <row r="47923" spans="1:2">
      <c r="A47923" s="1">
        <v>2080100420159</v>
      </c>
      <c r="B47923" t="s">
        <v>45146</v>
      </c>
    </row>
    <row r="47924" spans="1:2">
      <c r="A47924" s="1">
        <v>2080100420166</v>
      </c>
      <c r="B47924" t="s">
        <v>45147</v>
      </c>
    </row>
    <row r="47925" spans="1:2">
      <c r="A47925" s="1">
        <v>2080100420173</v>
      </c>
      <c r="B47925" t="s">
        <v>45148</v>
      </c>
    </row>
    <row r="47926" spans="1:2">
      <c r="A47926" s="1">
        <v>2080100420180</v>
      </c>
      <c r="B47926" t="s">
        <v>45149</v>
      </c>
    </row>
    <row r="47927" spans="1:2">
      <c r="A47927" s="1">
        <v>2080100420197</v>
      </c>
      <c r="B47927" t="s">
        <v>45150</v>
      </c>
    </row>
    <row r="47928" spans="1:2">
      <c r="A47928" s="1">
        <v>2080100420203</v>
      </c>
      <c r="B47928" t="s">
        <v>45151</v>
      </c>
    </row>
    <row r="47929" spans="1:2">
      <c r="A47929" s="1">
        <v>2080100420210</v>
      </c>
      <c r="B47929" t="s">
        <v>45152</v>
      </c>
    </row>
    <row r="47930" spans="1:2">
      <c r="A47930" s="1">
        <v>2080100420227</v>
      </c>
      <c r="B47930" t="s">
        <v>45153</v>
      </c>
    </row>
    <row r="47931" spans="1:2">
      <c r="A47931" s="1">
        <v>2080100420234</v>
      </c>
      <c r="B47931" t="s">
        <v>45154</v>
      </c>
    </row>
    <row r="47932" spans="1:2">
      <c r="A47932" s="1">
        <v>2080100420241</v>
      </c>
      <c r="B47932" t="s">
        <v>45155</v>
      </c>
    </row>
    <row r="47933" spans="1:2">
      <c r="A47933" s="1">
        <v>2080100420258</v>
      </c>
      <c r="B47933" t="s">
        <v>45156</v>
      </c>
    </row>
    <row r="47934" spans="1:2">
      <c r="A47934" s="1">
        <v>2080100420265</v>
      </c>
      <c r="B47934" t="s">
        <v>45157</v>
      </c>
    </row>
    <row r="47935" spans="1:2">
      <c r="A47935" s="1">
        <v>2080100420272</v>
      </c>
      <c r="B47935" t="s">
        <v>45158</v>
      </c>
    </row>
    <row r="47936" spans="1:2">
      <c r="A47936" s="1">
        <v>2080100420289</v>
      </c>
      <c r="B47936" t="s">
        <v>45159</v>
      </c>
    </row>
    <row r="47937" spans="1:2">
      <c r="A47937" s="1">
        <v>2080100420296</v>
      </c>
      <c r="B47937" t="s">
        <v>45160</v>
      </c>
    </row>
    <row r="47938" spans="1:2">
      <c r="A47938" s="1">
        <v>2080100420302</v>
      </c>
      <c r="B47938" t="s">
        <v>45161</v>
      </c>
    </row>
    <row r="47939" spans="1:2">
      <c r="A47939" s="1">
        <v>2080100420319</v>
      </c>
      <c r="B47939" t="s">
        <v>45162</v>
      </c>
    </row>
    <row r="47940" spans="1:2">
      <c r="A47940" s="1">
        <v>2080100420326</v>
      </c>
      <c r="B47940" t="s">
        <v>45163</v>
      </c>
    </row>
    <row r="47941" spans="1:2">
      <c r="A47941" s="1">
        <v>2080100420333</v>
      </c>
      <c r="B47941" t="s">
        <v>45164</v>
      </c>
    </row>
    <row r="47942" spans="1:2">
      <c r="A47942" s="1">
        <v>2080100420340</v>
      </c>
      <c r="B47942" t="s">
        <v>45165</v>
      </c>
    </row>
    <row r="47943" spans="1:2">
      <c r="A47943" s="1">
        <v>2080100420357</v>
      </c>
      <c r="B47943" t="s">
        <v>45166</v>
      </c>
    </row>
    <row r="47944" spans="1:2">
      <c r="A47944" s="1">
        <v>2080100420364</v>
      </c>
      <c r="B47944" t="s">
        <v>45167</v>
      </c>
    </row>
    <row r="47945" spans="1:2">
      <c r="A47945" s="1">
        <v>2080100420371</v>
      </c>
      <c r="B47945" t="s">
        <v>45168</v>
      </c>
    </row>
    <row r="47946" spans="1:2">
      <c r="A47946" s="1">
        <v>2080100420388</v>
      </c>
      <c r="B47946" t="s">
        <v>45169</v>
      </c>
    </row>
    <row r="47947" spans="1:2">
      <c r="A47947" s="1">
        <v>2080100420395</v>
      </c>
      <c r="B47947" t="s">
        <v>45170</v>
      </c>
    </row>
    <row r="47948" spans="1:2">
      <c r="A47948" s="1">
        <v>2080100420401</v>
      </c>
      <c r="B47948" t="s">
        <v>45171</v>
      </c>
    </row>
    <row r="47949" spans="1:2">
      <c r="A47949" s="1">
        <v>2080100420418</v>
      </c>
      <c r="B47949" t="s">
        <v>45172</v>
      </c>
    </row>
    <row r="47950" spans="1:2">
      <c r="A47950" s="1">
        <v>2080100420425</v>
      </c>
      <c r="B47950" t="s">
        <v>45173</v>
      </c>
    </row>
    <row r="47951" spans="1:2">
      <c r="A47951" s="1">
        <v>2080100420432</v>
      </c>
      <c r="B47951" t="s">
        <v>45174</v>
      </c>
    </row>
    <row r="47952" spans="1:2">
      <c r="A47952" s="1">
        <v>2080100420449</v>
      </c>
      <c r="B47952" t="s">
        <v>45175</v>
      </c>
    </row>
    <row r="47953" spans="1:2">
      <c r="A47953" s="1">
        <v>2080100420456</v>
      </c>
      <c r="B47953" t="s">
        <v>45176</v>
      </c>
    </row>
    <row r="47954" spans="1:2">
      <c r="A47954" s="1">
        <v>2080100420463</v>
      </c>
      <c r="B47954" t="s">
        <v>45177</v>
      </c>
    </row>
    <row r="47955" spans="1:2">
      <c r="A47955" s="1">
        <v>2080100420470</v>
      </c>
      <c r="B47955" t="s">
        <v>45178</v>
      </c>
    </row>
    <row r="47956" spans="1:2">
      <c r="A47956" s="1">
        <v>2080100420487</v>
      </c>
      <c r="B47956" t="s">
        <v>45179</v>
      </c>
    </row>
    <row r="47957" spans="1:2">
      <c r="A47957" s="1">
        <v>2080100420494</v>
      </c>
      <c r="B47957" t="s">
        <v>45180</v>
      </c>
    </row>
    <row r="47958" spans="1:2">
      <c r="A47958" s="1">
        <v>2080100420500</v>
      </c>
      <c r="B47958" t="s">
        <v>45181</v>
      </c>
    </row>
    <row r="47959" spans="1:2">
      <c r="A47959" s="1">
        <v>2080100420517</v>
      </c>
      <c r="B47959" t="s">
        <v>45182</v>
      </c>
    </row>
    <row r="47960" spans="1:2">
      <c r="A47960" s="1">
        <v>2080100420524</v>
      </c>
      <c r="B47960" t="s">
        <v>45183</v>
      </c>
    </row>
    <row r="47961" spans="1:2">
      <c r="A47961" s="1">
        <v>2080100420531</v>
      </c>
      <c r="B47961" t="s">
        <v>45184</v>
      </c>
    </row>
    <row r="47962" spans="1:2">
      <c r="A47962" s="1">
        <v>2080100420548</v>
      </c>
      <c r="B47962" t="s">
        <v>45185</v>
      </c>
    </row>
    <row r="47963" spans="1:2">
      <c r="A47963" s="1">
        <v>2080100420555</v>
      </c>
      <c r="B47963" t="s">
        <v>45186</v>
      </c>
    </row>
    <row r="47964" spans="1:2">
      <c r="A47964" s="1">
        <v>2080100420562</v>
      </c>
      <c r="B47964" t="s">
        <v>45187</v>
      </c>
    </row>
    <row r="47965" spans="1:2">
      <c r="A47965" s="1">
        <v>2080100420579</v>
      </c>
      <c r="B47965" t="s">
        <v>45188</v>
      </c>
    </row>
    <row r="47966" spans="1:2">
      <c r="A47966" s="1">
        <v>2080100420586</v>
      </c>
      <c r="B47966" t="s">
        <v>45189</v>
      </c>
    </row>
    <row r="47967" spans="1:2">
      <c r="A47967" s="1">
        <v>2080100420593</v>
      </c>
      <c r="B47967" t="s">
        <v>45190</v>
      </c>
    </row>
    <row r="47968" spans="1:2">
      <c r="A47968" s="1">
        <v>2080100420609</v>
      </c>
      <c r="B47968" t="s">
        <v>45191</v>
      </c>
    </row>
    <row r="47969" spans="1:2">
      <c r="A47969" s="1">
        <v>2080100420616</v>
      </c>
      <c r="B47969" t="s">
        <v>45192</v>
      </c>
    </row>
    <row r="47970" spans="1:2">
      <c r="A47970" s="1">
        <v>2080100420623</v>
      </c>
      <c r="B47970" t="s">
        <v>45193</v>
      </c>
    </row>
    <row r="47971" spans="1:2">
      <c r="A47971" s="1">
        <v>2080100420630</v>
      </c>
      <c r="B47971" t="s">
        <v>45194</v>
      </c>
    </row>
    <row r="47972" spans="1:2">
      <c r="A47972" s="1">
        <v>2080100420647</v>
      </c>
      <c r="B47972" t="s">
        <v>45195</v>
      </c>
    </row>
    <row r="47973" spans="1:2">
      <c r="A47973" s="1">
        <v>2080100420654</v>
      </c>
      <c r="B47973" t="s">
        <v>45196</v>
      </c>
    </row>
    <row r="47974" spans="1:2">
      <c r="A47974" s="1">
        <v>2080100420661</v>
      </c>
      <c r="B47974" t="s">
        <v>45197</v>
      </c>
    </row>
    <row r="47975" spans="1:2">
      <c r="A47975" s="1">
        <v>2080100420678</v>
      </c>
      <c r="B47975" t="s">
        <v>45198</v>
      </c>
    </row>
    <row r="47976" spans="1:2">
      <c r="A47976" s="1">
        <v>2080100420685</v>
      </c>
      <c r="B47976" t="s">
        <v>45199</v>
      </c>
    </row>
    <row r="47977" spans="1:2">
      <c r="A47977" s="1">
        <v>2080100420692</v>
      </c>
      <c r="B47977" t="s">
        <v>45200</v>
      </c>
    </row>
    <row r="47978" spans="1:2">
      <c r="A47978" s="1">
        <v>2080100420708</v>
      </c>
      <c r="B47978" t="s">
        <v>45201</v>
      </c>
    </row>
    <row r="47979" spans="1:2">
      <c r="A47979" s="1">
        <v>2080100420715</v>
      </c>
      <c r="B47979" t="s">
        <v>45202</v>
      </c>
    </row>
    <row r="47980" spans="1:2">
      <c r="A47980" s="1">
        <v>2080100420722</v>
      </c>
      <c r="B47980" t="s">
        <v>45203</v>
      </c>
    </row>
    <row r="47981" spans="1:2">
      <c r="A47981" s="1">
        <v>2080100420739</v>
      </c>
      <c r="B47981" t="s">
        <v>45204</v>
      </c>
    </row>
    <row r="47982" spans="1:2">
      <c r="A47982" s="1">
        <v>2080100420746</v>
      </c>
      <c r="B47982" t="s">
        <v>45205</v>
      </c>
    </row>
    <row r="47983" spans="1:2">
      <c r="A47983" s="1">
        <v>2080100420753</v>
      </c>
      <c r="B47983" t="s">
        <v>45206</v>
      </c>
    </row>
    <row r="47984" spans="1:2">
      <c r="A47984" s="1">
        <v>2080100420760</v>
      </c>
      <c r="B47984" t="s">
        <v>45207</v>
      </c>
    </row>
    <row r="47985" spans="1:2">
      <c r="A47985" s="1">
        <v>2080100420777</v>
      </c>
      <c r="B47985" t="s">
        <v>45208</v>
      </c>
    </row>
    <row r="47986" spans="1:2">
      <c r="A47986" s="1">
        <v>2080100420784</v>
      </c>
      <c r="B47986" t="s">
        <v>45209</v>
      </c>
    </row>
    <row r="47987" spans="1:2">
      <c r="A47987" s="1">
        <v>2080100420791</v>
      </c>
      <c r="B47987" t="s">
        <v>45210</v>
      </c>
    </row>
    <row r="47988" spans="1:2">
      <c r="A47988" s="1">
        <v>2080100420807</v>
      </c>
      <c r="B47988" t="s">
        <v>45211</v>
      </c>
    </row>
    <row r="47989" spans="1:2">
      <c r="A47989" s="1">
        <v>2080100420814</v>
      </c>
      <c r="B47989" t="s">
        <v>45212</v>
      </c>
    </row>
    <row r="47990" spans="1:2">
      <c r="A47990" s="1">
        <v>2080100420821</v>
      </c>
      <c r="B47990" t="s">
        <v>45213</v>
      </c>
    </row>
    <row r="47991" spans="1:2">
      <c r="A47991" s="1">
        <v>2080100420838</v>
      </c>
      <c r="B47991" t="s">
        <v>45214</v>
      </c>
    </row>
    <row r="47992" spans="1:2">
      <c r="A47992" s="1">
        <v>2080100420845</v>
      </c>
      <c r="B47992" t="s">
        <v>45215</v>
      </c>
    </row>
    <row r="47993" spans="1:2">
      <c r="A47993" s="1">
        <v>2080100420852</v>
      </c>
      <c r="B47993" t="s">
        <v>45216</v>
      </c>
    </row>
    <row r="47994" spans="1:2">
      <c r="A47994" s="1">
        <v>2080100420869</v>
      </c>
      <c r="B47994" t="s">
        <v>45217</v>
      </c>
    </row>
    <row r="47995" spans="1:2">
      <c r="A47995" s="1">
        <v>2080100420876</v>
      </c>
      <c r="B47995" t="s">
        <v>45218</v>
      </c>
    </row>
    <row r="47996" spans="1:2">
      <c r="A47996" s="1">
        <v>2080100420883</v>
      </c>
      <c r="B47996" t="s">
        <v>45219</v>
      </c>
    </row>
    <row r="47997" spans="1:2">
      <c r="A47997" s="1">
        <v>2080100420890</v>
      </c>
      <c r="B47997" t="s">
        <v>45220</v>
      </c>
    </row>
    <row r="47998" spans="1:2">
      <c r="A47998" s="1">
        <v>2080100420906</v>
      </c>
      <c r="B47998" t="s">
        <v>45221</v>
      </c>
    </row>
    <row r="47999" spans="1:2">
      <c r="A47999" s="1">
        <v>2080100420913</v>
      </c>
      <c r="B47999" t="s">
        <v>45222</v>
      </c>
    </row>
    <row r="48000" spans="1:2">
      <c r="A48000" s="1">
        <v>2080100420920</v>
      </c>
      <c r="B48000" t="s">
        <v>45223</v>
      </c>
    </row>
    <row r="48001" spans="1:2">
      <c r="A48001" s="1">
        <v>2080100420937</v>
      </c>
      <c r="B48001" t="s">
        <v>45224</v>
      </c>
    </row>
    <row r="48002" spans="1:2">
      <c r="A48002" s="1">
        <v>2080100420944</v>
      </c>
      <c r="B48002" t="s">
        <v>45225</v>
      </c>
    </row>
    <row r="48003" spans="1:2">
      <c r="A48003" s="1">
        <v>2080100420951</v>
      </c>
      <c r="B48003" t="s">
        <v>45226</v>
      </c>
    </row>
    <row r="48004" spans="1:2">
      <c r="A48004" s="1">
        <v>2080100420968</v>
      </c>
      <c r="B48004" t="s">
        <v>45227</v>
      </c>
    </row>
    <row r="48005" spans="1:2">
      <c r="A48005" s="1">
        <v>2080100420975</v>
      </c>
      <c r="B48005" t="s">
        <v>45228</v>
      </c>
    </row>
    <row r="48006" spans="1:2">
      <c r="A48006" s="1">
        <v>2080100420982</v>
      </c>
      <c r="B48006" t="s">
        <v>45229</v>
      </c>
    </row>
    <row r="48007" spans="1:2">
      <c r="A48007" s="1">
        <v>2080100420999</v>
      </c>
      <c r="B48007" t="s">
        <v>45230</v>
      </c>
    </row>
    <row r="48008" spans="1:2">
      <c r="A48008" s="1">
        <v>2080100421002</v>
      </c>
      <c r="B48008" t="s">
        <v>45231</v>
      </c>
    </row>
    <row r="48009" spans="1:2">
      <c r="A48009" s="1">
        <v>2080100421019</v>
      </c>
      <c r="B48009" t="s">
        <v>45232</v>
      </c>
    </row>
    <row r="48010" spans="1:2">
      <c r="A48010" s="1">
        <v>2080100421026</v>
      </c>
      <c r="B48010" t="s">
        <v>45233</v>
      </c>
    </row>
    <row r="48011" spans="1:2">
      <c r="A48011" s="1">
        <v>2080100421033</v>
      </c>
      <c r="B48011" t="s">
        <v>45234</v>
      </c>
    </row>
    <row r="48012" spans="1:2">
      <c r="A48012" s="1">
        <v>2080100421040</v>
      </c>
      <c r="B48012" t="s">
        <v>45235</v>
      </c>
    </row>
    <row r="48013" spans="1:2">
      <c r="A48013" s="1">
        <v>2080100421057</v>
      </c>
      <c r="B48013" t="s">
        <v>45236</v>
      </c>
    </row>
    <row r="48014" spans="1:2">
      <c r="A48014" s="1">
        <v>2080100421064</v>
      </c>
      <c r="B48014" t="s">
        <v>45237</v>
      </c>
    </row>
    <row r="48015" spans="1:2">
      <c r="A48015" s="1">
        <v>2080100421071</v>
      </c>
      <c r="B48015" t="s">
        <v>45238</v>
      </c>
    </row>
    <row r="48016" spans="1:2">
      <c r="A48016" s="1">
        <v>2080100421088</v>
      </c>
      <c r="B48016" t="s">
        <v>45239</v>
      </c>
    </row>
    <row r="48017" spans="1:2">
      <c r="A48017" s="1">
        <v>2080100421095</v>
      </c>
      <c r="B48017" t="s">
        <v>45240</v>
      </c>
    </row>
    <row r="48018" spans="1:2">
      <c r="A48018" s="1">
        <v>2080100421101</v>
      </c>
      <c r="B48018" t="s">
        <v>45241</v>
      </c>
    </row>
    <row r="48019" spans="1:2">
      <c r="A48019" s="1">
        <v>2080100421118</v>
      </c>
      <c r="B48019" t="s">
        <v>45242</v>
      </c>
    </row>
    <row r="48020" spans="1:2">
      <c r="A48020" s="1">
        <v>2080100421125</v>
      </c>
      <c r="B48020" t="s">
        <v>45243</v>
      </c>
    </row>
    <row r="48021" spans="1:2">
      <c r="A48021" s="1">
        <v>2080100421132</v>
      </c>
      <c r="B48021" t="s">
        <v>45244</v>
      </c>
    </row>
    <row r="48022" spans="1:2">
      <c r="A48022" s="1">
        <v>2080100421149</v>
      </c>
      <c r="B48022" t="s">
        <v>45245</v>
      </c>
    </row>
    <row r="48023" spans="1:2">
      <c r="A48023" s="1">
        <v>2080100421156</v>
      </c>
      <c r="B48023" t="s">
        <v>45246</v>
      </c>
    </row>
    <row r="48024" spans="1:2">
      <c r="A48024" s="1">
        <v>2080100421163</v>
      </c>
      <c r="B48024" t="s">
        <v>45247</v>
      </c>
    </row>
    <row r="48025" spans="1:2">
      <c r="A48025" s="1">
        <v>2080100421170</v>
      </c>
      <c r="B48025" t="s">
        <v>45248</v>
      </c>
    </row>
    <row r="48026" spans="1:2">
      <c r="A48026" s="1">
        <v>2080100421187</v>
      </c>
      <c r="B48026" t="s">
        <v>45249</v>
      </c>
    </row>
    <row r="48027" spans="1:2">
      <c r="A48027" s="1">
        <v>2080100421194</v>
      </c>
      <c r="B48027" t="s">
        <v>45250</v>
      </c>
    </row>
    <row r="48028" spans="1:2">
      <c r="A48028" s="1">
        <v>2080100421200</v>
      </c>
      <c r="B48028" t="s">
        <v>45251</v>
      </c>
    </row>
    <row r="48029" spans="1:2">
      <c r="A48029" s="1">
        <v>2080100421217</v>
      </c>
      <c r="B48029" t="s">
        <v>45252</v>
      </c>
    </row>
    <row r="48030" spans="1:2">
      <c r="A48030" s="1">
        <v>2080100421224</v>
      </c>
      <c r="B48030" t="s">
        <v>45253</v>
      </c>
    </row>
    <row r="48031" spans="1:2">
      <c r="A48031" s="1">
        <v>2080100421231</v>
      </c>
      <c r="B48031" t="s">
        <v>45254</v>
      </c>
    </row>
    <row r="48032" spans="1:2">
      <c r="A48032" s="1">
        <v>2080100421248</v>
      </c>
      <c r="B48032" t="s">
        <v>45255</v>
      </c>
    </row>
    <row r="48033" spans="1:2">
      <c r="A48033" s="1">
        <v>2080100421255</v>
      </c>
      <c r="B48033" t="s">
        <v>45256</v>
      </c>
    </row>
    <row r="48034" spans="1:2">
      <c r="A48034" s="1">
        <v>2080100421262</v>
      </c>
      <c r="B48034" t="s">
        <v>45257</v>
      </c>
    </row>
    <row r="48035" spans="1:2">
      <c r="A48035" s="1">
        <v>2080100421279</v>
      </c>
      <c r="B48035" t="s">
        <v>45258</v>
      </c>
    </row>
    <row r="48036" spans="1:2">
      <c r="A48036" s="1">
        <v>2080100421286</v>
      </c>
      <c r="B48036" t="s">
        <v>45259</v>
      </c>
    </row>
    <row r="48037" spans="1:2">
      <c r="A48037" s="1">
        <v>2080100421293</v>
      </c>
      <c r="B48037" t="s">
        <v>45260</v>
      </c>
    </row>
    <row r="48038" spans="1:2">
      <c r="A48038" s="1">
        <v>2080100421309</v>
      </c>
      <c r="B48038" t="s">
        <v>45261</v>
      </c>
    </row>
    <row r="48039" spans="1:2">
      <c r="A48039" s="1">
        <v>2080100421316</v>
      </c>
      <c r="B48039" t="s">
        <v>45262</v>
      </c>
    </row>
    <row r="48040" spans="1:2">
      <c r="A48040" s="1">
        <v>2080100421323</v>
      </c>
      <c r="B48040" t="s">
        <v>45263</v>
      </c>
    </row>
    <row r="48041" spans="1:2">
      <c r="A48041" s="1">
        <v>2080100421330</v>
      </c>
      <c r="B48041" t="s">
        <v>45264</v>
      </c>
    </row>
    <row r="48042" spans="1:2">
      <c r="A48042" s="1">
        <v>2080100421347</v>
      </c>
      <c r="B48042" t="s">
        <v>45265</v>
      </c>
    </row>
    <row r="48043" spans="1:2">
      <c r="A48043" s="1">
        <v>2080100421354</v>
      </c>
      <c r="B48043" t="s">
        <v>45266</v>
      </c>
    </row>
    <row r="48044" spans="1:2">
      <c r="A48044" s="1">
        <v>2080100421361</v>
      </c>
      <c r="B48044" t="s">
        <v>45267</v>
      </c>
    </row>
    <row r="48045" spans="1:2">
      <c r="A48045" s="1">
        <v>2080100421378</v>
      </c>
      <c r="B48045" t="s">
        <v>45268</v>
      </c>
    </row>
    <row r="48046" spans="1:2">
      <c r="A48046" s="1">
        <v>2080100421385</v>
      </c>
      <c r="B48046" t="s">
        <v>45269</v>
      </c>
    </row>
    <row r="48047" spans="1:2">
      <c r="A48047" s="1">
        <v>2080100421392</v>
      </c>
      <c r="B48047" t="s">
        <v>45270</v>
      </c>
    </row>
    <row r="48048" spans="1:2">
      <c r="A48048" s="1">
        <v>2080100421408</v>
      </c>
      <c r="B48048" t="s">
        <v>45271</v>
      </c>
    </row>
    <row r="48049" spans="1:2">
      <c r="A48049" s="1">
        <v>2080100421415</v>
      </c>
      <c r="B48049" t="s">
        <v>45272</v>
      </c>
    </row>
    <row r="48050" spans="1:2">
      <c r="A48050" s="1">
        <v>2080100421422</v>
      </c>
      <c r="B48050" t="s">
        <v>45273</v>
      </c>
    </row>
    <row r="48051" spans="1:2">
      <c r="A48051" s="1">
        <v>2080100421439</v>
      </c>
      <c r="B48051" t="s">
        <v>45274</v>
      </c>
    </row>
    <row r="48052" spans="1:2">
      <c r="A48052" s="1">
        <v>2080100421446</v>
      </c>
      <c r="B48052" t="s">
        <v>45275</v>
      </c>
    </row>
    <row r="48053" spans="1:2">
      <c r="A48053" s="1">
        <v>2080100421453</v>
      </c>
      <c r="B48053" t="s">
        <v>45276</v>
      </c>
    </row>
    <row r="48054" spans="1:2">
      <c r="A48054" s="1">
        <v>2080100421460</v>
      </c>
      <c r="B48054" t="s">
        <v>45277</v>
      </c>
    </row>
    <row r="48055" spans="1:2">
      <c r="A48055" s="1">
        <v>2080100421477</v>
      </c>
      <c r="B48055" t="s">
        <v>45278</v>
      </c>
    </row>
    <row r="48056" spans="1:2">
      <c r="A48056" s="1">
        <v>2080100421484</v>
      </c>
      <c r="B48056" t="s">
        <v>45279</v>
      </c>
    </row>
    <row r="48057" spans="1:2">
      <c r="A48057" s="1">
        <v>2080100421491</v>
      </c>
      <c r="B48057" t="s">
        <v>45280</v>
      </c>
    </row>
    <row r="48058" spans="1:2">
      <c r="A48058" s="1">
        <v>2080100421507</v>
      </c>
      <c r="B48058" t="s">
        <v>45281</v>
      </c>
    </row>
    <row r="48059" spans="1:2">
      <c r="A48059" s="1">
        <v>2080100421514</v>
      </c>
      <c r="B48059" t="s">
        <v>45282</v>
      </c>
    </row>
    <row r="48060" spans="1:2">
      <c r="A48060" s="1">
        <v>2080100421521</v>
      </c>
      <c r="B48060" t="s">
        <v>45283</v>
      </c>
    </row>
    <row r="48061" spans="1:2">
      <c r="A48061" s="1">
        <v>2080100421538</v>
      </c>
      <c r="B48061" t="s">
        <v>45284</v>
      </c>
    </row>
    <row r="48062" spans="1:2">
      <c r="A48062" s="1">
        <v>2080100421545</v>
      </c>
      <c r="B48062" t="s">
        <v>45285</v>
      </c>
    </row>
    <row r="48063" spans="1:2">
      <c r="A48063" s="1">
        <v>2080100421552</v>
      </c>
      <c r="B48063" t="s">
        <v>45286</v>
      </c>
    </row>
    <row r="48064" spans="1:2">
      <c r="A48064" s="1">
        <v>2080100421569</v>
      </c>
      <c r="B48064" t="s">
        <v>45287</v>
      </c>
    </row>
    <row r="48065" spans="1:2">
      <c r="A48065" s="1">
        <v>2080100421576</v>
      </c>
      <c r="B48065" t="s">
        <v>45288</v>
      </c>
    </row>
    <row r="48066" spans="1:2">
      <c r="A48066" s="1">
        <v>2080100421583</v>
      </c>
      <c r="B48066" t="s">
        <v>45289</v>
      </c>
    </row>
    <row r="48067" spans="1:2">
      <c r="A48067" s="1">
        <v>2080100421590</v>
      </c>
      <c r="B48067" t="s">
        <v>45290</v>
      </c>
    </row>
    <row r="48068" spans="1:2">
      <c r="A48068" s="1">
        <v>2080100421606</v>
      </c>
      <c r="B48068" t="s">
        <v>45291</v>
      </c>
    </row>
    <row r="48069" spans="1:2">
      <c r="A48069" s="1">
        <v>2080100421613</v>
      </c>
      <c r="B48069" t="s">
        <v>45292</v>
      </c>
    </row>
    <row r="48070" spans="1:2">
      <c r="A48070" s="1">
        <v>2080100421620</v>
      </c>
      <c r="B48070" t="s">
        <v>45293</v>
      </c>
    </row>
    <row r="48071" spans="1:2">
      <c r="A48071" s="1">
        <v>2080100421637</v>
      </c>
      <c r="B48071" t="s">
        <v>45294</v>
      </c>
    </row>
    <row r="48072" spans="1:2">
      <c r="A48072" s="1">
        <v>2080100421644</v>
      </c>
      <c r="B48072" t="s">
        <v>45295</v>
      </c>
    </row>
    <row r="48073" spans="1:2">
      <c r="A48073" s="1">
        <v>2080100421651</v>
      </c>
      <c r="B48073" t="s">
        <v>45296</v>
      </c>
    </row>
    <row r="48074" spans="1:2">
      <c r="A48074" s="1">
        <v>2080100421668</v>
      </c>
      <c r="B48074" t="s">
        <v>45297</v>
      </c>
    </row>
    <row r="48075" spans="1:2">
      <c r="A48075" s="1">
        <v>2080100421675</v>
      </c>
      <c r="B48075" t="s">
        <v>45298</v>
      </c>
    </row>
    <row r="48076" spans="1:2">
      <c r="A48076" s="1">
        <v>2080100421682</v>
      </c>
      <c r="B48076" t="s">
        <v>45299</v>
      </c>
    </row>
    <row r="48077" spans="1:2">
      <c r="A48077" s="1">
        <v>2080100421699</v>
      </c>
      <c r="B48077" t="s">
        <v>45300</v>
      </c>
    </row>
    <row r="48078" spans="1:2">
      <c r="A48078" s="1">
        <v>2080100421705</v>
      </c>
      <c r="B48078" t="s">
        <v>45301</v>
      </c>
    </row>
    <row r="48079" spans="1:2">
      <c r="A48079" s="1">
        <v>2080100421712</v>
      </c>
      <c r="B48079" t="e">
        <f>+T-WAX WATERTEC ON-OFF</f>
        <v>#NAME?</v>
      </c>
    </row>
    <row r="48080" spans="1:2">
      <c r="A48080" s="1">
        <v>2080100421729</v>
      </c>
      <c r="B48080" t="s">
        <v>45302</v>
      </c>
    </row>
    <row r="48081" spans="1:2">
      <c r="A48081" s="1">
        <v>2080100421736</v>
      </c>
      <c r="B48081" t="s">
        <v>45303</v>
      </c>
    </row>
    <row r="48082" spans="1:2">
      <c r="A48082" s="1">
        <v>2080100421743</v>
      </c>
      <c r="B48082" t="s">
        <v>45304</v>
      </c>
    </row>
    <row r="48083" spans="1:2">
      <c r="A48083" s="1">
        <v>2080100421750</v>
      </c>
      <c r="B48083" t="s">
        <v>45305</v>
      </c>
    </row>
    <row r="48084" spans="1:2">
      <c r="A48084" s="1">
        <v>2080100421767</v>
      </c>
      <c r="B48084" t="s">
        <v>45306</v>
      </c>
    </row>
    <row r="48085" spans="1:2">
      <c r="A48085" s="1">
        <v>2080100421774</v>
      </c>
      <c r="B48085" t="s">
        <v>45307</v>
      </c>
    </row>
    <row r="48086" spans="1:2">
      <c r="A48086" s="1">
        <v>2080100421781</v>
      </c>
      <c r="B48086" t="s">
        <v>45308</v>
      </c>
    </row>
    <row r="48087" spans="1:2">
      <c r="A48087" s="1">
        <v>2080100421910</v>
      </c>
      <c r="B48087" t="s">
        <v>45309</v>
      </c>
    </row>
    <row r="48088" spans="1:2">
      <c r="A48088" s="1">
        <v>2080100421958</v>
      </c>
      <c r="B48088" t="s">
        <v>45310</v>
      </c>
    </row>
    <row r="48089" spans="1:2">
      <c r="A48089" s="1">
        <v>2080100421965</v>
      </c>
      <c r="B48089" t="s">
        <v>45311</v>
      </c>
    </row>
    <row r="48090" spans="1:2">
      <c r="A48090" s="1">
        <v>2080100421972</v>
      </c>
      <c r="B48090" t="s">
        <v>45312</v>
      </c>
    </row>
    <row r="48091" spans="1:2">
      <c r="A48091" s="1">
        <v>2080100422214</v>
      </c>
      <c r="B48091" t="s">
        <v>45313</v>
      </c>
    </row>
    <row r="48092" spans="1:2">
      <c r="A48092" s="1">
        <v>2080100422221</v>
      </c>
      <c r="B48092" t="s">
        <v>45314</v>
      </c>
    </row>
    <row r="48093" spans="1:2">
      <c r="A48093" s="1">
        <v>2080100422238</v>
      </c>
      <c r="B48093" t="s">
        <v>45315</v>
      </c>
    </row>
    <row r="48094" spans="1:2">
      <c r="A48094" s="1">
        <v>2080100422245</v>
      </c>
      <c r="B48094" t="s">
        <v>45316</v>
      </c>
    </row>
    <row r="48095" spans="1:2">
      <c r="A48095" s="1">
        <v>2080100422252</v>
      </c>
      <c r="B48095" t="s">
        <v>45317</v>
      </c>
    </row>
    <row r="48096" spans="1:2">
      <c r="A48096" s="1">
        <v>2080100422283</v>
      </c>
      <c r="B48096" t="s">
        <v>45318</v>
      </c>
    </row>
    <row r="48097" spans="1:2">
      <c r="A48097" s="1">
        <v>2080100422306</v>
      </c>
      <c r="B48097" t="s">
        <v>45319</v>
      </c>
    </row>
    <row r="48098" spans="1:2">
      <c r="A48098" s="1">
        <v>2080100422337</v>
      </c>
      <c r="B48098" t="s">
        <v>45320</v>
      </c>
    </row>
    <row r="48099" spans="1:2">
      <c r="A48099" s="1">
        <v>2080100422351</v>
      </c>
      <c r="B48099" t="s">
        <v>45321</v>
      </c>
    </row>
    <row r="48100" spans="1:2">
      <c r="A48100" s="1">
        <v>2080100422368</v>
      </c>
      <c r="B48100" t="s">
        <v>45322</v>
      </c>
    </row>
    <row r="48101" spans="1:2">
      <c r="A48101" s="1">
        <v>2080100422375</v>
      </c>
      <c r="B48101" t="s">
        <v>45323</v>
      </c>
    </row>
    <row r="48102" spans="1:2">
      <c r="A48102" s="1">
        <v>2080100422382</v>
      </c>
      <c r="B48102" t="s">
        <v>45324</v>
      </c>
    </row>
    <row r="48103" spans="1:2">
      <c r="A48103" s="1">
        <v>2080100422399</v>
      </c>
      <c r="B48103" t="s">
        <v>45325</v>
      </c>
    </row>
    <row r="48104" spans="1:2">
      <c r="A48104" s="1">
        <v>2080100422535</v>
      </c>
      <c r="B48104" t="s">
        <v>45326</v>
      </c>
    </row>
    <row r="48105" spans="1:2">
      <c r="A48105" s="1">
        <v>2080100422542</v>
      </c>
      <c r="B48105" t="s">
        <v>45327</v>
      </c>
    </row>
    <row r="48106" spans="1:2">
      <c r="A48106" s="1">
        <v>2080100422559</v>
      </c>
      <c r="B48106" t="s">
        <v>45328</v>
      </c>
    </row>
    <row r="48107" spans="1:2">
      <c r="A48107" s="1">
        <v>2080100422566</v>
      </c>
      <c r="B48107" t="s">
        <v>45329</v>
      </c>
    </row>
    <row r="48108" spans="1:2">
      <c r="A48108" s="1">
        <v>2080100422573</v>
      </c>
      <c r="B48108" t="s">
        <v>45330</v>
      </c>
    </row>
    <row r="48109" spans="1:2">
      <c r="A48109" s="1">
        <v>2080100422597</v>
      </c>
      <c r="B48109" t="s">
        <v>45331</v>
      </c>
    </row>
    <row r="48110" spans="1:2">
      <c r="A48110" s="1">
        <v>2080100422603</v>
      </c>
      <c r="B48110" t="s">
        <v>45332</v>
      </c>
    </row>
    <row r="48111" spans="1:2">
      <c r="A48111" s="1">
        <v>2080100422610</v>
      </c>
      <c r="B48111" t="s">
        <v>45333</v>
      </c>
    </row>
    <row r="48112" spans="1:2">
      <c r="A48112" s="1">
        <v>2080100422627</v>
      </c>
      <c r="B48112" t="s">
        <v>45334</v>
      </c>
    </row>
    <row r="48113" spans="1:2">
      <c r="A48113" s="1">
        <v>2080100422634</v>
      </c>
      <c r="B48113" t="s">
        <v>45335</v>
      </c>
    </row>
    <row r="48114" spans="1:2">
      <c r="A48114" s="1">
        <v>2080100422658</v>
      </c>
      <c r="B48114" t="s">
        <v>45336</v>
      </c>
    </row>
    <row r="48115" spans="1:2">
      <c r="A48115" s="1">
        <v>2080100422665</v>
      </c>
      <c r="B48115" t="s">
        <v>45337</v>
      </c>
    </row>
    <row r="48116" spans="1:2">
      <c r="A48116" s="1">
        <v>2080100422672</v>
      </c>
      <c r="B48116" t="s">
        <v>45338</v>
      </c>
    </row>
    <row r="48117" spans="1:2">
      <c r="A48117" s="1">
        <v>2080100422689</v>
      </c>
      <c r="B48117" t="s">
        <v>45339</v>
      </c>
    </row>
    <row r="48118" spans="1:2">
      <c r="A48118" s="1">
        <v>2080100422702</v>
      </c>
      <c r="B48118" t="s">
        <v>45340</v>
      </c>
    </row>
    <row r="48119" spans="1:2">
      <c r="A48119" s="1">
        <v>2080100422719</v>
      </c>
      <c r="B48119" t="s">
        <v>45341</v>
      </c>
    </row>
    <row r="48120" spans="1:2">
      <c r="A48120" s="1">
        <v>2080100422726</v>
      </c>
      <c r="B48120" t="s">
        <v>45342</v>
      </c>
    </row>
    <row r="48121" spans="1:2">
      <c r="A48121" s="1">
        <v>2080100422795</v>
      </c>
      <c r="B48121" t="s">
        <v>27059</v>
      </c>
    </row>
    <row r="48122" spans="1:2">
      <c r="A48122" s="1">
        <v>2080100422832</v>
      </c>
      <c r="B48122" t="s">
        <v>27059</v>
      </c>
    </row>
    <row r="48123" spans="1:2">
      <c r="A48123" s="1">
        <v>2080100422870</v>
      </c>
      <c r="B48123" t="s">
        <v>27097</v>
      </c>
    </row>
    <row r="48124" spans="1:2">
      <c r="A48124" s="1">
        <v>2080100422887</v>
      </c>
      <c r="B48124" t="s">
        <v>27075</v>
      </c>
    </row>
    <row r="48125" spans="1:2">
      <c r="A48125" s="1">
        <v>2080100422894</v>
      </c>
      <c r="B48125" t="s">
        <v>27076</v>
      </c>
    </row>
    <row r="48126" spans="1:2">
      <c r="A48126" s="1">
        <v>2080100422917</v>
      </c>
      <c r="B48126" t="s">
        <v>27077</v>
      </c>
    </row>
    <row r="48127" spans="1:2">
      <c r="A48127" s="1">
        <v>2080100422924</v>
      </c>
      <c r="B48127" t="s">
        <v>27078</v>
      </c>
    </row>
    <row r="48128" spans="1:2">
      <c r="A48128" s="1">
        <v>2080100422931</v>
      </c>
      <c r="B48128" t="s">
        <v>45343</v>
      </c>
    </row>
    <row r="48129" spans="1:2">
      <c r="A48129" s="1">
        <v>2080100422948</v>
      </c>
      <c r="B48129" t="s">
        <v>27082</v>
      </c>
    </row>
    <row r="48130" spans="1:2">
      <c r="A48130" s="1">
        <v>2080100422955</v>
      </c>
      <c r="B48130" t="s">
        <v>27080</v>
      </c>
    </row>
    <row r="48131" spans="1:2">
      <c r="A48131" s="1">
        <v>2080100422962</v>
      </c>
      <c r="B48131" t="s">
        <v>27081</v>
      </c>
    </row>
    <row r="48132" spans="1:2">
      <c r="A48132" s="1">
        <v>2080100422979</v>
      </c>
      <c r="B48132" t="s">
        <v>27083</v>
      </c>
    </row>
    <row r="48133" spans="1:2">
      <c r="A48133" s="1">
        <v>2080100422986</v>
      </c>
      <c r="B48133" t="s">
        <v>27084</v>
      </c>
    </row>
    <row r="48134" spans="1:2">
      <c r="A48134" s="1">
        <v>2080100422993</v>
      </c>
      <c r="B48134" t="s">
        <v>45344</v>
      </c>
    </row>
    <row r="48135" spans="1:2">
      <c r="A48135" s="1">
        <v>2080100423013</v>
      </c>
      <c r="B48135" t="s">
        <v>27064</v>
      </c>
    </row>
    <row r="48136" spans="1:2">
      <c r="A48136" s="1">
        <v>2080100423020</v>
      </c>
      <c r="B48136" t="s">
        <v>27062</v>
      </c>
    </row>
    <row r="48137" spans="1:2">
      <c r="A48137" s="1">
        <v>2080100423037</v>
      </c>
      <c r="B48137" t="s">
        <v>27061</v>
      </c>
    </row>
    <row r="48138" spans="1:2">
      <c r="A48138" s="1">
        <v>2080100423105</v>
      </c>
      <c r="B48138" t="s">
        <v>27063</v>
      </c>
    </row>
    <row r="48139" spans="1:2">
      <c r="A48139" s="1">
        <v>2080100423129</v>
      </c>
      <c r="B48139" t="s">
        <v>27072</v>
      </c>
    </row>
    <row r="48140" spans="1:2">
      <c r="A48140" s="1">
        <v>2080100423143</v>
      </c>
      <c r="B48140" t="s">
        <v>27070</v>
      </c>
    </row>
    <row r="48141" spans="1:2">
      <c r="A48141" s="1">
        <v>2080100423167</v>
      </c>
      <c r="B48141" t="s">
        <v>27069</v>
      </c>
    </row>
    <row r="48142" spans="1:2">
      <c r="A48142" s="1">
        <v>2080100423181</v>
      </c>
      <c r="B48142" t="s">
        <v>27071</v>
      </c>
    </row>
    <row r="48143" spans="1:2">
      <c r="A48143" s="1">
        <v>2080100423198</v>
      </c>
      <c r="B48143" t="s">
        <v>45345</v>
      </c>
    </row>
    <row r="48144" spans="1:2">
      <c r="A48144" s="1">
        <v>2080100423204</v>
      </c>
      <c r="B48144" t="s">
        <v>45346</v>
      </c>
    </row>
    <row r="48145" spans="1:2">
      <c r="A48145" s="1">
        <v>2080100423211</v>
      </c>
      <c r="B48145" t="s">
        <v>27057</v>
      </c>
    </row>
    <row r="48146" spans="1:2">
      <c r="A48146" s="1">
        <v>2080100423228</v>
      </c>
      <c r="B48146" t="s">
        <v>27067</v>
      </c>
    </row>
    <row r="48147" spans="1:2">
      <c r="A48147" s="1">
        <v>2080100423235</v>
      </c>
      <c r="B48147" t="s">
        <v>45347</v>
      </c>
    </row>
    <row r="48148" spans="1:2">
      <c r="A48148" s="1">
        <v>2080100423259</v>
      </c>
      <c r="B48148" t="s">
        <v>27066</v>
      </c>
    </row>
    <row r="48149" spans="1:2">
      <c r="A48149" s="1">
        <v>2080100423266</v>
      </c>
      <c r="B48149" t="s">
        <v>27065</v>
      </c>
    </row>
    <row r="48150" spans="1:2">
      <c r="A48150" s="1">
        <v>2080100423273</v>
      </c>
      <c r="B48150" t="s">
        <v>27074</v>
      </c>
    </row>
    <row r="48151" spans="1:2">
      <c r="A48151" s="1">
        <v>2080100423280</v>
      </c>
      <c r="B48151" t="s">
        <v>27073</v>
      </c>
    </row>
    <row r="48152" spans="1:2">
      <c r="A48152" s="1">
        <v>2080100423297</v>
      </c>
      <c r="B48152" t="s">
        <v>27122</v>
      </c>
    </row>
    <row r="48153" spans="1:2">
      <c r="A48153" s="1">
        <v>2080100423303</v>
      </c>
      <c r="B48153" t="s">
        <v>27123</v>
      </c>
    </row>
    <row r="48154" spans="1:2">
      <c r="A48154" s="1">
        <v>2080100423310</v>
      </c>
      <c r="B48154" t="s">
        <v>27049</v>
      </c>
    </row>
    <row r="48155" spans="1:2">
      <c r="A48155" s="1">
        <v>2080100423327</v>
      </c>
      <c r="B48155" t="s">
        <v>27050</v>
      </c>
    </row>
    <row r="48156" spans="1:2">
      <c r="A48156" s="1">
        <v>2080100423334</v>
      </c>
      <c r="B48156" t="s">
        <v>45348</v>
      </c>
    </row>
    <row r="48157" spans="1:2">
      <c r="A48157" s="1">
        <v>2080100423365</v>
      </c>
      <c r="B48157" t="s">
        <v>45349</v>
      </c>
    </row>
    <row r="48158" spans="1:2">
      <c r="A48158" s="1">
        <v>2080100423372</v>
      </c>
      <c r="B48158" t="s">
        <v>45350</v>
      </c>
    </row>
    <row r="48159" spans="1:2">
      <c r="A48159" s="1">
        <v>2080100423389</v>
      </c>
      <c r="B48159" t="s">
        <v>27053</v>
      </c>
    </row>
    <row r="48160" spans="1:2">
      <c r="A48160" s="1">
        <v>2080100423396</v>
      </c>
      <c r="B48160" t="s">
        <v>27055</v>
      </c>
    </row>
    <row r="48161" spans="1:2">
      <c r="A48161" s="1">
        <v>2080100423402</v>
      </c>
      <c r="B48161" t="s">
        <v>27056</v>
      </c>
    </row>
    <row r="48162" spans="1:2">
      <c r="A48162" s="1">
        <v>2080100423464</v>
      </c>
      <c r="B48162" t="s">
        <v>45351</v>
      </c>
    </row>
    <row r="48163" spans="1:2">
      <c r="A48163" s="1">
        <v>2080100423495</v>
      </c>
      <c r="B48163" t="s">
        <v>45352</v>
      </c>
    </row>
    <row r="48164" spans="1:2">
      <c r="A48164" s="1">
        <v>2080100423518</v>
      </c>
      <c r="B48164" t="s">
        <v>45353</v>
      </c>
    </row>
    <row r="48165" spans="1:2">
      <c r="A48165" s="1">
        <v>2080100423549</v>
      </c>
      <c r="B48165" t="s">
        <v>45354</v>
      </c>
    </row>
    <row r="48166" spans="1:2">
      <c r="A48166" s="1">
        <v>2080100423556</v>
      </c>
      <c r="B48166" t="s">
        <v>45355</v>
      </c>
    </row>
    <row r="48167" spans="1:2">
      <c r="A48167" s="1">
        <v>2080100423563</v>
      </c>
      <c r="B48167" t="s">
        <v>45356</v>
      </c>
    </row>
    <row r="48168" spans="1:2">
      <c r="A48168" s="1">
        <v>2080100423570</v>
      </c>
      <c r="B48168" t="s">
        <v>45357</v>
      </c>
    </row>
    <row r="48169" spans="1:2">
      <c r="A48169" s="1">
        <v>2080100423587</v>
      </c>
      <c r="B48169" t="s">
        <v>45358</v>
      </c>
    </row>
    <row r="48170" spans="1:2">
      <c r="A48170" s="1">
        <v>2080100423594</v>
      </c>
      <c r="B48170" t="s">
        <v>45359</v>
      </c>
    </row>
    <row r="48171" spans="1:2">
      <c r="A48171" s="1">
        <v>2080100423600</v>
      </c>
      <c r="B48171" t="s">
        <v>45360</v>
      </c>
    </row>
    <row r="48172" spans="1:2">
      <c r="A48172" s="1">
        <v>2080100423617</v>
      </c>
      <c r="B48172" t="s">
        <v>45361</v>
      </c>
    </row>
    <row r="48173" spans="1:2">
      <c r="A48173" s="1">
        <v>2080100423624</v>
      </c>
      <c r="B48173" t="s">
        <v>45362</v>
      </c>
    </row>
    <row r="48174" spans="1:2">
      <c r="A48174" s="1">
        <v>2080100423631</v>
      </c>
      <c r="B48174" t="s">
        <v>45363</v>
      </c>
    </row>
    <row r="48175" spans="1:2">
      <c r="A48175" s="1">
        <v>2080100423648</v>
      </c>
      <c r="B48175" t="s">
        <v>45364</v>
      </c>
    </row>
    <row r="48176" spans="1:2">
      <c r="A48176" s="1">
        <v>2080100423655</v>
      </c>
      <c r="B48176" t="s">
        <v>45365</v>
      </c>
    </row>
    <row r="48177" spans="1:2">
      <c r="A48177" s="1">
        <v>2080100423662</v>
      </c>
      <c r="B48177" t="s">
        <v>45366</v>
      </c>
    </row>
    <row r="48178" spans="1:2">
      <c r="A48178" s="1">
        <v>2080100423679</v>
      </c>
      <c r="B48178" t="s">
        <v>45367</v>
      </c>
    </row>
    <row r="48179" spans="1:2">
      <c r="A48179" s="1">
        <v>2080100423686</v>
      </c>
      <c r="B48179" t="s">
        <v>45368</v>
      </c>
    </row>
    <row r="48180" spans="1:2">
      <c r="A48180" s="1">
        <v>2080100423693</v>
      </c>
      <c r="B48180" t="s">
        <v>45369</v>
      </c>
    </row>
    <row r="48181" spans="1:2">
      <c r="A48181" s="1">
        <v>2080100423709</v>
      </c>
      <c r="B48181" t="s">
        <v>45370</v>
      </c>
    </row>
    <row r="48182" spans="1:2">
      <c r="A48182" s="1">
        <v>2080100423716</v>
      </c>
      <c r="B48182" t="s">
        <v>45371</v>
      </c>
    </row>
    <row r="48183" spans="1:2">
      <c r="A48183" s="1">
        <v>2080100423730</v>
      </c>
      <c r="B48183" t="s">
        <v>45372</v>
      </c>
    </row>
    <row r="48184" spans="1:2">
      <c r="A48184" s="1">
        <v>2080100423747</v>
      </c>
      <c r="B48184" t="s">
        <v>45373</v>
      </c>
    </row>
    <row r="48185" spans="1:2">
      <c r="A48185" s="1">
        <v>2080100423761</v>
      </c>
      <c r="B48185" t="s">
        <v>45374</v>
      </c>
    </row>
    <row r="48186" spans="1:2">
      <c r="A48186" s="1">
        <v>2080100423778</v>
      </c>
      <c r="B48186" t="s">
        <v>45375</v>
      </c>
    </row>
    <row r="48187" spans="1:2">
      <c r="A48187" s="1">
        <v>2080100423785</v>
      </c>
      <c r="B48187" t="s">
        <v>45376</v>
      </c>
    </row>
    <row r="48188" spans="1:2">
      <c r="A48188" s="1">
        <v>2080100423792</v>
      </c>
      <c r="B48188" t="s">
        <v>45377</v>
      </c>
    </row>
    <row r="48189" spans="1:2">
      <c r="A48189" s="1">
        <v>2080100423808</v>
      </c>
      <c r="B48189" t="s">
        <v>45378</v>
      </c>
    </row>
    <row r="48190" spans="1:2">
      <c r="A48190" s="1">
        <v>2080100423815</v>
      </c>
      <c r="B48190" t="s">
        <v>45379</v>
      </c>
    </row>
    <row r="48191" spans="1:2">
      <c r="A48191" s="1">
        <v>2080100423822</v>
      </c>
      <c r="B48191" t="s">
        <v>45380</v>
      </c>
    </row>
    <row r="48192" spans="1:2">
      <c r="A48192" s="1">
        <v>2080100423839</v>
      </c>
      <c r="B48192" t="s">
        <v>45381</v>
      </c>
    </row>
    <row r="48193" spans="1:2">
      <c r="A48193" s="1">
        <v>2080100423846</v>
      </c>
      <c r="B48193" t="s">
        <v>45382</v>
      </c>
    </row>
    <row r="48194" spans="1:2">
      <c r="A48194" s="1">
        <v>2080100423853</v>
      </c>
      <c r="B48194" t="s">
        <v>45383</v>
      </c>
    </row>
    <row r="48195" spans="1:2">
      <c r="A48195" s="1">
        <v>2080100423860</v>
      </c>
      <c r="B48195" t="s">
        <v>45384</v>
      </c>
    </row>
    <row r="48196" spans="1:2">
      <c r="A48196" s="1">
        <v>2080100423877</v>
      </c>
      <c r="B48196" t="s">
        <v>45385</v>
      </c>
    </row>
    <row r="48197" spans="1:2">
      <c r="A48197" s="1">
        <v>2080100423884</v>
      </c>
      <c r="B48197" t="s">
        <v>45386</v>
      </c>
    </row>
    <row r="48198" spans="1:2">
      <c r="A48198" s="1">
        <v>2080100423907</v>
      </c>
      <c r="B48198" t="s">
        <v>45387</v>
      </c>
    </row>
    <row r="48199" spans="1:2">
      <c r="A48199" s="1">
        <v>2080100423914</v>
      </c>
      <c r="B48199" t="s">
        <v>45388</v>
      </c>
    </row>
    <row r="48200" spans="1:2">
      <c r="A48200" s="1">
        <v>2080100423921</v>
      </c>
      <c r="B48200" t="s">
        <v>45389</v>
      </c>
    </row>
    <row r="48201" spans="1:2">
      <c r="A48201" s="1">
        <v>2080100423945</v>
      </c>
      <c r="B48201" t="s">
        <v>45390</v>
      </c>
    </row>
    <row r="48202" spans="1:2">
      <c r="A48202" s="1">
        <v>2080100423952</v>
      </c>
      <c r="B48202" t="s">
        <v>45391</v>
      </c>
    </row>
    <row r="48203" spans="1:2">
      <c r="A48203" s="1">
        <v>2080100423983</v>
      </c>
      <c r="B48203" t="s">
        <v>45392</v>
      </c>
    </row>
    <row r="48204" spans="1:2">
      <c r="A48204" s="1">
        <v>2080100423990</v>
      </c>
      <c r="B48204" t="s">
        <v>45393</v>
      </c>
    </row>
    <row r="48205" spans="1:2">
      <c r="A48205" s="1">
        <v>2080100424003</v>
      </c>
      <c r="B48205" t="s">
        <v>45394</v>
      </c>
    </row>
    <row r="48206" spans="1:2">
      <c r="A48206" s="1">
        <v>2080100424010</v>
      </c>
      <c r="B48206" t="s">
        <v>45395</v>
      </c>
    </row>
    <row r="48207" spans="1:2">
      <c r="A48207" s="1">
        <v>2080100424027</v>
      </c>
      <c r="B48207" t="s">
        <v>45396</v>
      </c>
    </row>
    <row r="48208" spans="1:2">
      <c r="A48208" s="1">
        <v>2080100424034</v>
      </c>
      <c r="B48208" t="s">
        <v>45397</v>
      </c>
    </row>
    <row r="48209" spans="1:2">
      <c r="A48209" s="1">
        <v>2080100424201</v>
      </c>
      <c r="B48209" t="s">
        <v>45398</v>
      </c>
    </row>
    <row r="48210" spans="1:2">
      <c r="A48210" s="1">
        <v>2080100424287</v>
      </c>
      <c r="B48210" t="s">
        <v>45399</v>
      </c>
    </row>
    <row r="48211" spans="1:2">
      <c r="A48211" s="1">
        <v>2080100424324</v>
      </c>
      <c r="B48211" t="s">
        <v>45400</v>
      </c>
    </row>
    <row r="48212" spans="1:2">
      <c r="A48212" s="1">
        <v>2080100424355</v>
      </c>
      <c r="B48212" t="s">
        <v>45401</v>
      </c>
    </row>
    <row r="48213" spans="1:2">
      <c r="A48213" s="1">
        <v>2080100424379</v>
      </c>
      <c r="B48213" t="s">
        <v>45402</v>
      </c>
    </row>
    <row r="48214" spans="1:2">
      <c r="A48214" s="1">
        <v>2080100424386</v>
      </c>
      <c r="B48214" t="s">
        <v>45403</v>
      </c>
    </row>
    <row r="48215" spans="1:2">
      <c r="A48215" s="1">
        <v>2080100424393</v>
      </c>
      <c r="B48215" t="s">
        <v>45404</v>
      </c>
    </row>
    <row r="48216" spans="1:2">
      <c r="A48216" s="1">
        <v>2080100424409</v>
      </c>
      <c r="B48216" t="s">
        <v>45405</v>
      </c>
    </row>
    <row r="48217" spans="1:2">
      <c r="A48217" s="1">
        <v>2080100424423</v>
      </c>
      <c r="B48217" t="s">
        <v>45405</v>
      </c>
    </row>
    <row r="48218" spans="1:2">
      <c r="A48218" s="1">
        <v>2080100424461</v>
      </c>
      <c r="B48218" t="s">
        <v>45406</v>
      </c>
    </row>
    <row r="48219" spans="1:2">
      <c r="A48219" s="1">
        <v>2080100424478</v>
      </c>
      <c r="B48219" t="s">
        <v>45407</v>
      </c>
    </row>
    <row r="48220" spans="1:2">
      <c r="A48220" s="1">
        <v>2080100424485</v>
      </c>
      <c r="B48220" t="s">
        <v>45408</v>
      </c>
    </row>
    <row r="48221" spans="1:2">
      <c r="A48221" s="1">
        <v>2080100424492</v>
      </c>
      <c r="B48221" t="s">
        <v>45409</v>
      </c>
    </row>
    <row r="48222" spans="1:2">
      <c r="A48222" s="1">
        <v>2080100424508</v>
      </c>
      <c r="B48222" t="s">
        <v>45410</v>
      </c>
    </row>
    <row r="48223" spans="1:2">
      <c r="A48223" s="1">
        <v>2080100424515</v>
      </c>
      <c r="B48223" t="s">
        <v>45411</v>
      </c>
    </row>
    <row r="48224" spans="1:2">
      <c r="A48224" s="1">
        <v>2080100424522</v>
      </c>
      <c r="B48224" t="s">
        <v>45412</v>
      </c>
    </row>
    <row r="48225" spans="1:2">
      <c r="A48225" s="1">
        <v>2080100424539</v>
      </c>
      <c r="B48225" t="s">
        <v>45413</v>
      </c>
    </row>
    <row r="48226" spans="1:2">
      <c r="A48226" s="1">
        <v>2080100424546</v>
      </c>
      <c r="B48226" t="s">
        <v>45414</v>
      </c>
    </row>
    <row r="48227" spans="1:2">
      <c r="A48227" s="1">
        <v>2080100424553</v>
      </c>
      <c r="B48227" t="s">
        <v>45415</v>
      </c>
    </row>
    <row r="48228" spans="1:2">
      <c r="A48228" s="1">
        <v>2080100424614</v>
      </c>
      <c r="B48228" t="s">
        <v>45416</v>
      </c>
    </row>
    <row r="48229" spans="1:2">
      <c r="A48229" s="1">
        <v>2080100425468</v>
      </c>
      <c r="B48229" t="s">
        <v>45417</v>
      </c>
    </row>
    <row r="48230" spans="1:2">
      <c r="A48230" s="1">
        <v>2080100425475</v>
      </c>
      <c r="B48230" t="s">
        <v>45418</v>
      </c>
    </row>
    <row r="48231" spans="1:2">
      <c r="A48231" s="1">
        <v>2080100425482</v>
      </c>
      <c r="B48231" t="s">
        <v>45419</v>
      </c>
    </row>
    <row r="48232" spans="1:2">
      <c r="A48232" s="1">
        <v>2080100426052</v>
      </c>
      <c r="B48232" t="s">
        <v>45420</v>
      </c>
    </row>
    <row r="48233" spans="1:2">
      <c r="A48233" s="1">
        <v>2080100426076</v>
      </c>
      <c r="B48233" t="s">
        <v>45421</v>
      </c>
    </row>
    <row r="48234" spans="1:2">
      <c r="A48234" s="1">
        <v>2080100426090</v>
      </c>
      <c r="B48234" t="s">
        <v>45422</v>
      </c>
    </row>
    <row r="48235" spans="1:2">
      <c r="A48235" s="1">
        <v>2080100426151</v>
      </c>
      <c r="B48235" t="s">
        <v>45423</v>
      </c>
    </row>
    <row r="48236" spans="1:2">
      <c r="A48236" s="1">
        <v>2080100426175</v>
      </c>
      <c r="B48236" t="s">
        <v>45424</v>
      </c>
    </row>
    <row r="48237" spans="1:2">
      <c r="A48237" s="1">
        <v>2080100426182</v>
      </c>
      <c r="B48237" t="s">
        <v>45425</v>
      </c>
    </row>
    <row r="48238" spans="1:2">
      <c r="A48238" s="1">
        <v>2080100426205</v>
      </c>
      <c r="B48238" t="s">
        <v>45426</v>
      </c>
    </row>
    <row r="48239" spans="1:2">
      <c r="A48239" s="1">
        <v>2080100426236</v>
      </c>
      <c r="B48239" t="s">
        <v>45427</v>
      </c>
    </row>
    <row r="48240" spans="1:2">
      <c r="A48240" s="1">
        <v>2080100426250</v>
      </c>
      <c r="B48240" t="s">
        <v>45428</v>
      </c>
    </row>
    <row r="48241" spans="1:2">
      <c r="A48241" s="1">
        <v>2080100426267</v>
      </c>
      <c r="B48241" t="s">
        <v>45429</v>
      </c>
    </row>
    <row r="48242" spans="1:2">
      <c r="A48242" s="1">
        <v>2080100426281</v>
      </c>
      <c r="B48242" t="s">
        <v>45430</v>
      </c>
    </row>
    <row r="48243" spans="1:2">
      <c r="A48243" s="1">
        <v>2080100426304</v>
      </c>
      <c r="B48243" t="s">
        <v>45431</v>
      </c>
    </row>
    <row r="48244" spans="1:2">
      <c r="A48244" s="1">
        <v>2080100426328</v>
      </c>
      <c r="B48244" t="s">
        <v>45432</v>
      </c>
    </row>
    <row r="48245" spans="1:2">
      <c r="A48245" s="1">
        <v>2080100426342</v>
      </c>
      <c r="B48245" t="s">
        <v>45433</v>
      </c>
    </row>
    <row r="48246" spans="1:2">
      <c r="A48246" s="1">
        <v>2080100426359</v>
      </c>
      <c r="B48246" t="s">
        <v>45434</v>
      </c>
    </row>
    <row r="48247" spans="1:2">
      <c r="A48247" s="1">
        <v>2080100426366</v>
      </c>
      <c r="B48247" t="s">
        <v>45435</v>
      </c>
    </row>
    <row r="48248" spans="1:2">
      <c r="A48248" s="1">
        <v>2080100426373</v>
      </c>
      <c r="B48248" t="s">
        <v>45436</v>
      </c>
    </row>
    <row r="48249" spans="1:2">
      <c r="A48249" s="1">
        <v>2080100426397</v>
      </c>
      <c r="B48249" t="s">
        <v>45437</v>
      </c>
    </row>
    <row r="48250" spans="1:2">
      <c r="A48250" s="1">
        <v>2080100426410</v>
      </c>
      <c r="B48250" t="s">
        <v>45438</v>
      </c>
    </row>
    <row r="48251" spans="1:2">
      <c r="A48251" s="1">
        <v>2080100426427</v>
      </c>
      <c r="B48251" t="s">
        <v>45439</v>
      </c>
    </row>
    <row r="48252" spans="1:2">
      <c r="A48252" s="1">
        <v>2080100426809</v>
      </c>
      <c r="B48252" t="s">
        <v>45440</v>
      </c>
    </row>
    <row r="48253" spans="1:2">
      <c r="A48253" s="1">
        <v>2080100426816</v>
      </c>
      <c r="B48253" t="s">
        <v>45441</v>
      </c>
    </row>
    <row r="48254" spans="1:2">
      <c r="A48254" s="1">
        <v>2080100426823</v>
      </c>
      <c r="B48254" t="s">
        <v>45442</v>
      </c>
    </row>
    <row r="48255" spans="1:2">
      <c r="A48255" s="1">
        <v>2080100426830</v>
      </c>
      <c r="B48255" t="s">
        <v>45443</v>
      </c>
    </row>
    <row r="48256" spans="1:2">
      <c r="A48256" s="1">
        <v>2080100426847</v>
      </c>
      <c r="B48256" t="s">
        <v>45444</v>
      </c>
    </row>
    <row r="48257" spans="1:2">
      <c r="A48257" s="1">
        <v>2080100426854</v>
      </c>
      <c r="B48257" t="s">
        <v>45445</v>
      </c>
    </row>
    <row r="48258" spans="1:2">
      <c r="A48258" s="1">
        <v>2080100426861</v>
      </c>
      <c r="B48258" t="s">
        <v>45446</v>
      </c>
    </row>
    <row r="48259" spans="1:2">
      <c r="A48259" s="1">
        <v>2080100426885</v>
      </c>
      <c r="B48259" t="s">
        <v>45447</v>
      </c>
    </row>
    <row r="48260" spans="1:2">
      <c r="A48260" s="1">
        <v>2080100426915</v>
      </c>
      <c r="B48260" t="s">
        <v>45448</v>
      </c>
    </row>
    <row r="48261" spans="1:2">
      <c r="A48261" s="1">
        <v>2080100426939</v>
      </c>
      <c r="B48261" t="s">
        <v>45449</v>
      </c>
    </row>
    <row r="48262" spans="1:2">
      <c r="A48262" s="1">
        <v>2080100426977</v>
      </c>
      <c r="B48262" t="s">
        <v>45450</v>
      </c>
    </row>
    <row r="48263" spans="1:2">
      <c r="A48263" s="1">
        <v>2080100426984</v>
      </c>
      <c r="B48263" t="s">
        <v>45451</v>
      </c>
    </row>
    <row r="48264" spans="1:2">
      <c r="A48264" s="1">
        <v>2080100426991</v>
      </c>
      <c r="B48264" t="s">
        <v>45452</v>
      </c>
    </row>
    <row r="48265" spans="1:2">
      <c r="A48265" s="1">
        <v>2080100427004</v>
      </c>
      <c r="B48265" t="s">
        <v>45453</v>
      </c>
    </row>
    <row r="48266" spans="1:2">
      <c r="A48266" s="1">
        <v>2080100427011</v>
      </c>
      <c r="B48266" t="s">
        <v>45454</v>
      </c>
    </row>
    <row r="48267" spans="1:2">
      <c r="A48267" s="1">
        <v>2080100427028</v>
      </c>
      <c r="B48267" t="s">
        <v>45455</v>
      </c>
    </row>
    <row r="48268" spans="1:2">
      <c r="A48268" s="1">
        <v>2080100427035</v>
      </c>
      <c r="B48268" t="s">
        <v>45456</v>
      </c>
    </row>
    <row r="48269" spans="1:2">
      <c r="A48269" s="1">
        <v>2080100427066</v>
      </c>
      <c r="B48269" t="s">
        <v>45457</v>
      </c>
    </row>
    <row r="48270" spans="1:2">
      <c r="A48270" s="1">
        <v>2080100427097</v>
      </c>
      <c r="B48270" t="s">
        <v>45458</v>
      </c>
    </row>
    <row r="48271" spans="1:2">
      <c r="A48271" s="1">
        <v>2080100427103</v>
      </c>
      <c r="B48271" t="s">
        <v>45459</v>
      </c>
    </row>
    <row r="48272" spans="1:2">
      <c r="A48272" s="1">
        <v>2080100427134</v>
      </c>
      <c r="B48272" t="s">
        <v>45460</v>
      </c>
    </row>
    <row r="48273" spans="1:2">
      <c r="A48273" s="1">
        <v>2080100427141</v>
      </c>
      <c r="B48273" t="s">
        <v>45461</v>
      </c>
    </row>
    <row r="48274" spans="1:2">
      <c r="A48274" s="1">
        <v>2080100427172</v>
      </c>
      <c r="B48274" t="s">
        <v>45462</v>
      </c>
    </row>
    <row r="48275" spans="1:2">
      <c r="A48275" s="1">
        <v>2080100427271</v>
      </c>
      <c r="B48275" t="s">
        <v>45463</v>
      </c>
    </row>
    <row r="48276" spans="1:2">
      <c r="A48276" s="1">
        <v>2080100427288</v>
      </c>
      <c r="B48276" t="s">
        <v>45464</v>
      </c>
    </row>
    <row r="48277" spans="1:2">
      <c r="A48277" s="1">
        <v>2080100427295</v>
      </c>
      <c r="B48277" t="s">
        <v>45465</v>
      </c>
    </row>
    <row r="48278" spans="1:2">
      <c r="A48278" s="1">
        <v>2080100427301</v>
      </c>
      <c r="B48278" t="s">
        <v>45466</v>
      </c>
    </row>
    <row r="48279" spans="1:2">
      <c r="A48279" s="1">
        <v>2080100427318</v>
      </c>
      <c r="B48279" t="s">
        <v>45467</v>
      </c>
    </row>
    <row r="48280" spans="1:2">
      <c r="A48280" s="1">
        <v>2080100427325</v>
      </c>
      <c r="B48280" t="s">
        <v>45468</v>
      </c>
    </row>
    <row r="48281" spans="1:2">
      <c r="A48281" s="1">
        <v>2080100427417</v>
      </c>
      <c r="B48281" t="s">
        <v>45469</v>
      </c>
    </row>
    <row r="48282" spans="1:2">
      <c r="A48282" s="1">
        <v>2080100427431</v>
      </c>
      <c r="B48282" t="s">
        <v>45470</v>
      </c>
    </row>
    <row r="48283" spans="1:2">
      <c r="A48283" s="1">
        <v>2080100428193</v>
      </c>
      <c r="B48283" t="s">
        <v>45471</v>
      </c>
    </row>
    <row r="48284" spans="1:2">
      <c r="A48284" s="1">
        <v>2080100428209</v>
      </c>
      <c r="B48284" t="s">
        <v>45472</v>
      </c>
    </row>
    <row r="48285" spans="1:2">
      <c r="A48285" s="1">
        <v>2080100428216</v>
      </c>
      <c r="B48285" t="s">
        <v>45473</v>
      </c>
    </row>
    <row r="48286" spans="1:2">
      <c r="A48286" s="1">
        <v>2080100428223</v>
      </c>
      <c r="B48286" t="s">
        <v>45474</v>
      </c>
    </row>
    <row r="48287" spans="1:2">
      <c r="A48287" s="1">
        <v>2080100428230</v>
      </c>
      <c r="B48287" t="s">
        <v>45475</v>
      </c>
    </row>
    <row r="48288" spans="1:2">
      <c r="A48288" s="1">
        <v>2080100428247</v>
      </c>
      <c r="B48288" t="s">
        <v>45476</v>
      </c>
    </row>
    <row r="48289" spans="1:2">
      <c r="A48289" s="1">
        <v>2080100428254</v>
      </c>
      <c r="B48289" t="s">
        <v>45477</v>
      </c>
    </row>
    <row r="48290" spans="1:2">
      <c r="A48290" s="1">
        <v>2080100428261</v>
      </c>
      <c r="B48290" t="s">
        <v>45478</v>
      </c>
    </row>
    <row r="48291" spans="1:2">
      <c r="A48291" s="1">
        <v>2080100428278</v>
      </c>
      <c r="B48291" t="s">
        <v>45479</v>
      </c>
    </row>
    <row r="48292" spans="1:2">
      <c r="A48292" s="1">
        <v>2080100428285</v>
      </c>
      <c r="B48292" t="s">
        <v>45480</v>
      </c>
    </row>
    <row r="48293" spans="1:2">
      <c r="A48293" s="1">
        <v>2080100428292</v>
      </c>
      <c r="B48293" t="s">
        <v>45481</v>
      </c>
    </row>
    <row r="48294" spans="1:2">
      <c r="A48294" s="1">
        <v>2080100428308</v>
      </c>
      <c r="B48294" t="s">
        <v>45482</v>
      </c>
    </row>
    <row r="48295" spans="1:2">
      <c r="A48295" s="1">
        <v>2080100428315</v>
      </c>
      <c r="B48295" t="s">
        <v>45483</v>
      </c>
    </row>
    <row r="48296" spans="1:2">
      <c r="A48296" s="1">
        <v>2080100428322</v>
      </c>
      <c r="B48296" t="s">
        <v>45484</v>
      </c>
    </row>
    <row r="48297" spans="1:2">
      <c r="A48297" s="1">
        <v>2080100428346</v>
      </c>
      <c r="B48297" t="s">
        <v>45485</v>
      </c>
    </row>
    <row r="48298" spans="1:2">
      <c r="A48298" s="1">
        <v>2080100428353</v>
      </c>
      <c r="B48298" t="s">
        <v>45486</v>
      </c>
    </row>
    <row r="48299" spans="1:2">
      <c r="A48299" s="1">
        <v>2080100428360</v>
      </c>
      <c r="B48299" t="s">
        <v>45487</v>
      </c>
    </row>
    <row r="48300" spans="1:2">
      <c r="A48300" s="1">
        <v>2080100428377</v>
      </c>
      <c r="B48300" t="s">
        <v>45488</v>
      </c>
    </row>
    <row r="48301" spans="1:2">
      <c r="A48301" s="1">
        <v>2080100428384</v>
      </c>
      <c r="B48301" t="s">
        <v>45489</v>
      </c>
    </row>
    <row r="48302" spans="1:2">
      <c r="A48302" s="1">
        <v>2080100429534</v>
      </c>
      <c r="B48302" t="s">
        <v>45490</v>
      </c>
    </row>
    <row r="48303" spans="1:2">
      <c r="A48303" s="1">
        <v>2080100429541</v>
      </c>
      <c r="B48303" t="s">
        <v>45491</v>
      </c>
    </row>
    <row r="48304" spans="1:2">
      <c r="A48304" s="1">
        <v>2080100429558</v>
      </c>
      <c r="B48304" t="s">
        <v>45492</v>
      </c>
    </row>
    <row r="48305" spans="1:2">
      <c r="A48305" s="1">
        <v>2080100429565</v>
      </c>
      <c r="B48305" t="s">
        <v>45493</v>
      </c>
    </row>
    <row r="48306" spans="1:2">
      <c r="A48306" s="1">
        <v>2080100429978</v>
      </c>
      <c r="B48306" t="s">
        <v>45494</v>
      </c>
    </row>
    <row r="48307" spans="1:2">
      <c r="A48307" s="1">
        <v>2080100429985</v>
      </c>
      <c r="B48307" t="s">
        <v>45495</v>
      </c>
    </row>
    <row r="48308" spans="1:2">
      <c r="A48308" s="1">
        <v>2080100429992</v>
      </c>
      <c r="B48308" t="s">
        <v>45496</v>
      </c>
    </row>
    <row r="48309" spans="1:2">
      <c r="A48309" s="1">
        <v>2080100430011</v>
      </c>
      <c r="B48309" t="s">
        <v>45497</v>
      </c>
    </row>
    <row r="48310" spans="1:2">
      <c r="A48310" s="1">
        <v>2080100430028</v>
      </c>
      <c r="B48310" t="s">
        <v>45498</v>
      </c>
    </row>
    <row r="48311" spans="1:2">
      <c r="A48311" s="1">
        <v>2080100430035</v>
      </c>
      <c r="B48311" t="s">
        <v>45499</v>
      </c>
    </row>
    <row r="48312" spans="1:2">
      <c r="A48312" s="1">
        <v>2080100430509</v>
      </c>
      <c r="B48312" t="s">
        <v>45500</v>
      </c>
    </row>
    <row r="48313" spans="1:2">
      <c r="A48313" s="1">
        <v>2080100430516</v>
      </c>
      <c r="B48313" t="s">
        <v>45501</v>
      </c>
    </row>
    <row r="48314" spans="1:2">
      <c r="A48314" s="1">
        <v>2080100430523</v>
      </c>
      <c r="B48314" t="s">
        <v>45502</v>
      </c>
    </row>
    <row r="48315" spans="1:2">
      <c r="A48315" s="1">
        <v>2080100430530</v>
      </c>
      <c r="B48315" t="s">
        <v>45503</v>
      </c>
    </row>
    <row r="48316" spans="1:2">
      <c r="A48316" s="1">
        <v>2080100430547</v>
      </c>
      <c r="B48316" t="s">
        <v>45504</v>
      </c>
    </row>
    <row r="48317" spans="1:2">
      <c r="A48317" s="1">
        <v>2080100430554</v>
      </c>
      <c r="B48317" t="s">
        <v>45505</v>
      </c>
    </row>
    <row r="48318" spans="1:2">
      <c r="A48318" s="1">
        <v>2080100430561</v>
      </c>
      <c r="B48318" t="s">
        <v>27043</v>
      </c>
    </row>
    <row r="48319" spans="1:2">
      <c r="A48319" s="1">
        <v>2080100430578</v>
      </c>
      <c r="B48319" t="s">
        <v>27044</v>
      </c>
    </row>
    <row r="48320" spans="1:2">
      <c r="A48320" s="1">
        <v>2080100433555</v>
      </c>
      <c r="B48320" t="s">
        <v>45506</v>
      </c>
    </row>
    <row r="48321" spans="1:2">
      <c r="A48321" s="1">
        <v>2080100433661</v>
      </c>
      <c r="B48321" t="s">
        <v>45507</v>
      </c>
    </row>
    <row r="48322" spans="1:2">
      <c r="A48322" s="1">
        <v>2080100433821</v>
      </c>
      <c r="B48322" t="s">
        <v>45508</v>
      </c>
    </row>
    <row r="48323" spans="1:2">
      <c r="A48323" s="1">
        <v>2080100434736</v>
      </c>
      <c r="B48323" t="s">
        <v>45509</v>
      </c>
    </row>
    <row r="48324" spans="1:2">
      <c r="A48324" s="1">
        <v>2080100434743</v>
      </c>
      <c r="B48324" t="s">
        <v>45510</v>
      </c>
    </row>
    <row r="48325" spans="1:2">
      <c r="A48325" s="1">
        <v>2080100434750</v>
      </c>
      <c r="B48325" t="s">
        <v>45511</v>
      </c>
    </row>
    <row r="48326" spans="1:2">
      <c r="A48326" s="1">
        <v>2080100434767</v>
      </c>
      <c r="B48326" t="s">
        <v>45512</v>
      </c>
    </row>
    <row r="48327" spans="1:2">
      <c r="A48327" s="1">
        <v>2080100434774</v>
      </c>
      <c r="B48327" t="s">
        <v>45513</v>
      </c>
    </row>
    <row r="48328" spans="1:2">
      <c r="A48328" s="1">
        <v>2080100434781</v>
      </c>
      <c r="B48328" t="s">
        <v>45514</v>
      </c>
    </row>
    <row r="48329" spans="1:2">
      <c r="A48329" s="1">
        <v>2080100434798</v>
      </c>
      <c r="B48329" t="s">
        <v>45515</v>
      </c>
    </row>
    <row r="48330" spans="1:2">
      <c r="A48330" s="1">
        <v>2080100434804</v>
      </c>
      <c r="B48330" t="s">
        <v>45516</v>
      </c>
    </row>
    <row r="48331" spans="1:2">
      <c r="A48331" s="1">
        <v>2080100434811</v>
      </c>
      <c r="B48331" t="s">
        <v>45517</v>
      </c>
    </row>
    <row r="48332" spans="1:2">
      <c r="A48332" s="1">
        <v>2080100434828</v>
      </c>
      <c r="B48332" t="s">
        <v>45518</v>
      </c>
    </row>
    <row r="48333" spans="1:2">
      <c r="A48333" s="1">
        <v>2080100434835</v>
      </c>
      <c r="B48333" t="s">
        <v>45519</v>
      </c>
    </row>
    <row r="48334" spans="1:2">
      <c r="A48334" s="1">
        <v>2080100434842</v>
      </c>
      <c r="B48334" t="s">
        <v>45520</v>
      </c>
    </row>
    <row r="48335" spans="1:2">
      <c r="A48335" s="1">
        <v>2080100434859</v>
      </c>
      <c r="B48335" t="s">
        <v>45521</v>
      </c>
    </row>
    <row r="48336" spans="1:2">
      <c r="A48336" s="1">
        <v>2080100434873</v>
      </c>
      <c r="B48336" t="s">
        <v>45522</v>
      </c>
    </row>
    <row r="48337" spans="1:2">
      <c r="A48337" s="1">
        <v>2080100434880</v>
      </c>
      <c r="B48337" t="s">
        <v>45523</v>
      </c>
    </row>
    <row r="48338" spans="1:2">
      <c r="A48338" s="1">
        <v>2080100434903</v>
      </c>
      <c r="B48338" t="s">
        <v>45524</v>
      </c>
    </row>
    <row r="48339" spans="1:2">
      <c r="A48339" s="1">
        <v>2080100434934</v>
      </c>
      <c r="B48339" t="s">
        <v>45525</v>
      </c>
    </row>
    <row r="48340" spans="1:2">
      <c r="A48340" s="1">
        <v>2080100434941</v>
      </c>
      <c r="B48340" t="s">
        <v>45526</v>
      </c>
    </row>
    <row r="48341" spans="1:2">
      <c r="A48341" s="1">
        <v>2080100434958</v>
      </c>
      <c r="B48341" t="s">
        <v>45527</v>
      </c>
    </row>
    <row r="48342" spans="1:2">
      <c r="A48342" s="1">
        <v>2080100435160</v>
      </c>
      <c r="B48342" t="s">
        <v>45528</v>
      </c>
    </row>
    <row r="48343" spans="1:2">
      <c r="A48343" s="1">
        <v>2080100435238</v>
      </c>
      <c r="B48343" t="s">
        <v>45529</v>
      </c>
    </row>
    <row r="48344" spans="1:2">
      <c r="A48344" s="1">
        <v>2080100436525</v>
      </c>
      <c r="B48344" t="s">
        <v>45530</v>
      </c>
    </row>
    <row r="48345" spans="1:2">
      <c r="A48345" s="1">
        <v>2080100436532</v>
      </c>
      <c r="B48345" t="s">
        <v>45531</v>
      </c>
    </row>
    <row r="48346" spans="1:2">
      <c r="A48346" s="1">
        <v>2080100436549</v>
      </c>
      <c r="B48346" t="s">
        <v>45532</v>
      </c>
    </row>
    <row r="48347" spans="1:2">
      <c r="A48347" s="1">
        <v>2080100436563</v>
      </c>
      <c r="B48347" t="s">
        <v>45533</v>
      </c>
    </row>
    <row r="48348" spans="1:2">
      <c r="A48348" s="1">
        <v>2080100436600</v>
      </c>
      <c r="B48348" t="s">
        <v>45534</v>
      </c>
    </row>
    <row r="48349" spans="1:2">
      <c r="A48349" s="1">
        <v>2080100436617</v>
      </c>
      <c r="B48349" t="s">
        <v>45535</v>
      </c>
    </row>
    <row r="48350" spans="1:2">
      <c r="A48350" s="1">
        <v>2080100436624</v>
      </c>
      <c r="B48350" t="s">
        <v>45536</v>
      </c>
    </row>
    <row r="48351" spans="1:2">
      <c r="A48351" s="1">
        <v>2080100436648</v>
      </c>
      <c r="B48351" t="s">
        <v>45537</v>
      </c>
    </row>
    <row r="48352" spans="1:2">
      <c r="A48352" s="1">
        <v>2080100436655</v>
      </c>
      <c r="B48352" t="s">
        <v>45538</v>
      </c>
    </row>
    <row r="48353" spans="1:2">
      <c r="A48353" s="1">
        <v>2080100436693</v>
      </c>
      <c r="B48353" t="s">
        <v>45539</v>
      </c>
    </row>
    <row r="48354" spans="1:2">
      <c r="A48354" s="1">
        <v>2080100436709</v>
      </c>
      <c r="B48354" t="s">
        <v>45540</v>
      </c>
    </row>
    <row r="48355" spans="1:2">
      <c r="A48355" s="1">
        <v>2080100436747</v>
      </c>
      <c r="B48355" t="s">
        <v>45541</v>
      </c>
    </row>
    <row r="48356" spans="1:2">
      <c r="A48356" s="1">
        <v>2080100436761</v>
      </c>
      <c r="B48356" t="s">
        <v>45542</v>
      </c>
    </row>
    <row r="48357" spans="1:2">
      <c r="A48357" s="1">
        <v>2080100436778</v>
      </c>
      <c r="B48357" t="s">
        <v>45543</v>
      </c>
    </row>
    <row r="48358" spans="1:2">
      <c r="A48358" s="1">
        <v>2080100436815</v>
      </c>
      <c r="B48358" t="s">
        <v>45544</v>
      </c>
    </row>
    <row r="48359" spans="1:2">
      <c r="A48359" s="1">
        <v>2080100436822</v>
      </c>
      <c r="B48359" t="s">
        <v>45545</v>
      </c>
    </row>
    <row r="48360" spans="1:2">
      <c r="A48360" s="1">
        <v>2080100436846</v>
      </c>
      <c r="B48360" t="s">
        <v>45546</v>
      </c>
    </row>
    <row r="48361" spans="1:2">
      <c r="A48361" s="1">
        <v>2080100436877</v>
      </c>
      <c r="B48361" t="s">
        <v>45547</v>
      </c>
    </row>
    <row r="48362" spans="1:2">
      <c r="A48362" s="1">
        <v>2080100436907</v>
      </c>
      <c r="B48362" t="s">
        <v>45548</v>
      </c>
    </row>
    <row r="48363" spans="1:2">
      <c r="A48363" s="1">
        <v>2080100436921</v>
      </c>
      <c r="B48363" t="s">
        <v>45549</v>
      </c>
    </row>
    <row r="48364" spans="1:2">
      <c r="A48364" s="1">
        <v>2080100436938</v>
      </c>
      <c r="B48364" t="s">
        <v>45550</v>
      </c>
    </row>
    <row r="48365" spans="1:2">
      <c r="A48365" s="1">
        <v>2080100436945</v>
      </c>
      <c r="B48365" t="s">
        <v>45551</v>
      </c>
    </row>
    <row r="48366" spans="1:2">
      <c r="A48366" s="1">
        <v>2080100436952</v>
      </c>
      <c r="B48366" t="s">
        <v>45552</v>
      </c>
    </row>
    <row r="48367" spans="1:2">
      <c r="A48367" s="1">
        <v>2080100436969</v>
      </c>
      <c r="B48367" t="s">
        <v>45553</v>
      </c>
    </row>
    <row r="48368" spans="1:2">
      <c r="A48368" s="1">
        <v>2080100436976</v>
      </c>
      <c r="B48368" t="s">
        <v>45554</v>
      </c>
    </row>
    <row r="48369" spans="1:2">
      <c r="A48369" s="1">
        <v>2080100436983</v>
      </c>
      <c r="B48369" t="s">
        <v>45555</v>
      </c>
    </row>
    <row r="48370" spans="1:2">
      <c r="A48370" s="1">
        <v>2080100436990</v>
      </c>
      <c r="B48370" t="s">
        <v>45556</v>
      </c>
    </row>
    <row r="48371" spans="1:2">
      <c r="A48371" s="1">
        <v>2080100437003</v>
      </c>
      <c r="B48371" t="s">
        <v>45557</v>
      </c>
    </row>
    <row r="48372" spans="1:2">
      <c r="A48372" s="1">
        <v>2080100437010</v>
      </c>
      <c r="B48372" t="s">
        <v>45558</v>
      </c>
    </row>
    <row r="48373" spans="1:2">
      <c r="A48373" s="1">
        <v>2080100437027</v>
      </c>
      <c r="B48373" t="s">
        <v>45559</v>
      </c>
    </row>
    <row r="48374" spans="1:2">
      <c r="A48374" s="1">
        <v>2080100437096</v>
      </c>
      <c r="B48374" t="s">
        <v>45560</v>
      </c>
    </row>
    <row r="48375" spans="1:2">
      <c r="A48375" s="1">
        <v>2080100437171</v>
      </c>
      <c r="B48375" t="s">
        <v>45561</v>
      </c>
    </row>
    <row r="48376" spans="1:2">
      <c r="A48376" s="1">
        <v>2080100437201</v>
      </c>
      <c r="B48376" t="s">
        <v>45562</v>
      </c>
    </row>
    <row r="48377" spans="1:2">
      <c r="A48377" s="1">
        <v>2080100437263</v>
      </c>
      <c r="B48377" t="s">
        <v>45563</v>
      </c>
    </row>
    <row r="48378" spans="1:2">
      <c r="A48378" s="1">
        <v>2080100437270</v>
      </c>
      <c r="B48378" t="s">
        <v>45564</v>
      </c>
    </row>
    <row r="48379" spans="1:2">
      <c r="A48379" s="1">
        <v>2080100437294</v>
      </c>
      <c r="B48379" t="s">
        <v>45565</v>
      </c>
    </row>
    <row r="48380" spans="1:2">
      <c r="A48380" s="1">
        <v>2080100437300</v>
      </c>
      <c r="B48380" t="s">
        <v>45566</v>
      </c>
    </row>
    <row r="48381" spans="1:2">
      <c r="A48381" s="1">
        <v>2080100437317</v>
      </c>
      <c r="B48381" t="s">
        <v>45567</v>
      </c>
    </row>
    <row r="48382" spans="1:2">
      <c r="A48382" s="1">
        <v>2080100437324</v>
      </c>
      <c r="B48382" t="s">
        <v>45568</v>
      </c>
    </row>
    <row r="48383" spans="1:2">
      <c r="A48383" s="1">
        <v>2080100437331</v>
      </c>
      <c r="B48383" t="s">
        <v>45569</v>
      </c>
    </row>
    <row r="48384" spans="1:2">
      <c r="A48384" s="1">
        <v>2080100437348</v>
      </c>
      <c r="B48384" t="s">
        <v>45570</v>
      </c>
    </row>
    <row r="48385" spans="1:2">
      <c r="A48385" s="1">
        <v>2080100437355</v>
      </c>
      <c r="B48385" t="s">
        <v>45571</v>
      </c>
    </row>
    <row r="48386" spans="1:2">
      <c r="A48386" s="1">
        <v>2080100437362</v>
      </c>
      <c r="B48386" t="s">
        <v>45572</v>
      </c>
    </row>
    <row r="48387" spans="1:2">
      <c r="A48387" s="1">
        <v>2080100437379</v>
      </c>
      <c r="B48387" t="s">
        <v>45573</v>
      </c>
    </row>
    <row r="48388" spans="1:2">
      <c r="A48388" s="1">
        <v>2080100437393</v>
      </c>
      <c r="B48388" t="s">
        <v>45574</v>
      </c>
    </row>
    <row r="48389" spans="1:2">
      <c r="A48389" s="1">
        <v>2080100437416</v>
      </c>
      <c r="B48389" t="s">
        <v>45575</v>
      </c>
    </row>
    <row r="48390" spans="1:2">
      <c r="A48390" s="1">
        <v>2080100437447</v>
      </c>
      <c r="B48390" t="s">
        <v>45576</v>
      </c>
    </row>
    <row r="48391" spans="1:2">
      <c r="A48391" s="1">
        <v>2080100437539</v>
      </c>
      <c r="B48391" t="s">
        <v>45577</v>
      </c>
    </row>
    <row r="48392" spans="1:2">
      <c r="A48392" s="1">
        <v>2080100437546</v>
      </c>
      <c r="B48392" t="s">
        <v>45578</v>
      </c>
    </row>
    <row r="48393" spans="1:2">
      <c r="A48393" s="1">
        <v>2080100437553</v>
      </c>
      <c r="B48393" t="s">
        <v>45579</v>
      </c>
    </row>
    <row r="48394" spans="1:2">
      <c r="A48394" s="1">
        <v>2080100437560</v>
      </c>
      <c r="B48394" t="s">
        <v>45580</v>
      </c>
    </row>
    <row r="48395" spans="1:2">
      <c r="A48395" s="1">
        <v>2080100437577</v>
      </c>
      <c r="B48395" t="s">
        <v>45581</v>
      </c>
    </row>
    <row r="48396" spans="1:2">
      <c r="A48396" s="1">
        <v>2080100437607</v>
      </c>
      <c r="B48396" t="s">
        <v>45582</v>
      </c>
    </row>
    <row r="48397" spans="1:2">
      <c r="A48397" s="1">
        <v>2080100437652</v>
      </c>
      <c r="B48397" t="s">
        <v>45583</v>
      </c>
    </row>
    <row r="48398" spans="1:2">
      <c r="A48398" s="1">
        <v>2080100437676</v>
      </c>
      <c r="B48398" t="s">
        <v>45584</v>
      </c>
    </row>
    <row r="48399" spans="1:2">
      <c r="A48399" s="1">
        <v>2080100438178</v>
      </c>
      <c r="B48399" t="s">
        <v>45585</v>
      </c>
    </row>
    <row r="48400" spans="1:2">
      <c r="A48400" s="1">
        <v>2080100438253</v>
      </c>
      <c r="B48400" t="s">
        <v>45586</v>
      </c>
    </row>
    <row r="48401" spans="1:2">
      <c r="A48401" s="1">
        <v>2080100438260</v>
      </c>
      <c r="B48401" t="s">
        <v>45587</v>
      </c>
    </row>
    <row r="48402" spans="1:2">
      <c r="A48402" s="1">
        <v>2080100438277</v>
      </c>
      <c r="B48402" t="s">
        <v>45588</v>
      </c>
    </row>
    <row r="48403" spans="1:2">
      <c r="A48403" s="1">
        <v>2080100438307</v>
      </c>
      <c r="B48403" t="s">
        <v>45589</v>
      </c>
    </row>
    <row r="48404" spans="1:2">
      <c r="A48404" s="1">
        <v>2080100438345</v>
      </c>
      <c r="B48404" t="s">
        <v>45590</v>
      </c>
    </row>
    <row r="48405" spans="1:2">
      <c r="A48405" s="1">
        <v>2080100438390</v>
      </c>
      <c r="B48405" t="s">
        <v>45591</v>
      </c>
    </row>
    <row r="48406" spans="1:2">
      <c r="A48406" s="1">
        <v>2080100438406</v>
      </c>
      <c r="B48406" t="s">
        <v>45592</v>
      </c>
    </row>
    <row r="48407" spans="1:2">
      <c r="A48407" s="1">
        <v>2080100438413</v>
      </c>
      <c r="B48407" t="s">
        <v>45593</v>
      </c>
    </row>
    <row r="48408" spans="1:2">
      <c r="A48408" s="1">
        <v>2080100438420</v>
      </c>
      <c r="B48408" t="s">
        <v>45594</v>
      </c>
    </row>
    <row r="48409" spans="1:2">
      <c r="A48409" s="1">
        <v>2080100438444</v>
      </c>
      <c r="B48409" t="s">
        <v>45595</v>
      </c>
    </row>
    <row r="48410" spans="1:2">
      <c r="A48410" s="1">
        <v>2080100438451</v>
      </c>
      <c r="B48410" t="s">
        <v>45596</v>
      </c>
    </row>
    <row r="48411" spans="1:2">
      <c r="A48411" s="1">
        <v>2080100438468</v>
      </c>
      <c r="B48411" t="s">
        <v>45597</v>
      </c>
    </row>
    <row r="48412" spans="1:2">
      <c r="A48412" s="1">
        <v>2080100438475</v>
      </c>
      <c r="B48412" t="s">
        <v>45598</v>
      </c>
    </row>
    <row r="48413" spans="1:2">
      <c r="A48413" s="1">
        <v>2080100438482</v>
      </c>
      <c r="B48413" t="s">
        <v>45599</v>
      </c>
    </row>
    <row r="48414" spans="1:2">
      <c r="A48414" s="1">
        <v>2080100438499</v>
      </c>
      <c r="B48414" t="s">
        <v>45600</v>
      </c>
    </row>
    <row r="48415" spans="1:2">
      <c r="A48415" s="1">
        <v>2080100438505</v>
      </c>
      <c r="B48415" t="s">
        <v>45601</v>
      </c>
    </row>
    <row r="48416" spans="1:2">
      <c r="A48416" s="1">
        <v>2080100438512</v>
      </c>
      <c r="B48416" t="s">
        <v>45602</v>
      </c>
    </row>
    <row r="48417" spans="1:2">
      <c r="A48417" s="1">
        <v>2080100438529</v>
      </c>
      <c r="B48417" t="s">
        <v>45603</v>
      </c>
    </row>
    <row r="48418" spans="1:2">
      <c r="A48418" s="1">
        <v>2080100438536</v>
      </c>
      <c r="B48418" t="s">
        <v>45604</v>
      </c>
    </row>
    <row r="48419" spans="1:2">
      <c r="A48419" s="1">
        <v>2080100438543</v>
      </c>
      <c r="B48419" t="s">
        <v>45605</v>
      </c>
    </row>
    <row r="48420" spans="1:2">
      <c r="A48420" s="1">
        <v>2080100438550</v>
      </c>
      <c r="B48420" t="s">
        <v>45606</v>
      </c>
    </row>
    <row r="48421" spans="1:2">
      <c r="A48421" s="1">
        <v>2080100438567</v>
      </c>
      <c r="B48421" t="s">
        <v>45607</v>
      </c>
    </row>
    <row r="48422" spans="1:2">
      <c r="A48422" s="1">
        <v>2080100438574</v>
      </c>
      <c r="B48422" t="s">
        <v>45608</v>
      </c>
    </row>
    <row r="48423" spans="1:2">
      <c r="A48423" s="1">
        <v>2080100438604</v>
      </c>
      <c r="B48423" t="s">
        <v>45609</v>
      </c>
    </row>
    <row r="48424" spans="1:2">
      <c r="A48424" s="1">
        <v>2080100438611</v>
      </c>
      <c r="B48424" t="s">
        <v>45610</v>
      </c>
    </row>
    <row r="48425" spans="1:2">
      <c r="A48425" s="1">
        <v>2080100438680</v>
      </c>
      <c r="B48425" t="s">
        <v>45611</v>
      </c>
    </row>
    <row r="48426" spans="1:2">
      <c r="A48426" s="1">
        <v>2080100438697</v>
      </c>
      <c r="B48426" t="s">
        <v>45612</v>
      </c>
    </row>
    <row r="48427" spans="1:2">
      <c r="A48427" s="1">
        <v>2080100438703</v>
      </c>
      <c r="B48427" t="s">
        <v>45613</v>
      </c>
    </row>
    <row r="48428" spans="1:2">
      <c r="A48428" s="1">
        <v>2080100438727</v>
      </c>
      <c r="B48428" t="s">
        <v>45614</v>
      </c>
    </row>
    <row r="48429" spans="1:2">
      <c r="A48429" s="1">
        <v>2080100438734</v>
      </c>
      <c r="B48429" t="s">
        <v>45615</v>
      </c>
    </row>
    <row r="48430" spans="1:2">
      <c r="A48430" s="1">
        <v>2080100438741</v>
      </c>
      <c r="B48430" t="s">
        <v>45616</v>
      </c>
    </row>
    <row r="48431" spans="1:2">
      <c r="A48431" s="1">
        <v>2080100438758</v>
      </c>
      <c r="B48431" t="s">
        <v>45617</v>
      </c>
    </row>
    <row r="48432" spans="1:2">
      <c r="A48432" s="1">
        <v>2080100438789</v>
      </c>
      <c r="B48432" t="s">
        <v>45618</v>
      </c>
    </row>
    <row r="48433" spans="1:2">
      <c r="A48433" s="1">
        <v>2080100438802</v>
      </c>
      <c r="B48433" t="s">
        <v>45619</v>
      </c>
    </row>
    <row r="48434" spans="1:2">
      <c r="A48434" s="1">
        <v>2080100438826</v>
      </c>
      <c r="B48434" t="s">
        <v>45620</v>
      </c>
    </row>
    <row r="48435" spans="1:2">
      <c r="A48435" s="1">
        <v>2080100438833</v>
      </c>
      <c r="B48435" t="s">
        <v>45621</v>
      </c>
    </row>
    <row r="48436" spans="1:2">
      <c r="A48436" s="1">
        <v>2080100438840</v>
      </c>
      <c r="B48436" t="s">
        <v>45622</v>
      </c>
    </row>
    <row r="48437" spans="1:2">
      <c r="A48437" s="1">
        <v>2080100439298</v>
      </c>
      <c r="B48437" t="s">
        <v>45623</v>
      </c>
    </row>
    <row r="48438" spans="1:2">
      <c r="A48438" s="1">
        <v>2080100439540</v>
      </c>
      <c r="B48438" t="s">
        <v>45624</v>
      </c>
    </row>
    <row r="48439" spans="1:2">
      <c r="A48439" s="1">
        <v>2080100439762</v>
      </c>
      <c r="B48439" t="s">
        <v>45625</v>
      </c>
    </row>
    <row r="48440" spans="1:2">
      <c r="A48440" s="1">
        <v>2080100439861</v>
      </c>
      <c r="B48440" t="s">
        <v>45626</v>
      </c>
    </row>
    <row r="48441" spans="1:2">
      <c r="A48441" s="1">
        <v>2080100439878</v>
      </c>
      <c r="B48441" t="s">
        <v>45627</v>
      </c>
    </row>
    <row r="48442" spans="1:2">
      <c r="A48442" s="1">
        <v>2080100439885</v>
      </c>
      <c r="B48442" t="s">
        <v>45628</v>
      </c>
    </row>
    <row r="48443" spans="1:2">
      <c r="A48443" s="1">
        <v>2080100439892</v>
      </c>
      <c r="B48443" t="s">
        <v>45629</v>
      </c>
    </row>
    <row r="48444" spans="1:2">
      <c r="A48444" s="1">
        <v>2080100439908</v>
      </c>
      <c r="B48444" t="s">
        <v>45630</v>
      </c>
    </row>
    <row r="48445" spans="1:2">
      <c r="A48445" s="1">
        <v>2080100439915</v>
      </c>
      <c r="B48445" t="s">
        <v>45631</v>
      </c>
    </row>
    <row r="48446" spans="1:2">
      <c r="A48446" s="1">
        <v>2080100439939</v>
      </c>
      <c r="B48446" t="s">
        <v>45632</v>
      </c>
    </row>
    <row r="48447" spans="1:2">
      <c r="A48447" s="1">
        <v>2080100440195</v>
      </c>
      <c r="B48447" t="s">
        <v>45633</v>
      </c>
    </row>
    <row r="48448" spans="1:2">
      <c r="A48448" s="1">
        <v>2080100440201</v>
      </c>
      <c r="B48448" t="s">
        <v>45634</v>
      </c>
    </row>
    <row r="48449" spans="1:2">
      <c r="A48449" s="1">
        <v>2080100440218</v>
      </c>
      <c r="B48449" t="s">
        <v>45635</v>
      </c>
    </row>
    <row r="48450" spans="1:2">
      <c r="A48450" s="1">
        <v>2080100440225</v>
      </c>
      <c r="B48450" t="s">
        <v>45636</v>
      </c>
    </row>
    <row r="48451" spans="1:2">
      <c r="A48451" s="1">
        <v>2080100440232</v>
      </c>
      <c r="B48451" t="s">
        <v>45637</v>
      </c>
    </row>
    <row r="48452" spans="1:2">
      <c r="A48452" s="1">
        <v>2080100440256</v>
      </c>
      <c r="B48452" t="s">
        <v>45638</v>
      </c>
    </row>
    <row r="48453" spans="1:2">
      <c r="A48453" s="1">
        <v>2080100440263</v>
      </c>
      <c r="B48453" t="s">
        <v>45639</v>
      </c>
    </row>
    <row r="48454" spans="1:2">
      <c r="A48454" s="1">
        <v>2080100440270</v>
      </c>
      <c r="B48454" t="s">
        <v>45640</v>
      </c>
    </row>
    <row r="48455" spans="1:2">
      <c r="A48455" s="1">
        <v>2080100440287</v>
      </c>
      <c r="B48455" t="s">
        <v>45641</v>
      </c>
    </row>
    <row r="48456" spans="1:2">
      <c r="A48456" s="1">
        <v>2080100440294</v>
      </c>
      <c r="B48456" t="s">
        <v>45642</v>
      </c>
    </row>
    <row r="48457" spans="1:2">
      <c r="A48457" s="1">
        <v>2080100440300</v>
      </c>
      <c r="B48457" t="s">
        <v>45643</v>
      </c>
    </row>
    <row r="48458" spans="1:2">
      <c r="A48458" s="1">
        <v>2080100440317</v>
      </c>
      <c r="B48458" t="s">
        <v>45644</v>
      </c>
    </row>
    <row r="48459" spans="1:2">
      <c r="A48459" s="1">
        <v>2080100440645</v>
      </c>
      <c r="B48459" t="s">
        <v>45645</v>
      </c>
    </row>
    <row r="48460" spans="1:2">
      <c r="A48460" s="1">
        <v>2080100440669</v>
      </c>
      <c r="B48460" t="s">
        <v>45646</v>
      </c>
    </row>
    <row r="48461" spans="1:2">
      <c r="A48461" s="1">
        <v>2080100440775</v>
      </c>
      <c r="B48461" t="s">
        <v>45647</v>
      </c>
    </row>
    <row r="48462" spans="1:2">
      <c r="A48462" s="1">
        <v>2080100440782</v>
      </c>
      <c r="B48462" t="s">
        <v>45648</v>
      </c>
    </row>
    <row r="48463" spans="1:2">
      <c r="A48463" s="1">
        <v>2080100440799</v>
      </c>
      <c r="B48463" t="s">
        <v>45649</v>
      </c>
    </row>
    <row r="48464" spans="1:2">
      <c r="A48464" s="1">
        <v>2080100440805</v>
      </c>
      <c r="B48464" t="s">
        <v>45650</v>
      </c>
    </row>
    <row r="48465" spans="1:2">
      <c r="A48465" s="1">
        <v>2080100440812</v>
      </c>
      <c r="B48465" t="s">
        <v>45650</v>
      </c>
    </row>
    <row r="48466" spans="1:2">
      <c r="A48466" s="1">
        <v>2080100440829</v>
      </c>
      <c r="B48466" t="s">
        <v>45651</v>
      </c>
    </row>
    <row r="48467" spans="1:2">
      <c r="A48467" s="1">
        <v>2080100440836</v>
      </c>
      <c r="B48467" t="s">
        <v>45652</v>
      </c>
    </row>
    <row r="48468" spans="1:2">
      <c r="A48468" s="1">
        <v>2080100440881</v>
      </c>
      <c r="B48468" t="s">
        <v>45653</v>
      </c>
    </row>
    <row r="48469" spans="1:2">
      <c r="A48469" s="1">
        <v>2080100440904</v>
      </c>
      <c r="B48469" t="s">
        <v>45654</v>
      </c>
    </row>
    <row r="48470" spans="1:2">
      <c r="A48470" s="1">
        <v>2080100440928</v>
      </c>
      <c r="B48470" t="s">
        <v>45655</v>
      </c>
    </row>
    <row r="48471" spans="1:2">
      <c r="A48471" s="1">
        <v>2080100440935</v>
      </c>
      <c r="B48471" t="s">
        <v>45656</v>
      </c>
    </row>
    <row r="48472" spans="1:2">
      <c r="A48472" s="1">
        <v>2080100440959</v>
      </c>
      <c r="B48472" t="s">
        <v>45657</v>
      </c>
    </row>
    <row r="48473" spans="1:2">
      <c r="A48473" s="1">
        <v>2080100441048</v>
      </c>
      <c r="B48473" t="s">
        <v>45658</v>
      </c>
    </row>
    <row r="48474" spans="1:2">
      <c r="A48474" s="1">
        <v>2080100441116</v>
      </c>
      <c r="B48474" t="s">
        <v>45659</v>
      </c>
    </row>
    <row r="48475" spans="1:2">
      <c r="A48475" s="1">
        <v>2080100441147</v>
      </c>
      <c r="B48475" t="s">
        <v>45660</v>
      </c>
    </row>
    <row r="48476" spans="1:2">
      <c r="A48476" s="1">
        <v>2080100441154</v>
      </c>
      <c r="B48476" t="s">
        <v>45661</v>
      </c>
    </row>
    <row r="48477" spans="1:2">
      <c r="A48477" s="1">
        <v>2080100441215</v>
      </c>
      <c r="B48477" t="s">
        <v>45662</v>
      </c>
    </row>
    <row r="48478" spans="1:2">
      <c r="A48478" s="1">
        <v>2080100441291</v>
      </c>
      <c r="B48478" t="s">
        <v>45663</v>
      </c>
    </row>
    <row r="48479" spans="1:2">
      <c r="A48479" s="1">
        <v>2080100441314</v>
      </c>
      <c r="B48479" t="s">
        <v>45664</v>
      </c>
    </row>
    <row r="48480" spans="1:2">
      <c r="A48480" s="1">
        <v>2080100441345</v>
      </c>
      <c r="B48480" t="s">
        <v>45665</v>
      </c>
    </row>
    <row r="48481" spans="1:2">
      <c r="A48481" s="1">
        <v>2080100441352</v>
      </c>
      <c r="B48481" t="s">
        <v>45666</v>
      </c>
    </row>
    <row r="48482" spans="1:2">
      <c r="A48482" s="1">
        <v>2080100442809</v>
      </c>
      <c r="B48482" t="s">
        <v>45667</v>
      </c>
    </row>
    <row r="48483" spans="1:2">
      <c r="A48483" s="1">
        <v>2080100443202</v>
      </c>
      <c r="B48483" t="s">
        <v>45668</v>
      </c>
    </row>
    <row r="48484" spans="1:2">
      <c r="A48484" s="1">
        <v>2080100443219</v>
      </c>
      <c r="B48484" t="s">
        <v>45669</v>
      </c>
    </row>
    <row r="48485" spans="1:2">
      <c r="A48485" s="1">
        <v>2080100443226</v>
      </c>
      <c r="B48485" t="s">
        <v>45670</v>
      </c>
    </row>
    <row r="48486" spans="1:2">
      <c r="A48486" s="1">
        <v>2080100443233</v>
      </c>
      <c r="B48486" t="s">
        <v>45671</v>
      </c>
    </row>
    <row r="48487" spans="1:2">
      <c r="A48487" s="1">
        <v>2080100443240</v>
      </c>
      <c r="B48487" t="s">
        <v>45672</v>
      </c>
    </row>
    <row r="48488" spans="1:2">
      <c r="A48488" s="1">
        <v>2080100443288</v>
      </c>
      <c r="B48488" t="s">
        <v>45673</v>
      </c>
    </row>
    <row r="48489" spans="1:2">
      <c r="A48489" s="1">
        <v>2080100443295</v>
      </c>
      <c r="B48489" t="s">
        <v>45674</v>
      </c>
    </row>
    <row r="48490" spans="1:2">
      <c r="A48490" s="1">
        <v>2080100443301</v>
      </c>
      <c r="B48490" t="s">
        <v>45675</v>
      </c>
    </row>
    <row r="48491" spans="1:2">
      <c r="A48491" s="1">
        <v>2080100443318</v>
      </c>
      <c r="B48491" t="s">
        <v>45676</v>
      </c>
    </row>
    <row r="48492" spans="1:2">
      <c r="A48492" s="1">
        <v>2080100443813</v>
      </c>
      <c r="B48492" t="s">
        <v>45677</v>
      </c>
    </row>
    <row r="48493" spans="1:2">
      <c r="A48493" s="1">
        <v>2080100443820</v>
      </c>
      <c r="B48493" t="s">
        <v>45678</v>
      </c>
    </row>
    <row r="48494" spans="1:2">
      <c r="A48494" s="1">
        <v>2080100443837</v>
      </c>
      <c r="B48494" t="s">
        <v>45679</v>
      </c>
    </row>
    <row r="48495" spans="1:2">
      <c r="A48495" s="1">
        <v>2080100443844</v>
      </c>
      <c r="B48495" t="s">
        <v>45680</v>
      </c>
    </row>
    <row r="48496" spans="1:2">
      <c r="A48496" s="1">
        <v>2080100443851</v>
      </c>
      <c r="B48496" t="s">
        <v>45681</v>
      </c>
    </row>
    <row r="48497" spans="1:2">
      <c r="A48497" s="1">
        <v>2080100443868</v>
      </c>
      <c r="B48497" t="s">
        <v>45682</v>
      </c>
    </row>
    <row r="48498" spans="1:2">
      <c r="A48498" s="1">
        <v>2080100443875</v>
      </c>
      <c r="B48498" t="s">
        <v>45683</v>
      </c>
    </row>
    <row r="48499" spans="1:2">
      <c r="A48499" s="1">
        <v>2080100443882</v>
      </c>
      <c r="B48499" t="s">
        <v>45684</v>
      </c>
    </row>
    <row r="48500" spans="1:2">
      <c r="A48500" s="1">
        <v>2080100443905</v>
      </c>
      <c r="B48500" t="s">
        <v>45685</v>
      </c>
    </row>
    <row r="48501" spans="1:2">
      <c r="A48501" s="1">
        <v>2080100443912</v>
      </c>
      <c r="B48501" t="s">
        <v>45686</v>
      </c>
    </row>
    <row r="48502" spans="1:2">
      <c r="A48502" s="1">
        <v>2080100443929</v>
      </c>
      <c r="B48502" t="s">
        <v>45687</v>
      </c>
    </row>
    <row r="48503" spans="1:2">
      <c r="A48503" s="1">
        <v>2080100443936</v>
      </c>
      <c r="B48503" t="s">
        <v>45688</v>
      </c>
    </row>
    <row r="48504" spans="1:2">
      <c r="A48504" s="1">
        <v>2080100443943</v>
      </c>
      <c r="B48504" t="s">
        <v>45689</v>
      </c>
    </row>
    <row r="48505" spans="1:2">
      <c r="A48505" s="1">
        <v>2080100443950</v>
      </c>
      <c r="B48505" t="s">
        <v>45690</v>
      </c>
    </row>
    <row r="48506" spans="1:2">
      <c r="A48506" s="1">
        <v>2080100443967</v>
      </c>
      <c r="B48506" t="s">
        <v>45691</v>
      </c>
    </row>
    <row r="48507" spans="1:2">
      <c r="A48507" s="1">
        <v>2080100443974</v>
      </c>
      <c r="B48507" t="s">
        <v>45692</v>
      </c>
    </row>
    <row r="48508" spans="1:2">
      <c r="A48508" s="1">
        <v>2080100443981</v>
      </c>
      <c r="B48508" t="s">
        <v>45693</v>
      </c>
    </row>
    <row r="48509" spans="1:2">
      <c r="A48509" s="1">
        <v>2080100444001</v>
      </c>
      <c r="B48509" t="s">
        <v>45694</v>
      </c>
    </row>
    <row r="48510" spans="1:2">
      <c r="A48510" s="1">
        <v>2080100444018</v>
      </c>
      <c r="B48510" t="s">
        <v>45695</v>
      </c>
    </row>
    <row r="48511" spans="1:2">
      <c r="A48511" s="1">
        <v>2080100444025</v>
      </c>
      <c r="B48511" t="s">
        <v>45696</v>
      </c>
    </row>
    <row r="48512" spans="1:2">
      <c r="A48512" s="1">
        <v>2080100444032</v>
      </c>
      <c r="B48512" t="s">
        <v>45697</v>
      </c>
    </row>
    <row r="48513" spans="1:2">
      <c r="A48513" s="1">
        <v>2080100444049</v>
      </c>
      <c r="B48513" t="s">
        <v>45698</v>
      </c>
    </row>
    <row r="48514" spans="1:2">
      <c r="A48514" s="1">
        <v>2080100444056</v>
      </c>
      <c r="B48514" t="s">
        <v>45699</v>
      </c>
    </row>
    <row r="48515" spans="1:2">
      <c r="A48515" s="1">
        <v>2080100444063</v>
      </c>
      <c r="B48515" t="s">
        <v>45700</v>
      </c>
    </row>
    <row r="48516" spans="1:2">
      <c r="A48516" s="1">
        <v>2080100444117</v>
      </c>
      <c r="B48516" t="s">
        <v>45701</v>
      </c>
    </row>
    <row r="48517" spans="1:2">
      <c r="A48517" s="1">
        <v>2080100444124</v>
      </c>
      <c r="B48517" t="s">
        <v>45702</v>
      </c>
    </row>
    <row r="48518" spans="1:2">
      <c r="A48518" s="1">
        <v>2080100444131</v>
      </c>
      <c r="B48518" t="s">
        <v>45703</v>
      </c>
    </row>
    <row r="48519" spans="1:2">
      <c r="A48519" s="1">
        <v>2080100444162</v>
      </c>
      <c r="B48519" t="s">
        <v>45704</v>
      </c>
    </row>
    <row r="48520" spans="1:2">
      <c r="A48520" s="1">
        <v>2080100444193</v>
      </c>
      <c r="B48520" t="s">
        <v>45705</v>
      </c>
    </row>
    <row r="48521" spans="1:2">
      <c r="A48521" s="1">
        <v>2080100444209</v>
      </c>
      <c r="B48521" t="s">
        <v>45706</v>
      </c>
    </row>
    <row r="48522" spans="1:2">
      <c r="A48522" s="1">
        <v>2080100444216</v>
      </c>
      <c r="B48522" t="s">
        <v>45707</v>
      </c>
    </row>
    <row r="48523" spans="1:2">
      <c r="A48523" s="1">
        <v>2080100445978</v>
      </c>
      <c r="B48523" t="s">
        <v>45708</v>
      </c>
    </row>
    <row r="48524" spans="1:2">
      <c r="A48524" s="1">
        <v>2080100445985</v>
      </c>
      <c r="B48524" t="s">
        <v>45709</v>
      </c>
    </row>
    <row r="48525" spans="1:2">
      <c r="A48525" s="1">
        <v>2080100445992</v>
      </c>
      <c r="B48525" t="s">
        <v>45710</v>
      </c>
    </row>
    <row r="48526" spans="1:2">
      <c r="A48526" s="1">
        <v>2080100446005</v>
      </c>
      <c r="B48526" t="s">
        <v>45711</v>
      </c>
    </row>
    <row r="48527" spans="1:2">
      <c r="A48527" s="1">
        <v>2080100446081</v>
      </c>
      <c r="B48527" t="s">
        <v>45712</v>
      </c>
    </row>
    <row r="48528" spans="1:2">
      <c r="A48528" s="1">
        <v>2080100446098</v>
      </c>
      <c r="B48528" t="s">
        <v>45713</v>
      </c>
    </row>
    <row r="48529" spans="1:2">
      <c r="A48529" s="1">
        <v>2080100446135</v>
      </c>
      <c r="B48529" t="s">
        <v>45714</v>
      </c>
    </row>
    <row r="48530" spans="1:2">
      <c r="A48530" s="1">
        <v>2080100446142</v>
      </c>
      <c r="B48530" t="s">
        <v>45715</v>
      </c>
    </row>
    <row r="48531" spans="1:2">
      <c r="A48531" s="1">
        <v>2080100446159</v>
      </c>
      <c r="B48531" t="s">
        <v>45716</v>
      </c>
    </row>
    <row r="48532" spans="1:2">
      <c r="A48532" s="1">
        <v>2080100446210</v>
      </c>
      <c r="B48532" t="s">
        <v>45717</v>
      </c>
    </row>
    <row r="48533" spans="1:2">
      <c r="A48533" s="1">
        <v>2080100446227</v>
      </c>
      <c r="B48533" t="s">
        <v>45718</v>
      </c>
    </row>
    <row r="48534" spans="1:2">
      <c r="A48534" s="1">
        <v>2080100446234</v>
      </c>
      <c r="B48534" t="s">
        <v>45719</v>
      </c>
    </row>
    <row r="48535" spans="1:2">
      <c r="A48535" s="1">
        <v>2080100446296</v>
      </c>
      <c r="B48535" t="s">
        <v>45720</v>
      </c>
    </row>
    <row r="48536" spans="1:2">
      <c r="A48536" s="1">
        <v>2080100446302</v>
      </c>
      <c r="B48536" t="s">
        <v>45721</v>
      </c>
    </row>
    <row r="48537" spans="1:2">
      <c r="A48537" s="1">
        <v>2080100446364</v>
      </c>
      <c r="B48537" t="s">
        <v>45722</v>
      </c>
    </row>
    <row r="48538" spans="1:2">
      <c r="A48538" s="1">
        <v>2080100446388</v>
      </c>
      <c r="B48538" t="s">
        <v>45723</v>
      </c>
    </row>
    <row r="48539" spans="1:2">
      <c r="A48539" s="1">
        <v>2080100446395</v>
      </c>
      <c r="B48539" t="s">
        <v>45724</v>
      </c>
    </row>
    <row r="48540" spans="1:2">
      <c r="A48540" s="1">
        <v>2080100446463</v>
      </c>
      <c r="B48540" t="s">
        <v>45725</v>
      </c>
    </row>
    <row r="48541" spans="1:2">
      <c r="A48541" s="1">
        <v>2080100446500</v>
      </c>
      <c r="B48541" t="s">
        <v>45726</v>
      </c>
    </row>
    <row r="48542" spans="1:2">
      <c r="A48542" s="1">
        <v>2080100446524</v>
      </c>
      <c r="B48542" t="s">
        <v>45727</v>
      </c>
    </row>
    <row r="48543" spans="1:2">
      <c r="A48543" s="1">
        <v>2080100446531</v>
      </c>
      <c r="B48543" t="s">
        <v>45728</v>
      </c>
    </row>
    <row r="48544" spans="1:2">
      <c r="A48544" s="1">
        <v>2080100446579</v>
      </c>
      <c r="B48544" t="s">
        <v>45729</v>
      </c>
    </row>
    <row r="48545" spans="1:2">
      <c r="A48545" s="1">
        <v>2080100446586</v>
      </c>
      <c r="B48545" t="s">
        <v>45730</v>
      </c>
    </row>
    <row r="48546" spans="1:2">
      <c r="A48546" s="1">
        <v>2080100446593</v>
      </c>
      <c r="B48546" t="s">
        <v>45731</v>
      </c>
    </row>
    <row r="48547" spans="1:2">
      <c r="A48547" s="1">
        <v>2080100446609</v>
      </c>
      <c r="B48547" t="s">
        <v>45732</v>
      </c>
    </row>
    <row r="48548" spans="1:2">
      <c r="A48548" s="1">
        <v>2080100446616</v>
      </c>
      <c r="B48548" t="s">
        <v>45733</v>
      </c>
    </row>
    <row r="48549" spans="1:2">
      <c r="A48549" s="1">
        <v>2080100446623</v>
      </c>
      <c r="B48549" t="s">
        <v>45734</v>
      </c>
    </row>
    <row r="48550" spans="1:2">
      <c r="A48550" s="1">
        <v>2080100446630</v>
      </c>
      <c r="B48550" t="s">
        <v>45735</v>
      </c>
    </row>
    <row r="48551" spans="1:2">
      <c r="A48551" s="1">
        <v>2080100446647</v>
      </c>
      <c r="B48551" t="s">
        <v>45736</v>
      </c>
    </row>
    <row r="48552" spans="1:2">
      <c r="A48552" s="1">
        <v>2080100446661</v>
      </c>
      <c r="B48552" t="s">
        <v>45737</v>
      </c>
    </row>
    <row r="48553" spans="1:2">
      <c r="A48553" s="1">
        <v>2080100446678</v>
      </c>
      <c r="B48553" t="s">
        <v>45738</v>
      </c>
    </row>
    <row r="48554" spans="1:2">
      <c r="A48554" s="1">
        <v>2080100446715</v>
      </c>
      <c r="B48554" t="s">
        <v>45739</v>
      </c>
    </row>
    <row r="48555" spans="1:2">
      <c r="A48555" s="1">
        <v>2080100446722</v>
      </c>
      <c r="B48555" t="s">
        <v>45740</v>
      </c>
    </row>
    <row r="48556" spans="1:2">
      <c r="A48556" s="1">
        <v>2080100446739</v>
      </c>
      <c r="B48556" t="s">
        <v>45741</v>
      </c>
    </row>
    <row r="48557" spans="1:2">
      <c r="A48557" s="1">
        <v>2080100446746</v>
      </c>
      <c r="B48557" t="s">
        <v>45742</v>
      </c>
    </row>
    <row r="48558" spans="1:2">
      <c r="A48558" s="1">
        <v>2080100446753</v>
      </c>
      <c r="B48558" t="s">
        <v>45743</v>
      </c>
    </row>
    <row r="48559" spans="1:2">
      <c r="A48559" s="1">
        <v>2080100446760</v>
      </c>
      <c r="B48559" t="s">
        <v>45744</v>
      </c>
    </row>
    <row r="48560" spans="1:2">
      <c r="A48560" s="1">
        <v>2080100446777</v>
      </c>
      <c r="B48560" t="s">
        <v>45745</v>
      </c>
    </row>
    <row r="48561" spans="1:2">
      <c r="A48561" s="1">
        <v>2080100446784</v>
      </c>
      <c r="B48561" t="s">
        <v>45746</v>
      </c>
    </row>
    <row r="48562" spans="1:2">
      <c r="A48562" s="1">
        <v>2080100446821</v>
      </c>
      <c r="B48562" t="s">
        <v>45747</v>
      </c>
    </row>
    <row r="48563" spans="1:2">
      <c r="A48563" s="1">
        <v>2080100446838</v>
      </c>
      <c r="B48563" t="s">
        <v>45748</v>
      </c>
    </row>
    <row r="48564" spans="1:2">
      <c r="A48564" s="1">
        <v>2080100446869</v>
      </c>
      <c r="B48564" t="s">
        <v>45749</v>
      </c>
    </row>
    <row r="48565" spans="1:2">
      <c r="A48565" s="1">
        <v>2080100447453</v>
      </c>
      <c r="B48565" t="s">
        <v>45750</v>
      </c>
    </row>
    <row r="48566" spans="1:2">
      <c r="A48566" s="1">
        <v>2080100447460</v>
      </c>
      <c r="B48566" t="s">
        <v>45751</v>
      </c>
    </row>
    <row r="48567" spans="1:2">
      <c r="A48567" s="1">
        <v>2080100449105</v>
      </c>
      <c r="B48567" t="s">
        <v>45752</v>
      </c>
    </row>
    <row r="48568" spans="1:2">
      <c r="A48568" s="1">
        <v>2080100449112</v>
      </c>
      <c r="B48568" t="s">
        <v>45753</v>
      </c>
    </row>
    <row r="48569" spans="1:2">
      <c r="A48569" s="1">
        <v>2080100449129</v>
      </c>
      <c r="B48569" t="s">
        <v>45754</v>
      </c>
    </row>
    <row r="48570" spans="1:2">
      <c r="A48570" s="1">
        <v>2080100449136</v>
      </c>
      <c r="B48570" t="s">
        <v>45755</v>
      </c>
    </row>
    <row r="48571" spans="1:2">
      <c r="A48571" s="1">
        <v>2080100449303</v>
      </c>
      <c r="B48571" t="s">
        <v>45756</v>
      </c>
    </row>
    <row r="48572" spans="1:2">
      <c r="A48572" s="1">
        <v>2080100449310</v>
      </c>
      <c r="B48572" t="s">
        <v>45757</v>
      </c>
    </row>
    <row r="48573" spans="1:2">
      <c r="A48573" s="1">
        <v>2080100449327</v>
      </c>
      <c r="B48573" t="s">
        <v>45758</v>
      </c>
    </row>
    <row r="48574" spans="1:2">
      <c r="A48574" s="1">
        <v>2080100449334</v>
      </c>
      <c r="B48574" t="s">
        <v>45759</v>
      </c>
    </row>
    <row r="48575" spans="1:2">
      <c r="A48575" s="1">
        <v>2080100449341</v>
      </c>
      <c r="B48575" t="s">
        <v>45760</v>
      </c>
    </row>
    <row r="48576" spans="1:2">
      <c r="A48576" s="1">
        <v>2080100449358</v>
      </c>
      <c r="B48576" t="s">
        <v>45761</v>
      </c>
    </row>
    <row r="48577" spans="1:2">
      <c r="A48577" s="1">
        <v>2080100449372</v>
      </c>
      <c r="B48577" t="s">
        <v>45762</v>
      </c>
    </row>
    <row r="48578" spans="1:2">
      <c r="A48578" s="1">
        <v>2080100449389</v>
      </c>
      <c r="B48578" t="s">
        <v>45763</v>
      </c>
    </row>
    <row r="48579" spans="1:2">
      <c r="A48579" s="1">
        <v>2080100449396</v>
      </c>
      <c r="B48579" t="s">
        <v>45764</v>
      </c>
    </row>
    <row r="48580" spans="1:2">
      <c r="A48580" s="1">
        <v>2080100449402</v>
      </c>
      <c r="B48580" t="s">
        <v>45765</v>
      </c>
    </row>
    <row r="48581" spans="1:2">
      <c r="A48581" s="1">
        <v>2080100449518</v>
      </c>
      <c r="B48581" t="s">
        <v>45766</v>
      </c>
    </row>
    <row r="48582" spans="1:2">
      <c r="A48582" s="1">
        <v>2080100449525</v>
      </c>
      <c r="B48582" t="s">
        <v>45767</v>
      </c>
    </row>
    <row r="48583" spans="1:2">
      <c r="A48583" s="1">
        <v>2080100449532</v>
      </c>
      <c r="B48583" t="s">
        <v>45768</v>
      </c>
    </row>
    <row r="48584" spans="1:2">
      <c r="A48584" s="1">
        <v>2080100449907</v>
      </c>
      <c r="B48584" t="s">
        <v>45769</v>
      </c>
    </row>
    <row r="48585" spans="1:2">
      <c r="A48585" s="1">
        <v>2080100449914</v>
      </c>
      <c r="B48585" t="s">
        <v>45770</v>
      </c>
    </row>
    <row r="48586" spans="1:2">
      <c r="A48586" s="1">
        <v>2080100449921</v>
      </c>
      <c r="B48586" t="s">
        <v>45771</v>
      </c>
    </row>
    <row r="48587" spans="1:2">
      <c r="A48587" s="1">
        <v>2080100449938</v>
      </c>
      <c r="B48587" t="s">
        <v>45772</v>
      </c>
    </row>
    <row r="48588" spans="1:2">
      <c r="A48588" s="1">
        <v>2080100449945</v>
      </c>
      <c r="B48588" t="s">
        <v>45773</v>
      </c>
    </row>
    <row r="48589" spans="1:2">
      <c r="A48589" s="1">
        <v>2080100449952</v>
      </c>
      <c r="B48589" t="s">
        <v>45774</v>
      </c>
    </row>
    <row r="48590" spans="1:2">
      <c r="A48590" s="1">
        <v>2080100449969</v>
      </c>
      <c r="B48590" t="s">
        <v>45775</v>
      </c>
    </row>
    <row r="48591" spans="1:2">
      <c r="A48591" s="1">
        <v>2080100449976</v>
      </c>
      <c r="B48591" t="s">
        <v>45776</v>
      </c>
    </row>
    <row r="48592" spans="1:2">
      <c r="A48592" s="1">
        <v>2080100449990</v>
      </c>
      <c r="B48592" t="s">
        <v>45777</v>
      </c>
    </row>
    <row r="48593" spans="1:2">
      <c r="A48593" s="1">
        <v>2080100450002</v>
      </c>
      <c r="B48593" t="s">
        <v>45778</v>
      </c>
    </row>
    <row r="48594" spans="1:2">
      <c r="A48594" s="1">
        <v>2080100450064</v>
      </c>
      <c r="B48594" t="s">
        <v>45779</v>
      </c>
    </row>
    <row r="48595" spans="1:2">
      <c r="A48595" s="1">
        <v>2080100450132</v>
      </c>
      <c r="B48595" t="s">
        <v>45780</v>
      </c>
    </row>
    <row r="48596" spans="1:2">
      <c r="A48596" s="1">
        <v>2080100450194</v>
      </c>
      <c r="B48596" t="s">
        <v>45781</v>
      </c>
    </row>
    <row r="48597" spans="1:2">
      <c r="A48597" s="1">
        <v>2080100451702</v>
      </c>
      <c r="B48597" t="s">
        <v>45782</v>
      </c>
    </row>
    <row r="48598" spans="1:2">
      <c r="A48598" s="1">
        <v>2080100451740</v>
      </c>
      <c r="B48598" t="s">
        <v>45783</v>
      </c>
    </row>
    <row r="48599" spans="1:2">
      <c r="A48599" s="1">
        <v>2080100451757</v>
      </c>
      <c r="B48599" t="s">
        <v>45784</v>
      </c>
    </row>
    <row r="48600" spans="1:2">
      <c r="A48600" s="1">
        <v>2080100451764</v>
      </c>
      <c r="B48600" t="s">
        <v>45785</v>
      </c>
    </row>
    <row r="48601" spans="1:2">
      <c r="A48601" s="1">
        <v>2080100451771</v>
      </c>
      <c r="B48601" t="s">
        <v>45786</v>
      </c>
    </row>
    <row r="48602" spans="1:2">
      <c r="A48602" s="1">
        <v>2080100451979</v>
      </c>
      <c r="B48602" t="s">
        <v>45787</v>
      </c>
    </row>
    <row r="48603" spans="1:2">
      <c r="A48603" s="1">
        <v>2080100451993</v>
      </c>
      <c r="B48603" t="s">
        <v>45788</v>
      </c>
    </row>
    <row r="48604" spans="1:2">
      <c r="A48604" s="1">
        <v>2080100452006</v>
      </c>
      <c r="B48604" t="s">
        <v>45789</v>
      </c>
    </row>
    <row r="48605" spans="1:2">
      <c r="A48605" s="1">
        <v>2080100452013</v>
      </c>
      <c r="B48605" t="s">
        <v>45790</v>
      </c>
    </row>
    <row r="48606" spans="1:2">
      <c r="A48606" s="1">
        <v>2080100452020</v>
      </c>
      <c r="B48606" t="s">
        <v>45791</v>
      </c>
    </row>
    <row r="48607" spans="1:2">
      <c r="A48607" s="1">
        <v>2080100452037</v>
      </c>
      <c r="B48607" t="s">
        <v>45792</v>
      </c>
    </row>
    <row r="48608" spans="1:2">
      <c r="A48608" s="1">
        <v>2080100452044</v>
      </c>
      <c r="B48608" t="s">
        <v>45793</v>
      </c>
    </row>
    <row r="48609" spans="1:2">
      <c r="A48609" s="1">
        <v>2080100452051</v>
      </c>
      <c r="B48609" t="s">
        <v>45794</v>
      </c>
    </row>
    <row r="48610" spans="1:2">
      <c r="A48610" s="1">
        <v>2080100452068</v>
      </c>
      <c r="B48610" t="s">
        <v>45795</v>
      </c>
    </row>
    <row r="48611" spans="1:2">
      <c r="A48611" s="1">
        <v>2080100452075</v>
      </c>
      <c r="B48611" t="s">
        <v>45796</v>
      </c>
    </row>
    <row r="48612" spans="1:2">
      <c r="A48612" s="1">
        <v>2080100452082</v>
      </c>
      <c r="B48612" t="s">
        <v>45797</v>
      </c>
    </row>
    <row r="48613" spans="1:2">
      <c r="A48613" s="1">
        <v>2080100452112</v>
      </c>
      <c r="B48613" t="s">
        <v>45798</v>
      </c>
    </row>
    <row r="48614" spans="1:2">
      <c r="A48614" s="1">
        <v>2080100452945</v>
      </c>
      <c r="B48614" t="s">
        <v>45799</v>
      </c>
    </row>
    <row r="48615" spans="1:2">
      <c r="A48615" s="1">
        <v>2080100453201</v>
      </c>
      <c r="B48615" t="s">
        <v>45800</v>
      </c>
    </row>
    <row r="48616" spans="1:2">
      <c r="A48616" s="1">
        <v>2080100453232</v>
      </c>
      <c r="B48616" t="s">
        <v>45801</v>
      </c>
    </row>
    <row r="48617" spans="1:2">
      <c r="A48617" s="1">
        <v>2080100453249</v>
      </c>
      <c r="B48617" t="s">
        <v>45802</v>
      </c>
    </row>
    <row r="48618" spans="1:2">
      <c r="A48618" s="1">
        <v>2080100453256</v>
      </c>
      <c r="B48618" t="s">
        <v>45803</v>
      </c>
    </row>
    <row r="48619" spans="1:2">
      <c r="A48619" s="1">
        <v>2080100453263</v>
      </c>
      <c r="B48619" t="s">
        <v>45804</v>
      </c>
    </row>
    <row r="48620" spans="1:2">
      <c r="A48620" s="1">
        <v>2080100453270</v>
      </c>
      <c r="B48620" t="s">
        <v>45805</v>
      </c>
    </row>
    <row r="48621" spans="1:2">
      <c r="A48621" s="1">
        <v>2080100453287</v>
      </c>
      <c r="B48621" t="s">
        <v>45806</v>
      </c>
    </row>
    <row r="48622" spans="1:2">
      <c r="A48622" s="1">
        <v>2080100453294</v>
      </c>
      <c r="B48622" t="s">
        <v>45807</v>
      </c>
    </row>
    <row r="48623" spans="1:2">
      <c r="A48623" s="1">
        <v>2080100453485</v>
      </c>
      <c r="B48623" t="s">
        <v>45808</v>
      </c>
    </row>
    <row r="48624" spans="1:2">
      <c r="A48624" s="1">
        <v>2080100453492</v>
      </c>
      <c r="B48624" t="s">
        <v>45809</v>
      </c>
    </row>
    <row r="48625" spans="1:2">
      <c r="A48625" s="1">
        <v>2080100453508</v>
      </c>
      <c r="B48625" t="s">
        <v>45810</v>
      </c>
    </row>
    <row r="48626" spans="1:2">
      <c r="A48626" s="1">
        <v>2080100453515</v>
      </c>
      <c r="B48626" t="s">
        <v>45811</v>
      </c>
    </row>
    <row r="48627" spans="1:2">
      <c r="A48627" s="1">
        <v>2080100453577</v>
      </c>
      <c r="B48627" t="s">
        <v>45812</v>
      </c>
    </row>
    <row r="48628" spans="1:2">
      <c r="A48628" s="1">
        <v>2080100453584</v>
      </c>
      <c r="B48628" t="s">
        <v>45813</v>
      </c>
    </row>
    <row r="48629" spans="1:2">
      <c r="A48629" s="1">
        <v>2080100453591</v>
      </c>
      <c r="B48629" t="s">
        <v>45814</v>
      </c>
    </row>
    <row r="48630" spans="1:2">
      <c r="A48630" s="1">
        <v>2080100453607</v>
      </c>
      <c r="B48630" t="s">
        <v>45815</v>
      </c>
    </row>
    <row r="48631" spans="1:2">
      <c r="A48631" s="1">
        <v>2080100455069</v>
      </c>
      <c r="B48631" t="s">
        <v>45816</v>
      </c>
    </row>
    <row r="48632" spans="1:2">
      <c r="A48632" s="1">
        <v>2080100455083</v>
      </c>
      <c r="B48632" t="s">
        <v>45817</v>
      </c>
    </row>
    <row r="48633" spans="1:2">
      <c r="A48633" s="1">
        <v>2080100455090</v>
      </c>
      <c r="B48633" t="s">
        <v>45818</v>
      </c>
    </row>
    <row r="48634" spans="1:2">
      <c r="A48634" s="1">
        <v>2080100455137</v>
      </c>
      <c r="B48634" t="s">
        <v>45819</v>
      </c>
    </row>
    <row r="48635" spans="1:2">
      <c r="A48635" s="1">
        <v>2080100455182</v>
      </c>
      <c r="B48635" t="s">
        <v>45820</v>
      </c>
    </row>
    <row r="48636" spans="1:2">
      <c r="A48636" s="1">
        <v>2080100455281</v>
      </c>
      <c r="B48636" t="s">
        <v>45821</v>
      </c>
    </row>
    <row r="48637" spans="1:2">
      <c r="A48637" s="1">
        <v>2080100455298</v>
      </c>
      <c r="B48637" t="s">
        <v>45822</v>
      </c>
    </row>
    <row r="48638" spans="1:2">
      <c r="A48638" s="1">
        <v>2080100455304</v>
      </c>
      <c r="B48638" t="s">
        <v>45823</v>
      </c>
    </row>
    <row r="48639" spans="1:2">
      <c r="A48639" s="1">
        <v>2080100455311</v>
      </c>
      <c r="B48639" t="s">
        <v>45824</v>
      </c>
    </row>
    <row r="48640" spans="1:2">
      <c r="A48640" s="1">
        <v>2080100455335</v>
      </c>
      <c r="B48640" t="s">
        <v>45825</v>
      </c>
    </row>
    <row r="48641" spans="1:2">
      <c r="A48641" s="1">
        <v>2080100455342</v>
      </c>
      <c r="B48641" t="s">
        <v>45826</v>
      </c>
    </row>
    <row r="48642" spans="1:2">
      <c r="A48642" s="1">
        <v>2080100455496</v>
      </c>
      <c r="B48642" t="s">
        <v>45827</v>
      </c>
    </row>
    <row r="48643" spans="1:2">
      <c r="A48643" s="1">
        <v>2080100455540</v>
      </c>
      <c r="B48643" t="s">
        <v>45828</v>
      </c>
    </row>
    <row r="48644" spans="1:2">
      <c r="A48644" s="1">
        <v>2080100455557</v>
      </c>
      <c r="B48644" t="s">
        <v>45829</v>
      </c>
    </row>
    <row r="48645" spans="1:2">
      <c r="A48645" s="1">
        <v>2080100455564</v>
      </c>
      <c r="B48645" t="s">
        <v>45830</v>
      </c>
    </row>
    <row r="48646" spans="1:2">
      <c r="A48646" s="1">
        <v>2080100455687</v>
      </c>
      <c r="B48646" t="s">
        <v>45831</v>
      </c>
    </row>
    <row r="48647" spans="1:2">
      <c r="A48647" s="1">
        <v>2080100455694</v>
      </c>
      <c r="B48647" t="s">
        <v>45832</v>
      </c>
    </row>
    <row r="48648" spans="1:2">
      <c r="A48648" s="1">
        <v>2080100455953</v>
      </c>
      <c r="B48648" t="s">
        <v>45833</v>
      </c>
    </row>
    <row r="48649" spans="1:2">
      <c r="A48649" s="1">
        <v>2080100455960</v>
      </c>
      <c r="B48649" t="s">
        <v>45834</v>
      </c>
    </row>
    <row r="48650" spans="1:2">
      <c r="A48650" s="1">
        <v>2080100455984</v>
      </c>
      <c r="B48650" t="s">
        <v>45835</v>
      </c>
    </row>
    <row r="48651" spans="1:2">
      <c r="A48651" s="1">
        <v>2080100455991</v>
      </c>
      <c r="B48651" t="s">
        <v>45836</v>
      </c>
    </row>
    <row r="48652" spans="1:2">
      <c r="A48652" s="1">
        <v>2080100456004</v>
      </c>
      <c r="B48652" t="s">
        <v>45837</v>
      </c>
    </row>
    <row r="48653" spans="1:2">
      <c r="A48653" s="1">
        <v>2080100456011</v>
      </c>
      <c r="B48653" t="s">
        <v>45838</v>
      </c>
    </row>
    <row r="48654" spans="1:2">
      <c r="A48654" s="1">
        <v>2080100456028</v>
      </c>
      <c r="B48654" t="s">
        <v>45839</v>
      </c>
    </row>
    <row r="48655" spans="1:2">
      <c r="A48655" s="1">
        <v>2080100456035</v>
      </c>
      <c r="B48655" t="s">
        <v>45840</v>
      </c>
    </row>
    <row r="48656" spans="1:2">
      <c r="A48656" s="1">
        <v>2080100456042</v>
      </c>
      <c r="B48656" t="s">
        <v>45841</v>
      </c>
    </row>
    <row r="48657" spans="1:2">
      <c r="A48657" s="1">
        <v>2080100456059</v>
      </c>
      <c r="B48657" t="s">
        <v>45842</v>
      </c>
    </row>
    <row r="48658" spans="1:2">
      <c r="A48658" s="1">
        <v>2080100457117</v>
      </c>
      <c r="B48658" t="s">
        <v>45843</v>
      </c>
    </row>
    <row r="48659" spans="1:2">
      <c r="A48659" s="1">
        <v>2080100457148</v>
      </c>
      <c r="B48659" t="s">
        <v>45844</v>
      </c>
    </row>
    <row r="48660" spans="1:2">
      <c r="A48660" s="1">
        <v>2080100457179</v>
      </c>
      <c r="B48660" t="s">
        <v>45845</v>
      </c>
    </row>
    <row r="48661" spans="1:2">
      <c r="A48661" s="1">
        <v>2080100457193</v>
      </c>
      <c r="B48661" t="s">
        <v>45846</v>
      </c>
    </row>
    <row r="48662" spans="1:2">
      <c r="A48662" s="1">
        <v>2080100457209</v>
      </c>
      <c r="B48662" t="s">
        <v>45847</v>
      </c>
    </row>
    <row r="48663" spans="1:2">
      <c r="A48663" s="1">
        <v>2080100457223</v>
      </c>
      <c r="B48663" t="s">
        <v>45848</v>
      </c>
    </row>
    <row r="48664" spans="1:2">
      <c r="A48664" s="1">
        <v>2080100457230</v>
      </c>
      <c r="B48664" t="s">
        <v>45849</v>
      </c>
    </row>
    <row r="48665" spans="1:2">
      <c r="A48665" s="1">
        <v>2080100457308</v>
      </c>
      <c r="B48665" t="s">
        <v>45850</v>
      </c>
    </row>
    <row r="48666" spans="1:2">
      <c r="A48666" s="1">
        <v>2080100457315</v>
      </c>
      <c r="B48666" t="s">
        <v>45851</v>
      </c>
    </row>
    <row r="48667" spans="1:2">
      <c r="A48667" s="1">
        <v>2080100457322</v>
      </c>
      <c r="B48667" t="s">
        <v>45852</v>
      </c>
    </row>
    <row r="48668" spans="1:2">
      <c r="A48668" s="1">
        <v>2080100457339</v>
      </c>
      <c r="B48668" t="s">
        <v>45853</v>
      </c>
    </row>
    <row r="48669" spans="1:2">
      <c r="A48669" s="1">
        <v>2080100457346</v>
      </c>
      <c r="B48669" t="s">
        <v>45854</v>
      </c>
    </row>
    <row r="48670" spans="1:2">
      <c r="A48670" s="1">
        <v>2080100457353</v>
      </c>
      <c r="B48670" t="s">
        <v>45855</v>
      </c>
    </row>
    <row r="48671" spans="1:2">
      <c r="A48671" s="1">
        <v>2080100457360</v>
      </c>
      <c r="B48671" t="s">
        <v>45856</v>
      </c>
    </row>
    <row r="48672" spans="1:2">
      <c r="A48672" s="1">
        <v>2080100457377</v>
      </c>
      <c r="B48672" t="s">
        <v>45857</v>
      </c>
    </row>
    <row r="48673" spans="1:2">
      <c r="A48673" s="1">
        <v>2080100457384</v>
      </c>
      <c r="B48673" t="s">
        <v>45858</v>
      </c>
    </row>
    <row r="48674" spans="1:2">
      <c r="A48674" s="1">
        <v>2080100457391</v>
      </c>
      <c r="B48674" t="s">
        <v>45859</v>
      </c>
    </row>
    <row r="48675" spans="1:2">
      <c r="A48675" s="1">
        <v>2080100457407</v>
      </c>
      <c r="B48675" t="s">
        <v>45859</v>
      </c>
    </row>
    <row r="48676" spans="1:2">
      <c r="A48676" s="1">
        <v>2080100457544</v>
      </c>
      <c r="B48676" t="s">
        <v>45860</v>
      </c>
    </row>
    <row r="48677" spans="1:2">
      <c r="A48677" s="1">
        <v>2080100457551</v>
      </c>
      <c r="B48677" t="s">
        <v>45861</v>
      </c>
    </row>
    <row r="48678" spans="1:2">
      <c r="A48678" s="1">
        <v>2080100457582</v>
      </c>
      <c r="B48678" t="s">
        <v>45862</v>
      </c>
    </row>
    <row r="48679" spans="1:2">
      <c r="A48679" s="1">
        <v>2080100457599</v>
      </c>
      <c r="B48679" t="s">
        <v>45863</v>
      </c>
    </row>
    <row r="48680" spans="1:2">
      <c r="A48680" s="1">
        <v>2080100457605</v>
      </c>
      <c r="B48680" t="s">
        <v>45864</v>
      </c>
    </row>
    <row r="48681" spans="1:2">
      <c r="A48681" s="1">
        <v>2080100457612</v>
      </c>
      <c r="B48681" t="s">
        <v>45865</v>
      </c>
    </row>
    <row r="48682" spans="1:2">
      <c r="A48682" s="1">
        <v>2080100457629</v>
      </c>
      <c r="B48682" t="s">
        <v>45866</v>
      </c>
    </row>
    <row r="48683" spans="1:2">
      <c r="A48683" s="1">
        <v>2080100457643</v>
      </c>
      <c r="B48683" t="s">
        <v>45867</v>
      </c>
    </row>
    <row r="48684" spans="1:2">
      <c r="A48684" s="1">
        <v>2080100457650</v>
      </c>
      <c r="B48684" t="s">
        <v>45868</v>
      </c>
    </row>
    <row r="48685" spans="1:2">
      <c r="A48685" s="1">
        <v>2080100457667</v>
      </c>
      <c r="B48685" t="s">
        <v>45869</v>
      </c>
    </row>
    <row r="48686" spans="1:2">
      <c r="A48686" s="1">
        <v>2080100457674</v>
      </c>
      <c r="B48686" t="s">
        <v>45870</v>
      </c>
    </row>
    <row r="48687" spans="1:2">
      <c r="A48687" s="1">
        <v>2080100457681</v>
      </c>
      <c r="B48687" t="s">
        <v>45871</v>
      </c>
    </row>
    <row r="48688" spans="1:2">
      <c r="A48688" s="1">
        <v>2080100457698</v>
      </c>
      <c r="B48688" t="s">
        <v>45872</v>
      </c>
    </row>
    <row r="48689" spans="1:2">
      <c r="A48689" s="1">
        <v>2080100457780</v>
      </c>
      <c r="B48689" t="s">
        <v>45873</v>
      </c>
    </row>
    <row r="48690" spans="1:2">
      <c r="A48690" s="1">
        <v>2080100457797</v>
      </c>
      <c r="B48690" t="s">
        <v>45874</v>
      </c>
    </row>
    <row r="48691" spans="1:2">
      <c r="A48691" s="1">
        <v>2080100457803</v>
      </c>
      <c r="B48691" t="s">
        <v>45875</v>
      </c>
    </row>
    <row r="48692" spans="1:2">
      <c r="A48692" s="1">
        <v>2080100457810</v>
      </c>
      <c r="B48692" t="s">
        <v>45876</v>
      </c>
    </row>
    <row r="48693" spans="1:2">
      <c r="A48693" s="1">
        <v>2080100457827</v>
      </c>
      <c r="B48693" t="s">
        <v>45877</v>
      </c>
    </row>
    <row r="48694" spans="1:2">
      <c r="A48694" s="1">
        <v>2080100457834</v>
      </c>
      <c r="B48694" t="s">
        <v>45878</v>
      </c>
    </row>
    <row r="48695" spans="1:2">
      <c r="A48695" s="1">
        <v>2080100457865</v>
      </c>
      <c r="B48695" t="s">
        <v>45879</v>
      </c>
    </row>
    <row r="48696" spans="1:2">
      <c r="A48696" s="1">
        <v>2080100457889</v>
      </c>
      <c r="B48696" t="s">
        <v>45880</v>
      </c>
    </row>
    <row r="48697" spans="1:2">
      <c r="A48697" s="1">
        <v>2080100457896</v>
      </c>
      <c r="B48697" t="s">
        <v>45881</v>
      </c>
    </row>
    <row r="48698" spans="1:2">
      <c r="A48698" s="1">
        <v>2080100457902</v>
      </c>
      <c r="B48698" t="s">
        <v>45882</v>
      </c>
    </row>
    <row r="48699" spans="1:2">
      <c r="A48699" s="1">
        <v>2080100457919</v>
      </c>
      <c r="B48699" t="s">
        <v>45883</v>
      </c>
    </row>
    <row r="48700" spans="1:2">
      <c r="A48700" s="1">
        <v>2080100457926</v>
      </c>
      <c r="B48700" t="s">
        <v>45884</v>
      </c>
    </row>
    <row r="48701" spans="1:2">
      <c r="A48701" s="1">
        <v>2080100457933</v>
      </c>
      <c r="B48701" t="s">
        <v>45885</v>
      </c>
    </row>
    <row r="48702" spans="1:2">
      <c r="A48702" s="1">
        <v>2080100457940</v>
      </c>
      <c r="B48702" t="s">
        <v>45886</v>
      </c>
    </row>
    <row r="48703" spans="1:2">
      <c r="A48703" s="1">
        <v>2080100457957</v>
      </c>
      <c r="B48703" t="s">
        <v>45887</v>
      </c>
    </row>
    <row r="48704" spans="1:2">
      <c r="A48704" s="1">
        <v>2080100458251</v>
      </c>
      <c r="B48704" t="s">
        <v>45888</v>
      </c>
    </row>
    <row r="48705" spans="1:2">
      <c r="A48705" s="1">
        <v>2080100458268</v>
      </c>
      <c r="B48705" t="s">
        <v>45889</v>
      </c>
    </row>
    <row r="48706" spans="1:2">
      <c r="A48706" s="1">
        <v>2080100458275</v>
      </c>
      <c r="B48706" t="s">
        <v>45890</v>
      </c>
    </row>
    <row r="48707" spans="1:2">
      <c r="A48707" s="1">
        <v>2080100458411</v>
      </c>
      <c r="B48707" t="s">
        <v>45891</v>
      </c>
    </row>
    <row r="48708" spans="1:2">
      <c r="A48708" s="1">
        <v>2080100458428</v>
      </c>
      <c r="B48708" t="s">
        <v>45892</v>
      </c>
    </row>
    <row r="48709" spans="1:2">
      <c r="A48709" s="1">
        <v>2080100458459</v>
      </c>
      <c r="B48709" t="s">
        <v>45893</v>
      </c>
    </row>
    <row r="48710" spans="1:2">
      <c r="A48710" s="1">
        <v>2080100458466</v>
      </c>
      <c r="B48710" t="s">
        <v>45894</v>
      </c>
    </row>
    <row r="48711" spans="1:2">
      <c r="A48711" s="1">
        <v>2080100458473</v>
      </c>
      <c r="B48711" t="s">
        <v>45895</v>
      </c>
    </row>
    <row r="48712" spans="1:2">
      <c r="A48712" s="1">
        <v>2080100458497</v>
      </c>
      <c r="B48712" t="s">
        <v>45896</v>
      </c>
    </row>
    <row r="48713" spans="1:2">
      <c r="A48713" s="1">
        <v>2080100458503</v>
      </c>
      <c r="B48713" t="s">
        <v>45897</v>
      </c>
    </row>
    <row r="48714" spans="1:2">
      <c r="A48714" s="1">
        <v>2080100458510</v>
      </c>
      <c r="B48714" t="s">
        <v>45898</v>
      </c>
    </row>
    <row r="48715" spans="1:2">
      <c r="A48715" s="1">
        <v>2080100458527</v>
      </c>
      <c r="B48715" t="s">
        <v>45899</v>
      </c>
    </row>
    <row r="48716" spans="1:2">
      <c r="A48716" s="1">
        <v>2080100458565</v>
      </c>
      <c r="B48716" t="s">
        <v>45900</v>
      </c>
    </row>
    <row r="48717" spans="1:2">
      <c r="A48717" s="1">
        <v>2080100458596</v>
      </c>
      <c r="B48717" t="s">
        <v>45901</v>
      </c>
    </row>
    <row r="48718" spans="1:2">
      <c r="A48718" s="1">
        <v>2080100458619</v>
      </c>
      <c r="B48718" t="s">
        <v>45902</v>
      </c>
    </row>
    <row r="48719" spans="1:2">
      <c r="A48719" s="1">
        <v>2080100458770</v>
      </c>
      <c r="B48719" t="s">
        <v>45903</v>
      </c>
    </row>
    <row r="48720" spans="1:2">
      <c r="A48720" s="1">
        <v>2080100458848</v>
      </c>
      <c r="B48720" t="s">
        <v>45904</v>
      </c>
    </row>
    <row r="48721" spans="1:2">
      <c r="A48721" s="1">
        <v>2080100458862</v>
      </c>
      <c r="B48721" t="s">
        <v>45905</v>
      </c>
    </row>
    <row r="48722" spans="1:2">
      <c r="A48722" s="1">
        <v>2080100459005</v>
      </c>
      <c r="B48722" t="s">
        <v>45906</v>
      </c>
    </row>
    <row r="48723" spans="1:2">
      <c r="A48723" s="1">
        <v>2080100459197</v>
      </c>
      <c r="B48723" t="s">
        <v>45907</v>
      </c>
    </row>
    <row r="48724" spans="1:2">
      <c r="A48724" s="1">
        <v>2080100459241</v>
      </c>
      <c r="B48724" t="s">
        <v>45908</v>
      </c>
    </row>
    <row r="48725" spans="1:2">
      <c r="A48725" s="1">
        <v>2080100459258</v>
      </c>
      <c r="B48725" t="s">
        <v>45909</v>
      </c>
    </row>
    <row r="48726" spans="1:2">
      <c r="A48726" s="1">
        <v>2080100459265</v>
      </c>
      <c r="B48726" t="s">
        <v>45910</v>
      </c>
    </row>
    <row r="48727" spans="1:2">
      <c r="A48727" s="1">
        <v>2080100459272</v>
      </c>
      <c r="B48727" t="s">
        <v>45911</v>
      </c>
    </row>
    <row r="48728" spans="1:2">
      <c r="A48728" s="1">
        <v>2080100459289</v>
      </c>
      <c r="B48728" t="s">
        <v>45912</v>
      </c>
    </row>
    <row r="48729" spans="1:2">
      <c r="A48729" s="1">
        <v>2080100459296</v>
      </c>
      <c r="B48729" t="s">
        <v>45913</v>
      </c>
    </row>
    <row r="48730" spans="1:2">
      <c r="A48730" s="1">
        <v>2080100459302</v>
      </c>
      <c r="B48730" t="s">
        <v>45914</v>
      </c>
    </row>
    <row r="48731" spans="1:2">
      <c r="A48731" s="1">
        <v>2080100459319</v>
      </c>
      <c r="B48731" t="s">
        <v>45915</v>
      </c>
    </row>
    <row r="48732" spans="1:2">
      <c r="A48732" s="1">
        <v>2080100459333</v>
      </c>
      <c r="B48732" t="s">
        <v>45916</v>
      </c>
    </row>
    <row r="48733" spans="1:2">
      <c r="A48733" s="1">
        <v>2080100459340</v>
      </c>
      <c r="B48733" t="s">
        <v>45917</v>
      </c>
    </row>
    <row r="48734" spans="1:2">
      <c r="A48734" s="1">
        <v>2080100459418</v>
      </c>
      <c r="B48734" t="s">
        <v>45918</v>
      </c>
    </row>
    <row r="48735" spans="1:2">
      <c r="A48735" s="1">
        <v>2080100459425</v>
      </c>
      <c r="B48735" t="s">
        <v>45919</v>
      </c>
    </row>
    <row r="48736" spans="1:2">
      <c r="A48736" s="1">
        <v>2080100459432</v>
      </c>
      <c r="B48736" t="s">
        <v>45920</v>
      </c>
    </row>
    <row r="48737" spans="1:2">
      <c r="A48737" s="1">
        <v>2080100459449</v>
      </c>
      <c r="B48737" t="s">
        <v>45921</v>
      </c>
    </row>
    <row r="48738" spans="1:2">
      <c r="A48738" s="1">
        <v>2080100459463</v>
      </c>
      <c r="B48738" t="s">
        <v>45922</v>
      </c>
    </row>
    <row r="48739" spans="1:2">
      <c r="A48739" s="1">
        <v>2080100459470</v>
      </c>
      <c r="B48739" t="s">
        <v>45923</v>
      </c>
    </row>
    <row r="48740" spans="1:2">
      <c r="A48740" s="1">
        <v>2080100459487</v>
      </c>
      <c r="B48740" t="s">
        <v>45924</v>
      </c>
    </row>
    <row r="48741" spans="1:2">
      <c r="A48741" s="1">
        <v>2080100459494</v>
      </c>
      <c r="B48741" t="s">
        <v>45925</v>
      </c>
    </row>
    <row r="48742" spans="1:2">
      <c r="A48742" s="1">
        <v>2080100459500</v>
      </c>
      <c r="B48742" t="s">
        <v>45926</v>
      </c>
    </row>
    <row r="48743" spans="1:2">
      <c r="A48743" s="1">
        <v>2080100459524</v>
      </c>
      <c r="B48743" t="s">
        <v>45927</v>
      </c>
    </row>
    <row r="48744" spans="1:2">
      <c r="A48744" s="1">
        <v>2080100459555</v>
      </c>
      <c r="B48744" t="s">
        <v>45928</v>
      </c>
    </row>
    <row r="48745" spans="1:2">
      <c r="A48745" s="1">
        <v>2080100459562</v>
      </c>
      <c r="B48745" t="s">
        <v>45929</v>
      </c>
    </row>
    <row r="48746" spans="1:2">
      <c r="A48746" s="1">
        <v>2080100459579</v>
      </c>
      <c r="B48746" t="s">
        <v>45930</v>
      </c>
    </row>
    <row r="48747" spans="1:2">
      <c r="A48747" s="1">
        <v>2080100459586</v>
      </c>
      <c r="B48747" t="s">
        <v>45931</v>
      </c>
    </row>
    <row r="48748" spans="1:2">
      <c r="A48748" s="1">
        <v>2080100459593</v>
      </c>
      <c r="B48748" t="s">
        <v>45932</v>
      </c>
    </row>
    <row r="48749" spans="1:2">
      <c r="A48749" s="1">
        <v>2080100459609</v>
      </c>
      <c r="B48749" t="s">
        <v>45933</v>
      </c>
    </row>
    <row r="48750" spans="1:2">
      <c r="A48750" s="1">
        <v>2080100459616</v>
      </c>
      <c r="B48750" t="s">
        <v>45934</v>
      </c>
    </row>
    <row r="48751" spans="1:2">
      <c r="A48751" s="1">
        <v>2080100459623</v>
      </c>
      <c r="B48751" t="s">
        <v>45935</v>
      </c>
    </row>
    <row r="48752" spans="1:2">
      <c r="A48752" s="1">
        <v>2080100459630</v>
      </c>
      <c r="B48752" t="s">
        <v>45936</v>
      </c>
    </row>
    <row r="48753" spans="1:2">
      <c r="A48753" s="1">
        <v>2080100459654</v>
      </c>
      <c r="B48753" t="s">
        <v>45937</v>
      </c>
    </row>
    <row r="48754" spans="1:2">
      <c r="A48754" s="1">
        <v>2080100459685</v>
      </c>
      <c r="B48754" t="s">
        <v>45938</v>
      </c>
    </row>
    <row r="48755" spans="1:2">
      <c r="A48755" s="1">
        <v>2080100459692</v>
      </c>
      <c r="B48755" t="s">
        <v>45939</v>
      </c>
    </row>
    <row r="48756" spans="1:2">
      <c r="A48756" s="1">
        <v>2080100459722</v>
      </c>
      <c r="B48756" t="s">
        <v>45940</v>
      </c>
    </row>
    <row r="48757" spans="1:2">
      <c r="A48757" s="1">
        <v>2080100459753</v>
      </c>
      <c r="B48757" t="s">
        <v>45941</v>
      </c>
    </row>
    <row r="48758" spans="1:2">
      <c r="A48758" s="1">
        <v>2080100459760</v>
      </c>
      <c r="B48758" t="s">
        <v>45942</v>
      </c>
    </row>
    <row r="48759" spans="1:2">
      <c r="A48759" s="1">
        <v>2080100459777</v>
      </c>
      <c r="B48759" t="s">
        <v>45943</v>
      </c>
    </row>
    <row r="48760" spans="1:2">
      <c r="A48760" s="1">
        <v>2080100459784</v>
      </c>
      <c r="B48760" t="s">
        <v>45944</v>
      </c>
    </row>
    <row r="48761" spans="1:2">
      <c r="A48761" s="1">
        <v>2080100459791</v>
      </c>
      <c r="B48761" t="s">
        <v>45945</v>
      </c>
    </row>
    <row r="48762" spans="1:2">
      <c r="A48762" s="1">
        <v>2080100459814</v>
      </c>
      <c r="B48762" t="s">
        <v>45946</v>
      </c>
    </row>
    <row r="48763" spans="1:2">
      <c r="A48763" s="1">
        <v>2080100459821</v>
      </c>
      <c r="B48763" t="s">
        <v>45947</v>
      </c>
    </row>
    <row r="48764" spans="1:2">
      <c r="A48764" s="1">
        <v>2080100459838</v>
      </c>
      <c r="B48764" t="s">
        <v>45948</v>
      </c>
    </row>
    <row r="48765" spans="1:2">
      <c r="A48765" s="1">
        <v>2080100459845</v>
      </c>
      <c r="B48765" t="s">
        <v>45949</v>
      </c>
    </row>
    <row r="48766" spans="1:2">
      <c r="A48766" s="1">
        <v>2080100459852</v>
      </c>
      <c r="B48766" t="s">
        <v>45950</v>
      </c>
    </row>
    <row r="48767" spans="1:2">
      <c r="A48767" s="1">
        <v>2080100459869</v>
      </c>
      <c r="B48767" t="s">
        <v>45951</v>
      </c>
    </row>
    <row r="48768" spans="1:2">
      <c r="A48768" s="1">
        <v>2080100459876</v>
      </c>
      <c r="B48768" t="s">
        <v>45952</v>
      </c>
    </row>
    <row r="48769" spans="1:2">
      <c r="A48769" s="1">
        <v>2080100459883</v>
      </c>
      <c r="B48769" t="s">
        <v>45953</v>
      </c>
    </row>
    <row r="48770" spans="1:2">
      <c r="A48770" s="1">
        <v>2080100459890</v>
      </c>
      <c r="B48770" t="s">
        <v>45954</v>
      </c>
    </row>
    <row r="48771" spans="1:2">
      <c r="A48771" s="1">
        <v>2080100459944</v>
      </c>
      <c r="B48771" t="s">
        <v>45955</v>
      </c>
    </row>
    <row r="48772" spans="1:2">
      <c r="A48772" s="1">
        <v>2080100459951</v>
      </c>
      <c r="B48772" t="s">
        <v>45956</v>
      </c>
    </row>
    <row r="48773" spans="1:2">
      <c r="A48773" s="1">
        <v>2080100459968</v>
      </c>
      <c r="B48773" t="s">
        <v>45957</v>
      </c>
    </row>
    <row r="48774" spans="1:2">
      <c r="A48774" s="1">
        <v>2080100459982</v>
      </c>
      <c r="B48774" t="s">
        <v>45958</v>
      </c>
    </row>
    <row r="48775" spans="1:2">
      <c r="A48775" s="1">
        <v>2080100459999</v>
      </c>
      <c r="B48775" t="s">
        <v>45959</v>
      </c>
    </row>
    <row r="48776" spans="1:2">
      <c r="A48776" s="1">
        <v>2080100460018</v>
      </c>
      <c r="B48776" t="s">
        <v>45960</v>
      </c>
    </row>
    <row r="48777" spans="1:2">
      <c r="A48777" s="1">
        <v>2080100460032</v>
      </c>
      <c r="B48777" t="s">
        <v>45961</v>
      </c>
    </row>
    <row r="48778" spans="1:2">
      <c r="A48778" s="1">
        <v>2080100460056</v>
      </c>
      <c r="B48778" t="s">
        <v>45962</v>
      </c>
    </row>
    <row r="48779" spans="1:2">
      <c r="A48779" s="1">
        <v>2080100460070</v>
      </c>
      <c r="B48779" t="s">
        <v>45963</v>
      </c>
    </row>
    <row r="48780" spans="1:2">
      <c r="A48780" s="1">
        <v>2080100460094</v>
      </c>
      <c r="B48780" t="s">
        <v>45964</v>
      </c>
    </row>
    <row r="48781" spans="1:2">
      <c r="A48781" s="1">
        <v>2080100460117</v>
      </c>
      <c r="B48781" t="s">
        <v>45965</v>
      </c>
    </row>
    <row r="48782" spans="1:2">
      <c r="A48782" s="1">
        <v>2080100460148</v>
      </c>
      <c r="B48782" t="s">
        <v>45966</v>
      </c>
    </row>
    <row r="48783" spans="1:2">
      <c r="A48783" s="1">
        <v>2080100460360</v>
      </c>
      <c r="B48783" t="s">
        <v>45967</v>
      </c>
    </row>
    <row r="48784" spans="1:2">
      <c r="A48784" s="1">
        <v>2080100460391</v>
      </c>
      <c r="B48784" t="s">
        <v>45968</v>
      </c>
    </row>
    <row r="48785" spans="1:2">
      <c r="A48785" s="1">
        <v>2080100460407</v>
      </c>
      <c r="B48785" t="s">
        <v>45969</v>
      </c>
    </row>
    <row r="48786" spans="1:2">
      <c r="A48786" s="1">
        <v>2080100460421</v>
      </c>
      <c r="B48786" t="s">
        <v>45970</v>
      </c>
    </row>
    <row r="48787" spans="1:2">
      <c r="A48787" s="1">
        <v>2080100460438</v>
      </c>
      <c r="B48787" t="s">
        <v>45971</v>
      </c>
    </row>
    <row r="48788" spans="1:2">
      <c r="A48788" s="1">
        <v>2080100460445</v>
      </c>
      <c r="B48788" t="s">
        <v>45972</v>
      </c>
    </row>
    <row r="48789" spans="1:2">
      <c r="A48789" s="1">
        <v>2080100460452</v>
      </c>
      <c r="B48789" t="s">
        <v>45973</v>
      </c>
    </row>
    <row r="48790" spans="1:2">
      <c r="A48790" s="1">
        <v>2080100460476</v>
      </c>
      <c r="B48790" t="s">
        <v>45974</v>
      </c>
    </row>
    <row r="48791" spans="1:2">
      <c r="A48791" s="1">
        <v>2080100460506</v>
      </c>
      <c r="B48791" t="s">
        <v>45975</v>
      </c>
    </row>
    <row r="48792" spans="1:2">
      <c r="A48792" s="1">
        <v>2080100461336</v>
      </c>
      <c r="B48792" t="s">
        <v>45976</v>
      </c>
    </row>
    <row r="48793" spans="1:2">
      <c r="A48793" s="1">
        <v>2080100461343</v>
      </c>
      <c r="B48793" t="s">
        <v>45977</v>
      </c>
    </row>
    <row r="48794" spans="1:2">
      <c r="A48794" s="1">
        <v>2080100461381</v>
      </c>
      <c r="B48794" t="s">
        <v>45978</v>
      </c>
    </row>
    <row r="48795" spans="1:2">
      <c r="A48795" s="1">
        <v>2080100461398</v>
      </c>
      <c r="B48795" t="s">
        <v>45979</v>
      </c>
    </row>
    <row r="48796" spans="1:2">
      <c r="A48796" s="1">
        <v>2080100461411</v>
      </c>
      <c r="B48796" t="s">
        <v>45980</v>
      </c>
    </row>
    <row r="48797" spans="1:2">
      <c r="A48797" s="1">
        <v>2080100461428</v>
      </c>
      <c r="B48797" t="s">
        <v>45981</v>
      </c>
    </row>
    <row r="48798" spans="1:2">
      <c r="A48798" s="1">
        <v>2080100461435</v>
      </c>
      <c r="B48798" t="s">
        <v>45982</v>
      </c>
    </row>
    <row r="48799" spans="1:2">
      <c r="A48799" s="1">
        <v>2080100461442</v>
      </c>
      <c r="B48799" t="s">
        <v>45983</v>
      </c>
    </row>
    <row r="48800" spans="1:2">
      <c r="A48800" s="1">
        <v>2080100461459</v>
      </c>
      <c r="B48800" t="s">
        <v>45984</v>
      </c>
    </row>
    <row r="48801" spans="1:2">
      <c r="A48801" s="1">
        <v>2080100461466</v>
      </c>
      <c r="B48801" t="s">
        <v>45985</v>
      </c>
    </row>
    <row r="48802" spans="1:2">
      <c r="A48802" s="1">
        <v>2080100461473</v>
      </c>
      <c r="B48802" t="s">
        <v>45986</v>
      </c>
    </row>
    <row r="48803" spans="1:2">
      <c r="A48803" s="1">
        <v>2080100461480</v>
      </c>
      <c r="B48803" t="s">
        <v>45987</v>
      </c>
    </row>
    <row r="48804" spans="1:2">
      <c r="A48804" s="1">
        <v>2080100461503</v>
      </c>
      <c r="B48804" t="s">
        <v>45988</v>
      </c>
    </row>
    <row r="48805" spans="1:2">
      <c r="A48805" s="1">
        <v>2080100461510</v>
      </c>
      <c r="B48805" t="s">
        <v>45989</v>
      </c>
    </row>
    <row r="48806" spans="1:2">
      <c r="A48806" s="1">
        <v>2080100461527</v>
      </c>
      <c r="B48806" t="s">
        <v>45990</v>
      </c>
    </row>
    <row r="48807" spans="1:2">
      <c r="A48807" s="1">
        <v>2080100461534</v>
      </c>
      <c r="B48807" t="s">
        <v>45991</v>
      </c>
    </row>
    <row r="48808" spans="1:2">
      <c r="A48808" s="1">
        <v>2080100461541</v>
      </c>
      <c r="B48808" t="s">
        <v>45992</v>
      </c>
    </row>
    <row r="48809" spans="1:2">
      <c r="A48809" s="1">
        <v>2080100461558</v>
      </c>
      <c r="B48809" t="s">
        <v>45993</v>
      </c>
    </row>
    <row r="48810" spans="1:2">
      <c r="A48810" s="1">
        <v>2080100461565</v>
      </c>
      <c r="B48810" t="s">
        <v>45994</v>
      </c>
    </row>
    <row r="48811" spans="1:2">
      <c r="A48811" s="1">
        <v>2080100461572</v>
      </c>
      <c r="B48811" t="s">
        <v>45995</v>
      </c>
    </row>
    <row r="48812" spans="1:2">
      <c r="A48812" s="1">
        <v>2080100461589</v>
      </c>
      <c r="B48812" t="s">
        <v>45996</v>
      </c>
    </row>
    <row r="48813" spans="1:2">
      <c r="A48813" s="1">
        <v>2080100461626</v>
      </c>
      <c r="B48813" t="s">
        <v>45997</v>
      </c>
    </row>
    <row r="48814" spans="1:2">
      <c r="A48814" s="1">
        <v>2080100461640</v>
      </c>
      <c r="B48814" t="s">
        <v>45998</v>
      </c>
    </row>
    <row r="48815" spans="1:2">
      <c r="A48815" s="1">
        <v>2080100461688</v>
      </c>
      <c r="B48815" t="s">
        <v>45999</v>
      </c>
    </row>
    <row r="48816" spans="1:2">
      <c r="A48816" s="1">
        <v>2080100461763</v>
      </c>
      <c r="B48816" t="s">
        <v>46000</v>
      </c>
    </row>
    <row r="48817" spans="1:2">
      <c r="A48817" s="1">
        <v>2080100461800</v>
      </c>
      <c r="B48817" t="s">
        <v>46001</v>
      </c>
    </row>
    <row r="48818" spans="1:2">
      <c r="A48818" s="1">
        <v>2080100461817</v>
      </c>
      <c r="B48818" t="s">
        <v>46002</v>
      </c>
    </row>
    <row r="48819" spans="1:2">
      <c r="A48819" s="1">
        <v>2080100461848</v>
      </c>
      <c r="B48819" t="s">
        <v>46003</v>
      </c>
    </row>
    <row r="48820" spans="1:2">
      <c r="A48820" s="1">
        <v>2080100461879</v>
      </c>
      <c r="B48820" t="s">
        <v>46004</v>
      </c>
    </row>
    <row r="48821" spans="1:2">
      <c r="A48821" s="1">
        <v>2080100461886</v>
      </c>
      <c r="B48821" t="s">
        <v>46005</v>
      </c>
    </row>
    <row r="48822" spans="1:2">
      <c r="A48822" s="1">
        <v>2080100461893</v>
      </c>
      <c r="B48822" t="s">
        <v>46006</v>
      </c>
    </row>
    <row r="48823" spans="1:2">
      <c r="A48823" s="1">
        <v>2080100461909</v>
      </c>
      <c r="B48823" t="s">
        <v>46007</v>
      </c>
    </row>
    <row r="48824" spans="1:2">
      <c r="A48824" s="1">
        <v>2080100461923</v>
      </c>
      <c r="B48824" t="s">
        <v>46008</v>
      </c>
    </row>
    <row r="48825" spans="1:2">
      <c r="A48825" s="1">
        <v>2080100462043</v>
      </c>
      <c r="B48825" t="s">
        <v>46009</v>
      </c>
    </row>
    <row r="48826" spans="1:2">
      <c r="A48826" s="1">
        <v>2080100462142</v>
      </c>
      <c r="B48826" t="s">
        <v>46010</v>
      </c>
    </row>
    <row r="48827" spans="1:2">
      <c r="A48827" s="1">
        <v>2080100462159</v>
      </c>
      <c r="B48827" t="s">
        <v>46011</v>
      </c>
    </row>
    <row r="48828" spans="1:2">
      <c r="A48828" s="1">
        <v>2080100462166</v>
      </c>
      <c r="B48828" t="s">
        <v>46012</v>
      </c>
    </row>
    <row r="48829" spans="1:2">
      <c r="A48829" s="1">
        <v>2080100462173</v>
      </c>
      <c r="B48829" t="s">
        <v>46013</v>
      </c>
    </row>
    <row r="48830" spans="1:2">
      <c r="A48830" s="1">
        <v>2080100462180</v>
      </c>
      <c r="B48830" t="s">
        <v>46014</v>
      </c>
    </row>
    <row r="48831" spans="1:2">
      <c r="A48831" s="1">
        <v>2080100462197</v>
      </c>
      <c r="B48831" t="s">
        <v>46015</v>
      </c>
    </row>
    <row r="48832" spans="1:2">
      <c r="A48832" s="1">
        <v>2080100462210</v>
      </c>
      <c r="B48832" t="s">
        <v>46016</v>
      </c>
    </row>
    <row r="48833" spans="1:2">
      <c r="A48833" s="1">
        <v>2080100462227</v>
      </c>
      <c r="B48833" t="s">
        <v>46017</v>
      </c>
    </row>
    <row r="48834" spans="1:2">
      <c r="A48834" s="1">
        <v>2080100462234</v>
      </c>
      <c r="B48834" t="s">
        <v>46018</v>
      </c>
    </row>
    <row r="48835" spans="1:2">
      <c r="A48835" s="1">
        <v>2080100462241</v>
      </c>
      <c r="B48835" t="s">
        <v>46019</v>
      </c>
    </row>
    <row r="48836" spans="1:2">
      <c r="A48836" s="1">
        <v>2080100462265</v>
      </c>
      <c r="B48836" t="s">
        <v>46020</v>
      </c>
    </row>
    <row r="48837" spans="1:2">
      <c r="A48837" s="1">
        <v>2080100462272</v>
      </c>
      <c r="B48837" t="s">
        <v>46021</v>
      </c>
    </row>
    <row r="48838" spans="1:2">
      <c r="A48838" s="1">
        <v>2080100462289</v>
      </c>
      <c r="B48838" t="s">
        <v>46022</v>
      </c>
    </row>
    <row r="48839" spans="1:2">
      <c r="A48839" s="1">
        <v>2080100462296</v>
      </c>
      <c r="B48839" t="s">
        <v>46023</v>
      </c>
    </row>
    <row r="48840" spans="1:2">
      <c r="A48840" s="1">
        <v>2080100464283</v>
      </c>
      <c r="B48840" t="s">
        <v>46024</v>
      </c>
    </row>
    <row r="48841" spans="1:2">
      <c r="A48841" s="1">
        <v>2080100464313</v>
      </c>
      <c r="B48841" t="s">
        <v>46025</v>
      </c>
    </row>
    <row r="48842" spans="1:2">
      <c r="A48842" s="1">
        <v>2080100464320</v>
      </c>
      <c r="B48842" t="s">
        <v>46026</v>
      </c>
    </row>
    <row r="48843" spans="1:2">
      <c r="A48843" s="1">
        <v>2080100464993</v>
      </c>
      <c r="B48843" t="s">
        <v>46027</v>
      </c>
    </row>
    <row r="48844" spans="1:2">
      <c r="A48844" s="1">
        <v>2080100465044</v>
      </c>
      <c r="B48844" t="s">
        <v>46028</v>
      </c>
    </row>
    <row r="48845" spans="1:2">
      <c r="A48845" s="1">
        <v>2080100465082</v>
      </c>
      <c r="B48845" t="s">
        <v>46029</v>
      </c>
    </row>
    <row r="48846" spans="1:2">
      <c r="A48846" s="1">
        <v>2080100465167</v>
      </c>
      <c r="B48846" t="s">
        <v>46030</v>
      </c>
    </row>
    <row r="48847" spans="1:2">
      <c r="A48847" s="1">
        <v>2080100465198</v>
      </c>
      <c r="B48847" t="s">
        <v>46031</v>
      </c>
    </row>
    <row r="48848" spans="1:2">
      <c r="A48848" s="1">
        <v>2080100465211</v>
      </c>
      <c r="B48848" t="s">
        <v>46032</v>
      </c>
    </row>
    <row r="48849" spans="1:2">
      <c r="A48849" s="1">
        <v>2080100465266</v>
      </c>
      <c r="B48849" t="s">
        <v>46033</v>
      </c>
    </row>
    <row r="48850" spans="1:2">
      <c r="A48850" s="1">
        <v>2080100465273</v>
      </c>
      <c r="B48850" t="s">
        <v>46034</v>
      </c>
    </row>
    <row r="48851" spans="1:2">
      <c r="A48851" s="1">
        <v>2080100465402</v>
      </c>
      <c r="B48851" t="s">
        <v>46035</v>
      </c>
    </row>
    <row r="48852" spans="1:2">
      <c r="A48852" s="1">
        <v>2080100465457</v>
      </c>
      <c r="B48852" t="s">
        <v>46036</v>
      </c>
    </row>
    <row r="48853" spans="1:2">
      <c r="A48853" s="1">
        <v>2080100465464</v>
      </c>
      <c r="B48853" t="s">
        <v>46037</v>
      </c>
    </row>
    <row r="48854" spans="1:2">
      <c r="A48854" s="1">
        <v>2080100465495</v>
      </c>
      <c r="B48854" t="s">
        <v>46038</v>
      </c>
    </row>
    <row r="48855" spans="1:2">
      <c r="A48855" s="1">
        <v>2080100465518</v>
      </c>
      <c r="B48855" t="s">
        <v>46039</v>
      </c>
    </row>
    <row r="48856" spans="1:2">
      <c r="A48856" s="1">
        <v>2080100465525</v>
      </c>
      <c r="B48856" t="s">
        <v>46040</v>
      </c>
    </row>
    <row r="48857" spans="1:2">
      <c r="A48857" s="1">
        <v>2080100465549</v>
      </c>
      <c r="B48857" t="s">
        <v>46041</v>
      </c>
    </row>
    <row r="48858" spans="1:2">
      <c r="A48858" s="1">
        <v>2080100465556</v>
      </c>
      <c r="B48858" t="s">
        <v>46042</v>
      </c>
    </row>
    <row r="48859" spans="1:2">
      <c r="A48859" s="1">
        <v>2080100465563</v>
      </c>
      <c r="B48859" t="s">
        <v>46043</v>
      </c>
    </row>
    <row r="48860" spans="1:2">
      <c r="A48860" s="1">
        <v>2080100465587</v>
      </c>
      <c r="B48860" t="s">
        <v>46044</v>
      </c>
    </row>
    <row r="48861" spans="1:2">
      <c r="A48861" s="1">
        <v>2080100465594</v>
      </c>
      <c r="B48861" t="s">
        <v>46045</v>
      </c>
    </row>
    <row r="48862" spans="1:2">
      <c r="A48862" s="1">
        <v>2080100465600</v>
      </c>
      <c r="B48862" t="s">
        <v>46046</v>
      </c>
    </row>
    <row r="48863" spans="1:2">
      <c r="A48863" s="1">
        <v>2080100465617</v>
      </c>
      <c r="B48863" t="s">
        <v>46047</v>
      </c>
    </row>
    <row r="48864" spans="1:2">
      <c r="A48864" s="1">
        <v>2080100465624</v>
      </c>
      <c r="B48864" t="s">
        <v>46048</v>
      </c>
    </row>
    <row r="48865" spans="1:2">
      <c r="A48865" s="1">
        <v>2080100465631</v>
      </c>
      <c r="B48865" t="s">
        <v>46049</v>
      </c>
    </row>
    <row r="48866" spans="1:2">
      <c r="A48866" s="1">
        <v>2080100465648</v>
      </c>
      <c r="B48866" t="s">
        <v>46050</v>
      </c>
    </row>
    <row r="48867" spans="1:2">
      <c r="A48867" s="1">
        <v>2080100465655</v>
      </c>
      <c r="B48867" t="s">
        <v>46051</v>
      </c>
    </row>
    <row r="48868" spans="1:2">
      <c r="A48868" s="1">
        <v>2080100465808</v>
      </c>
      <c r="B48868" t="s">
        <v>46052</v>
      </c>
    </row>
    <row r="48869" spans="1:2">
      <c r="A48869" s="1">
        <v>2080100465815</v>
      </c>
      <c r="B48869" t="s">
        <v>46053</v>
      </c>
    </row>
    <row r="48870" spans="1:2">
      <c r="A48870" s="1">
        <v>2080100465822</v>
      </c>
      <c r="B48870" t="s">
        <v>46054</v>
      </c>
    </row>
    <row r="48871" spans="1:2">
      <c r="A48871" s="1">
        <v>2080100465839</v>
      </c>
      <c r="B48871" t="s">
        <v>46055</v>
      </c>
    </row>
    <row r="48872" spans="1:2">
      <c r="A48872" s="1">
        <v>2080100465853</v>
      </c>
      <c r="B48872" t="s">
        <v>46056</v>
      </c>
    </row>
    <row r="48873" spans="1:2">
      <c r="A48873" s="1">
        <v>2080100466102</v>
      </c>
      <c r="B48873" t="s">
        <v>46057</v>
      </c>
    </row>
    <row r="48874" spans="1:2">
      <c r="A48874" s="1">
        <v>2080100466126</v>
      </c>
      <c r="B48874" t="s">
        <v>46058</v>
      </c>
    </row>
    <row r="48875" spans="1:2">
      <c r="A48875" s="1">
        <v>2080100466133</v>
      </c>
      <c r="B48875" t="s">
        <v>46059</v>
      </c>
    </row>
    <row r="48876" spans="1:2">
      <c r="A48876" s="1">
        <v>2080100466164</v>
      </c>
      <c r="B48876" t="s">
        <v>46060</v>
      </c>
    </row>
    <row r="48877" spans="1:2">
      <c r="A48877" s="1">
        <v>2080100466171</v>
      </c>
      <c r="B48877" t="s">
        <v>46061</v>
      </c>
    </row>
    <row r="48878" spans="1:2">
      <c r="A48878" s="1">
        <v>2080100466188</v>
      </c>
      <c r="B48878" t="s">
        <v>46062</v>
      </c>
    </row>
    <row r="48879" spans="1:2">
      <c r="A48879" s="1">
        <v>2080100466195</v>
      </c>
      <c r="B48879" t="s">
        <v>46063</v>
      </c>
    </row>
    <row r="48880" spans="1:2">
      <c r="A48880" s="1">
        <v>2080100466201</v>
      </c>
      <c r="B48880" t="s">
        <v>46064</v>
      </c>
    </row>
    <row r="48881" spans="1:2">
      <c r="A48881" s="1">
        <v>2080100466225</v>
      </c>
      <c r="B48881" t="s">
        <v>46065</v>
      </c>
    </row>
    <row r="48882" spans="1:2">
      <c r="A48882" s="1">
        <v>2080100466232</v>
      </c>
      <c r="B48882" t="s">
        <v>46066</v>
      </c>
    </row>
    <row r="48883" spans="1:2">
      <c r="A48883" s="1">
        <v>2080100466249</v>
      </c>
      <c r="B48883" t="s">
        <v>46067</v>
      </c>
    </row>
    <row r="48884" spans="1:2">
      <c r="A48884" s="1">
        <v>2080100466256</v>
      </c>
      <c r="B48884" t="s">
        <v>46068</v>
      </c>
    </row>
    <row r="48885" spans="1:2">
      <c r="A48885" s="1">
        <v>2080100466263</v>
      </c>
      <c r="B48885" t="s">
        <v>46069</v>
      </c>
    </row>
    <row r="48886" spans="1:2">
      <c r="A48886" s="1">
        <v>2080100467291</v>
      </c>
      <c r="B48886" t="s">
        <v>46070</v>
      </c>
    </row>
    <row r="48887" spans="1:2">
      <c r="A48887" s="1">
        <v>2080100467772</v>
      </c>
      <c r="B48887" t="s">
        <v>46071</v>
      </c>
    </row>
    <row r="48888" spans="1:2">
      <c r="A48888" s="1">
        <v>2080100467789</v>
      </c>
      <c r="B48888" t="s">
        <v>46072</v>
      </c>
    </row>
    <row r="48889" spans="1:2">
      <c r="A48889" s="1">
        <v>2080100467857</v>
      </c>
      <c r="B48889" t="s">
        <v>46073</v>
      </c>
    </row>
    <row r="48890" spans="1:2">
      <c r="A48890" s="1">
        <v>2080100467864</v>
      </c>
      <c r="B48890" t="s">
        <v>46074</v>
      </c>
    </row>
    <row r="48891" spans="1:2">
      <c r="A48891" s="1">
        <v>2080100467871</v>
      </c>
      <c r="B48891" t="s">
        <v>46075</v>
      </c>
    </row>
    <row r="48892" spans="1:2">
      <c r="A48892" s="1">
        <v>2080100468243</v>
      </c>
      <c r="B48892" t="s">
        <v>46076</v>
      </c>
    </row>
    <row r="48893" spans="1:2">
      <c r="A48893" s="1">
        <v>2080100469783</v>
      </c>
      <c r="B48893" t="s">
        <v>46077</v>
      </c>
    </row>
    <row r="48894" spans="1:2">
      <c r="A48894" s="1">
        <v>2080100469790</v>
      </c>
      <c r="B48894" t="s">
        <v>46078</v>
      </c>
    </row>
    <row r="48895" spans="1:2">
      <c r="A48895" s="1">
        <v>2080100470130</v>
      </c>
      <c r="B48895" t="s">
        <v>46079</v>
      </c>
    </row>
    <row r="48896" spans="1:2">
      <c r="A48896" s="1">
        <v>2080100470147</v>
      </c>
      <c r="B48896" t="s">
        <v>46080</v>
      </c>
    </row>
    <row r="48897" spans="1:2">
      <c r="A48897" s="1">
        <v>2080100470154</v>
      </c>
      <c r="B48897" t="s">
        <v>46081</v>
      </c>
    </row>
    <row r="48898" spans="1:2">
      <c r="A48898" s="1">
        <v>2080100470161</v>
      </c>
      <c r="B48898" t="s">
        <v>46082</v>
      </c>
    </row>
    <row r="48899" spans="1:2">
      <c r="A48899" s="1">
        <v>2080100470178</v>
      </c>
      <c r="B48899" t="s">
        <v>46083</v>
      </c>
    </row>
    <row r="48900" spans="1:2">
      <c r="A48900" s="1">
        <v>2080100470185</v>
      </c>
      <c r="B48900" t="s">
        <v>46084</v>
      </c>
    </row>
    <row r="48901" spans="1:2">
      <c r="A48901" s="1">
        <v>2080100470192</v>
      </c>
      <c r="B48901" t="s">
        <v>46085</v>
      </c>
    </row>
    <row r="48902" spans="1:2">
      <c r="A48902" s="1">
        <v>2080100470208</v>
      </c>
      <c r="B48902" t="s">
        <v>46086</v>
      </c>
    </row>
    <row r="48903" spans="1:2">
      <c r="A48903" s="1">
        <v>2080100470215</v>
      </c>
      <c r="B48903" t="s">
        <v>46087</v>
      </c>
    </row>
    <row r="48904" spans="1:2">
      <c r="A48904" s="1">
        <v>2080100470222</v>
      </c>
      <c r="B48904" t="s">
        <v>46088</v>
      </c>
    </row>
    <row r="48905" spans="1:2">
      <c r="A48905" s="1">
        <v>2080100470246</v>
      </c>
      <c r="B48905" t="s">
        <v>46089</v>
      </c>
    </row>
    <row r="48906" spans="1:2">
      <c r="A48906" s="1">
        <v>2080100470253</v>
      </c>
      <c r="B48906" t="s">
        <v>46090</v>
      </c>
    </row>
    <row r="48907" spans="1:2">
      <c r="A48907" s="1">
        <v>2080100470611</v>
      </c>
      <c r="B48907" t="s">
        <v>46091</v>
      </c>
    </row>
    <row r="48908" spans="1:2">
      <c r="A48908" s="1">
        <v>2080100470635</v>
      </c>
      <c r="B48908" t="s">
        <v>46092</v>
      </c>
    </row>
    <row r="48909" spans="1:2">
      <c r="A48909" s="1">
        <v>2080100470642</v>
      </c>
      <c r="B48909" t="s">
        <v>46093</v>
      </c>
    </row>
    <row r="48910" spans="1:2">
      <c r="A48910" s="1">
        <v>2080100470659</v>
      </c>
      <c r="B48910" t="s">
        <v>46094</v>
      </c>
    </row>
    <row r="48911" spans="1:2">
      <c r="A48911" s="1">
        <v>2080100470666</v>
      </c>
      <c r="B48911" t="s">
        <v>46095</v>
      </c>
    </row>
    <row r="48912" spans="1:2">
      <c r="A48912" s="1">
        <v>2080100470673</v>
      </c>
      <c r="B48912" t="s">
        <v>46096</v>
      </c>
    </row>
    <row r="48913" spans="1:2">
      <c r="A48913" s="1">
        <v>2080100470680</v>
      </c>
      <c r="B48913" t="s">
        <v>46097</v>
      </c>
    </row>
    <row r="48914" spans="1:2">
      <c r="A48914" s="1">
        <v>2080100470697</v>
      </c>
      <c r="B48914" t="s">
        <v>46098</v>
      </c>
    </row>
    <row r="48915" spans="1:2">
      <c r="A48915" s="1">
        <v>2080100470703</v>
      </c>
      <c r="B48915" t="s">
        <v>46099</v>
      </c>
    </row>
    <row r="48916" spans="1:2">
      <c r="A48916" s="1">
        <v>2080100470710</v>
      </c>
      <c r="B48916" t="s">
        <v>46100</v>
      </c>
    </row>
    <row r="48917" spans="1:2">
      <c r="A48917" s="1">
        <v>2080100470789</v>
      </c>
      <c r="B48917" t="s">
        <v>46101</v>
      </c>
    </row>
    <row r="48918" spans="1:2">
      <c r="A48918" s="1">
        <v>2080100470796</v>
      </c>
      <c r="B48918" t="s">
        <v>46102</v>
      </c>
    </row>
    <row r="48919" spans="1:2">
      <c r="A48919" s="1">
        <v>2080100470802</v>
      </c>
      <c r="B48919" t="s">
        <v>46103</v>
      </c>
    </row>
    <row r="48920" spans="1:2">
      <c r="A48920" s="1">
        <v>2080100470819</v>
      </c>
      <c r="B48920" t="s">
        <v>46104</v>
      </c>
    </row>
    <row r="48921" spans="1:2">
      <c r="A48921" s="1">
        <v>2080100470826</v>
      </c>
      <c r="B48921" t="s">
        <v>46105</v>
      </c>
    </row>
    <row r="48922" spans="1:2">
      <c r="A48922" s="1">
        <v>2080100470833</v>
      </c>
      <c r="B48922" t="s">
        <v>46106</v>
      </c>
    </row>
    <row r="48923" spans="1:2">
      <c r="A48923" s="1">
        <v>2080100470840</v>
      </c>
      <c r="B48923" t="s">
        <v>46107</v>
      </c>
    </row>
    <row r="48924" spans="1:2">
      <c r="A48924" s="1">
        <v>2080100471014</v>
      </c>
      <c r="B48924" t="s">
        <v>46108</v>
      </c>
    </row>
    <row r="48925" spans="1:2">
      <c r="A48925" s="1">
        <v>2080100471038</v>
      </c>
      <c r="B48925" t="s">
        <v>46109</v>
      </c>
    </row>
    <row r="48926" spans="1:2">
      <c r="A48926" s="1">
        <v>2080100471120</v>
      </c>
      <c r="B48926" t="s">
        <v>46110</v>
      </c>
    </row>
    <row r="48927" spans="1:2">
      <c r="A48927" s="1">
        <v>2080100471236</v>
      </c>
      <c r="B48927" t="s">
        <v>46111</v>
      </c>
    </row>
    <row r="48928" spans="1:2">
      <c r="A48928" s="1">
        <v>2080100471243</v>
      </c>
      <c r="B48928" t="s">
        <v>46112</v>
      </c>
    </row>
    <row r="48929" spans="1:2">
      <c r="A48929" s="1">
        <v>2080100471267</v>
      </c>
      <c r="B48929" t="s">
        <v>46113</v>
      </c>
    </row>
    <row r="48930" spans="1:2">
      <c r="A48930" s="1">
        <v>2080100471274</v>
      </c>
      <c r="B48930" t="s">
        <v>46114</v>
      </c>
    </row>
    <row r="48931" spans="1:2">
      <c r="A48931" s="1">
        <v>2080100471281</v>
      </c>
      <c r="B48931" t="s">
        <v>46115</v>
      </c>
    </row>
    <row r="48932" spans="1:2">
      <c r="A48932" s="1">
        <v>2080100471298</v>
      </c>
      <c r="B48932" t="s">
        <v>46116</v>
      </c>
    </row>
    <row r="48933" spans="1:2">
      <c r="A48933" s="1">
        <v>2080100471304</v>
      </c>
      <c r="B48933" t="s">
        <v>46117</v>
      </c>
    </row>
    <row r="48934" spans="1:2">
      <c r="A48934" s="1">
        <v>2080100471311</v>
      </c>
      <c r="B48934" t="s">
        <v>46118</v>
      </c>
    </row>
    <row r="48935" spans="1:2">
      <c r="A48935" s="1">
        <v>2080100471328</v>
      </c>
      <c r="B48935" t="s">
        <v>46119</v>
      </c>
    </row>
    <row r="48936" spans="1:2">
      <c r="A48936" s="1">
        <v>2080100471335</v>
      </c>
      <c r="B48936" t="s">
        <v>46120</v>
      </c>
    </row>
    <row r="48937" spans="1:2">
      <c r="A48937" s="1">
        <v>2080100471342</v>
      </c>
      <c r="B48937" t="s">
        <v>46121</v>
      </c>
    </row>
    <row r="48938" spans="1:2">
      <c r="A48938" s="1">
        <v>2080100471359</v>
      </c>
      <c r="B48938" t="s">
        <v>46122</v>
      </c>
    </row>
    <row r="48939" spans="1:2">
      <c r="A48939" s="1">
        <v>2080100471366</v>
      </c>
      <c r="B48939" t="s">
        <v>46123</v>
      </c>
    </row>
    <row r="48940" spans="1:2">
      <c r="A48940" s="1">
        <v>2080100471373</v>
      </c>
      <c r="B48940" t="s">
        <v>46124</v>
      </c>
    </row>
    <row r="48941" spans="1:2">
      <c r="A48941" s="1">
        <v>2080100471397</v>
      </c>
      <c r="B48941" t="s">
        <v>46125</v>
      </c>
    </row>
    <row r="48942" spans="1:2">
      <c r="A48942" s="1">
        <v>2080100471403</v>
      </c>
      <c r="B48942" t="s">
        <v>46126</v>
      </c>
    </row>
    <row r="48943" spans="1:2">
      <c r="A48943" s="1">
        <v>2080100471410</v>
      </c>
      <c r="B48943" t="s">
        <v>46127</v>
      </c>
    </row>
    <row r="48944" spans="1:2">
      <c r="A48944" s="1">
        <v>2080100471427</v>
      </c>
      <c r="B48944" t="s">
        <v>46128</v>
      </c>
    </row>
    <row r="48945" spans="1:2">
      <c r="A48945" s="1">
        <v>2080100471458</v>
      </c>
      <c r="B48945" t="s">
        <v>46129</v>
      </c>
    </row>
    <row r="48946" spans="1:2">
      <c r="A48946" s="1">
        <v>2080100471465</v>
      </c>
      <c r="B48946" t="s">
        <v>46130</v>
      </c>
    </row>
    <row r="48947" spans="1:2">
      <c r="A48947" s="1">
        <v>2080100471472</v>
      </c>
      <c r="B48947" t="s">
        <v>46131</v>
      </c>
    </row>
    <row r="48948" spans="1:2">
      <c r="A48948" s="1">
        <v>2080100471489</v>
      </c>
      <c r="B48948" t="s">
        <v>46132</v>
      </c>
    </row>
    <row r="48949" spans="1:2">
      <c r="A48949" s="1">
        <v>2080100471533</v>
      </c>
      <c r="B48949" t="s">
        <v>46133</v>
      </c>
    </row>
    <row r="48950" spans="1:2">
      <c r="A48950" s="1">
        <v>2080100471694</v>
      </c>
      <c r="B48950" t="s">
        <v>46134</v>
      </c>
    </row>
    <row r="48951" spans="1:2">
      <c r="A48951" s="1">
        <v>2080100471717</v>
      </c>
      <c r="B48951" t="s">
        <v>46135</v>
      </c>
    </row>
    <row r="48952" spans="1:2">
      <c r="A48952" s="1">
        <v>2080100471748</v>
      </c>
      <c r="B48952" t="s">
        <v>46136</v>
      </c>
    </row>
    <row r="48953" spans="1:2">
      <c r="A48953" s="1">
        <v>2080100471823</v>
      </c>
      <c r="B48953" t="s">
        <v>46137</v>
      </c>
    </row>
    <row r="48954" spans="1:2">
      <c r="A48954" s="1">
        <v>2080100471830</v>
      </c>
      <c r="B48954" t="s">
        <v>46138</v>
      </c>
    </row>
    <row r="48955" spans="1:2">
      <c r="A48955" s="1">
        <v>2080100471854</v>
      </c>
      <c r="B48955" t="s">
        <v>46139</v>
      </c>
    </row>
    <row r="48956" spans="1:2">
      <c r="A48956" s="1">
        <v>2080100471915</v>
      </c>
      <c r="B48956" t="s">
        <v>46140</v>
      </c>
    </row>
    <row r="48957" spans="1:2">
      <c r="A48957" s="1">
        <v>2080100471960</v>
      </c>
      <c r="B48957" t="s">
        <v>46141</v>
      </c>
    </row>
    <row r="48958" spans="1:2">
      <c r="A48958" s="1">
        <v>2080100471984</v>
      </c>
      <c r="B48958" t="s">
        <v>46142</v>
      </c>
    </row>
    <row r="48959" spans="1:2">
      <c r="A48959" s="1">
        <v>2080100472028</v>
      </c>
      <c r="B48959" t="s">
        <v>46143</v>
      </c>
    </row>
    <row r="48960" spans="1:2">
      <c r="A48960" s="1">
        <v>2080100472042</v>
      </c>
      <c r="B48960" t="s">
        <v>46144</v>
      </c>
    </row>
    <row r="48961" spans="1:2">
      <c r="A48961" s="1">
        <v>2080100472066</v>
      </c>
      <c r="B48961" t="s">
        <v>46145</v>
      </c>
    </row>
    <row r="48962" spans="1:2">
      <c r="A48962" s="1">
        <v>2080100472097</v>
      </c>
      <c r="B48962" t="s">
        <v>46146</v>
      </c>
    </row>
    <row r="48963" spans="1:2">
      <c r="A48963" s="1">
        <v>2080100472103</v>
      </c>
      <c r="B48963" t="s">
        <v>46147</v>
      </c>
    </row>
    <row r="48964" spans="1:2">
      <c r="A48964" s="1">
        <v>2080100472134</v>
      </c>
      <c r="B48964" t="s">
        <v>46148</v>
      </c>
    </row>
    <row r="48965" spans="1:2">
      <c r="A48965" s="1">
        <v>2080100472141</v>
      </c>
      <c r="B48965" t="s">
        <v>46149</v>
      </c>
    </row>
    <row r="48966" spans="1:2">
      <c r="A48966" s="1">
        <v>2080100472172</v>
      </c>
      <c r="B48966" t="s">
        <v>46150</v>
      </c>
    </row>
    <row r="48967" spans="1:2">
      <c r="A48967" s="1">
        <v>2080100472189</v>
      </c>
      <c r="B48967" t="s">
        <v>46151</v>
      </c>
    </row>
    <row r="48968" spans="1:2">
      <c r="A48968" s="1">
        <v>2080100472202</v>
      </c>
      <c r="B48968" t="s">
        <v>46152</v>
      </c>
    </row>
    <row r="48969" spans="1:2">
      <c r="A48969" s="1">
        <v>2080100472264</v>
      </c>
      <c r="B48969" t="s">
        <v>46153</v>
      </c>
    </row>
    <row r="48970" spans="1:2">
      <c r="A48970" s="1">
        <v>2080100472349</v>
      </c>
      <c r="B48970" t="s">
        <v>46154</v>
      </c>
    </row>
    <row r="48971" spans="1:2">
      <c r="A48971" s="1">
        <v>2080100472370</v>
      </c>
      <c r="B48971" t="s">
        <v>46155</v>
      </c>
    </row>
    <row r="48972" spans="1:2">
      <c r="A48972" s="1">
        <v>2080100472394</v>
      </c>
      <c r="B48972" t="s">
        <v>46156</v>
      </c>
    </row>
    <row r="48973" spans="1:2">
      <c r="A48973" s="1">
        <v>2080100472417</v>
      </c>
      <c r="B48973" t="s">
        <v>46157</v>
      </c>
    </row>
    <row r="48974" spans="1:2">
      <c r="A48974" s="1">
        <v>2080100472424</v>
      </c>
      <c r="B48974" t="s">
        <v>46158</v>
      </c>
    </row>
    <row r="48975" spans="1:2">
      <c r="A48975" s="1">
        <v>2080100472455</v>
      </c>
      <c r="B48975" t="s">
        <v>46159</v>
      </c>
    </row>
    <row r="48976" spans="1:2">
      <c r="A48976" s="1">
        <v>2080100472479</v>
      </c>
      <c r="B48976" t="s">
        <v>46160</v>
      </c>
    </row>
    <row r="48977" spans="1:2">
      <c r="A48977" s="1">
        <v>2080100472486</v>
      </c>
      <c r="B48977" t="s">
        <v>46161</v>
      </c>
    </row>
    <row r="48978" spans="1:2">
      <c r="A48978" s="1">
        <v>2080100472493</v>
      </c>
      <c r="B48978" t="s">
        <v>46162</v>
      </c>
    </row>
    <row r="48979" spans="1:2">
      <c r="A48979" s="1">
        <v>2080100472509</v>
      </c>
      <c r="B48979" t="s">
        <v>46163</v>
      </c>
    </row>
    <row r="48980" spans="1:2">
      <c r="A48980" s="1">
        <v>2080100472516</v>
      </c>
      <c r="B48980" t="s">
        <v>46164</v>
      </c>
    </row>
    <row r="48981" spans="1:2">
      <c r="A48981" s="1">
        <v>2080100472523</v>
      </c>
      <c r="B48981" t="s">
        <v>46165</v>
      </c>
    </row>
    <row r="48982" spans="1:2">
      <c r="A48982" s="1">
        <v>2080100472547</v>
      </c>
      <c r="B48982" t="s">
        <v>46166</v>
      </c>
    </row>
    <row r="48983" spans="1:2">
      <c r="A48983" s="1">
        <v>2080100472554</v>
      </c>
      <c r="B48983" t="s">
        <v>46167</v>
      </c>
    </row>
    <row r="48984" spans="1:2">
      <c r="A48984" s="1">
        <v>2080100472691</v>
      </c>
      <c r="B48984" t="s">
        <v>46168</v>
      </c>
    </row>
    <row r="48985" spans="1:2">
      <c r="A48985" s="1">
        <v>2080100472707</v>
      </c>
      <c r="B48985" t="s">
        <v>46169</v>
      </c>
    </row>
    <row r="48986" spans="1:2">
      <c r="A48986" s="1">
        <v>2080100472714</v>
      </c>
      <c r="B48986" t="s">
        <v>46170</v>
      </c>
    </row>
    <row r="48987" spans="1:2">
      <c r="A48987" s="1">
        <v>2080100472721</v>
      </c>
      <c r="B48987" t="s">
        <v>46171</v>
      </c>
    </row>
    <row r="48988" spans="1:2">
      <c r="A48988" s="1">
        <v>2080100472745</v>
      </c>
      <c r="B48988" t="s">
        <v>46172</v>
      </c>
    </row>
    <row r="48989" spans="1:2">
      <c r="A48989" s="1">
        <v>2080100472882</v>
      </c>
      <c r="B48989" t="s">
        <v>46173</v>
      </c>
    </row>
    <row r="48990" spans="1:2">
      <c r="A48990" s="1">
        <v>2080100472899</v>
      </c>
      <c r="B48990" t="s">
        <v>46174</v>
      </c>
    </row>
    <row r="48991" spans="1:2">
      <c r="A48991" s="1">
        <v>2080100472905</v>
      </c>
      <c r="B48991" t="s">
        <v>46175</v>
      </c>
    </row>
    <row r="48992" spans="1:2">
      <c r="A48992" s="1">
        <v>2080100472912</v>
      </c>
      <c r="B48992" t="s">
        <v>46176</v>
      </c>
    </row>
    <row r="48993" spans="1:2">
      <c r="A48993" s="1">
        <v>2080100472929</v>
      </c>
      <c r="B48993" t="s">
        <v>46177</v>
      </c>
    </row>
    <row r="48994" spans="1:2">
      <c r="A48994" s="1">
        <v>2080100472936</v>
      </c>
      <c r="B48994" t="s">
        <v>46178</v>
      </c>
    </row>
    <row r="48995" spans="1:2">
      <c r="A48995" s="1">
        <v>2080100472943</v>
      </c>
      <c r="B48995" t="s">
        <v>46179</v>
      </c>
    </row>
    <row r="48996" spans="1:2">
      <c r="A48996" s="1">
        <v>2080100472950</v>
      </c>
      <c r="B48996" t="s">
        <v>46180</v>
      </c>
    </row>
    <row r="48997" spans="1:2">
      <c r="A48997" s="1">
        <v>2080100472967</v>
      </c>
      <c r="B48997" t="s">
        <v>46181</v>
      </c>
    </row>
    <row r="48998" spans="1:2">
      <c r="A48998" s="1">
        <v>2080100472974</v>
      </c>
      <c r="B48998" t="s">
        <v>46182</v>
      </c>
    </row>
    <row r="48999" spans="1:2">
      <c r="A48999" s="1">
        <v>2080100472981</v>
      </c>
      <c r="B48999" t="s">
        <v>46183</v>
      </c>
    </row>
    <row r="49000" spans="1:2">
      <c r="A49000" s="1">
        <v>2080100472998</v>
      </c>
      <c r="B49000" t="s">
        <v>46184</v>
      </c>
    </row>
    <row r="49001" spans="1:2">
      <c r="A49001" s="1">
        <v>2080100473001</v>
      </c>
      <c r="B49001" t="s">
        <v>46185</v>
      </c>
    </row>
    <row r="49002" spans="1:2">
      <c r="A49002" s="1">
        <v>2080100473018</v>
      </c>
      <c r="B49002" t="s">
        <v>46186</v>
      </c>
    </row>
    <row r="49003" spans="1:2">
      <c r="A49003" s="1">
        <v>2080100473025</v>
      </c>
      <c r="B49003" t="s">
        <v>46187</v>
      </c>
    </row>
    <row r="49004" spans="1:2">
      <c r="A49004" s="1">
        <v>2080100473032</v>
      </c>
      <c r="B49004" t="s">
        <v>46188</v>
      </c>
    </row>
    <row r="49005" spans="1:2">
      <c r="A49005" s="1">
        <v>2080100473049</v>
      </c>
      <c r="B49005" t="s">
        <v>46189</v>
      </c>
    </row>
    <row r="49006" spans="1:2">
      <c r="A49006" s="1">
        <v>2080100473056</v>
      </c>
      <c r="B49006" t="s">
        <v>46190</v>
      </c>
    </row>
    <row r="49007" spans="1:2">
      <c r="A49007" s="1">
        <v>2080100473063</v>
      </c>
      <c r="B49007" t="s">
        <v>46191</v>
      </c>
    </row>
    <row r="49008" spans="1:2">
      <c r="A49008" s="1">
        <v>2080100473070</v>
      </c>
      <c r="B49008" t="s">
        <v>46192</v>
      </c>
    </row>
    <row r="49009" spans="1:2">
      <c r="A49009" s="1">
        <v>2080100473087</v>
      </c>
      <c r="B49009" t="s">
        <v>46193</v>
      </c>
    </row>
    <row r="49010" spans="1:2">
      <c r="A49010" s="1">
        <v>2080100473100</v>
      </c>
      <c r="B49010" t="s">
        <v>46194</v>
      </c>
    </row>
    <row r="49011" spans="1:2">
      <c r="A49011" s="1">
        <v>2080100473124</v>
      </c>
      <c r="B49011" t="s">
        <v>46195</v>
      </c>
    </row>
    <row r="49012" spans="1:2">
      <c r="A49012" s="1">
        <v>2080100473131</v>
      </c>
      <c r="B49012" t="s">
        <v>46196</v>
      </c>
    </row>
    <row r="49013" spans="1:2">
      <c r="A49013" s="1">
        <v>2080100473148</v>
      </c>
      <c r="B49013" t="s">
        <v>46197</v>
      </c>
    </row>
    <row r="49014" spans="1:2">
      <c r="A49014" s="1">
        <v>2080100473155</v>
      </c>
      <c r="B49014" t="s">
        <v>46198</v>
      </c>
    </row>
    <row r="49015" spans="1:2">
      <c r="A49015" s="1">
        <v>2080100473162</v>
      </c>
      <c r="B49015" t="s">
        <v>46199</v>
      </c>
    </row>
    <row r="49016" spans="1:2">
      <c r="A49016" s="1">
        <v>2080100473179</v>
      </c>
      <c r="B49016" t="s">
        <v>46200</v>
      </c>
    </row>
    <row r="49017" spans="1:2">
      <c r="A49017" s="1">
        <v>2080100473407</v>
      </c>
      <c r="B49017" t="s">
        <v>46201</v>
      </c>
    </row>
    <row r="49018" spans="1:2">
      <c r="A49018" s="1">
        <v>2080100473414</v>
      </c>
      <c r="B49018" t="s">
        <v>46202</v>
      </c>
    </row>
    <row r="49019" spans="1:2">
      <c r="A49019" s="1">
        <v>2080100473865</v>
      </c>
      <c r="B49019" t="s">
        <v>46203</v>
      </c>
    </row>
    <row r="49020" spans="1:2">
      <c r="A49020" s="1">
        <v>2080100473872</v>
      </c>
      <c r="B49020" t="s">
        <v>46204</v>
      </c>
    </row>
    <row r="49021" spans="1:2">
      <c r="A49021" s="1">
        <v>2080100473889</v>
      </c>
      <c r="B49021" t="s">
        <v>46205</v>
      </c>
    </row>
    <row r="49022" spans="1:2">
      <c r="A49022" s="1">
        <v>2080100473896</v>
      </c>
      <c r="B49022" t="s">
        <v>46206</v>
      </c>
    </row>
    <row r="49023" spans="1:2">
      <c r="A49023" s="1">
        <v>2080100473926</v>
      </c>
      <c r="B49023" t="s">
        <v>46207</v>
      </c>
    </row>
    <row r="49024" spans="1:2">
      <c r="A49024" s="1">
        <v>2080100473933</v>
      </c>
      <c r="B49024" t="s">
        <v>46208</v>
      </c>
    </row>
    <row r="49025" spans="1:2">
      <c r="A49025" s="1">
        <v>2080100473940</v>
      </c>
      <c r="B49025" t="s">
        <v>46209</v>
      </c>
    </row>
    <row r="49026" spans="1:2">
      <c r="A49026" s="1">
        <v>2080100473964</v>
      </c>
      <c r="B49026" t="s">
        <v>46210</v>
      </c>
    </row>
    <row r="49027" spans="1:2">
      <c r="A49027" s="1">
        <v>2080100473988</v>
      </c>
      <c r="B49027" t="s">
        <v>46211</v>
      </c>
    </row>
    <row r="49028" spans="1:2">
      <c r="A49028" s="1">
        <v>2080100474008</v>
      </c>
      <c r="B49028" t="s">
        <v>46212</v>
      </c>
    </row>
    <row r="49029" spans="1:2">
      <c r="A49029" s="1">
        <v>2080100474015</v>
      </c>
      <c r="B49029" t="s">
        <v>46213</v>
      </c>
    </row>
    <row r="49030" spans="1:2">
      <c r="A49030" s="1">
        <v>2080100474022</v>
      </c>
      <c r="B49030" t="s">
        <v>46214</v>
      </c>
    </row>
    <row r="49031" spans="1:2">
      <c r="A49031" s="1">
        <v>2080100474046</v>
      </c>
      <c r="B49031" t="s">
        <v>46215</v>
      </c>
    </row>
    <row r="49032" spans="1:2">
      <c r="A49032" s="1">
        <v>2080100474053</v>
      </c>
      <c r="B49032" t="s">
        <v>46216</v>
      </c>
    </row>
    <row r="49033" spans="1:2">
      <c r="A49033" s="1">
        <v>2080100474060</v>
      </c>
      <c r="B49033" t="s">
        <v>46217</v>
      </c>
    </row>
    <row r="49034" spans="1:2">
      <c r="A49034" s="1">
        <v>2080100474077</v>
      </c>
      <c r="B49034" t="s">
        <v>46218</v>
      </c>
    </row>
    <row r="49035" spans="1:2">
      <c r="A49035" s="1">
        <v>2080100474084</v>
      </c>
      <c r="B49035" t="s">
        <v>46219</v>
      </c>
    </row>
    <row r="49036" spans="1:2">
      <c r="A49036" s="1">
        <v>2080100474091</v>
      </c>
      <c r="B49036" t="s">
        <v>46220</v>
      </c>
    </row>
    <row r="49037" spans="1:2">
      <c r="A49037" s="1">
        <v>2080100474107</v>
      </c>
      <c r="B49037" t="s">
        <v>46221</v>
      </c>
    </row>
    <row r="49038" spans="1:2">
      <c r="A49038" s="1">
        <v>2080100474114</v>
      </c>
      <c r="B49038" t="s">
        <v>46222</v>
      </c>
    </row>
    <row r="49039" spans="1:2">
      <c r="A49039" s="1">
        <v>2080100474527</v>
      </c>
      <c r="B49039" t="s">
        <v>46223</v>
      </c>
    </row>
    <row r="49040" spans="1:2">
      <c r="A49040" s="1">
        <v>2080100474534</v>
      </c>
      <c r="B49040" t="s">
        <v>46224</v>
      </c>
    </row>
    <row r="49041" spans="1:2">
      <c r="A49041" s="1">
        <v>2080100474541</v>
      </c>
      <c r="B49041" t="s">
        <v>46225</v>
      </c>
    </row>
    <row r="49042" spans="1:2">
      <c r="A49042" s="1">
        <v>2080100474558</v>
      </c>
      <c r="B49042" t="s">
        <v>46226</v>
      </c>
    </row>
    <row r="49043" spans="1:2">
      <c r="A49043" s="1">
        <v>2080100474565</v>
      </c>
      <c r="B49043" t="s">
        <v>46227</v>
      </c>
    </row>
    <row r="49044" spans="1:2">
      <c r="A49044" s="1">
        <v>2080100474589</v>
      </c>
      <c r="B49044" t="s">
        <v>46228</v>
      </c>
    </row>
    <row r="49045" spans="1:2">
      <c r="A49045" s="1">
        <v>2080100474596</v>
      </c>
      <c r="B49045" t="s">
        <v>46229</v>
      </c>
    </row>
    <row r="49046" spans="1:2">
      <c r="A49046" s="1">
        <v>2080100474602</v>
      </c>
      <c r="B49046" t="s">
        <v>46230</v>
      </c>
    </row>
    <row r="49047" spans="1:2">
      <c r="A49047" s="1">
        <v>2080100474619</v>
      </c>
      <c r="B49047" t="s">
        <v>46231</v>
      </c>
    </row>
    <row r="49048" spans="1:2">
      <c r="A49048" s="1">
        <v>2080100474626</v>
      </c>
      <c r="B49048" t="s">
        <v>46232</v>
      </c>
    </row>
    <row r="49049" spans="1:2">
      <c r="A49049" s="1">
        <v>2080100474633</v>
      </c>
      <c r="B49049" t="s">
        <v>46233</v>
      </c>
    </row>
    <row r="49050" spans="1:2">
      <c r="A49050" s="1">
        <v>2080100474640</v>
      </c>
      <c r="B49050" t="s">
        <v>46234</v>
      </c>
    </row>
    <row r="49051" spans="1:2">
      <c r="A49051" s="1">
        <v>2080100474701</v>
      </c>
      <c r="B49051" t="s">
        <v>46235</v>
      </c>
    </row>
    <row r="49052" spans="1:2">
      <c r="A49052" s="1">
        <v>2080100474725</v>
      </c>
      <c r="B49052" t="s">
        <v>46236</v>
      </c>
    </row>
    <row r="49053" spans="1:2">
      <c r="A49053" s="1">
        <v>2080100474732</v>
      </c>
      <c r="B49053" t="s">
        <v>46237</v>
      </c>
    </row>
    <row r="49054" spans="1:2">
      <c r="A49054" s="1">
        <v>2080100474749</v>
      </c>
      <c r="B49054" t="s">
        <v>46238</v>
      </c>
    </row>
    <row r="49055" spans="1:2">
      <c r="A49055" s="1">
        <v>2080100474879</v>
      </c>
      <c r="B49055" t="s">
        <v>46239</v>
      </c>
    </row>
    <row r="49056" spans="1:2">
      <c r="A49056" s="1">
        <v>2080100474886</v>
      </c>
      <c r="B49056" t="s">
        <v>46240</v>
      </c>
    </row>
    <row r="49057" spans="1:2">
      <c r="A49057" s="1">
        <v>2080100475135</v>
      </c>
      <c r="B49057" t="s">
        <v>46241</v>
      </c>
    </row>
    <row r="49058" spans="1:2">
      <c r="A49058" s="1">
        <v>2080100475562</v>
      </c>
      <c r="B49058" t="s">
        <v>46242</v>
      </c>
    </row>
    <row r="49059" spans="1:2">
      <c r="A49059" s="1">
        <v>2080100475739</v>
      </c>
      <c r="B49059" t="s">
        <v>46243</v>
      </c>
    </row>
    <row r="49060" spans="1:2">
      <c r="A49060" s="1">
        <v>2080100475746</v>
      </c>
      <c r="B49060" t="s">
        <v>46244</v>
      </c>
    </row>
    <row r="49061" spans="1:2">
      <c r="A49061" s="1">
        <v>2080100475753</v>
      </c>
      <c r="B49061" t="s">
        <v>46245</v>
      </c>
    </row>
    <row r="49062" spans="1:2">
      <c r="A49062" s="1">
        <v>2080100475760</v>
      </c>
      <c r="B49062" t="s">
        <v>46246</v>
      </c>
    </row>
    <row r="49063" spans="1:2">
      <c r="A49063" s="1">
        <v>2080100475777</v>
      </c>
      <c r="B49063" t="s">
        <v>46247</v>
      </c>
    </row>
    <row r="49064" spans="1:2">
      <c r="A49064" s="1">
        <v>2080100475784</v>
      </c>
      <c r="B49064" t="s">
        <v>46248</v>
      </c>
    </row>
    <row r="49065" spans="1:2">
      <c r="A49065" s="1">
        <v>2080100475944</v>
      </c>
      <c r="B49065" t="s">
        <v>46249</v>
      </c>
    </row>
    <row r="49066" spans="1:2">
      <c r="A49066" s="1">
        <v>2080100475951</v>
      </c>
      <c r="B49066" t="s">
        <v>46250</v>
      </c>
    </row>
    <row r="49067" spans="1:2">
      <c r="A49067" s="1">
        <v>2080100475975</v>
      </c>
      <c r="B49067" t="s">
        <v>46251</v>
      </c>
    </row>
    <row r="49068" spans="1:2">
      <c r="A49068" s="1">
        <v>2080100475982</v>
      </c>
      <c r="B49068" t="s">
        <v>46252</v>
      </c>
    </row>
    <row r="49069" spans="1:2">
      <c r="A49069" s="1">
        <v>2080100475999</v>
      </c>
      <c r="B49069" t="s">
        <v>46253</v>
      </c>
    </row>
    <row r="49070" spans="1:2">
      <c r="A49070" s="1">
        <v>2080100476019</v>
      </c>
      <c r="B49070" t="s">
        <v>46254</v>
      </c>
    </row>
    <row r="49071" spans="1:2">
      <c r="A49071" s="1">
        <v>2080100476033</v>
      </c>
      <c r="B49071" t="s">
        <v>46255</v>
      </c>
    </row>
    <row r="49072" spans="1:2">
      <c r="A49072" s="1">
        <v>2080100476040</v>
      </c>
      <c r="B49072" t="s">
        <v>46256</v>
      </c>
    </row>
    <row r="49073" spans="1:2">
      <c r="A49073" s="1">
        <v>2080100476057</v>
      </c>
      <c r="B49073" t="s">
        <v>46257</v>
      </c>
    </row>
    <row r="49074" spans="1:2">
      <c r="A49074" s="1">
        <v>2080100476064</v>
      </c>
      <c r="B49074" t="s">
        <v>46258</v>
      </c>
    </row>
    <row r="49075" spans="1:2">
      <c r="A49075" s="1">
        <v>2080100476071</v>
      </c>
      <c r="B49075" t="s">
        <v>46259</v>
      </c>
    </row>
    <row r="49076" spans="1:2">
      <c r="A49076" s="1">
        <v>2080100476088</v>
      </c>
      <c r="B49076" t="s">
        <v>46260</v>
      </c>
    </row>
    <row r="49077" spans="1:2">
      <c r="A49077" s="1">
        <v>2080100476460</v>
      </c>
      <c r="B49077" t="s">
        <v>46261</v>
      </c>
    </row>
    <row r="49078" spans="1:2">
      <c r="A49078" s="1">
        <v>2080100476477</v>
      </c>
      <c r="B49078" t="s">
        <v>46262</v>
      </c>
    </row>
    <row r="49079" spans="1:2">
      <c r="A49079" s="1">
        <v>2080100476507</v>
      </c>
      <c r="B49079" t="s">
        <v>46263</v>
      </c>
    </row>
    <row r="49080" spans="1:2">
      <c r="A49080" s="1">
        <v>2080100476514</v>
      </c>
      <c r="B49080" t="s">
        <v>46264</v>
      </c>
    </row>
    <row r="49081" spans="1:2">
      <c r="A49081" s="1">
        <v>2080100476521</v>
      </c>
      <c r="B49081" t="s">
        <v>46265</v>
      </c>
    </row>
    <row r="49082" spans="1:2">
      <c r="A49082" s="1">
        <v>2080100476538</v>
      </c>
      <c r="B49082" t="s">
        <v>46266</v>
      </c>
    </row>
    <row r="49083" spans="1:2">
      <c r="A49083" s="1">
        <v>2080100476545</v>
      </c>
      <c r="B49083" t="s">
        <v>46267</v>
      </c>
    </row>
    <row r="49084" spans="1:2">
      <c r="A49084" s="1">
        <v>2080100476552</v>
      </c>
      <c r="B49084" t="s">
        <v>46268</v>
      </c>
    </row>
    <row r="49085" spans="1:2">
      <c r="A49085" s="1">
        <v>2080100476569</v>
      </c>
      <c r="B49085" t="s">
        <v>46269</v>
      </c>
    </row>
    <row r="49086" spans="1:2">
      <c r="A49086" s="1">
        <v>2080100476576</v>
      </c>
      <c r="B49086" t="s">
        <v>46270</v>
      </c>
    </row>
    <row r="49087" spans="1:2">
      <c r="A49087" s="1">
        <v>2080100476583</v>
      </c>
      <c r="B49087" t="s">
        <v>46271</v>
      </c>
    </row>
    <row r="49088" spans="1:2">
      <c r="A49088" s="1">
        <v>2080100476590</v>
      </c>
      <c r="B49088" t="s">
        <v>46272</v>
      </c>
    </row>
    <row r="49089" spans="1:2">
      <c r="A49089" s="1">
        <v>2080100476606</v>
      </c>
      <c r="B49089" t="s">
        <v>46273</v>
      </c>
    </row>
    <row r="49090" spans="1:2">
      <c r="A49090" s="1">
        <v>2080100476613</v>
      </c>
      <c r="B49090" t="s">
        <v>46274</v>
      </c>
    </row>
    <row r="49091" spans="1:2">
      <c r="A49091" s="1">
        <v>2080100476620</v>
      </c>
      <c r="B49091" t="s">
        <v>46275</v>
      </c>
    </row>
    <row r="49092" spans="1:2">
      <c r="A49092" s="1">
        <v>2080100476637</v>
      </c>
      <c r="B49092" t="s">
        <v>46276</v>
      </c>
    </row>
    <row r="49093" spans="1:2">
      <c r="A49093" s="1">
        <v>2080100476644</v>
      </c>
      <c r="B49093" t="s">
        <v>46277</v>
      </c>
    </row>
    <row r="49094" spans="1:2">
      <c r="A49094" s="1">
        <v>2080100476651</v>
      </c>
      <c r="B49094" t="s">
        <v>46278</v>
      </c>
    </row>
    <row r="49095" spans="1:2">
      <c r="A49095" s="1">
        <v>2080100476668</v>
      </c>
      <c r="B49095" t="s">
        <v>46279</v>
      </c>
    </row>
    <row r="49096" spans="1:2">
      <c r="A49096" s="1">
        <v>2080100476675</v>
      </c>
      <c r="B49096" t="s">
        <v>46280</v>
      </c>
    </row>
    <row r="49097" spans="1:2">
      <c r="A49097" s="1">
        <v>2080100477078</v>
      </c>
      <c r="B49097" t="e">
        <f>+T-SEALANT Z-BOND METAL ROOF &amp; GUTTER</f>
        <v>#NAME?</v>
      </c>
    </row>
    <row r="49098" spans="1:2">
      <c r="A49098" s="1">
        <v>2080100477085</v>
      </c>
      <c r="B49098" t="s">
        <v>46281</v>
      </c>
    </row>
    <row r="49099" spans="1:2">
      <c r="A49099" s="1">
        <v>2080100477092</v>
      </c>
      <c r="B49099" t="s">
        <v>46282</v>
      </c>
    </row>
    <row r="49100" spans="1:2">
      <c r="A49100" s="1">
        <v>2080100477108</v>
      </c>
      <c r="B49100" t="s">
        <v>46283</v>
      </c>
    </row>
    <row r="49101" spans="1:2">
      <c r="A49101" s="1">
        <v>2080100477115</v>
      </c>
      <c r="B49101" t="s">
        <v>46284</v>
      </c>
    </row>
    <row r="49102" spans="1:2">
      <c r="A49102" s="1">
        <v>2080100477122</v>
      </c>
      <c r="B49102" t="s">
        <v>46285</v>
      </c>
    </row>
    <row r="49103" spans="1:2">
      <c r="A49103" s="1">
        <v>2080100477139</v>
      </c>
      <c r="B49103" t="s">
        <v>46286</v>
      </c>
    </row>
    <row r="49104" spans="1:2">
      <c r="A49104" s="1">
        <v>2080100477160</v>
      </c>
      <c r="B49104" t="s">
        <v>46287</v>
      </c>
    </row>
    <row r="49105" spans="1:2">
      <c r="A49105" s="1">
        <v>2080100477337</v>
      </c>
      <c r="B49105" t="s">
        <v>46288</v>
      </c>
    </row>
    <row r="49106" spans="1:2">
      <c r="A49106" s="1">
        <v>2080100478242</v>
      </c>
      <c r="B49106" t="s">
        <v>46289</v>
      </c>
    </row>
    <row r="49107" spans="1:2">
      <c r="A49107" s="1">
        <v>2080100478259</v>
      </c>
      <c r="B49107" t="s">
        <v>46290</v>
      </c>
    </row>
    <row r="49108" spans="1:2">
      <c r="A49108" s="1">
        <v>2080100478266</v>
      </c>
      <c r="B49108" t="s">
        <v>46291</v>
      </c>
    </row>
    <row r="49109" spans="1:2">
      <c r="A49109" s="1">
        <v>2080100478273</v>
      </c>
      <c r="B49109" t="s">
        <v>46292</v>
      </c>
    </row>
    <row r="49110" spans="1:2">
      <c r="A49110" s="1">
        <v>2080100478280</v>
      </c>
      <c r="B49110" t="s">
        <v>46293</v>
      </c>
    </row>
    <row r="49111" spans="1:2">
      <c r="A49111" s="1">
        <v>2080100478297</v>
      </c>
      <c r="B49111" t="s">
        <v>46294</v>
      </c>
    </row>
    <row r="49112" spans="1:2">
      <c r="A49112" s="1">
        <v>2080100478303</v>
      </c>
      <c r="B49112" t="s">
        <v>46295</v>
      </c>
    </row>
    <row r="49113" spans="1:2">
      <c r="A49113" s="1">
        <v>2080100478310</v>
      </c>
      <c r="B49113" t="s">
        <v>46296</v>
      </c>
    </row>
    <row r="49114" spans="1:2">
      <c r="A49114" s="1">
        <v>2080100478327</v>
      </c>
      <c r="B49114" t="s">
        <v>46297</v>
      </c>
    </row>
    <row r="49115" spans="1:2">
      <c r="A49115" s="1">
        <v>2080100478334</v>
      </c>
      <c r="B49115" t="s">
        <v>46298</v>
      </c>
    </row>
    <row r="49116" spans="1:2">
      <c r="A49116" s="1">
        <v>2080100478341</v>
      </c>
      <c r="B49116" t="s">
        <v>46299</v>
      </c>
    </row>
    <row r="49117" spans="1:2">
      <c r="A49117" s="1">
        <v>2080100478358</v>
      </c>
      <c r="B49117" t="s">
        <v>46300</v>
      </c>
    </row>
    <row r="49118" spans="1:2">
      <c r="A49118" s="1">
        <v>2080100478365</v>
      </c>
      <c r="B49118" t="s">
        <v>46301</v>
      </c>
    </row>
    <row r="49119" spans="1:2">
      <c r="A49119" s="1">
        <v>2080100478372</v>
      </c>
      <c r="B49119" t="s">
        <v>46302</v>
      </c>
    </row>
    <row r="49120" spans="1:2">
      <c r="A49120" s="1">
        <v>2080100478389</v>
      </c>
      <c r="B49120" t="s">
        <v>46303</v>
      </c>
    </row>
    <row r="49121" spans="1:2">
      <c r="A49121" s="1">
        <v>2080100478402</v>
      </c>
      <c r="B49121" t="s">
        <v>46304</v>
      </c>
    </row>
    <row r="49122" spans="1:2">
      <c r="A49122" s="1">
        <v>2080100478419</v>
      </c>
      <c r="B49122" t="s">
        <v>46305</v>
      </c>
    </row>
    <row r="49123" spans="1:2">
      <c r="A49123" s="1">
        <v>2080100478426</v>
      </c>
      <c r="B49123" t="s">
        <v>46306</v>
      </c>
    </row>
    <row r="49124" spans="1:2">
      <c r="A49124" s="1">
        <v>2080100478433</v>
      </c>
      <c r="B49124" t="s">
        <v>46307</v>
      </c>
    </row>
    <row r="49125" spans="1:2">
      <c r="A49125" s="1">
        <v>2080100479935</v>
      </c>
      <c r="B49125" t="s">
        <v>46308</v>
      </c>
    </row>
    <row r="49126" spans="1:2">
      <c r="A49126" s="1">
        <v>2080100479966</v>
      </c>
      <c r="B49126" t="s">
        <v>46309</v>
      </c>
    </row>
    <row r="49127" spans="1:2">
      <c r="A49127" s="1">
        <v>2080100479980</v>
      </c>
      <c r="B49127" t="s">
        <v>46310</v>
      </c>
    </row>
    <row r="49128" spans="1:2">
      <c r="A49128" s="1">
        <v>2080100479997</v>
      </c>
      <c r="B49128" t="s">
        <v>46311</v>
      </c>
    </row>
    <row r="49129" spans="1:2">
      <c r="A49129" s="1">
        <v>2080100480030</v>
      </c>
      <c r="B49129" t="s">
        <v>46312</v>
      </c>
    </row>
    <row r="49130" spans="1:2">
      <c r="A49130" s="1">
        <v>2080100480047</v>
      </c>
      <c r="B49130" t="s">
        <v>46313</v>
      </c>
    </row>
    <row r="49131" spans="1:2">
      <c r="A49131" s="1">
        <v>2080100480054</v>
      </c>
      <c r="B49131" t="s">
        <v>46314</v>
      </c>
    </row>
    <row r="49132" spans="1:2">
      <c r="A49132" s="1">
        <v>2080100480061</v>
      </c>
      <c r="B49132" t="s">
        <v>46315</v>
      </c>
    </row>
    <row r="49133" spans="1:2">
      <c r="A49133" s="1">
        <v>2080100480078</v>
      </c>
      <c r="B49133" t="e">
        <f>+T-MIRROR WATERTEC AX1022 ALMOND</f>
        <v>#NAME?</v>
      </c>
    </row>
    <row r="49134" spans="1:2">
      <c r="A49134" s="1">
        <v>2080100480085</v>
      </c>
      <c r="B49134" t="e">
        <f>+T-MIRROR WATERTEC AX1022 APRICOT</f>
        <v>#NAME?</v>
      </c>
    </row>
    <row r="49135" spans="1:2">
      <c r="A49135" s="1">
        <v>2080100480092</v>
      </c>
      <c r="B49135" t="e">
        <f>+T-MIRROR WATERTEC AX1022 WHITE</f>
        <v>#NAME?</v>
      </c>
    </row>
    <row r="49136" spans="1:2">
      <c r="A49136" s="1">
        <v>2080100480108</v>
      </c>
      <c r="B49136" t="e">
        <f>+T-MIRROR WATERTEC AX1022 BURGUNDY</f>
        <v>#NAME?</v>
      </c>
    </row>
    <row r="49137" spans="1:2">
      <c r="A49137" s="1">
        <v>2080100480115</v>
      </c>
      <c r="B49137" t="e">
        <f>+T-MIRROR WATERTEC AX1022 GRAY</f>
        <v>#NAME?</v>
      </c>
    </row>
    <row r="49138" spans="1:2">
      <c r="A49138" s="1">
        <v>2080100480122</v>
      </c>
      <c r="B49138" t="s">
        <v>46316</v>
      </c>
    </row>
    <row r="49139" spans="1:2">
      <c r="A49139" s="1">
        <v>2080100480139</v>
      </c>
      <c r="B49139" t="s">
        <v>46317</v>
      </c>
    </row>
    <row r="49140" spans="1:2">
      <c r="A49140" s="1">
        <v>2080100480146</v>
      </c>
      <c r="B49140" t="s">
        <v>46318</v>
      </c>
    </row>
    <row r="49141" spans="1:2">
      <c r="A49141" s="1">
        <v>2080100480160</v>
      </c>
      <c r="B49141" t="s">
        <v>46319</v>
      </c>
    </row>
    <row r="49142" spans="1:2">
      <c r="A49142" s="1">
        <v>2080100480177</v>
      </c>
      <c r="B49142" t="e">
        <f>+T-BIDET WATERTEC FBD-GY101 WHITE</f>
        <v>#NAME?</v>
      </c>
    </row>
    <row r="49143" spans="1:2">
      <c r="A49143" s="1">
        <v>2080100480184</v>
      </c>
      <c r="B49143" t="e">
        <f>+T-BIDET WATERTEC FBD-GY102 ALMOND</f>
        <v>#NAME?</v>
      </c>
    </row>
    <row r="49144" spans="1:2">
      <c r="A49144" s="1">
        <v>2080100480191</v>
      </c>
      <c r="B49144" t="e">
        <f>+T-BIDET WATERTEC FBD-GY102 APRICOT</f>
        <v>#NAME?</v>
      </c>
    </row>
    <row r="49145" spans="1:2">
      <c r="A49145" s="1">
        <v>2080100480207</v>
      </c>
      <c r="B49145" t="e">
        <f>+T-BIDET WATERTEC FBD-GY102 BURGUNDY</f>
        <v>#NAME?</v>
      </c>
    </row>
    <row r="49146" spans="1:2">
      <c r="A49146" s="1">
        <v>2080100480214</v>
      </c>
      <c r="B49146" t="s">
        <v>46320</v>
      </c>
    </row>
    <row r="49147" spans="1:2">
      <c r="A49147" s="1">
        <v>2080100480221</v>
      </c>
      <c r="B49147" t="e">
        <f>+T-TOILET ROLL HOLDER WATERTEC BA1028P APRICOT</f>
        <v>#NAME?</v>
      </c>
    </row>
    <row r="49148" spans="1:2">
      <c r="A49148" s="1">
        <v>2080100480238</v>
      </c>
      <c r="B49148" t="s">
        <v>46321</v>
      </c>
    </row>
    <row r="49149" spans="1:2">
      <c r="A49149" s="1">
        <v>2080100480245</v>
      </c>
      <c r="B49149" t="e">
        <f>+T-BIDET WATERTEC FBD-GY102 WHITE</f>
        <v>#NAME?</v>
      </c>
    </row>
    <row r="49150" spans="1:2">
      <c r="A49150" s="1">
        <v>2080100480252</v>
      </c>
      <c r="B49150" t="e">
        <f>+T-FAUCET WATERTEC FPT-RY103-SL WHITE</f>
        <v>#NAME?</v>
      </c>
    </row>
    <row r="49151" spans="1:2">
      <c r="A49151" s="1">
        <v>2080100480269</v>
      </c>
      <c r="B49151" t="e">
        <f>+T-FAUCET WATERTEC FPT-SP103-SL WHITE</f>
        <v>#NAME?</v>
      </c>
    </row>
    <row r="49152" spans="1:2">
      <c r="A49152" s="1">
        <v>2080100480276</v>
      </c>
      <c r="B49152" t="e">
        <f>+T-FAUCET WATERTEC FPT-BY301-TWB M7 BURGUNDY</f>
        <v>#NAME?</v>
      </c>
    </row>
    <row r="49153" spans="1:2">
      <c r="A49153" s="1">
        <v>2080100480290</v>
      </c>
      <c r="B49153" t="e">
        <f>+T-FAUCET WATERTEC FPT-BY301-TWB M7 C.WHITE</f>
        <v>#NAME?</v>
      </c>
    </row>
    <row r="49154" spans="1:2">
      <c r="A49154" s="1">
        <v>2080100480306</v>
      </c>
      <c r="B49154" t="e">
        <f>+T-FAUCET WATERTEC FPT-BY301-TWB M7 F.WHITE</f>
        <v>#NAME?</v>
      </c>
    </row>
    <row r="49155" spans="1:2">
      <c r="A49155" s="1">
        <v>2080100480313</v>
      </c>
      <c r="B49155" t="e">
        <f>+T-FAUCET WATERTEC FPT-BY301-TWB M7 GREY</f>
        <v>#NAME?</v>
      </c>
    </row>
    <row r="49156" spans="1:2">
      <c r="A49156" s="1">
        <v>2080100480320</v>
      </c>
      <c r="B49156" t="e">
        <f>+T-FAUCET WATERTEC FPT-BY301-TWB M7 L.BLUE</f>
        <v>#NAME?</v>
      </c>
    </row>
    <row r="49157" spans="1:2">
      <c r="A49157" s="1">
        <v>2080100480337</v>
      </c>
      <c r="B49157" t="e">
        <f>+T-FAUCET WATERTEC FPT-BY301-TWB M7 PINK</f>
        <v>#NAME?</v>
      </c>
    </row>
    <row r="49158" spans="1:2">
      <c r="A49158" s="1">
        <v>2080100480344</v>
      </c>
      <c r="B49158" t="s">
        <v>46322</v>
      </c>
    </row>
    <row r="49159" spans="1:2">
      <c r="A49159" s="1">
        <v>2080100480351</v>
      </c>
      <c r="B49159" t="e">
        <f>+T-FAUCET WATERTEC FPT-BY301-TWB M7 A.POLISHED</f>
        <v>#NAME?</v>
      </c>
    </row>
    <row r="49160" spans="1:2">
      <c r="A49160" s="1">
        <v>2080100480368</v>
      </c>
      <c r="B49160" t="s">
        <v>46323</v>
      </c>
    </row>
    <row r="49161" spans="1:2">
      <c r="A49161" s="1">
        <v>2080100480375</v>
      </c>
      <c r="B49161" t="e">
        <f>+T-FAUCET WATERTEC FPM-WY201-WX WHITE/CHROME</f>
        <v>#NAME?</v>
      </c>
    </row>
    <row r="49162" spans="1:2">
      <c r="A49162" s="1">
        <v>2080100480382</v>
      </c>
      <c r="B49162" t="e">
        <f>+T-FAUCET WATERTEC FPM-XP201-WX CHROME/GOLD</f>
        <v>#NAME?</v>
      </c>
    </row>
    <row r="49163" spans="1:2">
      <c r="A49163" s="1">
        <v>2080100480399</v>
      </c>
      <c r="B49163" t="e">
        <f>+T-FAUCET WATERTEC FPM-XP201-WX WHITE/CHROME</f>
        <v>#NAME?</v>
      </c>
    </row>
    <row r="49164" spans="1:2">
      <c r="A49164" s="1">
        <v>2080100480405</v>
      </c>
      <c r="B49164" t="e">
        <f>+T-BIDET WATERTEC FBD-GY106-WL</f>
        <v>#NAME?</v>
      </c>
    </row>
    <row r="49165" spans="1:2">
      <c r="A49165" s="1">
        <v>2080100480412</v>
      </c>
      <c r="B49165" t="e">
        <f>+T-BIDET WATERTEC FBD-GY106-WL WHITE</f>
        <v>#NAME?</v>
      </c>
    </row>
    <row r="49166" spans="1:2">
      <c r="A49166" s="1">
        <v>2080100480429</v>
      </c>
      <c r="B49166" t="e">
        <f>+T-FAUCET WATERTEC FPT-#REF!-WL PT7R CHROME</f>
        <v>#NAME?</v>
      </c>
    </row>
    <row r="49167" spans="1:2">
      <c r="A49167" s="1">
        <v>2080100480436</v>
      </c>
      <c r="B49167" t="s">
        <v>46324</v>
      </c>
    </row>
    <row r="49168" spans="1:2">
      <c r="A49168" s="1">
        <v>2080100480443</v>
      </c>
      <c r="B49168" t="s">
        <v>46325</v>
      </c>
    </row>
    <row r="49169" spans="1:2">
      <c r="A49169" s="1">
        <v>2080100480450</v>
      </c>
      <c r="B49169" t="s">
        <v>46326</v>
      </c>
    </row>
    <row r="49170" spans="1:2">
      <c r="A49170" s="1">
        <v>2080100480467</v>
      </c>
      <c r="B49170" t="e">
        <f>+CBK-ROBE HOOK DANZE DZ-D41162CP</f>
        <v>#NAME?</v>
      </c>
    </row>
    <row r="49171" spans="1:2">
      <c r="A49171" s="1">
        <v>2080100480474</v>
      </c>
      <c r="B49171" t="e">
        <f>+CBK-ROBE HOOK DANZE DZ-D41172CP</f>
        <v>#NAME?</v>
      </c>
    </row>
    <row r="49172" spans="1:2">
      <c r="A49172" s="1">
        <v>2080100480481</v>
      </c>
      <c r="B49172" t="s">
        <v>46327</v>
      </c>
    </row>
    <row r="49173" spans="1:2">
      <c r="A49173" s="1">
        <v>2080100480498</v>
      </c>
      <c r="B49173" t="s">
        <v>46328</v>
      </c>
    </row>
    <row r="49174" spans="1:2">
      <c r="A49174" s="1">
        <v>2080100480504</v>
      </c>
      <c r="B49174" t="s">
        <v>46329</v>
      </c>
    </row>
    <row r="49175" spans="1:2">
      <c r="A49175" s="1">
        <v>2080100480511</v>
      </c>
      <c r="B49175" t="s">
        <v>46330</v>
      </c>
    </row>
    <row r="49176" spans="1:2">
      <c r="A49176" s="1">
        <v>2080100480528</v>
      </c>
      <c r="B49176" t="s">
        <v>46331</v>
      </c>
    </row>
    <row r="49177" spans="1:2">
      <c r="A49177" s="1">
        <v>2080100480535</v>
      </c>
      <c r="B49177" t="s">
        <v>46332</v>
      </c>
    </row>
    <row r="49178" spans="1:2">
      <c r="A49178" s="1">
        <v>2080100480542</v>
      </c>
      <c r="B49178" t="e">
        <f>+T-TOILET ROLL HOLDER BA1028P S.BLUE</f>
        <v>#NAME?</v>
      </c>
    </row>
    <row r="49179" spans="1:2">
      <c r="A49179" s="1">
        <v>2080100480559</v>
      </c>
      <c r="B49179" t="e">
        <f>+T-TOILET ROLL HOLDER BA1028P WHITE</f>
        <v>#NAME?</v>
      </c>
    </row>
    <row r="49180" spans="1:2">
      <c r="A49180" s="1">
        <v>2080100480566</v>
      </c>
      <c r="B49180" t="e">
        <f>+T-TOILET ROLL HOLDER WATERTEC BA1028P ALMOND</f>
        <v>#NAME?</v>
      </c>
    </row>
    <row r="49181" spans="1:2">
      <c r="A49181" s="1">
        <v>2080100480573</v>
      </c>
      <c r="B49181" t="e">
        <f>+T-TOILET ROLL HOLDER WATERTEC BA1028P L.BLUE</f>
        <v>#NAME?</v>
      </c>
    </row>
    <row r="49182" spans="1:2">
      <c r="A49182" s="1">
        <v>2080100480580</v>
      </c>
      <c r="B49182" t="e">
        <f>+T-TOILET ROLL HOLDER WATERTEC BA1028P L.GRN</f>
        <v>#NAME?</v>
      </c>
    </row>
    <row r="49183" spans="1:2">
      <c r="A49183" s="1">
        <v>2080100480597</v>
      </c>
      <c r="B49183" t="s">
        <v>46333</v>
      </c>
    </row>
    <row r="49184" spans="1:2">
      <c r="A49184" s="1">
        <v>2080100480603</v>
      </c>
      <c r="B49184" t="s">
        <v>46334</v>
      </c>
    </row>
    <row r="49185" spans="1:2">
      <c r="A49185" s="1">
        <v>2080100480610</v>
      </c>
      <c r="B49185" t="s">
        <v>46335</v>
      </c>
    </row>
    <row r="49186" spans="1:2">
      <c r="A49186" s="1">
        <v>2080100480627</v>
      </c>
      <c r="B49186" t="s">
        <v>46336</v>
      </c>
    </row>
    <row r="49187" spans="1:2">
      <c r="A49187" s="1">
        <v>2080100480634</v>
      </c>
      <c r="B49187" t="s">
        <v>46337</v>
      </c>
    </row>
    <row r="49188" spans="1:2">
      <c r="A49188" s="1">
        <v>2080100480641</v>
      </c>
      <c r="B49188" t="s">
        <v>46338</v>
      </c>
    </row>
    <row r="49189" spans="1:2">
      <c r="A49189" s="1">
        <v>2080100480658</v>
      </c>
      <c r="B49189" t="s">
        <v>46339</v>
      </c>
    </row>
    <row r="49190" spans="1:2">
      <c r="A49190" s="1">
        <v>2080100480665</v>
      </c>
      <c r="B49190" t="s">
        <v>46340</v>
      </c>
    </row>
    <row r="49191" spans="1:2">
      <c r="A49191" s="1">
        <v>2080100480672</v>
      </c>
      <c r="B49191" t="s">
        <v>46341</v>
      </c>
    </row>
    <row r="49192" spans="1:2">
      <c r="A49192" s="1">
        <v>2080100480689</v>
      </c>
      <c r="B49192" t="s">
        <v>46342</v>
      </c>
    </row>
    <row r="49193" spans="1:2">
      <c r="A49193" s="1">
        <v>2080100480696</v>
      </c>
      <c r="B49193" t="s">
        <v>46343</v>
      </c>
    </row>
    <row r="49194" spans="1:2">
      <c r="A49194" s="1">
        <v>2080100480702</v>
      </c>
      <c r="B49194" t="s">
        <v>46344</v>
      </c>
    </row>
    <row r="49195" spans="1:2">
      <c r="A49195" s="1">
        <v>2080100480719</v>
      </c>
      <c r="B49195" t="s">
        <v>46345</v>
      </c>
    </row>
    <row r="49196" spans="1:2">
      <c r="A49196" s="1">
        <v>2080100480726</v>
      </c>
      <c r="B49196" t="s">
        <v>46346</v>
      </c>
    </row>
    <row r="49197" spans="1:2">
      <c r="A49197" s="1">
        <v>2080100480733</v>
      </c>
      <c r="B49197" t="s">
        <v>46347</v>
      </c>
    </row>
    <row r="49198" spans="1:2">
      <c r="A49198" s="1">
        <v>2080100480757</v>
      </c>
      <c r="B49198" t="s">
        <v>46348</v>
      </c>
    </row>
    <row r="49199" spans="1:2">
      <c r="A49199" s="1">
        <v>2080100480764</v>
      </c>
      <c r="B49199" t="s">
        <v>46349</v>
      </c>
    </row>
    <row r="49200" spans="1:2">
      <c r="A49200" s="1">
        <v>2080100480788</v>
      </c>
      <c r="B49200" t="s">
        <v>46350</v>
      </c>
    </row>
    <row r="49201" spans="1:2">
      <c r="A49201" s="1">
        <v>2080100480801</v>
      </c>
      <c r="B49201" t="s">
        <v>46351</v>
      </c>
    </row>
    <row r="49202" spans="1:2">
      <c r="A49202" s="1">
        <v>2080100480825</v>
      </c>
      <c r="B49202" t="s">
        <v>46352</v>
      </c>
    </row>
    <row r="49203" spans="1:2">
      <c r="A49203" s="1">
        <v>2080100480863</v>
      </c>
      <c r="B49203" t="s">
        <v>46353</v>
      </c>
    </row>
    <row r="49204" spans="1:2">
      <c r="A49204" s="1">
        <v>2080100480870</v>
      </c>
      <c r="B49204" t="s">
        <v>46354</v>
      </c>
    </row>
    <row r="49205" spans="1:2">
      <c r="A49205" s="1">
        <v>2080100480887</v>
      </c>
      <c r="B49205" t="s">
        <v>46355</v>
      </c>
    </row>
    <row r="49206" spans="1:2">
      <c r="A49206" s="1">
        <v>2080100480894</v>
      </c>
      <c r="B49206" t="s">
        <v>46356</v>
      </c>
    </row>
    <row r="49207" spans="1:2">
      <c r="A49207" s="1">
        <v>2080100480917</v>
      </c>
      <c r="B49207" t="s">
        <v>46357</v>
      </c>
    </row>
    <row r="49208" spans="1:2">
      <c r="A49208" s="1">
        <v>2080100480924</v>
      </c>
      <c r="B49208" t="s">
        <v>46358</v>
      </c>
    </row>
    <row r="49209" spans="1:2">
      <c r="A49209" s="1">
        <v>2080100480931</v>
      </c>
      <c r="B49209" t="s">
        <v>46359</v>
      </c>
    </row>
    <row r="49210" spans="1:2">
      <c r="A49210" s="1">
        <v>2080100480948</v>
      </c>
      <c r="B49210" t="s">
        <v>46360</v>
      </c>
    </row>
    <row r="49211" spans="1:2">
      <c r="A49211" s="1">
        <v>2080100480955</v>
      </c>
      <c r="B49211" t="s">
        <v>46361</v>
      </c>
    </row>
    <row r="49212" spans="1:2">
      <c r="A49212" s="1">
        <v>2080100480962</v>
      </c>
      <c r="B49212" t="s">
        <v>46362</v>
      </c>
    </row>
    <row r="49213" spans="1:2">
      <c r="A49213" s="1">
        <v>2080100480979</v>
      </c>
      <c r="B49213" t="s">
        <v>46363</v>
      </c>
    </row>
    <row r="49214" spans="1:2">
      <c r="A49214" s="1">
        <v>2080100480986</v>
      </c>
      <c r="B49214" t="e">
        <f>+B-RING SERIES EASYFLOW CS-1207</f>
        <v>#NAME?</v>
      </c>
    </row>
    <row r="49215" spans="1:2">
      <c r="A49215" s="1">
        <v>2080100480993</v>
      </c>
      <c r="B49215" t="s">
        <v>46364</v>
      </c>
    </row>
    <row r="49216" spans="1:2">
      <c r="A49216" s="1">
        <v>2080100481006</v>
      </c>
      <c r="B49216" t="e">
        <f>+T-BATHROOM SET WATERTEC BA1020B APRICOT</f>
        <v>#NAME?</v>
      </c>
    </row>
    <row r="49217" spans="1:2">
      <c r="A49217" s="1">
        <v>2080100481013</v>
      </c>
      <c r="B49217" t="e">
        <f>+T-BATHROOM SET WATERTEC BA1020B ALMOND</f>
        <v>#NAME?</v>
      </c>
    </row>
    <row r="49218" spans="1:2">
      <c r="A49218" s="1">
        <v>2080100481020</v>
      </c>
      <c r="B49218" t="e">
        <f>+T-BATHROOM SET WATERTEC BA1020B BURGUNDY</f>
        <v>#NAME?</v>
      </c>
    </row>
    <row r="49219" spans="1:2">
      <c r="A49219" s="1">
        <v>2080100481051</v>
      </c>
      <c r="B49219" t="e">
        <f>+T-BATHROOM SET WATERTEC BA1020B WHITE</f>
        <v>#NAME?</v>
      </c>
    </row>
    <row r="49220" spans="1:2">
      <c r="A49220" s="1">
        <v>2080100481068</v>
      </c>
      <c r="B49220" t="s">
        <v>46365</v>
      </c>
    </row>
    <row r="49221" spans="1:2">
      <c r="A49221" s="1">
        <v>2080100481082</v>
      </c>
      <c r="B49221" t="s">
        <v>46366</v>
      </c>
    </row>
    <row r="49222" spans="1:2">
      <c r="A49222" s="1">
        <v>2080100481105</v>
      </c>
      <c r="B49222" t="s">
        <v>46367</v>
      </c>
    </row>
    <row r="49223" spans="1:2">
      <c r="A49223" s="1">
        <v>2080100481112</v>
      </c>
      <c r="B49223" t="s">
        <v>46368</v>
      </c>
    </row>
    <row r="49224" spans="1:2">
      <c r="A49224" s="1">
        <v>2080100481129</v>
      </c>
      <c r="B49224" t="s">
        <v>46369</v>
      </c>
    </row>
    <row r="49225" spans="1:2">
      <c r="A49225" s="1">
        <v>2080100481136</v>
      </c>
      <c r="B49225" t="s">
        <v>46370</v>
      </c>
    </row>
    <row r="49226" spans="1:2">
      <c r="A49226" s="1">
        <v>2080100481143</v>
      </c>
      <c r="B49226" t="s">
        <v>46371</v>
      </c>
    </row>
    <row r="49227" spans="1:2">
      <c r="A49227" s="1">
        <v>2080100481150</v>
      </c>
      <c r="B49227" t="s">
        <v>46372</v>
      </c>
    </row>
    <row r="49228" spans="1:2">
      <c r="A49228" s="1">
        <v>2080100481167</v>
      </c>
      <c r="B49228" t="e">
        <f>+T-BIDET WATERTEC FBD-GY101 APRICOT</f>
        <v>#NAME?</v>
      </c>
    </row>
    <row r="49229" spans="1:2">
      <c r="A49229" s="1">
        <v>2080100481174</v>
      </c>
      <c r="B49229" t="e">
        <f>+T-BIDET WATERTEC FBD-GY101 BURGUNDY</f>
        <v>#NAME?</v>
      </c>
    </row>
    <row r="49230" spans="1:2">
      <c r="A49230" s="1">
        <v>2080100481181</v>
      </c>
      <c r="B49230" t="e">
        <f>+T-BIDET WATERTEC FBD-GY101 ALMOND</f>
        <v>#NAME?</v>
      </c>
    </row>
    <row r="49231" spans="1:2">
      <c r="A49231" s="1">
        <v>2080100481198</v>
      </c>
      <c r="B49231" t="e">
        <f>+T-BIDET WATERTEC FBD-GY101 S.BLUE</f>
        <v>#NAME?</v>
      </c>
    </row>
    <row r="49232" spans="1:2">
      <c r="A49232" s="1">
        <v>2080100481204</v>
      </c>
      <c r="B49232" t="e">
        <f>+T-BIDET WATERTEC FBD-GY102 GREY</f>
        <v>#NAME?</v>
      </c>
    </row>
    <row r="49233" spans="1:2">
      <c r="A49233" s="1">
        <v>2080100481211</v>
      </c>
      <c r="B49233" t="e">
        <f>+T-FAUCET WATERTEC FBD-GY106-WL ALMOND</f>
        <v>#NAME?</v>
      </c>
    </row>
    <row r="49234" spans="1:2">
      <c r="A49234" s="1">
        <v>2080100481228</v>
      </c>
      <c r="B49234" t="e">
        <f>+T-FAUCET WATERTEC FBD-GY106-WL BURGUNDY</f>
        <v>#NAME?</v>
      </c>
    </row>
    <row r="49235" spans="1:2">
      <c r="A49235" s="1">
        <v>2080100481242</v>
      </c>
      <c r="B49235" t="e">
        <f>+T-FAUCET WATERTEC FBD-GY106-WL S.BLUE</f>
        <v>#NAME?</v>
      </c>
    </row>
    <row r="49236" spans="1:2">
      <c r="A49236" s="1">
        <v>2080100481303</v>
      </c>
      <c r="B49236" t="e">
        <f>+T-FAUCET WATERTEC FBD-GY109-WL WHITE</f>
        <v>#NAME?</v>
      </c>
    </row>
    <row r="49237" spans="1:2">
      <c r="A49237" s="1">
        <v>2080100481310</v>
      </c>
      <c r="B49237" t="e">
        <f>+T-FAUCET WATERTEC FVR-#REF!-WB RP7 CHARCOAL</f>
        <v>#NAME?</v>
      </c>
    </row>
    <row r="49238" spans="1:2">
      <c r="A49238" s="1">
        <v>2080100481327</v>
      </c>
      <c r="B49238" t="e">
        <f>+T-FAUCET WATERTEC FVR-#REF!-WB RP7 CHROME</f>
        <v>#NAME?</v>
      </c>
    </row>
    <row r="49239" spans="1:2">
      <c r="A49239" s="1">
        <v>2080100481341</v>
      </c>
      <c r="B49239" t="s">
        <v>46373</v>
      </c>
    </row>
    <row r="49240" spans="1:2">
      <c r="A49240" s="1">
        <v>2080100481365</v>
      </c>
      <c r="B49240" t="s">
        <v>46374</v>
      </c>
    </row>
    <row r="49241" spans="1:2">
      <c r="A49241" s="1">
        <v>2080100481372</v>
      </c>
      <c r="B49241" t="e">
        <f>+T-FAUCET WATERTEC FPT-BY301-TWB PT0017B C.PLATED</f>
        <v>#NAME?</v>
      </c>
    </row>
    <row r="49242" spans="1:2">
      <c r="A49242" s="1">
        <v>2080100481389</v>
      </c>
      <c r="B49242" t="e">
        <f>+T-FAUCET WATERTEC M3/M7 C.PLATED</f>
        <v>#NAME?</v>
      </c>
    </row>
    <row r="49243" spans="1:2">
      <c r="A49243" s="1">
        <v>2080100481396</v>
      </c>
      <c r="B49243" t="s">
        <v>46375</v>
      </c>
    </row>
    <row r="49244" spans="1:2">
      <c r="A49244" s="1">
        <v>2080100481402</v>
      </c>
      <c r="B49244" t="s">
        <v>46376</v>
      </c>
    </row>
    <row r="49245" spans="1:2">
      <c r="A49245" s="1">
        <v>2080100481419</v>
      </c>
      <c r="B49245" t="s">
        <v>46377</v>
      </c>
    </row>
    <row r="49246" spans="1:2">
      <c r="A49246" s="1">
        <v>2080100481426</v>
      </c>
      <c r="B49246" t="s">
        <v>46378</v>
      </c>
    </row>
    <row r="49247" spans="1:2">
      <c r="A49247" s="1">
        <v>2080100481433</v>
      </c>
      <c r="B49247" t="s">
        <v>46379</v>
      </c>
    </row>
    <row r="49248" spans="1:2">
      <c r="A49248" s="1">
        <v>2080100481440</v>
      </c>
      <c r="B49248" t="s">
        <v>46380</v>
      </c>
    </row>
    <row r="49249" spans="1:2">
      <c r="A49249" s="1">
        <v>2080100481457</v>
      </c>
      <c r="B49249" t="s">
        <v>46381</v>
      </c>
    </row>
    <row r="49250" spans="1:2">
      <c r="A49250" s="1">
        <v>2080100481464</v>
      </c>
      <c r="B49250" t="s">
        <v>46382</v>
      </c>
    </row>
    <row r="49251" spans="1:2">
      <c r="A49251" s="1">
        <v>2080100481471</v>
      </c>
      <c r="B49251" t="s">
        <v>46383</v>
      </c>
    </row>
    <row r="49252" spans="1:2">
      <c r="A49252" s="1">
        <v>2080100481488</v>
      </c>
      <c r="B49252" t="s">
        <v>46384</v>
      </c>
    </row>
    <row r="49253" spans="1:2">
      <c r="A49253" s="1">
        <v>2080100481495</v>
      </c>
      <c r="B49253" t="s">
        <v>46385</v>
      </c>
    </row>
    <row r="49254" spans="1:2">
      <c r="A49254" s="1">
        <v>2080100481501</v>
      </c>
      <c r="B49254" t="s">
        <v>46386</v>
      </c>
    </row>
    <row r="49255" spans="1:2">
      <c r="A49255" s="1">
        <v>2080100481532</v>
      </c>
      <c r="B49255" t="s">
        <v>46387</v>
      </c>
    </row>
    <row r="49256" spans="1:2">
      <c r="A49256" s="1">
        <v>2080100481549</v>
      </c>
      <c r="B49256" t="s">
        <v>46388</v>
      </c>
    </row>
    <row r="49257" spans="1:2">
      <c r="A49257" s="1">
        <v>2080100481556</v>
      </c>
      <c r="B49257" t="s">
        <v>46389</v>
      </c>
    </row>
    <row r="49258" spans="1:2">
      <c r="A49258" s="1">
        <v>2080100481563</v>
      </c>
      <c r="B49258" t="s">
        <v>46390</v>
      </c>
    </row>
    <row r="49259" spans="1:2">
      <c r="A49259" s="1">
        <v>2080100481570</v>
      </c>
      <c r="B49259" t="s">
        <v>46391</v>
      </c>
    </row>
    <row r="49260" spans="1:2">
      <c r="A49260" s="1">
        <v>2080100481587</v>
      </c>
      <c r="B49260" t="s">
        <v>46392</v>
      </c>
    </row>
    <row r="49261" spans="1:2">
      <c r="A49261" s="1">
        <v>2080100481594</v>
      </c>
      <c r="B49261" t="s">
        <v>46393</v>
      </c>
    </row>
    <row r="49262" spans="1:2">
      <c r="A49262" s="1">
        <v>2080100481600</v>
      </c>
      <c r="B49262" t="s">
        <v>46394</v>
      </c>
    </row>
    <row r="49263" spans="1:2">
      <c r="A49263" s="1">
        <v>2080100481617</v>
      </c>
      <c r="B49263" t="s">
        <v>46395</v>
      </c>
    </row>
    <row r="49264" spans="1:2">
      <c r="A49264" s="1">
        <v>2080100481631</v>
      </c>
      <c r="B49264" t="s">
        <v>46396</v>
      </c>
    </row>
    <row r="49265" spans="1:2">
      <c r="A49265" s="1">
        <v>2080100481648</v>
      </c>
      <c r="B49265" t="e">
        <f>+HA-HAIR TRIP HOMEAID VINYL HOMEAID</f>
        <v>#NAME?</v>
      </c>
    </row>
    <row r="49266" spans="1:2">
      <c r="A49266" s="1">
        <v>2080100481655</v>
      </c>
      <c r="B49266" t="s">
        <v>46397</v>
      </c>
    </row>
    <row r="49267" spans="1:2">
      <c r="A49267" s="1">
        <v>2080100481662</v>
      </c>
      <c r="B49267" t="s">
        <v>46398</v>
      </c>
    </row>
    <row r="49268" spans="1:2">
      <c r="A49268" s="1">
        <v>2080100481679</v>
      </c>
      <c r="B49268" t="s">
        <v>46399</v>
      </c>
    </row>
    <row r="49269" spans="1:2">
      <c r="A49269" s="1">
        <v>2080100481686</v>
      </c>
      <c r="B49269" t="s">
        <v>46400</v>
      </c>
    </row>
    <row r="49270" spans="1:2">
      <c r="A49270" s="1">
        <v>2080100481693</v>
      </c>
      <c r="B49270" t="s">
        <v>46401</v>
      </c>
    </row>
    <row r="49271" spans="1:2">
      <c r="A49271" s="1">
        <v>2080100481709</v>
      </c>
      <c r="B49271" t="s">
        <v>46402</v>
      </c>
    </row>
    <row r="49272" spans="1:2">
      <c r="A49272" s="1">
        <v>2080100481716</v>
      </c>
      <c r="B49272" t="s">
        <v>46403</v>
      </c>
    </row>
    <row r="49273" spans="1:2">
      <c r="A49273" s="1">
        <v>2080100481723</v>
      </c>
      <c r="B49273" t="s">
        <v>46404</v>
      </c>
    </row>
    <row r="49274" spans="1:2">
      <c r="A49274" s="1">
        <v>2080100481730</v>
      </c>
      <c r="B49274" t="s">
        <v>46405</v>
      </c>
    </row>
    <row r="49275" spans="1:2">
      <c r="A49275" s="1">
        <v>2080100481747</v>
      </c>
      <c r="B49275" t="e">
        <f>+T-FAUCET WATERTEC FBT-CP104-WL STT107 CHROME</f>
        <v>#NAME?</v>
      </c>
    </row>
    <row r="49276" spans="1:2">
      <c r="A49276" s="1">
        <v>2080100481815</v>
      </c>
      <c r="B49276" t="s">
        <v>46406</v>
      </c>
    </row>
    <row r="49277" spans="1:2">
      <c r="A49277" s="1">
        <v>2080100481822</v>
      </c>
      <c r="B49277" t="s">
        <v>46407</v>
      </c>
    </row>
    <row r="49278" spans="1:2">
      <c r="A49278" s="1">
        <v>2080100481839</v>
      </c>
      <c r="B49278" t="s">
        <v>46408</v>
      </c>
    </row>
    <row r="49279" spans="1:2">
      <c r="A49279" s="1">
        <v>2080100481846</v>
      </c>
      <c r="B49279" t="s">
        <v>46409</v>
      </c>
    </row>
    <row r="49280" spans="1:2">
      <c r="A49280" s="1">
        <v>2080100481853</v>
      </c>
      <c r="B49280" t="s">
        <v>46410</v>
      </c>
    </row>
    <row r="49281" spans="1:2">
      <c r="A49281" s="1">
        <v>2080100481860</v>
      </c>
      <c r="B49281" t="s">
        <v>46411</v>
      </c>
    </row>
    <row r="49282" spans="1:2">
      <c r="A49282" s="1">
        <v>2080100481877</v>
      </c>
      <c r="B49282" t="s">
        <v>46412</v>
      </c>
    </row>
    <row r="49283" spans="1:2">
      <c r="A49283" s="1">
        <v>2080100481884</v>
      </c>
      <c r="B49283" t="s">
        <v>46413</v>
      </c>
    </row>
    <row r="49284" spans="1:2">
      <c r="A49284" s="1">
        <v>2080100481891</v>
      </c>
      <c r="B49284" t="e">
        <f>+T-MIRROR WATERTEC FBD-SY101 WHITE</f>
        <v>#NAME?</v>
      </c>
    </row>
    <row r="49285" spans="1:2">
      <c r="A49285" s="1">
        <v>2080100481907</v>
      </c>
      <c r="B49285" t="e">
        <f>+T-MIRROR WATERTEC FBA-MO201-ML ALMOND</f>
        <v>#NAME?</v>
      </c>
    </row>
    <row r="49286" spans="1:2">
      <c r="A49286" s="1">
        <v>2080100481914</v>
      </c>
      <c r="B49286" t="e">
        <f>+T-MIRROR WATERTEC FBA-MO201-ML APRICOT</f>
        <v>#NAME?</v>
      </c>
    </row>
    <row r="49287" spans="1:2">
      <c r="A49287" s="1">
        <v>2080100481921</v>
      </c>
      <c r="B49287" t="e">
        <f>+T-MIRROR WATERTEC FBA-MO201-ML L.GREEN</f>
        <v>#NAME?</v>
      </c>
    </row>
    <row r="49288" spans="1:2">
      <c r="A49288" s="1">
        <v>2080100481938</v>
      </c>
      <c r="B49288" t="e">
        <f>+T-MIRROR WATERTEC FBA-MO201-ML WHITE</f>
        <v>#NAME?</v>
      </c>
    </row>
    <row r="49289" spans="1:2">
      <c r="A49289" s="1">
        <v>2080100481945</v>
      </c>
      <c r="B49289" t="e">
        <f>+T-HANGER PLAZADELUXE FBA-TE102-DL ALMOND</f>
        <v>#NAME?</v>
      </c>
    </row>
    <row r="49290" spans="1:2">
      <c r="A49290" s="1">
        <v>2080100481952</v>
      </c>
      <c r="B49290" t="s">
        <v>46414</v>
      </c>
    </row>
    <row r="49291" spans="1:2">
      <c r="A49291" s="1">
        <v>2080100481969</v>
      </c>
      <c r="B49291" t="e">
        <f>+T-HANGER PLAZADELUXE FBA-TE102-DL AP</f>
        <v>#NAME?</v>
      </c>
    </row>
    <row r="49292" spans="1:2">
      <c r="A49292" s="1">
        <v>2080100481976</v>
      </c>
      <c r="B49292" t="s">
        <v>46415</v>
      </c>
    </row>
    <row r="49293" spans="1:2">
      <c r="A49293" s="1">
        <v>2080100481983</v>
      </c>
      <c r="B49293" t="s">
        <v>46416</v>
      </c>
    </row>
    <row r="49294" spans="1:2">
      <c r="A49294" s="1">
        <v>2080100481990</v>
      </c>
      <c r="B49294" t="s">
        <v>46417</v>
      </c>
    </row>
    <row r="49295" spans="1:2">
      <c r="A49295" s="1">
        <v>2080100482003</v>
      </c>
      <c r="B49295" t="e">
        <f>+T-HANGER PLAZADELUXE FBA-TE102-DL BURGUNDY</f>
        <v>#NAME?</v>
      </c>
    </row>
    <row r="49296" spans="1:2">
      <c r="A49296" s="1">
        <v>2080100482010</v>
      </c>
      <c r="B49296" t="s">
        <v>46418</v>
      </c>
    </row>
    <row r="49297" spans="1:2">
      <c r="A49297" s="1">
        <v>2080100482027</v>
      </c>
      <c r="B49297" t="s">
        <v>46419</v>
      </c>
    </row>
    <row r="49298" spans="1:2">
      <c r="A49298" s="1">
        <v>2080100482034</v>
      </c>
      <c r="B49298" t="s">
        <v>46420</v>
      </c>
    </row>
    <row r="49299" spans="1:2">
      <c r="A49299" s="1">
        <v>2080100482041</v>
      </c>
      <c r="B49299" t="s">
        <v>46421</v>
      </c>
    </row>
    <row r="49300" spans="1:2">
      <c r="A49300" s="1">
        <v>2080100482058</v>
      </c>
      <c r="B49300" t="s">
        <v>46422</v>
      </c>
    </row>
    <row r="49301" spans="1:2">
      <c r="A49301" s="1">
        <v>2080100482065</v>
      </c>
      <c r="B49301" t="s">
        <v>46423</v>
      </c>
    </row>
    <row r="49302" spans="1:2">
      <c r="A49302" s="1">
        <v>2080100482072</v>
      </c>
      <c r="B49302" t="s">
        <v>46424</v>
      </c>
    </row>
    <row r="49303" spans="1:2">
      <c r="A49303" s="1">
        <v>2080100482089</v>
      </c>
      <c r="B49303" t="s">
        <v>46425</v>
      </c>
    </row>
    <row r="49304" spans="1:2">
      <c r="A49304" s="1">
        <v>2080100482096</v>
      </c>
      <c r="B49304" t="s">
        <v>46426</v>
      </c>
    </row>
    <row r="49305" spans="1:2">
      <c r="A49305" s="1">
        <v>2080100482102</v>
      </c>
      <c r="B49305" t="s">
        <v>46427</v>
      </c>
    </row>
    <row r="49306" spans="1:2">
      <c r="A49306" s="1">
        <v>2080100482119</v>
      </c>
      <c r="B49306" t="s">
        <v>46428</v>
      </c>
    </row>
    <row r="49307" spans="1:2">
      <c r="A49307" s="1">
        <v>2080100482126</v>
      </c>
      <c r="B49307" t="s">
        <v>46429</v>
      </c>
    </row>
    <row r="49308" spans="1:2">
      <c r="A49308" s="1">
        <v>2080100482133</v>
      </c>
      <c r="B49308" t="s">
        <v>46430</v>
      </c>
    </row>
    <row r="49309" spans="1:2">
      <c r="A49309" s="1">
        <v>2080100482140</v>
      </c>
      <c r="B49309" t="s">
        <v>46431</v>
      </c>
    </row>
    <row r="49310" spans="1:2">
      <c r="A49310" s="1">
        <v>2080100482157</v>
      </c>
      <c r="B49310" t="s">
        <v>46432</v>
      </c>
    </row>
    <row r="49311" spans="1:2">
      <c r="A49311" s="1">
        <v>2080100482164</v>
      </c>
      <c r="B49311" t="s">
        <v>46433</v>
      </c>
    </row>
    <row r="49312" spans="1:2">
      <c r="A49312" s="1">
        <v>2080100482171</v>
      </c>
      <c r="B49312" t="s">
        <v>46434</v>
      </c>
    </row>
    <row r="49313" spans="1:2">
      <c r="A49313" s="1">
        <v>2080100482188</v>
      </c>
      <c r="B49313" t="s">
        <v>46435</v>
      </c>
    </row>
    <row r="49314" spans="1:2">
      <c r="A49314" s="1">
        <v>2080100482201</v>
      </c>
      <c r="B49314" t="s">
        <v>46436</v>
      </c>
    </row>
    <row r="49315" spans="1:2">
      <c r="A49315" s="1">
        <v>2080100482218</v>
      </c>
      <c r="B49315" t="s">
        <v>46437</v>
      </c>
    </row>
    <row r="49316" spans="1:2">
      <c r="A49316" s="1">
        <v>2080100482225</v>
      </c>
      <c r="B49316" t="s">
        <v>46438</v>
      </c>
    </row>
    <row r="49317" spans="1:2">
      <c r="A49317" s="1">
        <v>2080100482232</v>
      </c>
      <c r="B49317" t="s">
        <v>46439</v>
      </c>
    </row>
    <row r="49318" spans="1:2">
      <c r="A49318" s="1">
        <v>2080100482249</v>
      </c>
      <c r="B49318" t="s">
        <v>46440</v>
      </c>
    </row>
    <row r="49319" spans="1:2">
      <c r="A49319" s="1">
        <v>2080100482256</v>
      </c>
      <c r="B49319" t="s">
        <v>46441</v>
      </c>
    </row>
    <row r="49320" spans="1:2">
      <c r="A49320" s="1">
        <v>2080100482263</v>
      </c>
      <c r="B49320" t="s">
        <v>46442</v>
      </c>
    </row>
    <row r="49321" spans="1:2">
      <c r="A49321" s="1">
        <v>2080100482270</v>
      </c>
      <c r="B49321" t="s">
        <v>46443</v>
      </c>
    </row>
    <row r="49322" spans="1:2">
      <c r="A49322" s="1">
        <v>2080100482287</v>
      </c>
      <c r="B49322" t="s">
        <v>46444</v>
      </c>
    </row>
    <row r="49323" spans="1:2">
      <c r="A49323" s="1">
        <v>2080100482294</v>
      </c>
      <c r="B49323" t="s">
        <v>46445</v>
      </c>
    </row>
    <row r="49324" spans="1:2">
      <c r="A49324" s="1">
        <v>2080100482300</v>
      </c>
      <c r="B49324" t="s">
        <v>46446</v>
      </c>
    </row>
    <row r="49325" spans="1:2">
      <c r="A49325" s="1">
        <v>2080100482317</v>
      </c>
      <c r="B49325" t="s">
        <v>46447</v>
      </c>
    </row>
    <row r="49326" spans="1:2">
      <c r="A49326" s="1">
        <v>2080100482324</v>
      </c>
      <c r="B49326" t="s">
        <v>46448</v>
      </c>
    </row>
    <row r="49327" spans="1:2">
      <c r="A49327" s="1">
        <v>2080100482331</v>
      </c>
      <c r="B49327" t="s">
        <v>46449</v>
      </c>
    </row>
    <row r="49328" spans="1:2">
      <c r="A49328" s="1">
        <v>2080100482348</v>
      </c>
      <c r="B49328" t="s">
        <v>46450</v>
      </c>
    </row>
    <row r="49329" spans="1:2">
      <c r="A49329" s="1">
        <v>2080100482355</v>
      </c>
      <c r="B49329" t="s">
        <v>46451</v>
      </c>
    </row>
    <row r="49330" spans="1:2">
      <c r="A49330" s="1">
        <v>2080100482362</v>
      </c>
      <c r="B49330" t="s">
        <v>46452</v>
      </c>
    </row>
    <row r="49331" spans="1:2">
      <c r="A49331" s="1">
        <v>2080100482379</v>
      </c>
      <c r="B49331" t="e">
        <f>+T-SEALANT Z-BOND MULTI-PURPOSE</f>
        <v>#NAME?</v>
      </c>
    </row>
    <row r="49332" spans="1:2">
      <c r="A49332" s="1">
        <v>2080100482386</v>
      </c>
      <c r="B49332" t="s">
        <v>46453</v>
      </c>
    </row>
    <row r="49333" spans="1:2">
      <c r="A49333" s="1">
        <v>2080100482393</v>
      </c>
      <c r="B49333" t="s">
        <v>46454</v>
      </c>
    </row>
    <row r="49334" spans="1:2">
      <c r="A49334" s="1">
        <v>2080100482409</v>
      </c>
      <c r="B49334" t="e">
        <f>+T-SEALANT Z-BOND PLUMBERS</f>
        <v>#NAME?</v>
      </c>
    </row>
    <row r="49335" spans="1:2">
      <c r="A49335" s="1">
        <v>2080100482416</v>
      </c>
      <c r="B49335" t="s">
        <v>46455</v>
      </c>
    </row>
    <row r="49336" spans="1:2">
      <c r="A49336" s="1">
        <v>2080100482423</v>
      </c>
      <c r="B49336" t="s">
        <v>46456</v>
      </c>
    </row>
    <row r="49337" spans="1:2">
      <c r="A49337" s="1">
        <v>2080100482430</v>
      </c>
      <c r="B49337" t="s">
        <v>46457</v>
      </c>
    </row>
    <row r="49338" spans="1:2">
      <c r="A49338" s="1">
        <v>2080100482447</v>
      </c>
      <c r="B49338" t="s">
        <v>46458</v>
      </c>
    </row>
    <row r="49339" spans="1:2">
      <c r="A49339" s="1">
        <v>2080100482454</v>
      </c>
      <c r="B49339" t="s">
        <v>46459</v>
      </c>
    </row>
    <row r="49340" spans="1:2">
      <c r="A49340" s="1">
        <v>2080100482461</v>
      </c>
      <c r="B49340" t="s">
        <v>46460</v>
      </c>
    </row>
    <row r="49341" spans="1:2">
      <c r="A49341" s="1">
        <v>2080100482478</v>
      </c>
      <c r="B49341" t="s">
        <v>46461</v>
      </c>
    </row>
    <row r="49342" spans="1:2">
      <c r="A49342" s="1">
        <v>2080100482485</v>
      </c>
      <c r="B49342" t="s">
        <v>46462</v>
      </c>
    </row>
    <row r="49343" spans="1:2">
      <c r="A49343" s="1">
        <v>2080100482492</v>
      </c>
      <c r="B49343" t="s">
        <v>46463</v>
      </c>
    </row>
    <row r="49344" spans="1:2">
      <c r="A49344" s="1">
        <v>2080100482508</v>
      </c>
      <c r="B49344" t="e">
        <f>+T-FAUCET WATERTEC FBD-GY103-WL WHITE</f>
        <v>#NAME?</v>
      </c>
    </row>
    <row r="49345" spans="1:2">
      <c r="A49345" s="1">
        <v>2080100482515</v>
      </c>
      <c r="B49345" t="s">
        <v>46464</v>
      </c>
    </row>
    <row r="49346" spans="1:2">
      <c r="A49346" s="1">
        <v>2080100482522</v>
      </c>
      <c r="B49346" t="e">
        <f>+OEC-SHOWER BAR WASSERNISON SBP128</f>
        <v>#NAME?</v>
      </c>
    </row>
    <row r="49347" spans="1:2">
      <c r="A49347" s="1">
        <v>2080100482539</v>
      </c>
      <c r="B49347" t="e">
        <f>+T-FAUCET WATERTEC FBD-GY107-WL ALMOND</f>
        <v>#NAME?</v>
      </c>
    </row>
    <row r="49348" spans="1:2">
      <c r="A49348" s="1">
        <v>2080100482546</v>
      </c>
      <c r="B49348" t="s">
        <v>46465</v>
      </c>
    </row>
    <row r="49349" spans="1:2">
      <c r="A49349" s="1">
        <v>2080100482553</v>
      </c>
      <c r="B49349" t="e">
        <f>+T-FAUCET WATERTEC FBD-GY107-WL APRICOT</f>
        <v>#NAME?</v>
      </c>
    </row>
    <row r="49350" spans="1:2">
      <c r="A49350" s="1">
        <v>2080100482560</v>
      </c>
      <c r="B49350" t="s">
        <v>46466</v>
      </c>
    </row>
    <row r="49351" spans="1:2">
      <c r="A49351" s="1">
        <v>2080100482577</v>
      </c>
      <c r="B49351" t="s">
        <v>46467</v>
      </c>
    </row>
    <row r="49352" spans="1:2">
      <c r="A49352" s="1">
        <v>2080100482584</v>
      </c>
      <c r="B49352" t="e">
        <f>+T-FAUCET WATERTEC FBD-GY107-WL BURGUNDY</f>
        <v>#NAME?</v>
      </c>
    </row>
    <row r="49353" spans="1:2">
      <c r="A49353" s="1">
        <v>2080100482591</v>
      </c>
      <c r="B49353" t="s">
        <v>46468</v>
      </c>
    </row>
    <row r="49354" spans="1:2">
      <c r="A49354" s="1">
        <v>2080100482607</v>
      </c>
      <c r="B49354" t="e">
        <f>+T-FAUCET WATERTEC FBD-GY107-WL GREY</f>
        <v>#NAME?</v>
      </c>
    </row>
    <row r="49355" spans="1:2">
      <c r="A49355" s="1">
        <v>2080100482614</v>
      </c>
      <c r="B49355" t="s">
        <v>46469</v>
      </c>
    </row>
    <row r="49356" spans="1:2">
      <c r="A49356" s="1">
        <v>2080100482621</v>
      </c>
      <c r="B49356" t="e">
        <f>+T-FAUCET WATERTEC FBD-GY107-WL S.BLUE</f>
        <v>#NAME?</v>
      </c>
    </row>
    <row r="49357" spans="1:2">
      <c r="A49357" s="1">
        <v>2080100482638</v>
      </c>
      <c r="B49357" t="s">
        <v>46470</v>
      </c>
    </row>
    <row r="49358" spans="1:2">
      <c r="A49358" s="1">
        <v>2080100482645</v>
      </c>
      <c r="B49358" t="s">
        <v>46471</v>
      </c>
    </row>
    <row r="49359" spans="1:2">
      <c r="A49359" s="1">
        <v>2080100482652</v>
      </c>
      <c r="B49359" t="e">
        <f>+T-FAUCET WATERTEC FBD-GY107-WL WHITE</f>
        <v>#NAME?</v>
      </c>
    </row>
    <row r="49360" spans="1:2">
      <c r="A49360" s="1">
        <v>2080100482669</v>
      </c>
      <c r="B49360" t="s">
        <v>46472</v>
      </c>
    </row>
    <row r="49361" spans="1:2">
      <c r="A49361" s="1">
        <v>2080100482676</v>
      </c>
      <c r="B49361" t="e">
        <f>+T-FAUCET WATERTEC FBD-GY108-WL BURGUNDY</f>
        <v>#NAME?</v>
      </c>
    </row>
    <row r="49362" spans="1:2">
      <c r="A49362" s="1">
        <v>2080100482683</v>
      </c>
      <c r="B49362" t="s">
        <v>46473</v>
      </c>
    </row>
    <row r="49363" spans="1:2">
      <c r="A49363" s="1">
        <v>2080100482690</v>
      </c>
      <c r="B49363" t="s">
        <v>46474</v>
      </c>
    </row>
    <row r="49364" spans="1:2">
      <c r="A49364" s="1">
        <v>2080100482706</v>
      </c>
      <c r="B49364" t="s">
        <v>46475</v>
      </c>
    </row>
    <row r="49365" spans="1:2">
      <c r="A49365" s="1">
        <v>2080100482713</v>
      </c>
      <c r="B49365" t="e">
        <f>+T-FAUCET WATERTEC FBD-GY108-WL S.BLUE</f>
        <v>#NAME?</v>
      </c>
    </row>
    <row r="49366" spans="1:2">
      <c r="A49366" s="1">
        <v>2080100482720</v>
      </c>
      <c r="B49366" t="s">
        <v>46476</v>
      </c>
    </row>
    <row r="49367" spans="1:2">
      <c r="A49367" s="1">
        <v>2080100482737</v>
      </c>
      <c r="B49367" t="s">
        <v>46477</v>
      </c>
    </row>
    <row r="49368" spans="1:2">
      <c r="A49368" s="1">
        <v>2080100482744</v>
      </c>
      <c r="B49368" t="e">
        <f>+T-FAUCET WATERTEC FBD-GY108-WL WHITE</f>
        <v>#NAME?</v>
      </c>
    </row>
    <row r="49369" spans="1:2">
      <c r="A49369" s="1">
        <v>2080100482751</v>
      </c>
      <c r="B49369" t="s">
        <v>46478</v>
      </c>
    </row>
    <row r="49370" spans="1:2">
      <c r="A49370" s="1">
        <v>2080100482768</v>
      </c>
      <c r="B49370" t="e">
        <f>+T-FAUCET WATERTEC SVFQ7 SOC Q20F QTR IVORY</f>
        <v>#NAME?</v>
      </c>
    </row>
    <row r="49371" spans="1:2">
      <c r="A49371" s="1">
        <v>2080100482782</v>
      </c>
      <c r="B49371" t="s">
        <v>46479</v>
      </c>
    </row>
    <row r="49372" spans="1:2">
      <c r="A49372" s="1">
        <v>2080100482799</v>
      </c>
      <c r="B49372" t="e">
        <f>+T-HAND BIDET WATERTEC FBD-GY106-WL ALMOND</f>
        <v>#NAME?</v>
      </c>
    </row>
    <row r="49373" spans="1:2">
      <c r="A49373" s="1">
        <v>2080100482805</v>
      </c>
      <c r="B49373" t="s">
        <v>46480</v>
      </c>
    </row>
    <row r="49374" spans="1:2">
      <c r="A49374" s="1">
        <v>2080100482812</v>
      </c>
      <c r="B49374" t="s">
        <v>46481</v>
      </c>
    </row>
    <row r="49375" spans="1:2">
      <c r="A49375" s="1">
        <v>2080100482829</v>
      </c>
      <c r="B49375" t="s">
        <v>46482</v>
      </c>
    </row>
    <row r="49376" spans="1:2">
      <c r="A49376" s="1">
        <v>2080100482836</v>
      </c>
      <c r="B49376" t="e">
        <f>+T-HAND BIDET WATERTEC FBD-GY106-WL BURGUNDY</f>
        <v>#NAME?</v>
      </c>
    </row>
    <row r="49377" spans="1:2">
      <c r="A49377" s="1">
        <v>2080100482843</v>
      </c>
      <c r="B49377" t="s">
        <v>46483</v>
      </c>
    </row>
    <row r="49378" spans="1:2">
      <c r="A49378" s="1">
        <v>2080100482850</v>
      </c>
      <c r="B49378" t="s">
        <v>46484</v>
      </c>
    </row>
    <row r="49379" spans="1:2">
      <c r="A49379" s="1">
        <v>2080100482867</v>
      </c>
      <c r="B49379" t="s">
        <v>46485</v>
      </c>
    </row>
    <row r="49380" spans="1:2">
      <c r="A49380" s="1">
        <v>2080100482874</v>
      </c>
      <c r="B49380" t="s">
        <v>46486</v>
      </c>
    </row>
    <row r="49381" spans="1:2">
      <c r="A49381" s="1">
        <v>2080100482881</v>
      </c>
      <c r="B49381" t="e">
        <f>+T-BATHROOM SET WATERTEC BA1020B GREY</f>
        <v>#NAME?</v>
      </c>
    </row>
    <row r="49382" spans="1:2">
      <c r="A49382" s="1">
        <v>2080100482898</v>
      </c>
      <c r="B49382" t="s">
        <v>46487</v>
      </c>
    </row>
    <row r="49383" spans="1:2">
      <c r="A49383" s="1">
        <v>2080100482904</v>
      </c>
      <c r="B49383" t="s">
        <v>46488</v>
      </c>
    </row>
    <row r="49384" spans="1:2">
      <c r="A49384" s="1">
        <v>2080100482911</v>
      </c>
      <c r="B49384" t="e">
        <f>+T-BRUSH &amp; TUMBLER WATERTEC BA1025P L.BLUE</f>
        <v>#NAME?</v>
      </c>
    </row>
    <row r="49385" spans="1:2">
      <c r="A49385" s="1">
        <v>2080100482928</v>
      </c>
      <c r="B49385" t="s">
        <v>46489</v>
      </c>
    </row>
    <row r="49386" spans="1:2">
      <c r="A49386" s="1">
        <v>2080100482935</v>
      </c>
      <c r="B49386" t="e">
        <f>+T-BRUSH &amp; TUMBLER WATERTEC BA1025P L.GREEN</f>
        <v>#NAME?</v>
      </c>
    </row>
    <row r="49387" spans="1:2">
      <c r="A49387" s="1">
        <v>2080100482942</v>
      </c>
      <c r="B49387" t="s">
        <v>46490</v>
      </c>
    </row>
    <row r="49388" spans="1:2">
      <c r="A49388" s="1">
        <v>2080100482959</v>
      </c>
      <c r="B49388" t="s">
        <v>46491</v>
      </c>
    </row>
    <row r="49389" spans="1:2">
      <c r="A49389" s="1">
        <v>2080100482966</v>
      </c>
      <c r="B49389" t="s">
        <v>46492</v>
      </c>
    </row>
    <row r="49390" spans="1:2">
      <c r="A49390" s="1">
        <v>2080100482973</v>
      </c>
      <c r="B49390" t="e">
        <f>+T-BRUSH &amp; TUMBLER WATERTEC BA1025P S.BLUE</f>
        <v>#NAME?</v>
      </c>
    </row>
    <row r="49391" spans="1:2">
      <c r="A49391" s="1">
        <v>2080100482980</v>
      </c>
      <c r="B49391" t="e">
        <f>+B-WATER FILTER STIEBEL STREAM CARTRIDGE GRANULAR SIL. ICP</f>
        <v>#NAME?</v>
      </c>
    </row>
    <row r="49392" spans="1:2">
      <c r="A49392" s="1">
        <v>2080100482997</v>
      </c>
      <c r="B49392" t="s">
        <v>46493</v>
      </c>
    </row>
    <row r="49393" spans="1:2">
      <c r="A49393" s="1">
        <v>2080100483000</v>
      </c>
      <c r="B49393" t="s">
        <v>46494</v>
      </c>
    </row>
    <row r="49394" spans="1:2">
      <c r="A49394" s="1">
        <v>2080100483017</v>
      </c>
      <c r="B49394" t="s">
        <v>46495</v>
      </c>
    </row>
    <row r="49395" spans="1:2">
      <c r="A49395" s="1">
        <v>2080100483031</v>
      </c>
      <c r="B49395" t="s">
        <v>46496</v>
      </c>
    </row>
    <row r="49396" spans="1:2">
      <c r="A49396" s="1">
        <v>2080100483048</v>
      </c>
      <c r="B49396" t="s">
        <v>46497</v>
      </c>
    </row>
    <row r="49397" spans="1:2">
      <c r="A49397" s="1">
        <v>2080100483055</v>
      </c>
      <c r="B49397" t="s">
        <v>46498</v>
      </c>
    </row>
    <row r="49398" spans="1:2">
      <c r="A49398" s="1">
        <v>2080100483062</v>
      </c>
      <c r="B49398" t="s">
        <v>46499</v>
      </c>
    </row>
    <row r="49399" spans="1:2">
      <c r="A49399" s="1">
        <v>2080100483079</v>
      </c>
      <c r="B49399" t="s">
        <v>46500</v>
      </c>
    </row>
    <row r="49400" spans="1:2">
      <c r="A49400" s="1">
        <v>2080100483086</v>
      </c>
      <c r="B49400" t="s">
        <v>46501</v>
      </c>
    </row>
    <row r="49401" spans="1:2">
      <c r="A49401" s="1">
        <v>2080100483093</v>
      </c>
      <c r="B49401" t="s">
        <v>46502</v>
      </c>
    </row>
    <row r="49402" spans="1:2">
      <c r="A49402" s="1">
        <v>2080100483109</v>
      </c>
      <c r="B49402" t="s">
        <v>46503</v>
      </c>
    </row>
    <row r="49403" spans="1:2">
      <c r="A49403" s="1">
        <v>2080100483116</v>
      </c>
      <c r="B49403" t="s">
        <v>46504</v>
      </c>
    </row>
    <row r="49404" spans="1:2">
      <c r="A49404" s="1">
        <v>2080100483123</v>
      </c>
      <c r="B49404" t="s">
        <v>46505</v>
      </c>
    </row>
    <row r="49405" spans="1:2">
      <c r="A49405" s="1">
        <v>2080100483130</v>
      </c>
      <c r="B49405" t="e">
        <f>+T-STOP VALVE WATERTEC RSN7 RA N103 QTR WHITE</f>
        <v>#NAME?</v>
      </c>
    </row>
    <row r="49406" spans="1:2">
      <c r="A49406" s="1">
        <v>2080100483154</v>
      </c>
      <c r="B49406" t="e">
        <f>+T-STOP VALVE WATERTEC SVFQ7 YELLOW</f>
        <v>#NAME?</v>
      </c>
    </row>
    <row r="49407" spans="1:2">
      <c r="A49407" s="1">
        <v>2080100483178</v>
      </c>
      <c r="B49407" t="e">
        <f>+T-STOP VALVE WATERTEC SVFQ7 PINK</f>
        <v>#NAME?</v>
      </c>
    </row>
    <row r="49408" spans="1:2">
      <c r="A49408" s="1">
        <v>2080100483192</v>
      </c>
      <c r="B49408" t="e">
        <f>+T-STOP VALVE WATERTEC SVFQ7 VIOLET</f>
        <v>#NAME?</v>
      </c>
    </row>
    <row r="49409" spans="1:2">
      <c r="A49409" s="1">
        <v>2080100483208</v>
      </c>
      <c r="B49409" t="s">
        <v>46506</v>
      </c>
    </row>
    <row r="49410" spans="1:2">
      <c r="A49410" s="1">
        <v>2080100483215</v>
      </c>
      <c r="B49410" t="s">
        <v>46507</v>
      </c>
    </row>
    <row r="49411" spans="1:2">
      <c r="A49411" s="1">
        <v>2080100483222</v>
      </c>
      <c r="B49411" t="s">
        <v>46508</v>
      </c>
    </row>
    <row r="49412" spans="1:2">
      <c r="A49412" s="1">
        <v>2080100483239</v>
      </c>
      <c r="B49412" t="s">
        <v>46509</v>
      </c>
    </row>
    <row r="49413" spans="1:2">
      <c r="A49413" s="1">
        <v>2080100483246</v>
      </c>
      <c r="B49413" t="s">
        <v>46510</v>
      </c>
    </row>
    <row r="49414" spans="1:2">
      <c r="A49414" s="1">
        <v>2080100483253</v>
      </c>
      <c r="B49414" t="s">
        <v>46511</v>
      </c>
    </row>
    <row r="49415" spans="1:2">
      <c r="A49415" s="1">
        <v>2080100483260</v>
      </c>
      <c r="B49415" t="s">
        <v>46512</v>
      </c>
    </row>
    <row r="49416" spans="1:2">
      <c r="A49416" s="1">
        <v>2080100483277</v>
      </c>
      <c r="B49416" t="s">
        <v>46513</v>
      </c>
    </row>
    <row r="49417" spans="1:2">
      <c r="A49417" s="1">
        <v>2080100483284</v>
      </c>
      <c r="B49417" t="s">
        <v>46514</v>
      </c>
    </row>
    <row r="49418" spans="1:2">
      <c r="A49418" s="1">
        <v>2080100483291</v>
      </c>
      <c r="B49418" t="s">
        <v>46515</v>
      </c>
    </row>
    <row r="49419" spans="1:2">
      <c r="A49419" s="1">
        <v>2080100483307</v>
      </c>
      <c r="B49419" t="s">
        <v>46516</v>
      </c>
    </row>
    <row r="49420" spans="1:2">
      <c r="A49420" s="1">
        <v>2080100483314</v>
      </c>
      <c r="B49420" t="s">
        <v>46517</v>
      </c>
    </row>
    <row r="49421" spans="1:2">
      <c r="A49421" s="1">
        <v>2080100483321</v>
      </c>
      <c r="B49421" t="e">
        <f>+OEC-SOAP DISH WASSERNISON GLASS BA-83</f>
        <v>#NAME?</v>
      </c>
    </row>
    <row r="49422" spans="1:2">
      <c r="A49422" s="1">
        <v>2080100483338</v>
      </c>
      <c r="B49422" t="s">
        <v>46518</v>
      </c>
    </row>
    <row r="49423" spans="1:2">
      <c r="A49423" s="1">
        <v>2080100483345</v>
      </c>
      <c r="B49423" t="s">
        <v>46519</v>
      </c>
    </row>
    <row r="49424" spans="1:2">
      <c r="A49424" s="1">
        <v>2080100483352</v>
      </c>
      <c r="B49424" t="s">
        <v>46520</v>
      </c>
    </row>
    <row r="49425" spans="1:2">
      <c r="A49425" s="1">
        <v>2080100483369</v>
      </c>
      <c r="B49425" t="e">
        <f>+OEC-TUMBLER WASSERNISON GLASS BA-82</f>
        <v>#NAME?</v>
      </c>
    </row>
    <row r="49426" spans="1:2">
      <c r="A49426" s="1">
        <v>2080100483376</v>
      </c>
      <c r="B49426" t="s">
        <v>46521</v>
      </c>
    </row>
    <row r="49427" spans="1:2">
      <c r="A49427" s="1">
        <v>2080100483390</v>
      </c>
      <c r="B49427" t="s">
        <v>46522</v>
      </c>
    </row>
    <row r="49428" spans="1:2">
      <c r="A49428" s="1">
        <v>2080100483406</v>
      </c>
      <c r="B49428" t="s">
        <v>46523</v>
      </c>
    </row>
    <row r="49429" spans="1:2">
      <c r="A49429" s="1">
        <v>2080100483420</v>
      </c>
      <c r="B49429" t="e">
        <f ca="1">+T-SHOWER HEAD W-TEC SR(2) ALMOND</f>
        <v>#NAME?</v>
      </c>
    </row>
    <row r="49430" spans="1:2">
      <c r="A49430" s="1">
        <v>2080100483437</v>
      </c>
      <c r="B49430" t="s">
        <v>46524</v>
      </c>
    </row>
    <row r="49431" spans="1:2">
      <c r="A49431" s="1">
        <v>2080100483444</v>
      </c>
      <c r="B49431" t="s">
        <v>46525</v>
      </c>
    </row>
    <row r="49432" spans="1:2">
      <c r="A49432" s="1">
        <v>2080100483451</v>
      </c>
      <c r="B49432" t="e">
        <f>+T-SEALANT Z-BOND AQUARIUM SEAL CLR</f>
        <v>#NAME?</v>
      </c>
    </row>
    <row r="49433" spans="1:2">
      <c r="A49433" s="1">
        <v>2080100483468</v>
      </c>
      <c r="B49433" t="s">
        <v>46526</v>
      </c>
    </row>
    <row r="49434" spans="1:2">
      <c r="A49434" s="1">
        <v>2080100483475</v>
      </c>
      <c r="B49434" t="s">
        <v>46527</v>
      </c>
    </row>
    <row r="49435" spans="1:2">
      <c r="A49435" s="1">
        <v>2080100483482</v>
      </c>
      <c r="B49435" t="s">
        <v>46528</v>
      </c>
    </row>
    <row r="49436" spans="1:2">
      <c r="A49436" s="1">
        <v>2080100483499</v>
      </c>
      <c r="B49436" t="s">
        <v>46529</v>
      </c>
    </row>
    <row r="49437" spans="1:2">
      <c r="A49437" s="1">
        <v>2080100483505</v>
      </c>
      <c r="B49437" t="s">
        <v>46530</v>
      </c>
    </row>
    <row r="49438" spans="1:2">
      <c r="A49438" s="1">
        <v>2080100483512</v>
      </c>
      <c r="B49438" t="s">
        <v>46531</v>
      </c>
    </row>
    <row r="49439" spans="1:2">
      <c r="A49439" s="1">
        <v>2080100483529</v>
      </c>
      <c r="B49439" t="s">
        <v>46532</v>
      </c>
    </row>
    <row r="49440" spans="1:2">
      <c r="A49440" s="1">
        <v>2080100483536</v>
      </c>
      <c r="B49440" t="e">
        <f>+T-SEALANT SELLYS NO MORE GAPS GREY</f>
        <v>#NAME?</v>
      </c>
    </row>
    <row r="49441" spans="1:2">
      <c r="A49441" s="1">
        <v>2080100483543</v>
      </c>
      <c r="B49441" t="s">
        <v>46533</v>
      </c>
    </row>
    <row r="49442" spans="1:2">
      <c r="A49442" s="1">
        <v>2080100483550</v>
      </c>
      <c r="B49442" t="s">
        <v>46534</v>
      </c>
    </row>
    <row r="49443" spans="1:2">
      <c r="A49443" s="1">
        <v>2080100483567</v>
      </c>
      <c r="B49443" t="s">
        <v>46535</v>
      </c>
    </row>
    <row r="49444" spans="1:2">
      <c r="A49444" s="1">
        <v>2080100483574</v>
      </c>
      <c r="B49444" t="s">
        <v>46536</v>
      </c>
    </row>
    <row r="49445" spans="1:2">
      <c r="A49445" s="1">
        <v>2080100483581</v>
      </c>
      <c r="B49445" t="s">
        <v>46537</v>
      </c>
    </row>
    <row r="49446" spans="1:2">
      <c r="A49446" s="1">
        <v>2080100483598</v>
      </c>
      <c r="B49446" t="s">
        <v>46538</v>
      </c>
    </row>
    <row r="49447" spans="1:2">
      <c r="A49447" s="1">
        <v>2080100483604</v>
      </c>
      <c r="B49447" t="s">
        <v>46539</v>
      </c>
    </row>
    <row r="49448" spans="1:2">
      <c r="A49448" s="1">
        <v>2080100483611</v>
      </c>
      <c r="B49448" t="s">
        <v>46540</v>
      </c>
    </row>
    <row r="49449" spans="1:2">
      <c r="A49449" s="1">
        <v>2080100483628</v>
      </c>
      <c r="B49449" t="s">
        <v>46541</v>
      </c>
    </row>
    <row r="49450" spans="1:2">
      <c r="A49450" s="1">
        <v>2080100483635</v>
      </c>
      <c r="B49450" t="s">
        <v>46542</v>
      </c>
    </row>
    <row r="49451" spans="1:2">
      <c r="A49451" s="1">
        <v>2080100483642</v>
      </c>
      <c r="B49451" t="s">
        <v>46543</v>
      </c>
    </row>
    <row r="49452" spans="1:2">
      <c r="A49452" s="1">
        <v>2080100483659</v>
      </c>
      <c r="B49452" t="s">
        <v>46544</v>
      </c>
    </row>
    <row r="49453" spans="1:2">
      <c r="A49453" s="1">
        <v>2080100483666</v>
      </c>
      <c r="B49453" t="s">
        <v>46545</v>
      </c>
    </row>
    <row r="49454" spans="1:2">
      <c r="A49454" s="1">
        <v>2080100483673</v>
      </c>
      <c r="B49454" t="s">
        <v>46546</v>
      </c>
    </row>
    <row r="49455" spans="1:2">
      <c r="A49455" s="1">
        <v>2080100483680</v>
      </c>
      <c r="B49455" t="s">
        <v>46547</v>
      </c>
    </row>
    <row r="49456" spans="1:2">
      <c r="A49456" s="1">
        <v>2080100483697</v>
      </c>
      <c r="B49456" t="s">
        <v>46548</v>
      </c>
    </row>
    <row r="49457" spans="1:2">
      <c r="A49457" s="1">
        <v>2080100483703</v>
      </c>
      <c r="B49457" t="s">
        <v>46549</v>
      </c>
    </row>
    <row r="49458" spans="1:2">
      <c r="A49458" s="1">
        <v>2080100483710</v>
      </c>
      <c r="B49458" t="s">
        <v>46550</v>
      </c>
    </row>
    <row r="49459" spans="1:2">
      <c r="A49459" s="1">
        <v>2080100483727</v>
      </c>
      <c r="B49459" t="s">
        <v>46551</v>
      </c>
    </row>
    <row r="49460" spans="1:2">
      <c r="A49460" s="1">
        <v>2080100483734</v>
      </c>
      <c r="B49460" t="s">
        <v>46552</v>
      </c>
    </row>
    <row r="49461" spans="1:2">
      <c r="A49461" s="1">
        <v>2080100483741</v>
      </c>
      <c r="B49461" t="s">
        <v>46553</v>
      </c>
    </row>
    <row r="49462" spans="1:2">
      <c r="A49462" s="1">
        <v>2080100483758</v>
      </c>
      <c r="B49462" t="s">
        <v>46554</v>
      </c>
    </row>
    <row r="49463" spans="1:2">
      <c r="A49463" s="1">
        <v>2080100483765</v>
      </c>
      <c r="B49463" t="s">
        <v>46555</v>
      </c>
    </row>
    <row r="49464" spans="1:2">
      <c r="A49464" s="1">
        <v>2080100483772</v>
      </c>
      <c r="B49464" t="s">
        <v>46556</v>
      </c>
    </row>
    <row r="49465" spans="1:2">
      <c r="A49465" s="1">
        <v>2080100483789</v>
      </c>
      <c r="B49465" t="s">
        <v>46557</v>
      </c>
    </row>
    <row r="49466" spans="1:2">
      <c r="A49466" s="1">
        <v>2080100483802</v>
      </c>
      <c r="B49466" t="s">
        <v>46558</v>
      </c>
    </row>
    <row r="49467" spans="1:2">
      <c r="A49467" s="1">
        <v>2080100483819</v>
      </c>
      <c r="B49467" t="s">
        <v>46559</v>
      </c>
    </row>
    <row r="49468" spans="1:2">
      <c r="A49468" s="1">
        <v>2080100483826</v>
      </c>
      <c r="B49468" t="s">
        <v>46560</v>
      </c>
    </row>
    <row r="49469" spans="1:2">
      <c r="A49469" s="1">
        <v>2080100483833</v>
      </c>
      <c r="B49469" t="s">
        <v>46561</v>
      </c>
    </row>
    <row r="49470" spans="1:2">
      <c r="A49470" s="1">
        <v>2080100483840</v>
      </c>
      <c r="B49470" t="s">
        <v>46562</v>
      </c>
    </row>
    <row r="49471" spans="1:2">
      <c r="A49471" s="1">
        <v>2080100483857</v>
      </c>
      <c r="B49471" t="s">
        <v>46563</v>
      </c>
    </row>
    <row r="49472" spans="1:2">
      <c r="A49472" s="1">
        <v>2080100483864</v>
      </c>
      <c r="B49472" t="s">
        <v>46564</v>
      </c>
    </row>
    <row r="49473" spans="1:2">
      <c r="A49473" s="1">
        <v>2080100483888</v>
      </c>
      <c r="B49473" t="s">
        <v>46565</v>
      </c>
    </row>
    <row r="49474" spans="1:2">
      <c r="A49474" s="1">
        <v>2080100483895</v>
      </c>
      <c r="B49474" t="s">
        <v>46566</v>
      </c>
    </row>
    <row r="49475" spans="1:2">
      <c r="A49475" s="1">
        <v>2080100483901</v>
      </c>
      <c r="B49475" t="s">
        <v>46567</v>
      </c>
    </row>
    <row r="49476" spans="1:2">
      <c r="A49476" s="1">
        <v>2080100483918</v>
      </c>
      <c r="B49476" t="s">
        <v>46568</v>
      </c>
    </row>
    <row r="49477" spans="1:2">
      <c r="A49477" s="1">
        <v>2080100483925</v>
      </c>
      <c r="B49477" t="s">
        <v>46569</v>
      </c>
    </row>
    <row r="49478" spans="1:2">
      <c r="A49478" s="1">
        <v>2080100483932</v>
      </c>
      <c r="B49478" t="s">
        <v>46570</v>
      </c>
    </row>
    <row r="49479" spans="1:2">
      <c r="A49479" s="1">
        <v>2080100483949</v>
      </c>
      <c r="B49479" t="s">
        <v>46571</v>
      </c>
    </row>
    <row r="49480" spans="1:2">
      <c r="A49480" s="1">
        <v>2080100483956</v>
      </c>
      <c r="B49480" t="s">
        <v>46572</v>
      </c>
    </row>
    <row r="49481" spans="1:2">
      <c r="A49481" s="1">
        <v>2080100483963</v>
      </c>
      <c r="B49481" t="s">
        <v>46573</v>
      </c>
    </row>
    <row r="49482" spans="1:2">
      <c r="A49482" s="1">
        <v>2080100483970</v>
      </c>
      <c r="B49482" t="s">
        <v>46574</v>
      </c>
    </row>
    <row r="49483" spans="1:2">
      <c r="A49483" s="1">
        <v>2080100483987</v>
      </c>
      <c r="B49483" t="s">
        <v>46575</v>
      </c>
    </row>
    <row r="49484" spans="1:2">
      <c r="A49484" s="1">
        <v>2080100483994</v>
      </c>
      <c r="B49484" t="s">
        <v>46576</v>
      </c>
    </row>
    <row r="49485" spans="1:2">
      <c r="A49485" s="1">
        <v>2080100484014</v>
      </c>
      <c r="B49485" t="s">
        <v>46577</v>
      </c>
    </row>
    <row r="49486" spans="1:2">
      <c r="A49486" s="1">
        <v>2080100484021</v>
      </c>
      <c r="B49486" t="s">
        <v>46578</v>
      </c>
    </row>
    <row r="49487" spans="1:2">
      <c r="A49487" s="1">
        <v>2080100484038</v>
      </c>
      <c r="B49487" t="s">
        <v>46579</v>
      </c>
    </row>
    <row r="49488" spans="1:2">
      <c r="A49488" s="1">
        <v>2080100484045</v>
      </c>
      <c r="B49488" t="s">
        <v>46580</v>
      </c>
    </row>
    <row r="49489" spans="1:2">
      <c r="A49489" s="1">
        <v>2080100484052</v>
      </c>
      <c r="B49489" t="s">
        <v>46581</v>
      </c>
    </row>
    <row r="49490" spans="1:2">
      <c r="A49490" s="1">
        <v>2080100484069</v>
      </c>
      <c r="B49490" t="s">
        <v>46582</v>
      </c>
    </row>
    <row r="49491" spans="1:2">
      <c r="A49491" s="1">
        <v>2080100484076</v>
      </c>
      <c r="B49491" t="s">
        <v>46583</v>
      </c>
    </row>
    <row r="49492" spans="1:2">
      <c r="A49492" s="1">
        <v>2080100484083</v>
      </c>
      <c r="B49492" t="s">
        <v>46584</v>
      </c>
    </row>
    <row r="49493" spans="1:2">
      <c r="A49493" s="1">
        <v>2080100484090</v>
      </c>
      <c r="B49493" t="s">
        <v>46585</v>
      </c>
    </row>
    <row r="49494" spans="1:2">
      <c r="A49494" s="1">
        <v>2080100484113</v>
      </c>
      <c r="B49494" t="s">
        <v>46586</v>
      </c>
    </row>
    <row r="49495" spans="1:2">
      <c r="A49495" s="1">
        <v>2080100484120</v>
      </c>
      <c r="B49495" t="s">
        <v>46587</v>
      </c>
    </row>
    <row r="49496" spans="1:2">
      <c r="A49496" s="1">
        <v>2080100484137</v>
      </c>
      <c r="B49496" t="s">
        <v>46588</v>
      </c>
    </row>
    <row r="49497" spans="1:2">
      <c r="A49497" s="1">
        <v>2080100484144</v>
      </c>
      <c r="B49497" t="s">
        <v>46589</v>
      </c>
    </row>
    <row r="49498" spans="1:2">
      <c r="A49498" s="1">
        <v>2080100484151</v>
      </c>
      <c r="B49498" t="s">
        <v>46590</v>
      </c>
    </row>
    <row r="49499" spans="1:2">
      <c r="A49499" s="1">
        <v>2080100484168</v>
      </c>
      <c r="B49499" t="s">
        <v>46591</v>
      </c>
    </row>
    <row r="49500" spans="1:2">
      <c r="A49500" s="1">
        <v>2080100484175</v>
      </c>
      <c r="B49500" t="s">
        <v>46592</v>
      </c>
    </row>
    <row r="49501" spans="1:2">
      <c r="A49501" s="1">
        <v>2080100484182</v>
      </c>
      <c r="B49501" t="s">
        <v>46593</v>
      </c>
    </row>
    <row r="49502" spans="1:2">
      <c r="A49502" s="1">
        <v>2080100484199</v>
      </c>
      <c r="B49502" t="s">
        <v>46594</v>
      </c>
    </row>
    <row r="49503" spans="1:2">
      <c r="A49503" s="1">
        <v>2080100484205</v>
      </c>
      <c r="B49503" t="s">
        <v>46595</v>
      </c>
    </row>
    <row r="49504" spans="1:2">
      <c r="A49504" s="1">
        <v>2080100484212</v>
      </c>
      <c r="B49504" t="s">
        <v>46596</v>
      </c>
    </row>
    <row r="49505" spans="1:2">
      <c r="A49505" s="1">
        <v>2080100484229</v>
      </c>
      <c r="B49505" t="s">
        <v>46597</v>
      </c>
    </row>
    <row r="49506" spans="1:2">
      <c r="A49506" s="1">
        <v>2080100484236</v>
      </c>
      <c r="B49506" t="s">
        <v>46598</v>
      </c>
    </row>
    <row r="49507" spans="1:2">
      <c r="A49507" s="1">
        <v>2080100484243</v>
      </c>
      <c r="B49507" t="s">
        <v>46599</v>
      </c>
    </row>
    <row r="49508" spans="1:2">
      <c r="A49508" s="1">
        <v>2080100484250</v>
      </c>
      <c r="B49508" t="s">
        <v>46600</v>
      </c>
    </row>
    <row r="49509" spans="1:2">
      <c r="A49509" s="1">
        <v>2080100484267</v>
      </c>
      <c r="B49509" t="s">
        <v>46601</v>
      </c>
    </row>
    <row r="49510" spans="1:2">
      <c r="A49510" s="1">
        <v>2080100484274</v>
      </c>
      <c r="B49510" t="s">
        <v>46602</v>
      </c>
    </row>
    <row r="49511" spans="1:2">
      <c r="A49511" s="1">
        <v>2080100484281</v>
      </c>
      <c r="B49511" t="s">
        <v>46603</v>
      </c>
    </row>
    <row r="49512" spans="1:2">
      <c r="A49512" s="1">
        <v>2080100484298</v>
      </c>
      <c r="B49512" t="s">
        <v>46604</v>
      </c>
    </row>
    <row r="49513" spans="1:2">
      <c r="A49513" s="1">
        <v>2080100484304</v>
      </c>
      <c r="B49513" t="s">
        <v>46605</v>
      </c>
    </row>
    <row r="49514" spans="1:2">
      <c r="A49514" s="1">
        <v>2080100484311</v>
      </c>
      <c r="B49514" t="e">
        <f>+T-SEALANT SELLEYS NO MORE GAPS MULTI-PURPOSE BROWN</f>
        <v>#NAME?</v>
      </c>
    </row>
    <row r="49515" spans="1:2">
      <c r="A49515" s="1">
        <v>2080100484328</v>
      </c>
      <c r="B49515" t="e">
        <f>+HA-DUAL FLUSH BUTTON HOMEAID TOP MOUNT</f>
        <v>#NAME?</v>
      </c>
    </row>
    <row r="49516" spans="1:2">
      <c r="A49516" s="1">
        <v>2080100484335</v>
      </c>
      <c r="B49516" t="s">
        <v>46606</v>
      </c>
    </row>
    <row r="49517" spans="1:2">
      <c r="A49517" s="1">
        <v>2080100484342</v>
      </c>
      <c r="B49517" t="s">
        <v>46607</v>
      </c>
    </row>
    <row r="49518" spans="1:2">
      <c r="A49518" s="1">
        <v>2080100484359</v>
      </c>
      <c r="B49518" t="e">
        <f>+OEC-ADAPTER PVC MALE WASSERNISON PF-38.75</f>
        <v>#NAME?</v>
      </c>
    </row>
    <row r="49519" spans="1:2">
      <c r="A49519" s="1">
        <v>2080100484366</v>
      </c>
      <c r="B49519" t="s">
        <v>46608</v>
      </c>
    </row>
    <row r="49520" spans="1:2">
      <c r="A49520" s="1">
        <v>2080100484373</v>
      </c>
      <c r="B49520" t="e">
        <f>+OEC-ADAPTER PVC MALE WASSERNISON PF-37.5</f>
        <v>#NAME?</v>
      </c>
    </row>
    <row r="49521" spans="1:2">
      <c r="A49521" s="1">
        <v>2080100484380</v>
      </c>
      <c r="B49521" t="s">
        <v>46609</v>
      </c>
    </row>
    <row r="49522" spans="1:2">
      <c r="A49522" s="1">
        <v>2080100484397</v>
      </c>
      <c r="B49522" t="s">
        <v>46610</v>
      </c>
    </row>
    <row r="49523" spans="1:2">
      <c r="A49523" s="1">
        <v>2080100484403</v>
      </c>
      <c r="B49523" t="s">
        <v>46611</v>
      </c>
    </row>
    <row r="49524" spans="1:2">
      <c r="A49524" s="1">
        <v>2080100484410</v>
      </c>
      <c r="B49524" t="s">
        <v>46612</v>
      </c>
    </row>
    <row r="49525" spans="1:2">
      <c r="A49525" s="1">
        <v>2080100484427</v>
      </c>
      <c r="B49525" t="e">
        <f>+OEC-ADAPTER PVC FEMALE WASSERNISON PF-35.75</f>
        <v>#NAME?</v>
      </c>
    </row>
    <row r="49526" spans="1:2">
      <c r="A49526" s="1">
        <v>2080100484434</v>
      </c>
      <c r="B49526" t="e">
        <f>+OEC-ADAPTER PVC FEMALE WASSERNISON PF-34.5</f>
        <v>#NAME?</v>
      </c>
    </row>
    <row r="49527" spans="1:2">
      <c r="A49527" s="1">
        <v>2080100484441</v>
      </c>
      <c r="B49527" t="s">
        <v>46613</v>
      </c>
    </row>
    <row r="49528" spans="1:2">
      <c r="A49528" s="1">
        <v>2080100484458</v>
      </c>
      <c r="B49528" t="s">
        <v>46614</v>
      </c>
    </row>
    <row r="49529" spans="1:2">
      <c r="A49529" s="1">
        <v>2080100484465</v>
      </c>
      <c r="B49529" t="s">
        <v>46615</v>
      </c>
    </row>
    <row r="49530" spans="1:2">
      <c r="A49530" s="1">
        <v>2080100484472</v>
      </c>
      <c r="B49530" t="s">
        <v>46616</v>
      </c>
    </row>
    <row r="49531" spans="1:2">
      <c r="A49531" s="1">
        <v>2080100484489</v>
      </c>
      <c r="B49531" t="s">
        <v>46617</v>
      </c>
    </row>
    <row r="49532" spans="1:2">
      <c r="A49532" s="1">
        <v>2080100484496</v>
      </c>
      <c r="B49532" t="s">
        <v>46618</v>
      </c>
    </row>
    <row r="49533" spans="1:2">
      <c r="A49533" s="1">
        <v>2080100484502</v>
      </c>
      <c r="B49533" t="s">
        <v>46619</v>
      </c>
    </row>
    <row r="49534" spans="1:2">
      <c r="A49534" s="1">
        <v>2080100484526</v>
      </c>
      <c r="B49534" t="s">
        <v>46620</v>
      </c>
    </row>
    <row r="49535" spans="1:2">
      <c r="A49535" s="1">
        <v>2080100484533</v>
      </c>
      <c r="B49535" t="s">
        <v>46621</v>
      </c>
    </row>
    <row r="49536" spans="1:2">
      <c r="A49536" s="1">
        <v>2080100484540</v>
      </c>
      <c r="B49536" t="s">
        <v>46622</v>
      </c>
    </row>
    <row r="49537" spans="1:2">
      <c r="A49537" s="1">
        <v>2080100484557</v>
      </c>
      <c r="B49537" t="s">
        <v>46623</v>
      </c>
    </row>
    <row r="49538" spans="1:2">
      <c r="A49538" s="1">
        <v>2080100484564</v>
      </c>
      <c r="B49538" t="s">
        <v>46624</v>
      </c>
    </row>
    <row r="49539" spans="1:2">
      <c r="A49539" s="1">
        <v>2080100484571</v>
      </c>
      <c r="B49539" t="e">
        <f ca="1">+T-SHOWER HEAD W-TEC SR(2) GREY</f>
        <v>#NAME?</v>
      </c>
    </row>
    <row r="49540" spans="1:2">
      <c r="A49540" s="1">
        <v>2080100484588</v>
      </c>
      <c r="B49540" t="s">
        <v>46625</v>
      </c>
    </row>
    <row r="49541" spans="1:2">
      <c r="A49541" s="1">
        <v>2080100484595</v>
      </c>
      <c r="B49541" t="e">
        <f ca="1">+T-SHOWER HEAD W-TEC SR(2) APRICOT</f>
        <v>#NAME?</v>
      </c>
    </row>
    <row r="49542" spans="1:2">
      <c r="A49542" s="1">
        <v>2080100484601</v>
      </c>
      <c r="B49542" t="e">
        <f ca="1">+T-SHOWER HEAD W-TEC SR(2) F.WHITE</f>
        <v>#NAME?</v>
      </c>
    </row>
    <row r="49543" spans="1:2">
      <c r="A49543" s="1">
        <v>2080100484618</v>
      </c>
      <c r="B49543" t="s">
        <v>46626</v>
      </c>
    </row>
    <row r="49544" spans="1:2">
      <c r="A49544" s="1">
        <v>2080100484632</v>
      </c>
      <c r="B49544" t="s">
        <v>46627</v>
      </c>
    </row>
    <row r="49545" spans="1:2">
      <c r="A49545" s="1">
        <v>2080100484649</v>
      </c>
      <c r="B49545" t="s">
        <v>46628</v>
      </c>
    </row>
    <row r="49546" spans="1:2">
      <c r="A49546" s="1">
        <v>2080100484663</v>
      </c>
      <c r="B49546" t="s">
        <v>46629</v>
      </c>
    </row>
    <row r="49547" spans="1:2">
      <c r="A49547" s="1">
        <v>2080100484670</v>
      </c>
      <c r="B49547" t="s">
        <v>46630</v>
      </c>
    </row>
    <row r="49548" spans="1:2">
      <c r="A49548" s="1">
        <v>2080100484687</v>
      </c>
      <c r="B49548" t="s">
        <v>46631</v>
      </c>
    </row>
    <row r="49549" spans="1:2">
      <c r="A49549" s="1">
        <v>2080100484694</v>
      </c>
      <c r="B49549" t="s">
        <v>46632</v>
      </c>
    </row>
    <row r="49550" spans="1:2">
      <c r="A49550" s="1">
        <v>2080100484700</v>
      </c>
      <c r="B49550" t="s">
        <v>46633</v>
      </c>
    </row>
    <row r="49551" spans="1:2">
      <c r="A49551" s="1">
        <v>2080100484717</v>
      </c>
      <c r="B49551" t="s">
        <v>46634</v>
      </c>
    </row>
    <row r="49552" spans="1:2">
      <c r="A49552" s="1">
        <v>2080100484724</v>
      </c>
      <c r="B49552" t="s">
        <v>46635</v>
      </c>
    </row>
    <row r="49553" spans="1:2">
      <c r="A49553" s="1">
        <v>2080100484731</v>
      </c>
      <c r="B49553" t="s">
        <v>46636</v>
      </c>
    </row>
    <row r="49554" spans="1:2">
      <c r="A49554" s="1">
        <v>2080100484748</v>
      </c>
      <c r="B49554" t="s">
        <v>46637</v>
      </c>
    </row>
    <row r="49555" spans="1:2">
      <c r="A49555" s="1">
        <v>2080100484755</v>
      </c>
      <c r="B49555" t="s">
        <v>46638</v>
      </c>
    </row>
    <row r="49556" spans="1:2">
      <c r="A49556" s="1">
        <v>2080100484762</v>
      </c>
      <c r="B49556" t="s">
        <v>46639</v>
      </c>
    </row>
    <row r="49557" spans="1:2">
      <c r="A49557" s="1">
        <v>2080100484779</v>
      </c>
      <c r="B49557" t="s">
        <v>46640</v>
      </c>
    </row>
    <row r="49558" spans="1:2">
      <c r="A49558" s="1">
        <v>2080100484786</v>
      </c>
      <c r="B49558" t="e">
        <f>+OEC-TOWEL SHELF WASSERNISON BA-8908</f>
        <v>#NAME?</v>
      </c>
    </row>
    <row r="49559" spans="1:2">
      <c r="A49559" s="1">
        <v>2080100484793</v>
      </c>
      <c r="B49559" t="s">
        <v>46641</v>
      </c>
    </row>
    <row r="49560" spans="1:2">
      <c r="A49560" s="1">
        <v>2080100484809</v>
      </c>
      <c r="B49560" t="s">
        <v>46642</v>
      </c>
    </row>
    <row r="49561" spans="1:2">
      <c r="A49561" s="1">
        <v>2080100484816</v>
      </c>
      <c r="B49561" t="s">
        <v>46643</v>
      </c>
    </row>
    <row r="49562" spans="1:2">
      <c r="A49562" s="1">
        <v>2080100484823</v>
      </c>
      <c r="B49562" t="s">
        <v>46644</v>
      </c>
    </row>
    <row r="49563" spans="1:2">
      <c r="A49563" s="1">
        <v>2080100484830</v>
      </c>
      <c r="B49563" t="s">
        <v>46645</v>
      </c>
    </row>
    <row r="49564" spans="1:2">
      <c r="A49564" s="1">
        <v>2080100484847</v>
      </c>
      <c r="B49564" t="s">
        <v>46646</v>
      </c>
    </row>
    <row r="49565" spans="1:2">
      <c r="A49565" s="1">
        <v>2080100484854</v>
      </c>
      <c r="B49565" t="s">
        <v>46647</v>
      </c>
    </row>
    <row r="49566" spans="1:2">
      <c r="A49566" s="1">
        <v>2080100484861</v>
      </c>
      <c r="B49566" t="e">
        <f>+OEC-TOWEL SHELF WASSERNISON BA-8808</f>
        <v>#NAME?</v>
      </c>
    </row>
    <row r="49567" spans="1:2">
      <c r="A49567" s="1">
        <v>2080100484885</v>
      </c>
      <c r="B49567" t="s">
        <v>46648</v>
      </c>
    </row>
    <row r="49568" spans="1:2">
      <c r="A49568" s="1">
        <v>2080100484892</v>
      </c>
      <c r="B49568" t="s">
        <v>46649</v>
      </c>
    </row>
    <row r="49569" spans="1:2">
      <c r="A49569" s="1">
        <v>2080100484908</v>
      </c>
      <c r="B49569" t="s">
        <v>46650</v>
      </c>
    </row>
    <row r="49570" spans="1:2">
      <c r="A49570" s="1">
        <v>2080100484915</v>
      </c>
      <c r="B49570" t="s">
        <v>46651</v>
      </c>
    </row>
    <row r="49571" spans="1:2">
      <c r="A49571" s="1">
        <v>2080100484922</v>
      </c>
      <c r="B49571" t="s">
        <v>46652</v>
      </c>
    </row>
    <row r="49572" spans="1:2">
      <c r="A49572" s="1">
        <v>2080100484939</v>
      </c>
      <c r="B49572" t="s">
        <v>46653</v>
      </c>
    </row>
    <row r="49573" spans="1:2">
      <c r="A49573" s="1">
        <v>2080100484946</v>
      </c>
      <c r="B49573" t="s">
        <v>46654</v>
      </c>
    </row>
    <row r="49574" spans="1:2">
      <c r="A49574" s="1">
        <v>2080100484953</v>
      </c>
      <c r="B49574" t="s">
        <v>46655</v>
      </c>
    </row>
    <row r="49575" spans="1:2">
      <c r="A49575" s="1">
        <v>2080100484960</v>
      </c>
      <c r="B49575" t="s">
        <v>46656</v>
      </c>
    </row>
    <row r="49576" spans="1:2">
      <c r="A49576" s="1">
        <v>2080100484984</v>
      </c>
      <c r="B49576" t="e">
        <f>+OEC-TOWER SHELF WASSERNISON BA-8608</f>
        <v>#NAME?</v>
      </c>
    </row>
    <row r="49577" spans="1:2">
      <c r="A49577" s="1">
        <v>2080100485004</v>
      </c>
      <c r="B49577" t="s">
        <v>46657</v>
      </c>
    </row>
    <row r="49578" spans="1:2">
      <c r="A49578" s="1">
        <v>2080100485011</v>
      </c>
      <c r="B49578" t="s">
        <v>46658</v>
      </c>
    </row>
    <row r="49579" spans="1:2">
      <c r="A49579" s="1">
        <v>2080100485028</v>
      </c>
      <c r="B49579" t="s">
        <v>46659</v>
      </c>
    </row>
    <row r="49580" spans="1:2">
      <c r="A49580" s="1">
        <v>2080100485035</v>
      </c>
      <c r="B49580" t="s">
        <v>46660</v>
      </c>
    </row>
    <row r="49581" spans="1:2">
      <c r="A49581" s="1">
        <v>2080100485042</v>
      </c>
      <c r="B49581" t="s">
        <v>46661</v>
      </c>
    </row>
    <row r="49582" spans="1:2">
      <c r="A49582" s="1">
        <v>2080100485073</v>
      </c>
      <c r="B49582" t="s">
        <v>46662</v>
      </c>
    </row>
    <row r="49583" spans="1:2">
      <c r="A49583" s="1">
        <v>2080100485103</v>
      </c>
      <c r="B49583" t="s">
        <v>46663</v>
      </c>
    </row>
    <row r="49584" spans="1:2">
      <c r="A49584" s="1">
        <v>2080100485110</v>
      </c>
      <c r="B49584" t="s">
        <v>46664</v>
      </c>
    </row>
    <row r="49585" spans="1:2">
      <c r="A49585" s="1">
        <v>2080100485127</v>
      </c>
      <c r="B49585" t="s">
        <v>46665</v>
      </c>
    </row>
    <row r="49586" spans="1:2">
      <c r="A49586" s="1">
        <v>2080100485134</v>
      </c>
      <c r="B49586" t="s">
        <v>46666</v>
      </c>
    </row>
    <row r="49587" spans="1:2">
      <c r="A49587" s="1">
        <v>2080100485141</v>
      </c>
      <c r="B49587" t="s">
        <v>46667</v>
      </c>
    </row>
    <row r="49588" spans="1:2">
      <c r="A49588" s="1">
        <v>2080100485158</v>
      </c>
      <c r="B49588" t="s">
        <v>46668</v>
      </c>
    </row>
    <row r="49589" spans="1:2">
      <c r="A49589" s="1">
        <v>2080100485165</v>
      </c>
      <c r="B49589" t="s">
        <v>46669</v>
      </c>
    </row>
    <row r="49590" spans="1:2">
      <c r="A49590" s="1">
        <v>2080100485172</v>
      </c>
      <c r="B49590" t="s">
        <v>46670</v>
      </c>
    </row>
    <row r="49591" spans="1:2">
      <c r="A49591" s="1">
        <v>2080100485189</v>
      </c>
      <c r="B49591" t="s">
        <v>46671</v>
      </c>
    </row>
    <row r="49592" spans="1:2">
      <c r="A49592" s="1">
        <v>2080100485196</v>
      </c>
      <c r="B49592" t="s">
        <v>46672</v>
      </c>
    </row>
    <row r="49593" spans="1:2">
      <c r="A49593" s="1">
        <v>2080100485202</v>
      </c>
      <c r="B49593" t="s">
        <v>46673</v>
      </c>
    </row>
    <row r="49594" spans="1:2">
      <c r="A49594" s="1">
        <v>2080100485219</v>
      </c>
      <c r="B49594" t="e">
        <f>+T-FAUCET WATERTEC PILLAR TAP GREY OX7</f>
        <v>#NAME?</v>
      </c>
    </row>
    <row r="49595" spans="1:2">
      <c r="A49595" s="1">
        <v>2080100485226</v>
      </c>
      <c r="B49595" t="s">
        <v>46674</v>
      </c>
    </row>
    <row r="49596" spans="1:2">
      <c r="A49596" s="1">
        <v>2080100485233</v>
      </c>
      <c r="B49596" t="s">
        <v>46675</v>
      </c>
    </row>
    <row r="49597" spans="1:2">
      <c r="A49597" s="1">
        <v>2080100485257</v>
      </c>
      <c r="B49597" t="s">
        <v>46676</v>
      </c>
    </row>
    <row r="49598" spans="1:2">
      <c r="A49598" s="1">
        <v>2080100485264</v>
      </c>
      <c r="B49598" t="s">
        <v>46677</v>
      </c>
    </row>
    <row r="49599" spans="1:2">
      <c r="A49599" s="1">
        <v>2080100485271</v>
      </c>
      <c r="B49599" t="s">
        <v>46678</v>
      </c>
    </row>
    <row r="49600" spans="1:2">
      <c r="A49600" s="1">
        <v>2080100485288</v>
      </c>
      <c r="B49600" t="s">
        <v>46679</v>
      </c>
    </row>
    <row r="49601" spans="1:2">
      <c r="A49601" s="1">
        <v>2080100485295</v>
      </c>
      <c r="B49601" t="s">
        <v>46680</v>
      </c>
    </row>
    <row r="49602" spans="1:2">
      <c r="A49602" s="1">
        <v>2080100485301</v>
      </c>
      <c r="B49602" t="s">
        <v>46681</v>
      </c>
    </row>
    <row r="49603" spans="1:2">
      <c r="A49603" s="1">
        <v>2080100485318</v>
      </c>
      <c r="B49603" t="s">
        <v>46682</v>
      </c>
    </row>
    <row r="49604" spans="1:2">
      <c r="A49604" s="1">
        <v>2080100485325</v>
      </c>
      <c r="B49604" t="s">
        <v>46683</v>
      </c>
    </row>
    <row r="49605" spans="1:2">
      <c r="A49605" s="1">
        <v>2080100485332</v>
      </c>
      <c r="B49605" t="s">
        <v>46684</v>
      </c>
    </row>
    <row r="49606" spans="1:2">
      <c r="A49606" s="1">
        <v>2080100485356</v>
      </c>
      <c r="B49606" t="s">
        <v>46685</v>
      </c>
    </row>
    <row r="49607" spans="1:2">
      <c r="A49607" s="1">
        <v>2080100485363</v>
      </c>
      <c r="B49607" t="s">
        <v>46686</v>
      </c>
    </row>
    <row r="49608" spans="1:2">
      <c r="A49608" s="1">
        <v>2080100485370</v>
      </c>
      <c r="B49608" t="s">
        <v>46687</v>
      </c>
    </row>
    <row r="49609" spans="1:2">
      <c r="A49609" s="1">
        <v>2080100485387</v>
      </c>
      <c r="B49609" t="s">
        <v>46688</v>
      </c>
    </row>
    <row r="49610" spans="1:2">
      <c r="A49610" s="1">
        <v>2080100485394</v>
      </c>
      <c r="B49610" t="s">
        <v>46689</v>
      </c>
    </row>
    <row r="49611" spans="1:2">
      <c r="A49611" s="1">
        <v>2080100485400</v>
      </c>
      <c r="B49611" t="s">
        <v>46690</v>
      </c>
    </row>
    <row r="49612" spans="1:2">
      <c r="A49612" s="1">
        <v>2080100485417</v>
      </c>
      <c r="B49612" t="e">
        <f>+T-SHELF VANITY WATERTEC AX1024 WHITE</f>
        <v>#NAME?</v>
      </c>
    </row>
    <row r="49613" spans="1:2">
      <c r="A49613" s="1">
        <v>2080100485424</v>
      </c>
      <c r="B49613" t="s">
        <v>46691</v>
      </c>
    </row>
    <row r="49614" spans="1:2">
      <c r="A49614" s="1">
        <v>2080100485431</v>
      </c>
      <c r="B49614" t="e">
        <f>+T-SHELF VANITY WATERTEC  AX1024 APRICOT</f>
        <v>#NAME?</v>
      </c>
    </row>
    <row r="49615" spans="1:2">
      <c r="A49615" s="1">
        <v>2080100485448</v>
      </c>
      <c r="B49615" t="s">
        <v>46692</v>
      </c>
    </row>
    <row r="49616" spans="1:2">
      <c r="A49616" s="1">
        <v>2080100485455</v>
      </c>
      <c r="B49616" t="e">
        <f>+T-SHELF VANITY WATERTEC AX1024 BURGUNDY</f>
        <v>#NAME?</v>
      </c>
    </row>
    <row r="49617" spans="1:2">
      <c r="A49617" s="1">
        <v>2080100485462</v>
      </c>
      <c r="B49617" t="s">
        <v>46693</v>
      </c>
    </row>
    <row r="49618" spans="1:2">
      <c r="A49618" s="1">
        <v>2080100485479</v>
      </c>
      <c r="B49618" t="s">
        <v>46694</v>
      </c>
    </row>
    <row r="49619" spans="1:2">
      <c r="A49619" s="1">
        <v>2080100485486</v>
      </c>
      <c r="B49619" t="s">
        <v>46695</v>
      </c>
    </row>
    <row r="49620" spans="1:2">
      <c r="A49620" s="1">
        <v>2080100485509</v>
      </c>
      <c r="B49620" t="s">
        <v>46696</v>
      </c>
    </row>
    <row r="49621" spans="1:2">
      <c r="A49621" s="1">
        <v>2080100485516</v>
      </c>
      <c r="B49621" t="e">
        <f>+T-SHELF VANITY WATERTEC  AX1024 GRAY</f>
        <v>#NAME?</v>
      </c>
    </row>
    <row r="49622" spans="1:2">
      <c r="A49622" s="1">
        <v>2080100485523</v>
      </c>
      <c r="B49622" t="s">
        <v>46697</v>
      </c>
    </row>
    <row r="49623" spans="1:2">
      <c r="A49623" s="1">
        <v>2080100485530</v>
      </c>
      <c r="B49623" t="s">
        <v>46698</v>
      </c>
    </row>
    <row r="49624" spans="1:2">
      <c r="A49624" s="1">
        <v>2080100485554</v>
      </c>
      <c r="B49624" t="s">
        <v>46699</v>
      </c>
    </row>
    <row r="49625" spans="1:2">
      <c r="A49625" s="1">
        <v>2080100485561</v>
      </c>
      <c r="B49625" t="s">
        <v>46700</v>
      </c>
    </row>
    <row r="49626" spans="1:2">
      <c r="A49626" s="1">
        <v>2080100485578</v>
      </c>
      <c r="B49626" t="s">
        <v>46701</v>
      </c>
    </row>
    <row r="49627" spans="1:2">
      <c r="A49627" s="1">
        <v>2080100485585</v>
      </c>
      <c r="B49627" t="s">
        <v>46702</v>
      </c>
    </row>
    <row r="49628" spans="1:2">
      <c r="A49628" s="1">
        <v>2080100485592</v>
      </c>
      <c r="B49628" t="s">
        <v>46703</v>
      </c>
    </row>
    <row r="49629" spans="1:2">
      <c r="A49629" s="1">
        <v>2080100485615</v>
      </c>
      <c r="B49629" t="s">
        <v>46704</v>
      </c>
    </row>
    <row r="49630" spans="1:2">
      <c r="A49630" s="1">
        <v>2080100485622</v>
      </c>
      <c r="B49630" t="s">
        <v>46705</v>
      </c>
    </row>
    <row r="49631" spans="1:2">
      <c r="A49631" s="1">
        <v>2080100485639</v>
      </c>
      <c r="B49631" t="s">
        <v>46706</v>
      </c>
    </row>
    <row r="49632" spans="1:2">
      <c r="A49632" s="1">
        <v>2080100485646</v>
      </c>
      <c r="B49632" t="s">
        <v>46707</v>
      </c>
    </row>
    <row r="49633" spans="1:2">
      <c r="A49633" s="1">
        <v>2080100485653</v>
      </c>
      <c r="B49633" t="s">
        <v>46708</v>
      </c>
    </row>
    <row r="49634" spans="1:2">
      <c r="A49634" s="1">
        <v>2080100485660</v>
      </c>
      <c r="B49634" t="s">
        <v>46709</v>
      </c>
    </row>
    <row r="49635" spans="1:2">
      <c r="A49635" s="1">
        <v>2080100485677</v>
      </c>
      <c r="B49635" t="s">
        <v>46710</v>
      </c>
    </row>
    <row r="49636" spans="1:2">
      <c r="A49636" s="1">
        <v>2080100485684</v>
      </c>
      <c r="B49636" t="s">
        <v>46711</v>
      </c>
    </row>
    <row r="49637" spans="1:2">
      <c r="A49637" s="1">
        <v>2080100485691</v>
      </c>
      <c r="B49637" t="s">
        <v>46712</v>
      </c>
    </row>
    <row r="49638" spans="1:2">
      <c r="A49638" s="1">
        <v>2080100485707</v>
      </c>
      <c r="B49638" t="s">
        <v>46713</v>
      </c>
    </row>
    <row r="49639" spans="1:2">
      <c r="A49639" s="1">
        <v>2080100485721</v>
      </c>
      <c r="B49639" t="s">
        <v>46714</v>
      </c>
    </row>
    <row r="49640" spans="1:2">
      <c r="A49640" s="1">
        <v>2080100485738</v>
      </c>
      <c r="B49640" t="s">
        <v>46715</v>
      </c>
    </row>
    <row r="49641" spans="1:2">
      <c r="A49641" s="1">
        <v>2080100485745</v>
      </c>
      <c r="B49641" t="s">
        <v>46716</v>
      </c>
    </row>
    <row r="49642" spans="1:2">
      <c r="A49642" s="1">
        <v>2080100485752</v>
      </c>
      <c r="B49642" t="e">
        <f>+T-TOILET SEAT WATERTEC FTS-501-ZH WHITE</f>
        <v>#NAME?</v>
      </c>
    </row>
    <row r="49643" spans="1:2">
      <c r="A49643" s="1">
        <v>2080100485769</v>
      </c>
      <c r="B49643" t="s">
        <v>46717</v>
      </c>
    </row>
    <row r="49644" spans="1:2">
      <c r="A49644" s="1">
        <v>2080100485776</v>
      </c>
      <c r="B49644" t="s">
        <v>46718</v>
      </c>
    </row>
    <row r="49645" spans="1:2">
      <c r="A49645" s="1">
        <v>2080100485790</v>
      </c>
      <c r="B49645" t="s">
        <v>46719</v>
      </c>
    </row>
    <row r="49646" spans="1:2">
      <c r="A49646" s="1">
        <v>2080100485806</v>
      </c>
      <c r="B49646" t="s">
        <v>46720</v>
      </c>
    </row>
    <row r="49647" spans="1:2">
      <c r="A49647" s="1">
        <v>2080100485813</v>
      </c>
      <c r="B49647" t="s">
        <v>46721</v>
      </c>
    </row>
    <row r="49648" spans="1:2">
      <c r="A49648" s="1">
        <v>2080100485820</v>
      </c>
      <c r="B49648" t="s">
        <v>46722</v>
      </c>
    </row>
    <row r="49649" spans="1:2">
      <c r="A49649" s="1">
        <v>2080100485837</v>
      </c>
      <c r="B49649" t="s">
        <v>46723</v>
      </c>
    </row>
    <row r="49650" spans="1:2">
      <c r="A49650" s="1">
        <v>2080100485844</v>
      </c>
      <c r="B49650" t="e">
        <f>+B-LIQUID SOAP HOLDER EASYFLOW EF-11112</f>
        <v>#NAME?</v>
      </c>
    </row>
    <row r="49651" spans="1:2">
      <c r="A49651" s="1">
        <v>2080100485851</v>
      </c>
      <c r="B49651" t="s">
        <v>46724</v>
      </c>
    </row>
    <row r="49652" spans="1:2">
      <c r="A49652" s="1">
        <v>2080100485868</v>
      </c>
      <c r="B49652" t="s">
        <v>46725</v>
      </c>
    </row>
    <row r="49653" spans="1:2">
      <c r="A49653" s="1">
        <v>2080100485875</v>
      </c>
      <c r="B49653" t="s">
        <v>46726</v>
      </c>
    </row>
    <row r="49654" spans="1:2">
      <c r="A49654" s="1">
        <v>2080100485882</v>
      </c>
      <c r="B49654" t="s">
        <v>46727</v>
      </c>
    </row>
    <row r="49655" spans="1:2">
      <c r="A49655" s="1">
        <v>2080100485899</v>
      </c>
      <c r="B49655" t="s">
        <v>46728</v>
      </c>
    </row>
    <row r="49656" spans="1:2">
      <c r="A49656" s="1">
        <v>2080100485905</v>
      </c>
      <c r="B49656" t="s">
        <v>46729</v>
      </c>
    </row>
    <row r="49657" spans="1:2">
      <c r="A49657" s="1">
        <v>2080100485912</v>
      </c>
      <c r="B49657" t="s">
        <v>46730</v>
      </c>
    </row>
    <row r="49658" spans="1:2">
      <c r="A49658" s="1">
        <v>2080100485929</v>
      </c>
      <c r="B49658" t="s">
        <v>46731</v>
      </c>
    </row>
    <row r="49659" spans="1:2">
      <c r="A49659" s="1">
        <v>2080100485943</v>
      </c>
      <c r="B49659" t="s">
        <v>46732</v>
      </c>
    </row>
    <row r="49660" spans="1:2">
      <c r="A49660" s="1">
        <v>2080100485967</v>
      </c>
      <c r="B49660" t="s">
        <v>46733</v>
      </c>
    </row>
    <row r="49661" spans="1:2">
      <c r="A49661" s="1">
        <v>2080100485974</v>
      </c>
      <c r="B49661" t="s">
        <v>46734</v>
      </c>
    </row>
    <row r="49662" spans="1:2">
      <c r="A49662" s="1">
        <v>2080100485981</v>
      </c>
      <c r="B49662" t="s">
        <v>46735</v>
      </c>
    </row>
    <row r="49663" spans="1:2">
      <c r="A49663" s="1">
        <v>2080100485998</v>
      </c>
      <c r="B49663" t="s">
        <v>46736</v>
      </c>
    </row>
    <row r="49664" spans="1:2">
      <c r="A49664" s="1">
        <v>2080100486001</v>
      </c>
      <c r="B49664" t="e">
        <f>+B-TUMBLER HOLDER EASYFLOW EF-11107</f>
        <v>#NAME?</v>
      </c>
    </row>
    <row r="49665" spans="1:2">
      <c r="A49665" s="1">
        <v>2080100486018</v>
      </c>
      <c r="B49665" t="s">
        <v>46737</v>
      </c>
    </row>
    <row r="49666" spans="1:2">
      <c r="A49666" s="1">
        <v>2080100486025</v>
      </c>
      <c r="B49666" t="s">
        <v>46738</v>
      </c>
    </row>
    <row r="49667" spans="1:2">
      <c r="A49667" s="1">
        <v>2080100486049</v>
      </c>
      <c r="B49667" t="s">
        <v>46739</v>
      </c>
    </row>
    <row r="49668" spans="1:2">
      <c r="A49668" s="1">
        <v>2080100486056</v>
      </c>
      <c r="B49668" t="s">
        <v>46740</v>
      </c>
    </row>
    <row r="49669" spans="1:2">
      <c r="A49669" s="1">
        <v>2080100486070</v>
      </c>
      <c r="B49669" t="s">
        <v>46741</v>
      </c>
    </row>
    <row r="49670" spans="1:2">
      <c r="A49670" s="1">
        <v>2080100486087</v>
      </c>
      <c r="B49670" t="s">
        <v>46742</v>
      </c>
    </row>
    <row r="49671" spans="1:2">
      <c r="A49671" s="1">
        <v>2080100486094</v>
      </c>
      <c r="B49671" t="e">
        <f>+B-TOWEL RING EASYFLOW EF-11111</f>
        <v>#NAME?</v>
      </c>
    </row>
    <row r="49672" spans="1:2">
      <c r="A49672" s="1">
        <v>2080100486117</v>
      </c>
      <c r="B49672" t="s">
        <v>46743</v>
      </c>
    </row>
    <row r="49673" spans="1:2">
      <c r="A49673" s="1">
        <v>2080100486131</v>
      </c>
      <c r="B49673" t="s">
        <v>46744</v>
      </c>
    </row>
    <row r="49674" spans="1:2">
      <c r="A49674" s="1">
        <v>2080100486148</v>
      </c>
      <c r="B49674" t="s">
        <v>46745</v>
      </c>
    </row>
    <row r="49675" spans="1:2">
      <c r="A49675" s="1">
        <v>2080100486162</v>
      </c>
      <c r="B49675" t="s">
        <v>46746</v>
      </c>
    </row>
    <row r="49676" spans="1:2">
      <c r="A49676" s="1">
        <v>2080100486179</v>
      </c>
      <c r="B49676" t="e">
        <f>+B-TUMBLER HOLDER EASYFLOW EF-11106</f>
        <v>#NAME?</v>
      </c>
    </row>
    <row r="49677" spans="1:2">
      <c r="A49677" s="1">
        <v>2080100486186</v>
      </c>
      <c r="B49677" t="e">
        <f>+B-ROBE HOOK EASYFLOW EF-11105</f>
        <v>#NAME?</v>
      </c>
    </row>
    <row r="49678" spans="1:2">
      <c r="A49678" s="1">
        <v>2080100486209</v>
      </c>
      <c r="B49678" t="e">
        <f>+B-GLASS SHELF EASYFLOW EF-11103</f>
        <v>#NAME?</v>
      </c>
    </row>
    <row r="49679" spans="1:2">
      <c r="A49679" s="1">
        <v>2080100486216</v>
      </c>
      <c r="B49679" t="s">
        <v>46747</v>
      </c>
    </row>
    <row r="49680" spans="1:2">
      <c r="A49680" s="1">
        <v>2080100486223</v>
      </c>
      <c r="B49680" t="e">
        <f>+B-TOWEL BAR EASYFLOW EF-11101</f>
        <v>#NAME?</v>
      </c>
    </row>
    <row r="49681" spans="1:2">
      <c r="A49681" s="1">
        <v>2080100486230</v>
      </c>
      <c r="B49681" t="s">
        <v>46748</v>
      </c>
    </row>
    <row r="49682" spans="1:2">
      <c r="A49682" s="1">
        <v>2080100486254</v>
      </c>
      <c r="B49682" t="s">
        <v>46749</v>
      </c>
    </row>
    <row r="49683" spans="1:2">
      <c r="A49683" s="1">
        <v>2080100486261</v>
      </c>
      <c r="B49683" t="s">
        <v>46750</v>
      </c>
    </row>
    <row r="49684" spans="1:2">
      <c r="A49684" s="1">
        <v>2080100486278</v>
      </c>
      <c r="B49684" t="s">
        <v>46751</v>
      </c>
    </row>
    <row r="49685" spans="1:2">
      <c r="A49685" s="1">
        <v>2080100486285</v>
      </c>
      <c r="B49685" t="s">
        <v>46752</v>
      </c>
    </row>
    <row r="49686" spans="1:2">
      <c r="A49686" s="1">
        <v>2080100486292</v>
      </c>
      <c r="B49686" t="s">
        <v>46753</v>
      </c>
    </row>
    <row r="49687" spans="1:2">
      <c r="A49687" s="1">
        <v>2080100486315</v>
      </c>
      <c r="B49687" t="s">
        <v>46754</v>
      </c>
    </row>
    <row r="49688" spans="1:2">
      <c r="A49688" s="1">
        <v>2080100486322</v>
      </c>
      <c r="B49688" t="s">
        <v>46755</v>
      </c>
    </row>
    <row r="49689" spans="1:2">
      <c r="A49689" s="1">
        <v>2080100486339</v>
      </c>
      <c r="B49689" t="s">
        <v>46756</v>
      </c>
    </row>
    <row r="49690" spans="1:2">
      <c r="A49690" s="1">
        <v>2080100486346</v>
      </c>
      <c r="B49690" t="s">
        <v>46757</v>
      </c>
    </row>
    <row r="49691" spans="1:2">
      <c r="A49691" s="1">
        <v>2080100486353</v>
      </c>
      <c r="B49691" t="s">
        <v>46758</v>
      </c>
    </row>
    <row r="49692" spans="1:2">
      <c r="A49692" s="1">
        <v>2080100486360</v>
      </c>
      <c r="B49692" t="s">
        <v>46759</v>
      </c>
    </row>
    <row r="49693" spans="1:2">
      <c r="A49693" s="1">
        <v>2080100486377</v>
      </c>
      <c r="B49693" t="s">
        <v>46760</v>
      </c>
    </row>
    <row r="49694" spans="1:2">
      <c r="A49694" s="1">
        <v>2080100486384</v>
      </c>
      <c r="B49694" t="s">
        <v>46761</v>
      </c>
    </row>
    <row r="49695" spans="1:2">
      <c r="A49695" s="1">
        <v>2080100486391</v>
      </c>
      <c r="B49695" t="s">
        <v>46762</v>
      </c>
    </row>
    <row r="49696" spans="1:2">
      <c r="A49696" s="1">
        <v>2080100486407</v>
      </c>
      <c r="B49696" t="s">
        <v>46763</v>
      </c>
    </row>
    <row r="49697" spans="1:2">
      <c r="A49697" s="1">
        <v>2080100486421</v>
      </c>
      <c r="B49697" t="s">
        <v>46764</v>
      </c>
    </row>
    <row r="49698" spans="1:2">
      <c r="A49698" s="1">
        <v>2080100486452</v>
      </c>
      <c r="B49698" t="s">
        <v>46765</v>
      </c>
    </row>
    <row r="49699" spans="1:2">
      <c r="A49699" s="1">
        <v>2080100486483</v>
      </c>
      <c r="B49699" t="s">
        <v>46766</v>
      </c>
    </row>
    <row r="49700" spans="1:2">
      <c r="A49700" s="1">
        <v>2080100486490</v>
      </c>
      <c r="B49700" t="e">
        <f>+T-SHELF VANITY WATERTEC AX1024 L.BLUE</f>
        <v>#NAME?</v>
      </c>
    </row>
    <row r="49701" spans="1:2">
      <c r="A49701" s="1">
        <v>2080100486506</v>
      </c>
      <c r="B49701" t="s">
        <v>46767</v>
      </c>
    </row>
    <row r="49702" spans="1:2">
      <c r="A49702" s="1">
        <v>2080100486513</v>
      </c>
      <c r="B49702" t="e">
        <f>+T-SHELF VANITY WATERTEC AX1024 L.GREEN</f>
        <v>#NAME?</v>
      </c>
    </row>
    <row r="49703" spans="1:2">
      <c r="A49703" s="1">
        <v>2080100486520</v>
      </c>
      <c r="B49703" t="s">
        <v>46768</v>
      </c>
    </row>
    <row r="49704" spans="1:2">
      <c r="A49704" s="1">
        <v>2080100486537</v>
      </c>
      <c r="B49704" t="s">
        <v>46769</v>
      </c>
    </row>
    <row r="49705" spans="1:2">
      <c r="A49705" s="1">
        <v>2080100486544</v>
      </c>
      <c r="B49705" t="s">
        <v>46770</v>
      </c>
    </row>
    <row r="49706" spans="1:2">
      <c r="A49706" s="1">
        <v>2080100486575</v>
      </c>
      <c r="B49706" t="s">
        <v>46771</v>
      </c>
    </row>
    <row r="49707" spans="1:2">
      <c r="A49707" s="1">
        <v>2080100486582</v>
      </c>
      <c r="B49707" t="e">
        <f>+T-SHELF VANITY WATERTEC AX1024 S.BLUE</f>
        <v>#NAME?</v>
      </c>
    </row>
    <row r="49708" spans="1:2">
      <c r="A49708" s="1">
        <v>2080100486599</v>
      </c>
      <c r="B49708" t="s">
        <v>46772</v>
      </c>
    </row>
    <row r="49709" spans="1:2">
      <c r="A49709" s="1">
        <v>2080100486605</v>
      </c>
      <c r="B49709" t="s">
        <v>46773</v>
      </c>
    </row>
    <row r="49710" spans="1:2">
      <c r="A49710" s="1">
        <v>2080100486629</v>
      </c>
      <c r="B49710" t="s">
        <v>46774</v>
      </c>
    </row>
    <row r="49711" spans="1:2">
      <c r="A49711" s="1">
        <v>2080100486643</v>
      </c>
      <c r="B49711" t="s">
        <v>46775</v>
      </c>
    </row>
    <row r="49712" spans="1:2">
      <c r="A49712" s="1">
        <v>2080100486667</v>
      </c>
      <c r="B49712" t="s">
        <v>46776</v>
      </c>
    </row>
    <row r="49713" spans="1:2">
      <c r="A49713" s="1">
        <v>2080100486681</v>
      </c>
      <c r="B49713" t="s">
        <v>46777</v>
      </c>
    </row>
    <row r="49714" spans="1:2">
      <c r="A49714" s="1">
        <v>2080100486698</v>
      </c>
      <c r="B49714" t="s">
        <v>46778</v>
      </c>
    </row>
    <row r="49715" spans="1:2">
      <c r="A49715" s="1">
        <v>2080100486704</v>
      </c>
      <c r="B49715" t="s">
        <v>46779</v>
      </c>
    </row>
    <row r="49716" spans="1:2">
      <c r="A49716" s="1">
        <v>2080100486711</v>
      </c>
      <c r="B49716" t="s">
        <v>46780</v>
      </c>
    </row>
    <row r="49717" spans="1:2">
      <c r="A49717" s="1">
        <v>2080100486728</v>
      </c>
      <c r="B49717" t="s">
        <v>46781</v>
      </c>
    </row>
    <row r="49718" spans="1:2">
      <c r="A49718" s="1">
        <v>2080100486735</v>
      </c>
      <c r="B49718" t="s">
        <v>46782</v>
      </c>
    </row>
    <row r="49719" spans="1:2">
      <c r="A49719" s="1">
        <v>2080100486742</v>
      </c>
      <c r="B49719" t="s">
        <v>46783</v>
      </c>
    </row>
    <row r="49720" spans="1:2">
      <c r="A49720" s="1">
        <v>2080100486759</v>
      </c>
      <c r="B49720" t="s">
        <v>46784</v>
      </c>
    </row>
    <row r="49721" spans="1:2">
      <c r="A49721" s="1">
        <v>2080100486766</v>
      </c>
      <c r="B49721" t="s">
        <v>46785</v>
      </c>
    </row>
    <row r="49722" spans="1:2">
      <c r="A49722" s="1">
        <v>2080100486773</v>
      </c>
      <c r="B49722" t="s">
        <v>46786</v>
      </c>
    </row>
    <row r="49723" spans="1:2">
      <c r="A49723" s="1">
        <v>2080100486780</v>
      </c>
      <c r="B49723" t="s">
        <v>46787</v>
      </c>
    </row>
    <row r="49724" spans="1:2">
      <c r="A49724" s="1">
        <v>2080100486797</v>
      </c>
      <c r="B49724" t="s">
        <v>46788</v>
      </c>
    </row>
    <row r="49725" spans="1:2">
      <c r="A49725" s="1">
        <v>2080100486803</v>
      </c>
      <c r="B49725" t="e">
        <f>+T-MIRROR FRAME WATERTEC BA1022P L.BLUE</f>
        <v>#NAME?</v>
      </c>
    </row>
    <row r="49726" spans="1:2">
      <c r="A49726" s="1">
        <v>2080100486810</v>
      </c>
      <c r="B49726" t="s">
        <v>46789</v>
      </c>
    </row>
    <row r="49727" spans="1:2">
      <c r="A49727" s="1">
        <v>2080100486827</v>
      </c>
      <c r="B49727" t="s">
        <v>46790</v>
      </c>
    </row>
    <row r="49728" spans="1:2">
      <c r="A49728" s="1">
        <v>2080100486834</v>
      </c>
      <c r="B49728" t="s">
        <v>46791</v>
      </c>
    </row>
    <row r="49729" spans="1:2">
      <c r="A49729" s="1">
        <v>2080100486841</v>
      </c>
      <c r="B49729" t="s">
        <v>46792</v>
      </c>
    </row>
    <row r="49730" spans="1:2">
      <c r="A49730" s="1">
        <v>2080100486858</v>
      </c>
      <c r="B49730" t="s">
        <v>46793</v>
      </c>
    </row>
    <row r="49731" spans="1:2">
      <c r="A49731" s="1">
        <v>2080100486865</v>
      </c>
      <c r="B49731" t="s">
        <v>46794</v>
      </c>
    </row>
    <row r="49732" spans="1:2">
      <c r="A49732" s="1">
        <v>2080100486872</v>
      </c>
      <c r="B49732" t="s">
        <v>46795</v>
      </c>
    </row>
    <row r="49733" spans="1:2">
      <c r="A49733" s="1">
        <v>2080100486889</v>
      </c>
      <c r="B49733" t="s">
        <v>46796</v>
      </c>
    </row>
    <row r="49734" spans="1:2">
      <c r="A49734" s="1">
        <v>2080100486896</v>
      </c>
      <c r="B49734" t="s">
        <v>46797</v>
      </c>
    </row>
    <row r="49735" spans="1:2">
      <c r="A49735" s="1">
        <v>2080100486902</v>
      </c>
      <c r="B49735" t="s">
        <v>46798</v>
      </c>
    </row>
    <row r="49736" spans="1:2">
      <c r="A49736" s="1">
        <v>2080100486926</v>
      </c>
      <c r="B49736" t="s">
        <v>46799</v>
      </c>
    </row>
    <row r="49737" spans="1:2">
      <c r="A49737" s="1">
        <v>2080100486933</v>
      </c>
      <c r="B49737" t="s">
        <v>46800</v>
      </c>
    </row>
    <row r="49738" spans="1:2">
      <c r="A49738" s="1">
        <v>2080100486940</v>
      </c>
      <c r="B49738" t="s">
        <v>46801</v>
      </c>
    </row>
    <row r="49739" spans="1:2">
      <c r="A49739" s="1">
        <v>2080100486957</v>
      </c>
      <c r="B49739" t="s">
        <v>46802</v>
      </c>
    </row>
    <row r="49740" spans="1:2">
      <c r="A49740" s="1">
        <v>2080100486964</v>
      </c>
      <c r="B49740" t="s">
        <v>46803</v>
      </c>
    </row>
    <row r="49741" spans="1:2">
      <c r="A49741" s="1">
        <v>2080100486971</v>
      </c>
      <c r="B49741" t="s">
        <v>46804</v>
      </c>
    </row>
    <row r="49742" spans="1:2">
      <c r="A49742" s="1">
        <v>2080100486988</v>
      </c>
      <c r="B49742" t="e">
        <f>+T-FAUCET WATERTEC FPT-SP201-SX CHROME</f>
        <v>#NAME?</v>
      </c>
    </row>
    <row r="49743" spans="1:2">
      <c r="A49743" s="1">
        <v>2080100486995</v>
      </c>
      <c r="B49743" t="s">
        <v>46805</v>
      </c>
    </row>
    <row r="49744" spans="1:2">
      <c r="A49744" s="1">
        <v>2080100487008</v>
      </c>
      <c r="B49744" t="s">
        <v>46806</v>
      </c>
    </row>
    <row r="49745" spans="1:2">
      <c r="A49745" s="1">
        <v>2080100487015</v>
      </c>
      <c r="B49745" t="s">
        <v>46807</v>
      </c>
    </row>
    <row r="49746" spans="1:2">
      <c r="A49746" s="1">
        <v>2080100487022</v>
      </c>
      <c r="B49746" t="s">
        <v>46808</v>
      </c>
    </row>
    <row r="49747" spans="1:2">
      <c r="A49747" s="1">
        <v>2080100487039</v>
      </c>
      <c r="B49747" t="s">
        <v>46809</v>
      </c>
    </row>
    <row r="49748" spans="1:2">
      <c r="A49748" s="1">
        <v>2080100487046</v>
      </c>
      <c r="B49748" t="s">
        <v>46810</v>
      </c>
    </row>
    <row r="49749" spans="1:2">
      <c r="A49749" s="1">
        <v>2080100487053</v>
      </c>
      <c r="B49749" t="s">
        <v>46811</v>
      </c>
    </row>
    <row r="49750" spans="1:2">
      <c r="A49750" s="1">
        <v>2080100487060</v>
      </c>
      <c r="B49750" t="s">
        <v>46812</v>
      </c>
    </row>
    <row r="49751" spans="1:2">
      <c r="A49751" s="1">
        <v>2080100487077</v>
      </c>
      <c r="B49751" t="s">
        <v>46813</v>
      </c>
    </row>
    <row r="49752" spans="1:2">
      <c r="A49752" s="1">
        <v>2080100487084</v>
      </c>
      <c r="B49752" t="s">
        <v>46814</v>
      </c>
    </row>
    <row r="49753" spans="1:2">
      <c r="A49753" s="1">
        <v>2080100487091</v>
      </c>
      <c r="B49753" t="s">
        <v>46815</v>
      </c>
    </row>
    <row r="49754" spans="1:2">
      <c r="A49754" s="1">
        <v>2080100487107</v>
      </c>
      <c r="B49754" t="s">
        <v>46816</v>
      </c>
    </row>
    <row r="49755" spans="1:2">
      <c r="A49755" s="1">
        <v>2080100487114</v>
      </c>
      <c r="B49755" t="s">
        <v>46817</v>
      </c>
    </row>
    <row r="49756" spans="1:2">
      <c r="A49756" s="1">
        <v>2080100487121</v>
      </c>
      <c r="B49756" t="s">
        <v>46818</v>
      </c>
    </row>
    <row r="49757" spans="1:2">
      <c r="A49757" s="1">
        <v>2080100487138</v>
      </c>
      <c r="B49757" t="s">
        <v>46819</v>
      </c>
    </row>
    <row r="49758" spans="1:2">
      <c r="A49758" s="1">
        <v>2080100487145</v>
      </c>
      <c r="B49758" t="s">
        <v>46820</v>
      </c>
    </row>
    <row r="49759" spans="1:2">
      <c r="A49759" s="1">
        <v>2080100487152</v>
      </c>
      <c r="B49759" t="s">
        <v>46821</v>
      </c>
    </row>
    <row r="49760" spans="1:2">
      <c r="A49760" s="1">
        <v>2080100487169</v>
      </c>
      <c r="B49760" t="e">
        <f>+T-TOILET SEAT WATERTEC FTS-502-EK S.BLUE</f>
        <v>#NAME?</v>
      </c>
    </row>
    <row r="49761" spans="1:2">
      <c r="A49761" s="1">
        <v>2080100487176</v>
      </c>
      <c r="B49761" t="s">
        <v>46822</v>
      </c>
    </row>
    <row r="49762" spans="1:2">
      <c r="A49762" s="1">
        <v>2080100487183</v>
      </c>
      <c r="B49762" t="s">
        <v>46823</v>
      </c>
    </row>
    <row r="49763" spans="1:2">
      <c r="A49763" s="1">
        <v>2080100487190</v>
      </c>
      <c r="B49763" t="s">
        <v>46824</v>
      </c>
    </row>
    <row r="49764" spans="1:2">
      <c r="A49764" s="1">
        <v>2080100487206</v>
      </c>
      <c r="B49764" t="s">
        <v>46825</v>
      </c>
    </row>
    <row r="49765" spans="1:2">
      <c r="A49765" s="1">
        <v>2080100487213</v>
      </c>
      <c r="B49765" t="s">
        <v>46826</v>
      </c>
    </row>
    <row r="49766" spans="1:2">
      <c r="A49766" s="1">
        <v>2080100487220</v>
      </c>
      <c r="B49766" t="e">
        <f>+T-TOILET SEAT WATERTEC FTS-502-EK WHITE</f>
        <v>#NAME?</v>
      </c>
    </row>
    <row r="49767" spans="1:2">
      <c r="A49767" s="1">
        <v>2080100487244</v>
      </c>
      <c r="B49767" t="s">
        <v>46827</v>
      </c>
    </row>
    <row r="49768" spans="1:2">
      <c r="A49768" s="1">
        <v>2080100487251</v>
      </c>
      <c r="B49768" t="s">
        <v>46828</v>
      </c>
    </row>
    <row r="49769" spans="1:2">
      <c r="A49769" s="1">
        <v>2080100487275</v>
      </c>
      <c r="B49769" t="s">
        <v>46829</v>
      </c>
    </row>
    <row r="49770" spans="1:2">
      <c r="A49770" s="1">
        <v>2080100487282</v>
      </c>
      <c r="B49770" t="s">
        <v>46830</v>
      </c>
    </row>
    <row r="49771" spans="1:2">
      <c r="A49771" s="1">
        <v>2080100487299</v>
      </c>
      <c r="B49771" t="s">
        <v>46831</v>
      </c>
    </row>
    <row r="49772" spans="1:2">
      <c r="A49772" s="1">
        <v>2080100487305</v>
      </c>
      <c r="B49772" t="s">
        <v>46832</v>
      </c>
    </row>
    <row r="49773" spans="1:2">
      <c r="A49773" s="1">
        <v>2080100487329</v>
      </c>
      <c r="B49773" t="s">
        <v>46833</v>
      </c>
    </row>
    <row r="49774" spans="1:2">
      <c r="A49774" s="1">
        <v>2080100487336</v>
      </c>
      <c r="B49774" t="s">
        <v>46834</v>
      </c>
    </row>
    <row r="49775" spans="1:2">
      <c r="A49775" s="1">
        <v>2080100487343</v>
      </c>
      <c r="B49775" t="s">
        <v>46835</v>
      </c>
    </row>
    <row r="49776" spans="1:2">
      <c r="A49776" s="1">
        <v>2080100487350</v>
      </c>
      <c r="B49776" t="e">
        <f>+OEC-PAPER HOLDER WASSERNISON BA-8807</f>
        <v>#NAME?</v>
      </c>
    </row>
    <row r="49777" spans="1:2">
      <c r="A49777" s="1">
        <v>2080100487367</v>
      </c>
      <c r="B49777" t="s">
        <v>46836</v>
      </c>
    </row>
    <row r="49778" spans="1:2">
      <c r="A49778" s="1">
        <v>2080100487374</v>
      </c>
      <c r="B49778" t="s">
        <v>46837</v>
      </c>
    </row>
    <row r="49779" spans="1:2">
      <c r="A49779" s="1">
        <v>2080100487381</v>
      </c>
      <c r="B49779" t="s">
        <v>46838</v>
      </c>
    </row>
    <row r="49780" spans="1:2">
      <c r="A49780" s="1">
        <v>2080100487404</v>
      </c>
      <c r="B49780" t="s">
        <v>46839</v>
      </c>
    </row>
    <row r="49781" spans="1:2">
      <c r="A49781" s="1">
        <v>2080100487411</v>
      </c>
      <c r="B49781" t="s">
        <v>46840</v>
      </c>
    </row>
    <row r="49782" spans="1:2">
      <c r="A49782" s="1">
        <v>2080100487428</v>
      </c>
      <c r="B49782" t="e">
        <f>+OEC-TOWEL HOLDER WASSERNISON BA-8805</f>
        <v>#NAME?</v>
      </c>
    </row>
    <row r="49783" spans="1:2">
      <c r="A49783" s="1">
        <v>2080100487435</v>
      </c>
      <c r="B49783" t="s">
        <v>46841</v>
      </c>
    </row>
    <row r="49784" spans="1:2">
      <c r="A49784" s="1">
        <v>2080100487442</v>
      </c>
      <c r="B49784" t="s">
        <v>46842</v>
      </c>
    </row>
    <row r="49785" spans="1:2">
      <c r="A49785" s="1">
        <v>2080100487459</v>
      </c>
      <c r="B49785" t="s">
        <v>46843</v>
      </c>
    </row>
    <row r="49786" spans="1:2">
      <c r="A49786" s="1">
        <v>2080100487466</v>
      </c>
      <c r="B49786" t="s">
        <v>46844</v>
      </c>
    </row>
    <row r="49787" spans="1:2">
      <c r="A49787" s="1">
        <v>2080100487473</v>
      </c>
      <c r="B49787" t="e">
        <f>+OEC-THUMBLER HOLDER WASSERNISON BA-8802</f>
        <v>#NAME?</v>
      </c>
    </row>
    <row r="49788" spans="1:2">
      <c r="A49788" s="1">
        <v>2080100487480</v>
      </c>
      <c r="B49788" t="s">
        <v>46845</v>
      </c>
    </row>
    <row r="49789" spans="1:2">
      <c r="A49789" s="1">
        <v>2080100487497</v>
      </c>
      <c r="B49789" t="s">
        <v>46846</v>
      </c>
    </row>
    <row r="49790" spans="1:2">
      <c r="A49790" s="1">
        <v>2080100487503</v>
      </c>
      <c r="B49790" t="e">
        <f>+OEC-ROBE HOOK WASSERNISON BA-8801</f>
        <v>#NAME?</v>
      </c>
    </row>
    <row r="49791" spans="1:2">
      <c r="A49791" s="1">
        <v>2080100487510</v>
      </c>
      <c r="B49791" t="s">
        <v>46847</v>
      </c>
    </row>
    <row r="49792" spans="1:2">
      <c r="A49792" s="1">
        <v>2080100487527</v>
      </c>
      <c r="B49792" t="s">
        <v>46848</v>
      </c>
    </row>
    <row r="49793" spans="1:2">
      <c r="A49793" s="1">
        <v>2080100487534</v>
      </c>
      <c r="B49793" t="e">
        <f>+T-FAUCET WATERTEC BIBBTAP FBT-#REF!-WL CHROME</f>
        <v>#NAME?</v>
      </c>
    </row>
    <row r="49794" spans="1:2">
      <c r="A49794" s="1">
        <v>2080100487541</v>
      </c>
      <c r="B49794" t="s">
        <v>46849</v>
      </c>
    </row>
    <row r="49795" spans="1:2">
      <c r="A49795" s="1">
        <v>2080100487558</v>
      </c>
      <c r="B49795" t="s">
        <v>46850</v>
      </c>
    </row>
    <row r="49796" spans="1:2">
      <c r="A49796" s="1">
        <v>2080100487565</v>
      </c>
      <c r="B49796" t="e">
        <f>+T-FAUCET WATERTEC FPM-WY201-WX CHROME/GOLD</f>
        <v>#NAME?</v>
      </c>
    </row>
    <row r="49797" spans="1:2">
      <c r="A49797" s="1">
        <v>2080100487572</v>
      </c>
      <c r="B49797" t="s">
        <v>46851</v>
      </c>
    </row>
    <row r="49798" spans="1:2">
      <c r="A49798" s="1">
        <v>2080100487589</v>
      </c>
      <c r="B49798" t="s">
        <v>46852</v>
      </c>
    </row>
    <row r="49799" spans="1:2">
      <c r="A49799" s="1">
        <v>2080100487602</v>
      </c>
      <c r="B49799" t="s">
        <v>46853</v>
      </c>
    </row>
    <row r="49800" spans="1:2">
      <c r="A49800" s="1">
        <v>2080100487619</v>
      </c>
      <c r="B49800" t="s">
        <v>46854</v>
      </c>
    </row>
    <row r="49801" spans="1:2">
      <c r="A49801" s="1">
        <v>2080100487626</v>
      </c>
      <c r="B49801" t="s">
        <v>46855</v>
      </c>
    </row>
    <row r="49802" spans="1:2">
      <c r="A49802" s="1">
        <v>2080100487633</v>
      </c>
      <c r="B49802" t="s">
        <v>46856</v>
      </c>
    </row>
    <row r="49803" spans="1:2">
      <c r="A49803" s="1">
        <v>2080100487640</v>
      </c>
      <c r="B49803" t="s">
        <v>46857</v>
      </c>
    </row>
    <row r="49804" spans="1:2">
      <c r="A49804" s="1">
        <v>2080100487657</v>
      </c>
      <c r="B49804" t="s">
        <v>46858</v>
      </c>
    </row>
    <row r="49805" spans="1:2">
      <c r="A49805" s="1">
        <v>2080100487664</v>
      </c>
      <c r="B49805" t="s">
        <v>46859</v>
      </c>
    </row>
    <row r="49806" spans="1:2">
      <c r="A49806" s="1">
        <v>2080100487671</v>
      </c>
      <c r="B49806" t="s">
        <v>46860</v>
      </c>
    </row>
    <row r="49807" spans="1:2">
      <c r="A49807" s="1">
        <v>2080100487688</v>
      </c>
      <c r="B49807" t="s">
        <v>46861</v>
      </c>
    </row>
    <row r="49808" spans="1:2">
      <c r="A49808" s="1">
        <v>2080100487695</v>
      </c>
      <c r="B49808" t="s">
        <v>46862</v>
      </c>
    </row>
    <row r="49809" spans="1:2">
      <c r="A49809" s="1">
        <v>2080100487701</v>
      </c>
      <c r="B49809" t="s">
        <v>46863</v>
      </c>
    </row>
    <row r="49810" spans="1:2">
      <c r="A49810" s="1">
        <v>2080100487725</v>
      </c>
      <c r="B49810" t="s">
        <v>46864</v>
      </c>
    </row>
    <row r="49811" spans="1:2">
      <c r="A49811" s="1">
        <v>2080100487732</v>
      </c>
      <c r="B49811" t="s">
        <v>46865</v>
      </c>
    </row>
    <row r="49812" spans="1:2">
      <c r="A49812" s="1">
        <v>2080100487749</v>
      </c>
      <c r="B49812" t="s">
        <v>46866</v>
      </c>
    </row>
    <row r="49813" spans="1:2">
      <c r="A49813" s="1">
        <v>2080100487756</v>
      </c>
      <c r="B49813" t="e">
        <f>+OEC-SLIDING BAR WASSERNISON RY125</f>
        <v>#NAME?</v>
      </c>
    </row>
    <row r="49814" spans="1:2">
      <c r="A49814" s="1">
        <v>2080100487763</v>
      </c>
      <c r="B49814" t="s">
        <v>46867</v>
      </c>
    </row>
    <row r="49815" spans="1:2">
      <c r="A49815" s="1">
        <v>2080100487770</v>
      </c>
      <c r="B49815" t="s">
        <v>46868</v>
      </c>
    </row>
    <row r="49816" spans="1:2">
      <c r="A49816" s="1">
        <v>2080100487787</v>
      </c>
      <c r="B49816" t="s">
        <v>46869</v>
      </c>
    </row>
    <row r="49817" spans="1:2">
      <c r="A49817" s="1">
        <v>2080100487794</v>
      </c>
      <c r="B49817" t="s">
        <v>46870</v>
      </c>
    </row>
    <row r="49818" spans="1:2">
      <c r="A49818" s="1">
        <v>2080100487800</v>
      </c>
      <c r="B49818" t="s">
        <v>46871</v>
      </c>
    </row>
    <row r="49819" spans="1:2">
      <c r="A49819" s="1">
        <v>2080100487817</v>
      </c>
      <c r="B49819" t="s">
        <v>46872</v>
      </c>
    </row>
    <row r="49820" spans="1:2">
      <c r="A49820" s="1">
        <v>2080100487824</v>
      </c>
      <c r="B49820" t="s">
        <v>46873</v>
      </c>
    </row>
    <row r="49821" spans="1:2">
      <c r="A49821" s="1">
        <v>2080100487831</v>
      </c>
      <c r="B49821" t="s">
        <v>46874</v>
      </c>
    </row>
    <row r="49822" spans="1:2">
      <c r="A49822" s="1">
        <v>2080100487848</v>
      </c>
      <c r="B49822" t="s">
        <v>46875</v>
      </c>
    </row>
    <row r="49823" spans="1:2">
      <c r="A49823" s="1">
        <v>2080100487855</v>
      </c>
      <c r="B49823" t="s">
        <v>46876</v>
      </c>
    </row>
    <row r="49824" spans="1:2">
      <c r="A49824" s="1">
        <v>2080100487862</v>
      </c>
      <c r="B49824" t="s">
        <v>46877</v>
      </c>
    </row>
    <row r="49825" spans="1:2">
      <c r="A49825" s="1">
        <v>2080100487879</v>
      </c>
      <c r="B49825" t="s">
        <v>46878</v>
      </c>
    </row>
    <row r="49826" spans="1:2">
      <c r="A49826" s="1">
        <v>2080100487886</v>
      </c>
      <c r="B49826" t="s">
        <v>46879</v>
      </c>
    </row>
    <row r="49827" spans="1:2">
      <c r="A49827" s="1">
        <v>2080100487909</v>
      </c>
      <c r="B49827" t="s">
        <v>46880</v>
      </c>
    </row>
    <row r="49828" spans="1:2">
      <c r="A49828" s="1">
        <v>2080100487916</v>
      </c>
      <c r="B49828" t="s">
        <v>46881</v>
      </c>
    </row>
    <row r="49829" spans="1:2">
      <c r="A49829" s="1">
        <v>2080100487923</v>
      </c>
      <c r="B49829" t="s">
        <v>46882</v>
      </c>
    </row>
    <row r="49830" spans="1:2">
      <c r="A49830" s="1">
        <v>2080100487930</v>
      </c>
      <c r="B49830" t="s">
        <v>46883</v>
      </c>
    </row>
    <row r="49831" spans="1:2">
      <c r="A49831" s="1">
        <v>2080100487954</v>
      </c>
      <c r="B49831" t="s">
        <v>46884</v>
      </c>
    </row>
    <row r="49832" spans="1:2">
      <c r="A49832" s="1">
        <v>2080100487961</v>
      </c>
      <c r="B49832" t="s">
        <v>46885</v>
      </c>
    </row>
    <row r="49833" spans="1:2">
      <c r="A49833" s="1">
        <v>2080100487978</v>
      </c>
      <c r="B49833" t="s">
        <v>46886</v>
      </c>
    </row>
    <row r="49834" spans="1:2">
      <c r="A49834" s="1">
        <v>2080100487985</v>
      </c>
      <c r="B49834" t="s">
        <v>46887</v>
      </c>
    </row>
    <row r="49835" spans="1:2">
      <c r="A49835" s="1">
        <v>2080100487992</v>
      </c>
      <c r="B49835" t="s">
        <v>46888</v>
      </c>
    </row>
    <row r="49836" spans="1:2">
      <c r="A49836" s="1">
        <v>2080100488005</v>
      </c>
      <c r="B49836" t="s">
        <v>46889</v>
      </c>
    </row>
    <row r="49837" spans="1:2">
      <c r="A49837" s="1">
        <v>2080100488012</v>
      </c>
      <c r="B49837" t="s">
        <v>46890</v>
      </c>
    </row>
    <row r="49838" spans="1:2">
      <c r="A49838" s="1">
        <v>2080100488029</v>
      </c>
      <c r="B49838" t="s">
        <v>46891</v>
      </c>
    </row>
    <row r="49839" spans="1:2">
      <c r="A49839" s="1">
        <v>2080100488036</v>
      </c>
      <c r="B49839" t="s">
        <v>46892</v>
      </c>
    </row>
    <row r="49840" spans="1:2">
      <c r="A49840" s="1">
        <v>2080100488043</v>
      </c>
      <c r="B49840" t="s">
        <v>46893</v>
      </c>
    </row>
    <row r="49841" spans="1:2">
      <c r="A49841" s="1">
        <v>2080100488050</v>
      </c>
      <c r="B49841" t="s">
        <v>46894</v>
      </c>
    </row>
    <row r="49842" spans="1:2">
      <c r="A49842" s="1">
        <v>2080100488067</v>
      </c>
      <c r="B49842" t="e">
        <f>+OEC-SHOWER VALVE WASSERNISON SUZ1510</f>
        <v>#NAME?</v>
      </c>
    </row>
    <row r="49843" spans="1:2">
      <c r="A49843" s="1">
        <v>2080100488074</v>
      </c>
      <c r="B49843" t="s">
        <v>46895</v>
      </c>
    </row>
    <row r="49844" spans="1:2">
      <c r="A49844" s="1">
        <v>2080100488081</v>
      </c>
      <c r="B49844" t="s">
        <v>46896</v>
      </c>
    </row>
    <row r="49845" spans="1:2">
      <c r="A49845" s="1">
        <v>2080100488098</v>
      </c>
      <c r="B49845" t="s">
        <v>46897</v>
      </c>
    </row>
    <row r="49846" spans="1:2">
      <c r="A49846" s="1">
        <v>2080100488104</v>
      </c>
      <c r="B49846" t="s">
        <v>46898</v>
      </c>
    </row>
    <row r="49847" spans="1:2">
      <c r="A49847" s="1">
        <v>2080100488111</v>
      </c>
      <c r="B49847" t="s">
        <v>46899</v>
      </c>
    </row>
    <row r="49848" spans="1:2">
      <c r="A49848" s="1">
        <v>2080100488128</v>
      </c>
      <c r="B49848" t="s">
        <v>46900</v>
      </c>
    </row>
    <row r="49849" spans="1:2">
      <c r="A49849" s="1">
        <v>2080100488135</v>
      </c>
      <c r="B49849" t="s">
        <v>46901</v>
      </c>
    </row>
    <row r="49850" spans="1:2">
      <c r="A49850" s="1">
        <v>2080100488142</v>
      </c>
      <c r="B49850" t="s">
        <v>46902</v>
      </c>
    </row>
    <row r="49851" spans="1:2">
      <c r="A49851" s="1">
        <v>2080100488159</v>
      </c>
      <c r="B49851" t="e">
        <f>+FAUCET PLASTIC EASYFLOW EF-J234977</f>
        <v>#NAME?</v>
      </c>
    </row>
    <row r="49852" spans="1:2">
      <c r="A49852" s="1">
        <v>2080100488166</v>
      </c>
      <c r="B49852" t="s">
        <v>46903</v>
      </c>
    </row>
    <row r="49853" spans="1:2">
      <c r="A49853" s="1">
        <v>2080100488173</v>
      </c>
      <c r="B49853" t="e">
        <f>+T-FAUCET WATERTEC FPT-LP153 CHROME</f>
        <v>#NAME?</v>
      </c>
    </row>
    <row r="49854" spans="1:2">
      <c r="A49854" s="1">
        <v>2080100488180</v>
      </c>
      <c r="B49854" t="e">
        <f>+T-FAUCET WATERTEC FPT-KY153 CHROME</f>
        <v>#NAME?</v>
      </c>
    </row>
    <row r="49855" spans="1:2">
      <c r="A49855" s="1">
        <v>2080100488197</v>
      </c>
      <c r="B49855" t="s">
        <v>46904</v>
      </c>
    </row>
    <row r="49856" spans="1:2">
      <c r="A49856" s="1">
        <v>2080100488203</v>
      </c>
      <c r="B49856" t="e">
        <f>+T-BIDET RINSETECH RQ300-A3 BULL TERRIER</f>
        <v>#NAME?</v>
      </c>
    </row>
    <row r="49857" spans="1:2">
      <c r="A49857" s="1">
        <v>2080100488210</v>
      </c>
      <c r="B49857" t="e">
        <f>+T-BIDET RINSETECH RQ300-A2 BULLDOG</f>
        <v>#NAME?</v>
      </c>
    </row>
    <row r="49858" spans="1:2">
      <c r="A49858" s="1">
        <v>2080100488227</v>
      </c>
      <c r="B49858" t="s">
        <v>46905</v>
      </c>
    </row>
    <row r="49859" spans="1:2">
      <c r="A49859" s="1">
        <v>2080100488234</v>
      </c>
      <c r="B49859" t="s">
        <v>46906</v>
      </c>
    </row>
    <row r="49860" spans="1:2">
      <c r="A49860" s="1">
        <v>2080100488241</v>
      </c>
      <c r="B49860" t="s">
        <v>46907</v>
      </c>
    </row>
    <row r="49861" spans="1:2">
      <c r="A49861" s="1">
        <v>2080100488258</v>
      </c>
      <c r="B49861" t="s">
        <v>46908</v>
      </c>
    </row>
    <row r="49862" spans="1:2">
      <c r="A49862" s="1">
        <v>2080100488265</v>
      </c>
      <c r="B49862" t="s">
        <v>46909</v>
      </c>
    </row>
    <row r="49863" spans="1:2">
      <c r="A49863" s="1">
        <v>2080100488272</v>
      </c>
      <c r="B49863" t="s">
        <v>46910</v>
      </c>
    </row>
    <row r="49864" spans="1:2">
      <c r="A49864" s="1">
        <v>2080100488289</v>
      </c>
      <c r="B49864" t="s">
        <v>46911</v>
      </c>
    </row>
    <row r="49865" spans="1:2">
      <c r="A49865" s="1">
        <v>2080100488296</v>
      </c>
      <c r="B49865" t="s">
        <v>46912</v>
      </c>
    </row>
    <row r="49866" spans="1:2">
      <c r="A49866" s="1">
        <v>2080100488302</v>
      </c>
      <c r="B49866" t="s">
        <v>46913</v>
      </c>
    </row>
    <row r="49867" spans="1:2">
      <c r="A49867" s="1">
        <v>2080100488319</v>
      </c>
      <c r="B49867" t="s">
        <v>46914</v>
      </c>
    </row>
    <row r="49868" spans="1:2">
      <c r="A49868" s="1">
        <v>2080100488326</v>
      </c>
      <c r="B49868" t="s">
        <v>46915</v>
      </c>
    </row>
    <row r="49869" spans="1:2">
      <c r="A49869" s="1">
        <v>2080100488333</v>
      </c>
      <c r="B49869" t="s">
        <v>46916</v>
      </c>
    </row>
    <row r="49870" spans="1:2">
      <c r="A49870" s="1">
        <v>2080100488340</v>
      </c>
      <c r="B49870" t="s">
        <v>46917</v>
      </c>
    </row>
    <row r="49871" spans="1:2">
      <c r="A49871" s="1">
        <v>2080100488357</v>
      </c>
      <c r="B49871" t="s">
        <v>46918</v>
      </c>
    </row>
    <row r="49872" spans="1:2">
      <c r="A49872" s="1">
        <v>2080100488364</v>
      </c>
      <c r="B49872" t="s">
        <v>46919</v>
      </c>
    </row>
    <row r="49873" spans="1:2">
      <c r="A49873" s="1">
        <v>2080100488371</v>
      </c>
      <c r="B49873" t="s">
        <v>46920</v>
      </c>
    </row>
    <row r="49874" spans="1:2">
      <c r="A49874" s="1">
        <v>2080100488388</v>
      </c>
      <c r="B49874" t="e">
        <f>+B-TOWEL BAR EASYFLOW EF-11102</f>
        <v>#NAME?</v>
      </c>
    </row>
    <row r="49875" spans="1:2">
      <c r="A49875" s="1">
        <v>2080100488395</v>
      </c>
      <c r="B49875" t="s">
        <v>46921</v>
      </c>
    </row>
    <row r="49876" spans="1:2">
      <c r="A49876" s="1">
        <v>2080100488401</v>
      </c>
      <c r="B49876" t="s">
        <v>46922</v>
      </c>
    </row>
    <row r="49877" spans="1:2">
      <c r="A49877" s="1">
        <v>2080100488418</v>
      </c>
      <c r="B49877" t="s">
        <v>46923</v>
      </c>
    </row>
    <row r="49878" spans="1:2">
      <c r="A49878" s="1">
        <v>2080100488425</v>
      </c>
      <c r="B49878" t="e">
        <f>+B-SOAP HOLDER EASYFLOW EF-11109</f>
        <v>#NAME?</v>
      </c>
    </row>
    <row r="49879" spans="1:2">
      <c r="A49879" s="1">
        <v>2080100488432</v>
      </c>
      <c r="B49879" t="e">
        <f>+OEC-URINAL FLANGE WASSERNISON FS93</f>
        <v>#NAME?</v>
      </c>
    </row>
    <row r="49880" spans="1:2">
      <c r="A49880" s="1">
        <v>2080100488449</v>
      </c>
      <c r="B49880" t="e">
        <f>+B-TOWEL BAR EASYFLOW EF-7302</f>
        <v>#NAME?</v>
      </c>
    </row>
    <row r="49881" spans="1:2">
      <c r="A49881" s="1">
        <v>2080100488456</v>
      </c>
      <c r="B49881" t="s">
        <v>46924</v>
      </c>
    </row>
    <row r="49882" spans="1:2">
      <c r="A49882" s="1">
        <v>2080100488463</v>
      </c>
      <c r="B49882" t="s">
        <v>46925</v>
      </c>
    </row>
    <row r="49883" spans="1:2">
      <c r="A49883" s="1">
        <v>2080100488470</v>
      </c>
      <c r="B49883" t="s">
        <v>46926</v>
      </c>
    </row>
    <row r="49884" spans="1:2">
      <c r="A49884" s="1">
        <v>2080100488487</v>
      </c>
      <c r="B49884" t="s">
        <v>46927</v>
      </c>
    </row>
    <row r="49885" spans="1:2">
      <c r="A49885" s="1">
        <v>2080100488494</v>
      </c>
      <c r="B49885" t="s">
        <v>46928</v>
      </c>
    </row>
    <row r="49886" spans="1:2">
      <c r="A49886" s="1">
        <v>2080100488500</v>
      </c>
      <c r="B49886" t="s">
        <v>46929</v>
      </c>
    </row>
    <row r="49887" spans="1:2">
      <c r="A49887" s="1">
        <v>2080100488517</v>
      </c>
      <c r="B49887" t="s">
        <v>46930</v>
      </c>
    </row>
    <row r="49888" spans="1:2">
      <c r="A49888" s="1">
        <v>2080100488524</v>
      </c>
      <c r="B49888" t="s">
        <v>46931</v>
      </c>
    </row>
    <row r="49889" spans="1:2">
      <c r="A49889" s="1">
        <v>2080100488531</v>
      </c>
      <c r="B49889" t="s">
        <v>46932</v>
      </c>
    </row>
    <row r="49890" spans="1:2">
      <c r="A49890" s="1">
        <v>2080100488548</v>
      </c>
      <c r="B49890" t="s">
        <v>46933</v>
      </c>
    </row>
    <row r="49891" spans="1:2">
      <c r="A49891" s="1">
        <v>2080100488555</v>
      </c>
      <c r="B49891" t="s">
        <v>46934</v>
      </c>
    </row>
    <row r="49892" spans="1:2">
      <c r="A49892" s="1">
        <v>2080100488562</v>
      </c>
      <c r="B49892" t="s">
        <v>46935</v>
      </c>
    </row>
    <row r="49893" spans="1:2">
      <c r="A49893" s="1">
        <v>2080100488586</v>
      </c>
      <c r="B49893" t="e">
        <f>+OEC-CENTRAL SLIDER WASSERNISON CS1040W</f>
        <v>#NAME?</v>
      </c>
    </row>
    <row r="49894" spans="1:2">
      <c r="A49894" s="1">
        <v>2080100488593</v>
      </c>
      <c r="B49894" t="e">
        <f>+OEC-CENTRAL SLIDER WASSERNISON CP1030</f>
        <v>#NAME?</v>
      </c>
    </row>
    <row r="49895" spans="1:2">
      <c r="A49895" s="1">
        <v>2080100488609</v>
      </c>
      <c r="B49895" t="e">
        <f>+OEC-CENTRAL SLIDER WASSERNISON CP1020</f>
        <v>#NAME?</v>
      </c>
    </row>
    <row r="49896" spans="1:2">
      <c r="A49896" s="1">
        <v>2080100488616</v>
      </c>
      <c r="B49896" t="s">
        <v>46936</v>
      </c>
    </row>
    <row r="49897" spans="1:2">
      <c r="A49897" s="1">
        <v>2080100488623</v>
      </c>
      <c r="B49897" t="e">
        <f>+OEC-CENTRAL SLIDER WASSERNISON CS1010W</f>
        <v>#NAME?</v>
      </c>
    </row>
    <row r="49898" spans="1:2">
      <c r="A49898" s="1">
        <v>2080100488630</v>
      </c>
      <c r="B49898" t="s">
        <v>46937</v>
      </c>
    </row>
    <row r="49899" spans="1:2">
      <c r="A49899" s="1">
        <v>2080100488647</v>
      </c>
      <c r="B49899" t="s">
        <v>46938</v>
      </c>
    </row>
    <row r="49900" spans="1:2">
      <c r="A49900" s="1">
        <v>2080100488654</v>
      </c>
      <c r="B49900" t="s">
        <v>46939</v>
      </c>
    </row>
    <row r="49901" spans="1:2">
      <c r="A49901" s="1">
        <v>2080100488661</v>
      </c>
      <c r="B49901" t="e">
        <f>+OEC-SLIDING BAR WASSERNISON SBP105151</f>
        <v>#NAME?</v>
      </c>
    </row>
    <row r="49902" spans="1:2">
      <c r="A49902" s="1">
        <v>2080100488678</v>
      </c>
      <c r="B49902" t="s">
        <v>46940</v>
      </c>
    </row>
    <row r="49903" spans="1:2">
      <c r="A49903" s="1">
        <v>2080100488685</v>
      </c>
      <c r="B49903" t="s">
        <v>46941</v>
      </c>
    </row>
    <row r="49904" spans="1:2">
      <c r="A49904" s="1">
        <v>2080100488692</v>
      </c>
      <c r="B49904" t="s">
        <v>46942</v>
      </c>
    </row>
    <row r="49905" spans="1:2">
      <c r="A49905" s="1">
        <v>2080100488708</v>
      </c>
      <c r="B49905" t="s">
        <v>46943</v>
      </c>
    </row>
    <row r="49906" spans="1:2">
      <c r="A49906" s="1">
        <v>2080100488715</v>
      </c>
      <c r="B49906" t="s">
        <v>46944</v>
      </c>
    </row>
    <row r="49907" spans="1:2">
      <c r="A49907" s="1">
        <v>2080100488722</v>
      </c>
      <c r="B49907" t="s">
        <v>46945</v>
      </c>
    </row>
    <row r="49908" spans="1:2">
      <c r="A49908" s="1">
        <v>2080100488746</v>
      </c>
      <c r="B49908" t="s">
        <v>46946</v>
      </c>
    </row>
    <row r="49909" spans="1:2">
      <c r="A49909" s="1">
        <v>2080100488753</v>
      </c>
      <c r="B49909" t="s">
        <v>46947</v>
      </c>
    </row>
    <row r="49910" spans="1:2">
      <c r="A49910" s="1">
        <v>2080100488760</v>
      </c>
      <c r="B49910" t="s">
        <v>46948</v>
      </c>
    </row>
    <row r="49911" spans="1:2">
      <c r="A49911" s="1">
        <v>2080100488777</v>
      </c>
      <c r="B49911" t="s">
        <v>46949</v>
      </c>
    </row>
    <row r="49912" spans="1:2">
      <c r="A49912" s="1">
        <v>2080100488784</v>
      </c>
      <c r="B49912" t="s">
        <v>46950</v>
      </c>
    </row>
    <row r="49913" spans="1:2">
      <c r="A49913" s="1">
        <v>2080100488791</v>
      </c>
      <c r="B49913" t="s">
        <v>46951</v>
      </c>
    </row>
    <row r="49914" spans="1:2">
      <c r="A49914" s="1">
        <v>2080100488807</v>
      </c>
      <c r="B49914" t="s">
        <v>46952</v>
      </c>
    </row>
    <row r="49915" spans="1:2">
      <c r="A49915" s="1">
        <v>2080100488814</v>
      </c>
      <c r="B49915" t="s">
        <v>46953</v>
      </c>
    </row>
    <row r="49916" spans="1:2">
      <c r="A49916" s="1">
        <v>2080100488821</v>
      </c>
      <c r="B49916" t="s">
        <v>46954</v>
      </c>
    </row>
    <row r="49917" spans="1:2">
      <c r="A49917" s="1">
        <v>2080100488838</v>
      </c>
      <c r="B49917" t="s">
        <v>46955</v>
      </c>
    </row>
    <row r="49918" spans="1:2">
      <c r="A49918" s="1">
        <v>2080100488845</v>
      </c>
      <c r="B49918" t="s">
        <v>46956</v>
      </c>
    </row>
    <row r="49919" spans="1:2">
      <c r="A49919" s="1">
        <v>2080100488852</v>
      </c>
      <c r="B49919" t="s">
        <v>46957</v>
      </c>
    </row>
    <row r="49920" spans="1:2">
      <c r="A49920" s="1">
        <v>2080100488869</v>
      </c>
      <c r="B49920" t="s">
        <v>46958</v>
      </c>
    </row>
    <row r="49921" spans="1:2">
      <c r="A49921" s="1">
        <v>2080100488876</v>
      </c>
      <c r="B49921" t="s">
        <v>46959</v>
      </c>
    </row>
    <row r="49922" spans="1:2">
      <c r="A49922" s="1">
        <v>2080100488883</v>
      </c>
      <c r="B49922" t="s">
        <v>46960</v>
      </c>
    </row>
    <row r="49923" spans="1:2">
      <c r="A49923" s="1">
        <v>2080100488890</v>
      </c>
      <c r="B49923" t="s">
        <v>46961</v>
      </c>
    </row>
    <row r="49924" spans="1:2">
      <c r="A49924" s="1">
        <v>2080100488913</v>
      </c>
      <c r="B49924" t="s">
        <v>46962</v>
      </c>
    </row>
    <row r="49925" spans="1:2">
      <c r="A49925" s="1">
        <v>2080100488920</v>
      </c>
      <c r="B49925" t="e">
        <f>+OEC-SEAT COVER WASSERNISON SCG28W WHITE</f>
        <v>#NAME?</v>
      </c>
    </row>
    <row r="49926" spans="1:2">
      <c r="A49926" s="1">
        <v>2080100488937</v>
      </c>
      <c r="B49926" t="s">
        <v>46963</v>
      </c>
    </row>
    <row r="49927" spans="1:2">
      <c r="A49927" s="1">
        <v>2080100488944</v>
      </c>
      <c r="B49927" t="s">
        <v>46964</v>
      </c>
    </row>
    <row r="49928" spans="1:2">
      <c r="A49928" s="1">
        <v>2080100488951</v>
      </c>
      <c r="B49928" t="e">
        <f>+OEC-SEAT COVER WASSERNISON SCG11W WHITE</f>
        <v>#NAME?</v>
      </c>
    </row>
    <row r="49929" spans="1:2">
      <c r="A49929" s="1">
        <v>2080100488968</v>
      </c>
      <c r="B49929" t="s">
        <v>46965</v>
      </c>
    </row>
    <row r="49930" spans="1:2">
      <c r="A49930" s="1">
        <v>2080100488975</v>
      </c>
      <c r="B49930" t="e">
        <f>+OEC-SEAT COVER WASSERNISON SCG8SI SOFT IVORY</f>
        <v>#NAME?</v>
      </c>
    </row>
    <row r="49931" spans="1:2">
      <c r="A49931" s="1">
        <v>2080100488982</v>
      </c>
      <c r="B49931" t="s">
        <v>46966</v>
      </c>
    </row>
    <row r="49932" spans="1:2">
      <c r="A49932" s="1">
        <v>2080100488999</v>
      </c>
      <c r="B49932" t="s">
        <v>46967</v>
      </c>
    </row>
    <row r="49933" spans="1:2">
      <c r="A49933" s="1">
        <v>2080100489002</v>
      </c>
      <c r="B49933" t="e">
        <f>+OEC-SEAT COVER WASSERNISON SCG8WR WINE RED</f>
        <v>#NAME?</v>
      </c>
    </row>
    <row r="49934" spans="1:2">
      <c r="A49934" s="1">
        <v>2080100489019</v>
      </c>
      <c r="B49934" t="s">
        <v>46968</v>
      </c>
    </row>
    <row r="49935" spans="1:2">
      <c r="A49935" s="1">
        <v>2080100489033</v>
      </c>
      <c r="B49935" t="s">
        <v>46969</v>
      </c>
    </row>
    <row r="49936" spans="1:2">
      <c r="A49936" s="1">
        <v>2080100489040</v>
      </c>
      <c r="B49936" t="e">
        <f>+OEC-SEAT COVER WASSERNISON SCG8SG SOFT GREEN</f>
        <v>#NAME?</v>
      </c>
    </row>
    <row r="49937" spans="1:2">
      <c r="A49937" s="1">
        <v>2080100489057</v>
      </c>
      <c r="B49937" t="s">
        <v>46970</v>
      </c>
    </row>
    <row r="49938" spans="1:2">
      <c r="A49938" s="1">
        <v>2080100489064</v>
      </c>
      <c r="B49938" t="e">
        <f>+OEC-SEAT COVER WASSERNISON SCG8SB SOTF BLUE</f>
        <v>#NAME?</v>
      </c>
    </row>
    <row r="49939" spans="1:2">
      <c r="A49939" s="1">
        <v>2080100489071</v>
      </c>
      <c r="B49939" t="s">
        <v>46971</v>
      </c>
    </row>
    <row r="49940" spans="1:2">
      <c r="A49940" s="1">
        <v>2080100489088</v>
      </c>
      <c r="B49940" t="e">
        <f>+OEC-SEAT COVER WASSERNISON SCG8B BEIGE</f>
        <v>#NAME?</v>
      </c>
    </row>
    <row r="49941" spans="1:2">
      <c r="A49941" s="1">
        <v>2080100489095</v>
      </c>
      <c r="B49941" t="e">
        <f>+OEC-SEAT COVER WASSERNISON SCG8PI PASTEL IVORY</f>
        <v>#NAME?</v>
      </c>
    </row>
    <row r="49942" spans="1:2">
      <c r="A49942" s="1">
        <v>2080100489101</v>
      </c>
      <c r="B49942" t="s">
        <v>46972</v>
      </c>
    </row>
    <row r="49943" spans="1:2">
      <c r="A49943" s="1">
        <v>2080100489118</v>
      </c>
      <c r="B49943" t="s">
        <v>46973</v>
      </c>
    </row>
    <row r="49944" spans="1:2">
      <c r="A49944" s="1">
        <v>2080100489125</v>
      </c>
      <c r="B49944" t="s">
        <v>46974</v>
      </c>
    </row>
    <row r="49945" spans="1:2">
      <c r="A49945" s="1">
        <v>2080100489132</v>
      </c>
      <c r="B49945" t="s">
        <v>46975</v>
      </c>
    </row>
    <row r="49946" spans="1:2">
      <c r="A49946" s="1">
        <v>2080100489149</v>
      </c>
      <c r="B49946" t="s">
        <v>46976</v>
      </c>
    </row>
    <row r="49947" spans="1:2">
      <c r="A49947" s="1">
        <v>2080100489156</v>
      </c>
      <c r="B49947" t="s">
        <v>46977</v>
      </c>
    </row>
    <row r="49948" spans="1:2">
      <c r="A49948" s="1">
        <v>2080100489163</v>
      </c>
      <c r="B49948" t="s">
        <v>46978</v>
      </c>
    </row>
    <row r="49949" spans="1:2">
      <c r="A49949" s="1">
        <v>2080100489170</v>
      </c>
      <c r="B49949" t="s">
        <v>46979</v>
      </c>
    </row>
    <row r="49950" spans="1:2">
      <c r="A49950" s="1">
        <v>2080100489187</v>
      </c>
      <c r="B49950" t="s">
        <v>46980</v>
      </c>
    </row>
    <row r="49951" spans="1:2">
      <c r="A49951" s="1">
        <v>2080100489194</v>
      </c>
      <c r="B49951" t="s">
        <v>46981</v>
      </c>
    </row>
    <row r="49952" spans="1:2">
      <c r="A49952" s="1">
        <v>2080100489200</v>
      </c>
      <c r="B49952" t="s">
        <v>46982</v>
      </c>
    </row>
    <row r="49953" spans="1:2">
      <c r="A49953" s="1">
        <v>2080100489217</v>
      </c>
      <c r="B49953" t="s">
        <v>46983</v>
      </c>
    </row>
    <row r="49954" spans="1:2">
      <c r="A49954" s="1">
        <v>2080100489224</v>
      </c>
      <c r="B49954" t="s">
        <v>46984</v>
      </c>
    </row>
    <row r="49955" spans="1:2">
      <c r="A49955" s="1">
        <v>2080100489231</v>
      </c>
      <c r="B49955" t="s">
        <v>46985</v>
      </c>
    </row>
    <row r="49956" spans="1:2">
      <c r="A49956" s="1">
        <v>2080100489248</v>
      </c>
      <c r="B49956" t="s">
        <v>46986</v>
      </c>
    </row>
    <row r="49957" spans="1:2">
      <c r="A49957" s="1">
        <v>2080100489255</v>
      </c>
      <c r="B49957" t="s">
        <v>46987</v>
      </c>
    </row>
    <row r="49958" spans="1:2">
      <c r="A49958" s="1">
        <v>2080100489262</v>
      </c>
      <c r="B49958" t="s">
        <v>46988</v>
      </c>
    </row>
    <row r="49959" spans="1:2">
      <c r="A49959" s="1">
        <v>2080100489279</v>
      </c>
      <c r="B49959" t="s">
        <v>46989</v>
      </c>
    </row>
    <row r="49960" spans="1:2">
      <c r="A49960" s="1">
        <v>2080100489286</v>
      </c>
      <c r="B49960" t="s">
        <v>46990</v>
      </c>
    </row>
    <row r="49961" spans="1:2">
      <c r="A49961" s="1">
        <v>2080100489309</v>
      </c>
      <c r="B49961" t="s">
        <v>46991</v>
      </c>
    </row>
    <row r="49962" spans="1:2">
      <c r="A49962" s="1">
        <v>2080100489316</v>
      </c>
      <c r="B49962" t="s">
        <v>46992</v>
      </c>
    </row>
    <row r="49963" spans="1:2">
      <c r="A49963" s="1">
        <v>2080100489323</v>
      </c>
      <c r="B49963" t="s">
        <v>46993</v>
      </c>
    </row>
    <row r="49964" spans="1:2">
      <c r="A49964" s="1">
        <v>2080100489330</v>
      </c>
      <c r="B49964" t="s">
        <v>46994</v>
      </c>
    </row>
    <row r="49965" spans="1:2">
      <c r="A49965" s="1">
        <v>2080100489347</v>
      </c>
      <c r="B49965" t="s">
        <v>46995</v>
      </c>
    </row>
    <row r="49966" spans="1:2">
      <c r="A49966" s="1">
        <v>2080100489354</v>
      </c>
      <c r="B49966" t="s">
        <v>46996</v>
      </c>
    </row>
    <row r="49967" spans="1:2">
      <c r="A49967" s="1">
        <v>2080100489361</v>
      </c>
      <c r="B49967" t="s">
        <v>46997</v>
      </c>
    </row>
    <row r="49968" spans="1:2">
      <c r="A49968" s="1">
        <v>2080100489378</v>
      </c>
      <c r="B49968" t="s">
        <v>46998</v>
      </c>
    </row>
    <row r="49969" spans="1:2">
      <c r="A49969" s="1">
        <v>2080100489385</v>
      </c>
      <c r="B49969" t="s">
        <v>46999</v>
      </c>
    </row>
    <row r="49970" spans="1:2">
      <c r="A49970" s="1">
        <v>2080100489392</v>
      </c>
      <c r="B49970" t="s">
        <v>26797</v>
      </c>
    </row>
    <row r="49971" spans="1:2">
      <c r="A49971" s="1">
        <v>2080100489408</v>
      </c>
      <c r="B49971" t="s">
        <v>47000</v>
      </c>
    </row>
    <row r="49972" spans="1:2">
      <c r="A49972" s="1">
        <v>2080100489422</v>
      </c>
      <c r="B49972" t="s">
        <v>47001</v>
      </c>
    </row>
    <row r="49973" spans="1:2">
      <c r="A49973" s="1">
        <v>2080100489439</v>
      </c>
      <c r="B49973" t="s">
        <v>47002</v>
      </c>
    </row>
    <row r="49974" spans="1:2">
      <c r="A49974" s="1">
        <v>2080100489446</v>
      </c>
      <c r="B49974" t="s">
        <v>47003</v>
      </c>
    </row>
    <row r="49975" spans="1:2">
      <c r="A49975" s="1">
        <v>2080100489453</v>
      </c>
      <c r="B49975" t="s">
        <v>47004</v>
      </c>
    </row>
    <row r="49976" spans="1:2">
      <c r="A49976" s="1">
        <v>2080100489460</v>
      </c>
      <c r="B49976" t="s">
        <v>47005</v>
      </c>
    </row>
    <row r="49977" spans="1:2">
      <c r="A49977" s="1">
        <v>2080100489477</v>
      </c>
      <c r="B49977" t="s">
        <v>47006</v>
      </c>
    </row>
    <row r="49978" spans="1:2">
      <c r="A49978" s="1">
        <v>2080100489484</v>
      </c>
      <c r="B49978" t="s">
        <v>47007</v>
      </c>
    </row>
    <row r="49979" spans="1:2">
      <c r="A49979" s="1">
        <v>2080100489491</v>
      </c>
      <c r="B49979" t="s">
        <v>47008</v>
      </c>
    </row>
    <row r="49980" spans="1:2">
      <c r="A49980" s="1">
        <v>2080100489507</v>
      </c>
      <c r="B49980" t="s">
        <v>47009</v>
      </c>
    </row>
    <row r="49981" spans="1:2">
      <c r="A49981" s="1">
        <v>2080100489514</v>
      </c>
      <c r="B49981" t="s">
        <v>47010</v>
      </c>
    </row>
    <row r="49982" spans="1:2">
      <c r="A49982" s="1">
        <v>2080100489521</v>
      </c>
      <c r="B49982" t="s">
        <v>47011</v>
      </c>
    </row>
    <row r="49983" spans="1:2">
      <c r="A49983" s="1">
        <v>2080100489538</v>
      </c>
      <c r="B49983" t="s">
        <v>47012</v>
      </c>
    </row>
    <row r="49984" spans="1:2">
      <c r="A49984" s="1">
        <v>2080100489545</v>
      </c>
      <c r="B49984" t="s">
        <v>47013</v>
      </c>
    </row>
    <row r="49985" spans="1:2">
      <c r="A49985" s="1">
        <v>2080100489552</v>
      </c>
      <c r="B49985" t="s">
        <v>26817</v>
      </c>
    </row>
    <row r="49986" spans="1:2">
      <c r="A49986" s="1">
        <v>2080100489569</v>
      </c>
      <c r="B49986" t="s">
        <v>47014</v>
      </c>
    </row>
    <row r="49987" spans="1:2">
      <c r="A49987" s="1">
        <v>2080100489576</v>
      </c>
      <c r="B49987" t="s">
        <v>47015</v>
      </c>
    </row>
    <row r="49988" spans="1:2">
      <c r="A49988" s="1">
        <v>2080100489583</v>
      </c>
      <c r="B49988" t="s">
        <v>47016</v>
      </c>
    </row>
    <row r="49989" spans="1:2">
      <c r="A49989" s="1">
        <v>2080100489590</v>
      </c>
      <c r="B49989" t="s">
        <v>47017</v>
      </c>
    </row>
    <row r="49990" spans="1:2">
      <c r="A49990" s="1">
        <v>2080100489606</v>
      </c>
      <c r="B49990" t="s">
        <v>47018</v>
      </c>
    </row>
    <row r="49991" spans="1:2">
      <c r="A49991" s="1">
        <v>2080100489613</v>
      </c>
      <c r="B49991" t="s">
        <v>47019</v>
      </c>
    </row>
    <row r="49992" spans="1:2">
      <c r="A49992" s="1">
        <v>2080100489620</v>
      </c>
      <c r="B49992" t="s">
        <v>47020</v>
      </c>
    </row>
    <row r="49993" spans="1:2">
      <c r="A49993" s="1">
        <v>2080100489637</v>
      </c>
      <c r="B49993" t="s">
        <v>47021</v>
      </c>
    </row>
    <row r="49994" spans="1:2">
      <c r="A49994" s="1">
        <v>2080100489644</v>
      </c>
      <c r="B49994" t="s">
        <v>47022</v>
      </c>
    </row>
    <row r="49995" spans="1:2">
      <c r="A49995" s="1">
        <v>2080100489651</v>
      </c>
      <c r="B49995" t="s">
        <v>47023</v>
      </c>
    </row>
    <row r="49996" spans="1:2">
      <c r="A49996" s="1">
        <v>2080100489668</v>
      </c>
      <c r="B49996" t="s">
        <v>47024</v>
      </c>
    </row>
    <row r="49997" spans="1:2">
      <c r="A49997" s="1">
        <v>2080100489675</v>
      </c>
      <c r="B49997" t="s">
        <v>47025</v>
      </c>
    </row>
    <row r="49998" spans="1:2">
      <c r="A49998" s="1">
        <v>2080100489682</v>
      </c>
      <c r="B49998" t="s">
        <v>47026</v>
      </c>
    </row>
    <row r="49999" spans="1:2">
      <c r="A49999" s="1">
        <v>2080100489699</v>
      </c>
      <c r="B49999" t="s">
        <v>47027</v>
      </c>
    </row>
    <row r="50000" spans="1:2">
      <c r="A50000" s="1">
        <v>2080100489705</v>
      </c>
      <c r="B50000" t="s">
        <v>47028</v>
      </c>
    </row>
    <row r="50001" spans="1:2">
      <c r="A50001" s="1">
        <v>2080100489712</v>
      </c>
      <c r="B50001" t="s">
        <v>47029</v>
      </c>
    </row>
    <row r="50002" spans="1:2">
      <c r="A50002" s="1">
        <v>2080100489729</v>
      </c>
      <c r="B50002" t="s">
        <v>47030</v>
      </c>
    </row>
    <row r="50003" spans="1:2">
      <c r="A50003" s="1">
        <v>2080100489736</v>
      </c>
      <c r="B50003" t="s">
        <v>47031</v>
      </c>
    </row>
    <row r="50004" spans="1:2">
      <c r="A50004" s="1">
        <v>2080100489743</v>
      </c>
      <c r="B50004" t="s">
        <v>47032</v>
      </c>
    </row>
    <row r="50005" spans="1:2">
      <c r="A50005" s="1">
        <v>2080100489750</v>
      </c>
      <c r="B50005" t="s">
        <v>47033</v>
      </c>
    </row>
    <row r="50006" spans="1:2">
      <c r="A50006" s="1">
        <v>2080100489767</v>
      </c>
      <c r="B50006" t="s">
        <v>47034</v>
      </c>
    </row>
    <row r="50007" spans="1:2">
      <c r="A50007" s="1">
        <v>2080100489774</v>
      </c>
      <c r="B50007" t="s">
        <v>47035</v>
      </c>
    </row>
    <row r="50008" spans="1:2">
      <c r="A50008" s="1">
        <v>2080100489781</v>
      </c>
      <c r="B50008" t="s">
        <v>47036</v>
      </c>
    </row>
    <row r="50009" spans="1:2">
      <c r="A50009" s="1">
        <v>2080100489798</v>
      </c>
      <c r="B50009" t="s">
        <v>47037</v>
      </c>
    </row>
    <row r="50010" spans="1:2">
      <c r="A50010" s="1">
        <v>2080100489804</v>
      </c>
      <c r="B50010" t="s">
        <v>47038</v>
      </c>
    </row>
    <row r="50011" spans="1:2">
      <c r="A50011" s="1">
        <v>2080100489811</v>
      </c>
      <c r="B50011" t="s">
        <v>47039</v>
      </c>
    </row>
    <row r="50012" spans="1:2">
      <c r="A50012" s="1">
        <v>2080100489828</v>
      </c>
      <c r="B50012" t="s">
        <v>47040</v>
      </c>
    </row>
    <row r="50013" spans="1:2">
      <c r="A50013" s="1">
        <v>2080100489835</v>
      </c>
      <c r="B50013" t="s">
        <v>47041</v>
      </c>
    </row>
    <row r="50014" spans="1:2">
      <c r="A50014" s="1">
        <v>2080100489941</v>
      </c>
      <c r="B50014" t="s">
        <v>47042</v>
      </c>
    </row>
    <row r="50015" spans="1:2">
      <c r="A50015" s="1">
        <v>2080100489958</v>
      </c>
      <c r="B50015" t="e">
        <f>+OEC-SEAT COVER WASSERNISON SCG13WR GC WINE RED</f>
        <v>#NAME?</v>
      </c>
    </row>
    <row r="50016" spans="1:2">
      <c r="A50016" s="1">
        <v>2080100489965</v>
      </c>
      <c r="B50016" t="e">
        <f>+OEC-SEAT COVER WASSERNISON SCG13SI GC SOFT IVORY</f>
        <v>#NAME?</v>
      </c>
    </row>
    <row r="50017" spans="1:2">
      <c r="A50017" s="1">
        <v>2080100489972</v>
      </c>
      <c r="B50017" t="e">
        <f>+OEC-SEAT COVER WASSERNISON SCG13SP GC SOFT PINK</f>
        <v>#NAME?</v>
      </c>
    </row>
    <row r="50018" spans="1:2">
      <c r="A50018" s="1">
        <v>2080100489989</v>
      </c>
      <c r="B50018" t="e">
        <f>+OEC-SEAT COVER WASSERNISON SCG13SG GC SOFT GREEN</f>
        <v>#NAME?</v>
      </c>
    </row>
    <row r="50019" spans="1:2">
      <c r="A50019" s="1">
        <v>2080100489996</v>
      </c>
      <c r="B50019" t="e">
        <f>+OEC-SEAT COVER WASSERNISON SCG13SB GC SOFT BLUE</f>
        <v>#NAME?</v>
      </c>
    </row>
    <row r="50020" spans="1:2">
      <c r="A50020" s="1">
        <v>2080100490008</v>
      </c>
      <c r="B50020" t="e">
        <f>+OEC-SEAT COVER WASSERNISON SCG13B GC BEIGE</f>
        <v>#NAME?</v>
      </c>
    </row>
    <row r="50021" spans="1:2">
      <c r="A50021" s="1">
        <v>2080100490015</v>
      </c>
      <c r="B50021" t="e">
        <f>+OEC-SEAT COVER WASSERNISON SCG13PI GC PASTEL IVORY</f>
        <v>#NAME?</v>
      </c>
    </row>
    <row r="50022" spans="1:2">
      <c r="A50022" s="1">
        <v>2080100490022</v>
      </c>
      <c r="B50022" t="s">
        <v>47043</v>
      </c>
    </row>
    <row r="50023" spans="1:2">
      <c r="A50023" s="1">
        <v>2080100490039</v>
      </c>
      <c r="B50023" t="e">
        <f>+OEC-SEAT COVER WASSERNISON SCF13WR WINE RED</f>
        <v>#NAME?</v>
      </c>
    </row>
    <row r="50024" spans="1:2">
      <c r="A50024" s="1">
        <v>2080100490046</v>
      </c>
      <c r="B50024" t="e">
        <f>+OEC-SEAT COVER WASSERNISON SCF13SP SOFT PINK</f>
        <v>#NAME?</v>
      </c>
    </row>
    <row r="50025" spans="1:2">
      <c r="A50025" s="1">
        <v>2080100490053</v>
      </c>
      <c r="B50025" t="e">
        <f>+OEC-SEAT COVER WASSERNISON SCF13SG SOFT GREEN</f>
        <v>#NAME?</v>
      </c>
    </row>
    <row r="50026" spans="1:2">
      <c r="A50026" s="1">
        <v>2080100490060</v>
      </c>
      <c r="B50026" t="e">
        <f>+OEC-SEAT COVER WASSERNISON SCF13SB SOFT BLUE</f>
        <v>#NAME?</v>
      </c>
    </row>
    <row r="50027" spans="1:2">
      <c r="A50027" s="1">
        <v>2080100490077</v>
      </c>
      <c r="B50027" t="s">
        <v>47044</v>
      </c>
    </row>
    <row r="50028" spans="1:2">
      <c r="A50028" s="1">
        <v>2080100490084</v>
      </c>
      <c r="B50028" t="e">
        <f>+OEC-SEAT COVER WASSERNISON SCF13SI SOFT IVORY</f>
        <v>#NAME?</v>
      </c>
    </row>
    <row r="50029" spans="1:2">
      <c r="A50029" s="1">
        <v>2080100490091</v>
      </c>
      <c r="B50029" t="e">
        <f>+OEC-SEAT COVER WASSERNISON SCF13PI PASTEL IVORY</f>
        <v>#NAME?</v>
      </c>
    </row>
    <row r="50030" spans="1:2">
      <c r="A50030" s="1">
        <v>2080100490107</v>
      </c>
      <c r="B50030" t="s">
        <v>47045</v>
      </c>
    </row>
    <row r="50031" spans="1:2">
      <c r="A50031" s="1">
        <v>2080100490336</v>
      </c>
      <c r="B50031" t="s">
        <v>47046</v>
      </c>
    </row>
    <row r="50032" spans="1:2">
      <c r="A50032" s="1">
        <v>2080100490343</v>
      </c>
      <c r="B50032" t="s">
        <v>47047</v>
      </c>
    </row>
    <row r="50033" spans="1:2">
      <c r="A50033" s="1">
        <v>2080100490350</v>
      </c>
      <c r="B50033" t="s">
        <v>47048</v>
      </c>
    </row>
    <row r="50034" spans="1:2">
      <c r="A50034" s="1">
        <v>2080100490367</v>
      </c>
      <c r="B50034" t="s">
        <v>47049</v>
      </c>
    </row>
    <row r="50035" spans="1:2">
      <c r="A50035" s="1">
        <v>2080100490374</v>
      </c>
      <c r="B50035" t="s">
        <v>47050</v>
      </c>
    </row>
    <row r="50036" spans="1:2">
      <c r="A50036" s="1">
        <v>2080100490381</v>
      </c>
      <c r="B50036" t="s">
        <v>47051</v>
      </c>
    </row>
    <row r="50037" spans="1:2">
      <c r="A50037" s="1">
        <v>2080100490398</v>
      </c>
      <c r="B50037" t="s">
        <v>47052</v>
      </c>
    </row>
    <row r="50038" spans="1:2">
      <c r="A50038" s="1">
        <v>2080100490404</v>
      </c>
      <c r="B50038" t="s">
        <v>47053</v>
      </c>
    </row>
    <row r="50039" spans="1:2">
      <c r="A50039" s="1">
        <v>2080100490411</v>
      </c>
      <c r="B50039" t="s">
        <v>47054</v>
      </c>
    </row>
    <row r="50040" spans="1:2">
      <c r="A50040" s="1">
        <v>2080100490428</v>
      </c>
      <c r="B50040" t="s">
        <v>47055</v>
      </c>
    </row>
    <row r="50041" spans="1:2">
      <c r="A50041" s="1">
        <v>2080100490435</v>
      </c>
      <c r="B50041" t="s">
        <v>47056</v>
      </c>
    </row>
    <row r="50042" spans="1:2">
      <c r="A50042" s="1">
        <v>2080100490442</v>
      </c>
      <c r="B50042" t="s">
        <v>47057</v>
      </c>
    </row>
    <row r="50043" spans="1:2">
      <c r="A50043" s="1">
        <v>2080100490459</v>
      </c>
      <c r="B50043" t="s">
        <v>47058</v>
      </c>
    </row>
    <row r="50044" spans="1:2">
      <c r="A50044" s="1">
        <v>2080100490466</v>
      </c>
      <c r="B50044" t="s">
        <v>47059</v>
      </c>
    </row>
    <row r="50045" spans="1:2">
      <c r="A50045" s="1">
        <v>2080100490473</v>
      </c>
      <c r="B50045" t="s">
        <v>47060</v>
      </c>
    </row>
    <row r="50046" spans="1:2">
      <c r="A50046" s="1">
        <v>2080100490480</v>
      </c>
      <c r="B50046" t="s">
        <v>47061</v>
      </c>
    </row>
    <row r="50047" spans="1:2">
      <c r="A50047" s="1">
        <v>2080100490497</v>
      </c>
      <c r="B50047" t="s">
        <v>47062</v>
      </c>
    </row>
    <row r="50048" spans="1:2">
      <c r="A50048" s="1">
        <v>2080100490510</v>
      </c>
      <c r="B50048" t="e">
        <f>+T-FAUCET WATERTEC BIBBTAP BTQ7TH N302 PINK</f>
        <v>#NAME?</v>
      </c>
    </row>
    <row r="50049" spans="1:2">
      <c r="A50049" s="1">
        <v>2080100490527</v>
      </c>
      <c r="B50049" t="s">
        <v>47063</v>
      </c>
    </row>
    <row r="50050" spans="1:2">
      <c r="A50050" s="1">
        <v>2080100490534</v>
      </c>
      <c r="B50050" t="e">
        <f>+T-FAUCET WATERTEC BIBBTAP BTQ7TH N302 VIOLET</f>
        <v>#NAME?</v>
      </c>
    </row>
    <row r="50051" spans="1:2">
      <c r="A50051" s="1">
        <v>2080100490541</v>
      </c>
      <c r="B50051" t="s">
        <v>47064</v>
      </c>
    </row>
    <row r="50052" spans="1:2">
      <c r="A50052" s="1">
        <v>2080100490558</v>
      </c>
      <c r="B50052" t="s">
        <v>47065</v>
      </c>
    </row>
    <row r="50053" spans="1:2">
      <c r="A50053" s="1">
        <v>2080100490565</v>
      </c>
      <c r="B50053" t="s">
        <v>47066</v>
      </c>
    </row>
    <row r="50054" spans="1:2">
      <c r="A50054" s="1">
        <v>2080100490572</v>
      </c>
      <c r="B50054" t="s">
        <v>47067</v>
      </c>
    </row>
    <row r="50055" spans="1:2">
      <c r="A50055" s="1">
        <v>2080100490589</v>
      </c>
      <c r="B50055" t="s">
        <v>47068</v>
      </c>
    </row>
    <row r="50056" spans="1:2">
      <c r="A50056" s="1">
        <v>2080100490596</v>
      </c>
      <c r="B50056" t="e">
        <f>+T-MIRROR WATERTEC MO306 CLEAR</f>
        <v>#NAME?</v>
      </c>
    </row>
    <row r="50057" spans="1:2">
      <c r="A50057" s="1">
        <v>2080100490602</v>
      </c>
      <c r="B50057" t="s">
        <v>47069</v>
      </c>
    </row>
    <row r="50058" spans="1:2">
      <c r="A50058" s="1">
        <v>2080100490619</v>
      </c>
      <c r="B50058" t="e">
        <f>+T-MIRROR WATERTEC MO307 CLEAR</f>
        <v>#NAME?</v>
      </c>
    </row>
    <row r="50059" spans="1:2">
      <c r="A50059" s="1">
        <v>2080100490626</v>
      </c>
      <c r="B50059" t="s">
        <v>47070</v>
      </c>
    </row>
    <row r="50060" spans="1:2">
      <c r="A50060" s="1">
        <v>2080100490633</v>
      </c>
      <c r="B50060" t="e">
        <f>+T-MIRROR WATERTEC MO305 CLEAR</f>
        <v>#NAME?</v>
      </c>
    </row>
    <row r="50061" spans="1:2">
      <c r="A50061" s="1">
        <v>2080100490640</v>
      </c>
      <c r="B50061" t="s">
        <v>47071</v>
      </c>
    </row>
    <row r="50062" spans="1:2">
      <c r="A50062" s="1">
        <v>2080100490657</v>
      </c>
      <c r="B50062" t="e">
        <f>+T-FAUCET WATERTEC BIBBTAP BTQ7TH N302 IVORY</f>
        <v>#NAME?</v>
      </c>
    </row>
    <row r="50063" spans="1:2">
      <c r="A50063" s="1">
        <v>2080100490664</v>
      </c>
      <c r="B50063" t="e">
        <f>+T-FAUCET WATERTEC BIBBTAP BTQ7TH N302 WHITE</f>
        <v>#NAME?</v>
      </c>
    </row>
    <row r="50064" spans="1:2">
      <c r="A50064" s="1">
        <v>2080100490671</v>
      </c>
      <c r="B50064" t="s">
        <v>47072</v>
      </c>
    </row>
    <row r="50065" spans="1:2">
      <c r="A50065" s="1">
        <v>2080100490688</v>
      </c>
      <c r="B50065" t="s">
        <v>47073</v>
      </c>
    </row>
    <row r="50066" spans="1:2">
      <c r="A50066" s="1">
        <v>2080100490695</v>
      </c>
      <c r="B50066" t="s">
        <v>47074</v>
      </c>
    </row>
    <row r="50067" spans="1:2">
      <c r="A50067" s="1">
        <v>2080100490701</v>
      </c>
      <c r="B50067" t="s">
        <v>47075</v>
      </c>
    </row>
    <row r="50068" spans="1:2">
      <c r="A50068" s="1">
        <v>2080100490718</v>
      </c>
      <c r="B50068" t="s">
        <v>47076</v>
      </c>
    </row>
    <row r="50069" spans="1:2">
      <c r="A50069" s="1">
        <v>2080100490725</v>
      </c>
      <c r="B50069" t="s">
        <v>47077</v>
      </c>
    </row>
    <row r="50070" spans="1:2">
      <c r="A50070" s="1">
        <v>2080100490732</v>
      </c>
      <c r="B50070" t="s">
        <v>47078</v>
      </c>
    </row>
    <row r="50071" spans="1:2">
      <c r="A50071" s="1">
        <v>2080100490749</v>
      </c>
      <c r="B50071" t="s">
        <v>47079</v>
      </c>
    </row>
    <row r="50072" spans="1:2">
      <c r="A50072" s="1">
        <v>2080100490756</v>
      </c>
      <c r="B50072" t="s">
        <v>47080</v>
      </c>
    </row>
    <row r="50073" spans="1:2">
      <c r="A50073" s="1">
        <v>2080100490763</v>
      </c>
      <c r="B50073" t="s">
        <v>47081</v>
      </c>
    </row>
    <row r="50074" spans="1:2">
      <c r="A50074" s="1">
        <v>2080100490770</v>
      </c>
      <c r="B50074" t="s">
        <v>47082</v>
      </c>
    </row>
    <row r="50075" spans="1:2">
      <c r="A50075" s="1">
        <v>2080100490787</v>
      </c>
      <c r="B50075" t="s">
        <v>47083</v>
      </c>
    </row>
    <row r="50076" spans="1:2">
      <c r="A50076" s="1">
        <v>2080100490794</v>
      </c>
      <c r="B50076" t="s">
        <v>47084</v>
      </c>
    </row>
    <row r="50077" spans="1:2">
      <c r="A50077" s="1">
        <v>2080100490800</v>
      </c>
      <c r="B50077" t="s">
        <v>47085</v>
      </c>
    </row>
    <row r="50078" spans="1:2">
      <c r="A50078" s="1">
        <v>2080100490817</v>
      </c>
      <c r="B50078" t="s">
        <v>47086</v>
      </c>
    </row>
    <row r="50079" spans="1:2">
      <c r="A50079" s="1">
        <v>2080100490824</v>
      </c>
      <c r="B50079" t="e">
        <f>+T-FAUCET WATERTEC PTN17 BASIN TAP N201 YELLOW</f>
        <v>#NAME?</v>
      </c>
    </row>
    <row r="50080" spans="1:2">
      <c r="A50080" s="1">
        <v>2080100490831</v>
      </c>
      <c r="B50080" t="s">
        <v>47087</v>
      </c>
    </row>
    <row r="50081" spans="1:2">
      <c r="A50081" s="1">
        <v>2080100490848</v>
      </c>
      <c r="B50081" t="s">
        <v>47088</v>
      </c>
    </row>
    <row r="50082" spans="1:2">
      <c r="A50082" s="1">
        <v>2080100490855</v>
      </c>
      <c r="B50082" t="s">
        <v>47089</v>
      </c>
    </row>
    <row r="50083" spans="1:2">
      <c r="A50083" s="1">
        <v>2080100490862</v>
      </c>
      <c r="B50083" t="s">
        <v>47090</v>
      </c>
    </row>
    <row r="50084" spans="1:2">
      <c r="A50084" s="1">
        <v>2080100490879</v>
      </c>
      <c r="B50084" t="s">
        <v>47091</v>
      </c>
    </row>
    <row r="50085" spans="1:2">
      <c r="A50085" s="1">
        <v>2080100490886</v>
      </c>
      <c r="B50085" t="s">
        <v>47092</v>
      </c>
    </row>
    <row r="50086" spans="1:2">
      <c r="A50086" s="1">
        <v>2080100490893</v>
      </c>
      <c r="B50086" t="e">
        <f>+T-FAUCET WATERTEC PTN17 BASIN TAP N201 GREEN</f>
        <v>#NAME?</v>
      </c>
    </row>
    <row r="50087" spans="1:2">
      <c r="A50087" s="1">
        <v>2080100490909</v>
      </c>
      <c r="B50087" t="s">
        <v>47093</v>
      </c>
    </row>
    <row r="50088" spans="1:2">
      <c r="A50088" s="1">
        <v>2080100490916</v>
      </c>
      <c r="B50088" t="e">
        <f>+T-FAUCET WATERTEC PTN17 BASIN TAP N201 PINK</f>
        <v>#NAME?</v>
      </c>
    </row>
    <row r="50089" spans="1:2">
      <c r="A50089" s="1">
        <v>2080100490923</v>
      </c>
      <c r="B50089" t="s">
        <v>47094</v>
      </c>
    </row>
    <row r="50090" spans="1:2">
      <c r="A50090" s="1">
        <v>2080100490930</v>
      </c>
      <c r="B50090" t="s">
        <v>47095</v>
      </c>
    </row>
    <row r="50091" spans="1:2">
      <c r="A50091" s="1">
        <v>2080100490947</v>
      </c>
      <c r="B50091" t="s">
        <v>47096</v>
      </c>
    </row>
    <row r="50092" spans="1:2">
      <c r="A50092" s="1">
        <v>2080100490954</v>
      </c>
      <c r="B50092" t="s">
        <v>47097</v>
      </c>
    </row>
    <row r="50093" spans="1:2">
      <c r="A50093" s="1">
        <v>2080100490961</v>
      </c>
      <c r="B50093" t="s">
        <v>47098</v>
      </c>
    </row>
    <row r="50094" spans="1:2">
      <c r="A50094" s="1">
        <v>2080100490978</v>
      </c>
      <c r="B50094" t="s">
        <v>47099</v>
      </c>
    </row>
    <row r="50095" spans="1:2">
      <c r="A50095" s="1">
        <v>2080100490985</v>
      </c>
      <c r="B50095" t="s">
        <v>47100</v>
      </c>
    </row>
    <row r="50096" spans="1:2">
      <c r="A50096" s="1">
        <v>2080100490992</v>
      </c>
      <c r="B50096" t="s">
        <v>47101</v>
      </c>
    </row>
    <row r="50097" spans="1:2">
      <c r="A50097" s="1">
        <v>2080100491005</v>
      </c>
      <c r="B50097" t="s">
        <v>47102</v>
      </c>
    </row>
    <row r="50098" spans="1:2">
      <c r="A50098" s="1">
        <v>2080100491012</v>
      </c>
      <c r="B50098" t="s">
        <v>47103</v>
      </c>
    </row>
    <row r="50099" spans="1:2">
      <c r="A50099" s="1">
        <v>2080100491029</v>
      </c>
      <c r="B50099" t="s">
        <v>47104</v>
      </c>
    </row>
    <row r="50100" spans="1:2">
      <c r="A50100" s="1">
        <v>2080100491036</v>
      </c>
      <c r="B50100" t="s">
        <v>47105</v>
      </c>
    </row>
    <row r="50101" spans="1:2">
      <c r="A50101" s="1">
        <v>2080100491043</v>
      </c>
      <c r="B50101" t="s">
        <v>47106</v>
      </c>
    </row>
    <row r="50102" spans="1:2">
      <c r="A50102" s="1">
        <v>2080100491081</v>
      </c>
      <c r="B50102" t="s">
        <v>47107</v>
      </c>
    </row>
    <row r="50103" spans="1:2">
      <c r="A50103" s="1">
        <v>2080100491135</v>
      </c>
      <c r="B50103" t="s">
        <v>47108</v>
      </c>
    </row>
    <row r="50104" spans="1:2">
      <c r="A50104" s="1">
        <v>2080100491159</v>
      </c>
      <c r="B50104" t="s">
        <v>47109</v>
      </c>
    </row>
    <row r="50105" spans="1:2">
      <c r="A50105" s="1">
        <v>2080100491180</v>
      </c>
      <c r="B50105" t="s">
        <v>47110</v>
      </c>
    </row>
    <row r="50106" spans="1:2">
      <c r="A50106" s="1">
        <v>2080100491197</v>
      </c>
      <c r="B50106" t="s">
        <v>47111</v>
      </c>
    </row>
    <row r="50107" spans="1:2">
      <c r="A50107" s="1">
        <v>2080100491234</v>
      </c>
      <c r="B50107" t="s">
        <v>47112</v>
      </c>
    </row>
    <row r="50108" spans="1:2">
      <c r="A50108" s="1">
        <v>2080100491241</v>
      </c>
      <c r="B50108" t="s">
        <v>47113</v>
      </c>
    </row>
    <row r="50109" spans="1:2">
      <c r="A50109" s="1">
        <v>2080100491258</v>
      </c>
      <c r="B50109" t="s">
        <v>47114</v>
      </c>
    </row>
    <row r="50110" spans="1:2">
      <c r="A50110" s="1">
        <v>2080100491265</v>
      </c>
      <c r="B50110" t="s">
        <v>47115</v>
      </c>
    </row>
    <row r="50111" spans="1:2">
      <c r="A50111" s="1">
        <v>2080100491272</v>
      </c>
      <c r="B50111" t="s">
        <v>47116</v>
      </c>
    </row>
    <row r="50112" spans="1:2">
      <c r="A50112" s="1">
        <v>2080100491289</v>
      </c>
      <c r="B50112" t="s">
        <v>47117</v>
      </c>
    </row>
    <row r="50113" spans="1:2">
      <c r="A50113" s="1">
        <v>2080100491296</v>
      </c>
      <c r="B50113" t="e">
        <f>+T-TOILET SEAT WATERTEC FTS-401-ZK BURGUNDY</f>
        <v>#NAME?</v>
      </c>
    </row>
    <row r="50114" spans="1:2">
      <c r="A50114" s="1">
        <v>2080100491302</v>
      </c>
      <c r="B50114" t="e">
        <f>+T-TOILET SEAT WATERTEC FTS-401-ZK S.BLUE</f>
        <v>#NAME?</v>
      </c>
    </row>
    <row r="50115" spans="1:2">
      <c r="A50115" s="1">
        <v>2080100491319</v>
      </c>
      <c r="B50115" t="s">
        <v>47118</v>
      </c>
    </row>
    <row r="50116" spans="1:2">
      <c r="A50116" s="1">
        <v>2080100491326</v>
      </c>
      <c r="B50116" t="e">
        <f>+T-TOILET SEAT WATERTEC FTS-401-ZK WHITE</f>
        <v>#NAME?</v>
      </c>
    </row>
    <row r="50117" spans="1:2">
      <c r="A50117" s="1">
        <v>2080100491333</v>
      </c>
      <c r="B50117" t="s">
        <v>47119</v>
      </c>
    </row>
    <row r="50118" spans="1:2">
      <c r="A50118" s="1">
        <v>2080100491340</v>
      </c>
      <c r="B50118" t="s">
        <v>47120</v>
      </c>
    </row>
    <row r="50119" spans="1:2">
      <c r="A50119" s="1">
        <v>2080100491357</v>
      </c>
      <c r="B50119" t="e">
        <f>+T-FAUCET WATERTEC PTN17 BASIN TAP N201 VIOLET</f>
        <v>#NAME?</v>
      </c>
    </row>
    <row r="50120" spans="1:2">
      <c r="A50120" s="1">
        <v>2080100491364</v>
      </c>
      <c r="B50120" t="e">
        <f>+T-FAUCET WATERTEC PTN17 BASIN TAP N201 IVORY</f>
        <v>#NAME?</v>
      </c>
    </row>
    <row r="50121" spans="1:2">
      <c r="A50121" s="1">
        <v>2080100491371</v>
      </c>
      <c r="B50121" t="e">
        <f>+T-FAUCET WATERTEC PTN17 BASIN TAP N201 T.CHROME</f>
        <v>#NAME?</v>
      </c>
    </row>
    <row r="50122" spans="1:2">
      <c r="A50122" s="1">
        <v>2080100491388</v>
      </c>
      <c r="B50122" t="s">
        <v>47121</v>
      </c>
    </row>
    <row r="50123" spans="1:2">
      <c r="A50123" s="1">
        <v>2080100491401</v>
      </c>
      <c r="B50123" t="e">
        <f>+T-FAUCET WATERTEC PTN17 BASIN TAP N201 WHTE</f>
        <v>#NAME?</v>
      </c>
    </row>
    <row r="50124" spans="1:2">
      <c r="A50124" s="1">
        <v>2080100491418</v>
      </c>
      <c r="B50124" t="s">
        <v>47122</v>
      </c>
    </row>
    <row r="50125" spans="1:2">
      <c r="A50125" s="1">
        <v>2080100491425</v>
      </c>
      <c r="B50125" t="s">
        <v>47123</v>
      </c>
    </row>
    <row r="50126" spans="1:2">
      <c r="A50126" s="1">
        <v>2080100491432</v>
      </c>
      <c r="B50126" t="s">
        <v>47124</v>
      </c>
    </row>
    <row r="50127" spans="1:2">
      <c r="A50127" s="1">
        <v>2080100491449</v>
      </c>
      <c r="B50127" t="s">
        <v>47125</v>
      </c>
    </row>
    <row r="50128" spans="1:2">
      <c r="A50128" s="1">
        <v>2080100491456</v>
      </c>
      <c r="B50128" t="s">
        <v>47126</v>
      </c>
    </row>
    <row r="50129" spans="1:2">
      <c r="A50129" s="1">
        <v>2080100491463</v>
      </c>
      <c r="B50129" t="s">
        <v>47127</v>
      </c>
    </row>
    <row r="50130" spans="1:2">
      <c r="A50130" s="1">
        <v>2080100491470</v>
      </c>
      <c r="B50130" t="s">
        <v>47128</v>
      </c>
    </row>
    <row r="50131" spans="1:2">
      <c r="A50131" s="1">
        <v>2080100491487</v>
      </c>
      <c r="B50131" t="s">
        <v>47129</v>
      </c>
    </row>
    <row r="50132" spans="1:2">
      <c r="A50132" s="1">
        <v>2080100491500</v>
      </c>
      <c r="B50132" t="s">
        <v>47130</v>
      </c>
    </row>
    <row r="50133" spans="1:2">
      <c r="A50133" s="1">
        <v>2080100491517</v>
      </c>
      <c r="B50133" t="s">
        <v>47131</v>
      </c>
    </row>
    <row r="50134" spans="1:2">
      <c r="A50134" s="1">
        <v>2080100491524</v>
      </c>
      <c r="B50134" t="s">
        <v>47132</v>
      </c>
    </row>
    <row r="50135" spans="1:2">
      <c r="A50135" s="1">
        <v>2080100491531</v>
      </c>
      <c r="B50135" t="s">
        <v>47133</v>
      </c>
    </row>
    <row r="50136" spans="1:2">
      <c r="A50136" s="1">
        <v>2080100491548</v>
      </c>
      <c r="B50136" t="s">
        <v>47134</v>
      </c>
    </row>
    <row r="50137" spans="1:2">
      <c r="A50137" s="1">
        <v>2080100491555</v>
      </c>
      <c r="B50137" t="s">
        <v>47135</v>
      </c>
    </row>
    <row r="50138" spans="1:2">
      <c r="A50138" s="1">
        <v>2080100491562</v>
      </c>
      <c r="B50138" t="s">
        <v>47136</v>
      </c>
    </row>
    <row r="50139" spans="1:2">
      <c r="A50139" s="1">
        <v>2080100491579</v>
      </c>
      <c r="B50139" t="s">
        <v>47137</v>
      </c>
    </row>
    <row r="50140" spans="1:2">
      <c r="A50140" s="1">
        <v>2080100491586</v>
      </c>
      <c r="B50140" t="s">
        <v>47138</v>
      </c>
    </row>
    <row r="50141" spans="1:2">
      <c r="A50141" s="1">
        <v>2080100491593</v>
      </c>
      <c r="B50141" t="s">
        <v>47139</v>
      </c>
    </row>
    <row r="50142" spans="1:2">
      <c r="A50142" s="1">
        <v>2080100491609</v>
      </c>
      <c r="B50142" t="s">
        <v>47140</v>
      </c>
    </row>
    <row r="50143" spans="1:2">
      <c r="A50143" s="1">
        <v>2080100491616</v>
      </c>
      <c r="B50143" t="s">
        <v>47141</v>
      </c>
    </row>
    <row r="50144" spans="1:2">
      <c r="A50144" s="1">
        <v>2080100491623</v>
      </c>
      <c r="B50144" t="s">
        <v>47142</v>
      </c>
    </row>
    <row r="50145" spans="1:2">
      <c r="A50145" s="1">
        <v>2080100491630</v>
      </c>
      <c r="B50145" t="s">
        <v>47143</v>
      </c>
    </row>
    <row r="50146" spans="1:2">
      <c r="A50146" s="1">
        <v>2080100491647</v>
      </c>
      <c r="B50146" t="s">
        <v>47144</v>
      </c>
    </row>
    <row r="50147" spans="1:2">
      <c r="A50147" s="1">
        <v>2080100491654</v>
      </c>
      <c r="B50147" t="s">
        <v>47145</v>
      </c>
    </row>
    <row r="50148" spans="1:2">
      <c r="A50148" s="1">
        <v>2080100491661</v>
      </c>
      <c r="B50148" t="e">
        <f>+T-TOILET SEAT WATERTEC FTS-502-EK ALMOND</f>
        <v>#NAME?</v>
      </c>
    </row>
    <row r="50149" spans="1:2">
      <c r="A50149" s="1">
        <v>2080100491678</v>
      </c>
      <c r="B50149" t="s">
        <v>47146</v>
      </c>
    </row>
    <row r="50150" spans="1:2">
      <c r="A50150" s="1">
        <v>2080100491685</v>
      </c>
      <c r="B50150" t="s">
        <v>47147</v>
      </c>
    </row>
    <row r="50151" spans="1:2">
      <c r="A50151" s="1">
        <v>2080100491692</v>
      </c>
      <c r="B50151" t="s">
        <v>47148</v>
      </c>
    </row>
    <row r="50152" spans="1:2">
      <c r="A50152" s="1">
        <v>2080100491708</v>
      </c>
      <c r="B50152" t="e">
        <f>+T-TOILET SEAT WATERTEC FTS-502-EK BURGUNDY</f>
        <v>#NAME?</v>
      </c>
    </row>
    <row r="50153" spans="1:2">
      <c r="A50153" s="1">
        <v>2080100491715</v>
      </c>
      <c r="B50153" t="s">
        <v>47149</v>
      </c>
    </row>
    <row r="50154" spans="1:2">
      <c r="A50154" s="1">
        <v>2080100491722</v>
      </c>
      <c r="B50154" t="s">
        <v>47150</v>
      </c>
    </row>
    <row r="50155" spans="1:2">
      <c r="A50155" s="1">
        <v>2080100491739</v>
      </c>
      <c r="B50155" t="s">
        <v>47151</v>
      </c>
    </row>
    <row r="50156" spans="1:2">
      <c r="A50156" s="1">
        <v>2080100491746</v>
      </c>
      <c r="B50156" t="e">
        <f>+T-SOAP HOLDER WATERTEC BA1023PS AP</f>
        <v>#NAME?</v>
      </c>
    </row>
    <row r="50157" spans="1:2">
      <c r="A50157" s="1">
        <v>2080100491753</v>
      </c>
      <c r="B50157" t="s">
        <v>47152</v>
      </c>
    </row>
    <row r="50158" spans="1:2">
      <c r="A50158" s="1">
        <v>2080100491760</v>
      </c>
      <c r="B50158" t="e">
        <f>+T-SOAP HOLDER WATERTEC BA1023PS GRAY</f>
        <v>#NAME?</v>
      </c>
    </row>
    <row r="50159" spans="1:2">
      <c r="A50159" s="1">
        <v>2080100491777</v>
      </c>
      <c r="B50159" t="s">
        <v>47153</v>
      </c>
    </row>
    <row r="50160" spans="1:2">
      <c r="A50160" s="1">
        <v>2080100491784</v>
      </c>
      <c r="B50160" t="s">
        <v>47154</v>
      </c>
    </row>
    <row r="50161" spans="1:2">
      <c r="A50161" s="1">
        <v>2080100491791</v>
      </c>
      <c r="B50161" t="e">
        <f>+T-TOILET ROLL HOLDER WATERTEC BA1028PS GRAY</f>
        <v>#NAME?</v>
      </c>
    </row>
    <row r="50162" spans="1:2">
      <c r="A50162" s="1">
        <v>2080100491807</v>
      </c>
      <c r="B50162" t="s">
        <v>47155</v>
      </c>
    </row>
    <row r="50163" spans="1:2">
      <c r="A50163" s="1">
        <v>2080100491814</v>
      </c>
      <c r="B50163" t="s">
        <v>47156</v>
      </c>
    </row>
    <row r="50164" spans="1:2">
      <c r="A50164" s="1">
        <v>2080100491821</v>
      </c>
      <c r="B50164" t="e">
        <f>+T-TOWEL RING WATERTEC BA1026P S.BLUE</f>
        <v>#NAME?</v>
      </c>
    </row>
    <row r="50165" spans="1:2">
      <c r="A50165" s="1">
        <v>2080100491838</v>
      </c>
      <c r="B50165" t="s">
        <v>47157</v>
      </c>
    </row>
    <row r="50166" spans="1:2">
      <c r="A50166" s="1">
        <v>2080100491845</v>
      </c>
      <c r="B50166" t="e">
        <f>+T-TOWEL RING WATERTEC BA1026P L.GRN</f>
        <v>#NAME?</v>
      </c>
    </row>
    <row r="50167" spans="1:2">
      <c r="A50167" s="1">
        <v>2080100491852</v>
      </c>
      <c r="B50167" t="s">
        <v>47158</v>
      </c>
    </row>
    <row r="50168" spans="1:2">
      <c r="A50168" s="1">
        <v>2080100491869</v>
      </c>
      <c r="B50168" t="e">
        <f>+T-TOWEL RING WATERTEC BA1026P L.BLUE</f>
        <v>#NAME?</v>
      </c>
    </row>
    <row r="50169" spans="1:2">
      <c r="A50169" s="1">
        <v>2080100491876</v>
      </c>
      <c r="B50169" t="s">
        <v>47159</v>
      </c>
    </row>
    <row r="50170" spans="1:2">
      <c r="A50170" s="1">
        <v>2080100491883</v>
      </c>
      <c r="B50170" t="s">
        <v>47160</v>
      </c>
    </row>
    <row r="50171" spans="1:2">
      <c r="A50171" s="1">
        <v>2080100491890</v>
      </c>
      <c r="B50171" t="s">
        <v>47161</v>
      </c>
    </row>
    <row r="50172" spans="1:2">
      <c r="A50172" s="1">
        <v>2080100491906</v>
      </c>
      <c r="B50172" t="s">
        <v>47162</v>
      </c>
    </row>
    <row r="50173" spans="1:2">
      <c r="A50173" s="1">
        <v>2080100491913</v>
      </c>
      <c r="B50173" t="s">
        <v>47163</v>
      </c>
    </row>
    <row r="50174" spans="1:2">
      <c r="A50174" s="1">
        <v>2080100491920</v>
      </c>
      <c r="B50174" t="s">
        <v>47164</v>
      </c>
    </row>
    <row r="50175" spans="1:2">
      <c r="A50175" s="1">
        <v>2080100491944</v>
      </c>
      <c r="B50175" t="s">
        <v>47165</v>
      </c>
    </row>
    <row r="50176" spans="1:2">
      <c r="A50176" s="1">
        <v>2080100491951</v>
      </c>
      <c r="B50176" t="s">
        <v>47166</v>
      </c>
    </row>
    <row r="50177" spans="1:2">
      <c r="A50177" s="1">
        <v>2080100491968</v>
      </c>
      <c r="B50177" t="e">
        <f>+T-TREAD STRIPS MOEN DK7045</f>
        <v>#NAME?</v>
      </c>
    </row>
    <row r="50178" spans="1:2">
      <c r="A50178" s="1">
        <v>2080100491975</v>
      </c>
      <c r="B50178" t="s">
        <v>47167</v>
      </c>
    </row>
    <row r="50179" spans="1:2">
      <c r="A50179" s="1">
        <v>2080100491982</v>
      </c>
      <c r="B50179" t="e">
        <f>+T-TOILET SEAT MOEN DK7035 STANDARD</f>
        <v>#NAME?</v>
      </c>
    </row>
    <row r="50180" spans="1:2">
      <c r="A50180" s="1">
        <v>2080100491999</v>
      </c>
      <c r="B50180" t="s">
        <v>47168</v>
      </c>
    </row>
    <row r="50181" spans="1:2">
      <c r="A50181" s="1">
        <v>2080100492002</v>
      </c>
      <c r="B50181" t="s">
        <v>47169</v>
      </c>
    </row>
    <row r="50182" spans="1:2">
      <c r="A50182" s="1">
        <v>2080100492019</v>
      </c>
      <c r="B50182" t="e">
        <f>+T-TOILET SEAT MOEN DK7020 ELEVATED</f>
        <v>#NAME?</v>
      </c>
    </row>
    <row r="50183" spans="1:2">
      <c r="A50183" s="1">
        <v>2080100492026</v>
      </c>
      <c r="B50183" t="s">
        <v>47170</v>
      </c>
    </row>
    <row r="50184" spans="1:2">
      <c r="A50184" s="1">
        <v>2080100492033</v>
      </c>
      <c r="B50184" t="s">
        <v>47171</v>
      </c>
    </row>
    <row r="50185" spans="1:2">
      <c r="A50185" s="1">
        <v>2080100492040</v>
      </c>
      <c r="B50185" t="s">
        <v>47172</v>
      </c>
    </row>
    <row r="50186" spans="1:2">
      <c r="A50186" s="1">
        <v>2080100492057</v>
      </c>
      <c r="B50186" t="s">
        <v>47173</v>
      </c>
    </row>
    <row r="50187" spans="1:2">
      <c r="A50187" s="1">
        <v>2080100492064</v>
      </c>
      <c r="B50187" t="s">
        <v>47174</v>
      </c>
    </row>
    <row r="50188" spans="1:2">
      <c r="A50188" s="1">
        <v>2080100492071</v>
      </c>
      <c r="B50188" t="s">
        <v>47175</v>
      </c>
    </row>
    <row r="50189" spans="1:2">
      <c r="A50189" s="1">
        <v>2080100492095</v>
      </c>
      <c r="B50189" t="s">
        <v>47176</v>
      </c>
    </row>
    <row r="50190" spans="1:2">
      <c r="A50190" s="1">
        <v>2080100492101</v>
      </c>
      <c r="B50190" t="s">
        <v>47177</v>
      </c>
    </row>
    <row r="50191" spans="1:2">
      <c r="A50191" s="1">
        <v>2080100492118</v>
      </c>
      <c r="B50191" t="s">
        <v>47178</v>
      </c>
    </row>
    <row r="50192" spans="1:2">
      <c r="A50192" s="1">
        <v>2080100492132</v>
      </c>
      <c r="B50192" t="s">
        <v>47179</v>
      </c>
    </row>
    <row r="50193" spans="1:2">
      <c r="A50193" s="1">
        <v>2080100492149</v>
      </c>
      <c r="B50193" t="s">
        <v>47180</v>
      </c>
    </row>
    <row r="50194" spans="1:2">
      <c r="A50194" s="1">
        <v>2080100492156</v>
      </c>
      <c r="B50194" t="s">
        <v>47181</v>
      </c>
    </row>
    <row r="50195" spans="1:2">
      <c r="A50195" s="1">
        <v>2080100492163</v>
      </c>
      <c r="B50195" t="s">
        <v>47182</v>
      </c>
    </row>
    <row r="50196" spans="1:2">
      <c r="A50196" s="1">
        <v>2080100492170</v>
      </c>
      <c r="B50196" t="s">
        <v>47183</v>
      </c>
    </row>
    <row r="50197" spans="1:2">
      <c r="A50197" s="1">
        <v>2080100492187</v>
      </c>
      <c r="B50197" t="s">
        <v>47184</v>
      </c>
    </row>
    <row r="50198" spans="1:2">
      <c r="A50198" s="1">
        <v>2080100492194</v>
      </c>
      <c r="B50198" t="s">
        <v>47185</v>
      </c>
    </row>
    <row r="50199" spans="1:2">
      <c r="A50199" s="1">
        <v>2080100492200</v>
      </c>
      <c r="B50199" t="s">
        <v>47186</v>
      </c>
    </row>
    <row r="50200" spans="1:2">
      <c r="A50200" s="1">
        <v>2080100492217</v>
      </c>
      <c r="B50200" t="s">
        <v>47187</v>
      </c>
    </row>
    <row r="50201" spans="1:2">
      <c r="A50201" s="1">
        <v>2080100492224</v>
      </c>
      <c r="B50201" t="s">
        <v>47188</v>
      </c>
    </row>
    <row r="50202" spans="1:2">
      <c r="A50202" s="1">
        <v>2080100492231</v>
      </c>
      <c r="B50202" t="s">
        <v>47189</v>
      </c>
    </row>
    <row r="50203" spans="1:2">
      <c r="A50203" s="1">
        <v>2080100492248</v>
      </c>
      <c r="B50203" t="s">
        <v>47190</v>
      </c>
    </row>
    <row r="50204" spans="1:2">
      <c r="A50204" s="1">
        <v>2080100492255</v>
      </c>
      <c r="B50204" t="s">
        <v>47191</v>
      </c>
    </row>
    <row r="50205" spans="1:2">
      <c r="A50205" s="1">
        <v>2080100492279</v>
      </c>
      <c r="B50205" t="s">
        <v>47192</v>
      </c>
    </row>
    <row r="50206" spans="1:2">
      <c r="A50206" s="1">
        <v>2080100492286</v>
      </c>
      <c r="B50206" t="s">
        <v>47193</v>
      </c>
    </row>
    <row r="50207" spans="1:2">
      <c r="A50207" s="1">
        <v>2080100492293</v>
      </c>
      <c r="B50207" t="e">
        <f>+T-SAFETY BAR MOEN DK7075</f>
        <v>#NAME?</v>
      </c>
    </row>
    <row r="50208" spans="1:2">
      <c r="A50208" s="1">
        <v>2080100492309</v>
      </c>
      <c r="B50208" t="s">
        <v>47194</v>
      </c>
    </row>
    <row r="50209" spans="1:2">
      <c r="A50209" s="1">
        <v>2080100492316</v>
      </c>
      <c r="B50209" t="e">
        <f>+T-SAFETY BAR MOEN DK7015</f>
        <v>#NAME?</v>
      </c>
    </row>
    <row r="50210" spans="1:2">
      <c r="A50210" s="1">
        <v>2080100492323</v>
      </c>
      <c r="B50210" t="s">
        <v>47195</v>
      </c>
    </row>
    <row r="50211" spans="1:2">
      <c r="A50211" s="1">
        <v>2080100492330</v>
      </c>
      <c r="B50211" t="e">
        <f>+T-MULTI-GRIP MOEN DK7005</f>
        <v>#NAME?</v>
      </c>
    </row>
    <row r="50212" spans="1:2">
      <c r="A50212" s="1">
        <v>2080100492347</v>
      </c>
      <c r="B50212" t="s">
        <v>47196</v>
      </c>
    </row>
    <row r="50213" spans="1:2">
      <c r="A50213" s="1">
        <v>2080100492354</v>
      </c>
      <c r="B50213" t="s">
        <v>47197</v>
      </c>
    </row>
    <row r="50214" spans="1:2">
      <c r="A50214" s="1">
        <v>2080100492361</v>
      </c>
      <c r="B50214" t="s">
        <v>47198</v>
      </c>
    </row>
    <row r="50215" spans="1:2">
      <c r="A50215" s="1">
        <v>2080100492378</v>
      </c>
      <c r="B50215" t="s">
        <v>47199</v>
      </c>
    </row>
    <row r="50216" spans="1:2">
      <c r="A50216" s="1">
        <v>2080100492385</v>
      </c>
      <c r="B50216" t="s">
        <v>47200</v>
      </c>
    </row>
    <row r="50217" spans="1:2">
      <c r="A50217" s="1">
        <v>2080100492392</v>
      </c>
      <c r="B50217" t="s">
        <v>47201</v>
      </c>
    </row>
    <row r="50218" spans="1:2">
      <c r="A50218" s="1">
        <v>2080100492408</v>
      </c>
      <c r="B50218" t="s">
        <v>47202</v>
      </c>
    </row>
    <row r="50219" spans="1:2">
      <c r="A50219" s="1">
        <v>2080100492415</v>
      </c>
      <c r="B50219" t="e">
        <f>+T-BATH MIXER W/LEVER HANDLE MOEN I2719</f>
        <v>#NAME?</v>
      </c>
    </row>
    <row r="50220" spans="1:2">
      <c r="A50220" s="1">
        <v>2080100492422</v>
      </c>
      <c r="B50220" t="s">
        <v>47203</v>
      </c>
    </row>
    <row r="50221" spans="1:2">
      <c r="A50221" s="1">
        <v>2080100492439</v>
      </c>
      <c r="B50221" t="e">
        <f>+T-BATH MIXER W/LEVER HANDLE MOEN I2729</f>
        <v>#NAME?</v>
      </c>
    </row>
    <row r="50222" spans="1:2">
      <c r="A50222" s="1">
        <v>2080100492446</v>
      </c>
      <c r="B50222" t="s">
        <v>47204</v>
      </c>
    </row>
    <row r="50223" spans="1:2">
      <c r="A50223" s="1">
        <v>2080100492453</v>
      </c>
      <c r="B50223" t="s">
        <v>47205</v>
      </c>
    </row>
    <row r="50224" spans="1:2">
      <c r="A50224" s="1">
        <v>2080100492460</v>
      </c>
      <c r="B50224" t="s">
        <v>47206</v>
      </c>
    </row>
    <row r="50225" spans="1:2">
      <c r="A50225" s="1">
        <v>2080100492477</v>
      </c>
      <c r="B50225" t="s">
        <v>47207</v>
      </c>
    </row>
    <row r="50226" spans="1:2">
      <c r="A50226" s="1">
        <v>2080100492484</v>
      </c>
      <c r="B50226" t="s">
        <v>47208</v>
      </c>
    </row>
    <row r="50227" spans="1:2">
      <c r="A50227" s="1">
        <v>2080100492491</v>
      </c>
      <c r="B50227" t="s">
        <v>47209</v>
      </c>
    </row>
    <row r="50228" spans="1:2">
      <c r="A50228" s="1">
        <v>2080100492507</v>
      </c>
      <c r="B50228" t="s">
        <v>47210</v>
      </c>
    </row>
    <row r="50229" spans="1:2">
      <c r="A50229" s="1">
        <v>2080100492514</v>
      </c>
      <c r="B50229" t="s">
        <v>47211</v>
      </c>
    </row>
    <row r="50230" spans="1:2">
      <c r="A50230" s="1">
        <v>2080100492521</v>
      </c>
      <c r="B50230" t="s">
        <v>47212</v>
      </c>
    </row>
    <row r="50231" spans="1:2">
      <c r="A50231" s="1">
        <v>2080100492538</v>
      </c>
      <c r="B50231" t="s">
        <v>47213</v>
      </c>
    </row>
    <row r="50232" spans="1:2">
      <c r="A50232" s="1">
        <v>2080100492545</v>
      </c>
      <c r="B50232" t="s">
        <v>47214</v>
      </c>
    </row>
    <row r="50233" spans="1:2">
      <c r="A50233" s="1">
        <v>2080100492552</v>
      </c>
      <c r="B50233" t="s">
        <v>47215</v>
      </c>
    </row>
    <row r="50234" spans="1:2">
      <c r="A50234" s="1">
        <v>2080100492569</v>
      </c>
      <c r="B50234" t="s">
        <v>47216</v>
      </c>
    </row>
    <row r="50235" spans="1:2">
      <c r="A50235" s="1">
        <v>2080100492576</v>
      </c>
      <c r="B50235" t="s">
        <v>47217</v>
      </c>
    </row>
    <row r="50236" spans="1:2">
      <c r="A50236" s="1">
        <v>2080100492583</v>
      </c>
      <c r="B50236" t="s">
        <v>47218</v>
      </c>
    </row>
    <row r="50237" spans="1:2">
      <c r="A50237" s="1">
        <v>2080100492590</v>
      </c>
      <c r="B50237" t="s">
        <v>47219</v>
      </c>
    </row>
    <row r="50238" spans="1:2">
      <c r="A50238" s="1">
        <v>2080100492606</v>
      </c>
      <c r="B50238" t="s">
        <v>47220</v>
      </c>
    </row>
    <row r="50239" spans="1:2">
      <c r="A50239" s="1">
        <v>2080100492613</v>
      </c>
      <c r="B50239" t="s">
        <v>47221</v>
      </c>
    </row>
    <row r="50240" spans="1:2">
      <c r="A50240" s="1">
        <v>2080100492620</v>
      </c>
      <c r="B50240" t="e">
        <f>+T-TOWEL RING WATERTEC BA1026P ALMOND</f>
        <v>#NAME?</v>
      </c>
    </row>
    <row r="50241" spans="1:2">
      <c r="A50241" s="1">
        <v>2080100492637</v>
      </c>
      <c r="B50241" t="s">
        <v>47222</v>
      </c>
    </row>
    <row r="50242" spans="1:2">
      <c r="A50242" s="1">
        <v>2080100492644</v>
      </c>
      <c r="B50242" t="s">
        <v>47223</v>
      </c>
    </row>
    <row r="50243" spans="1:2">
      <c r="A50243" s="1">
        <v>2080100492651</v>
      </c>
      <c r="B50243" t="s">
        <v>47224</v>
      </c>
    </row>
    <row r="50244" spans="1:2">
      <c r="A50244" s="1">
        <v>2080100492668</v>
      </c>
      <c r="B50244" t="s">
        <v>47225</v>
      </c>
    </row>
    <row r="50245" spans="1:2">
      <c r="A50245" s="1">
        <v>2080100492675</v>
      </c>
      <c r="B50245" t="s">
        <v>47226</v>
      </c>
    </row>
    <row r="50246" spans="1:2">
      <c r="A50246" s="1">
        <v>2080100492682</v>
      </c>
      <c r="B50246" t="s">
        <v>47227</v>
      </c>
    </row>
    <row r="50247" spans="1:2">
      <c r="A50247" s="1">
        <v>2080100492699</v>
      </c>
      <c r="B50247" t="s">
        <v>47228</v>
      </c>
    </row>
    <row r="50248" spans="1:2">
      <c r="A50248" s="1">
        <v>2080100492705</v>
      </c>
      <c r="B50248" t="s">
        <v>47229</v>
      </c>
    </row>
    <row r="50249" spans="1:2">
      <c r="A50249" s="1">
        <v>2080100492712</v>
      </c>
      <c r="B50249" t="s">
        <v>47230</v>
      </c>
    </row>
    <row r="50250" spans="1:2">
      <c r="A50250" s="1">
        <v>2080100492729</v>
      </c>
      <c r="B50250" t="s">
        <v>47231</v>
      </c>
    </row>
    <row r="50251" spans="1:2">
      <c r="A50251" s="1">
        <v>2080100492736</v>
      </c>
      <c r="B50251" t="s">
        <v>47232</v>
      </c>
    </row>
    <row r="50252" spans="1:2">
      <c r="A50252" s="1">
        <v>2080100492743</v>
      </c>
      <c r="B50252" t="s">
        <v>47233</v>
      </c>
    </row>
    <row r="50253" spans="1:2">
      <c r="A50253" s="1">
        <v>2080100492750</v>
      </c>
      <c r="B50253" t="s">
        <v>47234</v>
      </c>
    </row>
    <row r="50254" spans="1:2">
      <c r="A50254" s="1">
        <v>2080100492767</v>
      </c>
      <c r="B50254" t="s">
        <v>47235</v>
      </c>
    </row>
    <row r="50255" spans="1:2">
      <c r="A50255" s="1">
        <v>2080100492774</v>
      </c>
      <c r="B50255" t="s">
        <v>47236</v>
      </c>
    </row>
    <row r="50256" spans="1:2">
      <c r="A50256" s="1">
        <v>2080100492781</v>
      </c>
      <c r="B50256" t="e">
        <f>+T-MIRROR FRAME WATERTEC BA1022PS AP</f>
        <v>#NAME?</v>
      </c>
    </row>
    <row r="50257" spans="1:2">
      <c r="A50257" s="1">
        <v>2080100492804</v>
      </c>
      <c r="B50257" t="e">
        <f>+T-TOWEL RING WATERTEC BA1026P APRICOT</f>
        <v>#NAME?</v>
      </c>
    </row>
    <row r="50258" spans="1:2">
      <c r="A50258" s="1">
        <v>2080100492811</v>
      </c>
      <c r="B50258" t="e">
        <f>+T-TOWEL RING WATERTEC BA1026PS GRAY</f>
        <v>#NAME?</v>
      </c>
    </row>
    <row r="50259" spans="1:2">
      <c r="A50259" s="1">
        <v>2080100492828</v>
      </c>
      <c r="B50259" t="e">
        <f>+T-MIRROR FRAME WATERTEC BA1022PS GRAY</f>
        <v>#NAME?</v>
      </c>
    </row>
    <row r="50260" spans="1:2">
      <c r="A50260" s="1">
        <v>2080100492835</v>
      </c>
      <c r="B50260" t="s">
        <v>47237</v>
      </c>
    </row>
    <row r="50261" spans="1:2">
      <c r="A50261" s="1">
        <v>2080100492842</v>
      </c>
      <c r="B50261" t="s">
        <v>47238</v>
      </c>
    </row>
    <row r="50262" spans="1:2">
      <c r="A50262" s="1">
        <v>2080100492866</v>
      </c>
      <c r="B50262" t="s">
        <v>47239</v>
      </c>
    </row>
    <row r="50263" spans="1:2">
      <c r="A50263" s="1">
        <v>2080100492880</v>
      </c>
      <c r="B50263" t="s">
        <v>47240</v>
      </c>
    </row>
    <row r="50264" spans="1:2">
      <c r="A50264" s="1">
        <v>2080100492897</v>
      </c>
      <c r="B50264" t="s">
        <v>47241</v>
      </c>
    </row>
    <row r="50265" spans="1:2">
      <c r="A50265" s="1">
        <v>2080100492903</v>
      </c>
      <c r="B50265" t="e">
        <f>+T-TOWEL RING WATERTEC BA1026P BURGUNDY</f>
        <v>#NAME?</v>
      </c>
    </row>
    <row r="50266" spans="1:2">
      <c r="A50266" s="1">
        <v>2080100492910</v>
      </c>
      <c r="B50266" t="s">
        <v>47242</v>
      </c>
    </row>
    <row r="50267" spans="1:2">
      <c r="A50267" s="1">
        <v>2080100492927</v>
      </c>
      <c r="B50267" t="s">
        <v>47243</v>
      </c>
    </row>
    <row r="50268" spans="1:2">
      <c r="A50268" s="1">
        <v>2080100492934</v>
      </c>
      <c r="B50268" t="e">
        <f>+T-TOWEL RING WATERTEC BA1026P WHITE</f>
        <v>#NAME?</v>
      </c>
    </row>
    <row r="50269" spans="1:2">
      <c r="A50269" s="1">
        <v>2080100492941</v>
      </c>
      <c r="B50269" t="s">
        <v>47244</v>
      </c>
    </row>
    <row r="50270" spans="1:2">
      <c r="A50270" s="1">
        <v>2080100492958</v>
      </c>
      <c r="B50270" t="e">
        <f>+T-BATHROOM SET WATERTEC BA1040B GREY</f>
        <v>#NAME?</v>
      </c>
    </row>
    <row r="50271" spans="1:2">
      <c r="A50271" s="1">
        <v>2080100492965</v>
      </c>
      <c r="B50271" t="s">
        <v>47245</v>
      </c>
    </row>
    <row r="50272" spans="1:2">
      <c r="A50272" s="1">
        <v>2080100492972</v>
      </c>
      <c r="B50272" t="s">
        <v>47246</v>
      </c>
    </row>
    <row r="50273" spans="1:2">
      <c r="A50273" s="1">
        <v>2080100492989</v>
      </c>
      <c r="B50273" t="e">
        <f>+T-BATHROOM SET WATERTEC BA1040B BURGUNDY</f>
        <v>#NAME?</v>
      </c>
    </row>
    <row r="50274" spans="1:2">
      <c r="A50274" s="1">
        <v>2080100492996</v>
      </c>
      <c r="B50274" t="e">
        <f>+T-BIDET WATERTEC FBD-GY102 S.BLUE</f>
        <v>#NAME?</v>
      </c>
    </row>
    <row r="50275" spans="1:2">
      <c r="A50275" s="1">
        <v>2080100493016</v>
      </c>
      <c r="B50275" t="e">
        <f>+T-BATHROOM SET WATERTEC BA1040B ALMOND</f>
        <v>#NAME?</v>
      </c>
    </row>
    <row r="50276" spans="1:2">
      <c r="A50276" s="1">
        <v>2080100493023</v>
      </c>
      <c r="B50276" t="e">
        <f>+T-TOWEL RING WATERTEC BA1026PS AP</f>
        <v>#NAME?</v>
      </c>
    </row>
    <row r="50277" spans="1:2">
      <c r="A50277" s="1">
        <v>2080100493030</v>
      </c>
      <c r="B50277" t="e">
        <f>+T-BATHROOM SET WATERTEC BA1040B L.GREEN</f>
        <v>#NAME?</v>
      </c>
    </row>
    <row r="50278" spans="1:2">
      <c r="A50278" s="1">
        <v>2080100493047</v>
      </c>
      <c r="B50278" t="e">
        <f>+T-TOOTHBRUSH/TUMBLER HOLDER  WATERTEC BA1025PS GRA</f>
        <v>#NAME?</v>
      </c>
    </row>
    <row r="50279" spans="1:2">
      <c r="A50279" s="1">
        <v>2080100493054</v>
      </c>
      <c r="B50279" t="e">
        <f>+T-TOOTHBRUSH/TUMBLER HOLDER  WATERTEC BA1025PS AP</f>
        <v>#NAME?</v>
      </c>
    </row>
    <row r="50280" spans="1:2">
      <c r="A50280" s="1">
        <v>2080100493061</v>
      </c>
      <c r="B50280" t="e">
        <f>+T-TOWEL HOLDER WATERTEC BA1021PS GRAY</f>
        <v>#NAME?</v>
      </c>
    </row>
    <row r="50281" spans="1:2">
      <c r="A50281" s="1">
        <v>2080100493078</v>
      </c>
      <c r="B50281" t="s">
        <v>47247</v>
      </c>
    </row>
    <row r="50282" spans="1:2">
      <c r="A50282" s="1">
        <v>2080100493085</v>
      </c>
      <c r="B50282" t="s">
        <v>47248</v>
      </c>
    </row>
    <row r="50283" spans="1:2">
      <c r="A50283" s="1">
        <v>2080100493092</v>
      </c>
      <c r="B50283" t="s">
        <v>47249</v>
      </c>
    </row>
    <row r="50284" spans="1:2">
      <c r="A50284" s="1">
        <v>2080100493108</v>
      </c>
      <c r="B50284" t="s">
        <v>47250</v>
      </c>
    </row>
    <row r="50285" spans="1:2">
      <c r="A50285" s="1">
        <v>2080100493115</v>
      </c>
      <c r="B50285" t="s">
        <v>47251</v>
      </c>
    </row>
    <row r="50286" spans="1:2">
      <c r="A50286" s="1">
        <v>2080100493122</v>
      </c>
      <c r="B50286" t="e">
        <f>+T-BATHROOM SET WATRETEC BA1040B WHITE</f>
        <v>#NAME?</v>
      </c>
    </row>
    <row r="50287" spans="1:2">
      <c r="A50287" s="1">
        <v>2080100493139</v>
      </c>
      <c r="B50287" t="s">
        <v>47252</v>
      </c>
    </row>
    <row r="50288" spans="1:2">
      <c r="A50288" s="1">
        <v>2080100493252</v>
      </c>
      <c r="B50288" t="s">
        <v>47253</v>
      </c>
    </row>
    <row r="50289" spans="1:2">
      <c r="A50289" s="1">
        <v>2080100493269</v>
      </c>
      <c r="B50289" t="s">
        <v>47254</v>
      </c>
    </row>
    <row r="50290" spans="1:2">
      <c r="A50290" s="1">
        <v>2080100493276</v>
      </c>
      <c r="B50290" t="s">
        <v>47255</v>
      </c>
    </row>
    <row r="50291" spans="1:2">
      <c r="A50291" s="1">
        <v>2080100493283</v>
      </c>
      <c r="B50291" t="s">
        <v>47256</v>
      </c>
    </row>
    <row r="50292" spans="1:2">
      <c r="A50292" s="1">
        <v>2080100493290</v>
      </c>
      <c r="B50292" t="s">
        <v>47257</v>
      </c>
    </row>
    <row r="50293" spans="1:2">
      <c r="A50293" s="1">
        <v>2080100493313</v>
      </c>
      <c r="B50293" t="s">
        <v>47258</v>
      </c>
    </row>
    <row r="50294" spans="1:2">
      <c r="A50294" s="1">
        <v>2080100493320</v>
      </c>
      <c r="B50294" t="s">
        <v>47259</v>
      </c>
    </row>
    <row r="50295" spans="1:2">
      <c r="A50295" s="1">
        <v>2080100493337</v>
      </c>
      <c r="B50295" t="s">
        <v>47260</v>
      </c>
    </row>
    <row r="50296" spans="1:2">
      <c r="A50296" s="1">
        <v>2080100493344</v>
      </c>
      <c r="B50296" t="s">
        <v>47261</v>
      </c>
    </row>
    <row r="50297" spans="1:2">
      <c r="A50297" s="1">
        <v>2080100493351</v>
      </c>
      <c r="B50297" t="s">
        <v>47262</v>
      </c>
    </row>
    <row r="50298" spans="1:2">
      <c r="A50298" s="1">
        <v>2080100493368</v>
      </c>
      <c r="B50298" t="s">
        <v>47263</v>
      </c>
    </row>
    <row r="50299" spans="1:2">
      <c r="A50299" s="1">
        <v>2080100493399</v>
      </c>
      <c r="B50299" t="s">
        <v>47264</v>
      </c>
    </row>
    <row r="50300" spans="1:2">
      <c r="A50300" s="1">
        <v>2080100493405</v>
      </c>
      <c r="B50300" t="s">
        <v>47265</v>
      </c>
    </row>
    <row r="50301" spans="1:2">
      <c r="A50301" s="1">
        <v>2080100493450</v>
      </c>
      <c r="B50301" t="s">
        <v>47266</v>
      </c>
    </row>
    <row r="50302" spans="1:2">
      <c r="A50302" s="1">
        <v>2080100493467</v>
      </c>
      <c r="B50302" t="s">
        <v>47267</v>
      </c>
    </row>
    <row r="50303" spans="1:2">
      <c r="A50303" s="1">
        <v>2080100493528</v>
      </c>
      <c r="B50303" t="s">
        <v>47268</v>
      </c>
    </row>
    <row r="50304" spans="1:2">
      <c r="A50304" s="1">
        <v>2080100493627</v>
      </c>
      <c r="B50304" t="s">
        <v>47269</v>
      </c>
    </row>
    <row r="50305" spans="1:2">
      <c r="A50305" s="1">
        <v>2080100493658</v>
      </c>
      <c r="B50305" t="s">
        <v>47270</v>
      </c>
    </row>
    <row r="50306" spans="1:2">
      <c r="A50306" s="1">
        <v>2080100493696</v>
      </c>
      <c r="B50306" t="s">
        <v>47271</v>
      </c>
    </row>
    <row r="50307" spans="1:2">
      <c r="A50307" s="1">
        <v>2080100493702</v>
      </c>
      <c r="B50307" t="s">
        <v>47272</v>
      </c>
    </row>
    <row r="50308" spans="1:2">
      <c r="A50308" s="1">
        <v>2080100493719</v>
      </c>
      <c r="B50308" t="s">
        <v>47273</v>
      </c>
    </row>
    <row r="50309" spans="1:2">
      <c r="A50309" s="1">
        <v>2080100493726</v>
      </c>
      <c r="B50309" t="s">
        <v>47274</v>
      </c>
    </row>
    <row r="50310" spans="1:2">
      <c r="A50310" s="1">
        <v>2080100493740</v>
      </c>
      <c r="B50310" t="s">
        <v>47275</v>
      </c>
    </row>
    <row r="50311" spans="1:2">
      <c r="A50311" s="1">
        <v>2080100493764</v>
      </c>
      <c r="B50311" t="s">
        <v>47276</v>
      </c>
    </row>
    <row r="50312" spans="1:2">
      <c r="A50312" s="1">
        <v>2080100493771</v>
      </c>
      <c r="B50312" t="s">
        <v>47277</v>
      </c>
    </row>
    <row r="50313" spans="1:2">
      <c r="A50313" s="1">
        <v>2080100493788</v>
      </c>
      <c r="B50313" t="s">
        <v>47278</v>
      </c>
    </row>
    <row r="50314" spans="1:2">
      <c r="A50314" s="1">
        <v>2080100493795</v>
      </c>
      <c r="B50314" t="s">
        <v>47279</v>
      </c>
    </row>
    <row r="50315" spans="1:2">
      <c r="A50315" s="1">
        <v>2080100493801</v>
      </c>
      <c r="B50315" t="s">
        <v>47280</v>
      </c>
    </row>
    <row r="50316" spans="1:2">
      <c r="A50316" s="1">
        <v>2080100493818</v>
      </c>
      <c r="B50316" t="s">
        <v>47281</v>
      </c>
    </row>
    <row r="50317" spans="1:2">
      <c r="A50317" s="1">
        <v>2080100493825</v>
      </c>
      <c r="B50317" t="s">
        <v>47282</v>
      </c>
    </row>
    <row r="50318" spans="1:2">
      <c r="A50318" s="1">
        <v>2080100493832</v>
      </c>
      <c r="B50318" t="s">
        <v>47283</v>
      </c>
    </row>
    <row r="50319" spans="1:2">
      <c r="A50319" s="1">
        <v>2080100493849</v>
      </c>
      <c r="B50319" t="s">
        <v>47284</v>
      </c>
    </row>
    <row r="50320" spans="1:2">
      <c r="A50320" s="1">
        <v>2080100493856</v>
      </c>
      <c r="B50320" t="s">
        <v>47285</v>
      </c>
    </row>
    <row r="50321" spans="1:2">
      <c r="A50321" s="1">
        <v>2080100493863</v>
      </c>
      <c r="B50321" t="s">
        <v>47286</v>
      </c>
    </row>
    <row r="50322" spans="1:2">
      <c r="A50322" s="1">
        <v>2080100493870</v>
      </c>
      <c r="B50322" t="s">
        <v>47287</v>
      </c>
    </row>
    <row r="50323" spans="1:2">
      <c r="A50323" s="1">
        <v>2080100493894</v>
      </c>
      <c r="B50323" t="s">
        <v>47288</v>
      </c>
    </row>
    <row r="50324" spans="1:2">
      <c r="A50324" s="1">
        <v>2080100493931</v>
      </c>
      <c r="B50324" t="s">
        <v>47289</v>
      </c>
    </row>
    <row r="50325" spans="1:2">
      <c r="A50325" s="1">
        <v>2080100493955</v>
      </c>
      <c r="B50325" t="s">
        <v>47290</v>
      </c>
    </row>
    <row r="50326" spans="1:2">
      <c r="A50326" s="1">
        <v>2080100493962</v>
      </c>
      <c r="B50326" t="s">
        <v>47291</v>
      </c>
    </row>
    <row r="50327" spans="1:2">
      <c r="A50327" s="1">
        <v>2080100493979</v>
      </c>
      <c r="B50327" t="s">
        <v>47292</v>
      </c>
    </row>
    <row r="50328" spans="1:2">
      <c r="A50328" s="1">
        <v>2080100493986</v>
      </c>
      <c r="B50328" t="s">
        <v>47293</v>
      </c>
    </row>
    <row r="50329" spans="1:2">
      <c r="A50329" s="1">
        <v>2080100493993</v>
      </c>
      <c r="B50329" t="s">
        <v>47294</v>
      </c>
    </row>
    <row r="50330" spans="1:2">
      <c r="A50330" s="1">
        <v>2080100494020</v>
      </c>
      <c r="B50330" t="s">
        <v>47295</v>
      </c>
    </row>
    <row r="50331" spans="1:2">
      <c r="A50331" s="1">
        <v>2080100494037</v>
      </c>
      <c r="B50331" t="s">
        <v>47296</v>
      </c>
    </row>
    <row r="50332" spans="1:2">
      <c r="A50332" s="1">
        <v>2080100494044</v>
      </c>
      <c r="B50332" t="s">
        <v>47297</v>
      </c>
    </row>
    <row r="50333" spans="1:2">
      <c r="A50333" s="1">
        <v>2080100494051</v>
      </c>
      <c r="B50333" t="s">
        <v>47298</v>
      </c>
    </row>
    <row r="50334" spans="1:2">
      <c r="A50334" s="1">
        <v>2080100494068</v>
      </c>
      <c r="B50334" t="s">
        <v>47299</v>
      </c>
    </row>
    <row r="50335" spans="1:2">
      <c r="A50335" s="1">
        <v>2080100494082</v>
      </c>
      <c r="B50335" t="s">
        <v>47300</v>
      </c>
    </row>
    <row r="50336" spans="1:2">
      <c r="A50336" s="1">
        <v>2080100494099</v>
      </c>
      <c r="B50336" t="s">
        <v>47301</v>
      </c>
    </row>
    <row r="50337" spans="1:2">
      <c r="A50337" s="1">
        <v>2080100494105</v>
      </c>
      <c r="B50337" t="s">
        <v>47302</v>
      </c>
    </row>
    <row r="50338" spans="1:2">
      <c r="A50338" s="1">
        <v>2080100494112</v>
      </c>
      <c r="B50338" t="s">
        <v>47303</v>
      </c>
    </row>
    <row r="50339" spans="1:2">
      <c r="A50339" s="1">
        <v>2080100494129</v>
      </c>
      <c r="B50339" t="s">
        <v>47304</v>
      </c>
    </row>
    <row r="50340" spans="1:2">
      <c r="A50340" s="1">
        <v>2080100494143</v>
      </c>
      <c r="B50340" t="s">
        <v>47305</v>
      </c>
    </row>
    <row r="50341" spans="1:2">
      <c r="A50341" s="1">
        <v>2080100494150</v>
      </c>
      <c r="B50341" t="s">
        <v>47306</v>
      </c>
    </row>
    <row r="50342" spans="1:2">
      <c r="A50342" s="1">
        <v>2080100494341</v>
      </c>
      <c r="B50342" t="s">
        <v>47307</v>
      </c>
    </row>
    <row r="50343" spans="1:2">
      <c r="A50343" s="1">
        <v>2080100494358</v>
      </c>
      <c r="B50343" t="s">
        <v>47308</v>
      </c>
    </row>
    <row r="50344" spans="1:2">
      <c r="A50344" s="1">
        <v>2080100494365</v>
      </c>
      <c r="B50344" t="s">
        <v>47309</v>
      </c>
    </row>
    <row r="50345" spans="1:2">
      <c r="A50345" s="1">
        <v>2080100494372</v>
      </c>
      <c r="B50345" t="s">
        <v>47310</v>
      </c>
    </row>
    <row r="50346" spans="1:2">
      <c r="A50346" s="1">
        <v>2080100494396</v>
      </c>
      <c r="B50346" t="s">
        <v>47311</v>
      </c>
    </row>
    <row r="50347" spans="1:2">
      <c r="A50347" s="1">
        <v>2080100494402</v>
      </c>
      <c r="B50347" t="s">
        <v>47312</v>
      </c>
    </row>
    <row r="50348" spans="1:2">
      <c r="A50348" s="1">
        <v>2080100494426</v>
      </c>
      <c r="B50348" t="s">
        <v>47313</v>
      </c>
    </row>
    <row r="50349" spans="1:2">
      <c r="A50349" s="1">
        <v>2080100494433</v>
      </c>
      <c r="B50349" t="s">
        <v>47314</v>
      </c>
    </row>
    <row r="50350" spans="1:2">
      <c r="A50350" s="1">
        <v>2080100494440</v>
      </c>
      <c r="B50350" t="s">
        <v>47315</v>
      </c>
    </row>
    <row r="50351" spans="1:2">
      <c r="A50351" s="1">
        <v>2080100494457</v>
      </c>
      <c r="B50351" t="s">
        <v>47316</v>
      </c>
    </row>
    <row r="50352" spans="1:2">
      <c r="A50352" s="1">
        <v>2080100494648</v>
      </c>
      <c r="B50352" t="s">
        <v>45757</v>
      </c>
    </row>
    <row r="50353" spans="1:2">
      <c r="A50353" s="1">
        <v>2080100494662</v>
      </c>
      <c r="B50353" t="s">
        <v>47317</v>
      </c>
    </row>
    <row r="50354" spans="1:2">
      <c r="A50354" s="1">
        <v>2080100494860</v>
      </c>
      <c r="B50354" t="s">
        <v>47318</v>
      </c>
    </row>
    <row r="50355" spans="1:2">
      <c r="A50355" s="1">
        <v>2080100494891</v>
      </c>
      <c r="B50355" t="s">
        <v>47319</v>
      </c>
    </row>
    <row r="50356" spans="1:2">
      <c r="A50356" s="1">
        <v>2080100494938</v>
      </c>
      <c r="B50356" t="s">
        <v>47320</v>
      </c>
    </row>
    <row r="50357" spans="1:2">
      <c r="A50357" s="1">
        <v>2080100494945</v>
      </c>
      <c r="B50357" t="s">
        <v>47321</v>
      </c>
    </row>
    <row r="50358" spans="1:2">
      <c r="A50358" s="1">
        <v>2080100494952</v>
      </c>
      <c r="B50358" t="s">
        <v>47322</v>
      </c>
    </row>
    <row r="50359" spans="1:2">
      <c r="A50359" s="1">
        <v>2080100495249</v>
      </c>
      <c r="B50359" t="s">
        <v>47323</v>
      </c>
    </row>
    <row r="50360" spans="1:2">
      <c r="A50360" s="1">
        <v>2080100495256</v>
      </c>
      <c r="B50360" t="s">
        <v>47324</v>
      </c>
    </row>
    <row r="50361" spans="1:2">
      <c r="A50361" s="1">
        <v>2080100495263</v>
      </c>
      <c r="B50361" t="s">
        <v>47325</v>
      </c>
    </row>
    <row r="50362" spans="1:2">
      <c r="A50362" s="1">
        <v>2080100495270</v>
      </c>
      <c r="B50362" t="s">
        <v>47326</v>
      </c>
    </row>
    <row r="50363" spans="1:2">
      <c r="A50363" s="1">
        <v>2080100495287</v>
      </c>
      <c r="B50363" t="s">
        <v>47327</v>
      </c>
    </row>
    <row r="50364" spans="1:2">
      <c r="A50364" s="1">
        <v>2080100495294</v>
      </c>
      <c r="B50364" t="s">
        <v>47328</v>
      </c>
    </row>
    <row r="50365" spans="1:2">
      <c r="A50365" s="1">
        <v>2080100495300</v>
      </c>
      <c r="B50365" t="s">
        <v>47329</v>
      </c>
    </row>
    <row r="50366" spans="1:2">
      <c r="A50366" s="1">
        <v>2080100495317</v>
      </c>
      <c r="B50366" t="s">
        <v>47330</v>
      </c>
    </row>
    <row r="50367" spans="1:2">
      <c r="A50367" s="1">
        <v>2080100495324</v>
      </c>
      <c r="B50367" t="s">
        <v>47331</v>
      </c>
    </row>
    <row r="50368" spans="1:2">
      <c r="A50368" s="1">
        <v>2080100495331</v>
      </c>
      <c r="B50368" t="s">
        <v>47332</v>
      </c>
    </row>
    <row r="50369" spans="1:2">
      <c r="A50369" s="1">
        <v>2080100495348</v>
      </c>
      <c r="B50369" t="s">
        <v>47333</v>
      </c>
    </row>
    <row r="50370" spans="1:2">
      <c r="A50370" s="1">
        <v>2080100495355</v>
      </c>
      <c r="B50370" t="s">
        <v>47334</v>
      </c>
    </row>
    <row r="50371" spans="1:2">
      <c r="A50371" s="1">
        <v>2080100495362</v>
      </c>
      <c r="B50371" t="s">
        <v>47334</v>
      </c>
    </row>
    <row r="50372" spans="1:2">
      <c r="A50372" s="1">
        <v>2080100495379</v>
      </c>
      <c r="B50372" t="s">
        <v>47335</v>
      </c>
    </row>
    <row r="50373" spans="1:2">
      <c r="A50373" s="1">
        <v>2080100495386</v>
      </c>
      <c r="B50373" t="s">
        <v>47336</v>
      </c>
    </row>
    <row r="50374" spans="1:2">
      <c r="A50374" s="1">
        <v>2080100495393</v>
      </c>
      <c r="B50374" t="s">
        <v>47337</v>
      </c>
    </row>
    <row r="50375" spans="1:2">
      <c r="A50375" s="1">
        <v>2080100495409</v>
      </c>
      <c r="B50375" t="s">
        <v>47338</v>
      </c>
    </row>
    <row r="50376" spans="1:2">
      <c r="A50376" s="1">
        <v>2080100495416</v>
      </c>
      <c r="B50376" t="s">
        <v>47339</v>
      </c>
    </row>
    <row r="50377" spans="1:2">
      <c r="A50377" s="1">
        <v>2080100495423</v>
      </c>
      <c r="B50377" t="s">
        <v>47340</v>
      </c>
    </row>
    <row r="50378" spans="1:2">
      <c r="A50378" s="1">
        <v>2080100495430</v>
      </c>
      <c r="B50378" t="s">
        <v>47341</v>
      </c>
    </row>
    <row r="50379" spans="1:2">
      <c r="A50379" s="1">
        <v>2080100495447</v>
      </c>
      <c r="B50379" t="s">
        <v>47342</v>
      </c>
    </row>
    <row r="50380" spans="1:2">
      <c r="A50380" s="1">
        <v>2080100495454</v>
      </c>
      <c r="B50380" t="s">
        <v>47343</v>
      </c>
    </row>
    <row r="50381" spans="1:2">
      <c r="A50381" s="1">
        <v>2080100495461</v>
      </c>
      <c r="B50381" t="s">
        <v>47344</v>
      </c>
    </row>
    <row r="50382" spans="1:2">
      <c r="A50382" s="1">
        <v>2080100495614</v>
      </c>
      <c r="B50382" t="s">
        <v>47345</v>
      </c>
    </row>
    <row r="50383" spans="1:2">
      <c r="A50383" s="1">
        <v>2080100495621</v>
      </c>
      <c r="B50383" t="s">
        <v>47346</v>
      </c>
    </row>
    <row r="50384" spans="1:2">
      <c r="A50384" s="1">
        <v>2080100495645</v>
      </c>
      <c r="B50384" t="s">
        <v>47347</v>
      </c>
    </row>
    <row r="50385" spans="1:2">
      <c r="A50385" s="1">
        <v>2080100495652</v>
      </c>
      <c r="B50385" t="s">
        <v>47348</v>
      </c>
    </row>
    <row r="50386" spans="1:2">
      <c r="A50386" s="1">
        <v>2080100495669</v>
      </c>
      <c r="B50386" t="s">
        <v>47349</v>
      </c>
    </row>
    <row r="50387" spans="1:2">
      <c r="A50387" s="1">
        <v>2080100495676</v>
      </c>
      <c r="B50387" t="s">
        <v>47350</v>
      </c>
    </row>
    <row r="50388" spans="1:2">
      <c r="A50388" s="1">
        <v>2080100495720</v>
      </c>
      <c r="B50388" t="s">
        <v>47351</v>
      </c>
    </row>
    <row r="50389" spans="1:2">
      <c r="A50389" s="1">
        <v>2080100495744</v>
      </c>
      <c r="B50389" t="s">
        <v>47352</v>
      </c>
    </row>
    <row r="50390" spans="1:2">
      <c r="A50390" s="1">
        <v>2080100495751</v>
      </c>
      <c r="B50390" t="s">
        <v>47353</v>
      </c>
    </row>
    <row r="50391" spans="1:2">
      <c r="A50391" s="1">
        <v>2080100495768</v>
      </c>
      <c r="B50391" t="s">
        <v>47354</v>
      </c>
    </row>
    <row r="50392" spans="1:2">
      <c r="A50392" s="1">
        <v>2080100495775</v>
      </c>
      <c r="B50392" t="s">
        <v>47355</v>
      </c>
    </row>
    <row r="50393" spans="1:2">
      <c r="A50393" s="1">
        <v>2080100495805</v>
      </c>
      <c r="B50393" t="s">
        <v>47356</v>
      </c>
    </row>
    <row r="50394" spans="1:2">
      <c r="A50394" s="1">
        <v>2080100495812</v>
      </c>
      <c r="B50394" t="s">
        <v>47357</v>
      </c>
    </row>
    <row r="50395" spans="1:2">
      <c r="A50395" s="1">
        <v>2080100495829</v>
      </c>
      <c r="B50395" t="s">
        <v>47358</v>
      </c>
    </row>
    <row r="50396" spans="1:2">
      <c r="A50396" s="1">
        <v>2080100495843</v>
      </c>
      <c r="B50396" t="s">
        <v>47359</v>
      </c>
    </row>
    <row r="50397" spans="1:2">
      <c r="A50397" s="1">
        <v>2080100495850</v>
      </c>
      <c r="B50397" t="s">
        <v>47360</v>
      </c>
    </row>
    <row r="50398" spans="1:2">
      <c r="A50398" s="1">
        <v>2080100495867</v>
      </c>
      <c r="B50398" t="s">
        <v>47361</v>
      </c>
    </row>
    <row r="50399" spans="1:2">
      <c r="A50399" s="1">
        <v>2080100495874</v>
      </c>
      <c r="B50399" t="s">
        <v>47362</v>
      </c>
    </row>
    <row r="50400" spans="1:2">
      <c r="A50400" s="1">
        <v>2080100495881</v>
      </c>
      <c r="B50400" t="s">
        <v>47363</v>
      </c>
    </row>
    <row r="50401" spans="1:2">
      <c r="A50401" s="1">
        <v>2080100495898</v>
      </c>
      <c r="B50401" t="s">
        <v>47364</v>
      </c>
    </row>
    <row r="50402" spans="1:2">
      <c r="A50402" s="1">
        <v>2080100495904</v>
      </c>
      <c r="B50402" t="s">
        <v>47365</v>
      </c>
    </row>
    <row r="50403" spans="1:2">
      <c r="A50403" s="1">
        <v>2080100495911</v>
      </c>
      <c r="B50403" t="s">
        <v>47366</v>
      </c>
    </row>
    <row r="50404" spans="1:2">
      <c r="A50404" s="1">
        <v>2080100495928</v>
      </c>
      <c r="B50404" t="s">
        <v>47367</v>
      </c>
    </row>
    <row r="50405" spans="1:2">
      <c r="A50405" s="1">
        <v>2080100495935</v>
      </c>
      <c r="B50405" t="s">
        <v>47368</v>
      </c>
    </row>
    <row r="50406" spans="1:2">
      <c r="A50406" s="1">
        <v>2080100495942</v>
      </c>
      <c r="B50406" t="s">
        <v>47369</v>
      </c>
    </row>
    <row r="50407" spans="1:2">
      <c r="A50407" s="1">
        <v>2080100495959</v>
      </c>
      <c r="B50407" t="e">
        <f>+T-DOOR SEAL RAVEN RP17WS</f>
        <v>#NAME?</v>
      </c>
    </row>
    <row r="50408" spans="1:2">
      <c r="A50408" s="1">
        <v>2080100495966</v>
      </c>
      <c r="B50408" t="s">
        <v>47370</v>
      </c>
    </row>
    <row r="50409" spans="1:2">
      <c r="A50409" s="1">
        <v>2080100495973</v>
      </c>
      <c r="B50409" t="s">
        <v>47371</v>
      </c>
    </row>
    <row r="50410" spans="1:2">
      <c r="A50410" s="1">
        <v>2080100495980</v>
      </c>
      <c r="B50410" t="s">
        <v>47372</v>
      </c>
    </row>
    <row r="50411" spans="1:2">
      <c r="A50411" s="1">
        <v>2080100495997</v>
      </c>
      <c r="B50411" t="s">
        <v>47373</v>
      </c>
    </row>
    <row r="50412" spans="1:2">
      <c r="A50412" s="1">
        <v>2080100496000</v>
      </c>
      <c r="B50412" t="s">
        <v>47374</v>
      </c>
    </row>
    <row r="50413" spans="1:2">
      <c r="A50413" s="1">
        <v>2080100496017</v>
      </c>
      <c r="B50413" t="s">
        <v>47375</v>
      </c>
    </row>
    <row r="50414" spans="1:2">
      <c r="A50414" s="1">
        <v>2080100496024</v>
      </c>
      <c r="B50414" t="s">
        <v>47376</v>
      </c>
    </row>
    <row r="50415" spans="1:2">
      <c r="A50415" s="1">
        <v>2080100496031</v>
      </c>
      <c r="B50415" t="s">
        <v>47377</v>
      </c>
    </row>
    <row r="50416" spans="1:2">
      <c r="A50416" s="1">
        <v>2080100496048</v>
      </c>
      <c r="B50416" t="s">
        <v>47378</v>
      </c>
    </row>
    <row r="50417" spans="1:2">
      <c r="A50417" s="1">
        <v>2080100496055</v>
      </c>
      <c r="B50417" t="s">
        <v>47379</v>
      </c>
    </row>
    <row r="50418" spans="1:2">
      <c r="A50418" s="1">
        <v>2080100496062</v>
      </c>
      <c r="B50418" t="s">
        <v>47380</v>
      </c>
    </row>
    <row r="50419" spans="1:2">
      <c r="A50419" s="1">
        <v>2080100496079</v>
      </c>
      <c r="B50419" t="s">
        <v>47381</v>
      </c>
    </row>
    <row r="50420" spans="1:2">
      <c r="A50420" s="1">
        <v>2080100496086</v>
      </c>
      <c r="B50420" t="s">
        <v>47382</v>
      </c>
    </row>
    <row r="50421" spans="1:2">
      <c r="A50421" s="1">
        <v>2080100496093</v>
      </c>
      <c r="B50421" t="s">
        <v>47383</v>
      </c>
    </row>
    <row r="50422" spans="1:2">
      <c r="A50422" s="1">
        <v>2080100496109</v>
      </c>
      <c r="B50422" t="e">
        <f>+T-DOOR STRIP RAVEN SEAL RP2AC</f>
        <v>#NAME?</v>
      </c>
    </row>
    <row r="50423" spans="1:2">
      <c r="A50423" s="1">
        <v>2080100496116</v>
      </c>
      <c r="B50423" t="e">
        <f>+T-DOOR STRIP RAVEN SEAL RP5B</f>
        <v>#NAME?</v>
      </c>
    </row>
    <row r="50424" spans="1:2">
      <c r="A50424" s="1">
        <v>2080100496123</v>
      </c>
      <c r="B50424" t="s">
        <v>47384</v>
      </c>
    </row>
    <row r="50425" spans="1:2">
      <c r="A50425" s="1">
        <v>2080100496130</v>
      </c>
      <c r="B50425" t="s">
        <v>47385</v>
      </c>
    </row>
    <row r="50426" spans="1:2">
      <c r="A50426" s="1">
        <v>2080100496147</v>
      </c>
      <c r="B50426" t="s">
        <v>47386</v>
      </c>
    </row>
    <row r="50427" spans="1:2">
      <c r="A50427" s="1">
        <v>2080100496154</v>
      </c>
      <c r="B50427" t="s">
        <v>47387</v>
      </c>
    </row>
    <row r="50428" spans="1:2">
      <c r="A50428" s="1">
        <v>2080100496161</v>
      </c>
      <c r="B50428" t="s">
        <v>47388</v>
      </c>
    </row>
    <row r="50429" spans="1:2">
      <c r="A50429" s="1">
        <v>2080100496178</v>
      </c>
      <c r="B50429" t="s">
        <v>47389</v>
      </c>
    </row>
    <row r="50430" spans="1:2">
      <c r="A50430" s="1">
        <v>2080100496185</v>
      </c>
      <c r="B50430" t="s">
        <v>47390</v>
      </c>
    </row>
    <row r="50431" spans="1:2">
      <c r="A50431" s="1">
        <v>2080100496192</v>
      </c>
      <c r="B50431" t="s">
        <v>47391</v>
      </c>
    </row>
    <row r="50432" spans="1:2">
      <c r="A50432" s="1">
        <v>2080100496208</v>
      </c>
      <c r="B50432" t="s">
        <v>47392</v>
      </c>
    </row>
    <row r="50433" spans="1:2">
      <c r="A50433" s="1">
        <v>2080100496215</v>
      </c>
      <c r="B50433" t="e">
        <f>+T-DOOR TRACK CENTOR W/ROLLER SLD ECONOMY</f>
        <v>#NAME?</v>
      </c>
    </row>
    <row r="50434" spans="1:2">
      <c r="A50434" s="1">
        <v>2080100496222</v>
      </c>
      <c r="B50434" t="e">
        <f>+T-DOOR WEATHER RAVEN SEAL RP17BS</f>
        <v>#NAME?</v>
      </c>
    </row>
    <row r="50435" spans="1:2">
      <c r="A50435" s="1">
        <v>2080100496239</v>
      </c>
      <c r="B50435" t="e">
        <f>+T-DOOR WEATHER RAVEN SEAL RP3C</f>
        <v>#NAME?</v>
      </c>
    </row>
    <row r="50436" spans="1:2">
      <c r="A50436" s="1">
        <v>2080100496246</v>
      </c>
      <c r="B50436" t="s">
        <v>47393</v>
      </c>
    </row>
    <row r="50437" spans="1:2">
      <c r="A50437" s="1">
        <v>2080100496253</v>
      </c>
      <c r="B50437" t="s">
        <v>47394</v>
      </c>
    </row>
    <row r="50438" spans="1:2">
      <c r="A50438" s="1">
        <v>2080100496260</v>
      </c>
      <c r="B50438" t="e">
        <f>+T-DOOR WEATHER RAVEN STRIP WINDOW SEAL RP59B</f>
        <v>#NAME?</v>
      </c>
    </row>
    <row r="50439" spans="1:2">
      <c r="A50439" s="1">
        <v>2080100496277</v>
      </c>
      <c r="B50439" t="s">
        <v>47395</v>
      </c>
    </row>
    <row r="50440" spans="1:2">
      <c r="A50440" s="1">
        <v>2080100496284</v>
      </c>
      <c r="B50440" t="s">
        <v>47396</v>
      </c>
    </row>
    <row r="50441" spans="1:2">
      <c r="A50441" s="1">
        <v>2080100496291</v>
      </c>
      <c r="B50441" t="s">
        <v>47397</v>
      </c>
    </row>
    <row r="50442" spans="1:2">
      <c r="A50442" s="1">
        <v>2080100496307</v>
      </c>
      <c r="B50442" t="s">
        <v>47398</v>
      </c>
    </row>
    <row r="50443" spans="1:2">
      <c r="A50443" s="1">
        <v>2080100496321</v>
      </c>
      <c r="B50443" t="e">
        <f>+T-DRILL SLEEVE COVER O28</f>
        <v>#NAME?</v>
      </c>
    </row>
    <row r="50444" spans="1:2">
      <c r="A50444" s="1">
        <v>2080100496338</v>
      </c>
      <c r="B50444" t="s">
        <v>47399</v>
      </c>
    </row>
    <row r="50445" spans="1:2">
      <c r="A50445" s="1">
        <v>2080100496345</v>
      </c>
      <c r="B50445" t="s">
        <v>47400</v>
      </c>
    </row>
    <row r="50446" spans="1:2">
      <c r="A50446" s="1">
        <v>2080100496352</v>
      </c>
      <c r="B50446" t="s">
        <v>47401</v>
      </c>
    </row>
    <row r="50447" spans="1:2">
      <c r="A50447" s="1">
        <v>2080100496369</v>
      </c>
      <c r="B50447" t="s">
        <v>11611</v>
      </c>
    </row>
    <row r="50448" spans="1:2">
      <c r="A50448" s="1">
        <v>2080100496376</v>
      </c>
      <c r="B50448" t="e">
        <f>+T-GRAPHIC LETTER Q</f>
        <v>#NAME?</v>
      </c>
    </row>
    <row r="50449" spans="1:2">
      <c r="A50449" s="1">
        <v>2080100496413</v>
      </c>
      <c r="B50449" t="s">
        <v>47402</v>
      </c>
    </row>
    <row r="50450" spans="1:2">
      <c r="A50450" s="1">
        <v>2080100496482</v>
      </c>
      <c r="B50450" t="e">
        <f>+T-GRAPHIC LETTER X</f>
        <v>#NAME?</v>
      </c>
    </row>
    <row r="50451" spans="1:2">
      <c r="A50451" s="1">
        <v>2080100496499</v>
      </c>
      <c r="B50451" t="e">
        <f>+T-GRAPHIC LETTER Y</f>
        <v>#NAME?</v>
      </c>
    </row>
    <row r="50452" spans="1:2">
      <c r="A50452" s="1">
        <v>2080100496505</v>
      </c>
      <c r="B50452" t="e">
        <f>+T-GRAPHIC LETTER Z</f>
        <v>#NAME?</v>
      </c>
    </row>
    <row r="50453" spans="1:2">
      <c r="A50453" s="1">
        <v>2080100496512</v>
      </c>
      <c r="B50453" t="s">
        <v>47403</v>
      </c>
    </row>
    <row r="50454" spans="1:2">
      <c r="A50454" s="1">
        <v>2080100496529</v>
      </c>
      <c r="B50454" t="s">
        <v>47404</v>
      </c>
    </row>
    <row r="50455" spans="1:2">
      <c r="A50455" s="1">
        <v>2080100496536</v>
      </c>
      <c r="B50455" t="e">
        <f>+T-HEAVY DUTY SCRUB BRUSH BN-2601</f>
        <v>#NAME?</v>
      </c>
    </row>
    <row r="50456" spans="1:2">
      <c r="A50456" s="1">
        <v>2080100496543</v>
      </c>
      <c r="B50456" t="e">
        <f>+T-HIGH PROFILE MOEN DK7000</f>
        <v>#NAME?</v>
      </c>
    </row>
    <row r="50457" spans="1:2">
      <c r="A50457" s="1">
        <v>2080100496550</v>
      </c>
      <c r="B50457" t="s">
        <v>47405</v>
      </c>
    </row>
    <row r="50458" spans="1:2">
      <c r="A50458" s="1">
        <v>2080100496567</v>
      </c>
      <c r="B50458" t="s">
        <v>47406</v>
      </c>
    </row>
    <row r="50459" spans="1:2">
      <c r="A50459" s="1">
        <v>2080100496574</v>
      </c>
      <c r="B50459" t="s">
        <v>47407</v>
      </c>
    </row>
    <row r="50460" spans="1:2">
      <c r="A50460" s="1">
        <v>2080100496581</v>
      </c>
      <c r="B50460" t="s">
        <v>47408</v>
      </c>
    </row>
    <row r="50461" spans="1:2">
      <c r="A50461" s="1">
        <v>2080100496598</v>
      </c>
      <c r="B50461" t="s">
        <v>47409</v>
      </c>
    </row>
    <row r="50462" spans="1:2">
      <c r="A50462" s="1">
        <v>2080100496604</v>
      </c>
      <c r="B50462" t="s">
        <v>47410</v>
      </c>
    </row>
    <row r="50463" spans="1:2">
      <c r="A50463" s="1">
        <v>2080100496611</v>
      </c>
      <c r="B50463" t="s">
        <v>47411</v>
      </c>
    </row>
    <row r="50464" spans="1:2">
      <c r="A50464" s="1">
        <v>2080100496628</v>
      </c>
      <c r="B50464" t="s">
        <v>47412</v>
      </c>
    </row>
    <row r="50465" spans="1:2">
      <c r="A50465" s="1">
        <v>2080100496635</v>
      </c>
      <c r="B50465" t="s">
        <v>47413</v>
      </c>
    </row>
    <row r="50466" spans="1:2">
      <c r="A50466" s="1">
        <v>2080100496642</v>
      </c>
      <c r="B50466" t="s">
        <v>47414</v>
      </c>
    </row>
    <row r="50467" spans="1:2">
      <c r="A50467" s="1">
        <v>2080100496659</v>
      </c>
      <c r="B50467" t="s">
        <v>47415</v>
      </c>
    </row>
    <row r="50468" spans="1:2">
      <c r="A50468" s="1">
        <v>2080100496666</v>
      </c>
      <c r="B50468" t="s">
        <v>47416</v>
      </c>
    </row>
    <row r="50469" spans="1:2">
      <c r="A50469" s="1">
        <v>2080100496673</v>
      </c>
      <c r="B50469" t="s">
        <v>47417</v>
      </c>
    </row>
    <row r="50470" spans="1:2">
      <c r="A50470" s="1">
        <v>2080100496680</v>
      </c>
      <c r="B50470" t="s">
        <v>47418</v>
      </c>
    </row>
    <row r="50471" spans="1:2">
      <c r="A50471" s="1">
        <v>2080100496697</v>
      </c>
      <c r="B50471" t="s">
        <v>47419</v>
      </c>
    </row>
    <row r="50472" spans="1:2">
      <c r="A50472" s="1">
        <v>2080100496703</v>
      </c>
      <c r="B50472" t="e">
        <f>+T-WEATHER STRIP RAVEN RM55 BROWN</f>
        <v>#NAME?</v>
      </c>
    </row>
    <row r="50473" spans="1:2">
      <c r="A50473" s="1">
        <v>2080100496710</v>
      </c>
      <c r="B50473" t="e">
        <f>+T-WEATHER STRIP RAVEN RM55 WHITE</f>
        <v>#NAME?</v>
      </c>
    </row>
    <row r="50474" spans="1:2">
      <c r="A50474" s="1">
        <v>2080100496727</v>
      </c>
      <c r="B50474" t="s">
        <v>47420</v>
      </c>
    </row>
    <row r="50475" spans="1:2">
      <c r="A50475" s="1">
        <v>2080100496734</v>
      </c>
      <c r="B50475" t="s">
        <v>47421</v>
      </c>
    </row>
    <row r="50476" spans="1:2">
      <c r="A50476" s="1">
        <v>2080100496741</v>
      </c>
      <c r="B50476" t="s">
        <v>47422</v>
      </c>
    </row>
    <row r="50477" spans="1:2">
      <c r="A50477" s="1">
        <v>2080100496765</v>
      </c>
      <c r="B50477" t="s">
        <v>47423</v>
      </c>
    </row>
    <row r="50478" spans="1:2">
      <c r="A50478" s="1">
        <v>2080100497168</v>
      </c>
      <c r="B50478" t="s">
        <v>47424</v>
      </c>
    </row>
    <row r="50479" spans="1:2">
      <c r="A50479" s="1">
        <v>2080100497175</v>
      </c>
      <c r="B50479" t="s">
        <v>47425</v>
      </c>
    </row>
    <row r="50480" spans="1:2">
      <c r="A50480" s="1">
        <v>2080100497205</v>
      </c>
      <c r="B50480" t="s">
        <v>47426</v>
      </c>
    </row>
    <row r="50481" spans="1:2">
      <c r="A50481" s="1">
        <v>2080100497212</v>
      </c>
      <c r="B50481" t="s">
        <v>47427</v>
      </c>
    </row>
    <row r="50482" spans="1:2">
      <c r="A50482" s="1">
        <v>2080100497236</v>
      </c>
      <c r="B50482" t="s">
        <v>47428</v>
      </c>
    </row>
    <row r="50483" spans="1:2">
      <c r="A50483" s="1">
        <v>2080100497250</v>
      </c>
      <c r="B50483" t="s">
        <v>47429</v>
      </c>
    </row>
    <row r="50484" spans="1:2">
      <c r="A50484" s="1">
        <v>2080100497311</v>
      </c>
      <c r="B50484" t="s">
        <v>47430</v>
      </c>
    </row>
    <row r="50485" spans="1:2">
      <c r="A50485" s="1">
        <v>2080100497328</v>
      </c>
      <c r="B50485" t="s">
        <v>47431</v>
      </c>
    </row>
    <row r="50486" spans="1:2">
      <c r="A50486" s="1">
        <v>2080100497342</v>
      </c>
      <c r="B50486" t="s">
        <v>47432</v>
      </c>
    </row>
    <row r="50487" spans="1:2">
      <c r="A50487" s="1">
        <v>2080100497359</v>
      </c>
      <c r="B50487" t="s">
        <v>47433</v>
      </c>
    </row>
    <row r="50488" spans="1:2">
      <c r="A50488" s="1">
        <v>2080100497373</v>
      </c>
      <c r="B50488" t="s">
        <v>47434</v>
      </c>
    </row>
    <row r="50489" spans="1:2">
      <c r="A50489" s="1">
        <v>2080100497380</v>
      </c>
      <c r="B50489" t="s">
        <v>47435</v>
      </c>
    </row>
    <row r="50490" spans="1:2">
      <c r="A50490" s="1">
        <v>2080100497397</v>
      </c>
      <c r="B50490" t="s">
        <v>47436</v>
      </c>
    </row>
    <row r="50491" spans="1:2">
      <c r="A50491" s="1">
        <v>2080100497403</v>
      </c>
      <c r="B50491" t="s">
        <v>47437</v>
      </c>
    </row>
    <row r="50492" spans="1:2">
      <c r="A50492" s="1">
        <v>2080100497410</v>
      </c>
      <c r="B50492" t="s">
        <v>47438</v>
      </c>
    </row>
    <row r="50493" spans="1:2">
      <c r="A50493" s="1">
        <v>2080100497427</v>
      </c>
      <c r="B50493" t="s">
        <v>47439</v>
      </c>
    </row>
    <row r="50494" spans="1:2">
      <c r="A50494" s="1">
        <v>2080100497434</v>
      </c>
      <c r="B50494" t="s">
        <v>47440</v>
      </c>
    </row>
    <row r="50495" spans="1:2">
      <c r="A50495" s="1">
        <v>2080100497441</v>
      </c>
      <c r="B50495" t="s">
        <v>47441</v>
      </c>
    </row>
    <row r="50496" spans="1:2">
      <c r="A50496" s="1">
        <v>2080100497458</v>
      </c>
      <c r="B50496" t="s">
        <v>47442</v>
      </c>
    </row>
    <row r="50497" spans="1:2">
      <c r="A50497" s="1">
        <v>2080100497465</v>
      </c>
      <c r="B50497" t="s">
        <v>47443</v>
      </c>
    </row>
    <row r="50498" spans="1:2">
      <c r="A50498" s="1">
        <v>2080100497472</v>
      </c>
      <c r="B50498" t="s">
        <v>47444</v>
      </c>
    </row>
    <row r="50499" spans="1:2">
      <c r="A50499" s="1">
        <v>2080100497489</v>
      </c>
      <c r="B50499" t="s">
        <v>47445</v>
      </c>
    </row>
    <row r="50500" spans="1:2">
      <c r="A50500" s="1">
        <v>2080100497526</v>
      </c>
      <c r="B50500" t="s">
        <v>47446</v>
      </c>
    </row>
    <row r="50501" spans="1:2">
      <c r="A50501" s="1">
        <v>2080100497533</v>
      </c>
      <c r="B50501" t="s">
        <v>47447</v>
      </c>
    </row>
    <row r="50502" spans="1:2">
      <c r="A50502" s="1">
        <v>2080100497540</v>
      </c>
      <c r="B50502" t="s">
        <v>47448</v>
      </c>
    </row>
    <row r="50503" spans="1:2">
      <c r="A50503" s="1">
        <v>2080100497588</v>
      </c>
      <c r="B50503" t="s">
        <v>47449</v>
      </c>
    </row>
    <row r="50504" spans="1:2">
      <c r="A50504" s="1">
        <v>2080100497601</v>
      </c>
      <c r="B50504" t="s">
        <v>47450</v>
      </c>
    </row>
    <row r="50505" spans="1:2">
      <c r="A50505" s="1">
        <v>2080100497625</v>
      </c>
      <c r="B50505" t="s">
        <v>47451</v>
      </c>
    </row>
    <row r="50506" spans="1:2">
      <c r="A50506" s="1">
        <v>2080100497632</v>
      </c>
      <c r="B50506" t="s">
        <v>47452</v>
      </c>
    </row>
    <row r="50507" spans="1:2">
      <c r="A50507" s="1">
        <v>2080100497649</v>
      </c>
      <c r="B50507" t="s">
        <v>47453</v>
      </c>
    </row>
    <row r="50508" spans="1:2">
      <c r="A50508" s="1">
        <v>2080100497663</v>
      </c>
      <c r="B50508" t="s">
        <v>47454</v>
      </c>
    </row>
    <row r="50509" spans="1:2">
      <c r="A50509" s="1">
        <v>2080100497670</v>
      </c>
      <c r="B50509" t="s">
        <v>47455</v>
      </c>
    </row>
    <row r="50510" spans="1:2">
      <c r="A50510" s="1">
        <v>2080100497717</v>
      </c>
      <c r="B50510" t="s">
        <v>47456</v>
      </c>
    </row>
    <row r="50511" spans="1:2">
      <c r="A50511" s="1">
        <v>2080100497748</v>
      </c>
      <c r="B50511" t="s">
        <v>47457</v>
      </c>
    </row>
    <row r="50512" spans="1:2">
      <c r="A50512" s="1">
        <v>2080100497786</v>
      </c>
      <c r="B50512" t="s">
        <v>47458</v>
      </c>
    </row>
    <row r="50513" spans="1:2">
      <c r="A50513" s="1">
        <v>2080100497809</v>
      </c>
      <c r="B50513" t="s">
        <v>47459</v>
      </c>
    </row>
    <row r="50514" spans="1:2">
      <c r="A50514" s="1">
        <v>2080100497830</v>
      </c>
      <c r="B50514" t="s">
        <v>47460</v>
      </c>
    </row>
    <row r="50515" spans="1:2">
      <c r="A50515" s="1">
        <v>2080100497878</v>
      </c>
      <c r="B50515" t="s">
        <v>47461</v>
      </c>
    </row>
    <row r="50516" spans="1:2">
      <c r="A50516" s="1">
        <v>2080100497892</v>
      </c>
      <c r="B50516" t="s">
        <v>47462</v>
      </c>
    </row>
    <row r="50517" spans="1:2">
      <c r="A50517" s="1">
        <v>2080100497922</v>
      </c>
      <c r="B50517" t="s">
        <v>47463</v>
      </c>
    </row>
    <row r="50518" spans="1:2">
      <c r="A50518" s="1">
        <v>2080100497939</v>
      </c>
      <c r="B50518" t="s">
        <v>47464</v>
      </c>
    </row>
    <row r="50519" spans="1:2">
      <c r="A50519" s="1">
        <v>2080100497946</v>
      </c>
      <c r="B50519" t="s">
        <v>47465</v>
      </c>
    </row>
    <row r="50520" spans="1:2">
      <c r="A50520" s="1">
        <v>2080100497953</v>
      </c>
      <c r="B50520" t="s">
        <v>47466</v>
      </c>
    </row>
    <row r="50521" spans="1:2">
      <c r="A50521" s="1">
        <v>2080100497977</v>
      </c>
      <c r="B50521" t="s">
        <v>47467</v>
      </c>
    </row>
    <row r="50522" spans="1:2">
      <c r="A50522" s="1">
        <v>2080100498066</v>
      </c>
      <c r="B50522" t="s">
        <v>47468</v>
      </c>
    </row>
    <row r="50523" spans="1:2">
      <c r="A50523" s="1">
        <v>2080100498073</v>
      </c>
      <c r="B50523" t="s">
        <v>47469</v>
      </c>
    </row>
    <row r="50524" spans="1:2">
      <c r="A50524" s="1">
        <v>2080100498080</v>
      </c>
      <c r="B50524" t="s">
        <v>47470</v>
      </c>
    </row>
    <row r="50525" spans="1:2">
      <c r="A50525" s="1">
        <v>2080100498097</v>
      </c>
      <c r="B50525" t="s">
        <v>47471</v>
      </c>
    </row>
    <row r="50526" spans="1:2">
      <c r="A50526" s="1">
        <v>2080100498103</v>
      </c>
      <c r="B50526" t="s">
        <v>47472</v>
      </c>
    </row>
    <row r="50527" spans="1:2">
      <c r="A50527" s="1">
        <v>2080100498110</v>
      </c>
      <c r="B50527" t="s">
        <v>47473</v>
      </c>
    </row>
    <row r="50528" spans="1:2">
      <c r="A50528" s="1">
        <v>2080100498127</v>
      </c>
      <c r="B50528" t="s">
        <v>47474</v>
      </c>
    </row>
    <row r="50529" spans="1:2">
      <c r="A50529" s="1">
        <v>2080100498134</v>
      </c>
      <c r="B50529" t="s">
        <v>47475</v>
      </c>
    </row>
    <row r="50530" spans="1:2">
      <c r="A50530" s="1">
        <v>2080100498141</v>
      </c>
      <c r="B50530" t="s">
        <v>47476</v>
      </c>
    </row>
    <row r="50531" spans="1:2">
      <c r="A50531" s="1">
        <v>2080100498158</v>
      </c>
      <c r="B50531" t="s">
        <v>47477</v>
      </c>
    </row>
    <row r="50532" spans="1:2">
      <c r="A50532" s="1">
        <v>2080100498172</v>
      </c>
      <c r="B50532" t="s">
        <v>47478</v>
      </c>
    </row>
    <row r="50533" spans="1:2">
      <c r="A50533" s="1">
        <v>2080100498189</v>
      </c>
      <c r="B50533" t="s">
        <v>47479</v>
      </c>
    </row>
    <row r="50534" spans="1:2">
      <c r="A50534" s="1">
        <v>2080100498196</v>
      </c>
      <c r="B50534" t="s">
        <v>47480</v>
      </c>
    </row>
    <row r="50535" spans="1:2">
      <c r="A50535" s="1">
        <v>2080100498257</v>
      </c>
      <c r="B50535" t="s">
        <v>47481</v>
      </c>
    </row>
    <row r="50536" spans="1:2">
      <c r="A50536" s="1">
        <v>2080100498264</v>
      </c>
      <c r="B50536" t="s">
        <v>47482</v>
      </c>
    </row>
    <row r="50537" spans="1:2">
      <c r="A50537" s="1">
        <v>2080100498271</v>
      </c>
      <c r="B50537" t="s">
        <v>47483</v>
      </c>
    </row>
    <row r="50538" spans="1:2">
      <c r="A50538" s="1">
        <v>2080100498295</v>
      </c>
      <c r="B50538" t="s">
        <v>47484</v>
      </c>
    </row>
    <row r="50539" spans="1:2">
      <c r="A50539" s="1">
        <v>2080100498301</v>
      </c>
      <c r="B50539" t="s">
        <v>47485</v>
      </c>
    </row>
    <row r="50540" spans="1:2">
      <c r="A50540" s="1">
        <v>2080100498332</v>
      </c>
      <c r="B50540" t="s">
        <v>47486</v>
      </c>
    </row>
    <row r="50541" spans="1:2">
      <c r="A50541" s="1">
        <v>2080100498349</v>
      </c>
      <c r="B50541" t="s">
        <v>47487</v>
      </c>
    </row>
    <row r="50542" spans="1:2">
      <c r="A50542" s="1">
        <v>2080100498356</v>
      </c>
      <c r="B50542" t="s">
        <v>47488</v>
      </c>
    </row>
    <row r="50543" spans="1:2">
      <c r="A50543" s="1">
        <v>2080100498363</v>
      </c>
      <c r="B50543" t="s">
        <v>47489</v>
      </c>
    </row>
    <row r="50544" spans="1:2">
      <c r="A50544" s="1">
        <v>2080100498370</v>
      </c>
      <c r="B50544" t="s">
        <v>47490</v>
      </c>
    </row>
    <row r="50545" spans="1:2">
      <c r="A50545" s="1">
        <v>2080100498387</v>
      </c>
      <c r="B50545" t="s">
        <v>47491</v>
      </c>
    </row>
    <row r="50546" spans="1:2">
      <c r="A50546" s="1">
        <v>2080100498394</v>
      </c>
      <c r="B50546" t="s">
        <v>47492</v>
      </c>
    </row>
    <row r="50547" spans="1:2">
      <c r="A50547" s="1">
        <v>2080100498400</v>
      </c>
      <c r="B50547" t="s">
        <v>47493</v>
      </c>
    </row>
    <row r="50548" spans="1:2">
      <c r="A50548" s="1">
        <v>2080100498417</v>
      </c>
      <c r="B50548" t="s">
        <v>47494</v>
      </c>
    </row>
    <row r="50549" spans="1:2">
      <c r="A50549" s="1">
        <v>2080100498424</v>
      </c>
      <c r="B50549" t="s">
        <v>47495</v>
      </c>
    </row>
    <row r="50550" spans="1:2">
      <c r="A50550" s="1">
        <v>2080100498431</v>
      </c>
      <c r="B50550" t="s">
        <v>47496</v>
      </c>
    </row>
    <row r="50551" spans="1:2">
      <c r="A50551" s="1">
        <v>2080100498448</v>
      </c>
      <c r="B50551" t="s">
        <v>47497</v>
      </c>
    </row>
    <row r="50552" spans="1:2">
      <c r="A50552" s="1">
        <v>2080100498455</v>
      </c>
      <c r="B50552" t="s">
        <v>47498</v>
      </c>
    </row>
    <row r="50553" spans="1:2">
      <c r="A50553" s="1">
        <v>2080100498462</v>
      </c>
      <c r="B50553" t="s">
        <v>47499</v>
      </c>
    </row>
    <row r="50554" spans="1:2">
      <c r="A50554" s="1">
        <v>2080100498479</v>
      </c>
      <c r="B50554" t="s">
        <v>47500</v>
      </c>
    </row>
    <row r="50555" spans="1:2">
      <c r="A50555" s="1">
        <v>2080100498486</v>
      </c>
      <c r="B50555" t="s">
        <v>47501</v>
      </c>
    </row>
    <row r="50556" spans="1:2">
      <c r="A50556" s="1">
        <v>2080100498493</v>
      </c>
      <c r="B50556" t="s">
        <v>47502</v>
      </c>
    </row>
    <row r="50557" spans="1:2">
      <c r="A50557" s="1">
        <v>2080100498516</v>
      </c>
      <c r="B50557" t="s">
        <v>47503</v>
      </c>
    </row>
    <row r="50558" spans="1:2">
      <c r="A50558" s="1">
        <v>2080100498523</v>
      </c>
      <c r="B50558" t="s">
        <v>47504</v>
      </c>
    </row>
    <row r="50559" spans="1:2">
      <c r="A50559" s="1">
        <v>2080100498530</v>
      </c>
      <c r="B50559" t="s">
        <v>47505</v>
      </c>
    </row>
    <row r="50560" spans="1:2">
      <c r="A50560" s="1">
        <v>2080100498547</v>
      </c>
      <c r="B50560" t="s">
        <v>47506</v>
      </c>
    </row>
    <row r="50561" spans="1:2">
      <c r="A50561" s="1">
        <v>2080100498554</v>
      </c>
      <c r="B50561" t="s">
        <v>47507</v>
      </c>
    </row>
    <row r="50562" spans="1:2">
      <c r="A50562" s="1">
        <v>2080100498561</v>
      </c>
      <c r="B50562" t="s">
        <v>47508</v>
      </c>
    </row>
    <row r="50563" spans="1:2">
      <c r="A50563" s="1">
        <v>2080100498578</v>
      </c>
      <c r="B50563" t="s">
        <v>47509</v>
      </c>
    </row>
    <row r="50564" spans="1:2">
      <c r="A50564" s="1">
        <v>2080100498592</v>
      </c>
      <c r="B50564" t="s">
        <v>47510</v>
      </c>
    </row>
    <row r="50565" spans="1:2">
      <c r="A50565" s="1">
        <v>2080100498608</v>
      </c>
      <c r="B50565" t="s">
        <v>47511</v>
      </c>
    </row>
    <row r="50566" spans="1:2">
      <c r="A50566" s="1">
        <v>2080100498615</v>
      </c>
      <c r="B50566" t="s">
        <v>47512</v>
      </c>
    </row>
    <row r="50567" spans="1:2">
      <c r="A50567" s="1">
        <v>2080100498622</v>
      </c>
      <c r="B50567" t="s">
        <v>47513</v>
      </c>
    </row>
    <row r="50568" spans="1:2">
      <c r="A50568" s="1">
        <v>2080100498646</v>
      </c>
      <c r="B50568" t="s">
        <v>47514</v>
      </c>
    </row>
    <row r="50569" spans="1:2">
      <c r="A50569" s="1">
        <v>2080100498660</v>
      </c>
      <c r="B50569" t="s">
        <v>47515</v>
      </c>
    </row>
    <row r="50570" spans="1:2">
      <c r="A50570" s="1">
        <v>2080100498684</v>
      </c>
      <c r="B50570" t="s">
        <v>47516</v>
      </c>
    </row>
    <row r="50571" spans="1:2">
      <c r="A50571" s="1">
        <v>2080100498691</v>
      </c>
      <c r="B50571" t="s">
        <v>47517</v>
      </c>
    </row>
    <row r="50572" spans="1:2">
      <c r="A50572" s="1">
        <v>2080100498707</v>
      </c>
      <c r="B50572" t="s">
        <v>47518</v>
      </c>
    </row>
    <row r="50573" spans="1:2">
      <c r="A50573" s="1">
        <v>2080100498738</v>
      </c>
      <c r="B50573" t="s">
        <v>47519</v>
      </c>
    </row>
    <row r="50574" spans="1:2">
      <c r="A50574" s="1">
        <v>2080100498745</v>
      </c>
      <c r="B50574" t="s">
        <v>47520</v>
      </c>
    </row>
    <row r="50575" spans="1:2">
      <c r="A50575" s="1">
        <v>2080100498752</v>
      </c>
      <c r="B50575" t="s">
        <v>47521</v>
      </c>
    </row>
    <row r="50576" spans="1:2">
      <c r="A50576" s="1">
        <v>2080100498776</v>
      </c>
      <c r="B50576" t="s">
        <v>47522</v>
      </c>
    </row>
    <row r="50577" spans="1:2">
      <c r="A50577" s="1">
        <v>2080100498783</v>
      </c>
      <c r="B50577" t="s">
        <v>47523</v>
      </c>
    </row>
    <row r="50578" spans="1:2">
      <c r="A50578" s="1">
        <v>2080100498813</v>
      </c>
      <c r="B50578" t="s">
        <v>47524</v>
      </c>
    </row>
    <row r="50579" spans="1:2">
      <c r="A50579" s="1">
        <v>2080100498820</v>
      </c>
      <c r="B50579" t="s">
        <v>47525</v>
      </c>
    </row>
    <row r="50580" spans="1:2">
      <c r="A50580" s="1">
        <v>2080100498837</v>
      </c>
      <c r="B50580" t="s">
        <v>47526</v>
      </c>
    </row>
    <row r="50581" spans="1:2">
      <c r="A50581" s="1">
        <v>2080100498844</v>
      </c>
      <c r="B50581" t="s">
        <v>47527</v>
      </c>
    </row>
    <row r="50582" spans="1:2">
      <c r="A50582" s="1">
        <v>2080100498868</v>
      </c>
      <c r="B50582" t="s">
        <v>47528</v>
      </c>
    </row>
    <row r="50583" spans="1:2">
      <c r="A50583" s="1">
        <v>2080100498875</v>
      </c>
      <c r="B50583" t="s">
        <v>47529</v>
      </c>
    </row>
    <row r="50584" spans="1:2">
      <c r="A50584" s="1">
        <v>2080100498882</v>
      </c>
      <c r="B50584" t="s">
        <v>47530</v>
      </c>
    </row>
    <row r="50585" spans="1:2">
      <c r="A50585" s="1">
        <v>2080100498899</v>
      </c>
      <c r="B50585" t="s">
        <v>47531</v>
      </c>
    </row>
    <row r="50586" spans="1:2">
      <c r="A50586" s="1">
        <v>2080100498905</v>
      </c>
      <c r="B50586" t="e">
        <f>+MSI-TABLE LAMP APOLLO DT-5</f>
        <v>#NAME?</v>
      </c>
    </row>
    <row r="50587" spans="1:2">
      <c r="A50587" s="1">
        <v>2080100498912</v>
      </c>
      <c r="B50587" t="s">
        <v>47532</v>
      </c>
    </row>
    <row r="50588" spans="1:2">
      <c r="A50588" s="1">
        <v>2080100498974</v>
      </c>
      <c r="B50588" t="s">
        <v>47533</v>
      </c>
    </row>
    <row r="50589" spans="1:2">
      <c r="A50589" s="1">
        <v>2080100498998</v>
      </c>
      <c r="B50589" t="s">
        <v>47534</v>
      </c>
    </row>
    <row r="50590" spans="1:2">
      <c r="A50590" s="1">
        <v>2080100499018</v>
      </c>
      <c r="B50590" t="s">
        <v>47535</v>
      </c>
    </row>
    <row r="50591" spans="1:2">
      <c r="A50591" s="1">
        <v>2080100499056</v>
      </c>
      <c r="B50591" t="s">
        <v>47536</v>
      </c>
    </row>
    <row r="50592" spans="1:2">
      <c r="A50592" s="1">
        <v>2080100499063</v>
      </c>
      <c r="B50592" t="s">
        <v>47537</v>
      </c>
    </row>
    <row r="50593" spans="1:2">
      <c r="A50593" s="1">
        <v>2080100499070</v>
      </c>
      <c r="B50593" t="s">
        <v>47538</v>
      </c>
    </row>
    <row r="50594" spans="1:2">
      <c r="A50594" s="1">
        <v>2080100499087</v>
      </c>
      <c r="B50594" t="s">
        <v>47539</v>
      </c>
    </row>
    <row r="50595" spans="1:2">
      <c r="A50595" s="1">
        <v>2080100499094</v>
      </c>
      <c r="B50595" t="s">
        <v>47540</v>
      </c>
    </row>
    <row r="50596" spans="1:2">
      <c r="A50596" s="1">
        <v>2080100499100</v>
      </c>
      <c r="B50596" t="s">
        <v>47541</v>
      </c>
    </row>
    <row r="50597" spans="1:2">
      <c r="A50597" s="1">
        <v>2080100499117</v>
      </c>
      <c r="B50597" t="s">
        <v>47542</v>
      </c>
    </row>
    <row r="50598" spans="1:2">
      <c r="A50598" s="1">
        <v>2080100499124</v>
      </c>
      <c r="B50598" t="s">
        <v>47543</v>
      </c>
    </row>
    <row r="50599" spans="1:2">
      <c r="A50599" s="1">
        <v>2080100499131</v>
      </c>
      <c r="B50599" t="s">
        <v>47544</v>
      </c>
    </row>
    <row r="50600" spans="1:2">
      <c r="A50600" s="1">
        <v>2080100499148</v>
      </c>
      <c r="B50600" t="s">
        <v>47545</v>
      </c>
    </row>
    <row r="50601" spans="1:2">
      <c r="A50601" s="1">
        <v>2080100499155</v>
      </c>
      <c r="B50601" t="s">
        <v>47546</v>
      </c>
    </row>
    <row r="50602" spans="1:2">
      <c r="A50602" s="1">
        <v>2080100499162</v>
      </c>
      <c r="B50602" t="s">
        <v>47547</v>
      </c>
    </row>
    <row r="50603" spans="1:2">
      <c r="A50603" s="1">
        <v>2080100499179</v>
      </c>
      <c r="B50603" t="s">
        <v>47548</v>
      </c>
    </row>
    <row r="50604" spans="1:2">
      <c r="A50604" s="1">
        <v>2080100499186</v>
      </c>
      <c r="B50604" t="s">
        <v>47549</v>
      </c>
    </row>
    <row r="50605" spans="1:2">
      <c r="A50605" s="1">
        <v>2080100499193</v>
      </c>
      <c r="B50605" t="s">
        <v>47550</v>
      </c>
    </row>
    <row r="50606" spans="1:2">
      <c r="A50606" s="1">
        <v>2080100499209</v>
      </c>
      <c r="B50606" t="s">
        <v>47551</v>
      </c>
    </row>
    <row r="50607" spans="1:2">
      <c r="A50607" s="1">
        <v>2080100499216</v>
      </c>
      <c r="B50607" t="s">
        <v>47552</v>
      </c>
    </row>
    <row r="50608" spans="1:2">
      <c r="A50608" s="1">
        <v>2080100499223</v>
      </c>
      <c r="B50608" t="s">
        <v>47553</v>
      </c>
    </row>
    <row r="50609" spans="1:2">
      <c r="A50609" s="1">
        <v>2080100499230</v>
      </c>
      <c r="B50609" t="s">
        <v>47554</v>
      </c>
    </row>
    <row r="50610" spans="1:2">
      <c r="A50610" s="1">
        <v>2080100499247</v>
      </c>
      <c r="B50610" t="s">
        <v>47555</v>
      </c>
    </row>
    <row r="50611" spans="1:2">
      <c r="A50611" s="1">
        <v>2080100499254</v>
      </c>
      <c r="B50611" t="s">
        <v>47556</v>
      </c>
    </row>
    <row r="50612" spans="1:2">
      <c r="A50612" s="1">
        <v>2080100499261</v>
      </c>
      <c r="B50612" t="s">
        <v>47557</v>
      </c>
    </row>
    <row r="50613" spans="1:2">
      <c r="A50613" s="1">
        <v>2080100499278</v>
      </c>
      <c r="B50613" t="s">
        <v>47558</v>
      </c>
    </row>
    <row r="50614" spans="1:2">
      <c r="A50614" s="1">
        <v>2080100499285</v>
      </c>
      <c r="B50614" t="s">
        <v>47559</v>
      </c>
    </row>
    <row r="50615" spans="1:2">
      <c r="A50615" s="1">
        <v>2080100499292</v>
      </c>
      <c r="B50615" t="s">
        <v>47560</v>
      </c>
    </row>
    <row r="50616" spans="1:2">
      <c r="A50616" s="1">
        <v>2080100499308</v>
      </c>
      <c r="B50616" t="s">
        <v>47561</v>
      </c>
    </row>
    <row r="50617" spans="1:2">
      <c r="A50617" s="1">
        <v>2080100499315</v>
      </c>
      <c r="B50617" t="s">
        <v>47562</v>
      </c>
    </row>
    <row r="50618" spans="1:2">
      <c r="A50618" s="1">
        <v>2080100499339</v>
      </c>
      <c r="B50618" t="s">
        <v>47563</v>
      </c>
    </row>
    <row r="50619" spans="1:2">
      <c r="A50619" s="1">
        <v>2080100499346</v>
      </c>
      <c r="B50619" t="s">
        <v>47564</v>
      </c>
    </row>
    <row r="50620" spans="1:2">
      <c r="A50620" s="1">
        <v>2080100499353</v>
      </c>
      <c r="B50620" t="s">
        <v>47565</v>
      </c>
    </row>
    <row r="50621" spans="1:2">
      <c r="A50621" s="1">
        <v>2080100499360</v>
      </c>
      <c r="B50621" t="s">
        <v>47566</v>
      </c>
    </row>
    <row r="50622" spans="1:2">
      <c r="A50622" s="1">
        <v>2080100499377</v>
      </c>
      <c r="B50622" t="s">
        <v>47567</v>
      </c>
    </row>
    <row r="50623" spans="1:2">
      <c r="A50623" s="1">
        <v>2080100499384</v>
      </c>
      <c r="B50623" t="s">
        <v>47568</v>
      </c>
    </row>
    <row r="50624" spans="1:2">
      <c r="A50624" s="1">
        <v>2080100499391</v>
      </c>
      <c r="B50624" t="s">
        <v>47569</v>
      </c>
    </row>
    <row r="50625" spans="1:2">
      <c r="A50625" s="1">
        <v>2080100499407</v>
      </c>
      <c r="B50625" t="s">
        <v>47570</v>
      </c>
    </row>
    <row r="50626" spans="1:2">
      <c r="A50626" s="1">
        <v>2080100499414</v>
      </c>
      <c r="B50626" t="s">
        <v>47571</v>
      </c>
    </row>
    <row r="50627" spans="1:2">
      <c r="A50627" s="1">
        <v>2080100499421</v>
      </c>
      <c r="B50627" t="s">
        <v>47572</v>
      </c>
    </row>
    <row r="50628" spans="1:2">
      <c r="A50628" s="1">
        <v>2080100499438</v>
      </c>
      <c r="B50628" t="s">
        <v>47573</v>
      </c>
    </row>
    <row r="50629" spans="1:2">
      <c r="A50629" s="1">
        <v>2080100499445</v>
      </c>
      <c r="B50629" t="s">
        <v>47574</v>
      </c>
    </row>
    <row r="50630" spans="1:2">
      <c r="A50630" s="1">
        <v>2080100499452</v>
      </c>
      <c r="B50630" t="s">
        <v>47575</v>
      </c>
    </row>
    <row r="50631" spans="1:2">
      <c r="A50631" s="1">
        <v>2080100499469</v>
      </c>
      <c r="B50631" t="s">
        <v>47576</v>
      </c>
    </row>
    <row r="50632" spans="1:2">
      <c r="A50632" s="1">
        <v>2080100499476</v>
      </c>
      <c r="B50632" t="s">
        <v>47577</v>
      </c>
    </row>
    <row r="50633" spans="1:2">
      <c r="A50633" s="1">
        <v>2080100499490</v>
      </c>
      <c r="B50633" t="s">
        <v>47578</v>
      </c>
    </row>
    <row r="50634" spans="1:2">
      <c r="A50634" s="1">
        <v>2080100499506</v>
      </c>
      <c r="B50634" t="s">
        <v>47579</v>
      </c>
    </row>
    <row r="50635" spans="1:2">
      <c r="A50635" s="1">
        <v>2080100499513</v>
      </c>
      <c r="B50635" t="s">
        <v>47580</v>
      </c>
    </row>
    <row r="50636" spans="1:2">
      <c r="A50636" s="1">
        <v>2080100499520</v>
      </c>
      <c r="B50636" t="s">
        <v>47581</v>
      </c>
    </row>
    <row r="50637" spans="1:2">
      <c r="A50637" s="1">
        <v>2080100499537</v>
      </c>
      <c r="B50637" t="s">
        <v>47582</v>
      </c>
    </row>
    <row r="50638" spans="1:2">
      <c r="A50638" s="1">
        <v>2080100499544</v>
      </c>
      <c r="B50638" t="s">
        <v>47583</v>
      </c>
    </row>
    <row r="50639" spans="1:2">
      <c r="A50639" s="1">
        <v>2080100499551</v>
      </c>
      <c r="B50639" t="s">
        <v>47584</v>
      </c>
    </row>
    <row r="50640" spans="1:2">
      <c r="A50640" s="1">
        <v>2080100499575</v>
      </c>
      <c r="B50640" t="s">
        <v>47585</v>
      </c>
    </row>
    <row r="50641" spans="1:2">
      <c r="A50641" s="1">
        <v>2080100499582</v>
      </c>
      <c r="B50641" t="s">
        <v>47586</v>
      </c>
    </row>
    <row r="50642" spans="1:2">
      <c r="A50642" s="1">
        <v>2080100499599</v>
      </c>
      <c r="B50642" t="s">
        <v>47587</v>
      </c>
    </row>
    <row r="50643" spans="1:2">
      <c r="A50643" s="1">
        <v>2080100499605</v>
      </c>
      <c r="B50643" t="s">
        <v>47588</v>
      </c>
    </row>
    <row r="50644" spans="1:2">
      <c r="A50644" s="1">
        <v>2080100499629</v>
      </c>
      <c r="B50644" t="s">
        <v>47589</v>
      </c>
    </row>
    <row r="50645" spans="1:2">
      <c r="A50645" s="1">
        <v>2080100499636</v>
      </c>
      <c r="B50645" t="s">
        <v>47590</v>
      </c>
    </row>
    <row r="50646" spans="1:2">
      <c r="A50646" s="1">
        <v>2080100499643</v>
      </c>
      <c r="B50646" t="s">
        <v>47591</v>
      </c>
    </row>
    <row r="50647" spans="1:2">
      <c r="A50647" s="1">
        <v>2080100499650</v>
      </c>
      <c r="B50647" t="s">
        <v>47592</v>
      </c>
    </row>
    <row r="50648" spans="1:2">
      <c r="A50648" s="1">
        <v>2080100499667</v>
      </c>
      <c r="B50648" t="s">
        <v>47593</v>
      </c>
    </row>
    <row r="50649" spans="1:2">
      <c r="A50649" s="1">
        <v>2080100499681</v>
      </c>
      <c r="B50649" t="s">
        <v>47594</v>
      </c>
    </row>
    <row r="50650" spans="1:2">
      <c r="A50650" s="1">
        <v>2080100499759</v>
      </c>
      <c r="B50650" t="s">
        <v>47595</v>
      </c>
    </row>
    <row r="50651" spans="1:2">
      <c r="A50651" s="1">
        <v>2080100499766</v>
      </c>
      <c r="B50651" t="e">
        <f>+OEC-STRAIGHT CONNECTOR OSMOSIS QF-18</f>
        <v>#NAME?</v>
      </c>
    </row>
    <row r="50652" spans="1:2">
      <c r="A50652" s="1">
        <v>2080100499773</v>
      </c>
      <c r="B50652" t="s">
        <v>47596</v>
      </c>
    </row>
    <row r="50653" spans="1:2">
      <c r="A50653" s="1">
        <v>2080100499780</v>
      </c>
      <c r="B50653" t="s">
        <v>47597</v>
      </c>
    </row>
    <row r="50654" spans="1:2">
      <c r="A50654" s="1">
        <v>2080100499797</v>
      </c>
      <c r="B50654" t="s">
        <v>47598</v>
      </c>
    </row>
    <row r="50655" spans="1:2">
      <c r="A50655" s="1">
        <v>2080100499803</v>
      </c>
      <c r="B50655" t="s">
        <v>47599</v>
      </c>
    </row>
    <row r="50656" spans="1:2">
      <c r="A50656" s="1">
        <v>2080100499827</v>
      </c>
      <c r="B50656" t="s">
        <v>47600</v>
      </c>
    </row>
    <row r="50657" spans="1:2">
      <c r="A50657" s="1">
        <v>2080100499841</v>
      </c>
      <c r="B50657" t="s">
        <v>47601</v>
      </c>
    </row>
    <row r="50658" spans="1:2">
      <c r="A50658" s="1">
        <v>2080100499858</v>
      </c>
      <c r="B50658" t="s">
        <v>47602</v>
      </c>
    </row>
    <row r="50659" spans="1:2">
      <c r="A50659" s="1">
        <v>2080100499865</v>
      </c>
      <c r="B50659" t="s">
        <v>47603</v>
      </c>
    </row>
    <row r="50660" spans="1:2">
      <c r="A50660" s="1">
        <v>2080100499872</v>
      </c>
      <c r="B50660" t="s">
        <v>47604</v>
      </c>
    </row>
    <row r="50661" spans="1:2">
      <c r="A50661" s="1">
        <v>2080100499889</v>
      </c>
      <c r="B50661" t="s">
        <v>47605</v>
      </c>
    </row>
    <row r="50662" spans="1:2">
      <c r="A50662" s="1">
        <v>2080100499896</v>
      </c>
      <c r="B50662" t="s">
        <v>47606</v>
      </c>
    </row>
    <row r="50663" spans="1:2">
      <c r="A50663" s="1">
        <v>2080100499902</v>
      </c>
      <c r="B50663" t="s">
        <v>47607</v>
      </c>
    </row>
    <row r="50664" spans="1:2">
      <c r="A50664" s="1">
        <v>2080100499933</v>
      </c>
      <c r="B50664" t="s">
        <v>47608</v>
      </c>
    </row>
    <row r="50665" spans="1:2">
      <c r="A50665" s="1">
        <v>2080100499940</v>
      </c>
      <c r="B50665" t="s">
        <v>47609</v>
      </c>
    </row>
    <row r="50666" spans="1:2">
      <c r="A50666" s="1">
        <v>2080100499957</v>
      </c>
      <c r="B50666" t="s">
        <v>47610</v>
      </c>
    </row>
    <row r="50667" spans="1:2">
      <c r="A50667" s="1">
        <v>2080100499964</v>
      </c>
      <c r="B50667" t="s">
        <v>47611</v>
      </c>
    </row>
    <row r="50668" spans="1:2">
      <c r="A50668" s="1">
        <v>2080100499971</v>
      </c>
      <c r="B50668" t="s">
        <v>47612</v>
      </c>
    </row>
    <row r="50669" spans="1:2">
      <c r="A50669" s="1">
        <v>2080100499988</v>
      </c>
      <c r="B50669" t="s">
        <v>47613</v>
      </c>
    </row>
    <row r="50670" spans="1:2">
      <c r="A50670" s="1">
        <v>2080100499995</v>
      </c>
      <c r="B50670" t="s">
        <v>47614</v>
      </c>
    </row>
    <row r="50671" spans="1:2">
      <c r="A50671" s="1">
        <v>2080100500004</v>
      </c>
      <c r="B50671" t="s">
        <v>47615</v>
      </c>
    </row>
    <row r="50672" spans="1:2">
      <c r="A50672" s="1">
        <v>2080100500011</v>
      </c>
      <c r="B50672" t="s">
        <v>47616</v>
      </c>
    </row>
    <row r="50673" spans="1:2">
      <c r="A50673" s="1">
        <v>2080100500028</v>
      </c>
      <c r="B50673" t="s">
        <v>47617</v>
      </c>
    </row>
    <row r="50674" spans="1:2">
      <c r="A50674" s="1">
        <v>2080100500035</v>
      </c>
      <c r="B50674" t="s">
        <v>47618</v>
      </c>
    </row>
    <row r="50675" spans="1:2">
      <c r="A50675" s="1">
        <v>2080100500042</v>
      </c>
      <c r="B50675" t="s">
        <v>47619</v>
      </c>
    </row>
    <row r="50676" spans="1:2">
      <c r="A50676" s="1">
        <v>2080100500059</v>
      </c>
      <c r="B50676" t="s">
        <v>47620</v>
      </c>
    </row>
    <row r="50677" spans="1:2">
      <c r="A50677" s="1">
        <v>2080100500066</v>
      </c>
      <c r="B50677" t="s">
        <v>47621</v>
      </c>
    </row>
    <row r="50678" spans="1:2">
      <c r="A50678" s="1">
        <v>2080100500073</v>
      </c>
      <c r="B50678" t="s">
        <v>47622</v>
      </c>
    </row>
    <row r="50679" spans="1:2">
      <c r="A50679" s="1">
        <v>2080100500080</v>
      </c>
      <c r="B50679" t="s">
        <v>47623</v>
      </c>
    </row>
    <row r="50680" spans="1:2">
      <c r="A50680" s="1">
        <v>2080100500097</v>
      </c>
      <c r="B50680" t="s">
        <v>47624</v>
      </c>
    </row>
    <row r="50681" spans="1:2">
      <c r="A50681" s="1">
        <v>2080100500103</v>
      </c>
      <c r="B50681" t="s">
        <v>47625</v>
      </c>
    </row>
    <row r="50682" spans="1:2">
      <c r="A50682" s="1">
        <v>2080100500127</v>
      </c>
      <c r="B50682" t="s">
        <v>47626</v>
      </c>
    </row>
    <row r="50683" spans="1:2">
      <c r="A50683" s="1">
        <v>2080100500134</v>
      </c>
      <c r="B50683" t="s">
        <v>47627</v>
      </c>
    </row>
    <row r="50684" spans="1:2">
      <c r="A50684" s="1">
        <v>2080100500141</v>
      </c>
      <c r="B50684" t="s">
        <v>47628</v>
      </c>
    </row>
    <row r="50685" spans="1:2">
      <c r="A50685" s="1">
        <v>2080100500158</v>
      </c>
      <c r="B50685" t="s">
        <v>47629</v>
      </c>
    </row>
    <row r="50686" spans="1:2">
      <c r="A50686" s="1">
        <v>2080100500165</v>
      </c>
      <c r="B50686" t="s">
        <v>47630</v>
      </c>
    </row>
    <row r="50687" spans="1:2">
      <c r="A50687" s="1">
        <v>2080100500172</v>
      </c>
      <c r="B50687" t="s">
        <v>47631</v>
      </c>
    </row>
    <row r="50688" spans="1:2">
      <c r="A50688" s="1">
        <v>2080100500189</v>
      </c>
      <c r="B50688" t="s">
        <v>47632</v>
      </c>
    </row>
    <row r="50689" spans="1:2">
      <c r="A50689" s="1">
        <v>2080100500196</v>
      </c>
      <c r="B50689" t="s">
        <v>47633</v>
      </c>
    </row>
    <row r="50690" spans="1:2">
      <c r="A50690" s="1">
        <v>2080100500202</v>
      </c>
      <c r="B50690" t="s">
        <v>47634</v>
      </c>
    </row>
    <row r="50691" spans="1:2">
      <c r="A50691" s="1">
        <v>2080100500219</v>
      </c>
      <c r="B50691" t="s">
        <v>47635</v>
      </c>
    </row>
    <row r="50692" spans="1:2">
      <c r="A50692" s="1">
        <v>2080100500226</v>
      </c>
      <c r="B50692" t="s">
        <v>47636</v>
      </c>
    </row>
    <row r="50693" spans="1:2">
      <c r="A50693" s="1">
        <v>2080100500233</v>
      </c>
      <c r="B50693" t="s">
        <v>47637</v>
      </c>
    </row>
    <row r="50694" spans="1:2">
      <c r="A50694" s="1">
        <v>2080100500240</v>
      </c>
      <c r="B50694" t="s">
        <v>47638</v>
      </c>
    </row>
    <row r="50695" spans="1:2">
      <c r="A50695" s="1">
        <v>2080100500257</v>
      </c>
      <c r="B50695" t="s">
        <v>47639</v>
      </c>
    </row>
    <row r="50696" spans="1:2">
      <c r="A50696" s="1">
        <v>2080100500271</v>
      </c>
      <c r="B50696" t="s">
        <v>47640</v>
      </c>
    </row>
    <row r="50697" spans="1:2">
      <c r="A50697" s="1">
        <v>2080100500288</v>
      </c>
      <c r="B50697" t="s">
        <v>47641</v>
      </c>
    </row>
    <row r="50698" spans="1:2">
      <c r="A50698" s="1">
        <v>2080100500295</v>
      </c>
      <c r="B50698" t="s">
        <v>47642</v>
      </c>
    </row>
    <row r="50699" spans="1:2">
      <c r="A50699" s="1">
        <v>2080100500318</v>
      </c>
      <c r="B50699" t="s">
        <v>47643</v>
      </c>
    </row>
    <row r="50700" spans="1:2">
      <c r="A50700" s="1">
        <v>2080100500356</v>
      </c>
      <c r="B50700" t="s">
        <v>47644</v>
      </c>
    </row>
    <row r="50701" spans="1:2">
      <c r="A50701" s="1">
        <v>2080100500363</v>
      </c>
      <c r="B50701" t="s">
        <v>47645</v>
      </c>
    </row>
    <row r="50702" spans="1:2">
      <c r="A50702" s="1">
        <v>2080100500370</v>
      </c>
      <c r="B50702" t="s">
        <v>47646</v>
      </c>
    </row>
    <row r="50703" spans="1:2">
      <c r="A50703" s="1">
        <v>2080100500387</v>
      </c>
      <c r="B50703" t="s">
        <v>47647</v>
      </c>
    </row>
    <row r="50704" spans="1:2">
      <c r="A50704" s="1">
        <v>2080100500394</v>
      </c>
      <c r="B50704" t="s">
        <v>47648</v>
      </c>
    </row>
    <row r="50705" spans="1:2">
      <c r="A50705" s="1">
        <v>2080100500400</v>
      </c>
      <c r="B50705" t="s">
        <v>47649</v>
      </c>
    </row>
    <row r="50706" spans="1:2">
      <c r="A50706" s="1">
        <v>2080100500417</v>
      </c>
      <c r="B50706" t="s">
        <v>47650</v>
      </c>
    </row>
    <row r="50707" spans="1:2">
      <c r="A50707" s="1">
        <v>2080100500424</v>
      </c>
      <c r="B50707" t="s">
        <v>47651</v>
      </c>
    </row>
    <row r="50708" spans="1:2">
      <c r="A50708" s="1">
        <v>2080100500431</v>
      </c>
      <c r="B50708" t="s">
        <v>47652</v>
      </c>
    </row>
    <row r="50709" spans="1:2">
      <c r="A50709" s="1">
        <v>2080100500455</v>
      </c>
      <c r="B50709" t="s">
        <v>47653</v>
      </c>
    </row>
    <row r="50710" spans="1:2">
      <c r="A50710" s="1">
        <v>2080100500462</v>
      </c>
      <c r="B50710" t="s">
        <v>47654</v>
      </c>
    </row>
    <row r="50711" spans="1:2">
      <c r="A50711" s="1">
        <v>2080100500479</v>
      </c>
      <c r="B50711" t="s">
        <v>47655</v>
      </c>
    </row>
    <row r="50712" spans="1:2">
      <c r="A50712" s="1">
        <v>2080100500486</v>
      </c>
      <c r="B50712" t="s">
        <v>47656</v>
      </c>
    </row>
    <row r="50713" spans="1:2">
      <c r="A50713" s="1">
        <v>2080100500509</v>
      </c>
      <c r="B50713" t="s">
        <v>47657</v>
      </c>
    </row>
    <row r="50714" spans="1:2">
      <c r="A50714" s="1">
        <v>2080100500554</v>
      </c>
      <c r="B50714" t="s">
        <v>47658</v>
      </c>
    </row>
    <row r="50715" spans="1:2">
      <c r="A50715" s="1">
        <v>2080100500561</v>
      </c>
      <c r="B50715" t="s">
        <v>47659</v>
      </c>
    </row>
    <row r="50716" spans="1:2">
      <c r="A50716" s="1">
        <v>2080100500578</v>
      </c>
      <c r="B50716" t="s">
        <v>47660</v>
      </c>
    </row>
    <row r="50717" spans="1:2">
      <c r="A50717" s="1">
        <v>2080100500585</v>
      </c>
      <c r="B50717" t="s">
        <v>47661</v>
      </c>
    </row>
    <row r="50718" spans="1:2">
      <c r="A50718" s="1">
        <v>2080100500622</v>
      </c>
      <c r="B50718" t="s">
        <v>47662</v>
      </c>
    </row>
    <row r="50719" spans="1:2">
      <c r="A50719" s="1">
        <v>2080100500639</v>
      </c>
      <c r="B50719" t="s">
        <v>47663</v>
      </c>
    </row>
    <row r="50720" spans="1:2">
      <c r="A50720" s="1">
        <v>2080100500677</v>
      </c>
      <c r="B50720" t="s">
        <v>47664</v>
      </c>
    </row>
    <row r="50721" spans="1:2">
      <c r="A50721" s="1">
        <v>2080100500721</v>
      </c>
      <c r="B50721" t="s">
        <v>47665</v>
      </c>
    </row>
    <row r="50722" spans="1:2">
      <c r="A50722" s="1">
        <v>2080100500738</v>
      </c>
      <c r="B50722" t="s">
        <v>47666</v>
      </c>
    </row>
    <row r="50723" spans="1:2">
      <c r="A50723" s="1">
        <v>2080100500745</v>
      </c>
      <c r="B50723" t="s">
        <v>47667</v>
      </c>
    </row>
    <row r="50724" spans="1:2">
      <c r="A50724" s="1">
        <v>2080100500776</v>
      </c>
      <c r="B50724" t="s">
        <v>47668</v>
      </c>
    </row>
    <row r="50725" spans="1:2">
      <c r="A50725" s="1">
        <v>2080100500783</v>
      </c>
      <c r="B50725" t="s">
        <v>47669</v>
      </c>
    </row>
    <row r="50726" spans="1:2">
      <c r="A50726" s="1">
        <v>2080100500790</v>
      </c>
      <c r="B50726" t="s">
        <v>47670</v>
      </c>
    </row>
    <row r="50727" spans="1:2">
      <c r="A50727" s="1">
        <v>2080100500806</v>
      </c>
      <c r="B50727" t="s">
        <v>47671</v>
      </c>
    </row>
    <row r="50728" spans="1:2">
      <c r="A50728" s="1">
        <v>2080100500813</v>
      </c>
      <c r="B50728" t="s">
        <v>47672</v>
      </c>
    </row>
    <row r="50729" spans="1:2">
      <c r="A50729" s="1">
        <v>2080100500820</v>
      </c>
      <c r="B50729" t="s">
        <v>47673</v>
      </c>
    </row>
    <row r="50730" spans="1:2">
      <c r="A50730" s="1">
        <v>2080100500837</v>
      </c>
      <c r="B50730" t="s">
        <v>47674</v>
      </c>
    </row>
    <row r="50731" spans="1:2">
      <c r="A50731" s="1">
        <v>2080100500844</v>
      </c>
      <c r="B50731" t="s">
        <v>47675</v>
      </c>
    </row>
    <row r="50732" spans="1:2">
      <c r="A50732" s="1">
        <v>2080100500851</v>
      </c>
      <c r="B50732" t="s">
        <v>47676</v>
      </c>
    </row>
    <row r="50733" spans="1:2">
      <c r="A50733" s="1">
        <v>2080100500868</v>
      </c>
      <c r="B50733" t="s">
        <v>47677</v>
      </c>
    </row>
    <row r="50734" spans="1:2">
      <c r="A50734" s="1">
        <v>2080100500875</v>
      </c>
      <c r="B50734" t="s">
        <v>47678</v>
      </c>
    </row>
    <row r="50735" spans="1:2">
      <c r="A50735" s="1">
        <v>2080100500882</v>
      </c>
      <c r="B50735" t="s">
        <v>47679</v>
      </c>
    </row>
    <row r="50736" spans="1:2">
      <c r="A50736" s="1">
        <v>2080100500899</v>
      </c>
      <c r="B50736" t="s">
        <v>47680</v>
      </c>
    </row>
    <row r="50737" spans="1:2">
      <c r="A50737" s="1">
        <v>2080100500905</v>
      </c>
      <c r="B50737" t="s">
        <v>47681</v>
      </c>
    </row>
    <row r="50738" spans="1:2">
      <c r="A50738" s="1">
        <v>2080100500912</v>
      </c>
      <c r="B50738" t="s">
        <v>47682</v>
      </c>
    </row>
    <row r="50739" spans="1:2">
      <c r="A50739" s="1">
        <v>2080100500929</v>
      </c>
      <c r="B50739" t="s">
        <v>47683</v>
      </c>
    </row>
    <row r="50740" spans="1:2">
      <c r="A50740" s="1">
        <v>2080100500936</v>
      </c>
      <c r="B50740" t="s">
        <v>47684</v>
      </c>
    </row>
    <row r="50741" spans="1:2">
      <c r="A50741" s="1">
        <v>2080100500943</v>
      </c>
      <c r="B50741" t="s">
        <v>47685</v>
      </c>
    </row>
    <row r="50742" spans="1:2">
      <c r="A50742" s="1">
        <v>2080100500950</v>
      </c>
      <c r="B50742" t="s">
        <v>47686</v>
      </c>
    </row>
    <row r="50743" spans="1:2">
      <c r="A50743" s="1">
        <v>2080100500967</v>
      </c>
      <c r="B50743" t="s">
        <v>47687</v>
      </c>
    </row>
    <row r="50744" spans="1:2">
      <c r="A50744" s="1">
        <v>2080100500974</v>
      </c>
      <c r="B50744" t="s">
        <v>47688</v>
      </c>
    </row>
    <row r="50745" spans="1:2">
      <c r="A50745" s="1">
        <v>2080100500981</v>
      </c>
      <c r="B50745" t="s">
        <v>47689</v>
      </c>
    </row>
    <row r="50746" spans="1:2">
      <c r="A50746" s="1">
        <v>2080100500998</v>
      </c>
      <c r="B50746" t="s">
        <v>47690</v>
      </c>
    </row>
    <row r="50747" spans="1:2">
      <c r="A50747" s="1">
        <v>2080100501001</v>
      </c>
      <c r="B50747" t="s">
        <v>47691</v>
      </c>
    </row>
    <row r="50748" spans="1:2">
      <c r="A50748" s="1">
        <v>2080100501018</v>
      </c>
      <c r="B50748" t="s">
        <v>47692</v>
      </c>
    </row>
    <row r="50749" spans="1:2">
      <c r="A50749" s="1">
        <v>2080100501025</v>
      </c>
      <c r="B50749" t="s">
        <v>47693</v>
      </c>
    </row>
    <row r="50750" spans="1:2">
      <c r="A50750" s="1">
        <v>2080100501032</v>
      </c>
      <c r="B50750" t="s">
        <v>47694</v>
      </c>
    </row>
    <row r="50751" spans="1:2">
      <c r="A50751" s="1">
        <v>2080100501049</v>
      </c>
      <c r="B50751" t="s">
        <v>47695</v>
      </c>
    </row>
    <row r="50752" spans="1:2">
      <c r="A50752" s="1">
        <v>2080100501056</v>
      </c>
      <c r="B50752" t="s">
        <v>47696</v>
      </c>
    </row>
    <row r="50753" spans="1:2">
      <c r="A50753" s="1">
        <v>2080100501063</v>
      </c>
      <c r="B50753" t="s">
        <v>47697</v>
      </c>
    </row>
    <row r="50754" spans="1:2">
      <c r="A50754" s="1">
        <v>2080100501070</v>
      </c>
      <c r="B50754" t="s">
        <v>47698</v>
      </c>
    </row>
    <row r="50755" spans="1:2">
      <c r="A50755" s="1">
        <v>2080100501087</v>
      </c>
      <c r="B50755" t="s">
        <v>47699</v>
      </c>
    </row>
    <row r="50756" spans="1:2">
      <c r="A50756" s="1">
        <v>2080100501094</v>
      </c>
      <c r="B50756" t="s">
        <v>47700</v>
      </c>
    </row>
    <row r="50757" spans="1:2">
      <c r="A50757" s="1">
        <v>2080100501100</v>
      </c>
      <c r="B50757" t="s">
        <v>47701</v>
      </c>
    </row>
    <row r="50758" spans="1:2">
      <c r="A50758" s="1">
        <v>2080100501117</v>
      </c>
      <c r="B50758" t="s">
        <v>47702</v>
      </c>
    </row>
    <row r="50759" spans="1:2">
      <c r="A50759" s="1">
        <v>2080100501124</v>
      </c>
      <c r="B50759" t="s">
        <v>47703</v>
      </c>
    </row>
    <row r="50760" spans="1:2">
      <c r="A50760" s="1">
        <v>2080100501131</v>
      </c>
      <c r="B50760" t="s">
        <v>47704</v>
      </c>
    </row>
    <row r="50761" spans="1:2">
      <c r="A50761" s="1">
        <v>2080100501148</v>
      </c>
      <c r="B50761" t="s">
        <v>47705</v>
      </c>
    </row>
    <row r="50762" spans="1:2">
      <c r="A50762" s="1">
        <v>2080100501155</v>
      </c>
      <c r="B50762" t="s">
        <v>47706</v>
      </c>
    </row>
    <row r="50763" spans="1:2">
      <c r="A50763" s="1">
        <v>2080100501162</v>
      </c>
      <c r="B50763" t="s">
        <v>47707</v>
      </c>
    </row>
    <row r="50764" spans="1:2">
      <c r="A50764" s="1">
        <v>2080100501179</v>
      </c>
      <c r="B50764" t="s">
        <v>47708</v>
      </c>
    </row>
    <row r="50765" spans="1:2">
      <c r="A50765" s="1">
        <v>2080100501186</v>
      </c>
      <c r="B50765" t="s">
        <v>47709</v>
      </c>
    </row>
    <row r="50766" spans="1:2">
      <c r="A50766" s="1">
        <v>2080100501193</v>
      </c>
      <c r="B50766" t="s">
        <v>47710</v>
      </c>
    </row>
    <row r="50767" spans="1:2">
      <c r="A50767" s="1">
        <v>2080100501209</v>
      </c>
      <c r="B50767" t="s">
        <v>47711</v>
      </c>
    </row>
    <row r="50768" spans="1:2">
      <c r="A50768" s="1">
        <v>2080100501216</v>
      </c>
      <c r="B50768" t="s">
        <v>47712</v>
      </c>
    </row>
    <row r="50769" spans="1:2">
      <c r="A50769" s="1">
        <v>2080100501223</v>
      </c>
      <c r="B50769" t="s">
        <v>47713</v>
      </c>
    </row>
    <row r="50770" spans="1:2">
      <c r="A50770" s="1">
        <v>2080100501230</v>
      </c>
      <c r="B50770" t="s">
        <v>47714</v>
      </c>
    </row>
    <row r="50771" spans="1:2">
      <c r="A50771" s="1">
        <v>2080100501247</v>
      </c>
      <c r="B50771" t="s">
        <v>47715</v>
      </c>
    </row>
    <row r="50772" spans="1:2">
      <c r="A50772" s="1">
        <v>2080100501254</v>
      </c>
      <c r="B50772" t="s">
        <v>47716</v>
      </c>
    </row>
    <row r="50773" spans="1:2">
      <c r="A50773" s="1">
        <v>2080100501261</v>
      </c>
      <c r="B50773" t="s">
        <v>47717</v>
      </c>
    </row>
    <row r="50774" spans="1:2">
      <c r="A50774" s="1">
        <v>2080100501278</v>
      </c>
      <c r="B50774" t="s">
        <v>47718</v>
      </c>
    </row>
    <row r="50775" spans="1:2">
      <c r="A50775" s="1">
        <v>2080100501285</v>
      </c>
      <c r="B50775" t="s">
        <v>47719</v>
      </c>
    </row>
    <row r="50776" spans="1:2">
      <c r="A50776" s="1">
        <v>2080100501292</v>
      </c>
      <c r="B50776" t="s">
        <v>47720</v>
      </c>
    </row>
    <row r="50777" spans="1:2">
      <c r="A50777" s="1">
        <v>2080100501308</v>
      </c>
      <c r="B50777" t="s">
        <v>47721</v>
      </c>
    </row>
    <row r="50778" spans="1:2">
      <c r="A50778" s="1">
        <v>2080100501315</v>
      </c>
      <c r="B50778" t="s">
        <v>47722</v>
      </c>
    </row>
    <row r="50779" spans="1:2">
      <c r="A50779" s="1">
        <v>2080100501322</v>
      </c>
      <c r="B50779" t="s">
        <v>47723</v>
      </c>
    </row>
    <row r="50780" spans="1:2">
      <c r="A50780" s="1">
        <v>2080100501353</v>
      </c>
      <c r="B50780" t="s">
        <v>47724</v>
      </c>
    </row>
    <row r="50781" spans="1:2">
      <c r="A50781" s="1">
        <v>2080100501391</v>
      </c>
      <c r="B50781" t="s">
        <v>47725</v>
      </c>
    </row>
    <row r="50782" spans="1:2">
      <c r="A50782" s="1">
        <v>2080100501421</v>
      </c>
      <c r="B50782" t="s">
        <v>47726</v>
      </c>
    </row>
    <row r="50783" spans="1:2">
      <c r="A50783" s="1">
        <v>2080100501445</v>
      </c>
      <c r="B50783" t="s">
        <v>47727</v>
      </c>
    </row>
    <row r="50784" spans="1:2">
      <c r="A50784" s="1">
        <v>2080100501469</v>
      </c>
      <c r="B50784" t="s">
        <v>47728</v>
      </c>
    </row>
    <row r="50785" spans="1:2">
      <c r="A50785" s="1">
        <v>2080100501490</v>
      </c>
      <c r="B50785" t="s">
        <v>47729</v>
      </c>
    </row>
    <row r="50786" spans="1:2">
      <c r="A50786" s="1">
        <v>2080100501513</v>
      </c>
      <c r="B50786" t="s">
        <v>47730</v>
      </c>
    </row>
    <row r="50787" spans="1:2">
      <c r="A50787" s="1">
        <v>2080100501520</v>
      </c>
      <c r="B50787" t="s">
        <v>47731</v>
      </c>
    </row>
    <row r="50788" spans="1:2">
      <c r="A50788" s="1">
        <v>2080100501537</v>
      </c>
      <c r="B50788" t="s">
        <v>47732</v>
      </c>
    </row>
    <row r="50789" spans="1:2">
      <c r="A50789" s="1">
        <v>2080100501544</v>
      </c>
      <c r="B50789" t="s">
        <v>47733</v>
      </c>
    </row>
    <row r="50790" spans="1:2">
      <c r="A50790" s="1">
        <v>2080100501612</v>
      </c>
      <c r="B50790" t="s">
        <v>47734</v>
      </c>
    </row>
    <row r="50791" spans="1:2">
      <c r="A50791" s="1">
        <v>2080100501629</v>
      </c>
      <c r="B50791" t="s">
        <v>47735</v>
      </c>
    </row>
    <row r="50792" spans="1:2">
      <c r="A50792" s="1">
        <v>2080100501636</v>
      </c>
      <c r="B50792" t="s">
        <v>47736</v>
      </c>
    </row>
    <row r="50793" spans="1:2">
      <c r="A50793" s="1">
        <v>2080100501643</v>
      </c>
      <c r="B50793" t="s">
        <v>47737</v>
      </c>
    </row>
    <row r="50794" spans="1:2">
      <c r="A50794" s="1">
        <v>2080100501650</v>
      </c>
      <c r="B50794" t="s">
        <v>47738</v>
      </c>
    </row>
    <row r="50795" spans="1:2">
      <c r="A50795" s="1">
        <v>2080100501667</v>
      </c>
      <c r="B50795" t="s">
        <v>47739</v>
      </c>
    </row>
    <row r="50796" spans="1:2">
      <c r="A50796" s="1">
        <v>2080100501674</v>
      </c>
      <c r="B50796" t="s">
        <v>47740</v>
      </c>
    </row>
    <row r="50797" spans="1:2">
      <c r="A50797" s="1">
        <v>2080100501681</v>
      </c>
      <c r="B50797" t="s">
        <v>47741</v>
      </c>
    </row>
    <row r="50798" spans="1:2">
      <c r="A50798" s="1">
        <v>2080100501704</v>
      </c>
      <c r="B50798" t="s">
        <v>47742</v>
      </c>
    </row>
    <row r="50799" spans="1:2">
      <c r="A50799" s="1">
        <v>2080100501711</v>
      </c>
      <c r="B50799" t="s">
        <v>47743</v>
      </c>
    </row>
    <row r="50800" spans="1:2">
      <c r="A50800" s="1">
        <v>2080100501728</v>
      </c>
      <c r="B50800" t="s">
        <v>47744</v>
      </c>
    </row>
    <row r="50801" spans="1:2">
      <c r="A50801" s="1">
        <v>2080100501735</v>
      </c>
      <c r="B50801" t="s">
        <v>47745</v>
      </c>
    </row>
    <row r="50802" spans="1:2">
      <c r="A50802" s="1">
        <v>2080100501742</v>
      </c>
      <c r="B50802" t="s">
        <v>47746</v>
      </c>
    </row>
    <row r="50803" spans="1:2">
      <c r="A50803" s="1">
        <v>2080100501759</v>
      </c>
      <c r="B50803" t="s">
        <v>47747</v>
      </c>
    </row>
    <row r="50804" spans="1:2">
      <c r="A50804" s="1">
        <v>2080100501773</v>
      </c>
      <c r="B50804" t="s">
        <v>47748</v>
      </c>
    </row>
    <row r="50805" spans="1:2">
      <c r="A50805" s="1">
        <v>2080100501780</v>
      </c>
      <c r="B50805" t="s">
        <v>47749</v>
      </c>
    </row>
    <row r="50806" spans="1:2">
      <c r="A50806" s="1">
        <v>2080100501797</v>
      </c>
      <c r="B50806" t="s">
        <v>47750</v>
      </c>
    </row>
    <row r="50807" spans="1:2">
      <c r="A50807" s="1">
        <v>2080100501803</v>
      </c>
      <c r="B50807" t="s">
        <v>47751</v>
      </c>
    </row>
    <row r="50808" spans="1:2">
      <c r="A50808" s="1">
        <v>2080100501810</v>
      </c>
      <c r="B50808" t="s">
        <v>47752</v>
      </c>
    </row>
    <row r="50809" spans="1:2">
      <c r="A50809" s="1">
        <v>2080100501827</v>
      </c>
      <c r="B50809" t="s">
        <v>47753</v>
      </c>
    </row>
    <row r="50810" spans="1:2">
      <c r="A50810" s="1">
        <v>2080100501834</v>
      </c>
      <c r="B50810" t="s">
        <v>47754</v>
      </c>
    </row>
    <row r="50811" spans="1:2">
      <c r="A50811" s="1">
        <v>2080100501841</v>
      </c>
      <c r="B50811" t="s">
        <v>47755</v>
      </c>
    </row>
    <row r="50812" spans="1:2">
      <c r="A50812" s="1">
        <v>2080100501858</v>
      </c>
      <c r="B50812" t="s">
        <v>47756</v>
      </c>
    </row>
    <row r="50813" spans="1:2">
      <c r="A50813" s="1">
        <v>2080100501865</v>
      </c>
      <c r="B50813" t="s">
        <v>47757</v>
      </c>
    </row>
    <row r="50814" spans="1:2">
      <c r="A50814" s="1">
        <v>2080100501872</v>
      </c>
      <c r="B50814" t="s">
        <v>47758</v>
      </c>
    </row>
    <row r="50815" spans="1:2">
      <c r="A50815" s="1">
        <v>2080100501889</v>
      </c>
      <c r="B50815" t="s">
        <v>47759</v>
      </c>
    </row>
    <row r="50816" spans="1:2">
      <c r="A50816" s="1">
        <v>2080100501896</v>
      </c>
      <c r="B50816" t="s">
        <v>47760</v>
      </c>
    </row>
    <row r="50817" spans="1:2">
      <c r="A50817" s="1">
        <v>2080100501902</v>
      </c>
      <c r="B50817" t="s">
        <v>47761</v>
      </c>
    </row>
    <row r="50818" spans="1:2">
      <c r="A50818" s="1">
        <v>2080100501919</v>
      </c>
      <c r="B50818" t="s">
        <v>47762</v>
      </c>
    </row>
    <row r="50819" spans="1:2">
      <c r="A50819" s="1">
        <v>2080100501926</v>
      </c>
      <c r="B50819" t="s">
        <v>47763</v>
      </c>
    </row>
    <row r="50820" spans="1:2">
      <c r="A50820" s="1">
        <v>2080100501933</v>
      </c>
      <c r="B50820" t="s">
        <v>47764</v>
      </c>
    </row>
    <row r="50821" spans="1:2">
      <c r="A50821" s="1">
        <v>2080100501940</v>
      </c>
      <c r="B50821" t="s">
        <v>47765</v>
      </c>
    </row>
    <row r="50822" spans="1:2">
      <c r="A50822" s="1">
        <v>2080100501957</v>
      </c>
      <c r="B50822" t="s">
        <v>47766</v>
      </c>
    </row>
    <row r="50823" spans="1:2">
      <c r="A50823" s="1">
        <v>2080100501964</v>
      </c>
      <c r="B50823" t="s">
        <v>47767</v>
      </c>
    </row>
    <row r="50824" spans="1:2">
      <c r="A50824" s="1">
        <v>2080100501971</v>
      </c>
      <c r="B50824" t="s">
        <v>47768</v>
      </c>
    </row>
    <row r="50825" spans="1:2">
      <c r="A50825" s="1">
        <v>2080100501988</v>
      </c>
      <c r="B50825" t="s">
        <v>47769</v>
      </c>
    </row>
    <row r="50826" spans="1:2">
      <c r="A50826" s="1">
        <v>2080100501995</v>
      </c>
      <c r="B50826" t="s">
        <v>47770</v>
      </c>
    </row>
    <row r="50827" spans="1:2">
      <c r="A50827" s="1">
        <v>2080100502008</v>
      </c>
      <c r="B50827" t="s">
        <v>47771</v>
      </c>
    </row>
    <row r="50828" spans="1:2">
      <c r="A50828" s="1">
        <v>2080100502015</v>
      </c>
      <c r="B50828" t="s">
        <v>47772</v>
      </c>
    </row>
    <row r="50829" spans="1:2">
      <c r="A50829" s="1">
        <v>2080100502022</v>
      </c>
      <c r="B50829" t="s">
        <v>47773</v>
      </c>
    </row>
    <row r="50830" spans="1:2">
      <c r="A50830" s="1">
        <v>2080100502039</v>
      </c>
      <c r="B50830" t="s">
        <v>47774</v>
      </c>
    </row>
    <row r="50831" spans="1:2">
      <c r="A50831" s="1">
        <v>2080100502046</v>
      </c>
      <c r="B50831" t="s">
        <v>47775</v>
      </c>
    </row>
    <row r="50832" spans="1:2">
      <c r="A50832" s="1">
        <v>2080100502053</v>
      </c>
      <c r="B50832" t="s">
        <v>47776</v>
      </c>
    </row>
    <row r="50833" spans="1:2">
      <c r="A50833" s="1">
        <v>2080100502060</v>
      </c>
      <c r="B50833" t="s">
        <v>47777</v>
      </c>
    </row>
    <row r="50834" spans="1:2">
      <c r="A50834" s="1">
        <v>2080100502107</v>
      </c>
      <c r="B50834" t="s">
        <v>47778</v>
      </c>
    </row>
    <row r="50835" spans="1:2">
      <c r="A50835" s="1">
        <v>2080100502114</v>
      </c>
      <c r="B50835" t="s">
        <v>47779</v>
      </c>
    </row>
    <row r="50836" spans="1:2">
      <c r="A50836" s="1">
        <v>2080100502121</v>
      </c>
      <c r="B50836" t="s">
        <v>47780</v>
      </c>
    </row>
    <row r="50837" spans="1:2">
      <c r="A50837" s="1">
        <v>2080100502138</v>
      </c>
      <c r="B50837" t="s">
        <v>47781</v>
      </c>
    </row>
    <row r="50838" spans="1:2">
      <c r="A50838" s="1">
        <v>2080100502145</v>
      </c>
      <c r="B50838" t="s">
        <v>47782</v>
      </c>
    </row>
    <row r="50839" spans="1:2">
      <c r="A50839" s="1">
        <v>2080100502152</v>
      </c>
      <c r="B50839" t="s">
        <v>47783</v>
      </c>
    </row>
    <row r="50840" spans="1:2">
      <c r="A50840" s="1">
        <v>2080100502169</v>
      </c>
      <c r="B50840" t="s">
        <v>47784</v>
      </c>
    </row>
    <row r="50841" spans="1:2">
      <c r="A50841" s="1">
        <v>2080100502176</v>
      </c>
      <c r="B50841" t="s">
        <v>47785</v>
      </c>
    </row>
    <row r="50842" spans="1:2">
      <c r="A50842" s="1">
        <v>2080100502190</v>
      </c>
      <c r="B50842" t="s">
        <v>47786</v>
      </c>
    </row>
    <row r="50843" spans="1:2">
      <c r="A50843" s="1">
        <v>2080100502206</v>
      </c>
      <c r="B50843" t="s">
        <v>47787</v>
      </c>
    </row>
    <row r="50844" spans="1:2">
      <c r="A50844" s="1">
        <v>2080100502213</v>
      </c>
      <c r="B50844" t="s">
        <v>47788</v>
      </c>
    </row>
    <row r="50845" spans="1:2">
      <c r="A50845" s="1">
        <v>2080100502220</v>
      </c>
      <c r="B50845" t="s">
        <v>47789</v>
      </c>
    </row>
    <row r="50846" spans="1:2">
      <c r="A50846" s="1">
        <v>2080100502237</v>
      </c>
      <c r="B50846" t="s">
        <v>47790</v>
      </c>
    </row>
    <row r="50847" spans="1:2">
      <c r="A50847" s="1">
        <v>2080100502244</v>
      </c>
      <c r="B50847" t="s">
        <v>47791</v>
      </c>
    </row>
    <row r="50848" spans="1:2">
      <c r="A50848" s="1">
        <v>2080100502251</v>
      </c>
      <c r="B50848" t="s">
        <v>47792</v>
      </c>
    </row>
    <row r="50849" spans="1:2">
      <c r="A50849" s="1">
        <v>2080100502268</v>
      </c>
      <c r="B50849" t="s">
        <v>47793</v>
      </c>
    </row>
    <row r="50850" spans="1:2">
      <c r="A50850" s="1">
        <v>2080100502275</v>
      </c>
      <c r="B50850" t="s">
        <v>47794</v>
      </c>
    </row>
    <row r="50851" spans="1:2">
      <c r="A50851" s="1">
        <v>2080100502282</v>
      </c>
      <c r="B50851" t="s">
        <v>47795</v>
      </c>
    </row>
    <row r="50852" spans="1:2">
      <c r="A50852" s="1">
        <v>2080100502299</v>
      </c>
      <c r="B50852" t="s">
        <v>47796</v>
      </c>
    </row>
    <row r="50853" spans="1:2">
      <c r="A50853" s="1">
        <v>2080100502312</v>
      </c>
      <c r="B50853" t="s">
        <v>47797</v>
      </c>
    </row>
    <row r="50854" spans="1:2">
      <c r="A50854" s="1">
        <v>2080100502572</v>
      </c>
      <c r="B50854" t="s">
        <v>47798</v>
      </c>
    </row>
    <row r="50855" spans="1:2">
      <c r="A50855" s="1">
        <v>2080100502589</v>
      </c>
      <c r="B50855" t="s">
        <v>47799</v>
      </c>
    </row>
    <row r="50856" spans="1:2">
      <c r="A50856" s="1">
        <v>2080100502596</v>
      </c>
      <c r="B50856" t="s">
        <v>47800</v>
      </c>
    </row>
    <row r="50857" spans="1:2">
      <c r="A50857" s="1">
        <v>2080100502602</v>
      </c>
      <c r="B50857" t="s">
        <v>47801</v>
      </c>
    </row>
    <row r="50858" spans="1:2">
      <c r="A50858" s="1">
        <v>2080100502619</v>
      </c>
      <c r="B50858" t="s">
        <v>47802</v>
      </c>
    </row>
    <row r="50859" spans="1:2">
      <c r="A50859" s="1">
        <v>2080100502626</v>
      </c>
      <c r="B50859" t="s">
        <v>47803</v>
      </c>
    </row>
    <row r="50860" spans="1:2">
      <c r="A50860" s="1">
        <v>2080100502633</v>
      </c>
      <c r="B50860" t="s">
        <v>47804</v>
      </c>
    </row>
    <row r="50861" spans="1:2">
      <c r="A50861" s="1">
        <v>2080100502640</v>
      </c>
      <c r="B50861" t="s">
        <v>47805</v>
      </c>
    </row>
    <row r="50862" spans="1:2">
      <c r="A50862" s="1">
        <v>2080100502657</v>
      </c>
      <c r="B50862" t="s">
        <v>47806</v>
      </c>
    </row>
    <row r="50863" spans="1:2">
      <c r="A50863" s="1">
        <v>2080100502664</v>
      </c>
      <c r="B50863" t="s">
        <v>47807</v>
      </c>
    </row>
    <row r="50864" spans="1:2">
      <c r="A50864" s="1">
        <v>2080100502671</v>
      </c>
      <c r="B50864" t="s">
        <v>47808</v>
      </c>
    </row>
    <row r="50865" spans="1:2">
      <c r="A50865" s="1">
        <v>2080100502688</v>
      </c>
      <c r="B50865" t="s">
        <v>47809</v>
      </c>
    </row>
    <row r="50866" spans="1:2">
      <c r="A50866" s="1">
        <v>2080100502695</v>
      </c>
      <c r="B50866" t="s">
        <v>47810</v>
      </c>
    </row>
    <row r="50867" spans="1:2">
      <c r="A50867" s="1">
        <v>2080100502701</v>
      </c>
      <c r="B50867" t="s">
        <v>47811</v>
      </c>
    </row>
    <row r="50868" spans="1:2">
      <c r="A50868" s="1">
        <v>2080100502718</v>
      </c>
      <c r="B50868" t="s">
        <v>47812</v>
      </c>
    </row>
    <row r="50869" spans="1:2">
      <c r="A50869" s="1">
        <v>2080100502732</v>
      </c>
      <c r="B50869" t="s">
        <v>47813</v>
      </c>
    </row>
    <row r="50870" spans="1:2">
      <c r="A50870" s="1">
        <v>2080100502749</v>
      </c>
      <c r="B50870" t="s">
        <v>47814</v>
      </c>
    </row>
    <row r="50871" spans="1:2">
      <c r="A50871" s="1">
        <v>2080100502756</v>
      </c>
      <c r="B50871" t="s">
        <v>47815</v>
      </c>
    </row>
    <row r="50872" spans="1:2">
      <c r="A50872" s="1">
        <v>2080100502763</v>
      </c>
      <c r="B50872" t="s">
        <v>47816</v>
      </c>
    </row>
    <row r="50873" spans="1:2">
      <c r="A50873" s="1">
        <v>2080100502770</v>
      </c>
      <c r="B50873" t="s">
        <v>47817</v>
      </c>
    </row>
    <row r="50874" spans="1:2">
      <c r="A50874" s="1">
        <v>2080100502787</v>
      </c>
      <c r="B50874" t="s">
        <v>47818</v>
      </c>
    </row>
    <row r="50875" spans="1:2">
      <c r="A50875" s="1">
        <v>2080100502794</v>
      </c>
      <c r="B50875" t="s">
        <v>47819</v>
      </c>
    </row>
    <row r="50876" spans="1:2">
      <c r="A50876" s="1">
        <v>2080100502800</v>
      </c>
      <c r="B50876" t="s">
        <v>47820</v>
      </c>
    </row>
    <row r="50877" spans="1:2">
      <c r="A50877" s="1">
        <v>2080100502817</v>
      </c>
      <c r="B50877" t="s">
        <v>47821</v>
      </c>
    </row>
    <row r="50878" spans="1:2">
      <c r="A50878" s="1">
        <v>2080100502824</v>
      </c>
      <c r="B50878" t="s">
        <v>47822</v>
      </c>
    </row>
    <row r="50879" spans="1:2">
      <c r="A50879" s="1">
        <v>2080100502831</v>
      </c>
      <c r="B50879" t="s">
        <v>47823</v>
      </c>
    </row>
    <row r="50880" spans="1:2">
      <c r="A50880" s="1">
        <v>2080100502855</v>
      </c>
      <c r="B50880" t="s">
        <v>47824</v>
      </c>
    </row>
    <row r="50881" spans="1:2">
      <c r="A50881" s="1">
        <v>2080100502862</v>
      </c>
      <c r="B50881" t="s">
        <v>47825</v>
      </c>
    </row>
    <row r="50882" spans="1:2">
      <c r="A50882" s="1">
        <v>2080100502879</v>
      </c>
      <c r="B50882" t="s">
        <v>47826</v>
      </c>
    </row>
    <row r="50883" spans="1:2">
      <c r="A50883" s="1">
        <v>2080100502886</v>
      </c>
      <c r="B50883" t="s">
        <v>47827</v>
      </c>
    </row>
    <row r="50884" spans="1:2">
      <c r="A50884" s="1">
        <v>2080100502893</v>
      </c>
      <c r="B50884" t="s">
        <v>47828</v>
      </c>
    </row>
    <row r="50885" spans="1:2">
      <c r="A50885" s="1">
        <v>2080100502909</v>
      </c>
      <c r="B50885" t="s">
        <v>47829</v>
      </c>
    </row>
    <row r="50886" spans="1:2">
      <c r="A50886" s="1">
        <v>2080100502916</v>
      </c>
      <c r="B50886" t="s">
        <v>47830</v>
      </c>
    </row>
    <row r="50887" spans="1:2">
      <c r="A50887" s="1">
        <v>2080100502923</v>
      </c>
      <c r="B50887" t="s">
        <v>47831</v>
      </c>
    </row>
    <row r="50888" spans="1:2">
      <c r="A50888" s="1">
        <v>2080100502930</v>
      </c>
      <c r="B50888" t="s">
        <v>47832</v>
      </c>
    </row>
    <row r="50889" spans="1:2">
      <c r="A50889" s="1">
        <v>2080100502947</v>
      </c>
      <c r="B50889" t="s">
        <v>47833</v>
      </c>
    </row>
    <row r="50890" spans="1:2">
      <c r="A50890" s="1">
        <v>2080100502954</v>
      </c>
      <c r="B50890" t="s">
        <v>47834</v>
      </c>
    </row>
    <row r="50891" spans="1:2">
      <c r="A50891" s="1">
        <v>2080100502961</v>
      </c>
      <c r="B50891" t="s">
        <v>47835</v>
      </c>
    </row>
    <row r="50892" spans="1:2">
      <c r="A50892" s="1">
        <v>2080100502978</v>
      </c>
      <c r="B50892" t="s">
        <v>47836</v>
      </c>
    </row>
    <row r="50893" spans="1:2">
      <c r="A50893" s="1">
        <v>2080100502985</v>
      </c>
      <c r="B50893" t="s">
        <v>47837</v>
      </c>
    </row>
    <row r="50894" spans="1:2">
      <c r="A50894" s="1">
        <v>2080100502992</v>
      </c>
      <c r="B50894" t="s">
        <v>47838</v>
      </c>
    </row>
    <row r="50895" spans="1:2">
      <c r="A50895" s="1">
        <v>2080100503012</v>
      </c>
      <c r="B50895" t="s">
        <v>47839</v>
      </c>
    </row>
    <row r="50896" spans="1:2">
      <c r="A50896" s="1">
        <v>2080100503036</v>
      </c>
      <c r="B50896" t="s">
        <v>47840</v>
      </c>
    </row>
    <row r="50897" spans="1:2">
      <c r="A50897" s="1">
        <v>2080100503043</v>
      </c>
      <c r="B50897" t="s">
        <v>47841</v>
      </c>
    </row>
    <row r="50898" spans="1:2">
      <c r="A50898" s="1">
        <v>2080100503050</v>
      </c>
      <c r="B50898" t="s">
        <v>47842</v>
      </c>
    </row>
    <row r="50899" spans="1:2">
      <c r="A50899" s="1">
        <v>2080100503067</v>
      </c>
      <c r="B50899" t="s">
        <v>47843</v>
      </c>
    </row>
    <row r="50900" spans="1:2">
      <c r="A50900" s="1">
        <v>2080100503074</v>
      </c>
      <c r="B50900" t="s">
        <v>47844</v>
      </c>
    </row>
    <row r="50901" spans="1:2">
      <c r="A50901" s="1">
        <v>2080100503081</v>
      </c>
      <c r="B50901" t="s">
        <v>47845</v>
      </c>
    </row>
    <row r="50902" spans="1:2">
      <c r="A50902" s="1">
        <v>2080100503098</v>
      </c>
      <c r="B50902" t="s">
        <v>47846</v>
      </c>
    </row>
    <row r="50903" spans="1:2">
      <c r="A50903" s="1">
        <v>2080100503104</v>
      </c>
      <c r="B50903" t="s">
        <v>47847</v>
      </c>
    </row>
    <row r="50904" spans="1:2">
      <c r="A50904" s="1">
        <v>2080100503111</v>
      </c>
      <c r="B50904" t="s">
        <v>47848</v>
      </c>
    </row>
    <row r="50905" spans="1:2">
      <c r="A50905" s="1">
        <v>2080100503128</v>
      </c>
      <c r="B50905" t="s">
        <v>47849</v>
      </c>
    </row>
    <row r="50906" spans="1:2">
      <c r="A50906" s="1">
        <v>2080100503135</v>
      </c>
      <c r="B50906" t="s">
        <v>47850</v>
      </c>
    </row>
    <row r="50907" spans="1:2">
      <c r="A50907" s="1">
        <v>2080100503142</v>
      </c>
      <c r="B50907" t="s">
        <v>47851</v>
      </c>
    </row>
    <row r="50908" spans="1:2">
      <c r="A50908" s="1">
        <v>2080100503159</v>
      </c>
      <c r="B50908" t="s">
        <v>47852</v>
      </c>
    </row>
    <row r="50909" spans="1:2">
      <c r="A50909" s="1">
        <v>2080100503166</v>
      </c>
      <c r="B50909" t="s">
        <v>47853</v>
      </c>
    </row>
    <row r="50910" spans="1:2">
      <c r="A50910" s="1">
        <v>2080100503173</v>
      </c>
      <c r="B50910" t="s">
        <v>47854</v>
      </c>
    </row>
    <row r="50911" spans="1:2">
      <c r="A50911" s="1">
        <v>2080100503180</v>
      </c>
      <c r="B50911" t="s">
        <v>47855</v>
      </c>
    </row>
    <row r="50912" spans="1:2">
      <c r="A50912" s="1">
        <v>2080100503197</v>
      </c>
      <c r="B50912" t="s">
        <v>47856</v>
      </c>
    </row>
    <row r="50913" spans="1:2">
      <c r="A50913" s="1">
        <v>2080100503203</v>
      </c>
      <c r="B50913" t="s">
        <v>47857</v>
      </c>
    </row>
    <row r="50914" spans="1:2">
      <c r="A50914" s="1">
        <v>2080100503210</v>
      </c>
      <c r="B50914" t="s">
        <v>47858</v>
      </c>
    </row>
    <row r="50915" spans="1:2">
      <c r="A50915" s="1">
        <v>2080100503227</v>
      </c>
      <c r="B50915" t="s">
        <v>47859</v>
      </c>
    </row>
    <row r="50916" spans="1:2">
      <c r="A50916" s="1">
        <v>2080100503234</v>
      </c>
      <c r="B50916" t="s">
        <v>47860</v>
      </c>
    </row>
    <row r="50917" spans="1:2">
      <c r="A50917" s="1">
        <v>2080100503241</v>
      </c>
      <c r="B50917" t="s">
        <v>47861</v>
      </c>
    </row>
    <row r="50918" spans="1:2">
      <c r="A50918" s="1">
        <v>2080100503258</v>
      </c>
      <c r="B50918" t="s">
        <v>47862</v>
      </c>
    </row>
    <row r="50919" spans="1:2">
      <c r="A50919" s="1">
        <v>2080100503265</v>
      </c>
      <c r="B50919" t="s">
        <v>47863</v>
      </c>
    </row>
    <row r="50920" spans="1:2">
      <c r="A50920" s="1">
        <v>2080100503272</v>
      </c>
      <c r="B50920" t="s">
        <v>47864</v>
      </c>
    </row>
    <row r="50921" spans="1:2">
      <c r="A50921" s="1">
        <v>2080100503289</v>
      </c>
      <c r="B50921" t="s">
        <v>47865</v>
      </c>
    </row>
    <row r="50922" spans="1:2">
      <c r="A50922" s="1">
        <v>2080100503296</v>
      </c>
      <c r="B50922" t="s">
        <v>47866</v>
      </c>
    </row>
    <row r="50923" spans="1:2">
      <c r="A50923" s="1">
        <v>2080100503302</v>
      </c>
      <c r="B50923" t="s">
        <v>47867</v>
      </c>
    </row>
    <row r="50924" spans="1:2">
      <c r="A50924" s="1">
        <v>2080100503326</v>
      </c>
      <c r="B50924" t="s">
        <v>47868</v>
      </c>
    </row>
    <row r="50925" spans="1:2">
      <c r="A50925" s="1">
        <v>2080100503333</v>
      </c>
      <c r="B50925" t="s">
        <v>47869</v>
      </c>
    </row>
    <row r="50926" spans="1:2">
      <c r="A50926" s="1">
        <v>2080100503340</v>
      </c>
      <c r="B50926" t="s">
        <v>47870</v>
      </c>
    </row>
    <row r="50927" spans="1:2">
      <c r="A50927" s="1">
        <v>2080100503357</v>
      </c>
      <c r="B50927" t="s">
        <v>47871</v>
      </c>
    </row>
    <row r="50928" spans="1:2">
      <c r="A50928" s="1">
        <v>2080100503364</v>
      </c>
      <c r="B50928" t="s">
        <v>47872</v>
      </c>
    </row>
    <row r="50929" spans="1:2">
      <c r="A50929" s="1">
        <v>2080100503371</v>
      </c>
      <c r="B50929" t="s">
        <v>47873</v>
      </c>
    </row>
    <row r="50930" spans="1:2">
      <c r="A50930" s="1">
        <v>2080100503388</v>
      </c>
      <c r="B50930" t="s">
        <v>47874</v>
      </c>
    </row>
    <row r="50931" spans="1:2">
      <c r="A50931" s="1">
        <v>2080100503432</v>
      </c>
      <c r="B50931" t="s">
        <v>47875</v>
      </c>
    </row>
    <row r="50932" spans="1:2">
      <c r="A50932" s="1">
        <v>2080100503487</v>
      </c>
      <c r="B50932" t="s">
        <v>47876</v>
      </c>
    </row>
    <row r="50933" spans="1:2">
      <c r="A50933" s="1">
        <v>2080100503494</v>
      </c>
      <c r="B50933" t="s">
        <v>47877</v>
      </c>
    </row>
    <row r="50934" spans="1:2">
      <c r="A50934" s="1">
        <v>2080100503500</v>
      </c>
      <c r="B50934" t="s">
        <v>47878</v>
      </c>
    </row>
    <row r="50935" spans="1:2">
      <c r="A50935" s="1">
        <v>2080100503517</v>
      </c>
      <c r="B50935" t="s">
        <v>47879</v>
      </c>
    </row>
    <row r="50936" spans="1:2">
      <c r="A50936" s="1">
        <v>2080100503531</v>
      </c>
      <c r="B50936" t="s">
        <v>47880</v>
      </c>
    </row>
    <row r="50937" spans="1:2">
      <c r="A50937" s="1">
        <v>2080100503548</v>
      </c>
      <c r="B50937" t="s">
        <v>47881</v>
      </c>
    </row>
    <row r="50938" spans="1:2">
      <c r="A50938" s="1">
        <v>2080100503555</v>
      </c>
      <c r="B50938" t="s">
        <v>47882</v>
      </c>
    </row>
    <row r="50939" spans="1:2">
      <c r="A50939" s="1">
        <v>2080100503562</v>
      </c>
      <c r="B50939" t="s">
        <v>47883</v>
      </c>
    </row>
    <row r="50940" spans="1:2">
      <c r="A50940" s="1">
        <v>2080100503579</v>
      </c>
      <c r="B50940" t="s">
        <v>47884</v>
      </c>
    </row>
    <row r="50941" spans="1:2">
      <c r="A50941" s="1">
        <v>2080100503586</v>
      </c>
      <c r="B50941" t="s">
        <v>47885</v>
      </c>
    </row>
    <row r="50942" spans="1:2">
      <c r="A50942" s="1">
        <v>2080100503593</v>
      </c>
      <c r="B50942" t="s">
        <v>47886</v>
      </c>
    </row>
    <row r="50943" spans="1:2">
      <c r="A50943" s="1">
        <v>2080100503609</v>
      </c>
      <c r="B50943" t="s">
        <v>47887</v>
      </c>
    </row>
    <row r="50944" spans="1:2">
      <c r="A50944" s="1">
        <v>2080100503616</v>
      </c>
      <c r="B50944" t="s">
        <v>47888</v>
      </c>
    </row>
    <row r="50945" spans="1:2">
      <c r="A50945" s="1">
        <v>2080100503630</v>
      </c>
      <c r="B50945" t="s">
        <v>47889</v>
      </c>
    </row>
    <row r="50946" spans="1:2">
      <c r="A50946" s="1">
        <v>2080100503647</v>
      </c>
      <c r="B50946" t="s">
        <v>47890</v>
      </c>
    </row>
    <row r="50947" spans="1:2">
      <c r="A50947" s="1">
        <v>2080100503654</v>
      </c>
      <c r="B50947" t="s">
        <v>47891</v>
      </c>
    </row>
    <row r="50948" spans="1:2">
      <c r="A50948" s="1">
        <v>2080100503678</v>
      </c>
      <c r="B50948" t="s">
        <v>47892</v>
      </c>
    </row>
    <row r="50949" spans="1:2">
      <c r="A50949" s="1">
        <v>2080100503685</v>
      </c>
      <c r="B50949" t="s">
        <v>47893</v>
      </c>
    </row>
    <row r="50950" spans="1:2">
      <c r="A50950" s="1">
        <v>2080100503692</v>
      </c>
      <c r="B50950" t="s">
        <v>47894</v>
      </c>
    </row>
    <row r="50951" spans="1:2">
      <c r="A50951" s="1">
        <v>2080100503708</v>
      </c>
      <c r="B50951" t="s">
        <v>47895</v>
      </c>
    </row>
    <row r="50952" spans="1:2">
      <c r="A50952" s="1">
        <v>2080100503715</v>
      </c>
      <c r="B50952" t="s">
        <v>47896</v>
      </c>
    </row>
    <row r="50953" spans="1:2">
      <c r="A50953" s="1">
        <v>2080100503722</v>
      </c>
      <c r="B50953" t="s">
        <v>47897</v>
      </c>
    </row>
    <row r="50954" spans="1:2">
      <c r="A50954" s="1">
        <v>2080100503739</v>
      </c>
      <c r="B50954" t="s">
        <v>47898</v>
      </c>
    </row>
    <row r="50955" spans="1:2">
      <c r="A50955" s="1">
        <v>2080100503746</v>
      </c>
      <c r="B50955" t="s">
        <v>47899</v>
      </c>
    </row>
    <row r="50956" spans="1:2">
      <c r="A50956" s="1">
        <v>2080100503753</v>
      </c>
      <c r="B50956" t="s">
        <v>47900</v>
      </c>
    </row>
    <row r="50957" spans="1:2">
      <c r="A50957" s="1">
        <v>2080100503760</v>
      </c>
      <c r="B50957" t="s">
        <v>47901</v>
      </c>
    </row>
    <row r="50958" spans="1:2">
      <c r="A50958" s="1">
        <v>2080100503777</v>
      </c>
      <c r="B50958" t="s">
        <v>47902</v>
      </c>
    </row>
    <row r="50959" spans="1:2">
      <c r="A50959" s="1">
        <v>2080100503784</v>
      </c>
      <c r="B50959" t="s">
        <v>47903</v>
      </c>
    </row>
    <row r="50960" spans="1:2">
      <c r="A50960" s="1">
        <v>2080100503791</v>
      </c>
      <c r="B50960" t="s">
        <v>47904</v>
      </c>
    </row>
    <row r="50961" spans="1:2">
      <c r="A50961" s="1">
        <v>2080100503807</v>
      </c>
      <c r="B50961" t="s">
        <v>47905</v>
      </c>
    </row>
    <row r="50962" spans="1:2">
      <c r="A50962" s="1">
        <v>2080100503814</v>
      </c>
      <c r="B50962" t="s">
        <v>47906</v>
      </c>
    </row>
    <row r="50963" spans="1:2">
      <c r="A50963" s="1">
        <v>2080100503821</v>
      </c>
      <c r="B50963" t="s">
        <v>47907</v>
      </c>
    </row>
    <row r="50964" spans="1:2">
      <c r="A50964" s="1">
        <v>2080100503838</v>
      </c>
      <c r="B50964" t="s">
        <v>47908</v>
      </c>
    </row>
    <row r="50965" spans="1:2">
      <c r="A50965" s="1">
        <v>2080100503845</v>
      </c>
      <c r="B50965" t="s">
        <v>47909</v>
      </c>
    </row>
    <row r="50966" spans="1:2">
      <c r="A50966" s="1">
        <v>2080100503852</v>
      </c>
      <c r="B50966" t="s">
        <v>47910</v>
      </c>
    </row>
    <row r="50967" spans="1:2">
      <c r="A50967" s="1">
        <v>2080100503869</v>
      </c>
      <c r="B50967" t="s">
        <v>47911</v>
      </c>
    </row>
    <row r="50968" spans="1:2">
      <c r="A50968" s="1">
        <v>2080100503876</v>
      </c>
      <c r="B50968" t="s">
        <v>47912</v>
      </c>
    </row>
    <row r="50969" spans="1:2">
      <c r="A50969" s="1">
        <v>2080100503883</v>
      </c>
      <c r="B50969" t="s">
        <v>47913</v>
      </c>
    </row>
    <row r="50970" spans="1:2">
      <c r="A50970" s="1">
        <v>2080100503890</v>
      </c>
      <c r="B50970" t="s">
        <v>47914</v>
      </c>
    </row>
    <row r="50971" spans="1:2">
      <c r="A50971" s="1">
        <v>2080100503906</v>
      </c>
      <c r="B50971" t="s">
        <v>47915</v>
      </c>
    </row>
    <row r="50972" spans="1:2">
      <c r="A50972" s="1">
        <v>2080100503913</v>
      </c>
      <c r="B50972" t="s">
        <v>47916</v>
      </c>
    </row>
    <row r="50973" spans="1:2">
      <c r="A50973" s="1">
        <v>2080100503920</v>
      </c>
      <c r="B50973" t="s">
        <v>47917</v>
      </c>
    </row>
    <row r="50974" spans="1:2">
      <c r="A50974" s="1">
        <v>2080100503937</v>
      </c>
      <c r="B50974" t="s">
        <v>47918</v>
      </c>
    </row>
    <row r="50975" spans="1:2">
      <c r="A50975" s="1">
        <v>2080100503944</v>
      </c>
      <c r="B50975" t="s">
        <v>47919</v>
      </c>
    </row>
    <row r="50976" spans="1:2">
      <c r="A50976" s="1">
        <v>2080100503975</v>
      </c>
      <c r="B50976" t="s">
        <v>47920</v>
      </c>
    </row>
    <row r="50977" spans="1:2">
      <c r="A50977" s="1">
        <v>2080100503982</v>
      </c>
      <c r="B50977" t="s">
        <v>47921</v>
      </c>
    </row>
    <row r="50978" spans="1:2">
      <c r="A50978" s="1">
        <v>2080100503999</v>
      </c>
      <c r="B50978" t="s">
        <v>47922</v>
      </c>
    </row>
    <row r="50979" spans="1:2">
      <c r="A50979" s="1">
        <v>2080100504002</v>
      </c>
      <c r="B50979" t="s">
        <v>47923</v>
      </c>
    </row>
    <row r="50980" spans="1:2">
      <c r="A50980" s="1">
        <v>2080100504019</v>
      </c>
      <c r="B50980" t="s">
        <v>47924</v>
      </c>
    </row>
    <row r="50981" spans="1:2">
      <c r="A50981" s="1">
        <v>2080100504026</v>
      </c>
      <c r="B50981" t="s">
        <v>47925</v>
      </c>
    </row>
    <row r="50982" spans="1:2">
      <c r="A50982" s="1">
        <v>2080100504033</v>
      </c>
      <c r="B50982" t="s">
        <v>47926</v>
      </c>
    </row>
    <row r="50983" spans="1:2">
      <c r="A50983" s="1">
        <v>2080100504040</v>
      </c>
      <c r="B50983" t="s">
        <v>47927</v>
      </c>
    </row>
    <row r="50984" spans="1:2">
      <c r="A50984" s="1">
        <v>2080100504057</v>
      </c>
      <c r="B50984" t="s">
        <v>47928</v>
      </c>
    </row>
    <row r="50985" spans="1:2">
      <c r="A50985" s="1">
        <v>2080100504064</v>
      </c>
      <c r="B50985" t="s">
        <v>47929</v>
      </c>
    </row>
    <row r="50986" spans="1:2">
      <c r="A50986" s="1">
        <v>2080100504071</v>
      </c>
      <c r="B50986" t="s">
        <v>43773</v>
      </c>
    </row>
    <row r="50987" spans="1:2">
      <c r="A50987" s="1">
        <v>2080100504088</v>
      </c>
      <c r="B50987" t="s">
        <v>47930</v>
      </c>
    </row>
    <row r="50988" spans="1:2">
      <c r="A50988" s="1">
        <v>2080100504095</v>
      </c>
      <c r="B50988" t="s">
        <v>47931</v>
      </c>
    </row>
    <row r="50989" spans="1:2">
      <c r="A50989" s="1">
        <v>2080100504132</v>
      </c>
      <c r="B50989" t="s">
        <v>47932</v>
      </c>
    </row>
    <row r="50990" spans="1:2">
      <c r="A50990" s="1">
        <v>2080100504149</v>
      </c>
      <c r="B50990" t="s">
        <v>47933</v>
      </c>
    </row>
    <row r="50991" spans="1:2">
      <c r="A50991" s="1">
        <v>2080100504156</v>
      </c>
      <c r="B50991" t="s">
        <v>47934</v>
      </c>
    </row>
    <row r="50992" spans="1:2">
      <c r="A50992" s="1">
        <v>2080100504163</v>
      </c>
      <c r="B50992" t="s">
        <v>47935</v>
      </c>
    </row>
    <row r="50993" spans="1:2">
      <c r="A50993" s="1">
        <v>2080100504187</v>
      </c>
      <c r="B50993" t="s">
        <v>47936</v>
      </c>
    </row>
    <row r="50994" spans="1:2">
      <c r="A50994" s="1">
        <v>2080100504194</v>
      </c>
      <c r="B50994" t="s">
        <v>47937</v>
      </c>
    </row>
    <row r="50995" spans="1:2">
      <c r="A50995" s="1">
        <v>2080100504200</v>
      </c>
      <c r="B50995" t="s">
        <v>47938</v>
      </c>
    </row>
    <row r="50996" spans="1:2">
      <c r="A50996" s="1">
        <v>2080100504217</v>
      </c>
      <c r="B50996" t="s">
        <v>47939</v>
      </c>
    </row>
    <row r="50997" spans="1:2">
      <c r="A50997" s="1">
        <v>2080100504224</v>
      </c>
      <c r="B50997" t="s">
        <v>47940</v>
      </c>
    </row>
    <row r="50998" spans="1:2">
      <c r="A50998" s="1">
        <v>2080100504231</v>
      </c>
      <c r="B50998" t="s">
        <v>47941</v>
      </c>
    </row>
    <row r="50999" spans="1:2">
      <c r="A50999" s="1">
        <v>2080100504248</v>
      </c>
      <c r="B50999" t="s">
        <v>47942</v>
      </c>
    </row>
    <row r="51000" spans="1:2">
      <c r="A51000" s="1">
        <v>2080100504255</v>
      </c>
      <c r="B51000" t="s">
        <v>47943</v>
      </c>
    </row>
    <row r="51001" spans="1:2">
      <c r="A51001" s="1">
        <v>2080100504262</v>
      </c>
      <c r="B51001" t="s">
        <v>47944</v>
      </c>
    </row>
    <row r="51002" spans="1:2">
      <c r="A51002" s="1">
        <v>2080100504279</v>
      </c>
      <c r="B51002" t="s">
        <v>47945</v>
      </c>
    </row>
    <row r="51003" spans="1:2">
      <c r="A51003" s="1">
        <v>2080100504286</v>
      </c>
      <c r="B51003" t="s">
        <v>47946</v>
      </c>
    </row>
    <row r="51004" spans="1:2">
      <c r="A51004" s="1">
        <v>2080100504293</v>
      </c>
      <c r="B51004" t="s">
        <v>47947</v>
      </c>
    </row>
    <row r="51005" spans="1:2">
      <c r="A51005" s="1">
        <v>2080100504309</v>
      </c>
      <c r="B51005" t="s">
        <v>47948</v>
      </c>
    </row>
    <row r="51006" spans="1:2">
      <c r="A51006" s="1">
        <v>2080100504316</v>
      </c>
      <c r="B51006" t="s">
        <v>47949</v>
      </c>
    </row>
    <row r="51007" spans="1:2">
      <c r="A51007" s="1">
        <v>2080100504323</v>
      </c>
      <c r="B51007" t="s">
        <v>47950</v>
      </c>
    </row>
    <row r="51008" spans="1:2">
      <c r="A51008" s="1">
        <v>2080100504330</v>
      </c>
      <c r="B51008" t="s">
        <v>47951</v>
      </c>
    </row>
    <row r="51009" spans="1:2">
      <c r="A51009" s="1">
        <v>2080100504347</v>
      </c>
      <c r="B51009" t="s">
        <v>47952</v>
      </c>
    </row>
    <row r="51010" spans="1:2">
      <c r="A51010" s="1">
        <v>2080100504354</v>
      </c>
      <c r="B51010" t="s">
        <v>47953</v>
      </c>
    </row>
    <row r="51011" spans="1:2">
      <c r="A51011" s="1">
        <v>2080100504361</v>
      </c>
      <c r="B51011" t="s">
        <v>47954</v>
      </c>
    </row>
    <row r="51012" spans="1:2">
      <c r="A51012" s="1">
        <v>2080100504378</v>
      </c>
      <c r="B51012" t="s">
        <v>47955</v>
      </c>
    </row>
    <row r="51013" spans="1:2">
      <c r="A51013" s="1">
        <v>2080100504385</v>
      </c>
      <c r="B51013" t="s">
        <v>47956</v>
      </c>
    </row>
    <row r="51014" spans="1:2">
      <c r="A51014" s="1">
        <v>2080100504392</v>
      </c>
      <c r="B51014" t="s">
        <v>47957</v>
      </c>
    </row>
    <row r="51015" spans="1:2">
      <c r="A51015" s="1">
        <v>2080100504408</v>
      </c>
      <c r="B51015" t="s">
        <v>47958</v>
      </c>
    </row>
    <row r="51016" spans="1:2">
      <c r="A51016" s="1">
        <v>2080100504415</v>
      </c>
      <c r="B51016" t="s">
        <v>47959</v>
      </c>
    </row>
    <row r="51017" spans="1:2">
      <c r="A51017" s="1">
        <v>2080100504422</v>
      </c>
      <c r="B51017" t="s">
        <v>47960</v>
      </c>
    </row>
    <row r="51018" spans="1:2">
      <c r="A51018" s="1">
        <v>2080100504439</v>
      </c>
      <c r="B51018" t="s">
        <v>47961</v>
      </c>
    </row>
    <row r="51019" spans="1:2">
      <c r="A51019" s="1">
        <v>2080100504446</v>
      </c>
      <c r="B51019" t="s">
        <v>47962</v>
      </c>
    </row>
    <row r="51020" spans="1:2">
      <c r="A51020" s="1">
        <v>2080100504453</v>
      </c>
      <c r="B51020" t="s">
        <v>47963</v>
      </c>
    </row>
    <row r="51021" spans="1:2">
      <c r="A51021" s="1">
        <v>2080100504460</v>
      </c>
      <c r="B51021" t="s">
        <v>47964</v>
      </c>
    </row>
    <row r="51022" spans="1:2">
      <c r="A51022" s="1">
        <v>2080100504477</v>
      </c>
      <c r="B51022" t="s">
        <v>47965</v>
      </c>
    </row>
    <row r="51023" spans="1:2">
      <c r="A51023" s="1">
        <v>2080100504484</v>
      </c>
      <c r="B51023" t="s">
        <v>47966</v>
      </c>
    </row>
    <row r="51024" spans="1:2">
      <c r="A51024" s="1">
        <v>2080100504491</v>
      </c>
      <c r="B51024" t="s">
        <v>47967</v>
      </c>
    </row>
    <row r="51025" spans="1:2">
      <c r="A51025" s="1">
        <v>2080100504507</v>
      </c>
      <c r="B51025" t="s">
        <v>47968</v>
      </c>
    </row>
    <row r="51026" spans="1:2">
      <c r="A51026" s="1">
        <v>2080100504514</v>
      </c>
      <c r="B51026" t="s">
        <v>47969</v>
      </c>
    </row>
    <row r="51027" spans="1:2">
      <c r="A51027" s="1">
        <v>2080100504521</v>
      </c>
      <c r="B51027" t="s">
        <v>47970</v>
      </c>
    </row>
    <row r="51028" spans="1:2">
      <c r="A51028" s="1">
        <v>2080100504552</v>
      </c>
      <c r="B51028" t="s">
        <v>47971</v>
      </c>
    </row>
    <row r="51029" spans="1:2">
      <c r="A51029" s="1">
        <v>2080100504644</v>
      </c>
      <c r="B51029" t="s">
        <v>47972</v>
      </c>
    </row>
    <row r="51030" spans="1:2">
      <c r="A51030" s="1">
        <v>2080100504668</v>
      </c>
      <c r="B51030" t="s">
        <v>47973</v>
      </c>
    </row>
    <row r="51031" spans="1:2">
      <c r="A51031" s="1">
        <v>2080100504699</v>
      </c>
      <c r="B51031" t="s">
        <v>47974</v>
      </c>
    </row>
    <row r="51032" spans="1:2">
      <c r="A51032" s="1">
        <v>2080100504705</v>
      </c>
      <c r="B51032" t="s">
        <v>47975</v>
      </c>
    </row>
    <row r="51033" spans="1:2">
      <c r="A51033" s="1">
        <v>2080100504774</v>
      </c>
      <c r="B51033" t="s">
        <v>47976</v>
      </c>
    </row>
    <row r="51034" spans="1:2">
      <c r="A51034" s="1">
        <v>2080100504781</v>
      </c>
      <c r="B51034" t="s">
        <v>47977</v>
      </c>
    </row>
    <row r="51035" spans="1:2">
      <c r="A51035" s="1">
        <v>2080100504804</v>
      </c>
      <c r="B51035" t="s">
        <v>47978</v>
      </c>
    </row>
    <row r="51036" spans="1:2">
      <c r="A51036" s="1">
        <v>2080100504811</v>
      </c>
      <c r="B51036" t="s">
        <v>47979</v>
      </c>
    </row>
    <row r="51037" spans="1:2">
      <c r="A51037" s="1">
        <v>2080100504835</v>
      </c>
      <c r="B51037" t="s">
        <v>47980</v>
      </c>
    </row>
    <row r="51038" spans="1:2">
      <c r="A51038" s="1">
        <v>2080100504842</v>
      </c>
      <c r="B51038" t="s">
        <v>47981</v>
      </c>
    </row>
    <row r="51039" spans="1:2">
      <c r="A51039" s="1">
        <v>2080100504859</v>
      </c>
      <c r="B51039" t="s">
        <v>47982</v>
      </c>
    </row>
    <row r="51040" spans="1:2">
      <c r="A51040" s="1">
        <v>2080100504866</v>
      </c>
      <c r="B51040" t="s">
        <v>47983</v>
      </c>
    </row>
    <row r="51041" spans="1:2">
      <c r="A51041" s="1">
        <v>2080100504873</v>
      </c>
      <c r="B51041" t="s">
        <v>47984</v>
      </c>
    </row>
    <row r="51042" spans="1:2">
      <c r="A51042" s="1">
        <v>2080100504897</v>
      </c>
      <c r="B51042" t="s">
        <v>47985</v>
      </c>
    </row>
    <row r="51043" spans="1:2">
      <c r="A51043" s="1">
        <v>2080100504903</v>
      </c>
      <c r="B51043" t="s">
        <v>47986</v>
      </c>
    </row>
    <row r="51044" spans="1:2">
      <c r="A51044" s="1">
        <v>2080100504910</v>
      </c>
      <c r="B51044" t="s">
        <v>47987</v>
      </c>
    </row>
    <row r="51045" spans="1:2">
      <c r="A51045" s="1">
        <v>2080100504927</v>
      </c>
      <c r="B51045" t="s">
        <v>47988</v>
      </c>
    </row>
    <row r="51046" spans="1:2">
      <c r="A51046" s="1">
        <v>2080100504934</v>
      </c>
      <c r="B51046" t="s">
        <v>47989</v>
      </c>
    </row>
    <row r="51047" spans="1:2">
      <c r="A51047" s="1">
        <v>2080100504941</v>
      </c>
      <c r="B51047" t="s">
        <v>47990</v>
      </c>
    </row>
    <row r="51048" spans="1:2">
      <c r="A51048" s="1">
        <v>2080100504958</v>
      </c>
      <c r="B51048" t="s">
        <v>47991</v>
      </c>
    </row>
    <row r="51049" spans="1:2">
      <c r="A51049" s="1">
        <v>2080100505023</v>
      </c>
      <c r="B51049" t="s">
        <v>47992</v>
      </c>
    </row>
    <row r="51050" spans="1:2">
      <c r="A51050" s="1">
        <v>2080100505047</v>
      </c>
      <c r="B51050" t="s">
        <v>47993</v>
      </c>
    </row>
    <row r="51051" spans="1:2">
      <c r="A51051" s="1">
        <v>2080100505054</v>
      </c>
      <c r="B51051" t="s">
        <v>47994</v>
      </c>
    </row>
    <row r="51052" spans="1:2">
      <c r="A51052" s="1">
        <v>2080100505061</v>
      </c>
      <c r="B51052" t="s">
        <v>47995</v>
      </c>
    </row>
    <row r="51053" spans="1:2">
      <c r="A51053" s="1">
        <v>2080100505078</v>
      </c>
      <c r="B51053" t="s">
        <v>47996</v>
      </c>
    </row>
    <row r="51054" spans="1:2">
      <c r="A51054" s="1">
        <v>2080100505085</v>
      </c>
      <c r="B51054" t="s">
        <v>47997</v>
      </c>
    </row>
    <row r="51055" spans="1:2">
      <c r="A51055" s="1">
        <v>2080100505108</v>
      </c>
      <c r="B51055" t="s">
        <v>47998</v>
      </c>
    </row>
    <row r="51056" spans="1:2">
      <c r="A51056" s="1">
        <v>2080100505115</v>
      </c>
      <c r="B51056" t="s">
        <v>47999</v>
      </c>
    </row>
    <row r="51057" spans="1:2">
      <c r="A51057" s="1">
        <v>2080100505122</v>
      </c>
      <c r="B51057" t="s">
        <v>48000</v>
      </c>
    </row>
    <row r="51058" spans="1:2">
      <c r="A51058" s="1">
        <v>2080100505146</v>
      </c>
      <c r="B51058" t="s">
        <v>48001</v>
      </c>
    </row>
    <row r="51059" spans="1:2">
      <c r="A51059" s="1">
        <v>2080100505177</v>
      </c>
      <c r="B51059" t="s">
        <v>48002</v>
      </c>
    </row>
    <row r="51060" spans="1:2">
      <c r="A51060" s="1">
        <v>2080100505191</v>
      </c>
      <c r="B51060" t="s">
        <v>48003</v>
      </c>
    </row>
    <row r="51061" spans="1:2">
      <c r="A51061" s="1">
        <v>2080100505320</v>
      </c>
      <c r="B51061" t="s">
        <v>48004</v>
      </c>
    </row>
    <row r="51062" spans="1:2">
      <c r="A51062" s="1">
        <v>2080100505337</v>
      </c>
      <c r="B51062" t="s">
        <v>48005</v>
      </c>
    </row>
    <row r="51063" spans="1:2">
      <c r="A51063" s="1">
        <v>2080100505344</v>
      </c>
      <c r="B51063" t="s">
        <v>48006</v>
      </c>
    </row>
    <row r="51064" spans="1:2">
      <c r="A51064" s="1">
        <v>2080100505351</v>
      </c>
      <c r="B51064" t="s">
        <v>48007</v>
      </c>
    </row>
    <row r="51065" spans="1:2">
      <c r="A51065" s="1">
        <v>2080100505368</v>
      </c>
      <c r="B51065" t="s">
        <v>48008</v>
      </c>
    </row>
    <row r="51066" spans="1:2">
      <c r="A51066" s="1">
        <v>2080100505375</v>
      </c>
      <c r="B51066" t="s">
        <v>48009</v>
      </c>
    </row>
    <row r="51067" spans="1:2">
      <c r="A51067" s="1">
        <v>2080100505399</v>
      </c>
      <c r="B51067" t="s">
        <v>48010</v>
      </c>
    </row>
    <row r="51068" spans="1:2">
      <c r="A51068" s="1">
        <v>2080100505405</v>
      </c>
      <c r="B51068" t="s">
        <v>48011</v>
      </c>
    </row>
    <row r="51069" spans="1:2">
      <c r="A51069" s="1">
        <v>2080100505412</v>
      </c>
      <c r="B51069" t="s">
        <v>48012</v>
      </c>
    </row>
    <row r="51070" spans="1:2">
      <c r="A51070" s="1">
        <v>2080100505429</v>
      </c>
      <c r="B51070" t="s">
        <v>48013</v>
      </c>
    </row>
    <row r="51071" spans="1:2">
      <c r="A51071" s="1">
        <v>2080100505436</v>
      </c>
      <c r="B51071" t="s">
        <v>48014</v>
      </c>
    </row>
    <row r="51072" spans="1:2">
      <c r="A51072" s="1">
        <v>2080100505443</v>
      </c>
      <c r="B51072" t="s">
        <v>48015</v>
      </c>
    </row>
    <row r="51073" spans="1:2">
      <c r="A51073" s="1">
        <v>2080100505450</v>
      </c>
      <c r="B51073" t="s">
        <v>48016</v>
      </c>
    </row>
    <row r="51074" spans="1:2">
      <c r="A51074" s="1">
        <v>2080100505467</v>
      </c>
      <c r="B51074" t="s">
        <v>48017</v>
      </c>
    </row>
    <row r="51075" spans="1:2">
      <c r="A51075" s="1">
        <v>2080100505481</v>
      </c>
      <c r="B51075" t="s">
        <v>48018</v>
      </c>
    </row>
    <row r="51076" spans="1:2">
      <c r="A51076" s="1">
        <v>2080100505498</v>
      </c>
      <c r="B51076" t="s">
        <v>48019</v>
      </c>
    </row>
    <row r="51077" spans="1:2">
      <c r="A51077" s="1">
        <v>2080100505504</v>
      </c>
      <c r="B51077" t="s">
        <v>48020</v>
      </c>
    </row>
    <row r="51078" spans="1:2">
      <c r="A51078" s="1">
        <v>2080100505528</v>
      </c>
      <c r="B51078" t="s">
        <v>48021</v>
      </c>
    </row>
    <row r="51079" spans="1:2">
      <c r="A51079" s="1">
        <v>2080100505672</v>
      </c>
      <c r="B51079" t="s">
        <v>48022</v>
      </c>
    </row>
    <row r="51080" spans="1:2">
      <c r="A51080" s="1">
        <v>2080100505689</v>
      </c>
      <c r="B51080" t="s">
        <v>48023</v>
      </c>
    </row>
    <row r="51081" spans="1:2">
      <c r="A51081" s="1">
        <v>2080100505696</v>
      </c>
      <c r="B51081" t="s">
        <v>48024</v>
      </c>
    </row>
    <row r="51082" spans="1:2">
      <c r="A51082" s="1">
        <v>2080100505702</v>
      </c>
      <c r="B51082" t="s">
        <v>48025</v>
      </c>
    </row>
    <row r="51083" spans="1:2">
      <c r="A51083" s="1">
        <v>2080100505788</v>
      </c>
      <c r="B51083" t="s">
        <v>48026</v>
      </c>
    </row>
    <row r="51084" spans="1:2">
      <c r="A51084" s="1">
        <v>2080100505795</v>
      </c>
      <c r="B51084" t="s">
        <v>48027</v>
      </c>
    </row>
    <row r="51085" spans="1:2">
      <c r="A51085" s="1">
        <v>2080100505863</v>
      </c>
      <c r="B51085" t="s">
        <v>48028</v>
      </c>
    </row>
    <row r="51086" spans="1:2">
      <c r="A51086" s="1">
        <v>2080100505870</v>
      </c>
      <c r="B51086" t="s">
        <v>48029</v>
      </c>
    </row>
    <row r="51087" spans="1:2">
      <c r="A51087" s="1">
        <v>2080100505887</v>
      </c>
      <c r="B51087" t="s">
        <v>48030</v>
      </c>
    </row>
    <row r="51088" spans="1:2">
      <c r="A51088" s="1">
        <v>2080100505900</v>
      </c>
      <c r="B51088" t="s">
        <v>48031</v>
      </c>
    </row>
    <row r="51089" spans="1:2">
      <c r="A51089" s="1">
        <v>2080100505924</v>
      </c>
      <c r="B51089" t="s">
        <v>48032</v>
      </c>
    </row>
    <row r="51090" spans="1:2">
      <c r="A51090" s="1">
        <v>2080100505931</v>
      </c>
      <c r="B51090" t="s">
        <v>48033</v>
      </c>
    </row>
    <row r="51091" spans="1:2">
      <c r="A51091" s="1">
        <v>2080100505948</v>
      </c>
      <c r="B51091" t="s">
        <v>48034</v>
      </c>
    </row>
    <row r="51092" spans="1:2">
      <c r="A51092" s="1">
        <v>2080100505955</v>
      </c>
      <c r="B51092" t="s">
        <v>48035</v>
      </c>
    </row>
    <row r="51093" spans="1:2">
      <c r="A51093" s="1">
        <v>2080100505962</v>
      </c>
      <c r="B51093" t="s">
        <v>48036</v>
      </c>
    </row>
    <row r="51094" spans="1:2">
      <c r="A51094" s="1">
        <v>2080100505979</v>
      </c>
      <c r="B51094" t="s">
        <v>48037</v>
      </c>
    </row>
    <row r="51095" spans="1:2">
      <c r="A51095" s="1">
        <v>2080100505993</v>
      </c>
      <c r="B51095" t="s">
        <v>48038</v>
      </c>
    </row>
    <row r="51096" spans="1:2">
      <c r="A51096" s="1">
        <v>2080100506006</v>
      </c>
      <c r="B51096" t="s">
        <v>48039</v>
      </c>
    </row>
    <row r="51097" spans="1:2">
      <c r="A51097" s="1">
        <v>2080100506013</v>
      </c>
      <c r="B51097" t="s">
        <v>48040</v>
      </c>
    </row>
    <row r="51098" spans="1:2">
      <c r="A51098" s="1">
        <v>2080100506020</v>
      </c>
      <c r="B51098" t="s">
        <v>48041</v>
      </c>
    </row>
    <row r="51099" spans="1:2">
      <c r="A51099" s="1">
        <v>2080100506037</v>
      </c>
      <c r="B51099" t="s">
        <v>48042</v>
      </c>
    </row>
    <row r="51100" spans="1:2">
      <c r="A51100" s="1">
        <v>2080100506044</v>
      </c>
      <c r="B51100" t="s">
        <v>48043</v>
      </c>
    </row>
    <row r="51101" spans="1:2">
      <c r="A51101" s="1">
        <v>2080100506051</v>
      </c>
      <c r="B51101" t="s">
        <v>48044</v>
      </c>
    </row>
    <row r="51102" spans="1:2">
      <c r="A51102" s="1">
        <v>2080100506068</v>
      </c>
      <c r="B51102" t="s">
        <v>48045</v>
      </c>
    </row>
    <row r="51103" spans="1:2">
      <c r="A51103" s="1">
        <v>2080100506075</v>
      </c>
      <c r="B51103" t="s">
        <v>48046</v>
      </c>
    </row>
    <row r="51104" spans="1:2">
      <c r="A51104" s="1">
        <v>2080100506082</v>
      </c>
      <c r="B51104" t="s">
        <v>48047</v>
      </c>
    </row>
    <row r="51105" spans="1:2">
      <c r="A51105" s="1">
        <v>2080100506099</v>
      </c>
      <c r="B51105" t="s">
        <v>48048</v>
      </c>
    </row>
    <row r="51106" spans="1:2">
      <c r="A51106" s="1">
        <v>2080100506105</v>
      </c>
      <c r="B51106" t="s">
        <v>48049</v>
      </c>
    </row>
    <row r="51107" spans="1:2">
      <c r="A51107" s="1">
        <v>2080100506112</v>
      </c>
      <c r="B51107" t="s">
        <v>48050</v>
      </c>
    </row>
    <row r="51108" spans="1:2">
      <c r="A51108" s="1">
        <v>2080100506129</v>
      </c>
      <c r="B51108" t="e">
        <f>+CBK-GLASS SHELF DANZE DZ-B8ZCN0CP</f>
        <v>#NAME?</v>
      </c>
    </row>
    <row r="51109" spans="1:2">
      <c r="A51109" s="1">
        <v>2080100506136</v>
      </c>
      <c r="B51109" t="s">
        <v>48051</v>
      </c>
    </row>
    <row r="51110" spans="1:2">
      <c r="A51110" s="1">
        <v>2080100506143</v>
      </c>
      <c r="B51110" t="s">
        <v>48052</v>
      </c>
    </row>
    <row r="51111" spans="1:2">
      <c r="A51111" s="1">
        <v>2080100506150</v>
      </c>
      <c r="B51111" t="s">
        <v>48053</v>
      </c>
    </row>
    <row r="51112" spans="1:2">
      <c r="A51112" s="1">
        <v>2080100506167</v>
      </c>
      <c r="B51112" t="s">
        <v>48054</v>
      </c>
    </row>
    <row r="51113" spans="1:2">
      <c r="A51113" s="1">
        <v>2080100506181</v>
      </c>
      <c r="B51113" t="s">
        <v>48055</v>
      </c>
    </row>
    <row r="51114" spans="1:2">
      <c r="A51114" s="1">
        <v>2080100506204</v>
      </c>
      <c r="B51114" t="s">
        <v>48056</v>
      </c>
    </row>
    <row r="51115" spans="1:2">
      <c r="A51115" s="1">
        <v>2080100506211</v>
      </c>
      <c r="B51115" t="s">
        <v>48057</v>
      </c>
    </row>
    <row r="51116" spans="1:2">
      <c r="A51116" s="1">
        <v>2080100506228</v>
      </c>
      <c r="B51116" t="s">
        <v>48058</v>
      </c>
    </row>
    <row r="51117" spans="1:2">
      <c r="A51117" s="1">
        <v>2080100506235</v>
      </c>
      <c r="B51117" t="s">
        <v>48059</v>
      </c>
    </row>
    <row r="51118" spans="1:2">
      <c r="A51118" s="1">
        <v>2080100506242</v>
      </c>
      <c r="B51118" t="s">
        <v>48060</v>
      </c>
    </row>
    <row r="51119" spans="1:2">
      <c r="A51119" s="1">
        <v>2080100506259</v>
      </c>
      <c r="B51119" t="s">
        <v>48061</v>
      </c>
    </row>
    <row r="51120" spans="1:2">
      <c r="A51120" s="1">
        <v>2080100506266</v>
      </c>
      <c r="B51120" t="s">
        <v>48062</v>
      </c>
    </row>
    <row r="51121" spans="1:2">
      <c r="A51121" s="1">
        <v>2080100506273</v>
      </c>
      <c r="B51121" t="s">
        <v>48063</v>
      </c>
    </row>
    <row r="51122" spans="1:2">
      <c r="A51122" s="1">
        <v>2080100506297</v>
      </c>
      <c r="B51122" t="s">
        <v>48064</v>
      </c>
    </row>
    <row r="51123" spans="1:2">
      <c r="A51123" s="1">
        <v>2080100506334</v>
      </c>
      <c r="B51123" t="s">
        <v>48065</v>
      </c>
    </row>
    <row r="51124" spans="1:2">
      <c r="A51124" s="1">
        <v>2080100506341</v>
      </c>
      <c r="B51124" t="s">
        <v>48066</v>
      </c>
    </row>
    <row r="51125" spans="1:2">
      <c r="A51125" s="1">
        <v>2080100506358</v>
      </c>
      <c r="B51125" t="s">
        <v>48067</v>
      </c>
    </row>
    <row r="51126" spans="1:2">
      <c r="A51126" s="1">
        <v>2080100506365</v>
      </c>
      <c r="B51126" t="s">
        <v>48068</v>
      </c>
    </row>
    <row r="51127" spans="1:2">
      <c r="A51127" s="1">
        <v>2080100506426</v>
      </c>
      <c r="B51127" t="s">
        <v>48069</v>
      </c>
    </row>
    <row r="51128" spans="1:2">
      <c r="A51128" s="1">
        <v>2080100506433</v>
      </c>
      <c r="B51128" t="s">
        <v>48070</v>
      </c>
    </row>
    <row r="51129" spans="1:2">
      <c r="A51129" s="1">
        <v>2080100506440</v>
      </c>
      <c r="B51129" t="s">
        <v>48071</v>
      </c>
    </row>
    <row r="51130" spans="1:2">
      <c r="A51130" s="1">
        <v>2080100506457</v>
      </c>
      <c r="B51130" t="s">
        <v>48072</v>
      </c>
    </row>
    <row r="51131" spans="1:2">
      <c r="A51131" s="1">
        <v>2080100506464</v>
      </c>
      <c r="B51131" t="s">
        <v>48073</v>
      </c>
    </row>
    <row r="51132" spans="1:2">
      <c r="A51132" s="1">
        <v>2080100506471</v>
      </c>
      <c r="B51132" t="s">
        <v>48074</v>
      </c>
    </row>
    <row r="51133" spans="1:2">
      <c r="A51133" s="1">
        <v>2080100506488</v>
      </c>
      <c r="B51133" t="s">
        <v>48075</v>
      </c>
    </row>
    <row r="51134" spans="1:2">
      <c r="A51134" s="1">
        <v>2080100506495</v>
      </c>
      <c r="B51134" t="s">
        <v>48076</v>
      </c>
    </row>
    <row r="51135" spans="1:2">
      <c r="A51135" s="1">
        <v>2080100506501</v>
      </c>
      <c r="B51135" t="s">
        <v>48077</v>
      </c>
    </row>
    <row r="51136" spans="1:2">
      <c r="A51136" s="1">
        <v>2080100506518</v>
      </c>
      <c r="B51136" t="s">
        <v>48078</v>
      </c>
    </row>
    <row r="51137" spans="1:2">
      <c r="A51137" s="1">
        <v>2080100506525</v>
      </c>
      <c r="B51137" t="s">
        <v>48079</v>
      </c>
    </row>
    <row r="51138" spans="1:2">
      <c r="A51138" s="1">
        <v>2080100506532</v>
      </c>
      <c r="B51138" t="s">
        <v>48080</v>
      </c>
    </row>
    <row r="51139" spans="1:2">
      <c r="A51139" s="1">
        <v>2080100506549</v>
      </c>
      <c r="B51139" t="s">
        <v>48081</v>
      </c>
    </row>
    <row r="51140" spans="1:2">
      <c r="A51140" s="1">
        <v>2080100506556</v>
      </c>
      <c r="B51140" t="s">
        <v>48082</v>
      </c>
    </row>
    <row r="51141" spans="1:2">
      <c r="A51141" s="1">
        <v>2080100506563</v>
      </c>
      <c r="B51141" t="s">
        <v>48083</v>
      </c>
    </row>
    <row r="51142" spans="1:2">
      <c r="A51142" s="1">
        <v>2080100506570</v>
      </c>
      <c r="B51142" t="s">
        <v>48084</v>
      </c>
    </row>
    <row r="51143" spans="1:2">
      <c r="A51143" s="1">
        <v>2080100506587</v>
      </c>
      <c r="B51143" t="s">
        <v>48085</v>
      </c>
    </row>
    <row r="51144" spans="1:2">
      <c r="A51144" s="1">
        <v>2080100506594</v>
      </c>
      <c r="B51144" t="s">
        <v>48086</v>
      </c>
    </row>
    <row r="51145" spans="1:2">
      <c r="A51145" s="1">
        <v>2080100506631</v>
      </c>
      <c r="B51145" t="s">
        <v>48087</v>
      </c>
    </row>
    <row r="51146" spans="1:2">
      <c r="A51146" s="1">
        <v>2080100506648</v>
      </c>
      <c r="B51146" t="s">
        <v>48088</v>
      </c>
    </row>
    <row r="51147" spans="1:2">
      <c r="A51147" s="1">
        <v>2080100506655</v>
      </c>
      <c r="B51147" t="s">
        <v>48089</v>
      </c>
    </row>
    <row r="51148" spans="1:2">
      <c r="A51148" s="1">
        <v>2080100506662</v>
      </c>
      <c r="B51148" t="s">
        <v>48090</v>
      </c>
    </row>
    <row r="51149" spans="1:2">
      <c r="A51149" s="1">
        <v>2080100506679</v>
      </c>
      <c r="B51149" t="s">
        <v>48091</v>
      </c>
    </row>
    <row r="51150" spans="1:2">
      <c r="A51150" s="1">
        <v>2080100506686</v>
      </c>
      <c r="B51150" t="s">
        <v>48092</v>
      </c>
    </row>
    <row r="51151" spans="1:2">
      <c r="A51151" s="1">
        <v>2080100506693</v>
      </c>
      <c r="B51151" t="s">
        <v>48093</v>
      </c>
    </row>
    <row r="51152" spans="1:2">
      <c r="A51152" s="1">
        <v>2080100506709</v>
      </c>
      <c r="B51152" t="s">
        <v>48094</v>
      </c>
    </row>
    <row r="51153" spans="1:2">
      <c r="A51153" s="1">
        <v>2080100506723</v>
      </c>
      <c r="B51153" t="s">
        <v>48095</v>
      </c>
    </row>
    <row r="51154" spans="1:2">
      <c r="A51154" s="1">
        <v>2080100506730</v>
      </c>
      <c r="B51154" t="s">
        <v>48096</v>
      </c>
    </row>
    <row r="51155" spans="1:2">
      <c r="A51155" s="1">
        <v>2080100506747</v>
      </c>
      <c r="B51155" t="s">
        <v>48097</v>
      </c>
    </row>
    <row r="51156" spans="1:2">
      <c r="A51156" s="1">
        <v>2080100506860</v>
      </c>
      <c r="B51156" t="s">
        <v>48098</v>
      </c>
    </row>
    <row r="51157" spans="1:2">
      <c r="A51157" s="1">
        <v>2080100506877</v>
      </c>
      <c r="B51157" t="s">
        <v>48099</v>
      </c>
    </row>
    <row r="51158" spans="1:2">
      <c r="A51158" s="1">
        <v>2080100506891</v>
      </c>
      <c r="B51158" t="s">
        <v>48100</v>
      </c>
    </row>
    <row r="51159" spans="1:2">
      <c r="A51159" s="1">
        <v>2080100506907</v>
      </c>
      <c r="B51159" t="s">
        <v>48101</v>
      </c>
    </row>
    <row r="51160" spans="1:2">
      <c r="A51160" s="1">
        <v>2080100506914</v>
      </c>
      <c r="B51160" t="s">
        <v>48102</v>
      </c>
    </row>
    <row r="51161" spans="1:2">
      <c r="A51161" s="1">
        <v>2080100506921</v>
      </c>
      <c r="B51161" t="s">
        <v>48103</v>
      </c>
    </row>
    <row r="51162" spans="1:2">
      <c r="A51162" s="1">
        <v>2080100506945</v>
      </c>
      <c r="B51162" t="s">
        <v>48104</v>
      </c>
    </row>
    <row r="51163" spans="1:2">
      <c r="A51163" s="1">
        <v>2080100506952</v>
      </c>
      <c r="B51163" t="s">
        <v>48105</v>
      </c>
    </row>
    <row r="51164" spans="1:2">
      <c r="A51164" s="1">
        <v>2080100506969</v>
      </c>
      <c r="B51164" t="s">
        <v>48106</v>
      </c>
    </row>
    <row r="51165" spans="1:2">
      <c r="A51165" s="1">
        <v>2080100506976</v>
      </c>
      <c r="B51165" t="s">
        <v>48107</v>
      </c>
    </row>
    <row r="51166" spans="1:2">
      <c r="A51166" s="1">
        <v>2080100507003</v>
      </c>
      <c r="B51166" t="s">
        <v>48108</v>
      </c>
    </row>
    <row r="51167" spans="1:2">
      <c r="A51167" s="1">
        <v>2080100507010</v>
      </c>
      <c r="B51167" t="s">
        <v>48109</v>
      </c>
    </row>
    <row r="51168" spans="1:2">
      <c r="A51168" s="1">
        <v>2080100507034</v>
      </c>
      <c r="B51168" t="s">
        <v>48110</v>
      </c>
    </row>
    <row r="51169" spans="1:2">
      <c r="A51169" s="1">
        <v>2080100507041</v>
      </c>
      <c r="B51169" t="s">
        <v>48111</v>
      </c>
    </row>
    <row r="51170" spans="1:2">
      <c r="A51170" s="1">
        <v>2080100507065</v>
      </c>
      <c r="B51170" t="s">
        <v>48112</v>
      </c>
    </row>
    <row r="51171" spans="1:2">
      <c r="A51171" s="1">
        <v>2080100507072</v>
      </c>
      <c r="B51171" t="s">
        <v>48113</v>
      </c>
    </row>
    <row r="51172" spans="1:2">
      <c r="A51172" s="1">
        <v>2080100507089</v>
      </c>
      <c r="B51172" t="s">
        <v>48114</v>
      </c>
    </row>
    <row r="51173" spans="1:2">
      <c r="A51173" s="1">
        <v>2080100507096</v>
      </c>
      <c r="B51173" t="s">
        <v>48115</v>
      </c>
    </row>
    <row r="51174" spans="1:2">
      <c r="A51174" s="1">
        <v>2080100507126</v>
      </c>
      <c r="B51174" t="s">
        <v>48116</v>
      </c>
    </row>
    <row r="51175" spans="1:2">
      <c r="A51175" s="1">
        <v>2080100507775</v>
      </c>
      <c r="B51175" t="s">
        <v>48117</v>
      </c>
    </row>
    <row r="51176" spans="1:2">
      <c r="A51176" s="1">
        <v>2080100507782</v>
      </c>
      <c r="B51176" t="s">
        <v>48118</v>
      </c>
    </row>
    <row r="51177" spans="1:2">
      <c r="A51177" s="1">
        <v>2080100507799</v>
      </c>
      <c r="B51177" t="s">
        <v>48119</v>
      </c>
    </row>
    <row r="51178" spans="1:2">
      <c r="A51178" s="1">
        <v>2080100507805</v>
      </c>
      <c r="B51178" t="s">
        <v>48120</v>
      </c>
    </row>
    <row r="51179" spans="1:2">
      <c r="A51179" s="1">
        <v>2080100507812</v>
      </c>
      <c r="B51179" t="s">
        <v>48121</v>
      </c>
    </row>
    <row r="51180" spans="1:2">
      <c r="A51180" s="1">
        <v>2080100507829</v>
      </c>
      <c r="B51180" t="s">
        <v>48122</v>
      </c>
    </row>
    <row r="51181" spans="1:2">
      <c r="A51181" s="1">
        <v>2080100507843</v>
      </c>
      <c r="B51181" t="s">
        <v>48123</v>
      </c>
    </row>
    <row r="51182" spans="1:2">
      <c r="A51182" s="1">
        <v>2080100507850</v>
      </c>
      <c r="B51182" t="s">
        <v>48124</v>
      </c>
    </row>
    <row r="51183" spans="1:2">
      <c r="A51183" s="1">
        <v>2080100507874</v>
      </c>
      <c r="B51183" t="s">
        <v>48125</v>
      </c>
    </row>
    <row r="51184" spans="1:2">
      <c r="A51184" s="1">
        <v>2080100507898</v>
      </c>
      <c r="B51184" t="s">
        <v>48126</v>
      </c>
    </row>
    <row r="51185" spans="1:2">
      <c r="A51185" s="1">
        <v>2080100507904</v>
      </c>
      <c r="B51185" t="s">
        <v>48127</v>
      </c>
    </row>
    <row r="51186" spans="1:2">
      <c r="A51186" s="1">
        <v>2080100507911</v>
      </c>
      <c r="B51186" t="s">
        <v>48128</v>
      </c>
    </row>
    <row r="51187" spans="1:2">
      <c r="A51187" s="1">
        <v>2080100508529</v>
      </c>
      <c r="B51187" t="s">
        <v>48129</v>
      </c>
    </row>
    <row r="51188" spans="1:2">
      <c r="A51188" s="1">
        <v>2080100508550</v>
      </c>
      <c r="B51188" t="s">
        <v>48130</v>
      </c>
    </row>
    <row r="51189" spans="1:2">
      <c r="A51189" s="1">
        <v>2080100508567</v>
      </c>
      <c r="B51189" t="s">
        <v>48131</v>
      </c>
    </row>
    <row r="51190" spans="1:2">
      <c r="A51190" s="1">
        <v>2080100508574</v>
      </c>
      <c r="B51190" t="s">
        <v>48132</v>
      </c>
    </row>
    <row r="51191" spans="1:2">
      <c r="A51191" s="1">
        <v>2080100508581</v>
      </c>
      <c r="B51191" t="s">
        <v>48133</v>
      </c>
    </row>
    <row r="51192" spans="1:2">
      <c r="A51192" s="1">
        <v>2080100508604</v>
      </c>
      <c r="B51192" t="s">
        <v>48134</v>
      </c>
    </row>
    <row r="51193" spans="1:2">
      <c r="A51193" s="1">
        <v>2080100508611</v>
      </c>
      <c r="B51193" t="s">
        <v>48135</v>
      </c>
    </row>
    <row r="51194" spans="1:2">
      <c r="A51194" s="1">
        <v>2080100508635</v>
      </c>
      <c r="B51194" t="s">
        <v>48136</v>
      </c>
    </row>
    <row r="51195" spans="1:2">
      <c r="A51195" s="1">
        <v>2080100508642</v>
      </c>
      <c r="B51195" t="s">
        <v>48137</v>
      </c>
    </row>
    <row r="51196" spans="1:2">
      <c r="A51196" s="1">
        <v>2080100508659</v>
      </c>
      <c r="B51196" t="s">
        <v>48138</v>
      </c>
    </row>
    <row r="51197" spans="1:2">
      <c r="A51197" s="1">
        <v>2080100508673</v>
      </c>
      <c r="B51197" t="s">
        <v>48139</v>
      </c>
    </row>
    <row r="51198" spans="1:2">
      <c r="A51198" s="1">
        <v>2080100508697</v>
      </c>
      <c r="B51198" t="s">
        <v>48140</v>
      </c>
    </row>
    <row r="51199" spans="1:2">
      <c r="A51199" s="1">
        <v>2080100508710</v>
      </c>
      <c r="B51199" t="s">
        <v>48141</v>
      </c>
    </row>
    <row r="51200" spans="1:2">
      <c r="A51200" s="1">
        <v>2080100508796</v>
      </c>
      <c r="B51200" t="s">
        <v>48142</v>
      </c>
    </row>
    <row r="51201" spans="1:2">
      <c r="A51201" s="1">
        <v>2080100508802</v>
      </c>
      <c r="B51201" t="s">
        <v>48143</v>
      </c>
    </row>
    <row r="51202" spans="1:2">
      <c r="A51202" s="1">
        <v>2080100508819</v>
      </c>
      <c r="B51202" t="s">
        <v>48144</v>
      </c>
    </row>
    <row r="51203" spans="1:2">
      <c r="A51203" s="1">
        <v>2080100508826</v>
      </c>
      <c r="B51203" t="s">
        <v>48145</v>
      </c>
    </row>
    <row r="51204" spans="1:2">
      <c r="A51204" s="1">
        <v>2080100508833</v>
      </c>
      <c r="B51204" t="s">
        <v>48146</v>
      </c>
    </row>
    <row r="51205" spans="1:2">
      <c r="A51205" s="1">
        <v>2080100508840</v>
      </c>
      <c r="B51205" t="s">
        <v>48147</v>
      </c>
    </row>
    <row r="51206" spans="1:2">
      <c r="A51206" s="1">
        <v>2080100508932</v>
      </c>
      <c r="B51206" t="s">
        <v>48148</v>
      </c>
    </row>
    <row r="51207" spans="1:2">
      <c r="A51207" s="1">
        <v>2080100508949</v>
      </c>
      <c r="B51207" t="s">
        <v>48149</v>
      </c>
    </row>
    <row r="51208" spans="1:2">
      <c r="A51208" s="1">
        <v>2080100508963</v>
      </c>
      <c r="B51208" t="s">
        <v>48150</v>
      </c>
    </row>
    <row r="51209" spans="1:2">
      <c r="A51209" s="1">
        <v>2080100508970</v>
      </c>
      <c r="B51209" t="s">
        <v>48151</v>
      </c>
    </row>
    <row r="51210" spans="1:2">
      <c r="A51210" s="1">
        <v>2080100508994</v>
      </c>
      <c r="B51210" t="s">
        <v>48152</v>
      </c>
    </row>
    <row r="51211" spans="1:2">
      <c r="A51211" s="1">
        <v>2080100509366</v>
      </c>
      <c r="B51211" t="s">
        <v>48153</v>
      </c>
    </row>
    <row r="51212" spans="1:2">
      <c r="A51212" s="1">
        <v>2080100509373</v>
      </c>
      <c r="B51212" t="s">
        <v>48154</v>
      </c>
    </row>
    <row r="51213" spans="1:2">
      <c r="A51213" s="1">
        <v>2080100509380</v>
      </c>
      <c r="B51213" t="s">
        <v>48155</v>
      </c>
    </row>
    <row r="51214" spans="1:2">
      <c r="A51214" s="1">
        <v>2080100509397</v>
      </c>
      <c r="B51214" t="s">
        <v>48156</v>
      </c>
    </row>
    <row r="51215" spans="1:2">
      <c r="A51215" s="1">
        <v>2080100509403</v>
      </c>
      <c r="B51215" t="s">
        <v>48157</v>
      </c>
    </row>
    <row r="51216" spans="1:2">
      <c r="A51216" s="1">
        <v>2080100509410</v>
      </c>
      <c r="B51216" t="s">
        <v>48158</v>
      </c>
    </row>
    <row r="51217" spans="1:2">
      <c r="A51217" s="1">
        <v>2080100509427</v>
      </c>
      <c r="B51217" t="s">
        <v>48159</v>
      </c>
    </row>
    <row r="51218" spans="1:2">
      <c r="A51218" s="1">
        <v>2080100509915</v>
      </c>
      <c r="B51218" t="s">
        <v>48160</v>
      </c>
    </row>
    <row r="51219" spans="1:2">
      <c r="A51219" s="1">
        <v>2080100509922</v>
      </c>
      <c r="B51219" t="s">
        <v>48161</v>
      </c>
    </row>
    <row r="51220" spans="1:2">
      <c r="A51220" s="1">
        <v>2080100509939</v>
      </c>
      <c r="B51220" t="s">
        <v>48162</v>
      </c>
    </row>
    <row r="51221" spans="1:2">
      <c r="A51221" s="1">
        <v>2080100509946</v>
      </c>
      <c r="B51221" t="s">
        <v>48163</v>
      </c>
    </row>
    <row r="51222" spans="1:2">
      <c r="A51222" s="1">
        <v>2080100509953</v>
      </c>
      <c r="B51222" t="s">
        <v>48164</v>
      </c>
    </row>
    <row r="51223" spans="1:2">
      <c r="A51223" s="1">
        <v>2080100509960</v>
      </c>
      <c r="B51223" t="s">
        <v>48165</v>
      </c>
    </row>
    <row r="51224" spans="1:2">
      <c r="A51224" s="1">
        <v>2080100509977</v>
      </c>
      <c r="B51224" t="s">
        <v>48166</v>
      </c>
    </row>
    <row r="51225" spans="1:2">
      <c r="A51225" s="1">
        <v>2080100509984</v>
      </c>
      <c r="B51225" t="s">
        <v>48167</v>
      </c>
    </row>
    <row r="51226" spans="1:2">
      <c r="A51226" s="1">
        <v>2080100509991</v>
      </c>
      <c r="B51226" t="s">
        <v>48168</v>
      </c>
    </row>
    <row r="51227" spans="1:2">
      <c r="A51227" s="1">
        <v>2080100510010</v>
      </c>
      <c r="B51227" t="s">
        <v>48169</v>
      </c>
    </row>
    <row r="51228" spans="1:2">
      <c r="A51228" s="1">
        <v>2080100510034</v>
      </c>
      <c r="B51228" t="s">
        <v>48170</v>
      </c>
    </row>
    <row r="51229" spans="1:2">
      <c r="A51229" s="1">
        <v>2080100510041</v>
      </c>
      <c r="B51229" t="s">
        <v>48171</v>
      </c>
    </row>
    <row r="51230" spans="1:2">
      <c r="A51230" s="1">
        <v>2080100510058</v>
      </c>
      <c r="B51230" t="s">
        <v>48172</v>
      </c>
    </row>
    <row r="51231" spans="1:2">
      <c r="A51231" s="1">
        <v>2080100510065</v>
      </c>
      <c r="B51231" t="s">
        <v>48173</v>
      </c>
    </row>
    <row r="51232" spans="1:2">
      <c r="A51232" s="1">
        <v>2080100510072</v>
      </c>
      <c r="B51232" t="s">
        <v>48174</v>
      </c>
    </row>
    <row r="51233" spans="1:2">
      <c r="A51233" s="1">
        <v>2080100510607</v>
      </c>
      <c r="B51233" t="s">
        <v>48175</v>
      </c>
    </row>
    <row r="51234" spans="1:2">
      <c r="A51234" s="1">
        <v>2080100510621</v>
      </c>
      <c r="B51234" t="s">
        <v>48176</v>
      </c>
    </row>
    <row r="51235" spans="1:2">
      <c r="A51235" s="1">
        <v>2080100510782</v>
      </c>
      <c r="B51235" t="s">
        <v>48177</v>
      </c>
    </row>
    <row r="51236" spans="1:2">
      <c r="A51236" s="1">
        <v>2080100510812</v>
      </c>
      <c r="B51236" t="s">
        <v>48178</v>
      </c>
    </row>
    <row r="51237" spans="1:2">
      <c r="A51237" s="1">
        <v>2080100510829</v>
      </c>
      <c r="B51237" t="s">
        <v>48179</v>
      </c>
    </row>
    <row r="51238" spans="1:2">
      <c r="A51238" s="1">
        <v>2080100510836</v>
      </c>
      <c r="B51238" t="s">
        <v>48180</v>
      </c>
    </row>
    <row r="51239" spans="1:2">
      <c r="A51239" s="1">
        <v>2080100511215</v>
      </c>
      <c r="B51239" t="s">
        <v>48181</v>
      </c>
    </row>
    <row r="51240" spans="1:2">
      <c r="A51240" s="1">
        <v>2080100511222</v>
      </c>
      <c r="B51240" t="s">
        <v>48182</v>
      </c>
    </row>
    <row r="51241" spans="1:2">
      <c r="A51241" s="1">
        <v>2080100511239</v>
      </c>
      <c r="B51241" t="s">
        <v>48183</v>
      </c>
    </row>
    <row r="51242" spans="1:2">
      <c r="A51242" s="1">
        <v>2080100511246</v>
      </c>
      <c r="B51242" t="s">
        <v>48184</v>
      </c>
    </row>
    <row r="51243" spans="1:2">
      <c r="A51243" s="1">
        <v>2080100511253</v>
      </c>
      <c r="B51243" t="s">
        <v>48185</v>
      </c>
    </row>
    <row r="51244" spans="1:2">
      <c r="A51244" s="1">
        <v>2080100511260</v>
      </c>
      <c r="B51244" t="s">
        <v>48186</v>
      </c>
    </row>
    <row r="51245" spans="1:2">
      <c r="A51245" s="1">
        <v>2080100511277</v>
      </c>
      <c r="B51245" t="s">
        <v>48187</v>
      </c>
    </row>
    <row r="51246" spans="1:2">
      <c r="A51246" s="1">
        <v>2080100511284</v>
      </c>
      <c r="B51246" t="s">
        <v>48188</v>
      </c>
    </row>
    <row r="51247" spans="1:2">
      <c r="A51247" s="1">
        <v>2080100511291</v>
      </c>
      <c r="B51247" t="s">
        <v>48189</v>
      </c>
    </row>
    <row r="51248" spans="1:2">
      <c r="A51248" s="1">
        <v>2080100511321</v>
      </c>
      <c r="B51248" t="s">
        <v>48190</v>
      </c>
    </row>
    <row r="51249" spans="1:2">
      <c r="A51249" s="1">
        <v>2080100511338</v>
      </c>
      <c r="B51249" t="s">
        <v>48191</v>
      </c>
    </row>
    <row r="51250" spans="1:2">
      <c r="A51250" s="1">
        <v>2080100511345</v>
      </c>
      <c r="B51250" t="s">
        <v>48192</v>
      </c>
    </row>
    <row r="51251" spans="1:2">
      <c r="A51251" s="1">
        <v>2080100511352</v>
      </c>
      <c r="B51251" t="s">
        <v>48193</v>
      </c>
    </row>
    <row r="51252" spans="1:2">
      <c r="A51252" s="1">
        <v>2080100511369</v>
      </c>
      <c r="B51252" t="s">
        <v>48194</v>
      </c>
    </row>
    <row r="51253" spans="1:2">
      <c r="A51253" s="1">
        <v>2080100511376</v>
      </c>
      <c r="B51253" t="s">
        <v>48195</v>
      </c>
    </row>
    <row r="51254" spans="1:2">
      <c r="A51254" s="1">
        <v>2080100511383</v>
      </c>
      <c r="B51254" t="s">
        <v>48196</v>
      </c>
    </row>
    <row r="51255" spans="1:2">
      <c r="A51255" s="1">
        <v>2080100511390</v>
      </c>
      <c r="B51255" t="s">
        <v>48197</v>
      </c>
    </row>
    <row r="51256" spans="1:2">
      <c r="A51256" s="1">
        <v>2080100511406</v>
      </c>
      <c r="B51256" t="s">
        <v>48198</v>
      </c>
    </row>
    <row r="51257" spans="1:2">
      <c r="A51257" s="1">
        <v>2080100511413</v>
      </c>
      <c r="B51257" t="s">
        <v>48199</v>
      </c>
    </row>
    <row r="51258" spans="1:2">
      <c r="A51258" s="1">
        <v>2080100511437</v>
      </c>
      <c r="B51258" t="s">
        <v>48200</v>
      </c>
    </row>
    <row r="51259" spans="1:2">
      <c r="A51259" s="1">
        <v>2080100511444</v>
      </c>
      <c r="B51259" t="s">
        <v>48201</v>
      </c>
    </row>
    <row r="51260" spans="1:2">
      <c r="A51260" s="1">
        <v>2080100511451</v>
      </c>
      <c r="B51260" t="s">
        <v>48202</v>
      </c>
    </row>
    <row r="51261" spans="1:2">
      <c r="A51261" s="1">
        <v>2080100512021</v>
      </c>
      <c r="B51261" t="s">
        <v>48203</v>
      </c>
    </row>
    <row r="51262" spans="1:2">
      <c r="A51262" s="1">
        <v>2080100512038</v>
      </c>
      <c r="B51262" t="s">
        <v>48204</v>
      </c>
    </row>
    <row r="51263" spans="1:2">
      <c r="A51263" s="1">
        <v>2080100512045</v>
      </c>
      <c r="B51263" t="s">
        <v>48205</v>
      </c>
    </row>
    <row r="51264" spans="1:2">
      <c r="A51264" s="1">
        <v>2080100512052</v>
      </c>
      <c r="B51264" t="s">
        <v>48206</v>
      </c>
    </row>
    <row r="51265" spans="1:2">
      <c r="A51265" s="1">
        <v>2080100512069</v>
      </c>
      <c r="B51265" t="s">
        <v>48207</v>
      </c>
    </row>
    <row r="51266" spans="1:2">
      <c r="A51266" s="1">
        <v>2080100512076</v>
      </c>
      <c r="B51266" t="s">
        <v>48208</v>
      </c>
    </row>
    <row r="51267" spans="1:2">
      <c r="A51267" s="1">
        <v>2080100512083</v>
      </c>
      <c r="B51267" t="s">
        <v>48209</v>
      </c>
    </row>
    <row r="51268" spans="1:2">
      <c r="A51268" s="1">
        <v>2080100512106</v>
      </c>
      <c r="B51268" t="s">
        <v>48210</v>
      </c>
    </row>
    <row r="51269" spans="1:2">
      <c r="A51269" s="1">
        <v>2080100512328</v>
      </c>
      <c r="B51269" t="s">
        <v>48211</v>
      </c>
    </row>
    <row r="51270" spans="1:2">
      <c r="A51270" s="1">
        <v>2080100512595</v>
      </c>
      <c r="B51270" t="s">
        <v>48212</v>
      </c>
    </row>
    <row r="51271" spans="1:2">
      <c r="A51271" s="1">
        <v>2080100512601</v>
      </c>
      <c r="B51271" t="s">
        <v>48213</v>
      </c>
    </row>
    <row r="51272" spans="1:2">
      <c r="A51272" s="1">
        <v>2080100512618</v>
      </c>
      <c r="B51272" t="s">
        <v>48214</v>
      </c>
    </row>
    <row r="51273" spans="1:2">
      <c r="A51273" s="1">
        <v>2080100512625</v>
      </c>
      <c r="B51273" t="s">
        <v>48215</v>
      </c>
    </row>
    <row r="51274" spans="1:2">
      <c r="A51274" s="1">
        <v>2080100512632</v>
      </c>
      <c r="B51274" t="s">
        <v>48216</v>
      </c>
    </row>
    <row r="51275" spans="1:2">
      <c r="A51275" s="1">
        <v>2080100512649</v>
      </c>
      <c r="B51275" t="s">
        <v>48217</v>
      </c>
    </row>
    <row r="51276" spans="1:2">
      <c r="A51276" s="1">
        <v>2080100512656</v>
      </c>
      <c r="B51276" t="s">
        <v>48218</v>
      </c>
    </row>
    <row r="51277" spans="1:2">
      <c r="A51277" s="1">
        <v>2080100512663</v>
      </c>
      <c r="B51277" t="s">
        <v>48219</v>
      </c>
    </row>
    <row r="51278" spans="1:2">
      <c r="A51278" s="1">
        <v>2080100512687</v>
      </c>
      <c r="B51278" t="s">
        <v>48220</v>
      </c>
    </row>
    <row r="51279" spans="1:2">
      <c r="A51279" s="1">
        <v>2080100512694</v>
      </c>
      <c r="B51279" t="s">
        <v>48221</v>
      </c>
    </row>
    <row r="51280" spans="1:2">
      <c r="A51280" s="1">
        <v>2080100512700</v>
      </c>
      <c r="B51280" t="s">
        <v>48222</v>
      </c>
    </row>
    <row r="51281" spans="1:2">
      <c r="A51281" s="1">
        <v>2080100512717</v>
      </c>
      <c r="B51281" t="s">
        <v>48223</v>
      </c>
    </row>
    <row r="51282" spans="1:2">
      <c r="A51282" s="1">
        <v>2080100512724</v>
      </c>
      <c r="B51282" t="s">
        <v>48224</v>
      </c>
    </row>
    <row r="51283" spans="1:2">
      <c r="A51283" s="1">
        <v>2080100512731</v>
      </c>
      <c r="B51283" t="s">
        <v>48225</v>
      </c>
    </row>
    <row r="51284" spans="1:2">
      <c r="A51284" s="1">
        <v>2080100512748</v>
      </c>
      <c r="B51284" t="s">
        <v>48226</v>
      </c>
    </row>
    <row r="51285" spans="1:2">
      <c r="A51285" s="1">
        <v>2080100512762</v>
      </c>
      <c r="B51285" t="s">
        <v>48227</v>
      </c>
    </row>
    <row r="51286" spans="1:2">
      <c r="A51286" s="1">
        <v>2080100512779</v>
      </c>
      <c r="B51286" t="s">
        <v>48228</v>
      </c>
    </row>
    <row r="51287" spans="1:2">
      <c r="A51287" s="1">
        <v>2080100512786</v>
      </c>
      <c r="B51287" t="s">
        <v>48229</v>
      </c>
    </row>
    <row r="51288" spans="1:2">
      <c r="A51288" s="1">
        <v>2080100512793</v>
      </c>
      <c r="B51288" t="s">
        <v>48230</v>
      </c>
    </row>
    <row r="51289" spans="1:2">
      <c r="A51289" s="1">
        <v>2080100512809</v>
      </c>
      <c r="B51289" t="s">
        <v>48231</v>
      </c>
    </row>
    <row r="51290" spans="1:2">
      <c r="A51290" s="1">
        <v>2080100512816</v>
      </c>
      <c r="B51290" t="s">
        <v>48232</v>
      </c>
    </row>
    <row r="51291" spans="1:2">
      <c r="A51291" s="1">
        <v>2080100512823</v>
      </c>
      <c r="B51291" t="s">
        <v>48233</v>
      </c>
    </row>
    <row r="51292" spans="1:2">
      <c r="A51292" s="1">
        <v>2080100512830</v>
      </c>
      <c r="B51292" t="s">
        <v>48234</v>
      </c>
    </row>
    <row r="51293" spans="1:2">
      <c r="A51293" s="1">
        <v>2080100512847</v>
      </c>
      <c r="B51293" t="s">
        <v>48235</v>
      </c>
    </row>
    <row r="51294" spans="1:2">
      <c r="A51294" s="1">
        <v>2080100512854</v>
      </c>
      <c r="B51294" t="s">
        <v>48236</v>
      </c>
    </row>
    <row r="51295" spans="1:2">
      <c r="A51295" s="1">
        <v>2080100512861</v>
      </c>
      <c r="B51295" t="s">
        <v>48237</v>
      </c>
    </row>
    <row r="51296" spans="1:2">
      <c r="A51296" s="1">
        <v>2080100512878</v>
      </c>
      <c r="B51296" t="s">
        <v>48238</v>
      </c>
    </row>
    <row r="51297" spans="1:2">
      <c r="A51297" s="1">
        <v>2080100512885</v>
      </c>
      <c r="B51297" t="s">
        <v>48239</v>
      </c>
    </row>
    <row r="51298" spans="1:2">
      <c r="A51298" s="1">
        <v>2080100512892</v>
      </c>
      <c r="B51298" t="s">
        <v>48240</v>
      </c>
    </row>
    <row r="51299" spans="1:2">
      <c r="A51299" s="1">
        <v>2080100512915</v>
      </c>
      <c r="B51299" t="s">
        <v>48241</v>
      </c>
    </row>
    <row r="51300" spans="1:2">
      <c r="A51300" s="1">
        <v>2080100512922</v>
      </c>
      <c r="B51300" t="s">
        <v>48242</v>
      </c>
    </row>
    <row r="51301" spans="1:2">
      <c r="A51301" s="1">
        <v>2080100513400</v>
      </c>
      <c r="B51301" t="s">
        <v>48243</v>
      </c>
    </row>
    <row r="51302" spans="1:2">
      <c r="A51302" s="1">
        <v>2080100513417</v>
      </c>
      <c r="B51302" t="s">
        <v>48244</v>
      </c>
    </row>
    <row r="51303" spans="1:2">
      <c r="A51303" s="1">
        <v>2080100513431</v>
      </c>
      <c r="B51303" t="s">
        <v>48245</v>
      </c>
    </row>
    <row r="51304" spans="1:2">
      <c r="A51304" s="1">
        <v>2080100513455</v>
      </c>
      <c r="B51304" t="s">
        <v>48246</v>
      </c>
    </row>
    <row r="51305" spans="1:2">
      <c r="A51305" s="1">
        <v>2080100514452</v>
      </c>
      <c r="B51305" t="s">
        <v>48247</v>
      </c>
    </row>
    <row r="51306" spans="1:2">
      <c r="A51306" s="1">
        <v>2080100514469</v>
      </c>
      <c r="B51306" t="s">
        <v>48248</v>
      </c>
    </row>
    <row r="51307" spans="1:2">
      <c r="A51307" s="1">
        <v>2080100514476</v>
      </c>
      <c r="B51307" t="s">
        <v>48249</v>
      </c>
    </row>
    <row r="51308" spans="1:2">
      <c r="A51308" s="1">
        <v>2080100514506</v>
      </c>
      <c r="B51308" t="s">
        <v>48250</v>
      </c>
    </row>
    <row r="51309" spans="1:2">
      <c r="A51309" s="1">
        <v>2080100514544</v>
      </c>
      <c r="B51309" t="s">
        <v>48251</v>
      </c>
    </row>
    <row r="51310" spans="1:2">
      <c r="A51310" s="1">
        <v>2080100514551</v>
      </c>
      <c r="B51310" t="s">
        <v>48252</v>
      </c>
    </row>
    <row r="51311" spans="1:2">
      <c r="A51311" s="1">
        <v>2080100514568</v>
      </c>
      <c r="B51311" t="s">
        <v>48253</v>
      </c>
    </row>
    <row r="51312" spans="1:2">
      <c r="A51312" s="1">
        <v>2080100514575</v>
      </c>
      <c r="B51312" t="s">
        <v>48254</v>
      </c>
    </row>
    <row r="51313" spans="1:2">
      <c r="A51313" s="1">
        <v>2080100514582</v>
      </c>
      <c r="B51313" t="s">
        <v>48255</v>
      </c>
    </row>
    <row r="51314" spans="1:2">
      <c r="A51314" s="1">
        <v>2080100514995</v>
      </c>
      <c r="B51314" t="s">
        <v>48256</v>
      </c>
    </row>
    <row r="51315" spans="1:2">
      <c r="A51315" s="1">
        <v>2080100515015</v>
      </c>
      <c r="B51315" t="s">
        <v>48257</v>
      </c>
    </row>
    <row r="51316" spans="1:2">
      <c r="A51316" s="1">
        <v>2080100515046</v>
      </c>
      <c r="B51316" t="s">
        <v>48258</v>
      </c>
    </row>
    <row r="51317" spans="1:2">
      <c r="A51317" s="1">
        <v>2080100515060</v>
      </c>
      <c r="B51317" t="s">
        <v>48259</v>
      </c>
    </row>
    <row r="51318" spans="1:2">
      <c r="A51318" s="1">
        <v>2080100515084</v>
      </c>
      <c r="B51318" t="s">
        <v>48260</v>
      </c>
    </row>
    <row r="51319" spans="1:2">
      <c r="A51319" s="1">
        <v>2080100515091</v>
      </c>
      <c r="B51319" t="s">
        <v>48261</v>
      </c>
    </row>
    <row r="51320" spans="1:2">
      <c r="A51320" s="1">
        <v>2080100515107</v>
      </c>
      <c r="B51320" t="s">
        <v>48262</v>
      </c>
    </row>
    <row r="51321" spans="1:2">
      <c r="A51321" s="1">
        <v>2080100515138</v>
      </c>
      <c r="B51321" t="s">
        <v>48263</v>
      </c>
    </row>
    <row r="51322" spans="1:2">
      <c r="A51322" s="1">
        <v>2080100515145</v>
      </c>
      <c r="B51322" t="s">
        <v>48264</v>
      </c>
    </row>
    <row r="51323" spans="1:2">
      <c r="A51323" s="1">
        <v>2080100515183</v>
      </c>
      <c r="B51323" t="s">
        <v>48265</v>
      </c>
    </row>
    <row r="51324" spans="1:2">
      <c r="A51324" s="1">
        <v>2080100515213</v>
      </c>
      <c r="B51324" t="s">
        <v>48266</v>
      </c>
    </row>
    <row r="51325" spans="1:2">
      <c r="A51325" s="1">
        <v>2080100515237</v>
      </c>
      <c r="B51325" t="s">
        <v>48267</v>
      </c>
    </row>
    <row r="51326" spans="1:2">
      <c r="A51326" s="1">
        <v>2080100515527</v>
      </c>
      <c r="B51326" t="s">
        <v>48268</v>
      </c>
    </row>
    <row r="51327" spans="1:2">
      <c r="A51327" s="1">
        <v>2080100515534</v>
      </c>
      <c r="B51327" t="s">
        <v>48269</v>
      </c>
    </row>
    <row r="51328" spans="1:2">
      <c r="A51328" s="1">
        <v>2080100515541</v>
      </c>
      <c r="B51328" t="s">
        <v>48270</v>
      </c>
    </row>
    <row r="51329" spans="1:2">
      <c r="A51329" s="1">
        <v>2080100515565</v>
      </c>
      <c r="B51329" t="s">
        <v>48271</v>
      </c>
    </row>
    <row r="51330" spans="1:2">
      <c r="A51330" s="1">
        <v>2080100515572</v>
      </c>
      <c r="B51330" t="s">
        <v>48272</v>
      </c>
    </row>
    <row r="51331" spans="1:2">
      <c r="A51331" s="1">
        <v>2080100515589</v>
      </c>
      <c r="B51331" t="s">
        <v>48273</v>
      </c>
    </row>
    <row r="51332" spans="1:2">
      <c r="A51332" s="1">
        <v>2080100515596</v>
      </c>
      <c r="B51332" t="s">
        <v>48274</v>
      </c>
    </row>
    <row r="51333" spans="1:2">
      <c r="A51333" s="1">
        <v>2080100515602</v>
      </c>
      <c r="B51333" t="s">
        <v>48275</v>
      </c>
    </row>
    <row r="51334" spans="1:2">
      <c r="A51334" s="1">
        <v>2080100515619</v>
      </c>
      <c r="B51334" t="s">
        <v>48276</v>
      </c>
    </row>
    <row r="51335" spans="1:2">
      <c r="A51335" s="1">
        <v>2080100515626</v>
      </c>
      <c r="B51335" t="s">
        <v>48277</v>
      </c>
    </row>
    <row r="51336" spans="1:2">
      <c r="A51336" s="1">
        <v>2080100515633</v>
      </c>
      <c r="B51336" t="s">
        <v>48278</v>
      </c>
    </row>
    <row r="51337" spans="1:2">
      <c r="A51337" s="1">
        <v>2080100515640</v>
      </c>
      <c r="B51337" t="s">
        <v>48279</v>
      </c>
    </row>
    <row r="51338" spans="1:2">
      <c r="A51338" s="1">
        <v>2080100515657</v>
      </c>
      <c r="B51338" t="s">
        <v>48280</v>
      </c>
    </row>
    <row r="51339" spans="1:2">
      <c r="A51339" s="1">
        <v>2080100515664</v>
      </c>
      <c r="B51339" t="s">
        <v>48281</v>
      </c>
    </row>
    <row r="51340" spans="1:2">
      <c r="A51340" s="1">
        <v>2080100515671</v>
      </c>
      <c r="B51340" t="s">
        <v>48282</v>
      </c>
    </row>
    <row r="51341" spans="1:2">
      <c r="A51341" s="1">
        <v>2080100515688</v>
      </c>
      <c r="B51341" t="s">
        <v>48283</v>
      </c>
    </row>
    <row r="51342" spans="1:2">
      <c r="A51342" s="1">
        <v>2080100515695</v>
      </c>
      <c r="B51342" t="s">
        <v>48284</v>
      </c>
    </row>
    <row r="51343" spans="1:2">
      <c r="A51343" s="1">
        <v>2080100515701</v>
      </c>
      <c r="B51343" t="s">
        <v>48285</v>
      </c>
    </row>
    <row r="51344" spans="1:2">
      <c r="A51344" s="1">
        <v>2080100515718</v>
      </c>
      <c r="B51344" t="s">
        <v>48286</v>
      </c>
    </row>
    <row r="51345" spans="1:2">
      <c r="A51345" s="1">
        <v>2080100515725</v>
      </c>
      <c r="B51345" t="s">
        <v>48287</v>
      </c>
    </row>
    <row r="51346" spans="1:2">
      <c r="A51346" s="1">
        <v>2080100515732</v>
      </c>
      <c r="B51346" t="s">
        <v>48288</v>
      </c>
    </row>
    <row r="51347" spans="1:2">
      <c r="A51347" s="1">
        <v>2080100515749</v>
      </c>
      <c r="B51347" t="s">
        <v>48289</v>
      </c>
    </row>
    <row r="51348" spans="1:2">
      <c r="A51348" s="1">
        <v>2080100515756</v>
      </c>
      <c r="B51348" t="s">
        <v>48290</v>
      </c>
    </row>
    <row r="51349" spans="1:2">
      <c r="A51349" s="1">
        <v>2080100515763</v>
      </c>
      <c r="B51349" t="s">
        <v>48291</v>
      </c>
    </row>
    <row r="51350" spans="1:2">
      <c r="A51350" s="1">
        <v>2080100515787</v>
      </c>
      <c r="B51350" t="s">
        <v>48292</v>
      </c>
    </row>
    <row r="51351" spans="1:2">
      <c r="A51351" s="1">
        <v>2080100515794</v>
      </c>
      <c r="B51351" t="s">
        <v>48293</v>
      </c>
    </row>
    <row r="51352" spans="1:2">
      <c r="A51352" s="1">
        <v>2080100515817</v>
      </c>
      <c r="B51352" t="s">
        <v>48294</v>
      </c>
    </row>
    <row r="51353" spans="1:2">
      <c r="A51353" s="1">
        <v>2080100515824</v>
      </c>
      <c r="B51353" t="s">
        <v>48295</v>
      </c>
    </row>
    <row r="51354" spans="1:2">
      <c r="A51354" s="1">
        <v>2080100515831</v>
      </c>
      <c r="B51354" t="s">
        <v>48296</v>
      </c>
    </row>
    <row r="51355" spans="1:2">
      <c r="A51355" s="1">
        <v>2080100515848</v>
      </c>
      <c r="B51355" t="s">
        <v>48297</v>
      </c>
    </row>
    <row r="51356" spans="1:2">
      <c r="A51356" s="1">
        <v>2080100515855</v>
      </c>
      <c r="B51356" t="s">
        <v>48298</v>
      </c>
    </row>
    <row r="51357" spans="1:2">
      <c r="A51357" s="1">
        <v>2080100515862</v>
      </c>
      <c r="B51357" t="s">
        <v>48299</v>
      </c>
    </row>
    <row r="51358" spans="1:2">
      <c r="A51358" s="1">
        <v>2080100515879</v>
      </c>
      <c r="B51358" t="s">
        <v>48300</v>
      </c>
    </row>
    <row r="51359" spans="1:2">
      <c r="A51359" s="1">
        <v>2080100515886</v>
      </c>
      <c r="B51359" t="s">
        <v>48301</v>
      </c>
    </row>
    <row r="51360" spans="1:2">
      <c r="A51360" s="1">
        <v>2080100515893</v>
      </c>
      <c r="B51360" t="s">
        <v>48302</v>
      </c>
    </row>
    <row r="51361" spans="1:2">
      <c r="A51361" s="1">
        <v>2080100515909</v>
      </c>
      <c r="B51361" t="s">
        <v>48303</v>
      </c>
    </row>
    <row r="51362" spans="1:2">
      <c r="A51362" s="1">
        <v>2080100515916</v>
      </c>
      <c r="B51362" t="s">
        <v>48304</v>
      </c>
    </row>
    <row r="51363" spans="1:2">
      <c r="A51363" s="1">
        <v>2080100515923</v>
      </c>
      <c r="B51363" t="s">
        <v>48305</v>
      </c>
    </row>
    <row r="51364" spans="1:2">
      <c r="A51364" s="1">
        <v>2080100515930</v>
      </c>
      <c r="B51364" t="s">
        <v>48306</v>
      </c>
    </row>
    <row r="51365" spans="1:2">
      <c r="A51365" s="1">
        <v>2080100515947</v>
      </c>
      <c r="B51365" t="s">
        <v>48307</v>
      </c>
    </row>
    <row r="51366" spans="1:2">
      <c r="A51366" s="1">
        <v>2080100515954</v>
      </c>
      <c r="B51366" t="s">
        <v>48308</v>
      </c>
    </row>
    <row r="51367" spans="1:2">
      <c r="A51367" s="1">
        <v>2080100515961</v>
      </c>
      <c r="B51367" t="s">
        <v>48309</v>
      </c>
    </row>
    <row r="51368" spans="1:2">
      <c r="A51368" s="1">
        <v>2080100515978</v>
      </c>
      <c r="B51368" t="s">
        <v>48310</v>
      </c>
    </row>
    <row r="51369" spans="1:2">
      <c r="A51369" s="1">
        <v>2080100515985</v>
      </c>
      <c r="B51369" t="s">
        <v>48311</v>
      </c>
    </row>
    <row r="51370" spans="1:2">
      <c r="A51370" s="1">
        <v>2080100515992</v>
      </c>
      <c r="B51370" t="s">
        <v>48312</v>
      </c>
    </row>
    <row r="51371" spans="1:2">
      <c r="A51371" s="1">
        <v>2080100516005</v>
      </c>
      <c r="B51371" t="s">
        <v>48313</v>
      </c>
    </row>
    <row r="51372" spans="1:2">
      <c r="A51372" s="1">
        <v>2080100516012</v>
      </c>
      <c r="B51372" t="s">
        <v>48314</v>
      </c>
    </row>
    <row r="51373" spans="1:2">
      <c r="A51373" s="1">
        <v>2080100516029</v>
      </c>
      <c r="B51373" t="s">
        <v>48315</v>
      </c>
    </row>
    <row r="51374" spans="1:2">
      <c r="A51374" s="1">
        <v>2080100516036</v>
      </c>
      <c r="B51374" t="s">
        <v>48316</v>
      </c>
    </row>
    <row r="51375" spans="1:2">
      <c r="A51375" s="1">
        <v>2080100516074</v>
      </c>
      <c r="B51375" t="s">
        <v>48317</v>
      </c>
    </row>
    <row r="51376" spans="1:2">
      <c r="A51376" s="1">
        <v>2080100516081</v>
      </c>
      <c r="B51376" t="s">
        <v>48318</v>
      </c>
    </row>
    <row r="51377" spans="1:2">
      <c r="A51377" s="1">
        <v>2080100516098</v>
      </c>
      <c r="B51377" t="s">
        <v>48319</v>
      </c>
    </row>
    <row r="51378" spans="1:2">
      <c r="A51378" s="1">
        <v>2080100516104</v>
      </c>
      <c r="B51378" t="s">
        <v>48320</v>
      </c>
    </row>
    <row r="51379" spans="1:2">
      <c r="A51379" s="1">
        <v>2080100516111</v>
      </c>
      <c r="B51379" t="s">
        <v>48321</v>
      </c>
    </row>
    <row r="51380" spans="1:2">
      <c r="A51380" s="1">
        <v>2080100516128</v>
      </c>
      <c r="B51380" t="s">
        <v>48322</v>
      </c>
    </row>
    <row r="51381" spans="1:2">
      <c r="A51381" s="1">
        <v>2080100516135</v>
      </c>
      <c r="B51381" t="s">
        <v>48323</v>
      </c>
    </row>
    <row r="51382" spans="1:2">
      <c r="A51382" s="1">
        <v>2080100516203</v>
      </c>
      <c r="B51382" t="s">
        <v>48324</v>
      </c>
    </row>
    <row r="51383" spans="1:2">
      <c r="A51383" s="1">
        <v>2080100517491</v>
      </c>
      <c r="B51383" t="s">
        <v>48325</v>
      </c>
    </row>
    <row r="51384" spans="1:2">
      <c r="A51384" s="1">
        <v>2080100517507</v>
      </c>
      <c r="B51384" t="s">
        <v>48326</v>
      </c>
    </row>
    <row r="51385" spans="1:2">
      <c r="A51385" s="1">
        <v>2080100517514</v>
      </c>
      <c r="B51385" t="s">
        <v>48327</v>
      </c>
    </row>
    <row r="51386" spans="1:2">
      <c r="A51386" s="1">
        <v>2080100517538</v>
      </c>
      <c r="B51386" t="s">
        <v>48328</v>
      </c>
    </row>
    <row r="51387" spans="1:2">
      <c r="A51387" s="1">
        <v>2080100517545</v>
      </c>
      <c r="B51387" t="s">
        <v>48329</v>
      </c>
    </row>
    <row r="51388" spans="1:2">
      <c r="A51388" s="1">
        <v>2080100517576</v>
      </c>
      <c r="B51388" t="s">
        <v>48330</v>
      </c>
    </row>
    <row r="51389" spans="1:2">
      <c r="A51389" s="1">
        <v>2080100517583</v>
      </c>
      <c r="B51389" t="s">
        <v>48331</v>
      </c>
    </row>
    <row r="51390" spans="1:2">
      <c r="A51390" s="1">
        <v>2080100517590</v>
      </c>
      <c r="B51390" t="s">
        <v>48332</v>
      </c>
    </row>
    <row r="51391" spans="1:2">
      <c r="A51391" s="1">
        <v>2080100517606</v>
      </c>
      <c r="B51391" t="s">
        <v>48333</v>
      </c>
    </row>
    <row r="51392" spans="1:2">
      <c r="A51392" s="1">
        <v>2080100517613</v>
      </c>
      <c r="B51392" t="s">
        <v>48334</v>
      </c>
    </row>
    <row r="51393" spans="1:2">
      <c r="A51393" s="1">
        <v>2080100517637</v>
      </c>
      <c r="B51393" t="s">
        <v>48335</v>
      </c>
    </row>
    <row r="51394" spans="1:2">
      <c r="A51394" s="1">
        <v>2080100517644</v>
      </c>
      <c r="B51394" t="s">
        <v>48336</v>
      </c>
    </row>
    <row r="51395" spans="1:2">
      <c r="A51395" s="1">
        <v>2080100517668</v>
      </c>
      <c r="B51395" t="s">
        <v>48337</v>
      </c>
    </row>
    <row r="51396" spans="1:2">
      <c r="A51396" s="1">
        <v>2080100517675</v>
      </c>
      <c r="B51396" t="s">
        <v>48338</v>
      </c>
    </row>
    <row r="51397" spans="1:2">
      <c r="A51397" s="1">
        <v>2080100517682</v>
      </c>
      <c r="B51397" t="s">
        <v>48339</v>
      </c>
    </row>
    <row r="51398" spans="1:2">
      <c r="A51398" s="1">
        <v>2080100517699</v>
      </c>
      <c r="B51398" t="s">
        <v>48340</v>
      </c>
    </row>
    <row r="51399" spans="1:2">
      <c r="A51399" s="1">
        <v>2080100517705</v>
      </c>
      <c r="B51399" t="s">
        <v>48341</v>
      </c>
    </row>
    <row r="51400" spans="1:2">
      <c r="A51400" s="1">
        <v>2080100517712</v>
      </c>
      <c r="B51400" t="s">
        <v>48342</v>
      </c>
    </row>
    <row r="51401" spans="1:2">
      <c r="A51401" s="1">
        <v>2080100517729</v>
      </c>
      <c r="B51401" t="s">
        <v>48343</v>
      </c>
    </row>
    <row r="51402" spans="1:2">
      <c r="A51402" s="1">
        <v>2080100517736</v>
      </c>
      <c r="B51402" t="s">
        <v>48344</v>
      </c>
    </row>
    <row r="51403" spans="1:2">
      <c r="A51403" s="1">
        <v>2080100517743</v>
      </c>
      <c r="B51403" t="s">
        <v>48345</v>
      </c>
    </row>
    <row r="51404" spans="1:2">
      <c r="A51404" s="1">
        <v>2080100517750</v>
      </c>
      <c r="B51404" t="s">
        <v>48346</v>
      </c>
    </row>
    <row r="51405" spans="1:2">
      <c r="A51405" s="1">
        <v>2080100517767</v>
      </c>
      <c r="B51405" t="s">
        <v>48347</v>
      </c>
    </row>
    <row r="51406" spans="1:2">
      <c r="A51406" s="1">
        <v>2080100517774</v>
      </c>
      <c r="B51406" t="s">
        <v>48348</v>
      </c>
    </row>
    <row r="51407" spans="1:2">
      <c r="A51407" s="1">
        <v>2080100517781</v>
      </c>
      <c r="B51407" t="s">
        <v>48349</v>
      </c>
    </row>
    <row r="51408" spans="1:2">
      <c r="A51408" s="1">
        <v>2080100517798</v>
      </c>
      <c r="B51408" t="s">
        <v>48350</v>
      </c>
    </row>
    <row r="51409" spans="1:2">
      <c r="A51409" s="1">
        <v>2080100517811</v>
      </c>
      <c r="B51409" t="s">
        <v>48351</v>
      </c>
    </row>
    <row r="51410" spans="1:2">
      <c r="A51410" s="1">
        <v>2080100517828</v>
      </c>
      <c r="B51410" t="s">
        <v>48352</v>
      </c>
    </row>
    <row r="51411" spans="1:2">
      <c r="A51411" s="1">
        <v>2080100517835</v>
      </c>
      <c r="B51411" t="s">
        <v>48353</v>
      </c>
    </row>
    <row r="51412" spans="1:2">
      <c r="A51412" s="1">
        <v>2080100517842</v>
      </c>
      <c r="B51412" t="s">
        <v>48017</v>
      </c>
    </row>
    <row r="51413" spans="1:2">
      <c r="A51413" s="1">
        <v>2080100517859</v>
      </c>
      <c r="B51413" t="s">
        <v>48354</v>
      </c>
    </row>
    <row r="51414" spans="1:2">
      <c r="A51414" s="1">
        <v>2080100517873</v>
      </c>
      <c r="B51414" t="s">
        <v>48355</v>
      </c>
    </row>
    <row r="51415" spans="1:2">
      <c r="A51415" s="1">
        <v>2080100517880</v>
      </c>
      <c r="B51415" t="s">
        <v>48356</v>
      </c>
    </row>
    <row r="51416" spans="1:2">
      <c r="A51416" s="1">
        <v>2080100517897</v>
      </c>
      <c r="B51416" t="s">
        <v>48357</v>
      </c>
    </row>
    <row r="51417" spans="1:2">
      <c r="A51417" s="1">
        <v>2080100517903</v>
      </c>
      <c r="B51417" t="s">
        <v>48358</v>
      </c>
    </row>
    <row r="51418" spans="1:2">
      <c r="A51418" s="1">
        <v>2080100517910</v>
      </c>
      <c r="B51418" t="s">
        <v>48359</v>
      </c>
    </row>
    <row r="51419" spans="1:2">
      <c r="A51419" s="1">
        <v>2080100517927</v>
      </c>
      <c r="B51419" t="s">
        <v>48360</v>
      </c>
    </row>
    <row r="51420" spans="1:2">
      <c r="A51420" s="1">
        <v>2080100517941</v>
      </c>
      <c r="B51420" t="s">
        <v>48361</v>
      </c>
    </row>
    <row r="51421" spans="1:2">
      <c r="A51421" s="1">
        <v>2080100517958</v>
      </c>
      <c r="B51421" t="s">
        <v>48362</v>
      </c>
    </row>
    <row r="51422" spans="1:2">
      <c r="A51422" s="1">
        <v>2080100517965</v>
      </c>
      <c r="B51422" t="s">
        <v>48363</v>
      </c>
    </row>
    <row r="51423" spans="1:2">
      <c r="A51423" s="1">
        <v>2080100517972</v>
      </c>
      <c r="B51423" t="s">
        <v>48364</v>
      </c>
    </row>
    <row r="51424" spans="1:2">
      <c r="A51424" s="1">
        <v>2080100518009</v>
      </c>
      <c r="B51424" t="s">
        <v>48365</v>
      </c>
    </row>
    <row r="51425" spans="1:2">
      <c r="A51425" s="1">
        <v>2080100518016</v>
      </c>
      <c r="B51425" t="s">
        <v>48366</v>
      </c>
    </row>
    <row r="51426" spans="1:2">
      <c r="A51426" s="1">
        <v>2080100518023</v>
      </c>
      <c r="B51426" t="s">
        <v>48367</v>
      </c>
    </row>
    <row r="51427" spans="1:2">
      <c r="A51427" s="1">
        <v>2080100518030</v>
      </c>
      <c r="B51427" t="s">
        <v>48368</v>
      </c>
    </row>
    <row r="51428" spans="1:2">
      <c r="A51428" s="1">
        <v>2080100518047</v>
      </c>
      <c r="B51428" t="s">
        <v>48369</v>
      </c>
    </row>
    <row r="51429" spans="1:2">
      <c r="A51429" s="1">
        <v>2080100518054</v>
      </c>
      <c r="B51429" t="s">
        <v>48370</v>
      </c>
    </row>
    <row r="51430" spans="1:2">
      <c r="A51430" s="1">
        <v>2080100518061</v>
      </c>
      <c r="B51430" t="s">
        <v>48371</v>
      </c>
    </row>
    <row r="51431" spans="1:2">
      <c r="A51431" s="1">
        <v>2080100518078</v>
      </c>
      <c r="B51431" t="s">
        <v>48372</v>
      </c>
    </row>
    <row r="51432" spans="1:2">
      <c r="A51432" s="1">
        <v>2080100518085</v>
      </c>
      <c r="B51432" t="s">
        <v>48373</v>
      </c>
    </row>
    <row r="51433" spans="1:2">
      <c r="A51433" s="1">
        <v>2080100518092</v>
      </c>
      <c r="B51433" t="s">
        <v>48374</v>
      </c>
    </row>
    <row r="51434" spans="1:2">
      <c r="A51434" s="1">
        <v>2080100518108</v>
      </c>
      <c r="B51434" t="s">
        <v>48375</v>
      </c>
    </row>
    <row r="51435" spans="1:2">
      <c r="A51435" s="1">
        <v>2080100518115</v>
      </c>
      <c r="B51435" t="s">
        <v>48376</v>
      </c>
    </row>
    <row r="51436" spans="1:2">
      <c r="A51436" s="1">
        <v>2080100518122</v>
      </c>
      <c r="B51436" t="s">
        <v>48377</v>
      </c>
    </row>
    <row r="51437" spans="1:2">
      <c r="A51437" s="1">
        <v>2080100518160</v>
      </c>
      <c r="B51437" t="s">
        <v>48378</v>
      </c>
    </row>
    <row r="51438" spans="1:2">
      <c r="A51438" s="1">
        <v>2080100518177</v>
      </c>
      <c r="B51438" t="s">
        <v>48379</v>
      </c>
    </row>
    <row r="51439" spans="1:2">
      <c r="A51439" s="1">
        <v>2080100518184</v>
      </c>
      <c r="B51439" t="s">
        <v>48380</v>
      </c>
    </row>
    <row r="51440" spans="1:2">
      <c r="A51440" s="1">
        <v>2080100518191</v>
      </c>
      <c r="B51440" t="s">
        <v>48034</v>
      </c>
    </row>
    <row r="51441" spans="1:2">
      <c r="A51441" s="1">
        <v>2080100518207</v>
      </c>
      <c r="B51441" t="s">
        <v>48035</v>
      </c>
    </row>
    <row r="51442" spans="1:2">
      <c r="A51442" s="1">
        <v>2080100518214</v>
      </c>
      <c r="B51442" t="s">
        <v>48381</v>
      </c>
    </row>
    <row r="51443" spans="1:2">
      <c r="A51443" s="1">
        <v>2080100518221</v>
      </c>
      <c r="B51443" t="s">
        <v>48382</v>
      </c>
    </row>
    <row r="51444" spans="1:2">
      <c r="A51444" s="1">
        <v>2080100518238</v>
      </c>
      <c r="B51444" t="s">
        <v>48383</v>
      </c>
    </row>
    <row r="51445" spans="1:2">
      <c r="A51445" s="1">
        <v>2080100518245</v>
      </c>
      <c r="B51445" t="s">
        <v>48384</v>
      </c>
    </row>
    <row r="51446" spans="1:2">
      <c r="A51446" s="1">
        <v>2080100518252</v>
      </c>
      <c r="B51446" t="s">
        <v>48385</v>
      </c>
    </row>
    <row r="51447" spans="1:2">
      <c r="A51447" s="1">
        <v>2080100518269</v>
      </c>
      <c r="B51447" t="s">
        <v>48386</v>
      </c>
    </row>
    <row r="51448" spans="1:2">
      <c r="A51448" s="1">
        <v>2080100518276</v>
      </c>
      <c r="B51448" t="e">
        <f>+T-TOILET CLEANER PURICLE REFILL</f>
        <v>#NAME?</v>
      </c>
    </row>
    <row r="51449" spans="1:2">
      <c r="A51449" s="1">
        <v>2080100518283</v>
      </c>
      <c r="B51449" t="s">
        <v>48387</v>
      </c>
    </row>
    <row r="51450" spans="1:2">
      <c r="A51450" s="1">
        <v>2080100518290</v>
      </c>
      <c r="B51450" t="s">
        <v>48388</v>
      </c>
    </row>
    <row r="51451" spans="1:2">
      <c r="A51451" s="1">
        <v>2080100518306</v>
      </c>
      <c r="B51451" t="s">
        <v>48389</v>
      </c>
    </row>
    <row r="51452" spans="1:2">
      <c r="A51452" s="1">
        <v>2080100518313</v>
      </c>
      <c r="B51452" t="s">
        <v>48390</v>
      </c>
    </row>
    <row r="51453" spans="1:2">
      <c r="A51453" s="1">
        <v>2080100518320</v>
      </c>
      <c r="B51453" t="s">
        <v>48391</v>
      </c>
    </row>
    <row r="51454" spans="1:2">
      <c r="A51454" s="1">
        <v>2080100518337</v>
      </c>
      <c r="B51454" t="s">
        <v>48392</v>
      </c>
    </row>
    <row r="51455" spans="1:2">
      <c r="A51455" s="1">
        <v>2080100518344</v>
      </c>
      <c r="B51455" t="s">
        <v>48393</v>
      </c>
    </row>
    <row r="51456" spans="1:2">
      <c r="A51456" s="1">
        <v>2080100518351</v>
      </c>
      <c r="B51456" t="s">
        <v>48394</v>
      </c>
    </row>
    <row r="51457" spans="1:2">
      <c r="A51457" s="1">
        <v>2080100518368</v>
      </c>
      <c r="B51457" t="s">
        <v>48395</v>
      </c>
    </row>
    <row r="51458" spans="1:2">
      <c r="A51458" s="1">
        <v>2080100518375</v>
      </c>
      <c r="B51458" t="s">
        <v>48396</v>
      </c>
    </row>
    <row r="51459" spans="1:2">
      <c r="A51459" s="1">
        <v>2080100518382</v>
      </c>
      <c r="B51459" t="s">
        <v>48397</v>
      </c>
    </row>
    <row r="51460" spans="1:2">
      <c r="A51460" s="1">
        <v>2080100518399</v>
      </c>
      <c r="B51460" t="s">
        <v>48398</v>
      </c>
    </row>
    <row r="51461" spans="1:2">
      <c r="A51461" s="1">
        <v>2080100518405</v>
      </c>
      <c r="B51461" t="s">
        <v>48399</v>
      </c>
    </row>
    <row r="51462" spans="1:2">
      <c r="A51462" s="1">
        <v>2080100518412</v>
      </c>
      <c r="B51462" t="s">
        <v>48400</v>
      </c>
    </row>
    <row r="51463" spans="1:2">
      <c r="A51463" s="1">
        <v>2080100518429</v>
      </c>
      <c r="B51463" t="s">
        <v>48401</v>
      </c>
    </row>
    <row r="51464" spans="1:2">
      <c r="A51464" s="1">
        <v>2080100518436</v>
      </c>
      <c r="B51464" t="s">
        <v>48402</v>
      </c>
    </row>
    <row r="51465" spans="1:2">
      <c r="A51465" s="1">
        <v>2080100518443</v>
      </c>
      <c r="B51465" t="s">
        <v>48403</v>
      </c>
    </row>
    <row r="51466" spans="1:2">
      <c r="A51466" s="1">
        <v>2080100518467</v>
      </c>
      <c r="B51466" t="s">
        <v>48404</v>
      </c>
    </row>
    <row r="51467" spans="1:2">
      <c r="A51467" s="1">
        <v>2080100518474</v>
      </c>
      <c r="B51467" t="s">
        <v>48405</v>
      </c>
    </row>
    <row r="51468" spans="1:2">
      <c r="A51468" s="1">
        <v>2080100518481</v>
      </c>
      <c r="B51468" t="s">
        <v>48406</v>
      </c>
    </row>
    <row r="51469" spans="1:2">
      <c r="A51469" s="1">
        <v>2080100518498</v>
      </c>
      <c r="B51469" t="s">
        <v>48407</v>
      </c>
    </row>
    <row r="51470" spans="1:2">
      <c r="A51470" s="1">
        <v>2080100518504</v>
      </c>
      <c r="B51470" t="s">
        <v>48408</v>
      </c>
    </row>
    <row r="51471" spans="1:2">
      <c r="A51471" s="1">
        <v>2080100518511</v>
      </c>
      <c r="B51471" t="s">
        <v>48409</v>
      </c>
    </row>
    <row r="51472" spans="1:2">
      <c r="A51472" s="1">
        <v>2080100518528</v>
      </c>
      <c r="B51472" t="s">
        <v>48410</v>
      </c>
    </row>
    <row r="51473" spans="1:2">
      <c r="A51473" s="1">
        <v>2080100518535</v>
      </c>
      <c r="B51473" t="s">
        <v>48411</v>
      </c>
    </row>
    <row r="51474" spans="1:2">
      <c r="A51474" s="1">
        <v>2080100518542</v>
      </c>
      <c r="B51474" t="s">
        <v>48412</v>
      </c>
    </row>
    <row r="51475" spans="1:2">
      <c r="A51475" s="1">
        <v>2080100518559</v>
      </c>
      <c r="B51475" t="s">
        <v>48413</v>
      </c>
    </row>
    <row r="51476" spans="1:2">
      <c r="A51476" s="1">
        <v>2080100518573</v>
      </c>
      <c r="B51476" t="s">
        <v>48414</v>
      </c>
    </row>
    <row r="51477" spans="1:2">
      <c r="A51477" s="1">
        <v>2080100518597</v>
      </c>
      <c r="B51477" t="s">
        <v>48415</v>
      </c>
    </row>
    <row r="51478" spans="1:2">
      <c r="A51478" s="1">
        <v>2080100518610</v>
      </c>
      <c r="B51478" t="s">
        <v>48416</v>
      </c>
    </row>
    <row r="51479" spans="1:2">
      <c r="A51479" s="1">
        <v>2080100518634</v>
      </c>
      <c r="B51479" t="s">
        <v>48417</v>
      </c>
    </row>
    <row r="51480" spans="1:2">
      <c r="A51480" s="1">
        <v>2080100518641</v>
      </c>
      <c r="B51480" t="s">
        <v>48418</v>
      </c>
    </row>
    <row r="51481" spans="1:2">
      <c r="A51481" s="1">
        <v>2080100518665</v>
      </c>
      <c r="B51481" t="s">
        <v>48419</v>
      </c>
    </row>
    <row r="51482" spans="1:2">
      <c r="A51482" s="1">
        <v>2080100518672</v>
      </c>
      <c r="B51482" t="s">
        <v>48420</v>
      </c>
    </row>
    <row r="51483" spans="1:2">
      <c r="A51483" s="1">
        <v>2080100518689</v>
      </c>
      <c r="B51483" t="s">
        <v>48421</v>
      </c>
    </row>
    <row r="51484" spans="1:2">
      <c r="A51484" s="1">
        <v>2080100518696</v>
      </c>
      <c r="B51484" t="s">
        <v>48422</v>
      </c>
    </row>
    <row r="51485" spans="1:2">
      <c r="A51485" s="1">
        <v>2080100518702</v>
      </c>
      <c r="B51485" t="s">
        <v>48423</v>
      </c>
    </row>
    <row r="51486" spans="1:2">
      <c r="A51486" s="1">
        <v>2080100518719</v>
      </c>
      <c r="B51486" t="e">
        <f>+T-CHAIR MOEN DK7040 STANDARD</f>
        <v>#NAME?</v>
      </c>
    </row>
    <row r="51487" spans="1:2">
      <c r="A51487" s="1">
        <v>2080100518726</v>
      </c>
      <c r="B51487" t="s">
        <v>48424</v>
      </c>
    </row>
    <row r="51488" spans="1:2">
      <c r="A51488" s="1">
        <v>2080100518733</v>
      </c>
      <c r="B51488" t="s">
        <v>48042</v>
      </c>
    </row>
    <row r="51489" spans="1:2">
      <c r="A51489" s="1">
        <v>2080100518740</v>
      </c>
      <c r="B51489" t="s">
        <v>48045</v>
      </c>
    </row>
    <row r="51490" spans="1:2">
      <c r="A51490" s="1">
        <v>2080100518757</v>
      </c>
      <c r="B51490" t="s">
        <v>48041</v>
      </c>
    </row>
    <row r="51491" spans="1:2">
      <c r="A51491" s="1">
        <v>2080100518764</v>
      </c>
      <c r="B51491" t="s">
        <v>48425</v>
      </c>
    </row>
    <row r="51492" spans="1:2">
      <c r="A51492" s="1">
        <v>2080100518771</v>
      </c>
      <c r="B51492" t="s">
        <v>48426</v>
      </c>
    </row>
    <row r="51493" spans="1:2">
      <c r="A51493" s="1">
        <v>2080100518788</v>
      </c>
      <c r="B51493" t="s">
        <v>45819</v>
      </c>
    </row>
    <row r="51494" spans="1:2">
      <c r="A51494" s="1">
        <v>2080100518795</v>
      </c>
      <c r="B51494" t="s">
        <v>45820</v>
      </c>
    </row>
    <row r="51495" spans="1:2">
      <c r="A51495" s="1">
        <v>2080100518801</v>
      </c>
      <c r="B51495" t="s">
        <v>48427</v>
      </c>
    </row>
    <row r="51496" spans="1:2">
      <c r="A51496" s="1">
        <v>2080100518818</v>
      </c>
      <c r="B51496" t="s">
        <v>48428</v>
      </c>
    </row>
    <row r="51497" spans="1:2">
      <c r="A51497" s="1">
        <v>2080100518825</v>
      </c>
      <c r="B51497" t="s">
        <v>48429</v>
      </c>
    </row>
    <row r="51498" spans="1:2">
      <c r="A51498" s="1">
        <v>2080100518832</v>
      </c>
      <c r="B51498" t="s">
        <v>48430</v>
      </c>
    </row>
    <row r="51499" spans="1:2">
      <c r="A51499" s="1">
        <v>2080100518849</v>
      </c>
      <c r="B51499" t="s">
        <v>48431</v>
      </c>
    </row>
    <row r="51500" spans="1:2">
      <c r="A51500" s="1">
        <v>2080100518856</v>
      </c>
      <c r="B51500" t="s">
        <v>48432</v>
      </c>
    </row>
    <row r="51501" spans="1:2">
      <c r="A51501" s="1">
        <v>2080100518863</v>
      </c>
      <c r="B51501" t="s">
        <v>48433</v>
      </c>
    </row>
    <row r="51502" spans="1:2">
      <c r="A51502" s="1">
        <v>2080100518870</v>
      </c>
      <c r="B51502" t="s">
        <v>48434</v>
      </c>
    </row>
    <row r="51503" spans="1:2">
      <c r="A51503" s="1">
        <v>2080100518887</v>
      </c>
      <c r="B51503" t="s">
        <v>48435</v>
      </c>
    </row>
    <row r="51504" spans="1:2">
      <c r="A51504" s="1">
        <v>2080100518894</v>
      </c>
      <c r="B51504" t="s">
        <v>48436</v>
      </c>
    </row>
    <row r="51505" spans="1:2">
      <c r="A51505" s="1">
        <v>2080100518900</v>
      </c>
      <c r="B51505" t="s">
        <v>48437</v>
      </c>
    </row>
    <row r="51506" spans="1:2">
      <c r="A51506" s="1">
        <v>2080100518917</v>
      </c>
      <c r="B51506" t="e">
        <f>+SJG-SHOVEL VIKING PB10  ROUND</f>
        <v>#NAME?</v>
      </c>
    </row>
    <row r="51507" spans="1:2">
      <c r="A51507" s="1">
        <v>2080100518924</v>
      </c>
      <c r="B51507" t="s">
        <v>48438</v>
      </c>
    </row>
    <row r="51508" spans="1:2">
      <c r="A51508" s="1">
        <v>2080100518931</v>
      </c>
      <c r="B51508" t="s">
        <v>48439</v>
      </c>
    </row>
    <row r="51509" spans="1:2">
      <c r="A51509" s="1">
        <v>2080100518948</v>
      </c>
      <c r="B51509" t="s">
        <v>48440</v>
      </c>
    </row>
    <row r="51510" spans="1:2">
      <c r="A51510" s="1">
        <v>2080100518955</v>
      </c>
      <c r="B51510" t="s">
        <v>44652</v>
      </c>
    </row>
    <row r="51511" spans="1:2">
      <c r="A51511" s="1">
        <v>2080100518962</v>
      </c>
      <c r="B51511" t="s">
        <v>48441</v>
      </c>
    </row>
    <row r="51512" spans="1:2">
      <c r="A51512" s="1">
        <v>2080100518979</v>
      </c>
      <c r="B51512" t="s">
        <v>48442</v>
      </c>
    </row>
    <row r="51513" spans="1:2">
      <c r="A51513" s="1">
        <v>2080100518986</v>
      </c>
      <c r="B51513" t="s">
        <v>48443</v>
      </c>
    </row>
    <row r="51514" spans="1:2">
      <c r="A51514" s="1">
        <v>2080100518993</v>
      </c>
      <c r="B51514" t="s">
        <v>48444</v>
      </c>
    </row>
    <row r="51515" spans="1:2">
      <c r="A51515" s="1">
        <v>2080100519006</v>
      </c>
      <c r="B51515" t="s">
        <v>48445</v>
      </c>
    </row>
    <row r="51516" spans="1:2">
      <c r="A51516" s="1">
        <v>2080100519013</v>
      </c>
      <c r="B51516" t="s">
        <v>48446</v>
      </c>
    </row>
    <row r="51517" spans="1:2">
      <c r="A51517" s="1">
        <v>2080100519020</v>
      </c>
      <c r="B51517" t="s">
        <v>48447</v>
      </c>
    </row>
    <row r="51518" spans="1:2">
      <c r="A51518" s="1">
        <v>2080100519037</v>
      </c>
      <c r="B51518" t="s">
        <v>48448</v>
      </c>
    </row>
    <row r="51519" spans="1:2">
      <c r="A51519" s="1">
        <v>2080100519044</v>
      </c>
      <c r="B51519" t="s">
        <v>48449</v>
      </c>
    </row>
    <row r="51520" spans="1:2">
      <c r="A51520" s="1">
        <v>2080100519051</v>
      </c>
      <c r="B51520" t="s">
        <v>48450</v>
      </c>
    </row>
    <row r="51521" spans="1:2">
      <c r="A51521" s="1">
        <v>2080100519068</v>
      </c>
      <c r="B51521" t="s">
        <v>48451</v>
      </c>
    </row>
    <row r="51522" spans="1:2">
      <c r="A51522" s="1">
        <v>2080100519075</v>
      </c>
      <c r="B51522" t="s">
        <v>48452</v>
      </c>
    </row>
    <row r="51523" spans="1:2">
      <c r="A51523" s="1">
        <v>2080100519082</v>
      </c>
      <c r="B51523" t="s">
        <v>48453</v>
      </c>
    </row>
    <row r="51524" spans="1:2">
      <c r="A51524" s="1">
        <v>2080100519099</v>
      </c>
      <c r="B51524" t="s">
        <v>48454</v>
      </c>
    </row>
    <row r="51525" spans="1:2">
      <c r="A51525" s="1">
        <v>2080100519105</v>
      </c>
      <c r="B51525" t="s">
        <v>48031</v>
      </c>
    </row>
    <row r="51526" spans="1:2">
      <c r="A51526" s="1">
        <v>2080100519112</v>
      </c>
      <c r="B51526" t="s">
        <v>48455</v>
      </c>
    </row>
    <row r="51527" spans="1:2">
      <c r="A51527" s="1">
        <v>2080100519129</v>
      </c>
      <c r="B51527" t="s">
        <v>48456</v>
      </c>
    </row>
    <row r="51528" spans="1:2">
      <c r="A51528" s="1">
        <v>2080100519136</v>
      </c>
      <c r="B51528" t="s">
        <v>48457</v>
      </c>
    </row>
    <row r="51529" spans="1:2">
      <c r="A51529" s="1">
        <v>2080100519143</v>
      </c>
      <c r="B51529" t="s">
        <v>48458</v>
      </c>
    </row>
    <row r="51530" spans="1:2">
      <c r="A51530" s="1">
        <v>2080100519150</v>
      </c>
      <c r="B51530" t="s">
        <v>48459</v>
      </c>
    </row>
    <row r="51531" spans="1:2">
      <c r="A51531" s="1">
        <v>2080100519167</v>
      </c>
      <c r="B51531" t="s">
        <v>48460</v>
      </c>
    </row>
    <row r="51532" spans="1:2">
      <c r="A51532" s="1">
        <v>2080100519174</v>
      </c>
      <c r="B51532" t="e">
        <f>+AHL-S.O SPARE GLASS ONLY</f>
        <v>#NAME?</v>
      </c>
    </row>
    <row r="51533" spans="1:2">
      <c r="A51533" s="1">
        <v>2080100519181</v>
      </c>
      <c r="B51533" t="s">
        <v>48461</v>
      </c>
    </row>
    <row r="51534" spans="1:2">
      <c r="A51534" s="1">
        <v>2080100519198</v>
      </c>
      <c r="B51534" t="s">
        <v>48462</v>
      </c>
    </row>
    <row r="51535" spans="1:2">
      <c r="A51535" s="1">
        <v>2080100519204</v>
      </c>
      <c r="B51535" t="s">
        <v>48463</v>
      </c>
    </row>
    <row r="51536" spans="1:2">
      <c r="A51536" s="1">
        <v>2080100519211</v>
      </c>
      <c r="B51536" t="s">
        <v>48464</v>
      </c>
    </row>
    <row r="51537" spans="1:2">
      <c r="A51537" s="1">
        <v>2080100519228</v>
      </c>
      <c r="B51537" t="s">
        <v>48465</v>
      </c>
    </row>
    <row r="51538" spans="1:2">
      <c r="A51538" s="1">
        <v>2080100519235</v>
      </c>
      <c r="B51538" t="s">
        <v>48466</v>
      </c>
    </row>
    <row r="51539" spans="1:2">
      <c r="A51539" s="1">
        <v>2080100519242</v>
      </c>
      <c r="B51539" t="s">
        <v>48467</v>
      </c>
    </row>
    <row r="51540" spans="1:2">
      <c r="A51540" s="1">
        <v>2080100519259</v>
      </c>
      <c r="B51540" t="s">
        <v>48468</v>
      </c>
    </row>
    <row r="51541" spans="1:2">
      <c r="A51541" s="1">
        <v>2080100519266</v>
      </c>
      <c r="B51541" t="s">
        <v>48469</v>
      </c>
    </row>
    <row r="51542" spans="1:2">
      <c r="A51542" s="1">
        <v>2080100519273</v>
      </c>
      <c r="B51542" t="s">
        <v>48470</v>
      </c>
    </row>
    <row r="51543" spans="1:2">
      <c r="A51543" s="1">
        <v>2080100519280</v>
      </c>
      <c r="B51543" t="s">
        <v>48471</v>
      </c>
    </row>
    <row r="51544" spans="1:2">
      <c r="A51544" s="1">
        <v>2080100519297</v>
      </c>
      <c r="B51544" t="s">
        <v>48472</v>
      </c>
    </row>
    <row r="51545" spans="1:2">
      <c r="A51545" s="1">
        <v>2080100519310</v>
      </c>
      <c r="B51545" t="s">
        <v>48473</v>
      </c>
    </row>
    <row r="51546" spans="1:2">
      <c r="A51546" s="1">
        <v>2080100519334</v>
      </c>
      <c r="B51546" t="s">
        <v>48474</v>
      </c>
    </row>
    <row r="51547" spans="1:2">
      <c r="A51547" s="1">
        <v>2080100519341</v>
      </c>
      <c r="B51547" t="s">
        <v>48475</v>
      </c>
    </row>
    <row r="51548" spans="1:2">
      <c r="A51548" s="1">
        <v>2080100519358</v>
      </c>
      <c r="B51548" t="s">
        <v>48476</v>
      </c>
    </row>
    <row r="51549" spans="1:2">
      <c r="A51549" s="1">
        <v>2080100519365</v>
      </c>
      <c r="B51549" t="s">
        <v>48477</v>
      </c>
    </row>
    <row r="51550" spans="1:2">
      <c r="A51550" s="1">
        <v>2080100519372</v>
      </c>
      <c r="B51550" t="s">
        <v>48478</v>
      </c>
    </row>
    <row r="51551" spans="1:2">
      <c r="A51551" s="1">
        <v>2080100519389</v>
      </c>
      <c r="B51551" t="s">
        <v>48479</v>
      </c>
    </row>
    <row r="51552" spans="1:2">
      <c r="A51552" s="1">
        <v>2080100519396</v>
      </c>
      <c r="B51552" t="s">
        <v>48480</v>
      </c>
    </row>
    <row r="51553" spans="1:2">
      <c r="A51553" s="1">
        <v>2080100519419</v>
      </c>
      <c r="B51553" t="s">
        <v>48481</v>
      </c>
    </row>
    <row r="51554" spans="1:2">
      <c r="A51554" s="1">
        <v>2080100519426</v>
      </c>
      <c r="B51554" t="s">
        <v>48482</v>
      </c>
    </row>
    <row r="51555" spans="1:2">
      <c r="A51555" s="1">
        <v>2080100519433</v>
      </c>
      <c r="B51555" t="s">
        <v>48483</v>
      </c>
    </row>
    <row r="51556" spans="1:2">
      <c r="A51556" s="1">
        <v>2080100519440</v>
      </c>
      <c r="B51556" t="s">
        <v>48484</v>
      </c>
    </row>
    <row r="51557" spans="1:2">
      <c r="A51557" s="1">
        <v>2080100519457</v>
      </c>
      <c r="B51557" t="s">
        <v>48485</v>
      </c>
    </row>
    <row r="51558" spans="1:2">
      <c r="A51558" s="1">
        <v>2080100519464</v>
      </c>
      <c r="B51558" t="s">
        <v>48486</v>
      </c>
    </row>
    <row r="51559" spans="1:2">
      <c r="A51559" s="1">
        <v>2080100519471</v>
      </c>
      <c r="B51559" t="s">
        <v>48487</v>
      </c>
    </row>
    <row r="51560" spans="1:2">
      <c r="A51560" s="1">
        <v>2080100519488</v>
      </c>
      <c r="B51560" t="s">
        <v>48488</v>
      </c>
    </row>
    <row r="51561" spans="1:2">
      <c r="A51561" s="1">
        <v>2080100519495</v>
      </c>
      <c r="B51561" t="s">
        <v>48489</v>
      </c>
    </row>
    <row r="51562" spans="1:2">
      <c r="A51562" s="1">
        <v>2080100519501</v>
      </c>
      <c r="B51562" t="s">
        <v>48490</v>
      </c>
    </row>
    <row r="51563" spans="1:2">
      <c r="A51563" s="1">
        <v>2080100519518</v>
      </c>
      <c r="B51563" t="s">
        <v>48491</v>
      </c>
    </row>
    <row r="51564" spans="1:2">
      <c r="A51564" s="1">
        <v>2080100519525</v>
      </c>
      <c r="B51564" t="s">
        <v>48492</v>
      </c>
    </row>
    <row r="51565" spans="1:2">
      <c r="A51565" s="1">
        <v>2080100519549</v>
      </c>
      <c r="B51565" t="s">
        <v>48493</v>
      </c>
    </row>
    <row r="51566" spans="1:2">
      <c r="A51566" s="1">
        <v>2080100519563</v>
      </c>
      <c r="B51566" t="s">
        <v>48494</v>
      </c>
    </row>
    <row r="51567" spans="1:2">
      <c r="A51567" s="1">
        <v>2080100519570</v>
      </c>
      <c r="B51567" t="s">
        <v>48495</v>
      </c>
    </row>
    <row r="51568" spans="1:2">
      <c r="A51568" s="1">
        <v>2080100519587</v>
      </c>
      <c r="B51568" t="s">
        <v>48496</v>
      </c>
    </row>
    <row r="51569" spans="1:2">
      <c r="A51569" s="1">
        <v>2080100519617</v>
      </c>
      <c r="B51569" t="s">
        <v>48497</v>
      </c>
    </row>
    <row r="51570" spans="1:2">
      <c r="A51570" s="1">
        <v>2080100519624</v>
      </c>
      <c r="B51570" t="s">
        <v>48498</v>
      </c>
    </row>
    <row r="51571" spans="1:2">
      <c r="A51571" s="1">
        <v>2080100519631</v>
      </c>
      <c r="B51571" t="s">
        <v>48499</v>
      </c>
    </row>
    <row r="51572" spans="1:2">
      <c r="A51572" s="1">
        <v>2080100519648</v>
      </c>
      <c r="B51572" t="s">
        <v>48500</v>
      </c>
    </row>
    <row r="51573" spans="1:2">
      <c r="A51573" s="1">
        <v>2080100519655</v>
      </c>
      <c r="B51573" t="s">
        <v>48501</v>
      </c>
    </row>
    <row r="51574" spans="1:2">
      <c r="A51574" s="1">
        <v>2080100519662</v>
      </c>
      <c r="B51574" t="s">
        <v>48502</v>
      </c>
    </row>
    <row r="51575" spans="1:2">
      <c r="A51575" s="1">
        <v>2080100519679</v>
      </c>
      <c r="B51575" t="s">
        <v>48503</v>
      </c>
    </row>
    <row r="51576" spans="1:2">
      <c r="A51576" s="1">
        <v>2080100519686</v>
      </c>
      <c r="B51576" t="s">
        <v>48504</v>
      </c>
    </row>
    <row r="51577" spans="1:2">
      <c r="A51577" s="1">
        <v>2080100519693</v>
      </c>
      <c r="B51577" t="s">
        <v>48505</v>
      </c>
    </row>
    <row r="51578" spans="1:2">
      <c r="A51578" s="1">
        <v>2080100519709</v>
      </c>
      <c r="B51578" t="s">
        <v>48506</v>
      </c>
    </row>
    <row r="51579" spans="1:2">
      <c r="A51579" s="1">
        <v>2080100519716</v>
      </c>
      <c r="B51579" t="s">
        <v>48507</v>
      </c>
    </row>
    <row r="51580" spans="1:2">
      <c r="A51580" s="1">
        <v>2080100519723</v>
      </c>
      <c r="B51580" t="s">
        <v>48508</v>
      </c>
    </row>
    <row r="51581" spans="1:2">
      <c r="A51581" s="1">
        <v>2080100519730</v>
      </c>
      <c r="B51581" t="s">
        <v>48509</v>
      </c>
    </row>
    <row r="51582" spans="1:2">
      <c r="A51582" s="1">
        <v>2080100519747</v>
      </c>
      <c r="B51582" t="s">
        <v>48510</v>
      </c>
    </row>
    <row r="51583" spans="1:2">
      <c r="A51583" s="1">
        <v>2080100519754</v>
      </c>
      <c r="B51583" t="s">
        <v>48511</v>
      </c>
    </row>
    <row r="51584" spans="1:2">
      <c r="A51584" s="1">
        <v>2080100519761</v>
      </c>
      <c r="B51584" t="s">
        <v>48512</v>
      </c>
    </row>
    <row r="51585" spans="1:2">
      <c r="A51585" s="1">
        <v>2080100519778</v>
      </c>
      <c r="B51585" t="s">
        <v>48513</v>
      </c>
    </row>
    <row r="51586" spans="1:2">
      <c r="A51586" s="1">
        <v>2080100519785</v>
      </c>
      <c r="B51586" t="s">
        <v>48514</v>
      </c>
    </row>
    <row r="51587" spans="1:2">
      <c r="A51587" s="1">
        <v>2080100519792</v>
      </c>
      <c r="B51587" t="s">
        <v>48515</v>
      </c>
    </row>
    <row r="51588" spans="1:2">
      <c r="A51588" s="1">
        <v>2080100519808</v>
      </c>
      <c r="B51588" t="s">
        <v>48516</v>
      </c>
    </row>
    <row r="51589" spans="1:2">
      <c r="A51589" s="1">
        <v>2080100519815</v>
      </c>
      <c r="B51589" t="s">
        <v>48517</v>
      </c>
    </row>
    <row r="51590" spans="1:2">
      <c r="A51590" s="1">
        <v>2080100519822</v>
      </c>
      <c r="B51590" t="s">
        <v>48518</v>
      </c>
    </row>
    <row r="51591" spans="1:2">
      <c r="A51591" s="1">
        <v>2080100519839</v>
      </c>
      <c r="B51591" t="e">
        <f>+BRUSH WIRE BUFFALO I602</f>
        <v>#NAME?</v>
      </c>
    </row>
    <row r="51592" spans="1:2">
      <c r="A51592" s="1">
        <v>2080100519846</v>
      </c>
      <c r="B51592" t="s">
        <v>48519</v>
      </c>
    </row>
    <row r="51593" spans="1:2">
      <c r="A51593" s="1">
        <v>2080100519853</v>
      </c>
      <c r="B51593" t="s">
        <v>48520</v>
      </c>
    </row>
    <row r="51594" spans="1:2">
      <c r="A51594" s="1">
        <v>2080100519877</v>
      </c>
      <c r="B51594" t="s">
        <v>48521</v>
      </c>
    </row>
    <row r="51595" spans="1:2">
      <c r="A51595" s="1">
        <v>2080100519891</v>
      </c>
      <c r="B51595" t="s">
        <v>48522</v>
      </c>
    </row>
    <row r="51596" spans="1:2">
      <c r="A51596" s="1">
        <v>2080100519907</v>
      </c>
      <c r="B51596" t="s">
        <v>48523</v>
      </c>
    </row>
    <row r="51597" spans="1:2">
      <c r="A51597" s="1">
        <v>2080100519914</v>
      </c>
      <c r="B51597" t="s">
        <v>48524</v>
      </c>
    </row>
    <row r="51598" spans="1:2">
      <c r="A51598" s="1">
        <v>2080100519921</v>
      </c>
      <c r="B51598" t="s">
        <v>48525</v>
      </c>
    </row>
    <row r="51599" spans="1:2">
      <c r="A51599" s="1">
        <v>2080100519938</v>
      </c>
      <c r="B51599" t="s">
        <v>48526</v>
      </c>
    </row>
    <row r="51600" spans="1:2">
      <c r="A51600" s="1">
        <v>2080100519945</v>
      </c>
      <c r="B51600" t="s">
        <v>48527</v>
      </c>
    </row>
    <row r="51601" spans="1:2">
      <c r="A51601" s="1">
        <v>2080100519952</v>
      </c>
      <c r="B51601" t="s">
        <v>48528</v>
      </c>
    </row>
    <row r="51602" spans="1:2">
      <c r="A51602" s="1">
        <v>2080100519969</v>
      </c>
      <c r="B51602" t="s">
        <v>48529</v>
      </c>
    </row>
    <row r="51603" spans="1:2">
      <c r="A51603" s="1">
        <v>2080100519976</v>
      </c>
      <c r="B51603" t="s">
        <v>48530</v>
      </c>
    </row>
    <row r="51604" spans="1:2">
      <c r="A51604" s="1">
        <v>2080100519983</v>
      </c>
      <c r="B51604" t="s">
        <v>48531</v>
      </c>
    </row>
    <row r="51605" spans="1:2">
      <c r="A51605" s="1">
        <v>2080100519990</v>
      </c>
      <c r="B51605" t="s">
        <v>48532</v>
      </c>
    </row>
    <row r="51606" spans="1:2">
      <c r="A51606" s="1">
        <v>2080100520019</v>
      </c>
      <c r="B51606" t="s">
        <v>48533</v>
      </c>
    </row>
    <row r="51607" spans="1:2">
      <c r="A51607" s="1">
        <v>2080100520026</v>
      </c>
      <c r="B51607" t="s">
        <v>48534</v>
      </c>
    </row>
    <row r="51608" spans="1:2">
      <c r="A51608" s="1">
        <v>2080100520033</v>
      </c>
      <c r="B51608" t="e">
        <f>+TM-MAGAZINE WESTERN CANADIAN RESORTS</f>
        <v>#NAME?</v>
      </c>
    </row>
    <row r="51609" spans="1:2">
      <c r="A51609" s="1">
        <v>2080100520040</v>
      </c>
      <c r="B51609" t="s">
        <v>48535</v>
      </c>
    </row>
    <row r="51610" spans="1:2">
      <c r="A51610" s="1">
        <v>2080100520064</v>
      </c>
      <c r="B51610" t="s">
        <v>48536</v>
      </c>
    </row>
    <row r="51611" spans="1:2">
      <c r="A51611" s="1">
        <v>2080100520088</v>
      </c>
      <c r="B51611" t="s">
        <v>48537</v>
      </c>
    </row>
    <row r="51612" spans="1:2">
      <c r="A51612" s="1">
        <v>2080100520095</v>
      </c>
      <c r="B51612" t="s">
        <v>48538</v>
      </c>
    </row>
    <row r="51613" spans="1:2">
      <c r="A51613" s="1">
        <v>2080100520101</v>
      </c>
      <c r="B51613" t="s">
        <v>48539</v>
      </c>
    </row>
    <row r="51614" spans="1:2">
      <c r="A51614" s="1">
        <v>2080100520118</v>
      </c>
      <c r="B51614" t="s">
        <v>48540</v>
      </c>
    </row>
    <row r="51615" spans="1:2">
      <c r="A51615" s="1">
        <v>2080100520125</v>
      </c>
      <c r="B51615" t="s">
        <v>48541</v>
      </c>
    </row>
    <row r="51616" spans="1:2">
      <c r="A51616" s="1">
        <v>2080100520132</v>
      </c>
      <c r="B51616" t="s">
        <v>48542</v>
      </c>
    </row>
    <row r="51617" spans="1:2">
      <c r="A51617" s="1">
        <v>2080100520149</v>
      </c>
      <c r="B51617" t="s">
        <v>48543</v>
      </c>
    </row>
    <row r="51618" spans="1:2">
      <c r="A51618" s="1">
        <v>2080100520156</v>
      </c>
      <c r="B51618" t="s">
        <v>48544</v>
      </c>
    </row>
    <row r="51619" spans="1:2">
      <c r="A51619" s="1">
        <v>2080100520187</v>
      </c>
      <c r="B51619" t="s">
        <v>48545</v>
      </c>
    </row>
    <row r="51620" spans="1:2">
      <c r="A51620" s="1">
        <v>2080100520323</v>
      </c>
      <c r="B51620" t="s">
        <v>48546</v>
      </c>
    </row>
    <row r="51621" spans="1:2">
      <c r="A51621" s="1">
        <v>2080100520330</v>
      </c>
      <c r="B51621" t="s">
        <v>48547</v>
      </c>
    </row>
    <row r="51622" spans="1:2">
      <c r="A51622" s="1">
        <v>2080100520347</v>
      </c>
      <c r="B51622" t="s">
        <v>48548</v>
      </c>
    </row>
    <row r="51623" spans="1:2">
      <c r="A51623" s="1">
        <v>2080100520354</v>
      </c>
      <c r="B51623" t="s">
        <v>48549</v>
      </c>
    </row>
    <row r="51624" spans="1:2">
      <c r="A51624" s="1">
        <v>2080100520361</v>
      </c>
      <c r="B51624" t="s">
        <v>48550</v>
      </c>
    </row>
    <row r="51625" spans="1:2">
      <c r="A51625" s="1">
        <v>2080100520378</v>
      </c>
      <c r="B51625" t="s">
        <v>48551</v>
      </c>
    </row>
    <row r="51626" spans="1:2">
      <c r="A51626" s="1">
        <v>2080100520385</v>
      </c>
      <c r="B51626" t="s">
        <v>48552</v>
      </c>
    </row>
    <row r="51627" spans="1:2">
      <c r="A51627" s="1">
        <v>2080100520453</v>
      </c>
      <c r="B51627" t="s">
        <v>48553</v>
      </c>
    </row>
    <row r="51628" spans="1:2">
      <c r="A51628" s="1">
        <v>2080100520477</v>
      </c>
      <c r="B51628" t="s">
        <v>48554</v>
      </c>
    </row>
    <row r="51629" spans="1:2">
      <c r="A51629" s="1">
        <v>2080100520484</v>
      </c>
      <c r="B51629" t="s">
        <v>48555</v>
      </c>
    </row>
    <row r="51630" spans="1:2">
      <c r="A51630" s="1">
        <v>2080100520491</v>
      </c>
      <c r="B51630" t="s">
        <v>48556</v>
      </c>
    </row>
    <row r="51631" spans="1:2">
      <c r="A51631" s="1">
        <v>2080100520507</v>
      </c>
      <c r="B51631" t="s">
        <v>48557</v>
      </c>
    </row>
    <row r="51632" spans="1:2">
      <c r="A51632" s="1">
        <v>2080100520514</v>
      </c>
      <c r="B51632" t="s">
        <v>48558</v>
      </c>
    </row>
    <row r="51633" spans="1:2">
      <c r="A51633" s="1">
        <v>2080100520521</v>
      </c>
      <c r="B51633" t="s">
        <v>48559</v>
      </c>
    </row>
    <row r="51634" spans="1:2">
      <c r="A51634" s="1">
        <v>2080100520538</v>
      </c>
      <c r="B51634" t="s">
        <v>48560</v>
      </c>
    </row>
    <row r="51635" spans="1:2">
      <c r="A51635" s="1">
        <v>2080100520545</v>
      </c>
      <c r="B51635" t="s">
        <v>48561</v>
      </c>
    </row>
    <row r="51636" spans="1:2">
      <c r="A51636" s="1">
        <v>2080100520569</v>
      </c>
      <c r="B51636" t="s">
        <v>48562</v>
      </c>
    </row>
    <row r="51637" spans="1:2">
      <c r="A51637" s="1">
        <v>2080100520576</v>
      </c>
      <c r="B51637" t="s">
        <v>48563</v>
      </c>
    </row>
    <row r="51638" spans="1:2">
      <c r="A51638" s="1">
        <v>2080100520583</v>
      </c>
      <c r="B51638" t="s">
        <v>48564</v>
      </c>
    </row>
    <row r="51639" spans="1:2">
      <c r="A51639" s="1">
        <v>2080100520590</v>
      </c>
      <c r="B51639" t="s">
        <v>48565</v>
      </c>
    </row>
    <row r="51640" spans="1:2">
      <c r="A51640" s="1">
        <v>2080100520606</v>
      </c>
      <c r="B51640" t="s">
        <v>48566</v>
      </c>
    </row>
    <row r="51641" spans="1:2">
      <c r="A51641" s="1">
        <v>2080100520613</v>
      </c>
      <c r="B51641" t="s">
        <v>48567</v>
      </c>
    </row>
    <row r="51642" spans="1:2">
      <c r="A51642" s="1">
        <v>2080100520620</v>
      </c>
      <c r="B51642" t="s">
        <v>48568</v>
      </c>
    </row>
    <row r="51643" spans="1:2">
      <c r="A51643" s="1">
        <v>2080100520637</v>
      </c>
      <c r="B51643" t="s">
        <v>48569</v>
      </c>
    </row>
    <row r="51644" spans="1:2">
      <c r="A51644" s="1">
        <v>2080100520644</v>
      </c>
      <c r="B51644" t="s">
        <v>48570</v>
      </c>
    </row>
    <row r="51645" spans="1:2">
      <c r="A51645" s="1">
        <v>2080100520651</v>
      </c>
      <c r="B51645" t="s">
        <v>48571</v>
      </c>
    </row>
    <row r="51646" spans="1:2">
      <c r="A51646" s="1">
        <v>2080100520668</v>
      </c>
      <c r="B51646" t="s">
        <v>48572</v>
      </c>
    </row>
    <row r="51647" spans="1:2">
      <c r="A51647" s="1">
        <v>2080100520675</v>
      </c>
      <c r="B51647" t="s">
        <v>48573</v>
      </c>
    </row>
    <row r="51648" spans="1:2">
      <c r="A51648" s="1">
        <v>2080100520682</v>
      </c>
      <c r="B51648" t="s">
        <v>48574</v>
      </c>
    </row>
    <row r="51649" spans="1:2">
      <c r="A51649" s="1">
        <v>2080100520699</v>
      </c>
      <c r="B51649" t="s">
        <v>48575</v>
      </c>
    </row>
    <row r="51650" spans="1:2">
      <c r="A51650" s="1">
        <v>2080100520705</v>
      </c>
      <c r="B51650" t="s">
        <v>48576</v>
      </c>
    </row>
    <row r="51651" spans="1:2">
      <c r="A51651" s="1">
        <v>2080100520729</v>
      </c>
      <c r="B51651" t="s">
        <v>48577</v>
      </c>
    </row>
    <row r="51652" spans="1:2">
      <c r="A51652" s="1">
        <v>2080100520736</v>
      </c>
      <c r="B51652" t="s">
        <v>48578</v>
      </c>
    </row>
    <row r="51653" spans="1:2">
      <c r="A51653" s="1">
        <v>2080100520743</v>
      </c>
      <c r="B51653" t="s">
        <v>48579</v>
      </c>
    </row>
    <row r="51654" spans="1:2">
      <c r="A51654" s="1">
        <v>2080100520750</v>
      </c>
      <c r="B51654" t="s">
        <v>48580</v>
      </c>
    </row>
    <row r="51655" spans="1:2">
      <c r="A51655" s="1">
        <v>2080100520767</v>
      </c>
      <c r="B51655" t="s">
        <v>48581</v>
      </c>
    </row>
    <row r="51656" spans="1:2">
      <c r="A51656" s="1">
        <v>2080100520774</v>
      </c>
      <c r="B51656" t="s">
        <v>48582</v>
      </c>
    </row>
    <row r="51657" spans="1:2">
      <c r="A51657" s="1">
        <v>2080100520781</v>
      </c>
      <c r="B51657" t="s">
        <v>48583</v>
      </c>
    </row>
    <row r="51658" spans="1:2">
      <c r="A51658" s="1">
        <v>2080100520798</v>
      </c>
      <c r="B51658" t="s">
        <v>48584</v>
      </c>
    </row>
    <row r="51659" spans="1:2">
      <c r="A51659" s="1">
        <v>2080100520811</v>
      </c>
      <c r="B51659" t="s">
        <v>48585</v>
      </c>
    </row>
    <row r="51660" spans="1:2">
      <c r="A51660" s="1">
        <v>2080100520828</v>
      </c>
      <c r="B51660" t="s">
        <v>48586</v>
      </c>
    </row>
    <row r="51661" spans="1:2">
      <c r="A51661" s="1">
        <v>2080100520835</v>
      </c>
      <c r="B51661" t="s">
        <v>48587</v>
      </c>
    </row>
    <row r="51662" spans="1:2">
      <c r="A51662" s="1">
        <v>2080100520842</v>
      </c>
      <c r="B51662" t="s">
        <v>48588</v>
      </c>
    </row>
    <row r="51663" spans="1:2">
      <c r="A51663" s="1">
        <v>2080100520859</v>
      </c>
      <c r="B51663" t="s">
        <v>48589</v>
      </c>
    </row>
    <row r="51664" spans="1:2">
      <c r="A51664" s="1">
        <v>2080100520866</v>
      </c>
      <c r="B51664" t="s">
        <v>48590</v>
      </c>
    </row>
    <row r="51665" spans="1:2">
      <c r="A51665" s="1">
        <v>2080100520873</v>
      </c>
      <c r="B51665" t="s">
        <v>48591</v>
      </c>
    </row>
    <row r="51666" spans="1:2">
      <c r="A51666" s="1">
        <v>2080100520880</v>
      </c>
      <c r="B51666" t="s">
        <v>48592</v>
      </c>
    </row>
    <row r="51667" spans="1:2">
      <c r="A51667" s="1">
        <v>2080100520897</v>
      </c>
      <c r="B51667" t="s">
        <v>48593</v>
      </c>
    </row>
    <row r="51668" spans="1:2">
      <c r="A51668" s="1">
        <v>2080100520903</v>
      </c>
      <c r="B51668" t="s">
        <v>48594</v>
      </c>
    </row>
    <row r="51669" spans="1:2">
      <c r="A51669" s="1">
        <v>2080100520910</v>
      </c>
      <c r="B51669" t="s">
        <v>48595</v>
      </c>
    </row>
    <row r="51670" spans="1:2">
      <c r="A51670" s="1">
        <v>2080100520927</v>
      </c>
      <c r="B51670" t="s">
        <v>48596</v>
      </c>
    </row>
    <row r="51671" spans="1:2">
      <c r="A51671" s="1">
        <v>2080100520941</v>
      </c>
      <c r="B51671" t="s">
        <v>48597</v>
      </c>
    </row>
    <row r="51672" spans="1:2">
      <c r="A51672" s="1">
        <v>2080100520958</v>
      </c>
      <c r="B51672" t="s">
        <v>48598</v>
      </c>
    </row>
    <row r="51673" spans="1:2">
      <c r="A51673" s="1">
        <v>2080100520965</v>
      </c>
      <c r="B51673" t="s">
        <v>48599</v>
      </c>
    </row>
    <row r="51674" spans="1:2">
      <c r="A51674" s="1">
        <v>2080100520972</v>
      </c>
      <c r="B51674" t="s">
        <v>48600</v>
      </c>
    </row>
    <row r="51675" spans="1:2">
      <c r="A51675" s="1">
        <v>2080100520989</v>
      </c>
      <c r="B51675" t="s">
        <v>48597</v>
      </c>
    </row>
    <row r="51676" spans="1:2">
      <c r="A51676" s="1">
        <v>2080100520996</v>
      </c>
      <c r="B51676" t="s">
        <v>48601</v>
      </c>
    </row>
    <row r="51677" spans="1:2">
      <c r="A51677" s="1">
        <v>2080100521016</v>
      </c>
      <c r="B51677" t="s">
        <v>48602</v>
      </c>
    </row>
    <row r="51678" spans="1:2">
      <c r="A51678" s="1">
        <v>2080100521023</v>
      </c>
      <c r="B51678" t="s">
        <v>48603</v>
      </c>
    </row>
    <row r="51679" spans="1:2">
      <c r="A51679" s="1">
        <v>2080100521030</v>
      </c>
      <c r="B51679" t="s">
        <v>48604</v>
      </c>
    </row>
    <row r="51680" spans="1:2">
      <c r="A51680" s="1">
        <v>2080100521047</v>
      </c>
      <c r="B51680" t="s">
        <v>48605</v>
      </c>
    </row>
    <row r="51681" spans="1:2">
      <c r="A51681" s="1">
        <v>2080100521054</v>
      </c>
      <c r="B51681" t="s">
        <v>48606</v>
      </c>
    </row>
    <row r="51682" spans="1:2">
      <c r="A51682" s="1">
        <v>2080100521061</v>
      </c>
      <c r="B51682" t="s">
        <v>48607</v>
      </c>
    </row>
    <row r="51683" spans="1:2">
      <c r="A51683" s="1">
        <v>2080100521078</v>
      </c>
      <c r="B51683" t="s">
        <v>48608</v>
      </c>
    </row>
    <row r="51684" spans="1:2">
      <c r="A51684" s="1">
        <v>2080100521115</v>
      </c>
      <c r="B51684" t="s">
        <v>48609</v>
      </c>
    </row>
    <row r="51685" spans="1:2">
      <c r="A51685" s="1">
        <v>2080100521122</v>
      </c>
      <c r="B51685" t="s">
        <v>48610</v>
      </c>
    </row>
    <row r="51686" spans="1:2">
      <c r="A51686" s="1">
        <v>2080100521139</v>
      </c>
      <c r="B51686" t="s">
        <v>48611</v>
      </c>
    </row>
    <row r="51687" spans="1:2">
      <c r="A51687" s="1">
        <v>2080100521146</v>
      </c>
      <c r="B51687" t="s">
        <v>48612</v>
      </c>
    </row>
    <row r="51688" spans="1:2">
      <c r="A51688" s="1">
        <v>2080100521153</v>
      </c>
      <c r="B51688" t="s">
        <v>48613</v>
      </c>
    </row>
    <row r="51689" spans="1:2">
      <c r="A51689" s="1">
        <v>2080100521160</v>
      </c>
      <c r="B51689" t="s">
        <v>48614</v>
      </c>
    </row>
    <row r="51690" spans="1:2">
      <c r="A51690" s="1">
        <v>2080100521177</v>
      </c>
      <c r="B51690" t="s">
        <v>48615</v>
      </c>
    </row>
    <row r="51691" spans="1:2">
      <c r="A51691" s="1">
        <v>2080100521184</v>
      </c>
      <c r="B51691" t="s">
        <v>48616</v>
      </c>
    </row>
    <row r="51692" spans="1:2">
      <c r="A51692" s="1">
        <v>2080100521191</v>
      </c>
      <c r="B51692" t="s">
        <v>48617</v>
      </c>
    </row>
    <row r="51693" spans="1:2">
      <c r="A51693" s="1">
        <v>2080100521207</v>
      </c>
      <c r="B51693" t="s">
        <v>48618</v>
      </c>
    </row>
    <row r="51694" spans="1:2">
      <c r="A51694" s="1">
        <v>2080100521214</v>
      </c>
      <c r="B51694" t="s">
        <v>48619</v>
      </c>
    </row>
    <row r="51695" spans="1:2">
      <c r="A51695" s="1">
        <v>2080100521245</v>
      </c>
      <c r="B51695" t="s">
        <v>48620</v>
      </c>
    </row>
    <row r="51696" spans="1:2">
      <c r="A51696" s="1">
        <v>2080100521269</v>
      </c>
      <c r="B51696" t="s">
        <v>48621</v>
      </c>
    </row>
    <row r="51697" spans="1:2">
      <c r="A51697" s="1">
        <v>2080100521276</v>
      </c>
      <c r="B51697" t="s">
        <v>48622</v>
      </c>
    </row>
    <row r="51698" spans="1:2">
      <c r="A51698" s="1">
        <v>2080100521283</v>
      </c>
      <c r="B51698" t="s">
        <v>48623</v>
      </c>
    </row>
    <row r="51699" spans="1:2">
      <c r="A51699" s="1">
        <v>2080100521290</v>
      </c>
      <c r="B51699" t="s">
        <v>48624</v>
      </c>
    </row>
    <row r="51700" spans="1:2">
      <c r="A51700" s="1">
        <v>2080100521306</v>
      </c>
      <c r="B51700" t="s">
        <v>48625</v>
      </c>
    </row>
    <row r="51701" spans="1:2">
      <c r="A51701" s="1">
        <v>2080100521313</v>
      </c>
      <c r="B51701" t="s">
        <v>48626</v>
      </c>
    </row>
    <row r="51702" spans="1:2">
      <c r="A51702" s="1">
        <v>2080100521320</v>
      </c>
      <c r="B51702" t="s">
        <v>48627</v>
      </c>
    </row>
    <row r="51703" spans="1:2">
      <c r="A51703" s="1">
        <v>2080100521337</v>
      </c>
      <c r="B51703" t="s">
        <v>48628</v>
      </c>
    </row>
    <row r="51704" spans="1:2">
      <c r="A51704" s="1">
        <v>2080100521344</v>
      </c>
      <c r="B51704" t="s">
        <v>48629</v>
      </c>
    </row>
    <row r="51705" spans="1:2">
      <c r="A51705" s="1">
        <v>2080100521368</v>
      </c>
      <c r="B51705" t="s">
        <v>48630</v>
      </c>
    </row>
    <row r="51706" spans="1:2">
      <c r="A51706" s="1">
        <v>2080100521375</v>
      </c>
      <c r="B51706" t="s">
        <v>48631</v>
      </c>
    </row>
    <row r="51707" spans="1:2">
      <c r="A51707" s="1">
        <v>2080100521399</v>
      </c>
      <c r="B51707" t="s">
        <v>48632</v>
      </c>
    </row>
    <row r="51708" spans="1:2">
      <c r="A51708" s="1">
        <v>2080100521405</v>
      </c>
      <c r="B51708" t="s">
        <v>48633</v>
      </c>
    </row>
    <row r="51709" spans="1:2">
      <c r="A51709" s="1">
        <v>2080100521412</v>
      </c>
      <c r="B51709" t="s">
        <v>48634</v>
      </c>
    </row>
    <row r="51710" spans="1:2">
      <c r="A51710" s="1">
        <v>2080100521436</v>
      </c>
      <c r="B51710" t="s">
        <v>48635</v>
      </c>
    </row>
    <row r="51711" spans="1:2">
      <c r="A51711" s="1">
        <v>2080100521443</v>
      </c>
      <c r="B51711" t="s">
        <v>48636</v>
      </c>
    </row>
    <row r="51712" spans="1:2">
      <c r="A51712" s="1">
        <v>2080100521450</v>
      </c>
      <c r="B51712" t="s">
        <v>48637</v>
      </c>
    </row>
    <row r="51713" spans="1:2">
      <c r="A51713" s="1">
        <v>2080100521467</v>
      </c>
      <c r="B51713" t="s">
        <v>48638</v>
      </c>
    </row>
    <row r="51714" spans="1:2">
      <c r="A51714" s="1">
        <v>2080100521474</v>
      </c>
      <c r="B51714" t="s">
        <v>48639</v>
      </c>
    </row>
    <row r="51715" spans="1:2">
      <c r="A51715" s="1">
        <v>2080100521481</v>
      </c>
      <c r="B51715" t="s">
        <v>48640</v>
      </c>
    </row>
    <row r="51716" spans="1:2">
      <c r="A51716" s="1">
        <v>2080100521498</v>
      </c>
      <c r="B51716" t="s">
        <v>48641</v>
      </c>
    </row>
    <row r="51717" spans="1:2">
      <c r="A51717" s="1">
        <v>2080100521504</v>
      </c>
      <c r="B51717" t="s">
        <v>48642</v>
      </c>
    </row>
    <row r="51718" spans="1:2">
      <c r="A51718" s="1">
        <v>2080100521511</v>
      </c>
      <c r="B51718" t="s">
        <v>48643</v>
      </c>
    </row>
    <row r="51719" spans="1:2">
      <c r="A51719" s="1">
        <v>2080100521528</v>
      </c>
      <c r="B51719" t="s">
        <v>48644</v>
      </c>
    </row>
    <row r="51720" spans="1:2">
      <c r="A51720" s="1">
        <v>2080100521535</v>
      </c>
      <c r="B51720" t="s">
        <v>48645</v>
      </c>
    </row>
    <row r="51721" spans="1:2">
      <c r="A51721" s="1">
        <v>2080100521542</v>
      </c>
      <c r="B51721" t="s">
        <v>48646</v>
      </c>
    </row>
    <row r="51722" spans="1:2">
      <c r="A51722" s="1">
        <v>2080100521566</v>
      </c>
      <c r="B51722" t="s">
        <v>48647</v>
      </c>
    </row>
    <row r="51723" spans="1:2">
      <c r="A51723" s="1">
        <v>2080100521573</v>
      </c>
      <c r="B51723" t="s">
        <v>48648</v>
      </c>
    </row>
    <row r="51724" spans="1:2">
      <c r="A51724" s="1">
        <v>2080100521580</v>
      </c>
      <c r="B51724" t="s">
        <v>48649</v>
      </c>
    </row>
    <row r="51725" spans="1:2">
      <c r="A51725" s="1">
        <v>2080100521597</v>
      </c>
      <c r="B51725" t="s">
        <v>48650</v>
      </c>
    </row>
    <row r="51726" spans="1:2">
      <c r="A51726" s="1">
        <v>2080100521603</v>
      </c>
      <c r="B51726" t="s">
        <v>48651</v>
      </c>
    </row>
    <row r="51727" spans="1:2">
      <c r="A51727" s="1">
        <v>2080100521610</v>
      </c>
      <c r="B51727" t="s">
        <v>48652</v>
      </c>
    </row>
    <row r="51728" spans="1:2">
      <c r="A51728" s="1">
        <v>2080100521634</v>
      </c>
      <c r="B51728" t="s">
        <v>48653</v>
      </c>
    </row>
    <row r="51729" spans="1:2">
      <c r="A51729" s="1">
        <v>2080100521641</v>
      </c>
      <c r="B51729" t="s">
        <v>48654</v>
      </c>
    </row>
    <row r="51730" spans="1:2">
      <c r="A51730" s="1">
        <v>2080100521658</v>
      </c>
      <c r="B51730" t="s">
        <v>48655</v>
      </c>
    </row>
    <row r="51731" spans="1:2">
      <c r="A51731" s="1">
        <v>2080100521665</v>
      </c>
      <c r="B51731" t="s">
        <v>48656</v>
      </c>
    </row>
    <row r="51732" spans="1:2">
      <c r="A51732" s="1">
        <v>2080100521672</v>
      </c>
      <c r="B51732" t="s">
        <v>48657</v>
      </c>
    </row>
    <row r="51733" spans="1:2">
      <c r="A51733" s="1">
        <v>2080100521689</v>
      </c>
      <c r="B51733" t="s">
        <v>48658</v>
      </c>
    </row>
    <row r="51734" spans="1:2">
      <c r="A51734" s="1">
        <v>2080100521696</v>
      </c>
      <c r="B51734" t="s">
        <v>48659</v>
      </c>
    </row>
    <row r="51735" spans="1:2">
      <c r="A51735" s="1">
        <v>2080100521702</v>
      </c>
      <c r="B51735" t="s">
        <v>48660</v>
      </c>
    </row>
    <row r="51736" spans="1:2">
      <c r="A51736" s="1">
        <v>2080100521719</v>
      </c>
      <c r="B51736" t="s">
        <v>48661</v>
      </c>
    </row>
    <row r="51737" spans="1:2">
      <c r="A51737" s="1">
        <v>2080100521733</v>
      </c>
      <c r="B51737" t="s">
        <v>48662</v>
      </c>
    </row>
    <row r="51738" spans="1:2">
      <c r="A51738" s="1">
        <v>2080100521740</v>
      </c>
      <c r="B51738" t="s">
        <v>48662</v>
      </c>
    </row>
    <row r="51739" spans="1:2">
      <c r="A51739" s="1">
        <v>2080100521757</v>
      </c>
      <c r="B51739" t="s">
        <v>48663</v>
      </c>
    </row>
    <row r="51740" spans="1:2">
      <c r="A51740" s="1">
        <v>2080100521764</v>
      </c>
      <c r="B51740" t="s">
        <v>48664</v>
      </c>
    </row>
    <row r="51741" spans="1:2">
      <c r="A51741" s="1">
        <v>2080100521771</v>
      </c>
      <c r="B51741" t="s">
        <v>48665</v>
      </c>
    </row>
    <row r="51742" spans="1:2">
      <c r="A51742" s="1">
        <v>2080100521788</v>
      </c>
      <c r="B51742" t="s">
        <v>48666</v>
      </c>
    </row>
    <row r="51743" spans="1:2">
      <c r="A51743" s="1">
        <v>2080100521795</v>
      </c>
      <c r="B51743" t="s">
        <v>48667</v>
      </c>
    </row>
    <row r="51744" spans="1:2">
      <c r="A51744" s="1">
        <v>2080100521801</v>
      </c>
      <c r="B51744" t="s">
        <v>48668</v>
      </c>
    </row>
    <row r="51745" spans="1:2">
      <c r="A51745" s="1">
        <v>2080100521825</v>
      </c>
      <c r="B51745" t="s">
        <v>48669</v>
      </c>
    </row>
    <row r="51746" spans="1:2">
      <c r="A51746" s="1">
        <v>2080100521832</v>
      </c>
      <c r="B51746" t="s">
        <v>48670</v>
      </c>
    </row>
    <row r="51747" spans="1:2">
      <c r="A51747" s="1">
        <v>2080100521849</v>
      </c>
      <c r="B51747" t="s">
        <v>48671</v>
      </c>
    </row>
    <row r="51748" spans="1:2">
      <c r="A51748" s="1">
        <v>2080100521856</v>
      </c>
      <c r="B51748" t="s">
        <v>48672</v>
      </c>
    </row>
    <row r="51749" spans="1:2">
      <c r="A51749" s="1">
        <v>2080100521863</v>
      </c>
      <c r="B51749" t="s">
        <v>48673</v>
      </c>
    </row>
    <row r="51750" spans="1:2">
      <c r="A51750" s="1">
        <v>2080100521870</v>
      </c>
      <c r="B51750" t="s">
        <v>48674</v>
      </c>
    </row>
    <row r="51751" spans="1:2">
      <c r="A51751" s="1">
        <v>2080100521887</v>
      </c>
      <c r="B51751" t="s">
        <v>48675</v>
      </c>
    </row>
    <row r="51752" spans="1:2">
      <c r="A51752" s="1">
        <v>2080100521900</v>
      </c>
      <c r="B51752" t="s">
        <v>48676</v>
      </c>
    </row>
    <row r="51753" spans="1:2">
      <c r="A51753" s="1">
        <v>2080100521917</v>
      </c>
      <c r="B51753" t="s">
        <v>48677</v>
      </c>
    </row>
    <row r="51754" spans="1:2">
      <c r="A51754" s="1">
        <v>2080100521931</v>
      </c>
      <c r="B51754" t="s">
        <v>48678</v>
      </c>
    </row>
    <row r="51755" spans="1:2">
      <c r="A51755" s="1">
        <v>2080100521955</v>
      </c>
      <c r="B51755" t="s">
        <v>48679</v>
      </c>
    </row>
    <row r="51756" spans="1:2">
      <c r="A51756" s="1">
        <v>2080100521979</v>
      </c>
      <c r="B51756" t="s">
        <v>48680</v>
      </c>
    </row>
    <row r="51757" spans="1:2">
      <c r="A51757" s="1">
        <v>2080100521986</v>
      </c>
      <c r="B51757" t="s">
        <v>48681</v>
      </c>
    </row>
    <row r="51758" spans="1:2">
      <c r="A51758" s="1">
        <v>2080100521993</v>
      </c>
      <c r="B51758" t="s">
        <v>48682</v>
      </c>
    </row>
    <row r="51759" spans="1:2">
      <c r="A51759" s="1">
        <v>2080100522006</v>
      </c>
      <c r="B51759" t="s">
        <v>48683</v>
      </c>
    </row>
    <row r="51760" spans="1:2">
      <c r="A51760" s="1">
        <v>2080100522013</v>
      </c>
      <c r="B51760" t="s">
        <v>48684</v>
      </c>
    </row>
    <row r="51761" spans="1:2">
      <c r="A51761" s="1">
        <v>2080100522037</v>
      </c>
      <c r="B51761" t="s">
        <v>48685</v>
      </c>
    </row>
    <row r="51762" spans="1:2">
      <c r="A51762" s="1">
        <v>2080100522044</v>
      </c>
      <c r="B51762" t="s">
        <v>48686</v>
      </c>
    </row>
    <row r="51763" spans="1:2">
      <c r="A51763" s="1">
        <v>2080100522068</v>
      </c>
      <c r="B51763" t="s">
        <v>48687</v>
      </c>
    </row>
    <row r="51764" spans="1:2">
      <c r="A51764" s="1">
        <v>2080100522075</v>
      </c>
      <c r="B51764" t="s">
        <v>48688</v>
      </c>
    </row>
    <row r="51765" spans="1:2">
      <c r="A51765" s="1">
        <v>2080100522082</v>
      </c>
      <c r="B51765" t="s">
        <v>48689</v>
      </c>
    </row>
    <row r="51766" spans="1:2">
      <c r="A51766" s="1">
        <v>2080100522099</v>
      </c>
      <c r="B51766" t="s">
        <v>48690</v>
      </c>
    </row>
    <row r="51767" spans="1:2">
      <c r="A51767" s="1">
        <v>2080100522105</v>
      </c>
      <c r="B51767" t="s">
        <v>48691</v>
      </c>
    </row>
    <row r="51768" spans="1:2">
      <c r="A51768" s="1">
        <v>2080100522112</v>
      </c>
      <c r="B51768" t="s">
        <v>48692</v>
      </c>
    </row>
    <row r="51769" spans="1:2">
      <c r="A51769" s="1">
        <v>2080100522129</v>
      </c>
      <c r="B51769" t="s">
        <v>48693</v>
      </c>
    </row>
    <row r="51770" spans="1:2">
      <c r="A51770" s="1">
        <v>2080100522136</v>
      </c>
      <c r="B51770" t="s">
        <v>48694</v>
      </c>
    </row>
    <row r="51771" spans="1:2">
      <c r="A51771" s="1">
        <v>2080100522143</v>
      </c>
      <c r="B51771" t="s">
        <v>48695</v>
      </c>
    </row>
    <row r="51772" spans="1:2">
      <c r="A51772" s="1">
        <v>2080100522839</v>
      </c>
      <c r="B51772" t="s">
        <v>48696</v>
      </c>
    </row>
    <row r="51773" spans="1:2">
      <c r="A51773" s="1">
        <v>2080100522846</v>
      </c>
      <c r="B51773" t="s">
        <v>48697</v>
      </c>
    </row>
    <row r="51774" spans="1:2">
      <c r="A51774" s="1">
        <v>2080100522853</v>
      </c>
      <c r="B51774" t="s">
        <v>48698</v>
      </c>
    </row>
    <row r="51775" spans="1:2">
      <c r="A51775" s="1">
        <v>2080100522860</v>
      </c>
      <c r="B51775" t="s">
        <v>48699</v>
      </c>
    </row>
    <row r="51776" spans="1:2">
      <c r="A51776" s="1">
        <v>2080100523041</v>
      </c>
      <c r="B51776" t="s">
        <v>48700</v>
      </c>
    </row>
    <row r="51777" spans="1:2">
      <c r="A51777" s="1">
        <v>2080100523140</v>
      </c>
      <c r="B51777" t="s">
        <v>48701</v>
      </c>
    </row>
    <row r="51778" spans="1:2">
      <c r="A51778" s="1">
        <v>2080100523447</v>
      </c>
      <c r="B51778" t="s">
        <v>48702</v>
      </c>
    </row>
    <row r="51779" spans="1:2">
      <c r="A51779" s="1">
        <v>2080100523478</v>
      </c>
      <c r="B51779" t="s">
        <v>48703</v>
      </c>
    </row>
    <row r="51780" spans="1:2">
      <c r="A51780" s="1">
        <v>2080100523485</v>
      </c>
      <c r="B51780" t="s">
        <v>48704</v>
      </c>
    </row>
    <row r="51781" spans="1:2">
      <c r="A51781" s="1">
        <v>2080100524581</v>
      </c>
      <c r="B51781" t="s">
        <v>48705</v>
      </c>
    </row>
    <row r="51782" spans="1:2">
      <c r="A51782" s="1">
        <v>2080100524598</v>
      </c>
      <c r="B51782" t="s">
        <v>48706</v>
      </c>
    </row>
    <row r="51783" spans="1:2">
      <c r="A51783" s="1">
        <v>2080100524604</v>
      </c>
      <c r="B51783" t="s">
        <v>48707</v>
      </c>
    </row>
    <row r="51784" spans="1:2">
      <c r="A51784" s="1">
        <v>2080100524611</v>
      </c>
      <c r="B51784" t="s">
        <v>48708</v>
      </c>
    </row>
    <row r="51785" spans="1:2">
      <c r="A51785" s="1">
        <v>2080100524628</v>
      </c>
      <c r="B51785" t="s">
        <v>48709</v>
      </c>
    </row>
    <row r="51786" spans="1:2">
      <c r="A51786" s="1">
        <v>2080100524635</v>
      </c>
      <c r="B51786" t="s">
        <v>48710</v>
      </c>
    </row>
    <row r="51787" spans="1:2">
      <c r="A51787" s="1">
        <v>2080100528633</v>
      </c>
      <c r="B51787" t="s">
        <v>48711</v>
      </c>
    </row>
    <row r="51788" spans="1:2">
      <c r="A51788" s="1">
        <v>2080100529777</v>
      </c>
      <c r="B51788" t="s">
        <v>48712</v>
      </c>
    </row>
    <row r="51789" spans="1:2">
      <c r="A51789" s="1">
        <v>2080100529784</v>
      </c>
      <c r="B51789" t="s">
        <v>48713</v>
      </c>
    </row>
    <row r="51790" spans="1:2">
      <c r="A51790" s="1">
        <v>2080100529791</v>
      </c>
      <c r="B51790" t="s">
        <v>48714</v>
      </c>
    </row>
    <row r="51791" spans="1:2">
      <c r="A51791" s="1">
        <v>2080100529814</v>
      </c>
      <c r="B51791" t="s">
        <v>48715</v>
      </c>
    </row>
    <row r="51792" spans="1:2">
      <c r="A51792" s="1">
        <v>2080100529821</v>
      </c>
      <c r="B51792" t="s">
        <v>48716</v>
      </c>
    </row>
    <row r="51793" spans="1:2">
      <c r="A51793" s="1">
        <v>2080100529838</v>
      </c>
      <c r="B51793" t="s">
        <v>48717</v>
      </c>
    </row>
    <row r="51794" spans="1:2">
      <c r="A51794" s="1">
        <v>2080100529845</v>
      </c>
      <c r="B51794" t="s">
        <v>48718</v>
      </c>
    </row>
    <row r="51795" spans="1:2">
      <c r="A51795" s="1">
        <v>2080100529852</v>
      </c>
      <c r="B51795" t="s">
        <v>48719</v>
      </c>
    </row>
    <row r="51796" spans="1:2">
      <c r="A51796" s="1">
        <v>2080100529869</v>
      </c>
      <c r="B51796" t="s">
        <v>48720</v>
      </c>
    </row>
    <row r="51797" spans="1:2">
      <c r="A51797" s="1">
        <v>2080100529876</v>
      </c>
      <c r="B51797" t="s">
        <v>48721</v>
      </c>
    </row>
    <row r="51798" spans="1:2">
      <c r="A51798" s="1">
        <v>2080100529883</v>
      </c>
      <c r="B51798" t="s">
        <v>48722</v>
      </c>
    </row>
    <row r="51799" spans="1:2">
      <c r="A51799" s="1">
        <v>2080100529890</v>
      </c>
      <c r="B51799" t="s">
        <v>48723</v>
      </c>
    </row>
    <row r="51800" spans="1:2">
      <c r="A51800" s="1">
        <v>2080100529906</v>
      </c>
      <c r="B51800" t="s">
        <v>48724</v>
      </c>
    </row>
    <row r="51801" spans="1:2">
      <c r="A51801" s="1">
        <v>2080100529913</v>
      </c>
      <c r="B51801" t="s">
        <v>48725</v>
      </c>
    </row>
    <row r="51802" spans="1:2">
      <c r="A51802" s="1">
        <v>2080100529920</v>
      </c>
      <c r="B51802" t="s">
        <v>48726</v>
      </c>
    </row>
    <row r="51803" spans="1:2">
      <c r="A51803" s="1">
        <v>2080100529944</v>
      </c>
      <c r="B51803" t="s">
        <v>48727</v>
      </c>
    </row>
    <row r="51804" spans="1:2">
      <c r="A51804" s="1">
        <v>2080100529951</v>
      </c>
      <c r="B51804" t="s">
        <v>48728</v>
      </c>
    </row>
    <row r="51805" spans="1:2">
      <c r="A51805" s="1">
        <v>2080100529968</v>
      </c>
      <c r="B51805" t="s">
        <v>48729</v>
      </c>
    </row>
    <row r="51806" spans="1:2">
      <c r="A51806" s="1">
        <v>2080100529975</v>
      </c>
      <c r="B51806" t="s">
        <v>48730</v>
      </c>
    </row>
    <row r="51807" spans="1:2">
      <c r="A51807" s="1">
        <v>2080100529982</v>
      </c>
      <c r="B51807" t="s">
        <v>48731</v>
      </c>
    </row>
    <row r="51808" spans="1:2">
      <c r="A51808" s="1">
        <v>2080100529999</v>
      </c>
      <c r="B51808" t="s">
        <v>48732</v>
      </c>
    </row>
    <row r="51809" spans="1:2">
      <c r="A51809" s="1">
        <v>2080100530001</v>
      </c>
      <c r="B51809" t="s">
        <v>48733</v>
      </c>
    </row>
    <row r="51810" spans="1:2">
      <c r="A51810" s="1">
        <v>2080100530018</v>
      </c>
      <c r="B51810" t="s">
        <v>48734</v>
      </c>
    </row>
    <row r="51811" spans="1:2">
      <c r="A51811" s="1">
        <v>2080100530025</v>
      </c>
      <c r="B51811" t="s">
        <v>48735</v>
      </c>
    </row>
    <row r="51812" spans="1:2">
      <c r="A51812" s="1">
        <v>2080100530032</v>
      </c>
      <c r="B51812" t="s">
        <v>48736</v>
      </c>
    </row>
    <row r="51813" spans="1:2">
      <c r="A51813" s="1">
        <v>2080100530049</v>
      </c>
      <c r="B51813" t="s">
        <v>48737</v>
      </c>
    </row>
    <row r="51814" spans="1:2">
      <c r="A51814" s="1">
        <v>2080100530056</v>
      </c>
      <c r="B51814" t="s">
        <v>48738</v>
      </c>
    </row>
    <row r="51815" spans="1:2">
      <c r="A51815" s="1">
        <v>2080100530070</v>
      </c>
      <c r="B51815" t="s">
        <v>48739</v>
      </c>
    </row>
    <row r="51816" spans="1:2">
      <c r="A51816" s="1">
        <v>2080100530087</v>
      </c>
      <c r="B51816" t="s">
        <v>48740</v>
      </c>
    </row>
    <row r="51817" spans="1:2">
      <c r="A51817" s="1">
        <v>2080100530094</v>
      </c>
      <c r="B51817" t="s">
        <v>48741</v>
      </c>
    </row>
    <row r="51818" spans="1:2">
      <c r="A51818" s="1">
        <v>2080100530100</v>
      </c>
      <c r="B51818" t="s">
        <v>48742</v>
      </c>
    </row>
    <row r="51819" spans="1:2">
      <c r="A51819" s="1">
        <v>2080100530155</v>
      </c>
      <c r="B51819" t="s">
        <v>48743</v>
      </c>
    </row>
    <row r="51820" spans="1:2">
      <c r="A51820" s="1">
        <v>2080100531107</v>
      </c>
      <c r="B51820" t="s">
        <v>48744</v>
      </c>
    </row>
    <row r="51821" spans="1:2">
      <c r="A51821" s="1">
        <v>2080100531114</v>
      </c>
      <c r="B51821" t="s">
        <v>48745</v>
      </c>
    </row>
    <row r="51822" spans="1:2">
      <c r="A51822" s="1">
        <v>2080100531121</v>
      </c>
      <c r="B51822" t="s">
        <v>48746</v>
      </c>
    </row>
    <row r="51823" spans="1:2">
      <c r="A51823" s="1">
        <v>2080100531152</v>
      </c>
      <c r="B51823" t="s">
        <v>48747</v>
      </c>
    </row>
    <row r="51824" spans="1:2">
      <c r="A51824" s="1">
        <v>2080100531169</v>
      </c>
      <c r="B51824" t="s">
        <v>48748</v>
      </c>
    </row>
    <row r="51825" spans="1:2">
      <c r="A51825" s="1">
        <v>2080100531176</v>
      </c>
      <c r="B51825" t="s">
        <v>48749</v>
      </c>
    </row>
    <row r="51826" spans="1:2">
      <c r="A51826" s="1">
        <v>2080100531190</v>
      </c>
      <c r="B51826" t="s">
        <v>48750</v>
      </c>
    </row>
    <row r="51827" spans="1:2">
      <c r="A51827" s="1">
        <v>2080100531206</v>
      </c>
      <c r="B51827" t="s">
        <v>48751</v>
      </c>
    </row>
    <row r="51828" spans="1:2">
      <c r="A51828" s="1">
        <v>2080100531213</v>
      </c>
      <c r="B51828" t="s">
        <v>48752</v>
      </c>
    </row>
    <row r="51829" spans="1:2">
      <c r="A51829" s="1">
        <v>2080100531220</v>
      </c>
      <c r="B51829" t="s">
        <v>48753</v>
      </c>
    </row>
    <row r="51830" spans="1:2">
      <c r="A51830" s="1">
        <v>2080100531237</v>
      </c>
      <c r="B51830" t="s">
        <v>48754</v>
      </c>
    </row>
    <row r="51831" spans="1:2">
      <c r="A51831" s="1">
        <v>2080100531244</v>
      </c>
      <c r="B51831" t="s">
        <v>48755</v>
      </c>
    </row>
    <row r="51832" spans="1:2">
      <c r="A51832" s="1">
        <v>2080100531251</v>
      </c>
      <c r="B51832" t="s">
        <v>48756</v>
      </c>
    </row>
    <row r="51833" spans="1:2">
      <c r="A51833" s="1">
        <v>2080100531299</v>
      </c>
      <c r="B51833" t="s">
        <v>48757</v>
      </c>
    </row>
    <row r="51834" spans="1:2">
      <c r="A51834" s="1">
        <v>2080100531305</v>
      </c>
      <c r="B51834" t="s">
        <v>48758</v>
      </c>
    </row>
    <row r="51835" spans="1:2">
      <c r="A51835" s="1">
        <v>2080100531312</v>
      </c>
      <c r="B51835" t="s">
        <v>48759</v>
      </c>
    </row>
    <row r="51836" spans="1:2">
      <c r="A51836" s="1">
        <v>2080100531329</v>
      </c>
      <c r="B51836" t="s">
        <v>48760</v>
      </c>
    </row>
    <row r="51837" spans="1:2">
      <c r="A51837" s="1">
        <v>2080100531336</v>
      </c>
      <c r="B51837" t="s">
        <v>48761</v>
      </c>
    </row>
    <row r="51838" spans="1:2">
      <c r="A51838" s="1">
        <v>2080100531343</v>
      </c>
      <c r="B51838" t="s">
        <v>48762</v>
      </c>
    </row>
    <row r="51839" spans="1:2">
      <c r="A51839" s="1">
        <v>2080100531350</v>
      </c>
      <c r="B51839" t="s">
        <v>48763</v>
      </c>
    </row>
    <row r="51840" spans="1:2">
      <c r="A51840" s="1">
        <v>2080100531367</v>
      </c>
      <c r="B51840" t="s">
        <v>48764</v>
      </c>
    </row>
    <row r="51841" spans="1:2">
      <c r="A51841" s="1">
        <v>2080100531374</v>
      </c>
      <c r="B51841" t="s">
        <v>48765</v>
      </c>
    </row>
    <row r="51842" spans="1:2">
      <c r="A51842" s="1">
        <v>2080100531381</v>
      </c>
      <c r="B51842" t="s">
        <v>48766</v>
      </c>
    </row>
    <row r="51843" spans="1:2">
      <c r="A51843" s="1">
        <v>2080100531398</v>
      </c>
      <c r="B51843" t="s">
        <v>48767</v>
      </c>
    </row>
    <row r="51844" spans="1:2">
      <c r="A51844" s="1">
        <v>2080100531442</v>
      </c>
      <c r="B51844" t="s">
        <v>48768</v>
      </c>
    </row>
    <row r="51845" spans="1:2">
      <c r="A51845" s="1">
        <v>2080100531459</v>
      </c>
      <c r="B51845" t="s">
        <v>48769</v>
      </c>
    </row>
    <row r="51846" spans="1:2">
      <c r="A51846" s="1">
        <v>2080100531848</v>
      </c>
      <c r="B51846" t="s">
        <v>48770</v>
      </c>
    </row>
    <row r="51847" spans="1:2">
      <c r="A51847" s="1">
        <v>2080100531855</v>
      </c>
      <c r="B51847" t="s">
        <v>48771</v>
      </c>
    </row>
    <row r="51848" spans="1:2">
      <c r="A51848" s="1">
        <v>2080100531862</v>
      </c>
      <c r="B51848" t="s">
        <v>48772</v>
      </c>
    </row>
    <row r="51849" spans="1:2">
      <c r="A51849" s="1">
        <v>2080100531879</v>
      </c>
      <c r="B51849" t="s">
        <v>48773</v>
      </c>
    </row>
    <row r="51850" spans="1:2">
      <c r="A51850" s="1">
        <v>2080100531886</v>
      </c>
      <c r="B51850" t="s">
        <v>48774</v>
      </c>
    </row>
    <row r="51851" spans="1:2">
      <c r="A51851" s="1">
        <v>2080100531893</v>
      </c>
      <c r="B51851" t="s">
        <v>48775</v>
      </c>
    </row>
    <row r="51852" spans="1:2">
      <c r="A51852" s="1">
        <v>2080100531909</v>
      </c>
      <c r="B51852" t="s">
        <v>48776</v>
      </c>
    </row>
    <row r="51853" spans="1:2">
      <c r="A51853" s="1">
        <v>2080100531916</v>
      </c>
      <c r="B51853" t="s">
        <v>48777</v>
      </c>
    </row>
    <row r="51854" spans="1:2">
      <c r="A51854" s="1">
        <v>2080100531947</v>
      </c>
      <c r="B51854" t="s">
        <v>48778</v>
      </c>
    </row>
    <row r="51855" spans="1:2">
      <c r="A51855" s="1">
        <v>2080100531954</v>
      </c>
      <c r="B51855" t="s">
        <v>48779</v>
      </c>
    </row>
    <row r="51856" spans="1:2">
      <c r="A51856" s="1">
        <v>2080100531961</v>
      </c>
      <c r="B51856" t="s">
        <v>48780</v>
      </c>
    </row>
    <row r="51857" spans="1:2">
      <c r="A51857" s="1">
        <v>2080100532272</v>
      </c>
      <c r="B51857" t="s">
        <v>48781</v>
      </c>
    </row>
    <row r="51858" spans="1:2">
      <c r="A51858" s="1">
        <v>2080100532289</v>
      </c>
      <c r="B51858" t="s">
        <v>48782</v>
      </c>
    </row>
    <row r="51859" spans="1:2">
      <c r="A51859" s="1">
        <v>2080100532302</v>
      </c>
      <c r="B51859" t="s">
        <v>48783</v>
      </c>
    </row>
    <row r="51860" spans="1:2">
      <c r="A51860" s="1">
        <v>2080100532319</v>
      </c>
      <c r="B51860" t="s">
        <v>48784</v>
      </c>
    </row>
    <row r="51861" spans="1:2">
      <c r="A51861" s="1">
        <v>2080100532777</v>
      </c>
      <c r="B51861" t="s">
        <v>48785</v>
      </c>
    </row>
    <row r="51862" spans="1:2">
      <c r="A51862" s="1">
        <v>2080100532784</v>
      </c>
      <c r="B51862" t="s">
        <v>48786</v>
      </c>
    </row>
    <row r="51863" spans="1:2">
      <c r="A51863" s="1">
        <v>2080100532791</v>
      </c>
      <c r="B51863" t="s">
        <v>48787</v>
      </c>
    </row>
    <row r="51864" spans="1:2">
      <c r="A51864" s="1">
        <v>2080100532807</v>
      </c>
      <c r="B51864" t="s">
        <v>48788</v>
      </c>
    </row>
    <row r="51865" spans="1:2">
      <c r="A51865" s="1">
        <v>2080100532814</v>
      </c>
      <c r="B51865" t="s">
        <v>48789</v>
      </c>
    </row>
    <row r="51866" spans="1:2">
      <c r="A51866" s="1">
        <v>2080100532821</v>
      </c>
      <c r="B51866" t="s">
        <v>48790</v>
      </c>
    </row>
    <row r="51867" spans="1:2">
      <c r="A51867" s="1">
        <v>2080100532838</v>
      </c>
      <c r="B51867" t="s">
        <v>48791</v>
      </c>
    </row>
    <row r="51868" spans="1:2">
      <c r="A51868" s="1">
        <v>2080100532845</v>
      </c>
      <c r="B51868" t="s">
        <v>48792</v>
      </c>
    </row>
    <row r="51869" spans="1:2">
      <c r="A51869" s="1">
        <v>2080100532852</v>
      </c>
      <c r="B51869" t="s">
        <v>48793</v>
      </c>
    </row>
    <row r="51870" spans="1:2">
      <c r="A51870" s="1">
        <v>2080100532876</v>
      </c>
      <c r="B51870" t="s">
        <v>48794</v>
      </c>
    </row>
    <row r="51871" spans="1:2">
      <c r="A51871" s="1">
        <v>2080100532883</v>
      </c>
      <c r="B51871" t="s">
        <v>48795</v>
      </c>
    </row>
    <row r="51872" spans="1:2">
      <c r="A51872" s="1">
        <v>2080100532890</v>
      </c>
      <c r="B51872" t="s">
        <v>48796</v>
      </c>
    </row>
    <row r="51873" spans="1:2">
      <c r="A51873" s="1">
        <v>2080100532906</v>
      </c>
      <c r="B51873" t="s">
        <v>48797</v>
      </c>
    </row>
    <row r="51874" spans="1:2">
      <c r="A51874" s="1">
        <v>2080100532913</v>
      </c>
      <c r="B51874" t="s">
        <v>48798</v>
      </c>
    </row>
    <row r="51875" spans="1:2">
      <c r="A51875" s="1">
        <v>2080100532920</v>
      </c>
      <c r="B51875" t="s">
        <v>48799</v>
      </c>
    </row>
    <row r="51876" spans="1:2">
      <c r="A51876" s="1">
        <v>2080100532937</v>
      </c>
      <c r="B51876" t="s">
        <v>48800</v>
      </c>
    </row>
    <row r="51877" spans="1:2">
      <c r="A51877" s="1">
        <v>2080100532944</v>
      </c>
      <c r="B51877" t="s">
        <v>48801</v>
      </c>
    </row>
    <row r="51878" spans="1:2">
      <c r="A51878" s="1">
        <v>2080100532951</v>
      </c>
      <c r="B51878" t="s">
        <v>48802</v>
      </c>
    </row>
    <row r="51879" spans="1:2">
      <c r="A51879" s="1">
        <v>2080100532968</v>
      </c>
      <c r="B51879" t="s">
        <v>48803</v>
      </c>
    </row>
    <row r="51880" spans="1:2">
      <c r="A51880" s="1">
        <v>2080100532982</v>
      </c>
      <c r="B51880" t="s">
        <v>48804</v>
      </c>
    </row>
    <row r="51881" spans="1:2">
      <c r="A51881" s="1">
        <v>2080100532999</v>
      </c>
      <c r="B51881" t="s">
        <v>48805</v>
      </c>
    </row>
    <row r="51882" spans="1:2">
      <c r="A51882" s="1">
        <v>2080100533002</v>
      </c>
      <c r="B51882" t="s">
        <v>48806</v>
      </c>
    </row>
    <row r="51883" spans="1:2">
      <c r="A51883" s="1">
        <v>2080100533026</v>
      </c>
      <c r="B51883" t="s">
        <v>48807</v>
      </c>
    </row>
    <row r="51884" spans="1:2">
      <c r="A51884" s="1">
        <v>2080100533033</v>
      </c>
      <c r="B51884" t="s">
        <v>48808</v>
      </c>
    </row>
    <row r="51885" spans="1:2">
      <c r="A51885" s="1">
        <v>2080100533040</v>
      </c>
      <c r="B51885" t="s">
        <v>48809</v>
      </c>
    </row>
    <row r="51886" spans="1:2">
      <c r="A51886" s="1">
        <v>2080100533057</v>
      </c>
      <c r="B51886" t="s">
        <v>48810</v>
      </c>
    </row>
    <row r="51887" spans="1:2">
      <c r="A51887" s="1">
        <v>2080100533064</v>
      </c>
      <c r="B51887" t="s">
        <v>48811</v>
      </c>
    </row>
    <row r="51888" spans="1:2">
      <c r="A51888" s="1">
        <v>2080100533071</v>
      </c>
      <c r="B51888" t="s">
        <v>48812</v>
      </c>
    </row>
    <row r="51889" spans="1:2">
      <c r="A51889" s="1">
        <v>2080100533088</v>
      </c>
      <c r="B51889" t="s">
        <v>48813</v>
      </c>
    </row>
    <row r="51890" spans="1:2">
      <c r="A51890" s="1">
        <v>2080100533385</v>
      </c>
      <c r="B51890" t="s">
        <v>48814</v>
      </c>
    </row>
    <row r="51891" spans="1:2">
      <c r="A51891" s="1">
        <v>2080100533392</v>
      </c>
      <c r="B51891" t="s">
        <v>48815</v>
      </c>
    </row>
    <row r="51892" spans="1:2">
      <c r="A51892" s="1">
        <v>2080100533408</v>
      </c>
      <c r="B51892" t="s">
        <v>48816</v>
      </c>
    </row>
    <row r="51893" spans="1:2">
      <c r="A51893" s="1">
        <v>2080100533415</v>
      </c>
      <c r="B51893" t="s">
        <v>48817</v>
      </c>
    </row>
    <row r="51894" spans="1:2">
      <c r="A51894" s="1">
        <v>2080100533422</v>
      </c>
      <c r="B51894" t="s">
        <v>48818</v>
      </c>
    </row>
    <row r="51895" spans="1:2">
      <c r="A51895" s="1">
        <v>2080100533439</v>
      </c>
      <c r="B51895" t="s">
        <v>48819</v>
      </c>
    </row>
    <row r="51896" spans="1:2">
      <c r="A51896" s="1">
        <v>2080100533446</v>
      </c>
      <c r="B51896" t="s">
        <v>48820</v>
      </c>
    </row>
    <row r="51897" spans="1:2">
      <c r="A51897" s="1">
        <v>2080100533453</v>
      </c>
      <c r="B51897" t="s">
        <v>48821</v>
      </c>
    </row>
    <row r="51898" spans="1:2">
      <c r="A51898" s="1">
        <v>2080100533460</v>
      </c>
      <c r="B51898" t="s">
        <v>48822</v>
      </c>
    </row>
    <row r="51899" spans="1:2">
      <c r="A51899" s="1">
        <v>2080100533491</v>
      </c>
      <c r="B51899" t="s">
        <v>48823</v>
      </c>
    </row>
    <row r="51900" spans="1:2">
      <c r="A51900" s="1">
        <v>2080100533507</v>
      </c>
      <c r="B51900" t="s">
        <v>48824</v>
      </c>
    </row>
    <row r="51901" spans="1:2">
      <c r="A51901" s="1">
        <v>2080100533514</v>
      </c>
      <c r="B51901" t="s">
        <v>48825</v>
      </c>
    </row>
    <row r="51902" spans="1:2">
      <c r="A51902" s="1">
        <v>2080100533521</v>
      </c>
      <c r="B51902" t="s">
        <v>48826</v>
      </c>
    </row>
    <row r="51903" spans="1:2">
      <c r="A51903" s="1">
        <v>2080100533538</v>
      </c>
      <c r="B51903" t="s">
        <v>48827</v>
      </c>
    </row>
    <row r="51904" spans="1:2">
      <c r="A51904" s="1">
        <v>2080100533545</v>
      </c>
      <c r="B51904" t="s">
        <v>48828</v>
      </c>
    </row>
    <row r="51905" spans="1:2">
      <c r="A51905" s="1">
        <v>2080100533569</v>
      </c>
      <c r="B51905" t="s">
        <v>48829</v>
      </c>
    </row>
    <row r="51906" spans="1:2">
      <c r="A51906" s="1">
        <v>2080100533576</v>
      </c>
      <c r="B51906" t="s">
        <v>48830</v>
      </c>
    </row>
    <row r="51907" spans="1:2">
      <c r="A51907" s="1">
        <v>2080100533583</v>
      </c>
      <c r="B51907" t="s">
        <v>48831</v>
      </c>
    </row>
    <row r="51908" spans="1:2">
      <c r="A51908" s="1">
        <v>2080100533590</v>
      </c>
      <c r="B51908" t="s">
        <v>48832</v>
      </c>
    </row>
    <row r="51909" spans="1:2">
      <c r="A51909" s="1">
        <v>2080100533613</v>
      </c>
      <c r="B51909" t="s">
        <v>48833</v>
      </c>
    </row>
    <row r="51910" spans="1:2">
      <c r="A51910" s="1">
        <v>2080100533620</v>
      </c>
      <c r="B51910" t="s">
        <v>48834</v>
      </c>
    </row>
    <row r="51911" spans="1:2">
      <c r="A51911" s="1">
        <v>2080100533637</v>
      </c>
      <c r="B51911" t="s">
        <v>48835</v>
      </c>
    </row>
    <row r="51912" spans="1:2">
      <c r="A51912" s="1">
        <v>2080100533644</v>
      </c>
      <c r="B51912" t="s">
        <v>48836</v>
      </c>
    </row>
    <row r="51913" spans="1:2">
      <c r="A51913" s="1">
        <v>2080100533651</v>
      </c>
      <c r="B51913" t="s">
        <v>48837</v>
      </c>
    </row>
    <row r="51914" spans="1:2">
      <c r="A51914" s="1">
        <v>2080100533668</v>
      </c>
      <c r="B51914" t="s">
        <v>48838</v>
      </c>
    </row>
    <row r="51915" spans="1:2">
      <c r="A51915" s="1">
        <v>2080100533682</v>
      </c>
      <c r="B51915" t="s">
        <v>48839</v>
      </c>
    </row>
    <row r="51916" spans="1:2">
      <c r="A51916" s="1">
        <v>2080100533743</v>
      </c>
      <c r="B51916" t="s">
        <v>48840</v>
      </c>
    </row>
    <row r="51917" spans="1:2">
      <c r="A51917" s="1">
        <v>2080100533750</v>
      </c>
      <c r="B51917" t="s">
        <v>48841</v>
      </c>
    </row>
    <row r="51918" spans="1:2">
      <c r="A51918" s="1">
        <v>2080100533767</v>
      </c>
      <c r="B51918" t="s">
        <v>48842</v>
      </c>
    </row>
    <row r="51919" spans="1:2">
      <c r="A51919" s="1">
        <v>2080100533774</v>
      </c>
      <c r="B51919" t="s">
        <v>48843</v>
      </c>
    </row>
    <row r="51920" spans="1:2">
      <c r="A51920" s="1">
        <v>2080100533781</v>
      </c>
      <c r="B51920" t="s">
        <v>48844</v>
      </c>
    </row>
    <row r="51921" spans="1:2">
      <c r="A51921" s="1">
        <v>2080100533798</v>
      </c>
      <c r="B51921" t="s">
        <v>48845</v>
      </c>
    </row>
    <row r="51922" spans="1:2">
      <c r="A51922" s="1">
        <v>2080100533804</v>
      </c>
      <c r="B51922" t="s">
        <v>48846</v>
      </c>
    </row>
    <row r="51923" spans="1:2">
      <c r="A51923" s="1">
        <v>2080100533811</v>
      </c>
      <c r="B51923" t="s">
        <v>48847</v>
      </c>
    </row>
    <row r="51924" spans="1:2">
      <c r="A51924" s="1">
        <v>2080100533842</v>
      </c>
      <c r="B51924" t="s">
        <v>48848</v>
      </c>
    </row>
    <row r="51925" spans="1:2">
      <c r="A51925" s="1">
        <v>2080100533866</v>
      </c>
      <c r="B51925" t="s">
        <v>48849</v>
      </c>
    </row>
    <row r="51926" spans="1:2">
      <c r="A51926" s="1">
        <v>2080100533958</v>
      </c>
      <c r="B51926" t="s">
        <v>48850</v>
      </c>
    </row>
    <row r="51927" spans="1:2">
      <c r="A51927" s="1">
        <v>2080100533972</v>
      </c>
      <c r="B51927" t="s">
        <v>48851</v>
      </c>
    </row>
    <row r="51928" spans="1:2">
      <c r="A51928" s="1">
        <v>2080100533996</v>
      </c>
      <c r="B51928" t="s">
        <v>48852</v>
      </c>
    </row>
    <row r="51929" spans="1:2">
      <c r="A51929" s="1">
        <v>2080100534009</v>
      </c>
      <c r="B51929" t="s">
        <v>48853</v>
      </c>
    </row>
    <row r="51930" spans="1:2">
      <c r="A51930" s="1">
        <v>2080100534146</v>
      </c>
      <c r="B51930" t="s">
        <v>48854</v>
      </c>
    </row>
    <row r="51931" spans="1:2">
      <c r="A51931" s="1">
        <v>2080100534160</v>
      </c>
      <c r="B51931" t="s">
        <v>48855</v>
      </c>
    </row>
    <row r="51932" spans="1:2">
      <c r="A51932" s="1">
        <v>2080100534177</v>
      </c>
      <c r="B51932" t="s">
        <v>48856</v>
      </c>
    </row>
    <row r="51933" spans="1:2">
      <c r="A51933" s="1">
        <v>2080100534184</v>
      </c>
      <c r="B51933" t="s">
        <v>48857</v>
      </c>
    </row>
    <row r="51934" spans="1:2">
      <c r="A51934" s="1">
        <v>2080100534214</v>
      </c>
      <c r="B51934" t="s">
        <v>48858</v>
      </c>
    </row>
    <row r="51935" spans="1:2">
      <c r="A51935" s="1">
        <v>2080100534221</v>
      </c>
      <c r="B51935" t="s">
        <v>48859</v>
      </c>
    </row>
    <row r="51936" spans="1:2">
      <c r="A51936" s="1">
        <v>2080100534245</v>
      </c>
      <c r="B51936" t="s">
        <v>48860</v>
      </c>
    </row>
    <row r="51937" spans="1:2">
      <c r="A51937" s="1">
        <v>2080100534276</v>
      </c>
      <c r="B51937" t="s">
        <v>48861</v>
      </c>
    </row>
    <row r="51938" spans="1:2">
      <c r="A51938" s="1">
        <v>2080100534283</v>
      </c>
      <c r="B51938" t="s">
        <v>48862</v>
      </c>
    </row>
    <row r="51939" spans="1:2">
      <c r="A51939" s="1">
        <v>2080100534665</v>
      </c>
      <c r="B51939" t="s">
        <v>48863</v>
      </c>
    </row>
    <row r="51940" spans="1:2">
      <c r="A51940" s="1">
        <v>2080100535105</v>
      </c>
      <c r="B51940" t="s">
        <v>48864</v>
      </c>
    </row>
    <row r="51941" spans="1:2">
      <c r="A51941" s="1">
        <v>2080100535129</v>
      </c>
      <c r="B51941" t="s">
        <v>48865</v>
      </c>
    </row>
    <row r="51942" spans="1:2">
      <c r="A51942" s="1">
        <v>2080100535143</v>
      </c>
      <c r="B51942" t="s">
        <v>48866</v>
      </c>
    </row>
    <row r="51943" spans="1:2">
      <c r="A51943" s="1">
        <v>2080100535167</v>
      </c>
      <c r="B51943" t="s">
        <v>48867</v>
      </c>
    </row>
    <row r="51944" spans="1:2">
      <c r="A51944" s="1">
        <v>2080100535181</v>
      </c>
      <c r="B51944" t="s">
        <v>48868</v>
      </c>
    </row>
    <row r="51945" spans="1:2">
      <c r="A51945" s="1">
        <v>2080100535198</v>
      </c>
      <c r="B51945" t="s">
        <v>48869</v>
      </c>
    </row>
    <row r="51946" spans="1:2">
      <c r="A51946" s="1">
        <v>2080100535204</v>
      </c>
      <c r="B51946" t="s">
        <v>48870</v>
      </c>
    </row>
    <row r="51947" spans="1:2">
      <c r="A51947" s="1">
        <v>2080100535228</v>
      </c>
      <c r="B51947" t="s">
        <v>48871</v>
      </c>
    </row>
    <row r="51948" spans="1:2">
      <c r="A51948" s="1">
        <v>2080100535235</v>
      </c>
      <c r="B51948" t="s">
        <v>48872</v>
      </c>
    </row>
    <row r="51949" spans="1:2">
      <c r="A51949" s="1">
        <v>2080100535242</v>
      </c>
      <c r="B51949" t="s">
        <v>48873</v>
      </c>
    </row>
    <row r="51950" spans="1:2">
      <c r="A51950" s="1">
        <v>2080100535259</v>
      </c>
      <c r="B51950" t="s">
        <v>48874</v>
      </c>
    </row>
    <row r="51951" spans="1:2">
      <c r="A51951" s="1">
        <v>2080100535266</v>
      </c>
      <c r="B51951" t="s">
        <v>48875</v>
      </c>
    </row>
    <row r="51952" spans="1:2">
      <c r="A51952" s="1">
        <v>2080100535273</v>
      </c>
      <c r="B51952" t="s">
        <v>48876</v>
      </c>
    </row>
    <row r="51953" spans="1:2">
      <c r="A51953" s="1">
        <v>2080100535280</v>
      </c>
      <c r="B51953" t="s">
        <v>48877</v>
      </c>
    </row>
    <row r="51954" spans="1:2">
      <c r="A51954" s="1">
        <v>2080100535297</v>
      </c>
      <c r="B51954" t="s">
        <v>48878</v>
      </c>
    </row>
    <row r="51955" spans="1:2">
      <c r="A51955" s="1">
        <v>2080100535303</v>
      </c>
      <c r="B51955" t="s">
        <v>48879</v>
      </c>
    </row>
    <row r="51956" spans="1:2">
      <c r="A51956" s="1">
        <v>2080100535310</v>
      </c>
      <c r="B51956" t="s">
        <v>48880</v>
      </c>
    </row>
    <row r="51957" spans="1:2">
      <c r="A51957" s="1">
        <v>2080100535327</v>
      </c>
      <c r="B51957" t="s">
        <v>48881</v>
      </c>
    </row>
    <row r="51958" spans="1:2">
      <c r="A51958" s="1">
        <v>2080100535334</v>
      </c>
      <c r="B51958" t="s">
        <v>48882</v>
      </c>
    </row>
    <row r="51959" spans="1:2">
      <c r="A51959" s="1">
        <v>2080100535341</v>
      </c>
      <c r="B51959" t="s">
        <v>48883</v>
      </c>
    </row>
    <row r="51960" spans="1:2">
      <c r="A51960" s="1">
        <v>2080100535358</v>
      </c>
      <c r="B51960" t="s">
        <v>48884</v>
      </c>
    </row>
    <row r="51961" spans="1:2">
      <c r="A51961" s="1">
        <v>2080100535372</v>
      </c>
      <c r="B51961" t="s">
        <v>48885</v>
      </c>
    </row>
    <row r="51962" spans="1:2">
      <c r="A51962" s="1">
        <v>2080100535389</v>
      </c>
      <c r="B51962" t="s">
        <v>48886</v>
      </c>
    </row>
    <row r="51963" spans="1:2">
      <c r="A51963" s="1">
        <v>2080100535396</v>
      </c>
      <c r="B51963" t="s">
        <v>48887</v>
      </c>
    </row>
    <row r="51964" spans="1:2">
      <c r="A51964" s="1">
        <v>2080100535402</v>
      </c>
      <c r="B51964" t="s">
        <v>48888</v>
      </c>
    </row>
    <row r="51965" spans="1:2">
      <c r="A51965" s="1">
        <v>2080100535426</v>
      </c>
      <c r="B51965" t="s">
        <v>48889</v>
      </c>
    </row>
    <row r="51966" spans="1:2">
      <c r="A51966" s="1">
        <v>2080100535433</v>
      </c>
      <c r="B51966" t="s">
        <v>48890</v>
      </c>
    </row>
    <row r="51967" spans="1:2">
      <c r="A51967" s="1">
        <v>2080100535457</v>
      </c>
      <c r="B51967" t="s">
        <v>48891</v>
      </c>
    </row>
    <row r="51968" spans="1:2">
      <c r="A51968" s="1">
        <v>2080100535464</v>
      </c>
      <c r="B51968" t="s">
        <v>48892</v>
      </c>
    </row>
    <row r="51969" spans="1:2">
      <c r="A51969" s="1">
        <v>2080100535488</v>
      </c>
      <c r="B51969" t="s">
        <v>48893</v>
      </c>
    </row>
    <row r="51970" spans="1:2">
      <c r="A51970" s="1">
        <v>2080100535495</v>
      </c>
      <c r="B51970" t="s">
        <v>48894</v>
      </c>
    </row>
    <row r="51971" spans="1:2">
      <c r="A51971" s="1">
        <v>2080100535501</v>
      </c>
      <c r="B51971" t="s">
        <v>48895</v>
      </c>
    </row>
    <row r="51972" spans="1:2">
      <c r="A51972" s="1">
        <v>2080100535518</v>
      </c>
      <c r="B51972" t="s">
        <v>48896</v>
      </c>
    </row>
    <row r="51973" spans="1:2">
      <c r="A51973" s="1">
        <v>2080100535525</v>
      </c>
      <c r="B51973" t="s">
        <v>48897</v>
      </c>
    </row>
    <row r="51974" spans="1:2">
      <c r="A51974" s="1">
        <v>2080100535549</v>
      </c>
      <c r="B51974" t="s">
        <v>48898</v>
      </c>
    </row>
    <row r="51975" spans="1:2">
      <c r="A51975" s="1">
        <v>2080100535563</v>
      </c>
      <c r="B51975" t="s">
        <v>48899</v>
      </c>
    </row>
    <row r="51976" spans="1:2">
      <c r="A51976" s="1">
        <v>2080100535594</v>
      </c>
      <c r="B51976" t="s">
        <v>48900</v>
      </c>
    </row>
    <row r="51977" spans="1:2">
      <c r="A51977" s="1">
        <v>2080100535662</v>
      </c>
      <c r="B51977" t="s">
        <v>48901</v>
      </c>
    </row>
    <row r="51978" spans="1:2">
      <c r="A51978" s="1">
        <v>2080100535693</v>
      </c>
      <c r="B51978" t="s">
        <v>48902</v>
      </c>
    </row>
    <row r="51979" spans="1:2">
      <c r="A51979" s="1">
        <v>2080100535709</v>
      </c>
      <c r="B51979" t="s">
        <v>48903</v>
      </c>
    </row>
    <row r="51980" spans="1:2">
      <c r="A51980" s="1">
        <v>2080100535716</v>
      </c>
      <c r="B51980" t="s">
        <v>48904</v>
      </c>
    </row>
    <row r="51981" spans="1:2">
      <c r="A51981" s="1">
        <v>2080100535730</v>
      </c>
      <c r="B51981" t="s">
        <v>48905</v>
      </c>
    </row>
    <row r="51982" spans="1:2">
      <c r="A51982" s="1">
        <v>2080100535754</v>
      </c>
      <c r="B51982" t="s">
        <v>48906</v>
      </c>
    </row>
    <row r="51983" spans="1:2">
      <c r="A51983" s="1">
        <v>2080100535761</v>
      </c>
      <c r="B51983" t="s">
        <v>48907</v>
      </c>
    </row>
    <row r="51984" spans="1:2">
      <c r="A51984" s="1">
        <v>2080100535778</v>
      </c>
      <c r="B51984" t="s">
        <v>48908</v>
      </c>
    </row>
    <row r="51985" spans="1:2">
      <c r="A51985" s="1">
        <v>2080100535792</v>
      </c>
      <c r="B51985" t="s">
        <v>48909</v>
      </c>
    </row>
    <row r="51986" spans="1:2">
      <c r="A51986" s="1">
        <v>2080100535822</v>
      </c>
      <c r="B51986" t="s">
        <v>48910</v>
      </c>
    </row>
    <row r="51987" spans="1:2">
      <c r="A51987" s="1">
        <v>2080100535839</v>
      </c>
      <c r="B51987" t="s">
        <v>48911</v>
      </c>
    </row>
    <row r="51988" spans="1:2">
      <c r="A51988" s="1">
        <v>2080100535860</v>
      </c>
      <c r="B51988" t="s">
        <v>48912</v>
      </c>
    </row>
    <row r="51989" spans="1:2">
      <c r="A51989" s="1">
        <v>2080100535891</v>
      </c>
      <c r="B51989" t="s">
        <v>48913</v>
      </c>
    </row>
    <row r="51990" spans="1:2">
      <c r="A51990" s="1">
        <v>2080100535921</v>
      </c>
      <c r="B51990" t="s">
        <v>48914</v>
      </c>
    </row>
    <row r="51991" spans="1:2">
      <c r="A51991" s="1">
        <v>2080100535945</v>
      </c>
      <c r="B51991" t="s">
        <v>48915</v>
      </c>
    </row>
    <row r="51992" spans="1:2">
      <c r="A51992" s="1">
        <v>2080100535969</v>
      </c>
      <c r="B51992" t="s">
        <v>48916</v>
      </c>
    </row>
    <row r="51993" spans="1:2">
      <c r="A51993" s="1">
        <v>2080100535976</v>
      </c>
      <c r="B51993" t="s">
        <v>48917</v>
      </c>
    </row>
    <row r="51994" spans="1:2">
      <c r="A51994" s="1">
        <v>2080100535983</v>
      </c>
      <c r="B51994" t="s">
        <v>48918</v>
      </c>
    </row>
    <row r="51995" spans="1:2">
      <c r="A51995" s="1">
        <v>2080100536010</v>
      </c>
      <c r="B51995" t="s">
        <v>48919</v>
      </c>
    </row>
    <row r="51996" spans="1:2">
      <c r="A51996" s="1">
        <v>2080100536034</v>
      </c>
      <c r="B51996" t="s">
        <v>48920</v>
      </c>
    </row>
    <row r="51997" spans="1:2">
      <c r="A51997" s="1">
        <v>2080100536041</v>
      </c>
      <c r="B51997" t="s">
        <v>48921</v>
      </c>
    </row>
    <row r="51998" spans="1:2">
      <c r="A51998" s="1">
        <v>2080100536058</v>
      </c>
      <c r="B51998" t="s">
        <v>48922</v>
      </c>
    </row>
    <row r="51999" spans="1:2">
      <c r="A51999" s="1">
        <v>2080100536065</v>
      </c>
      <c r="B51999" t="s">
        <v>48923</v>
      </c>
    </row>
    <row r="52000" spans="1:2">
      <c r="A52000" s="1">
        <v>2080100536072</v>
      </c>
      <c r="B52000" t="s">
        <v>48924</v>
      </c>
    </row>
    <row r="52001" spans="1:2">
      <c r="A52001" s="1">
        <v>2080100536096</v>
      </c>
      <c r="B52001" t="s">
        <v>48925</v>
      </c>
    </row>
    <row r="52002" spans="1:2">
      <c r="A52002" s="1">
        <v>2080100536102</v>
      </c>
      <c r="B52002" t="s">
        <v>48926</v>
      </c>
    </row>
    <row r="52003" spans="1:2">
      <c r="A52003" s="1">
        <v>2080100536119</v>
      </c>
      <c r="B52003" t="s">
        <v>48927</v>
      </c>
    </row>
    <row r="52004" spans="1:2">
      <c r="A52004" s="1">
        <v>2080100536126</v>
      </c>
      <c r="B52004" t="s">
        <v>48928</v>
      </c>
    </row>
    <row r="52005" spans="1:2">
      <c r="A52005" s="1">
        <v>2080100536140</v>
      </c>
      <c r="B52005" t="s">
        <v>48929</v>
      </c>
    </row>
    <row r="52006" spans="1:2">
      <c r="A52006" s="1">
        <v>2080100538380</v>
      </c>
      <c r="B52006" t="s">
        <v>48930</v>
      </c>
    </row>
    <row r="52007" spans="1:2">
      <c r="A52007" s="1">
        <v>2080100538427</v>
      </c>
      <c r="B52007" t="s">
        <v>48931</v>
      </c>
    </row>
    <row r="52008" spans="1:2">
      <c r="A52008" s="1">
        <v>2080100538441</v>
      </c>
      <c r="B52008" t="s">
        <v>48932</v>
      </c>
    </row>
    <row r="52009" spans="1:2">
      <c r="A52009" s="1">
        <v>2080100538458</v>
      </c>
      <c r="B52009" t="s">
        <v>48933</v>
      </c>
    </row>
    <row r="52010" spans="1:2">
      <c r="A52010" s="1">
        <v>2080100538472</v>
      </c>
      <c r="B52010" t="s">
        <v>48934</v>
      </c>
    </row>
    <row r="52011" spans="1:2">
      <c r="A52011" s="1">
        <v>2080100538489</v>
      </c>
      <c r="B52011" t="s">
        <v>48935</v>
      </c>
    </row>
    <row r="52012" spans="1:2">
      <c r="A52012" s="1">
        <v>2080100538496</v>
      </c>
      <c r="B52012" t="s">
        <v>48936</v>
      </c>
    </row>
    <row r="52013" spans="1:2">
      <c r="A52013" s="1">
        <v>2080100538502</v>
      </c>
      <c r="B52013" t="s">
        <v>48937</v>
      </c>
    </row>
    <row r="52014" spans="1:2">
      <c r="A52014" s="1">
        <v>2080100538533</v>
      </c>
      <c r="B52014" t="s">
        <v>48938</v>
      </c>
    </row>
    <row r="52015" spans="1:2">
      <c r="A52015" s="1">
        <v>2080100538625</v>
      </c>
      <c r="B52015" t="s">
        <v>48939</v>
      </c>
    </row>
    <row r="52016" spans="1:2">
      <c r="A52016" s="1">
        <v>2080100538632</v>
      </c>
      <c r="B52016" t="s">
        <v>48940</v>
      </c>
    </row>
    <row r="52017" spans="1:2">
      <c r="A52017" s="1">
        <v>2080100538649</v>
      </c>
      <c r="B52017" t="s">
        <v>48941</v>
      </c>
    </row>
    <row r="52018" spans="1:2">
      <c r="A52018" s="1">
        <v>2080100538656</v>
      </c>
      <c r="B52018" t="s">
        <v>48942</v>
      </c>
    </row>
    <row r="52019" spans="1:2">
      <c r="A52019" s="1">
        <v>2080100538663</v>
      </c>
      <c r="B52019" t="s">
        <v>48943</v>
      </c>
    </row>
    <row r="52020" spans="1:2">
      <c r="A52020" s="1">
        <v>2080100538670</v>
      </c>
      <c r="B52020" t="s">
        <v>48944</v>
      </c>
    </row>
    <row r="52021" spans="1:2">
      <c r="A52021" s="1">
        <v>2080100538687</v>
      </c>
      <c r="B52021" t="s">
        <v>48945</v>
      </c>
    </row>
    <row r="52022" spans="1:2">
      <c r="A52022" s="1">
        <v>2080100538694</v>
      </c>
      <c r="B52022" t="s">
        <v>48946</v>
      </c>
    </row>
    <row r="52023" spans="1:2">
      <c r="A52023" s="1">
        <v>2080100538700</v>
      </c>
      <c r="B52023" t="s">
        <v>48947</v>
      </c>
    </row>
    <row r="52024" spans="1:2">
      <c r="A52024" s="1">
        <v>2080100538717</v>
      </c>
      <c r="B52024" t="s">
        <v>48948</v>
      </c>
    </row>
    <row r="52025" spans="1:2">
      <c r="A52025" s="1">
        <v>2080100538724</v>
      </c>
      <c r="B52025" t="s">
        <v>48949</v>
      </c>
    </row>
    <row r="52026" spans="1:2">
      <c r="A52026" s="1">
        <v>2080100538755</v>
      </c>
      <c r="B52026" t="s">
        <v>48950</v>
      </c>
    </row>
    <row r="52027" spans="1:2">
      <c r="A52027" s="1">
        <v>2080100538762</v>
      </c>
      <c r="B52027" t="s">
        <v>48951</v>
      </c>
    </row>
    <row r="52028" spans="1:2">
      <c r="A52028" s="1">
        <v>2080100538779</v>
      </c>
      <c r="B52028" t="s">
        <v>48952</v>
      </c>
    </row>
    <row r="52029" spans="1:2">
      <c r="A52029" s="1">
        <v>2080100538786</v>
      </c>
      <c r="B52029" t="s">
        <v>48953</v>
      </c>
    </row>
    <row r="52030" spans="1:2">
      <c r="A52030" s="1">
        <v>2080100538793</v>
      </c>
      <c r="B52030" t="s">
        <v>48954</v>
      </c>
    </row>
    <row r="52031" spans="1:2">
      <c r="A52031" s="1">
        <v>2080100538809</v>
      </c>
      <c r="B52031" t="s">
        <v>48955</v>
      </c>
    </row>
    <row r="52032" spans="1:2">
      <c r="A52032" s="1">
        <v>2080100538816</v>
      </c>
      <c r="B52032" t="s">
        <v>48956</v>
      </c>
    </row>
    <row r="52033" spans="1:2">
      <c r="A52033" s="1">
        <v>2080100538823</v>
      </c>
      <c r="B52033" t="s">
        <v>48957</v>
      </c>
    </row>
    <row r="52034" spans="1:2">
      <c r="A52034" s="1">
        <v>2080100538830</v>
      </c>
      <c r="B52034" t="s">
        <v>48958</v>
      </c>
    </row>
    <row r="52035" spans="1:2">
      <c r="A52035" s="1">
        <v>2080100538847</v>
      </c>
      <c r="B52035" t="s">
        <v>48959</v>
      </c>
    </row>
    <row r="52036" spans="1:2">
      <c r="A52036" s="1">
        <v>2080100538854</v>
      </c>
      <c r="B52036" t="s">
        <v>48960</v>
      </c>
    </row>
    <row r="52037" spans="1:2">
      <c r="A52037" s="1">
        <v>2080100538861</v>
      </c>
      <c r="B52037" t="s">
        <v>48961</v>
      </c>
    </row>
    <row r="52038" spans="1:2">
      <c r="A52038" s="1">
        <v>2080100538878</v>
      </c>
      <c r="B52038" t="s">
        <v>48962</v>
      </c>
    </row>
    <row r="52039" spans="1:2">
      <c r="A52039" s="1">
        <v>2080100538885</v>
      </c>
      <c r="B52039" t="s">
        <v>48963</v>
      </c>
    </row>
    <row r="52040" spans="1:2">
      <c r="A52040" s="1">
        <v>2080100538908</v>
      </c>
      <c r="B52040" t="s">
        <v>48964</v>
      </c>
    </row>
    <row r="52041" spans="1:2">
      <c r="A52041" s="1">
        <v>2080100538915</v>
      </c>
      <c r="B52041" t="s">
        <v>48965</v>
      </c>
    </row>
    <row r="52042" spans="1:2">
      <c r="A52042" s="1">
        <v>2080100538922</v>
      </c>
      <c r="B52042" t="s">
        <v>48966</v>
      </c>
    </row>
    <row r="52043" spans="1:2">
      <c r="A52043" s="1">
        <v>2080100538939</v>
      </c>
      <c r="B52043" t="s">
        <v>48967</v>
      </c>
    </row>
    <row r="52044" spans="1:2">
      <c r="A52044" s="1">
        <v>2080100538946</v>
      </c>
      <c r="B52044" t="s">
        <v>48968</v>
      </c>
    </row>
    <row r="52045" spans="1:2">
      <c r="A52045" s="1">
        <v>2080100538953</v>
      </c>
      <c r="B52045" t="s">
        <v>48969</v>
      </c>
    </row>
    <row r="52046" spans="1:2">
      <c r="A52046" s="1">
        <v>2080100538960</v>
      </c>
      <c r="B52046" t="s">
        <v>48970</v>
      </c>
    </row>
    <row r="52047" spans="1:2">
      <c r="A52047" s="1">
        <v>2080100538977</v>
      </c>
      <c r="B52047" t="s">
        <v>48971</v>
      </c>
    </row>
    <row r="52048" spans="1:2">
      <c r="A52048" s="1">
        <v>2080100538984</v>
      </c>
      <c r="B52048" t="s">
        <v>48972</v>
      </c>
    </row>
    <row r="52049" spans="1:2">
      <c r="A52049" s="1">
        <v>2080100539004</v>
      </c>
      <c r="B52049" t="s">
        <v>48973</v>
      </c>
    </row>
    <row r="52050" spans="1:2">
      <c r="A52050" s="1">
        <v>2080100539011</v>
      </c>
      <c r="B52050" t="s">
        <v>48974</v>
      </c>
    </row>
    <row r="52051" spans="1:2">
      <c r="A52051" s="1">
        <v>2080100539028</v>
      </c>
      <c r="B52051" t="s">
        <v>48975</v>
      </c>
    </row>
    <row r="52052" spans="1:2">
      <c r="A52052" s="1">
        <v>2080100539042</v>
      </c>
      <c r="B52052" t="s">
        <v>48976</v>
      </c>
    </row>
    <row r="52053" spans="1:2">
      <c r="A52053" s="1">
        <v>2080100539059</v>
      </c>
      <c r="B52053" t="s">
        <v>48977</v>
      </c>
    </row>
    <row r="52054" spans="1:2">
      <c r="A52054" s="1">
        <v>2080100539066</v>
      </c>
      <c r="B52054" t="s">
        <v>48978</v>
      </c>
    </row>
    <row r="52055" spans="1:2">
      <c r="A52055" s="1">
        <v>2080100539073</v>
      </c>
      <c r="B52055" t="s">
        <v>48979</v>
      </c>
    </row>
    <row r="52056" spans="1:2">
      <c r="A52056" s="1">
        <v>2080100539080</v>
      </c>
      <c r="B52056" t="s">
        <v>48980</v>
      </c>
    </row>
    <row r="52057" spans="1:2">
      <c r="A52057" s="1">
        <v>2080100539097</v>
      </c>
      <c r="B52057" t="s">
        <v>48981</v>
      </c>
    </row>
    <row r="52058" spans="1:2">
      <c r="A52058" s="1">
        <v>2080100539103</v>
      </c>
      <c r="B52058" t="s">
        <v>48982</v>
      </c>
    </row>
    <row r="52059" spans="1:2">
      <c r="A52059" s="1">
        <v>2080100539110</v>
      </c>
      <c r="B52059" t="s">
        <v>48983</v>
      </c>
    </row>
    <row r="52060" spans="1:2">
      <c r="A52060" s="1">
        <v>2080100539127</v>
      </c>
      <c r="B52060" t="s">
        <v>48984</v>
      </c>
    </row>
    <row r="52061" spans="1:2">
      <c r="A52061" s="1">
        <v>2080100539134</v>
      </c>
      <c r="B52061" t="s">
        <v>48985</v>
      </c>
    </row>
    <row r="52062" spans="1:2">
      <c r="A52062" s="1">
        <v>2080100539141</v>
      </c>
      <c r="B52062" t="s">
        <v>48986</v>
      </c>
    </row>
    <row r="52063" spans="1:2">
      <c r="A52063" s="1">
        <v>2080100539158</v>
      </c>
      <c r="B52063" t="s">
        <v>48987</v>
      </c>
    </row>
    <row r="52064" spans="1:2">
      <c r="A52064" s="1">
        <v>2080100539165</v>
      </c>
      <c r="B52064" t="s">
        <v>48988</v>
      </c>
    </row>
    <row r="52065" spans="1:2">
      <c r="A52065" s="1">
        <v>2080100539172</v>
      </c>
      <c r="B52065" t="s">
        <v>48989</v>
      </c>
    </row>
    <row r="52066" spans="1:2">
      <c r="A52066" s="1">
        <v>2080100539189</v>
      </c>
      <c r="B52066" t="s">
        <v>48990</v>
      </c>
    </row>
    <row r="52067" spans="1:2">
      <c r="A52067" s="1">
        <v>2080100539196</v>
      </c>
      <c r="B52067" t="s">
        <v>48991</v>
      </c>
    </row>
    <row r="52068" spans="1:2">
      <c r="A52068" s="1">
        <v>2080100539202</v>
      </c>
      <c r="B52068" t="s">
        <v>48992</v>
      </c>
    </row>
    <row r="52069" spans="1:2">
      <c r="A52069" s="1">
        <v>2080100539219</v>
      </c>
      <c r="B52069" t="s">
        <v>48993</v>
      </c>
    </row>
    <row r="52070" spans="1:2">
      <c r="A52070" s="1">
        <v>2080100539226</v>
      </c>
      <c r="B52070" t="s">
        <v>48994</v>
      </c>
    </row>
    <row r="52071" spans="1:2">
      <c r="A52071" s="1">
        <v>2080100539233</v>
      </c>
      <c r="B52071" t="s">
        <v>48995</v>
      </c>
    </row>
    <row r="52072" spans="1:2">
      <c r="A52072" s="1">
        <v>2080100539240</v>
      </c>
      <c r="B52072" t="s">
        <v>48996</v>
      </c>
    </row>
    <row r="52073" spans="1:2">
      <c r="A52073" s="1">
        <v>2080100539257</v>
      </c>
      <c r="B52073" t="s">
        <v>48997</v>
      </c>
    </row>
    <row r="52074" spans="1:2">
      <c r="A52074" s="1">
        <v>2080100539264</v>
      </c>
      <c r="B52074" t="s">
        <v>48998</v>
      </c>
    </row>
    <row r="52075" spans="1:2">
      <c r="A52075" s="1">
        <v>2080100539271</v>
      </c>
      <c r="B52075" t="s">
        <v>48999</v>
      </c>
    </row>
    <row r="52076" spans="1:2">
      <c r="A52076" s="1">
        <v>2080100539288</v>
      </c>
      <c r="B52076" t="s">
        <v>49000</v>
      </c>
    </row>
    <row r="52077" spans="1:2">
      <c r="A52077" s="1">
        <v>2080100539295</v>
      </c>
      <c r="B52077" t="s">
        <v>49001</v>
      </c>
    </row>
    <row r="52078" spans="1:2">
      <c r="A52078" s="1">
        <v>2080100539301</v>
      </c>
      <c r="B52078" t="s">
        <v>49002</v>
      </c>
    </row>
    <row r="52079" spans="1:2">
      <c r="A52079" s="1">
        <v>2080100539318</v>
      </c>
      <c r="B52079" t="s">
        <v>49003</v>
      </c>
    </row>
    <row r="52080" spans="1:2">
      <c r="A52080" s="1">
        <v>2080100539325</v>
      </c>
      <c r="B52080" t="s">
        <v>49004</v>
      </c>
    </row>
    <row r="52081" spans="1:2">
      <c r="A52081" s="1">
        <v>2080100539332</v>
      </c>
      <c r="B52081" t="s">
        <v>49005</v>
      </c>
    </row>
    <row r="52082" spans="1:2">
      <c r="A52082" s="1">
        <v>2080100539349</v>
      </c>
      <c r="B52082" t="s">
        <v>49006</v>
      </c>
    </row>
    <row r="52083" spans="1:2">
      <c r="A52083" s="1">
        <v>2080100539356</v>
      </c>
      <c r="B52083" t="s">
        <v>49007</v>
      </c>
    </row>
    <row r="52084" spans="1:2">
      <c r="A52084" s="1">
        <v>2080100539370</v>
      </c>
      <c r="B52084" t="s">
        <v>49008</v>
      </c>
    </row>
    <row r="52085" spans="1:2">
      <c r="A52085" s="1">
        <v>2080100539387</v>
      </c>
      <c r="B52085" t="s">
        <v>49009</v>
      </c>
    </row>
    <row r="52086" spans="1:2">
      <c r="A52086" s="1">
        <v>2080100539400</v>
      </c>
      <c r="B52086" t="s">
        <v>49010</v>
      </c>
    </row>
    <row r="52087" spans="1:2">
      <c r="A52087" s="1">
        <v>2080100539417</v>
      </c>
      <c r="B52087" t="s">
        <v>49011</v>
      </c>
    </row>
    <row r="52088" spans="1:2">
      <c r="A52088" s="1">
        <v>2080100539424</v>
      </c>
      <c r="B52088" t="s">
        <v>49012</v>
      </c>
    </row>
    <row r="52089" spans="1:2">
      <c r="A52089" s="1">
        <v>2080100539431</v>
      </c>
      <c r="B52089" t="s">
        <v>49013</v>
      </c>
    </row>
    <row r="52090" spans="1:2">
      <c r="A52090" s="1">
        <v>2080100539448</v>
      </c>
      <c r="B52090" t="s">
        <v>49014</v>
      </c>
    </row>
    <row r="52091" spans="1:2">
      <c r="A52091" s="1">
        <v>2080100539455</v>
      </c>
      <c r="B52091" t="s">
        <v>49015</v>
      </c>
    </row>
    <row r="52092" spans="1:2">
      <c r="A52092" s="1">
        <v>2080100539462</v>
      </c>
      <c r="B52092" t="s">
        <v>49016</v>
      </c>
    </row>
    <row r="52093" spans="1:2">
      <c r="A52093" s="1">
        <v>2080100539479</v>
      </c>
      <c r="B52093" t="s">
        <v>49017</v>
      </c>
    </row>
    <row r="52094" spans="1:2">
      <c r="A52094" s="1">
        <v>2080100539486</v>
      </c>
      <c r="B52094" t="s">
        <v>49018</v>
      </c>
    </row>
    <row r="52095" spans="1:2">
      <c r="A52095" s="1">
        <v>2080100539493</v>
      </c>
      <c r="B52095" t="s">
        <v>49019</v>
      </c>
    </row>
    <row r="52096" spans="1:2">
      <c r="A52096" s="1">
        <v>2080100539509</v>
      </c>
      <c r="B52096" t="s">
        <v>49020</v>
      </c>
    </row>
    <row r="52097" spans="1:2">
      <c r="A52097" s="1">
        <v>2080100539516</v>
      </c>
      <c r="B52097" t="s">
        <v>49021</v>
      </c>
    </row>
    <row r="52098" spans="1:2">
      <c r="A52098" s="1">
        <v>2080100539523</v>
      </c>
      <c r="B52098" t="s">
        <v>49022</v>
      </c>
    </row>
    <row r="52099" spans="1:2">
      <c r="A52099" s="1">
        <v>2080100539530</v>
      </c>
      <c r="B52099" t="s">
        <v>49023</v>
      </c>
    </row>
    <row r="52100" spans="1:2">
      <c r="A52100" s="1">
        <v>2080100539547</v>
      </c>
      <c r="B52100" t="s">
        <v>49024</v>
      </c>
    </row>
    <row r="52101" spans="1:2">
      <c r="A52101" s="1">
        <v>2080100539554</v>
      </c>
      <c r="B52101" t="s">
        <v>49025</v>
      </c>
    </row>
    <row r="52102" spans="1:2">
      <c r="A52102" s="1">
        <v>2080100539561</v>
      </c>
      <c r="B52102" t="s">
        <v>49026</v>
      </c>
    </row>
    <row r="52103" spans="1:2">
      <c r="A52103" s="1">
        <v>2080100539578</v>
      </c>
      <c r="B52103" t="s">
        <v>49027</v>
      </c>
    </row>
    <row r="52104" spans="1:2">
      <c r="A52104" s="1">
        <v>2080100539585</v>
      </c>
      <c r="B52104" t="s">
        <v>49028</v>
      </c>
    </row>
    <row r="52105" spans="1:2">
      <c r="A52105" s="1">
        <v>2080100539592</v>
      </c>
      <c r="B52105" t="s">
        <v>49029</v>
      </c>
    </row>
    <row r="52106" spans="1:2">
      <c r="A52106" s="1">
        <v>2080100539608</v>
      </c>
      <c r="B52106" t="s">
        <v>49030</v>
      </c>
    </row>
    <row r="52107" spans="1:2">
      <c r="A52107" s="1">
        <v>2080100539615</v>
      </c>
      <c r="B52107" t="s">
        <v>49031</v>
      </c>
    </row>
    <row r="52108" spans="1:2">
      <c r="A52108" s="1">
        <v>2080100539622</v>
      </c>
      <c r="B52108" t="s">
        <v>49032</v>
      </c>
    </row>
    <row r="52109" spans="1:2">
      <c r="A52109" s="1">
        <v>2080100539639</v>
      </c>
      <c r="B52109" t="s">
        <v>49033</v>
      </c>
    </row>
    <row r="52110" spans="1:2">
      <c r="A52110" s="1">
        <v>2080100539646</v>
      </c>
      <c r="B52110" t="s">
        <v>49034</v>
      </c>
    </row>
    <row r="52111" spans="1:2">
      <c r="A52111" s="1">
        <v>2080100539653</v>
      </c>
      <c r="B52111" t="s">
        <v>49035</v>
      </c>
    </row>
    <row r="52112" spans="1:2">
      <c r="A52112" s="1">
        <v>2080100539660</v>
      </c>
      <c r="B52112" t="s">
        <v>49036</v>
      </c>
    </row>
    <row r="52113" spans="1:2">
      <c r="A52113" s="1">
        <v>2080100539677</v>
      </c>
      <c r="B52113" t="s">
        <v>49037</v>
      </c>
    </row>
    <row r="52114" spans="1:2">
      <c r="A52114" s="1">
        <v>2080100539721</v>
      </c>
      <c r="B52114" t="s">
        <v>49038</v>
      </c>
    </row>
    <row r="52115" spans="1:2">
      <c r="A52115" s="1">
        <v>2080100539738</v>
      </c>
      <c r="B52115" t="s">
        <v>49039</v>
      </c>
    </row>
    <row r="52116" spans="1:2">
      <c r="A52116" s="1">
        <v>2080100539745</v>
      </c>
      <c r="B52116" t="s">
        <v>49040</v>
      </c>
    </row>
    <row r="52117" spans="1:2">
      <c r="A52117" s="1">
        <v>2080100539752</v>
      </c>
      <c r="B52117" t="s">
        <v>49041</v>
      </c>
    </row>
    <row r="52118" spans="1:2">
      <c r="A52118" s="1">
        <v>2080100539769</v>
      </c>
      <c r="B52118" t="s">
        <v>49042</v>
      </c>
    </row>
    <row r="52119" spans="1:2">
      <c r="A52119" s="1">
        <v>2080100540000</v>
      </c>
      <c r="B52119" t="s">
        <v>49043</v>
      </c>
    </row>
    <row r="52120" spans="1:2">
      <c r="A52120" s="1">
        <v>2080100541274</v>
      </c>
      <c r="B52120" t="s">
        <v>49044</v>
      </c>
    </row>
    <row r="52121" spans="1:2">
      <c r="A52121" s="1">
        <v>2080100541823</v>
      </c>
      <c r="B52121" t="s">
        <v>49045</v>
      </c>
    </row>
    <row r="52122" spans="1:2">
      <c r="A52122" s="1">
        <v>2080100541830</v>
      </c>
      <c r="B52122" t="s">
        <v>49046</v>
      </c>
    </row>
    <row r="52123" spans="1:2">
      <c r="A52123" s="1">
        <v>2080100541847</v>
      </c>
      <c r="B52123" t="s">
        <v>49047</v>
      </c>
    </row>
    <row r="52124" spans="1:2">
      <c r="A52124" s="1">
        <v>2080100541854</v>
      </c>
      <c r="B52124" t="s">
        <v>49048</v>
      </c>
    </row>
    <row r="52125" spans="1:2">
      <c r="A52125" s="1">
        <v>2080100541861</v>
      </c>
      <c r="B52125" t="s">
        <v>49049</v>
      </c>
    </row>
    <row r="52126" spans="1:2">
      <c r="A52126" s="1">
        <v>2080100541885</v>
      </c>
      <c r="B52126" t="s">
        <v>49050</v>
      </c>
    </row>
    <row r="52127" spans="1:2">
      <c r="A52127" s="1">
        <v>2080100541892</v>
      </c>
      <c r="B52127" t="s">
        <v>49051</v>
      </c>
    </row>
    <row r="52128" spans="1:2">
      <c r="A52128" s="1">
        <v>2080100542165</v>
      </c>
      <c r="B52128" t="s">
        <v>49052</v>
      </c>
    </row>
    <row r="52129" spans="1:2">
      <c r="A52129" s="1">
        <v>2080100542189</v>
      </c>
      <c r="B52129" t="s">
        <v>49053</v>
      </c>
    </row>
    <row r="52130" spans="1:2">
      <c r="A52130" s="1">
        <v>2080100542202</v>
      </c>
      <c r="B52130" t="s">
        <v>49054</v>
      </c>
    </row>
    <row r="52131" spans="1:2">
      <c r="A52131" s="1">
        <v>2080100542226</v>
      </c>
      <c r="B52131" t="s">
        <v>49055</v>
      </c>
    </row>
    <row r="52132" spans="1:2">
      <c r="A52132" s="1">
        <v>2080100542233</v>
      </c>
      <c r="B52132" t="s">
        <v>49056</v>
      </c>
    </row>
    <row r="52133" spans="1:2">
      <c r="A52133" s="1">
        <v>2080100542240</v>
      </c>
      <c r="B52133" t="s">
        <v>49057</v>
      </c>
    </row>
    <row r="52134" spans="1:2">
      <c r="A52134" s="1">
        <v>2080100542257</v>
      </c>
      <c r="B52134" t="s">
        <v>49058</v>
      </c>
    </row>
    <row r="52135" spans="1:2">
      <c r="A52135" s="1">
        <v>2080100542264</v>
      </c>
      <c r="B52135" t="s">
        <v>49059</v>
      </c>
    </row>
    <row r="52136" spans="1:2">
      <c r="A52136" s="1">
        <v>2080100542271</v>
      </c>
      <c r="B52136" t="s">
        <v>49060</v>
      </c>
    </row>
    <row r="52137" spans="1:2">
      <c r="A52137" s="1">
        <v>2080100542288</v>
      </c>
      <c r="B52137" t="s">
        <v>49061</v>
      </c>
    </row>
    <row r="52138" spans="1:2">
      <c r="A52138" s="1">
        <v>2080100542295</v>
      </c>
      <c r="B52138" t="s">
        <v>49062</v>
      </c>
    </row>
    <row r="52139" spans="1:2">
      <c r="A52139" s="1">
        <v>2080100542301</v>
      </c>
      <c r="B52139" t="s">
        <v>49063</v>
      </c>
    </row>
    <row r="52140" spans="1:2">
      <c r="A52140" s="1">
        <v>2080100542318</v>
      </c>
      <c r="B52140" t="s">
        <v>49064</v>
      </c>
    </row>
    <row r="52141" spans="1:2">
      <c r="A52141" s="1">
        <v>2080100542325</v>
      </c>
      <c r="B52141" t="s">
        <v>49065</v>
      </c>
    </row>
    <row r="52142" spans="1:2">
      <c r="A52142" s="1">
        <v>2080100542332</v>
      </c>
      <c r="B52142" t="s">
        <v>49066</v>
      </c>
    </row>
    <row r="52143" spans="1:2">
      <c r="A52143" s="1">
        <v>2080100542349</v>
      </c>
      <c r="B52143" t="s">
        <v>49067</v>
      </c>
    </row>
    <row r="52144" spans="1:2">
      <c r="A52144" s="1">
        <v>2080100542363</v>
      </c>
      <c r="B52144" t="s">
        <v>49068</v>
      </c>
    </row>
    <row r="52145" spans="1:2">
      <c r="A52145" s="1">
        <v>2080100542370</v>
      </c>
      <c r="B52145" t="s">
        <v>49069</v>
      </c>
    </row>
    <row r="52146" spans="1:2">
      <c r="A52146" s="1">
        <v>2080100542387</v>
      </c>
      <c r="B52146" t="s">
        <v>49070</v>
      </c>
    </row>
    <row r="52147" spans="1:2">
      <c r="A52147" s="1">
        <v>2080100542394</v>
      </c>
      <c r="B52147" t="s">
        <v>49071</v>
      </c>
    </row>
    <row r="52148" spans="1:2">
      <c r="A52148" s="1">
        <v>2080100542400</v>
      </c>
      <c r="B52148" t="s">
        <v>49072</v>
      </c>
    </row>
    <row r="52149" spans="1:2">
      <c r="A52149" s="1">
        <v>2080100542431</v>
      </c>
      <c r="B52149" t="s">
        <v>49073</v>
      </c>
    </row>
    <row r="52150" spans="1:2">
      <c r="A52150" s="1">
        <v>2080100542455</v>
      </c>
      <c r="B52150" t="s">
        <v>49074</v>
      </c>
    </row>
    <row r="52151" spans="1:2">
      <c r="A52151" s="1">
        <v>2080100542462</v>
      </c>
      <c r="B52151" t="s">
        <v>49075</v>
      </c>
    </row>
    <row r="52152" spans="1:2">
      <c r="A52152" s="1">
        <v>2080100542486</v>
      </c>
      <c r="B52152" t="s">
        <v>49076</v>
      </c>
    </row>
    <row r="52153" spans="1:2">
      <c r="A52153" s="1">
        <v>2080100542493</v>
      </c>
      <c r="B52153" t="s">
        <v>49077</v>
      </c>
    </row>
    <row r="52154" spans="1:2">
      <c r="A52154" s="1">
        <v>2080100542509</v>
      </c>
      <c r="B52154" t="s">
        <v>49078</v>
      </c>
    </row>
    <row r="52155" spans="1:2">
      <c r="A52155" s="1">
        <v>2080100542523</v>
      </c>
      <c r="B52155" t="s">
        <v>49079</v>
      </c>
    </row>
    <row r="52156" spans="1:2">
      <c r="A52156" s="1">
        <v>2080100542554</v>
      </c>
      <c r="B52156" t="s">
        <v>49080</v>
      </c>
    </row>
    <row r="52157" spans="1:2">
      <c r="A52157" s="1">
        <v>2080100542561</v>
      </c>
      <c r="B52157" t="s">
        <v>49081</v>
      </c>
    </row>
    <row r="52158" spans="1:2">
      <c r="A52158" s="1">
        <v>2080100542592</v>
      </c>
      <c r="B52158" t="s">
        <v>49082</v>
      </c>
    </row>
    <row r="52159" spans="1:2">
      <c r="A52159" s="1">
        <v>2080100542615</v>
      </c>
      <c r="B52159" t="s">
        <v>49083</v>
      </c>
    </row>
    <row r="52160" spans="1:2">
      <c r="A52160" s="1">
        <v>2080100542622</v>
      </c>
      <c r="B52160" t="s">
        <v>49084</v>
      </c>
    </row>
    <row r="52161" spans="1:2">
      <c r="A52161" s="1">
        <v>2080100542639</v>
      </c>
      <c r="B52161" t="s">
        <v>49085</v>
      </c>
    </row>
    <row r="52162" spans="1:2">
      <c r="A52162" s="1">
        <v>2080100542646</v>
      </c>
      <c r="B52162" t="s">
        <v>49086</v>
      </c>
    </row>
    <row r="52163" spans="1:2">
      <c r="A52163" s="1">
        <v>2080100542653</v>
      </c>
      <c r="B52163" t="s">
        <v>49087</v>
      </c>
    </row>
    <row r="52164" spans="1:2">
      <c r="A52164" s="1">
        <v>2080100542660</v>
      </c>
      <c r="B52164" t="s">
        <v>49088</v>
      </c>
    </row>
    <row r="52165" spans="1:2">
      <c r="A52165" s="1">
        <v>2080100542677</v>
      </c>
      <c r="B52165" t="s">
        <v>49089</v>
      </c>
    </row>
    <row r="52166" spans="1:2">
      <c r="A52166" s="1">
        <v>2080100542684</v>
      </c>
      <c r="B52166" t="s">
        <v>49090</v>
      </c>
    </row>
    <row r="52167" spans="1:2">
      <c r="A52167" s="1">
        <v>2080100542707</v>
      </c>
      <c r="B52167" t="s">
        <v>49091</v>
      </c>
    </row>
    <row r="52168" spans="1:2">
      <c r="A52168" s="1">
        <v>2080100542714</v>
      </c>
      <c r="B52168" t="s">
        <v>49092</v>
      </c>
    </row>
    <row r="52169" spans="1:2">
      <c r="A52169" s="1">
        <v>2080100542721</v>
      </c>
      <c r="B52169" t="s">
        <v>49093</v>
      </c>
    </row>
    <row r="52170" spans="1:2">
      <c r="A52170" s="1">
        <v>2080100542738</v>
      </c>
      <c r="B52170" t="s">
        <v>49094</v>
      </c>
    </row>
    <row r="52171" spans="1:2">
      <c r="A52171" s="1">
        <v>2080100542745</v>
      </c>
      <c r="B52171" t="s">
        <v>49095</v>
      </c>
    </row>
    <row r="52172" spans="1:2">
      <c r="A52172" s="1">
        <v>2080100542752</v>
      </c>
      <c r="B52172" t="s">
        <v>49096</v>
      </c>
    </row>
    <row r="52173" spans="1:2">
      <c r="A52173" s="1">
        <v>2080100542769</v>
      </c>
      <c r="B52173" t="s">
        <v>49097</v>
      </c>
    </row>
    <row r="52174" spans="1:2">
      <c r="A52174" s="1">
        <v>2080100542776</v>
      </c>
      <c r="B52174" t="s">
        <v>49098</v>
      </c>
    </row>
    <row r="52175" spans="1:2">
      <c r="A52175" s="1">
        <v>2080100542783</v>
      </c>
      <c r="B52175" t="s">
        <v>49099</v>
      </c>
    </row>
    <row r="52176" spans="1:2">
      <c r="A52176" s="1">
        <v>2080100542806</v>
      </c>
      <c r="B52176" t="s">
        <v>49100</v>
      </c>
    </row>
    <row r="52177" spans="1:2">
      <c r="A52177" s="1">
        <v>2080100542820</v>
      </c>
      <c r="B52177" t="s">
        <v>49101</v>
      </c>
    </row>
    <row r="52178" spans="1:2">
      <c r="A52178" s="1">
        <v>2080100542950</v>
      </c>
      <c r="B52178" t="s">
        <v>49102</v>
      </c>
    </row>
    <row r="52179" spans="1:2">
      <c r="A52179" s="1">
        <v>2080100543056</v>
      </c>
      <c r="B52179" t="s">
        <v>49103</v>
      </c>
    </row>
    <row r="52180" spans="1:2">
      <c r="A52180" s="1">
        <v>2080100543117</v>
      </c>
      <c r="B52180" t="s">
        <v>49104</v>
      </c>
    </row>
    <row r="52181" spans="1:2">
      <c r="A52181" s="1">
        <v>2080100543148</v>
      </c>
      <c r="B52181" t="s">
        <v>49105</v>
      </c>
    </row>
    <row r="52182" spans="1:2">
      <c r="A52182" s="1">
        <v>2080100543155</v>
      </c>
      <c r="B52182" t="s">
        <v>49106</v>
      </c>
    </row>
    <row r="52183" spans="1:2">
      <c r="A52183" s="1">
        <v>2080100543162</v>
      </c>
      <c r="B52183" t="s">
        <v>49107</v>
      </c>
    </row>
    <row r="52184" spans="1:2">
      <c r="A52184" s="1">
        <v>2080100543179</v>
      </c>
      <c r="B52184" t="s">
        <v>49108</v>
      </c>
    </row>
    <row r="52185" spans="1:2">
      <c r="A52185" s="1">
        <v>2080100543186</v>
      </c>
      <c r="B52185" t="s">
        <v>49109</v>
      </c>
    </row>
    <row r="52186" spans="1:2">
      <c r="A52186" s="1">
        <v>2080100543193</v>
      </c>
      <c r="B52186" t="s">
        <v>49110</v>
      </c>
    </row>
    <row r="52187" spans="1:2">
      <c r="A52187" s="1">
        <v>2080100543209</v>
      </c>
      <c r="B52187" t="s">
        <v>49111</v>
      </c>
    </row>
    <row r="52188" spans="1:2">
      <c r="A52188" s="1">
        <v>2080100543216</v>
      </c>
      <c r="B52188" t="s">
        <v>49112</v>
      </c>
    </row>
    <row r="52189" spans="1:2">
      <c r="A52189" s="1">
        <v>2080100543223</v>
      </c>
      <c r="B52189" t="s">
        <v>49113</v>
      </c>
    </row>
    <row r="52190" spans="1:2">
      <c r="A52190" s="1">
        <v>2080100543230</v>
      </c>
      <c r="B52190" t="s">
        <v>49114</v>
      </c>
    </row>
    <row r="52191" spans="1:2">
      <c r="A52191" s="1">
        <v>2080100543759</v>
      </c>
      <c r="B52191" t="s">
        <v>49115</v>
      </c>
    </row>
    <row r="52192" spans="1:2">
      <c r="A52192" s="1">
        <v>2080100543902</v>
      </c>
      <c r="B52192" t="s">
        <v>49116</v>
      </c>
    </row>
    <row r="52193" spans="1:2">
      <c r="A52193" s="1">
        <v>2080100543919</v>
      </c>
      <c r="B52193" t="s">
        <v>49117</v>
      </c>
    </row>
    <row r="52194" spans="1:2">
      <c r="A52194" s="1">
        <v>2080100543940</v>
      </c>
      <c r="B52194" t="s">
        <v>49118</v>
      </c>
    </row>
    <row r="52195" spans="1:2">
      <c r="A52195" s="1">
        <v>2080100543957</v>
      </c>
      <c r="B52195" t="s">
        <v>49119</v>
      </c>
    </row>
    <row r="52196" spans="1:2">
      <c r="A52196" s="1">
        <v>2080100543964</v>
      </c>
      <c r="B52196" t="s">
        <v>49120</v>
      </c>
    </row>
    <row r="52197" spans="1:2">
      <c r="A52197" s="1">
        <v>2080100543988</v>
      </c>
      <c r="B52197" t="s">
        <v>49121</v>
      </c>
    </row>
    <row r="52198" spans="1:2">
      <c r="A52198" s="1">
        <v>2080100543995</v>
      </c>
      <c r="B52198" t="s">
        <v>49118</v>
      </c>
    </row>
    <row r="52199" spans="1:2">
      <c r="A52199" s="1">
        <v>2080100544015</v>
      </c>
      <c r="B52199" t="s">
        <v>49122</v>
      </c>
    </row>
    <row r="52200" spans="1:2">
      <c r="A52200" s="1">
        <v>2080100544084</v>
      </c>
      <c r="B52200" t="s">
        <v>49123</v>
      </c>
    </row>
    <row r="52201" spans="1:2">
      <c r="A52201" s="1">
        <v>2080100544091</v>
      </c>
      <c r="B52201" t="s">
        <v>49124</v>
      </c>
    </row>
    <row r="52202" spans="1:2">
      <c r="A52202" s="1">
        <v>2080100544107</v>
      </c>
      <c r="B52202" t="s">
        <v>49125</v>
      </c>
    </row>
    <row r="52203" spans="1:2">
      <c r="A52203" s="1">
        <v>2080100544114</v>
      </c>
      <c r="B52203" t="s">
        <v>49126</v>
      </c>
    </row>
    <row r="52204" spans="1:2">
      <c r="A52204" s="1">
        <v>2080100544121</v>
      </c>
      <c r="B52204" t="s">
        <v>49127</v>
      </c>
    </row>
    <row r="52205" spans="1:2">
      <c r="A52205" s="1">
        <v>2080100544138</v>
      </c>
      <c r="B52205" t="s">
        <v>49128</v>
      </c>
    </row>
    <row r="52206" spans="1:2">
      <c r="A52206" s="1">
        <v>2080100544145</v>
      </c>
      <c r="B52206" t="s">
        <v>49129</v>
      </c>
    </row>
    <row r="52207" spans="1:2">
      <c r="A52207" s="1">
        <v>2080100544152</v>
      </c>
      <c r="B52207" t="s">
        <v>49130</v>
      </c>
    </row>
    <row r="52208" spans="1:2">
      <c r="A52208" s="1">
        <v>2080100544176</v>
      </c>
      <c r="B52208" t="s">
        <v>49131</v>
      </c>
    </row>
    <row r="52209" spans="1:2">
      <c r="A52209" s="1">
        <v>2080100544183</v>
      </c>
      <c r="B52209" t="s">
        <v>49132</v>
      </c>
    </row>
    <row r="52210" spans="1:2">
      <c r="A52210" s="1">
        <v>2080100544190</v>
      </c>
      <c r="B52210" t="s">
        <v>49133</v>
      </c>
    </row>
    <row r="52211" spans="1:2">
      <c r="A52211" s="1">
        <v>2080100544206</v>
      </c>
      <c r="B52211" t="s">
        <v>49134</v>
      </c>
    </row>
    <row r="52212" spans="1:2">
      <c r="A52212" s="1">
        <v>2080100544213</v>
      </c>
      <c r="B52212" t="s">
        <v>49135</v>
      </c>
    </row>
    <row r="52213" spans="1:2">
      <c r="A52213" s="1">
        <v>2080100544220</v>
      </c>
      <c r="B52213" t="s">
        <v>49136</v>
      </c>
    </row>
    <row r="52214" spans="1:2">
      <c r="A52214" s="1">
        <v>2080100544237</v>
      </c>
      <c r="B52214" t="s">
        <v>49137</v>
      </c>
    </row>
    <row r="52215" spans="1:2">
      <c r="A52215" s="1">
        <v>2080100544244</v>
      </c>
      <c r="B52215" t="s">
        <v>49138</v>
      </c>
    </row>
    <row r="52216" spans="1:2">
      <c r="A52216" s="1">
        <v>2080100544251</v>
      </c>
      <c r="B52216" t="s">
        <v>49139</v>
      </c>
    </row>
    <row r="52217" spans="1:2">
      <c r="A52217" s="1">
        <v>2080100544268</v>
      </c>
      <c r="B52217" t="s">
        <v>49140</v>
      </c>
    </row>
    <row r="52218" spans="1:2">
      <c r="A52218" s="1">
        <v>2080100544275</v>
      </c>
      <c r="B52218" t="s">
        <v>49141</v>
      </c>
    </row>
    <row r="52219" spans="1:2">
      <c r="A52219" s="1">
        <v>2080100544282</v>
      </c>
      <c r="B52219" t="s">
        <v>49142</v>
      </c>
    </row>
    <row r="52220" spans="1:2">
      <c r="A52220" s="1">
        <v>2080100544299</v>
      </c>
      <c r="B52220" t="s">
        <v>49143</v>
      </c>
    </row>
    <row r="52221" spans="1:2">
      <c r="A52221" s="1">
        <v>2080100544305</v>
      </c>
      <c r="B52221" t="s">
        <v>49144</v>
      </c>
    </row>
    <row r="52222" spans="1:2">
      <c r="A52222" s="1">
        <v>2080100544312</v>
      </c>
      <c r="B52222" t="s">
        <v>49145</v>
      </c>
    </row>
    <row r="52223" spans="1:2">
      <c r="A52223" s="1">
        <v>2080100544329</v>
      </c>
      <c r="B52223" t="s">
        <v>49146</v>
      </c>
    </row>
    <row r="52224" spans="1:2">
      <c r="A52224" s="1">
        <v>2080100544336</v>
      </c>
      <c r="B52224" t="s">
        <v>49147</v>
      </c>
    </row>
    <row r="52225" spans="1:2">
      <c r="A52225" s="1">
        <v>2080100544343</v>
      </c>
      <c r="B52225" t="s">
        <v>49148</v>
      </c>
    </row>
    <row r="52226" spans="1:2">
      <c r="A52226" s="1">
        <v>2080100544350</v>
      </c>
      <c r="B52226" t="s">
        <v>49149</v>
      </c>
    </row>
    <row r="52227" spans="1:2">
      <c r="A52227" s="1">
        <v>2080100544428</v>
      </c>
      <c r="B52227" t="s">
        <v>49150</v>
      </c>
    </row>
    <row r="52228" spans="1:2">
      <c r="A52228" s="1">
        <v>2080100544497</v>
      </c>
      <c r="B52228" t="s">
        <v>49151</v>
      </c>
    </row>
    <row r="52229" spans="1:2">
      <c r="A52229" s="1">
        <v>2080100544503</v>
      </c>
      <c r="B52229" t="s">
        <v>49152</v>
      </c>
    </row>
    <row r="52230" spans="1:2">
      <c r="A52230" s="1">
        <v>2080100544510</v>
      </c>
      <c r="B52230" t="s">
        <v>49153</v>
      </c>
    </row>
    <row r="52231" spans="1:2">
      <c r="A52231" s="1">
        <v>2080100544527</v>
      </c>
      <c r="B52231" t="s">
        <v>49154</v>
      </c>
    </row>
    <row r="52232" spans="1:2">
      <c r="A52232" s="1">
        <v>2080100544534</v>
      </c>
      <c r="B52232" t="s">
        <v>49155</v>
      </c>
    </row>
    <row r="52233" spans="1:2">
      <c r="A52233" s="1">
        <v>2080100544541</v>
      </c>
      <c r="B52233" t="s">
        <v>49156</v>
      </c>
    </row>
    <row r="52234" spans="1:2">
      <c r="A52234" s="1">
        <v>2080100544558</v>
      </c>
      <c r="B52234" t="s">
        <v>49157</v>
      </c>
    </row>
    <row r="52235" spans="1:2">
      <c r="A52235" s="1">
        <v>2080100544565</v>
      </c>
      <c r="B52235" t="s">
        <v>49158</v>
      </c>
    </row>
    <row r="52236" spans="1:2">
      <c r="A52236" s="1">
        <v>2080100544572</v>
      </c>
      <c r="B52236" t="s">
        <v>49159</v>
      </c>
    </row>
    <row r="52237" spans="1:2">
      <c r="A52237" s="1">
        <v>2080100544589</v>
      </c>
      <c r="B52237" t="s">
        <v>49160</v>
      </c>
    </row>
    <row r="52238" spans="1:2">
      <c r="A52238" s="1">
        <v>2080100544596</v>
      </c>
      <c r="B52238" t="s">
        <v>49161</v>
      </c>
    </row>
    <row r="52239" spans="1:2">
      <c r="A52239" s="1">
        <v>2080100544602</v>
      </c>
      <c r="B52239" t="s">
        <v>49162</v>
      </c>
    </row>
    <row r="52240" spans="1:2">
      <c r="A52240" s="1">
        <v>2080100544619</v>
      </c>
      <c r="B52240" t="s">
        <v>49163</v>
      </c>
    </row>
    <row r="52241" spans="1:2">
      <c r="A52241" s="1">
        <v>2080100544626</v>
      </c>
      <c r="B52241" t="s">
        <v>49164</v>
      </c>
    </row>
    <row r="52242" spans="1:2">
      <c r="A52242" s="1">
        <v>2080100544633</v>
      </c>
      <c r="B52242" t="s">
        <v>49165</v>
      </c>
    </row>
    <row r="52243" spans="1:2">
      <c r="A52243" s="1">
        <v>2080100544640</v>
      </c>
      <c r="B52243" t="s">
        <v>49166</v>
      </c>
    </row>
    <row r="52244" spans="1:2">
      <c r="A52244" s="1">
        <v>2080100544657</v>
      </c>
      <c r="B52244" t="s">
        <v>49167</v>
      </c>
    </row>
    <row r="52245" spans="1:2">
      <c r="A52245" s="1">
        <v>2080100544664</v>
      </c>
      <c r="B52245" t="s">
        <v>49168</v>
      </c>
    </row>
    <row r="52246" spans="1:2">
      <c r="A52246" s="1">
        <v>2080100544671</v>
      </c>
      <c r="B52246" t="s">
        <v>49169</v>
      </c>
    </row>
    <row r="52247" spans="1:2">
      <c r="A52247" s="1">
        <v>2080100544688</v>
      </c>
      <c r="B52247" t="s">
        <v>49170</v>
      </c>
    </row>
    <row r="52248" spans="1:2">
      <c r="A52248" s="1">
        <v>2080100544695</v>
      </c>
      <c r="B52248" t="s">
        <v>49171</v>
      </c>
    </row>
    <row r="52249" spans="1:2">
      <c r="A52249" s="1">
        <v>2080100544701</v>
      </c>
      <c r="B52249" t="s">
        <v>49172</v>
      </c>
    </row>
    <row r="52250" spans="1:2">
      <c r="A52250" s="1">
        <v>2080100544718</v>
      </c>
      <c r="B52250" t="s">
        <v>49173</v>
      </c>
    </row>
    <row r="52251" spans="1:2">
      <c r="A52251" s="1">
        <v>2080100544725</v>
      </c>
      <c r="B52251" t="s">
        <v>49174</v>
      </c>
    </row>
    <row r="52252" spans="1:2">
      <c r="A52252" s="1">
        <v>2080100544732</v>
      </c>
      <c r="B52252" t="s">
        <v>49175</v>
      </c>
    </row>
    <row r="52253" spans="1:2">
      <c r="A52253" s="1">
        <v>2080100544749</v>
      </c>
      <c r="B52253" t="s">
        <v>49176</v>
      </c>
    </row>
    <row r="52254" spans="1:2">
      <c r="A52254" s="1">
        <v>2080100544756</v>
      </c>
      <c r="B52254" t="s">
        <v>49177</v>
      </c>
    </row>
    <row r="52255" spans="1:2">
      <c r="A52255" s="1">
        <v>2080100544763</v>
      </c>
      <c r="B52255" t="s">
        <v>49178</v>
      </c>
    </row>
    <row r="52256" spans="1:2">
      <c r="A52256" s="1">
        <v>2080100544770</v>
      </c>
      <c r="B52256" t="s">
        <v>49179</v>
      </c>
    </row>
    <row r="52257" spans="1:2">
      <c r="A52257" s="1">
        <v>2080100544787</v>
      </c>
      <c r="B52257" t="s">
        <v>49180</v>
      </c>
    </row>
    <row r="52258" spans="1:2">
      <c r="A52258" s="1">
        <v>2080100544794</v>
      </c>
      <c r="B52258" t="s">
        <v>49181</v>
      </c>
    </row>
    <row r="52259" spans="1:2">
      <c r="A52259" s="1">
        <v>2080100544800</v>
      </c>
      <c r="B52259" t="s">
        <v>49182</v>
      </c>
    </row>
    <row r="52260" spans="1:2">
      <c r="A52260" s="1">
        <v>2080100544817</v>
      </c>
      <c r="B52260" t="s">
        <v>49183</v>
      </c>
    </row>
    <row r="52261" spans="1:2">
      <c r="A52261" s="1">
        <v>2080100544824</v>
      </c>
      <c r="B52261" t="s">
        <v>49184</v>
      </c>
    </row>
    <row r="52262" spans="1:2">
      <c r="A52262" s="1">
        <v>2080100544831</v>
      </c>
      <c r="B52262" t="s">
        <v>49185</v>
      </c>
    </row>
    <row r="52263" spans="1:2">
      <c r="A52263" s="1">
        <v>2080100544848</v>
      </c>
      <c r="B52263" t="s">
        <v>49186</v>
      </c>
    </row>
    <row r="52264" spans="1:2">
      <c r="A52264" s="1">
        <v>2080100544855</v>
      </c>
      <c r="B52264" t="s">
        <v>49187</v>
      </c>
    </row>
    <row r="52265" spans="1:2">
      <c r="A52265" s="1">
        <v>2080100544862</v>
      </c>
      <c r="B52265" t="s">
        <v>49188</v>
      </c>
    </row>
    <row r="52266" spans="1:2">
      <c r="A52266" s="1">
        <v>2080100544879</v>
      </c>
      <c r="B52266" t="s">
        <v>49189</v>
      </c>
    </row>
    <row r="52267" spans="1:2">
      <c r="A52267" s="1">
        <v>2080100544886</v>
      </c>
      <c r="B52267" t="s">
        <v>49190</v>
      </c>
    </row>
    <row r="52268" spans="1:2">
      <c r="A52268" s="1">
        <v>2080100544893</v>
      </c>
      <c r="B52268" t="s">
        <v>49191</v>
      </c>
    </row>
    <row r="52269" spans="1:2">
      <c r="A52269" s="1">
        <v>2080100544909</v>
      </c>
      <c r="B52269" t="s">
        <v>49192</v>
      </c>
    </row>
    <row r="52270" spans="1:2">
      <c r="A52270" s="1">
        <v>2080100544916</v>
      </c>
      <c r="B52270" t="s">
        <v>49193</v>
      </c>
    </row>
    <row r="52271" spans="1:2">
      <c r="A52271" s="1">
        <v>2080100544923</v>
      </c>
      <c r="B52271" t="s">
        <v>49194</v>
      </c>
    </row>
    <row r="52272" spans="1:2">
      <c r="A52272" s="1">
        <v>2080100544930</v>
      </c>
      <c r="B52272" t="s">
        <v>49195</v>
      </c>
    </row>
    <row r="52273" spans="1:2">
      <c r="A52273" s="1">
        <v>2080100544947</v>
      </c>
      <c r="B52273" t="s">
        <v>49196</v>
      </c>
    </row>
    <row r="52274" spans="1:2">
      <c r="A52274" s="1">
        <v>2080100544954</v>
      </c>
      <c r="B52274" t="s">
        <v>49197</v>
      </c>
    </row>
    <row r="52275" spans="1:2">
      <c r="A52275" s="1">
        <v>2080100544961</v>
      </c>
      <c r="B52275" t="s">
        <v>49198</v>
      </c>
    </row>
    <row r="52276" spans="1:2">
      <c r="A52276" s="1">
        <v>2080100544978</v>
      </c>
      <c r="B52276" t="s">
        <v>49199</v>
      </c>
    </row>
    <row r="52277" spans="1:2">
      <c r="A52277" s="1">
        <v>2080100544985</v>
      </c>
      <c r="B52277" t="s">
        <v>49200</v>
      </c>
    </row>
    <row r="52278" spans="1:2">
      <c r="A52278" s="1">
        <v>2080100544992</v>
      </c>
      <c r="B52278" t="s">
        <v>49201</v>
      </c>
    </row>
    <row r="52279" spans="1:2">
      <c r="A52279" s="1">
        <v>2080100545005</v>
      </c>
      <c r="B52279" t="s">
        <v>49202</v>
      </c>
    </row>
    <row r="52280" spans="1:2">
      <c r="A52280" s="1">
        <v>2080100545012</v>
      </c>
      <c r="B52280" t="s">
        <v>49203</v>
      </c>
    </row>
    <row r="52281" spans="1:2">
      <c r="A52281" s="1">
        <v>2080100545029</v>
      </c>
      <c r="B52281" t="s">
        <v>49204</v>
      </c>
    </row>
    <row r="52282" spans="1:2">
      <c r="A52282" s="1">
        <v>2080100545487</v>
      </c>
      <c r="B52282" t="s">
        <v>49205</v>
      </c>
    </row>
    <row r="52283" spans="1:2">
      <c r="A52283" s="1">
        <v>2080100545500</v>
      </c>
      <c r="B52283" t="s">
        <v>49206</v>
      </c>
    </row>
    <row r="52284" spans="1:2">
      <c r="A52284" s="1">
        <v>2080100545517</v>
      </c>
      <c r="B52284" t="s">
        <v>49207</v>
      </c>
    </row>
    <row r="52285" spans="1:2">
      <c r="A52285" s="1">
        <v>2080100545562</v>
      </c>
      <c r="B52285" t="s">
        <v>49208</v>
      </c>
    </row>
    <row r="52286" spans="1:2">
      <c r="A52286" s="1">
        <v>2080100545579</v>
      </c>
      <c r="B52286" t="s">
        <v>49209</v>
      </c>
    </row>
    <row r="52287" spans="1:2">
      <c r="A52287" s="1">
        <v>2080100545586</v>
      </c>
      <c r="B52287" t="s">
        <v>49210</v>
      </c>
    </row>
    <row r="52288" spans="1:2">
      <c r="A52288" s="1">
        <v>2080100545609</v>
      </c>
      <c r="B52288" t="s">
        <v>49211</v>
      </c>
    </row>
    <row r="52289" spans="1:2">
      <c r="A52289" s="1">
        <v>2080100545616</v>
      </c>
      <c r="B52289" t="s">
        <v>49212</v>
      </c>
    </row>
    <row r="52290" spans="1:2">
      <c r="A52290" s="1">
        <v>2080100545623</v>
      </c>
      <c r="B52290" t="s">
        <v>49213</v>
      </c>
    </row>
    <row r="52291" spans="1:2">
      <c r="A52291" s="1">
        <v>2080100545630</v>
      </c>
      <c r="B52291" t="s">
        <v>49214</v>
      </c>
    </row>
    <row r="52292" spans="1:2">
      <c r="A52292" s="1">
        <v>2080100545647</v>
      </c>
      <c r="B52292" t="s">
        <v>49215</v>
      </c>
    </row>
    <row r="52293" spans="1:2">
      <c r="A52293" s="1">
        <v>2080100545654</v>
      </c>
      <c r="B52293" t="s">
        <v>49216</v>
      </c>
    </row>
    <row r="52294" spans="1:2">
      <c r="A52294" s="1">
        <v>2080100545661</v>
      </c>
      <c r="B52294" t="s">
        <v>49217</v>
      </c>
    </row>
    <row r="52295" spans="1:2">
      <c r="A52295" s="1">
        <v>2080100545678</v>
      </c>
      <c r="B52295" t="s">
        <v>49218</v>
      </c>
    </row>
    <row r="52296" spans="1:2">
      <c r="A52296" s="1">
        <v>2080100545685</v>
      </c>
      <c r="B52296" t="s">
        <v>49219</v>
      </c>
    </row>
    <row r="52297" spans="1:2">
      <c r="A52297" s="1">
        <v>2080100545722</v>
      </c>
      <c r="B52297" t="s">
        <v>49220</v>
      </c>
    </row>
    <row r="52298" spans="1:2">
      <c r="A52298" s="1">
        <v>2080100545760</v>
      </c>
      <c r="B52298" t="s">
        <v>49221</v>
      </c>
    </row>
    <row r="52299" spans="1:2">
      <c r="A52299" s="1">
        <v>2080100545784</v>
      </c>
      <c r="B52299" t="s">
        <v>49222</v>
      </c>
    </row>
    <row r="52300" spans="1:2">
      <c r="A52300" s="1">
        <v>2080100545814</v>
      </c>
      <c r="B52300" t="s">
        <v>49223</v>
      </c>
    </row>
    <row r="52301" spans="1:2">
      <c r="A52301" s="1">
        <v>2080100545821</v>
      </c>
      <c r="B52301" t="s">
        <v>49224</v>
      </c>
    </row>
    <row r="52302" spans="1:2">
      <c r="A52302" s="1">
        <v>2080100545838</v>
      </c>
      <c r="B52302" t="s">
        <v>49225</v>
      </c>
    </row>
    <row r="52303" spans="1:2">
      <c r="A52303" s="1">
        <v>2080100545845</v>
      </c>
      <c r="B52303" t="s">
        <v>49226</v>
      </c>
    </row>
    <row r="52304" spans="1:2">
      <c r="A52304" s="1">
        <v>2080100546699</v>
      </c>
      <c r="B52304" t="s">
        <v>49227</v>
      </c>
    </row>
    <row r="52305" spans="1:2">
      <c r="A52305" s="1">
        <v>2080100546743</v>
      </c>
      <c r="B52305" t="s">
        <v>49228</v>
      </c>
    </row>
    <row r="52306" spans="1:2">
      <c r="A52306" s="1">
        <v>2080100547603</v>
      </c>
      <c r="B52306" t="s">
        <v>49229</v>
      </c>
    </row>
    <row r="52307" spans="1:2">
      <c r="A52307" s="1">
        <v>2080100547658</v>
      </c>
      <c r="B52307" t="s">
        <v>49230</v>
      </c>
    </row>
    <row r="52308" spans="1:2">
      <c r="A52308" s="1">
        <v>2080100547672</v>
      </c>
      <c r="B52308" t="s">
        <v>49231</v>
      </c>
    </row>
    <row r="52309" spans="1:2">
      <c r="A52309" s="1">
        <v>2080100547696</v>
      </c>
      <c r="B52309" t="s">
        <v>49232</v>
      </c>
    </row>
    <row r="52310" spans="1:2">
      <c r="A52310" s="1">
        <v>2080100547726</v>
      </c>
      <c r="B52310" t="s">
        <v>49233</v>
      </c>
    </row>
    <row r="52311" spans="1:2">
      <c r="A52311" s="1">
        <v>2080100548495</v>
      </c>
      <c r="B52311" t="s">
        <v>49234</v>
      </c>
    </row>
    <row r="52312" spans="1:2">
      <c r="A52312" s="1">
        <v>2080100548501</v>
      </c>
      <c r="B52312" t="s">
        <v>49235</v>
      </c>
    </row>
    <row r="52313" spans="1:2">
      <c r="A52313" s="1">
        <v>2080100548525</v>
      </c>
      <c r="B52313" t="s">
        <v>49236</v>
      </c>
    </row>
    <row r="52314" spans="1:2">
      <c r="A52314" s="1">
        <v>2080100548549</v>
      </c>
      <c r="B52314" t="s">
        <v>49237</v>
      </c>
    </row>
    <row r="52315" spans="1:2">
      <c r="A52315" s="1">
        <v>2080100548556</v>
      </c>
      <c r="B52315" t="s">
        <v>49238</v>
      </c>
    </row>
    <row r="52316" spans="1:2">
      <c r="A52316" s="1">
        <v>2080100548563</v>
      </c>
      <c r="B52316" t="s">
        <v>49239</v>
      </c>
    </row>
    <row r="52317" spans="1:2">
      <c r="A52317" s="1">
        <v>2080100548570</v>
      </c>
      <c r="B52317" t="s">
        <v>49240</v>
      </c>
    </row>
    <row r="52318" spans="1:2">
      <c r="A52318" s="1">
        <v>2080100548587</v>
      </c>
      <c r="B52318" t="s">
        <v>49241</v>
      </c>
    </row>
    <row r="52319" spans="1:2">
      <c r="A52319" s="1">
        <v>2080100548594</v>
      </c>
      <c r="B52319" t="s">
        <v>49242</v>
      </c>
    </row>
    <row r="52320" spans="1:2">
      <c r="A52320" s="1">
        <v>2080100548600</v>
      </c>
      <c r="B52320" t="s">
        <v>49243</v>
      </c>
    </row>
    <row r="52321" spans="1:2">
      <c r="A52321" s="1">
        <v>2080100548617</v>
      </c>
      <c r="B52321" t="s">
        <v>49244</v>
      </c>
    </row>
    <row r="52322" spans="1:2">
      <c r="A52322" s="1">
        <v>2080100548624</v>
      </c>
      <c r="B52322" t="s">
        <v>49245</v>
      </c>
    </row>
    <row r="52323" spans="1:2">
      <c r="A52323" s="1">
        <v>2080100548631</v>
      </c>
      <c r="B52323" t="s">
        <v>49246</v>
      </c>
    </row>
    <row r="52324" spans="1:2">
      <c r="A52324" s="1">
        <v>2080100548648</v>
      </c>
      <c r="B52324" t="s">
        <v>49247</v>
      </c>
    </row>
    <row r="52325" spans="1:2">
      <c r="A52325" s="1">
        <v>2080100548662</v>
      </c>
      <c r="B52325" t="s">
        <v>49248</v>
      </c>
    </row>
    <row r="52326" spans="1:2">
      <c r="A52326" s="1">
        <v>2080100548693</v>
      </c>
      <c r="B52326" t="s">
        <v>49249</v>
      </c>
    </row>
    <row r="52327" spans="1:2">
      <c r="A52327" s="1">
        <v>2080100548709</v>
      </c>
      <c r="B52327" t="s">
        <v>49250</v>
      </c>
    </row>
    <row r="52328" spans="1:2">
      <c r="A52328" s="1">
        <v>2080100548716</v>
      </c>
      <c r="B52328" t="s">
        <v>49251</v>
      </c>
    </row>
    <row r="52329" spans="1:2">
      <c r="A52329" s="1">
        <v>2080100549133</v>
      </c>
      <c r="B52329" t="s">
        <v>49252</v>
      </c>
    </row>
    <row r="52330" spans="1:2">
      <c r="A52330" s="1">
        <v>2080100549140</v>
      </c>
      <c r="B52330" t="s">
        <v>49253</v>
      </c>
    </row>
    <row r="52331" spans="1:2">
      <c r="A52331" s="1">
        <v>2080100549157</v>
      </c>
      <c r="B52331" t="s">
        <v>49254</v>
      </c>
    </row>
    <row r="52332" spans="1:2">
      <c r="A52332" s="1">
        <v>2080100549164</v>
      </c>
      <c r="B52332" t="s">
        <v>49255</v>
      </c>
    </row>
    <row r="52333" spans="1:2">
      <c r="A52333" s="1">
        <v>2080100549171</v>
      </c>
      <c r="B52333" t="s">
        <v>49256</v>
      </c>
    </row>
    <row r="52334" spans="1:2">
      <c r="A52334" s="1">
        <v>2080100549188</v>
      </c>
      <c r="B52334" t="s">
        <v>49257</v>
      </c>
    </row>
    <row r="52335" spans="1:2">
      <c r="A52335" s="1">
        <v>2080100549195</v>
      </c>
      <c r="B52335" t="s">
        <v>49258</v>
      </c>
    </row>
    <row r="52336" spans="1:2">
      <c r="A52336" s="1">
        <v>2080100549201</v>
      </c>
      <c r="B52336" t="s">
        <v>49259</v>
      </c>
    </row>
    <row r="52337" spans="1:2">
      <c r="A52337" s="1">
        <v>2080100549218</v>
      </c>
      <c r="B52337" t="s">
        <v>49260</v>
      </c>
    </row>
    <row r="52338" spans="1:2">
      <c r="A52338" s="1">
        <v>2080100549225</v>
      </c>
      <c r="B52338" t="s">
        <v>49261</v>
      </c>
    </row>
    <row r="52339" spans="1:2">
      <c r="A52339" s="1">
        <v>2080100549232</v>
      </c>
      <c r="B52339" t="s">
        <v>49262</v>
      </c>
    </row>
    <row r="52340" spans="1:2">
      <c r="A52340" s="1">
        <v>2080100549515</v>
      </c>
      <c r="B52340" t="s">
        <v>49263</v>
      </c>
    </row>
    <row r="52341" spans="1:2">
      <c r="A52341" s="1">
        <v>2080100550030</v>
      </c>
      <c r="B52341" t="s">
        <v>49264</v>
      </c>
    </row>
    <row r="52342" spans="1:2">
      <c r="A52342" s="1">
        <v>2080100550344</v>
      </c>
      <c r="B52342" t="s">
        <v>49265</v>
      </c>
    </row>
    <row r="52343" spans="1:2">
      <c r="A52343" s="1">
        <v>2080100550351</v>
      </c>
      <c r="B52343" t="s">
        <v>49266</v>
      </c>
    </row>
    <row r="52344" spans="1:2">
      <c r="A52344" s="1">
        <v>2080100550368</v>
      </c>
      <c r="B52344" t="s">
        <v>49267</v>
      </c>
    </row>
    <row r="52345" spans="1:2">
      <c r="A52345" s="1">
        <v>2080100550375</v>
      </c>
      <c r="B52345" t="s">
        <v>49268</v>
      </c>
    </row>
    <row r="52346" spans="1:2">
      <c r="A52346" s="1">
        <v>2080100550481</v>
      </c>
      <c r="B52346" t="s">
        <v>49269</v>
      </c>
    </row>
    <row r="52347" spans="1:2">
      <c r="A52347" s="1">
        <v>2080100551075</v>
      </c>
      <c r="B52347" t="s">
        <v>49270</v>
      </c>
    </row>
    <row r="52348" spans="1:2">
      <c r="A52348" s="1">
        <v>2080100551082</v>
      </c>
      <c r="B52348" t="s">
        <v>49271</v>
      </c>
    </row>
    <row r="52349" spans="1:2">
      <c r="A52349" s="1">
        <v>2080100551099</v>
      </c>
      <c r="B52349" t="s">
        <v>49272</v>
      </c>
    </row>
    <row r="52350" spans="1:2">
      <c r="A52350" s="1">
        <v>2080100551105</v>
      </c>
      <c r="B52350" t="s">
        <v>49273</v>
      </c>
    </row>
    <row r="52351" spans="1:2">
      <c r="A52351" s="1">
        <v>2080100551112</v>
      </c>
      <c r="B52351" t="s">
        <v>49274</v>
      </c>
    </row>
    <row r="52352" spans="1:2">
      <c r="A52352" s="1">
        <v>2080100551136</v>
      </c>
      <c r="B52352" t="s">
        <v>49275</v>
      </c>
    </row>
    <row r="52353" spans="1:2">
      <c r="A52353" s="1">
        <v>2080100551150</v>
      </c>
      <c r="B52353" t="s">
        <v>49276</v>
      </c>
    </row>
    <row r="52354" spans="1:2">
      <c r="A52354" s="1">
        <v>2080100552379</v>
      </c>
      <c r="B52354" t="s">
        <v>49277</v>
      </c>
    </row>
    <row r="52355" spans="1:2">
      <c r="A52355" s="1">
        <v>2080100552386</v>
      </c>
      <c r="B52355" t="s">
        <v>49278</v>
      </c>
    </row>
    <row r="52356" spans="1:2">
      <c r="A52356" s="1">
        <v>2080100552393</v>
      </c>
      <c r="B52356" t="s">
        <v>49279</v>
      </c>
    </row>
    <row r="52357" spans="1:2">
      <c r="A52357" s="1">
        <v>2080100552409</v>
      </c>
      <c r="B52357" t="s">
        <v>49280</v>
      </c>
    </row>
    <row r="52358" spans="1:2">
      <c r="A52358" s="1">
        <v>2080100552416</v>
      </c>
      <c r="B52358" t="s">
        <v>49281</v>
      </c>
    </row>
    <row r="52359" spans="1:2">
      <c r="A52359" s="1">
        <v>2080100552423</v>
      </c>
      <c r="B52359" t="s">
        <v>49282</v>
      </c>
    </row>
    <row r="52360" spans="1:2">
      <c r="A52360" s="1">
        <v>2080100552430</v>
      </c>
      <c r="B52360" t="s">
        <v>49283</v>
      </c>
    </row>
    <row r="52361" spans="1:2">
      <c r="A52361" s="1">
        <v>2080100552447</v>
      </c>
      <c r="B52361" t="s">
        <v>49284</v>
      </c>
    </row>
    <row r="52362" spans="1:2">
      <c r="A52362" s="1">
        <v>2080100552454</v>
      </c>
      <c r="B52362" t="s">
        <v>49285</v>
      </c>
    </row>
    <row r="52363" spans="1:2">
      <c r="A52363" s="1">
        <v>2080100552461</v>
      </c>
      <c r="B52363" t="s">
        <v>49286</v>
      </c>
    </row>
    <row r="52364" spans="1:2">
      <c r="A52364" s="1">
        <v>2080100552553</v>
      </c>
      <c r="B52364" t="s">
        <v>49287</v>
      </c>
    </row>
    <row r="52365" spans="1:2">
      <c r="A52365" s="1">
        <v>2080100552560</v>
      </c>
      <c r="B52365" t="s">
        <v>49288</v>
      </c>
    </row>
    <row r="52366" spans="1:2">
      <c r="A52366" s="1">
        <v>2080100552577</v>
      </c>
      <c r="B52366" t="s">
        <v>49289</v>
      </c>
    </row>
    <row r="52367" spans="1:2">
      <c r="A52367" s="1">
        <v>2080100552584</v>
      </c>
      <c r="B52367" t="s">
        <v>49290</v>
      </c>
    </row>
    <row r="52368" spans="1:2">
      <c r="A52368" s="1">
        <v>2080100552591</v>
      </c>
      <c r="B52368" t="s">
        <v>49291</v>
      </c>
    </row>
    <row r="52369" spans="1:2">
      <c r="A52369" s="1">
        <v>2080100552607</v>
      </c>
      <c r="B52369" t="s">
        <v>49292</v>
      </c>
    </row>
    <row r="52370" spans="1:2">
      <c r="A52370" s="1">
        <v>2080100552614</v>
      </c>
      <c r="B52370" t="s">
        <v>49293</v>
      </c>
    </row>
    <row r="52371" spans="1:2">
      <c r="A52371" s="1">
        <v>2080100552621</v>
      </c>
      <c r="B52371" t="s">
        <v>49294</v>
      </c>
    </row>
    <row r="52372" spans="1:2">
      <c r="A52372" s="1">
        <v>2080100552645</v>
      </c>
      <c r="B52372" t="s">
        <v>49295</v>
      </c>
    </row>
    <row r="52373" spans="1:2">
      <c r="A52373" s="1">
        <v>2080100552652</v>
      </c>
      <c r="B52373" t="s">
        <v>49296</v>
      </c>
    </row>
    <row r="52374" spans="1:2">
      <c r="A52374" s="1">
        <v>2080100552669</v>
      </c>
      <c r="B52374" t="s">
        <v>49297</v>
      </c>
    </row>
    <row r="52375" spans="1:2">
      <c r="A52375" s="1">
        <v>2080100552676</v>
      </c>
      <c r="B52375" t="s">
        <v>49298</v>
      </c>
    </row>
    <row r="52376" spans="1:2">
      <c r="A52376" s="1">
        <v>2080100552683</v>
      </c>
      <c r="B52376" t="s">
        <v>49299</v>
      </c>
    </row>
    <row r="52377" spans="1:2">
      <c r="A52377" s="1">
        <v>2080100552737</v>
      </c>
      <c r="B52377" t="s">
        <v>49300</v>
      </c>
    </row>
    <row r="52378" spans="1:2">
      <c r="A52378" s="1">
        <v>2080100553543</v>
      </c>
      <c r="B52378" t="s">
        <v>3765</v>
      </c>
    </row>
    <row r="52379" spans="1:2">
      <c r="A52379" s="1">
        <v>2080100553789</v>
      </c>
      <c r="B52379" t="s">
        <v>49301</v>
      </c>
    </row>
    <row r="52380" spans="1:2">
      <c r="A52380" s="1">
        <v>2080100554090</v>
      </c>
      <c r="B52380" t="s">
        <v>49302</v>
      </c>
    </row>
    <row r="52381" spans="1:2">
      <c r="A52381" s="1">
        <v>2080100554106</v>
      </c>
      <c r="B52381" t="s">
        <v>49303</v>
      </c>
    </row>
    <row r="52382" spans="1:2">
      <c r="A52382" s="1">
        <v>2080100554113</v>
      </c>
      <c r="B52382" t="s">
        <v>49304</v>
      </c>
    </row>
    <row r="52383" spans="1:2">
      <c r="A52383" s="1">
        <v>2080100554151</v>
      </c>
      <c r="B52383" t="e">
        <f>+EHM-UMBRELLA STAND METAL CRAFT UP/2</f>
        <v>#NAME?</v>
      </c>
    </row>
    <row r="52384" spans="1:2">
      <c r="A52384" s="1">
        <v>2080100554236</v>
      </c>
      <c r="B52384" t="s">
        <v>49305</v>
      </c>
    </row>
    <row r="52385" spans="1:2">
      <c r="A52385" s="1">
        <v>2080100554427</v>
      </c>
      <c r="B52385" t="s">
        <v>49306</v>
      </c>
    </row>
    <row r="52386" spans="1:2">
      <c r="A52386" s="1">
        <v>2080100554434</v>
      </c>
      <c r="B52386" t="s">
        <v>49307</v>
      </c>
    </row>
    <row r="52387" spans="1:2">
      <c r="A52387" s="1">
        <v>2080100554465</v>
      </c>
      <c r="B52387" t="s">
        <v>49308</v>
      </c>
    </row>
    <row r="52388" spans="1:2">
      <c r="A52388" s="1">
        <v>2080100554519</v>
      </c>
      <c r="B52388" t="s">
        <v>49309</v>
      </c>
    </row>
    <row r="52389" spans="1:2">
      <c r="A52389" s="1">
        <v>2080100554526</v>
      </c>
      <c r="B52389" t="s">
        <v>49310</v>
      </c>
    </row>
    <row r="52390" spans="1:2">
      <c r="A52390" s="1">
        <v>2080100554533</v>
      </c>
      <c r="B52390" t="s">
        <v>49311</v>
      </c>
    </row>
    <row r="52391" spans="1:2">
      <c r="A52391" s="1">
        <v>2080100554540</v>
      </c>
      <c r="B52391" t="s">
        <v>49312</v>
      </c>
    </row>
    <row r="52392" spans="1:2">
      <c r="A52392" s="1">
        <v>2080100554557</v>
      </c>
      <c r="B52392" t="s">
        <v>49313</v>
      </c>
    </row>
    <row r="52393" spans="1:2">
      <c r="A52393" s="1">
        <v>2080100554564</v>
      </c>
      <c r="B52393" t="s">
        <v>49314</v>
      </c>
    </row>
    <row r="52394" spans="1:2">
      <c r="A52394" s="1">
        <v>2080100554571</v>
      </c>
      <c r="B52394" t="s">
        <v>49315</v>
      </c>
    </row>
    <row r="52395" spans="1:2">
      <c r="A52395" s="1">
        <v>2080100554618</v>
      </c>
      <c r="B52395" t="s">
        <v>49316</v>
      </c>
    </row>
    <row r="52396" spans="1:2">
      <c r="A52396" s="1">
        <v>2080100554625</v>
      </c>
      <c r="B52396" t="s">
        <v>49317</v>
      </c>
    </row>
    <row r="52397" spans="1:2">
      <c r="A52397" s="1">
        <v>2080100554632</v>
      </c>
      <c r="B52397" t="s">
        <v>49318</v>
      </c>
    </row>
    <row r="52398" spans="1:2">
      <c r="A52398" s="1">
        <v>2080100554663</v>
      </c>
      <c r="B52398" t="s">
        <v>49319</v>
      </c>
    </row>
    <row r="52399" spans="1:2">
      <c r="A52399" s="1">
        <v>2080100554670</v>
      </c>
      <c r="B52399" t="s">
        <v>49320</v>
      </c>
    </row>
    <row r="52400" spans="1:2">
      <c r="A52400" s="1">
        <v>2080100554717</v>
      </c>
      <c r="B52400" t="s">
        <v>49321</v>
      </c>
    </row>
    <row r="52401" spans="1:2">
      <c r="A52401" s="1">
        <v>2080100554731</v>
      </c>
      <c r="B52401" t="s">
        <v>49322</v>
      </c>
    </row>
    <row r="52402" spans="1:2">
      <c r="A52402" s="1">
        <v>2080100554748</v>
      </c>
      <c r="B52402" t="s">
        <v>49323</v>
      </c>
    </row>
    <row r="52403" spans="1:2">
      <c r="A52403" s="1">
        <v>2080100554755</v>
      </c>
      <c r="B52403" t="s">
        <v>49324</v>
      </c>
    </row>
    <row r="52404" spans="1:2">
      <c r="A52404" s="1">
        <v>2080100554786</v>
      </c>
      <c r="B52404" t="s">
        <v>49325</v>
      </c>
    </row>
    <row r="52405" spans="1:2">
      <c r="A52405" s="1">
        <v>2080100554816</v>
      </c>
      <c r="B52405" t="s">
        <v>49326</v>
      </c>
    </row>
    <row r="52406" spans="1:2">
      <c r="A52406" s="1">
        <v>2080100554847</v>
      </c>
      <c r="B52406" t="e">
        <f>+OEC-SOAP HOLDER WASSERNISON BA-8903</f>
        <v>#NAME?</v>
      </c>
    </row>
    <row r="52407" spans="1:2">
      <c r="A52407" s="1">
        <v>2080100554854</v>
      </c>
      <c r="B52407" t="e">
        <f>+B-FILTER EASYFLOW M-601-ADB WATER FILTER HOUSING</f>
        <v>#NAME?</v>
      </c>
    </row>
    <row r="52408" spans="1:2">
      <c r="A52408" s="1">
        <v>2080100554861</v>
      </c>
      <c r="B52408" t="e">
        <f>+B-WATER FILTER HOUSING SET EASYFLOW YL-#REF! SLIM TYPE</f>
        <v>#NAME?</v>
      </c>
    </row>
    <row r="52409" spans="1:2">
      <c r="A52409" s="1">
        <v>2080100554878</v>
      </c>
      <c r="B52409" t="s">
        <v>49327</v>
      </c>
    </row>
    <row r="52410" spans="1:2">
      <c r="A52410" s="1">
        <v>2080100554885</v>
      </c>
      <c r="B52410" t="s">
        <v>49328</v>
      </c>
    </row>
    <row r="52411" spans="1:2">
      <c r="A52411" s="1">
        <v>2080100554892</v>
      </c>
      <c r="B52411" t="s">
        <v>49329</v>
      </c>
    </row>
    <row r="52412" spans="1:2">
      <c r="A52412" s="1">
        <v>2080100554908</v>
      </c>
      <c r="B52412" t="s">
        <v>49330</v>
      </c>
    </row>
    <row r="52413" spans="1:2">
      <c r="A52413" s="1">
        <v>2080100554915</v>
      </c>
      <c r="B52413" t="s">
        <v>49331</v>
      </c>
    </row>
    <row r="52414" spans="1:2">
      <c r="A52414" s="1">
        <v>2080100554939</v>
      </c>
      <c r="B52414" t="s">
        <v>49332</v>
      </c>
    </row>
    <row r="52415" spans="1:2">
      <c r="A52415" s="1">
        <v>2080100554946</v>
      </c>
      <c r="B52415" t="s">
        <v>49333</v>
      </c>
    </row>
    <row r="52416" spans="1:2">
      <c r="A52416" s="1">
        <v>2080100554960</v>
      </c>
      <c r="B52416" t="s">
        <v>49334</v>
      </c>
    </row>
    <row r="52417" spans="1:2">
      <c r="A52417" s="1">
        <v>2080100554977</v>
      </c>
      <c r="B52417" t="s">
        <v>49335</v>
      </c>
    </row>
    <row r="52418" spans="1:2">
      <c r="A52418" s="1">
        <v>2080100554984</v>
      </c>
      <c r="B52418" t="s">
        <v>49336</v>
      </c>
    </row>
    <row r="52419" spans="1:2">
      <c r="A52419" s="1">
        <v>2080100554991</v>
      </c>
      <c r="B52419" t="s">
        <v>49337</v>
      </c>
    </row>
    <row r="52420" spans="1:2">
      <c r="A52420" s="1">
        <v>2080100555004</v>
      </c>
      <c r="B52420" t="s">
        <v>49338</v>
      </c>
    </row>
    <row r="52421" spans="1:2">
      <c r="A52421" s="1">
        <v>2080100555028</v>
      </c>
      <c r="B52421" t="s">
        <v>49339</v>
      </c>
    </row>
    <row r="52422" spans="1:2">
      <c r="A52422" s="1">
        <v>2080100555059</v>
      </c>
      <c r="B52422" t="s">
        <v>49340</v>
      </c>
    </row>
    <row r="52423" spans="1:2">
      <c r="A52423" s="1">
        <v>2080100555066</v>
      </c>
      <c r="B52423" t="s">
        <v>48435</v>
      </c>
    </row>
    <row r="52424" spans="1:2">
      <c r="A52424" s="1">
        <v>2080100555073</v>
      </c>
      <c r="B52424" t="s">
        <v>49341</v>
      </c>
    </row>
    <row r="52425" spans="1:2">
      <c r="A52425" s="1">
        <v>2080100555080</v>
      </c>
      <c r="B52425" t="s">
        <v>49342</v>
      </c>
    </row>
    <row r="52426" spans="1:2">
      <c r="A52426" s="1">
        <v>2080100555110</v>
      </c>
      <c r="B52426" t="e">
        <f>+B-SINK BESTANK BS-5237</f>
        <v>#NAME?</v>
      </c>
    </row>
    <row r="52427" spans="1:2">
      <c r="A52427" s="1">
        <v>2080100555127</v>
      </c>
      <c r="B52427" t="s">
        <v>49343</v>
      </c>
    </row>
    <row r="52428" spans="1:2">
      <c r="A52428" s="1">
        <v>2080100555189</v>
      </c>
      <c r="B52428" t="s">
        <v>49344</v>
      </c>
    </row>
    <row r="52429" spans="1:2">
      <c r="A52429" s="1">
        <v>2080100555196</v>
      </c>
      <c r="B52429" t="e">
        <f>+T-HANGER PLAZADELUXE FBA-TE102-DL S.BLUE</f>
        <v>#NAME?</v>
      </c>
    </row>
    <row r="52430" spans="1:2">
      <c r="A52430" s="1">
        <v>2080100555202</v>
      </c>
      <c r="B52430" t="s">
        <v>49345</v>
      </c>
    </row>
    <row r="52431" spans="1:2">
      <c r="A52431" s="1">
        <v>2080100555219</v>
      </c>
      <c r="B52431" t="s">
        <v>49346</v>
      </c>
    </row>
    <row r="52432" spans="1:2">
      <c r="A52432" s="1">
        <v>2080100555257</v>
      </c>
      <c r="B52432" t="s">
        <v>49347</v>
      </c>
    </row>
    <row r="52433" spans="1:2">
      <c r="A52433" s="1">
        <v>2080100555691</v>
      </c>
      <c r="B52433" t="s">
        <v>49348</v>
      </c>
    </row>
    <row r="52434" spans="1:2">
      <c r="A52434" s="1">
        <v>2080100555738</v>
      </c>
      <c r="B52434" t="s">
        <v>49349</v>
      </c>
    </row>
    <row r="52435" spans="1:2">
      <c r="A52435" s="1">
        <v>2080100555745</v>
      </c>
      <c r="B52435" t="s">
        <v>49350</v>
      </c>
    </row>
    <row r="52436" spans="1:2">
      <c r="A52436" s="1">
        <v>2080100555752</v>
      </c>
      <c r="B52436" t="s">
        <v>49351</v>
      </c>
    </row>
    <row r="52437" spans="1:2">
      <c r="A52437" s="1">
        <v>2080100555769</v>
      </c>
      <c r="B52437" t="s">
        <v>49352</v>
      </c>
    </row>
    <row r="52438" spans="1:2">
      <c r="A52438" s="1">
        <v>2080100555776</v>
      </c>
      <c r="B52438" t="s">
        <v>49353</v>
      </c>
    </row>
    <row r="52439" spans="1:2">
      <c r="A52439" s="1">
        <v>2080100555790</v>
      </c>
      <c r="B52439" t="s">
        <v>49354</v>
      </c>
    </row>
    <row r="52440" spans="1:2">
      <c r="A52440" s="1">
        <v>2080100556209</v>
      </c>
      <c r="B52440" t="s">
        <v>49355</v>
      </c>
    </row>
    <row r="52441" spans="1:2">
      <c r="A52441" s="1">
        <v>2080100556223</v>
      </c>
      <c r="B52441" t="s">
        <v>49356</v>
      </c>
    </row>
    <row r="52442" spans="1:2">
      <c r="A52442" s="1">
        <v>2080100556261</v>
      </c>
      <c r="B52442" t="s">
        <v>49357</v>
      </c>
    </row>
    <row r="52443" spans="1:2">
      <c r="A52443" s="1">
        <v>2080100556278</v>
      </c>
      <c r="B52443" t="s">
        <v>49358</v>
      </c>
    </row>
    <row r="52444" spans="1:2">
      <c r="A52444" s="1">
        <v>2080100556285</v>
      </c>
      <c r="B52444" t="s">
        <v>49359</v>
      </c>
    </row>
    <row r="52445" spans="1:2">
      <c r="A52445" s="1">
        <v>2080100556292</v>
      </c>
      <c r="B52445" t="s">
        <v>49360</v>
      </c>
    </row>
    <row r="52446" spans="1:2">
      <c r="A52446" s="1">
        <v>2080100556308</v>
      </c>
      <c r="B52446" t="s">
        <v>49361</v>
      </c>
    </row>
    <row r="52447" spans="1:2">
      <c r="A52447" s="1">
        <v>2080100556315</v>
      </c>
      <c r="B52447" t="s">
        <v>49362</v>
      </c>
    </row>
    <row r="52448" spans="1:2">
      <c r="A52448" s="1">
        <v>2080100556322</v>
      </c>
      <c r="B52448" t="s">
        <v>49363</v>
      </c>
    </row>
    <row r="52449" spans="1:2">
      <c r="A52449" s="1">
        <v>2080100556339</v>
      </c>
      <c r="B52449" t="s">
        <v>49364</v>
      </c>
    </row>
    <row r="52450" spans="1:2">
      <c r="A52450" s="1">
        <v>2080100556346</v>
      </c>
      <c r="B52450" t="s">
        <v>49365</v>
      </c>
    </row>
    <row r="52451" spans="1:2">
      <c r="A52451" s="1">
        <v>2080100556353</v>
      </c>
      <c r="B52451" t="s">
        <v>49366</v>
      </c>
    </row>
    <row r="52452" spans="1:2">
      <c r="A52452" s="1">
        <v>2080100556360</v>
      </c>
      <c r="B52452" t="s">
        <v>49367</v>
      </c>
    </row>
    <row r="52453" spans="1:2">
      <c r="A52453" s="1">
        <v>2080100556377</v>
      </c>
      <c r="B52453" t="s">
        <v>49368</v>
      </c>
    </row>
    <row r="52454" spans="1:2">
      <c r="A52454" s="1">
        <v>2080100556391</v>
      </c>
      <c r="B52454" t="s">
        <v>49369</v>
      </c>
    </row>
    <row r="52455" spans="1:2">
      <c r="A52455" s="1">
        <v>2080100556407</v>
      </c>
      <c r="B52455" t="s">
        <v>49370</v>
      </c>
    </row>
    <row r="52456" spans="1:2">
      <c r="A52456" s="1">
        <v>2080100556414</v>
      </c>
      <c r="B52456" t="s">
        <v>49371</v>
      </c>
    </row>
    <row r="52457" spans="1:2">
      <c r="A52457" s="1">
        <v>2080100556421</v>
      </c>
      <c r="B52457" t="s">
        <v>49372</v>
      </c>
    </row>
    <row r="52458" spans="1:2">
      <c r="A52458" s="1">
        <v>2080100556438</v>
      </c>
      <c r="B52458" t="s">
        <v>49373</v>
      </c>
    </row>
    <row r="52459" spans="1:2">
      <c r="A52459" s="1">
        <v>2080100556445</v>
      </c>
      <c r="B52459" t="s">
        <v>49374</v>
      </c>
    </row>
    <row r="52460" spans="1:2">
      <c r="A52460" s="1">
        <v>2080100556452</v>
      </c>
      <c r="B52460" t="s">
        <v>49375</v>
      </c>
    </row>
    <row r="52461" spans="1:2">
      <c r="A52461" s="1">
        <v>2080100556469</v>
      </c>
      <c r="B52461" t="s">
        <v>49376</v>
      </c>
    </row>
    <row r="52462" spans="1:2">
      <c r="A52462" s="1">
        <v>2080100556476</v>
      </c>
      <c r="B52462" t="s">
        <v>49377</v>
      </c>
    </row>
    <row r="52463" spans="1:2">
      <c r="A52463" s="1">
        <v>2080100556483</v>
      </c>
      <c r="B52463" t="s">
        <v>49378</v>
      </c>
    </row>
    <row r="52464" spans="1:2">
      <c r="A52464" s="1">
        <v>2080100556490</v>
      </c>
      <c r="B52464" t="s">
        <v>49379</v>
      </c>
    </row>
    <row r="52465" spans="1:2">
      <c r="A52465" s="1">
        <v>2080100556506</v>
      </c>
      <c r="B52465" t="s">
        <v>49380</v>
      </c>
    </row>
    <row r="52466" spans="1:2">
      <c r="A52466" s="1">
        <v>2080100556513</v>
      </c>
      <c r="B52466" t="s">
        <v>49381</v>
      </c>
    </row>
    <row r="52467" spans="1:2">
      <c r="A52467" s="1">
        <v>2080100556537</v>
      </c>
      <c r="B52467" t="s">
        <v>49382</v>
      </c>
    </row>
    <row r="52468" spans="1:2">
      <c r="A52468" s="1">
        <v>2080100556544</v>
      </c>
      <c r="B52468" t="s">
        <v>49383</v>
      </c>
    </row>
    <row r="52469" spans="1:2">
      <c r="A52469" s="1">
        <v>2080100556551</v>
      </c>
      <c r="B52469" t="s">
        <v>49384</v>
      </c>
    </row>
    <row r="52470" spans="1:2">
      <c r="A52470" s="1">
        <v>2080100556568</v>
      </c>
      <c r="B52470" t="s">
        <v>49385</v>
      </c>
    </row>
    <row r="52471" spans="1:2">
      <c r="A52471" s="1">
        <v>2080100556575</v>
      </c>
      <c r="B52471" t="s">
        <v>49386</v>
      </c>
    </row>
    <row r="52472" spans="1:2">
      <c r="A52472" s="1">
        <v>2080100556582</v>
      </c>
      <c r="B52472" t="s">
        <v>49387</v>
      </c>
    </row>
    <row r="52473" spans="1:2">
      <c r="A52473" s="1">
        <v>2080100556599</v>
      </c>
      <c r="B52473" t="s">
        <v>49388</v>
      </c>
    </row>
    <row r="52474" spans="1:2">
      <c r="A52474" s="1">
        <v>2080100556605</v>
      </c>
      <c r="B52474" t="s">
        <v>49389</v>
      </c>
    </row>
    <row r="52475" spans="1:2">
      <c r="A52475" s="1">
        <v>2080100556612</v>
      </c>
      <c r="B52475" t="s">
        <v>49390</v>
      </c>
    </row>
    <row r="52476" spans="1:2">
      <c r="A52476" s="1">
        <v>2080100556629</v>
      </c>
      <c r="B52476" t="s">
        <v>49391</v>
      </c>
    </row>
    <row r="52477" spans="1:2">
      <c r="A52477" s="1">
        <v>2080100556643</v>
      </c>
      <c r="B52477" t="s">
        <v>49392</v>
      </c>
    </row>
    <row r="52478" spans="1:2">
      <c r="A52478" s="1">
        <v>2080100556681</v>
      </c>
      <c r="B52478" t="s">
        <v>49393</v>
      </c>
    </row>
    <row r="52479" spans="1:2">
      <c r="A52479" s="1">
        <v>2080100556704</v>
      </c>
      <c r="B52479" t="s">
        <v>49394</v>
      </c>
    </row>
    <row r="52480" spans="1:2">
      <c r="A52480" s="1">
        <v>2080100556711</v>
      </c>
      <c r="B52480" t="s">
        <v>49395</v>
      </c>
    </row>
    <row r="52481" spans="1:2">
      <c r="A52481" s="1">
        <v>2080100556728</v>
      </c>
      <c r="B52481" t="s">
        <v>49396</v>
      </c>
    </row>
    <row r="52482" spans="1:2">
      <c r="A52482" s="1">
        <v>2080100556735</v>
      </c>
      <c r="B52482" t="s">
        <v>49397</v>
      </c>
    </row>
    <row r="52483" spans="1:2">
      <c r="A52483" s="1">
        <v>2080100556742</v>
      </c>
      <c r="B52483" t="s">
        <v>49398</v>
      </c>
    </row>
    <row r="52484" spans="1:2">
      <c r="A52484" s="1">
        <v>2080100556759</v>
      </c>
      <c r="B52484" t="s">
        <v>49399</v>
      </c>
    </row>
    <row r="52485" spans="1:2">
      <c r="A52485" s="1">
        <v>2080100556766</v>
      </c>
      <c r="B52485" t="s">
        <v>49400</v>
      </c>
    </row>
    <row r="52486" spans="1:2">
      <c r="A52486" s="1">
        <v>2080100556773</v>
      </c>
      <c r="B52486" t="s">
        <v>49401</v>
      </c>
    </row>
    <row r="52487" spans="1:2">
      <c r="A52487" s="1">
        <v>2080100556780</v>
      </c>
      <c r="B52487" t="s">
        <v>49402</v>
      </c>
    </row>
    <row r="52488" spans="1:2">
      <c r="A52488" s="1">
        <v>2080100556797</v>
      </c>
      <c r="B52488" t="s">
        <v>49403</v>
      </c>
    </row>
    <row r="52489" spans="1:2">
      <c r="A52489" s="1">
        <v>2080100556803</v>
      </c>
      <c r="B52489" t="s">
        <v>49404</v>
      </c>
    </row>
    <row r="52490" spans="1:2">
      <c r="A52490" s="1">
        <v>2080100556810</v>
      </c>
      <c r="B52490" t="s">
        <v>49405</v>
      </c>
    </row>
    <row r="52491" spans="1:2">
      <c r="A52491" s="1">
        <v>2080100556827</v>
      </c>
      <c r="B52491" t="s">
        <v>49406</v>
      </c>
    </row>
    <row r="52492" spans="1:2">
      <c r="A52492" s="1">
        <v>2080100556865</v>
      </c>
      <c r="B52492" t="s">
        <v>49407</v>
      </c>
    </row>
    <row r="52493" spans="1:2">
      <c r="A52493" s="1">
        <v>2080100557350</v>
      </c>
      <c r="B52493" t="s">
        <v>49408</v>
      </c>
    </row>
    <row r="52494" spans="1:2">
      <c r="A52494" s="1">
        <v>2080100557442</v>
      </c>
      <c r="B52494" t="s">
        <v>49409</v>
      </c>
    </row>
    <row r="52495" spans="1:2">
      <c r="A52495" s="1">
        <v>2080100557459</v>
      </c>
      <c r="B52495" t="s">
        <v>49410</v>
      </c>
    </row>
    <row r="52496" spans="1:2">
      <c r="A52496" s="1">
        <v>2080100557466</v>
      </c>
      <c r="B52496" t="s">
        <v>49411</v>
      </c>
    </row>
    <row r="52497" spans="1:2">
      <c r="A52497" s="1">
        <v>2080100557473</v>
      </c>
      <c r="B52497" t="s">
        <v>49412</v>
      </c>
    </row>
    <row r="52498" spans="1:2">
      <c r="A52498" s="1">
        <v>2080100557497</v>
      </c>
      <c r="B52498" t="s">
        <v>49413</v>
      </c>
    </row>
    <row r="52499" spans="1:2">
      <c r="A52499" s="1">
        <v>2080100557503</v>
      </c>
      <c r="B52499" t="s">
        <v>49414</v>
      </c>
    </row>
    <row r="52500" spans="1:2">
      <c r="A52500" s="1">
        <v>2080100557510</v>
      </c>
      <c r="B52500" t="s">
        <v>49415</v>
      </c>
    </row>
    <row r="52501" spans="1:2">
      <c r="A52501" s="1">
        <v>2080100557527</v>
      </c>
      <c r="B52501" t="s">
        <v>49416</v>
      </c>
    </row>
    <row r="52502" spans="1:2">
      <c r="A52502" s="1">
        <v>2080100557534</v>
      </c>
      <c r="B52502" t="s">
        <v>49417</v>
      </c>
    </row>
    <row r="52503" spans="1:2">
      <c r="A52503" s="1">
        <v>2080100557541</v>
      </c>
      <c r="B52503" t="s">
        <v>49418</v>
      </c>
    </row>
    <row r="52504" spans="1:2">
      <c r="A52504" s="1">
        <v>2080100557558</v>
      </c>
      <c r="B52504" t="s">
        <v>49419</v>
      </c>
    </row>
    <row r="52505" spans="1:2">
      <c r="A52505" s="1">
        <v>2080100557565</v>
      </c>
      <c r="B52505" t="s">
        <v>49420</v>
      </c>
    </row>
    <row r="52506" spans="1:2">
      <c r="A52506" s="1">
        <v>2080100557589</v>
      </c>
      <c r="B52506" t="s">
        <v>49421</v>
      </c>
    </row>
    <row r="52507" spans="1:2">
      <c r="A52507" s="1">
        <v>2080100557596</v>
      </c>
      <c r="B52507" t="s">
        <v>49422</v>
      </c>
    </row>
    <row r="52508" spans="1:2">
      <c r="A52508" s="1">
        <v>2080100557626</v>
      </c>
      <c r="B52508" t="s">
        <v>49423</v>
      </c>
    </row>
    <row r="52509" spans="1:2">
      <c r="A52509" s="1">
        <v>2080100557640</v>
      </c>
      <c r="B52509" t="s">
        <v>49424</v>
      </c>
    </row>
    <row r="52510" spans="1:2">
      <c r="A52510" s="1">
        <v>2080100557657</v>
      </c>
      <c r="B52510" t="s">
        <v>49425</v>
      </c>
    </row>
    <row r="52511" spans="1:2">
      <c r="A52511" s="1">
        <v>2080100557664</v>
      </c>
      <c r="B52511" t="s">
        <v>49426</v>
      </c>
    </row>
    <row r="52512" spans="1:2">
      <c r="A52512" s="1">
        <v>2080100557671</v>
      </c>
      <c r="B52512" t="s">
        <v>49427</v>
      </c>
    </row>
    <row r="52513" spans="1:2">
      <c r="A52513" s="1">
        <v>2080100557688</v>
      </c>
      <c r="B52513" t="s">
        <v>49428</v>
      </c>
    </row>
    <row r="52514" spans="1:2">
      <c r="A52514" s="1">
        <v>2080100557718</v>
      </c>
      <c r="B52514" t="s">
        <v>49429</v>
      </c>
    </row>
    <row r="52515" spans="1:2">
      <c r="A52515" s="1">
        <v>2080100557732</v>
      </c>
      <c r="B52515" t="s">
        <v>49430</v>
      </c>
    </row>
    <row r="52516" spans="1:2">
      <c r="A52516" s="1">
        <v>2080100557749</v>
      </c>
      <c r="B52516" t="s">
        <v>49431</v>
      </c>
    </row>
    <row r="52517" spans="1:2">
      <c r="A52517" s="1">
        <v>2080100557763</v>
      </c>
      <c r="B52517" t="s">
        <v>49432</v>
      </c>
    </row>
    <row r="52518" spans="1:2">
      <c r="A52518" s="1">
        <v>2080100557770</v>
      </c>
      <c r="B52518" t="s">
        <v>49433</v>
      </c>
    </row>
    <row r="52519" spans="1:2">
      <c r="A52519" s="1">
        <v>2080100557787</v>
      </c>
      <c r="B52519" t="s">
        <v>49434</v>
      </c>
    </row>
    <row r="52520" spans="1:2">
      <c r="A52520" s="1">
        <v>2080100557817</v>
      </c>
      <c r="B52520" t="s">
        <v>49435</v>
      </c>
    </row>
    <row r="52521" spans="1:2">
      <c r="A52521" s="1">
        <v>2080100557824</v>
      </c>
      <c r="B52521" t="s">
        <v>49436</v>
      </c>
    </row>
    <row r="52522" spans="1:2">
      <c r="A52522" s="1">
        <v>2080100557831</v>
      </c>
      <c r="B52522" t="s">
        <v>49437</v>
      </c>
    </row>
    <row r="52523" spans="1:2">
      <c r="A52523" s="1">
        <v>2080100557848</v>
      </c>
      <c r="B52523" t="s">
        <v>49438</v>
      </c>
    </row>
    <row r="52524" spans="1:2">
      <c r="A52524" s="1">
        <v>2080100557855</v>
      </c>
      <c r="B52524" t="s">
        <v>49439</v>
      </c>
    </row>
    <row r="52525" spans="1:2">
      <c r="A52525" s="1">
        <v>2080100557862</v>
      </c>
      <c r="B52525" t="s">
        <v>49440</v>
      </c>
    </row>
    <row r="52526" spans="1:2">
      <c r="A52526" s="1">
        <v>2080100557879</v>
      </c>
      <c r="B52526" t="s">
        <v>49441</v>
      </c>
    </row>
    <row r="52527" spans="1:2">
      <c r="A52527" s="1">
        <v>2080100557886</v>
      </c>
      <c r="B52527" t="s">
        <v>49442</v>
      </c>
    </row>
    <row r="52528" spans="1:2">
      <c r="A52528" s="1">
        <v>2080100557893</v>
      </c>
      <c r="B52528" t="s">
        <v>49443</v>
      </c>
    </row>
    <row r="52529" spans="1:2">
      <c r="A52529" s="1">
        <v>2080100557916</v>
      </c>
      <c r="B52529" t="s">
        <v>49444</v>
      </c>
    </row>
    <row r="52530" spans="1:2">
      <c r="A52530" s="1">
        <v>2080100557923</v>
      </c>
      <c r="B52530" t="s">
        <v>49445</v>
      </c>
    </row>
    <row r="52531" spans="1:2">
      <c r="A52531" s="1">
        <v>2080100557947</v>
      </c>
      <c r="B52531" t="s">
        <v>49446</v>
      </c>
    </row>
    <row r="52532" spans="1:2">
      <c r="A52532" s="1">
        <v>2080100557992</v>
      </c>
      <c r="B52532" t="s">
        <v>49447</v>
      </c>
    </row>
    <row r="52533" spans="1:2">
      <c r="A52533" s="1">
        <v>2080100558005</v>
      </c>
      <c r="B52533" t="s">
        <v>49448</v>
      </c>
    </row>
    <row r="52534" spans="1:2">
      <c r="A52534" s="1">
        <v>2080100558012</v>
      </c>
      <c r="B52534" t="s">
        <v>49449</v>
      </c>
    </row>
    <row r="52535" spans="1:2">
      <c r="A52535" s="1">
        <v>2080100558029</v>
      </c>
      <c r="B52535" t="s">
        <v>49450</v>
      </c>
    </row>
    <row r="52536" spans="1:2">
      <c r="A52536" s="1">
        <v>2080100558036</v>
      </c>
      <c r="B52536" t="s">
        <v>49451</v>
      </c>
    </row>
    <row r="52537" spans="1:2">
      <c r="A52537" s="1">
        <v>2080100558043</v>
      </c>
      <c r="B52537" t="s">
        <v>49452</v>
      </c>
    </row>
    <row r="52538" spans="1:2">
      <c r="A52538" s="1">
        <v>2080100558067</v>
      </c>
      <c r="B52538" t="s">
        <v>49453</v>
      </c>
    </row>
    <row r="52539" spans="1:2">
      <c r="A52539" s="1">
        <v>2080100558074</v>
      </c>
      <c r="B52539" t="s">
        <v>49454</v>
      </c>
    </row>
    <row r="52540" spans="1:2">
      <c r="A52540" s="1">
        <v>2080100558081</v>
      </c>
      <c r="B52540" t="s">
        <v>49455</v>
      </c>
    </row>
    <row r="52541" spans="1:2">
      <c r="A52541" s="1">
        <v>2080100558098</v>
      </c>
      <c r="B52541" t="s">
        <v>49456</v>
      </c>
    </row>
    <row r="52542" spans="1:2">
      <c r="A52542" s="1">
        <v>2080100558104</v>
      </c>
      <c r="B52542" t="s">
        <v>49457</v>
      </c>
    </row>
    <row r="52543" spans="1:2">
      <c r="A52543" s="1">
        <v>2080100558111</v>
      </c>
      <c r="B52543" t="s">
        <v>49458</v>
      </c>
    </row>
    <row r="52544" spans="1:2">
      <c r="A52544" s="1">
        <v>2080100558135</v>
      </c>
      <c r="B52544" t="s">
        <v>49459</v>
      </c>
    </row>
    <row r="52545" spans="1:2">
      <c r="A52545" s="1">
        <v>2080100558159</v>
      </c>
      <c r="B52545" t="s">
        <v>49460</v>
      </c>
    </row>
    <row r="52546" spans="1:2">
      <c r="A52546" s="1">
        <v>2080100558173</v>
      </c>
      <c r="B52546" t="s">
        <v>49461</v>
      </c>
    </row>
    <row r="52547" spans="1:2">
      <c r="A52547" s="1">
        <v>2080100558180</v>
      </c>
      <c r="B52547" t="s">
        <v>49462</v>
      </c>
    </row>
    <row r="52548" spans="1:2">
      <c r="A52548" s="1">
        <v>2080100558197</v>
      </c>
      <c r="B52548" t="s">
        <v>49463</v>
      </c>
    </row>
    <row r="52549" spans="1:2">
      <c r="A52549" s="1">
        <v>2080100558203</v>
      </c>
      <c r="B52549" t="s">
        <v>49464</v>
      </c>
    </row>
    <row r="52550" spans="1:2">
      <c r="A52550" s="1">
        <v>2080100558210</v>
      </c>
      <c r="B52550" t="s">
        <v>49465</v>
      </c>
    </row>
    <row r="52551" spans="1:2">
      <c r="A52551" s="1">
        <v>2080100558227</v>
      </c>
      <c r="B52551" t="s">
        <v>49466</v>
      </c>
    </row>
    <row r="52552" spans="1:2">
      <c r="A52552" s="1">
        <v>2080100558234</v>
      </c>
      <c r="B52552" t="s">
        <v>49467</v>
      </c>
    </row>
    <row r="52553" spans="1:2">
      <c r="A52553" s="1">
        <v>2080100558241</v>
      </c>
      <c r="B52553" t="s">
        <v>49468</v>
      </c>
    </row>
    <row r="52554" spans="1:2">
      <c r="A52554" s="1">
        <v>2080100558258</v>
      </c>
      <c r="B52554" t="s">
        <v>49469</v>
      </c>
    </row>
    <row r="52555" spans="1:2">
      <c r="A52555" s="1">
        <v>2080100558272</v>
      </c>
      <c r="B52555" t="s">
        <v>49470</v>
      </c>
    </row>
    <row r="52556" spans="1:2">
      <c r="A52556" s="1">
        <v>2080100558289</v>
      </c>
      <c r="B52556" t="s">
        <v>49471</v>
      </c>
    </row>
    <row r="52557" spans="1:2">
      <c r="A52557" s="1">
        <v>2080100558296</v>
      </c>
      <c r="B52557" t="s">
        <v>49471</v>
      </c>
    </row>
    <row r="52558" spans="1:2">
      <c r="A52558" s="1">
        <v>2080100558302</v>
      </c>
      <c r="B52558" t="s">
        <v>49472</v>
      </c>
    </row>
    <row r="52559" spans="1:2">
      <c r="A52559" s="1">
        <v>2080100558319</v>
      </c>
      <c r="B52559" t="s">
        <v>49473</v>
      </c>
    </row>
    <row r="52560" spans="1:2">
      <c r="A52560" s="1">
        <v>2080100558326</v>
      </c>
      <c r="B52560" t="s">
        <v>49474</v>
      </c>
    </row>
    <row r="52561" spans="1:2">
      <c r="A52561" s="1">
        <v>2080100558333</v>
      </c>
      <c r="B52561" t="s">
        <v>49475</v>
      </c>
    </row>
    <row r="52562" spans="1:2">
      <c r="A52562" s="1">
        <v>2080100558340</v>
      </c>
      <c r="B52562" t="s">
        <v>49476</v>
      </c>
    </row>
    <row r="52563" spans="1:2">
      <c r="A52563" s="1">
        <v>2080100558357</v>
      </c>
      <c r="B52563" t="s">
        <v>49477</v>
      </c>
    </row>
    <row r="52564" spans="1:2">
      <c r="A52564" s="1">
        <v>2080100558371</v>
      </c>
      <c r="B52564" t="s">
        <v>49478</v>
      </c>
    </row>
    <row r="52565" spans="1:2">
      <c r="A52565" s="1">
        <v>2080100558418</v>
      </c>
      <c r="B52565" t="s">
        <v>49479</v>
      </c>
    </row>
    <row r="52566" spans="1:2">
      <c r="A52566" s="1">
        <v>2080100558425</v>
      </c>
      <c r="B52566" t="s">
        <v>49480</v>
      </c>
    </row>
    <row r="52567" spans="1:2">
      <c r="A52567" s="1">
        <v>2080100558449</v>
      </c>
      <c r="B52567" t="s">
        <v>49481</v>
      </c>
    </row>
    <row r="52568" spans="1:2">
      <c r="A52568" s="1">
        <v>2080100558456</v>
      </c>
      <c r="B52568" t="s">
        <v>49482</v>
      </c>
    </row>
    <row r="52569" spans="1:2">
      <c r="A52569" s="1">
        <v>2080100558463</v>
      </c>
      <c r="B52569" t="s">
        <v>49483</v>
      </c>
    </row>
    <row r="52570" spans="1:2">
      <c r="A52570" s="1">
        <v>2080100558470</v>
      </c>
      <c r="B52570" t="s">
        <v>49484</v>
      </c>
    </row>
    <row r="52571" spans="1:2">
      <c r="A52571" s="1">
        <v>2080100558487</v>
      </c>
      <c r="B52571" t="s">
        <v>49485</v>
      </c>
    </row>
    <row r="52572" spans="1:2">
      <c r="A52572" s="1">
        <v>2080100558494</v>
      </c>
      <c r="B52572" t="s">
        <v>49486</v>
      </c>
    </row>
    <row r="52573" spans="1:2">
      <c r="A52573" s="1">
        <v>2080100558517</v>
      </c>
      <c r="B52573" t="s">
        <v>49487</v>
      </c>
    </row>
    <row r="52574" spans="1:2">
      <c r="A52574" s="1">
        <v>2080100558524</v>
      </c>
      <c r="B52574" t="s">
        <v>49488</v>
      </c>
    </row>
    <row r="52575" spans="1:2">
      <c r="A52575" s="1">
        <v>2080100558562</v>
      </c>
      <c r="B52575" t="s">
        <v>49489</v>
      </c>
    </row>
    <row r="52576" spans="1:2">
      <c r="A52576" s="1">
        <v>2080100558579</v>
      </c>
      <c r="B52576" t="s">
        <v>49490</v>
      </c>
    </row>
    <row r="52577" spans="1:2">
      <c r="A52577" s="1">
        <v>2080100558586</v>
      </c>
      <c r="B52577" t="s">
        <v>49491</v>
      </c>
    </row>
    <row r="52578" spans="1:2">
      <c r="A52578" s="1">
        <v>2080100558593</v>
      </c>
      <c r="B52578" t="s">
        <v>49492</v>
      </c>
    </row>
    <row r="52579" spans="1:2">
      <c r="A52579" s="1">
        <v>2080100558609</v>
      </c>
      <c r="B52579" t="s">
        <v>49493</v>
      </c>
    </row>
    <row r="52580" spans="1:2">
      <c r="A52580" s="1">
        <v>2080100558616</v>
      </c>
      <c r="B52580" t="s">
        <v>49494</v>
      </c>
    </row>
    <row r="52581" spans="1:2">
      <c r="A52581" s="1">
        <v>2080100558623</v>
      </c>
      <c r="B52581" t="s">
        <v>49495</v>
      </c>
    </row>
    <row r="52582" spans="1:2">
      <c r="A52582" s="1">
        <v>2080100558630</v>
      </c>
      <c r="B52582" t="s">
        <v>49496</v>
      </c>
    </row>
    <row r="52583" spans="1:2">
      <c r="A52583" s="1">
        <v>2080100558647</v>
      </c>
      <c r="B52583" t="s">
        <v>49497</v>
      </c>
    </row>
    <row r="52584" spans="1:2">
      <c r="A52584" s="1">
        <v>2080100558654</v>
      </c>
      <c r="B52584" t="s">
        <v>49498</v>
      </c>
    </row>
    <row r="52585" spans="1:2">
      <c r="A52585" s="1">
        <v>2080100558661</v>
      </c>
      <c r="B52585" t="s">
        <v>49499</v>
      </c>
    </row>
    <row r="52586" spans="1:2">
      <c r="A52586" s="1">
        <v>2080100558678</v>
      </c>
      <c r="B52586" t="s">
        <v>49500</v>
      </c>
    </row>
    <row r="52587" spans="1:2">
      <c r="A52587" s="1">
        <v>2080100558685</v>
      </c>
      <c r="B52587" t="s">
        <v>49501</v>
      </c>
    </row>
    <row r="52588" spans="1:2">
      <c r="A52588" s="1">
        <v>2080100558692</v>
      </c>
      <c r="B52588" t="s">
        <v>49502</v>
      </c>
    </row>
    <row r="52589" spans="1:2">
      <c r="A52589" s="1">
        <v>2080100558708</v>
      </c>
      <c r="B52589" t="s">
        <v>49503</v>
      </c>
    </row>
    <row r="52590" spans="1:2">
      <c r="A52590" s="1">
        <v>2080100558715</v>
      </c>
      <c r="B52590" t="s">
        <v>49504</v>
      </c>
    </row>
    <row r="52591" spans="1:2">
      <c r="A52591" s="1">
        <v>2080100558722</v>
      </c>
      <c r="B52591" t="s">
        <v>49505</v>
      </c>
    </row>
    <row r="52592" spans="1:2">
      <c r="A52592" s="1">
        <v>2080100558753</v>
      </c>
      <c r="B52592" t="s">
        <v>49506</v>
      </c>
    </row>
    <row r="52593" spans="1:2">
      <c r="A52593" s="1">
        <v>2080100558760</v>
      </c>
      <c r="B52593" t="s">
        <v>49507</v>
      </c>
    </row>
    <row r="52594" spans="1:2">
      <c r="A52594" s="1">
        <v>2080100558777</v>
      </c>
      <c r="B52594" t="s">
        <v>49508</v>
      </c>
    </row>
    <row r="52595" spans="1:2">
      <c r="A52595" s="1">
        <v>2080100558784</v>
      </c>
      <c r="B52595" t="s">
        <v>49509</v>
      </c>
    </row>
    <row r="52596" spans="1:2">
      <c r="A52596" s="1">
        <v>2080100558791</v>
      </c>
      <c r="B52596" t="s">
        <v>49510</v>
      </c>
    </row>
    <row r="52597" spans="1:2">
      <c r="A52597" s="1">
        <v>2080100558845</v>
      </c>
      <c r="B52597" t="s">
        <v>49511</v>
      </c>
    </row>
    <row r="52598" spans="1:2">
      <c r="A52598" s="1">
        <v>2080100558852</v>
      </c>
      <c r="B52598" t="s">
        <v>49512</v>
      </c>
    </row>
    <row r="52599" spans="1:2">
      <c r="A52599" s="1">
        <v>2080100558906</v>
      </c>
      <c r="B52599" t="s">
        <v>49513</v>
      </c>
    </row>
    <row r="52600" spans="1:2">
      <c r="A52600" s="1">
        <v>2080100558913</v>
      </c>
      <c r="B52600" t="s">
        <v>49514</v>
      </c>
    </row>
    <row r="52601" spans="1:2">
      <c r="A52601" s="1">
        <v>2080100558920</v>
      </c>
      <c r="B52601" t="s">
        <v>49515</v>
      </c>
    </row>
    <row r="52602" spans="1:2">
      <c r="A52602" s="1">
        <v>2080100558937</v>
      </c>
      <c r="B52602" t="s">
        <v>49516</v>
      </c>
    </row>
    <row r="52603" spans="1:2">
      <c r="A52603" s="1">
        <v>2080100558944</v>
      </c>
      <c r="B52603" t="s">
        <v>49517</v>
      </c>
    </row>
    <row r="52604" spans="1:2">
      <c r="A52604" s="1">
        <v>2080100558951</v>
      </c>
      <c r="B52604" t="s">
        <v>49518</v>
      </c>
    </row>
    <row r="52605" spans="1:2">
      <c r="A52605" s="1">
        <v>2080100558968</v>
      </c>
      <c r="B52605" t="s">
        <v>49519</v>
      </c>
    </row>
    <row r="52606" spans="1:2">
      <c r="A52606" s="1">
        <v>2080100558975</v>
      </c>
      <c r="B52606" t="s">
        <v>49520</v>
      </c>
    </row>
    <row r="52607" spans="1:2">
      <c r="A52607" s="1">
        <v>2080100558982</v>
      </c>
      <c r="B52607" t="s">
        <v>49521</v>
      </c>
    </row>
    <row r="52608" spans="1:2">
      <c r="A52608" s="1">
        <v>2080100558999</v>
      </c>
      <c r="B52608" t="s">
        <v>49522</v>
      </c>
    </row>
    <row r="52609" spans="1:2">
      <c r="A52609" s="1">
        <v>2080100559002</v>
      </c>
      <c r="B52609" t="s">
        <v>49523</v>
      </c>
    </row>
    <row r="52610" spans="1:2">
      <c r="A52610" s="1">
        <v>2080100559019</v>
      </c>
      <c r="B52610" t="s">
        <v>49524</v>
      </c>
    </row>
    <row r="52611" spans="1:2">
      <c r="A52611" s="1">
        <v>2080100559026</v>
      </c>
      <c r="B52611" t="s">
        <v>49525</v>
      </c>
    </row>
    <row r="52612" spans="1:2">
      <c r="A52612" s="1">
        <v>2080100559033</v>
      </c>
      <c r="B52612" t="s">
        <v>49526</v>
      </c>
    </row>
    <row r="52613" spans="1:2">
      <c r="A52613" s="1">
        <v>2080100559040</v>
      </c>
      <c r="B52613" t="s">
        <v>49527</v>
      </c>
    </row>
    <row r="52614" spans="1:2">
      <c r="A52614" s="1">
        <v>2080100559057</v>
      </c>
      <c r="B52614" t="s">
        <v>49528</v>
      </c>
    </row>
    <row r="52615" spans="1:2">
      <c r="A52615" s="1">
        <v>2080100559064</v>
      </c>
      <c r="B52615" t="s">
        <v>49529</v>
      </c>
    </row>
    <row r="52616" spans="1:2">
      <c r="A52616" s="1">
        <v>2080100559071</v>
      </c>
      <c r="B52616" t="s">
        <v>49530</v>
      </c>
    </row>
    <row r="52617" spans="1:2">
      <c r="A52617" s="1">
        <v>2080100559088</v>
      </c>
      <c r="B52617" t="s">
        <v>49531</v>
      </c>
    </row>
    <row r="52618" spans="1:2">
      <c r="A52618" s="1">
        <v>2080100559095</v>
      </c>
      <c r="B52618" t="s">
        <v>49532</v>
      </c>
    </row>
    <row r="52619" spans="1:2">
      <c r="A52619" s="1">
        <v>2080100559101</v>
      </c>
      <c r="B52619" t="s">
        <v>49533</v>
      </c>
    </row>
    <row r="52620" spans="1:2">
      <c r="A52620" s="1">
        <v>2080100559118</v>
      </c>
      <c r="B52620" t="s">
        <v>49534</v>
      </c>
    </row>
    <row r="52621" spans="1:2">
      <c r="A52621" s="1">
        <v>2080100559125</v>
      </c>
      <c r="B52621" t="s">
        <v>49535</v>
      </c>
    </row>
    <row r="52622" spans="1:2">
      <c r="A52622" s="1">
        <v>2080100559132</v>
      </c>
      <c r="B52622" t="s">
        <v>49536</v>
      </c>
    </row>
    <row r="52623" spans="1:2">
      <c r="A52623" s="1">
        <v>2080100559149</v>
      </c>
      <c r="B52623" t="s">
        <v>49537</v>
      </c>
    </row>
    <row r="52624" spans="1:2">
      <c r="A52624" s="1">
        <v>2080100559156</v>
      </c>
      <c r="B52624" t="s">
        <v>49538</v>
      </c>
    </row>
    <row r="52625" spans="1:2">
      <c r="A52625" s="1">
        <v>2080100559163</v>
      </c>
      <c r="B52625" t="s">
        <v>49539</v>
      </c>
    </row>
    <row r="52626" spans="1:2">
      <c r="A52626" s="1">
        <v>2080100559170</v>
      </c>
      <c r="B52626" t="s">
        <v>49540</v>
      </c>
    </row>
    <row r="52627" spans="1:2">
      <c r="A52627" s="1">
        <v>2080100559187</v>
      </c>
      <c r="B52627" t="s">
        <v>49541</v>
      </c>
    </row>
    <row r="52628" spans="1:2">
      <c r="A52628" s="1">
        <v>2080100559194</v>
      </c>
      <c r="B52628" t="s">
        <v>49542</v>
      </c>
    </row>
    <row r="52629" spans="1:2">
      <c r="A52629" s="1">
        <v>2080100559200</v>
      </c>
      <c r="B52629" t="s">
        <v>49543</v>
      </c>
    </row>
    <row r="52630" spans="1:2">
      <c r="A52630" s="1">
        <v>2080100559217</v>
      </c>
      <c r="B52630" t="s">
        <v>49544</v>
      </c>
    </row>
    <row r="52631" spans="1:2">
      <c r="A52631" s="1">
        <v>2080100559224</v>
      </c>
      <c r="B52631" t="s">
        <v>49545</v>
      </c>
    </row>
    <row r="52632" spans="1:2">
      <c r="A52632" s="1">
        <v>2080100559248</v>
      </c>
      <c r="B52632" t="s">
        <v>49546</v>
      </c>
    </row>
    <row r="52633" spans="1:2">
      <c r="A52633" s="1">
        <v>2080100559255</v>
      </c>
      <c r="B52633" t="s">
        <v>49547</v>
      </c>
    </row>
    <row r="52634" spans="1:2">
      <c r="A52634" s="1">
        <v>2080100559262</v>
      </c>
      <c r="B52634" t="s">
        <v>49548</v>
      </c>
    </row>
    <row r="52635" spans="1:2">
      <c r="A52635" s="1">
        <v>2080100559279</v>
      </c>
      <c r="B52635" t="s">
        <v>49549</v>
      </c>
    </row>
    <row r="52636" spans="1:2">
      <c r="A52636" s="1">
        <v>2080100559286</v>
      </c>
      <c r="B52636" t="s">
        <v>49550</v>
      </c>
    </row>
    <row r="52637" spans="1:2">
      <c r="A52637" s="1">
        <v>2080100559293</v>
      </c>
      <c r="B52637" t="s">
        <v>49551</v>
      </c>
    </row>
    <row r="52638" spans="1:2">
      <c r="A52638" s="1">
        <v>2080100559309</v>
      </c>
      <c r="B52638" t="s">
        <v>49552</v>
      </c>
    </row>
    <row r="52639" spans="1:2">
      <c r="A52639" s="1">
        <v>2080100559316</v>
      </c>
      <c r="B52639" t="s">
        <v>49553</v>
      </c>
    </row>
    <row r="52640" spans="1:2">
      <c r="A52640" s="1">
        <v>2080100559330</v>
      </c>
      <c r="B52640" t="s">
        <v>49554</v>
      </c>
    </row>
    <row r="52641" spans="1:2">
      <c r="A52641" s="1">
        <v>2080100559347</v>
      </c>
      <c r="B52641" t="s">
        <v>49555</v>
      </c>
    </row>
    <row r="52642" spans="1:2">
      <c r="A52642" s="1">
        <v>2080100559354</v>
      </c>
      <c r="B52642" t="s">
        <v>49556</v>
      </c>
    </row>
    <row r="52643" spans="1:2">
      <c r="A52643" s="1">
        <v>2080100559361</v>
      </c>
      <c r="B52643" t="s">
        <v>49557</v>
      </c>
    </row>
    <row r="52644" spans="1:2">
      <c r="A52644" s="1">
        <v>2080100559378</v>
      </c>
      <c r="B52644" t="s">
        <v>49558</v>
      </c>
    </row>
    <row r="52645" spans="1:2">
      <c r="A52645" s="1">
        <v>2080100559385</v>
      </c>
      <c r="B52645" t="s">
        <v>49559</v>
      </c>
    </row>
    <row r="52646" spans="1:2">
      <c r="A52646" s="1">
        <v>2080100559392</v>
      </c>
      <c r="B52646" t="s">
        <v>49560</v>
      </c>
    </row>
    <row r="52647" spans="1:2">
      <c r="A52647" s="1">
        <v>2080100559408</v>
      </c>
      <c r="B52647" t="s">
        <v>49561</v>
      </c>
    </row>
    <row r="52648" spans="1:2">
      <c r="A52648" s="1">
        <v>2080100559415</v>
      </c>
      <c r="B52648" t="s">
        <v>49562</v>
      </c>
    </row>
    <row r="52649" spans="1:2">
      <c r="A52649" s="1">
        <v>2080100559422</v>
      </c>
      <c r="B52649" t="s">
        <v>49563</v>
      </c>
    </row>
    <row r="52650" spans="1:2">
      <c r="A52650" s="1">
        <v>2080100559590</v>
      </c>
      <c r="B52650" t="s">
        <v>49564</v>
      </c>
    </row>
    <row r="52651" spans="1:2">
      <c r="A52651" s="1">
        <v>2080100559606</v>
      </c>
      <c r="B52651" t="s">
        <v>49565</v>
      </c>
    </row>
    <row r="52652" spans="1:2">
      <c r="A52652" s="1">
        <v>2080100559613</v>
      </c>
      <c r="B52652" t="s">
        <v>49566</v>
      </c>
    </row>
    <row r="52653" spans="1:2">
      <c r="A52653" s="1">
        <v>2080100559620</v>
      </c>
      <c r="B52653" t="s">
        <v>49567</v>
      </c>
    </row>
    <row r="52654" spans="1:2">
      <c r="A52654" s="1">
        <v>2080100559637</v>
      </c>
      <c r="B52654" t="s">
        <v>49568</v>
      </c>
    </row>
    <row r="52655" spans="1:2">
      <c r="A52655" s="1">
        <v>2080100559644</v>
      </c>
      <c r="B52655" t="s">
        <v>49569</v>
      </c>
    </row>
    <row r="52656" spans="1:2">
      <c r="A52656" s="1">
        <v>2080100559651</v>
      </c>
      <c r="B52656" t="s">
        <v>49570</v>
      </c>
    </row>
    <row r="52657" spans="1:2">
      <c r="A52657" s="1">
        <v>2080100559668</v>
      </c>
      <c r="B52657" t="s">
        <v>49571</v>
      </c>
    </row>
    <row r="52658" spans="1:2">
      <c r="A52658" s="1">
        <v>2080100559675</v>
      </c>
      <c r="B52658" t="s">
        <v>49572</v>
      </c>
    </row>
    <row r="52659" spans="1:2">
      <c r="A52659" s="1">
        <v>2080100559682</v>
      </c>
      <c r="B52659" t="s">
        <v>49573</v>
      </c>
    </row>
    <row r="52660" spans="1:2">
      <c r="A52660" s="1">
        <v>2080100559699</v>
      </c>
      <c r="B52660" t="s">
        <v>49574</v>
      </c>
    </row>
    <row r="52661" spans="1:2">
      <c r="A52661" s="1">
        <v>2080100559705</v>
      </c>
      <c r="B52661" t="s">
        <v>49575</v>
      </c>
    </row>
    <row r="52662" spans="1:2">
      <c r="A52662" s="1">
        <v>2080100559729</v>
      </c>
      <c r="B52662" t="s">
        <v>49576</v>
      </c>
    </row>
    <row r="52663" spans="1:2">
      <c r="A52663" s="1">
        <v>2080100559736</v>
      </c>
      <c r="B52663" t="s">
        <v>49577</v>
      </c>
    </row>
    <row r="52664" spans="1:2">
      <c r="A52664" s="1">
        <v>2080100559743</v>
      </c>
      <c r="B52664" t="s">
        <v>49578</v>
      </c>
    </row>
    <row r="52665" spans="1:2">
      <c r="A52665" s="1">
        <v>2080100559750</v>
      </c>
      <c r="B52665" t="s">
        <v>49579</v>
      </c>
    </row>
    <row r="52666" spans="1:2">
      <c r="A52666" s="1">
        <v>2080100559767</v>
      </c>
      <c r="B52666" t="s">
        <v>49580</v>
      </c>
    </row>
    <row r="52667" spans="1:2">
      <c r="A52667" s="1">
        <v>2080100559781</v>
      </c>
      <c r="B52667" t="s">
        <v>49581</v>
      </c>
    </row>
    <row r="52668" spans="1:2">
      <c r="A52668" s="1">
        <v>2080100559798</v>
      </c>
      <c r="B52668" t="s">
        <v>49582</v>
      </c>
    </row>
    <row r="52669" spans="1:2">
      <c r="A52669" s="1">
        <v>2080100559811</v>
      </c>
      <c r="B52669" t="s">
        <v>49583</v>
      </c>
    </row>
    <row r="52670" spans="1:2">
      <c r="A52670" s="1">
        <v>2080100559828</v>
      </c>
      <c r="B52670" t="s">
        <v>49584</v>
      </c>
    </row>
    <row r="52671" spans="1:2">
      <c r="A52671" s="1">
        <v>2080100559835</v>
      </c>
      <c r="B52671" t="s">
        <v>49585</v>
      </c>
    </row>
    <row r="52672" spans="1:2">
      <c r="A52672" s="1">
        <v>2080100559859</v>
      </c>
      <c r="B52672" t="s">
        <v>49586</v>
      </c>
    </row>
    <row r="52673" spans="1:2">
      <c r="A52673" s="1">
        <v>2080100559873</v>
      </c>
      <c r="B52673" t="s">
        <v>49587</v>
      </c>
    </row>
    <row r="52674" spans="1:2">
      <c r="A52674" s="1">
        <v>2080100559897</v>
      </c>
      <c r="B52674" t="s">
        <v>49588</v>
      </c>
    </row>
    <row r="52675" spans="1:2">
      <c r="A52675" s="1">
        <v>2080100559927</v>
      </c>
      <c r="B52675" t="s">
        <v>49589</v>
      </c>
    </row>
    <row r="52676" spans="1:2">
      <c r="A52676" s="1">
        <v>2080100559941</v>
      </c>
      <c r="B52676" t="s">
        <v>49590</v>
      </c>
    </row>
    <row r="52677" spans="1:2">
      <c r="A52677" s="1">
        <v>2080100559958</v>
      </c>
      <c r="B52677" t="s">
        <v>49591</v>
      </c>
    </row>
    <row r="52678" spans="1:2">
      <c r="A52678" s="1">
        <v>2080100559989</v>
      </c>
      <c r="B52678" t="s">
        <v>49592</v>
      </c>
    </row>
    <row r="52679" spans="1:2">
      <c r="A52679" s="1">
        <v>2080100560008</v>
      </c>
      <c r="B52679" t="s">
        <v>49593</v>
      </c>
    </row>
    <row r="52680" spans="1:2">
      <c r="A52680" s="1">
        <v>2080100560015</v>
      </c>
      <c r="B52680" t="s">
        <v>49594</v>
      </c>
    </row>
    <row r="52681" spans="1:2">
      <c r="A52681" s="1">
        <v>2080100560022</v>
      </c>
      <c r="B52681" t="s">
        <v>49595</v>
      </c>
    </row>
    <row r="52682" spans="1:2">
      <c r="A52682" s="1">
        <v>2080100560039</v>
      </c>
      <c r="B52682" t="s">
        <v>49596</v>
      </c>
    </row>
    <row r="52683" spans="1:2">
      <c r="A52683" s="1">
        <v>2080100560053</v>
      </c>
      <c r="B52683" t="s">
        <v>49597</v>
      </c>
    </row>
    <row r="52684" spans="1:2">
      <c r="A52684" s="1">
        <v>2080100560077</v>
      </c>
      <c r="B52684" t="s">
        <v>49598</v>
      </c>
    </row>
    <row r="52685" spans="1:2">
      <c r="A52685" s="1">
        <v>2080100560091</v>
      </c>
      <c r="B52685" t="s">
        <v>49599</v>
      </c>
    </row>
    <row r="52686" spans="1:2">
      <c r="A52686" s="1">
        <v>2080100560114</v>
      </c>
      <c r="B52686" t="s">
        <v>49600</v>
      </c>
    </row>
    <row r="52687" spans="1:2">
      <c r="A52687" s="1">
        <v>2080100560121</v>
      </c>
      <c r="B52687" t="s">
        <v>49601</v>
      </c>
    </row>
    <row r="52688" spans="1:2">
      <c r="A52688" s="1">
        <v>2080100560138</v>
      </c>
      <c r="B52688" t="s">
        <v>49602</v>
      </c>
    </row>
    <row r="52689" spans="1:2">
      <c r="A52689" s="1">
        <v>2080100560145</v>
      </c>
      <c r="B52689" t="s">
        <v>49603</v>
      </c>
    </row>
    <row r="52690" spans="1:2">
      <c r="A52690" s="1">
        <v>2080100560152</v>
      </c>
      <c r="B52690" t="s">
        <v>49604</v>
      </c>
    </row>
    <row r="52691" spans="1:2">
      <c r="A52691" s="1">
        <v>2080100560169</v>
      </c>
      <c r="B52691" t="s">
        <v>49605</v>
      </c>
    </row>
    <row r="52692" spans="1:2">
      <c r="A52692" s="1">
        <v>2080100560183</v>
      </c>
      <c r="B52692" t="s">
        <v>49606</v>
      </c>
    </row>
    <row r="52693" spans="1:2">
      <c r="A52693" s="1">
        <v>2080100560206</v>
      </c>
      <c r="B52693" t="s">
        <v>49607</v>
      </c>
    </row>
    <row r="52694" spans="1:2">
      <c r="A52694" s="1">
        <v>2080100560213</v>
      </c>
      <c r="B52694" t="s">
        <v>49608</v>
      </c>
    </row>
    <row r="52695" spans="1:2">
      <c r="A52695" s="1">
        <v>2080100560220</v>
      </c>
      <c r="B52695" t="s">
        <v>49609</v>
      </c>
    </row>
    <row r="52696" spans="1:2">
      <c r="A52696" s="1">
        <v>2080100560237</v>
      </c>
      <c r="B52696" t="s">
        <v>49610</v>
      </c>
    </row>
    <row r="52697" spans="1:2">
      <c r="A52697" s="1">
        <v>2080100560244</v>
      </c>
      <c r="B52697" t="s">
        <v>49611</v>
      </c>
    </row>
    <row r="52698" spans="1:2">
      <c r="A52698" s="1">
        <v>2080100560251</v>
      </c>
      <c r="B52698" t="s">
        <v>49612</v>
      </c>
    </row>
    <row r="52699" spans="1:2">
      <c r="A52699" s="1">
        <v>2080100560268</v>
      </c>
      <c r="B52699" t="s">
        <v>49613</v>
      </c>
    </row>
    <row r="52700" spans="1:2">
      <c r="A52700" s="1">
        <v>2080100560275</v>
      </c>
      <c r="B52700" t="s">
        <v>49614</v>
      </c>
    </row>
    <row r="52701" spans="1:2">
      <c r="A52701" s="1">
        <v>2080100560282</v>
      </c>
      <c r="B52701" t="s">
        <v>49615</v>
      </c>
    </row>
    <row r="52702" spans="1:2">
      <c r="A52702" s="1">
        <v>2080100560299</v>
      </c>
      <c r="B52702" t="s">
        <v>49616</v>
      </c>
    </row>
    <row r="52703" spans="1:2">
      <c r="A52703" s="1">
        <v>2080100560312</v>
      </c>
      <c r="B52703" t="s">
        <v>49617</v>
      </c>
    </row>
    <row r="52704" spans="1:2">
      <c r="A52704" s="1">
        <v>2080100560336</v>
      </c>
      <c r="B52704" t="s">
        <v>49618</v>
      </c>
    </row>
    <row r="52705" spans="1:2">
      <c r="A52705" s="1">
        <v>2080100560343</v>
      </c>
      <c r="B52705" t="s">
        <v>49619</v>
      </c>
    </row>
    <row r="52706" spans="1:2">
      <c r="A52706" s="1">
        <v>2080100560374</v>
      </c>
      <c r="B52706" t="s">
        <v>49620</v>
      </c>
    </row>
    <row r="52707" spans="1:2">
      <c r="A52707" s="1">
        <v>2080100560398</v>
      </c>
      <c r="B52707" t="s">
        <v>49621</v>
      </c>
    </row>
    <row r="52708" spans="1:2">
      <c r="A52708" s="1">
        <v>2080100560459</v>
      </c>
      <c r="B52708" t="s">
        <v>49622</v>
      </c>
    </row>
    <row r="52709" spans="1:2">
      <c r="A52709" s="1">
        <v>2080100560466</v>
      </c>
      <c r="B52709" t="s">
        <v>49623</v>
      </c>
    </row>
    <row r="52710" spans="1:2">
      <c r="A52710" s="1">
        <v>2080100560480</v>
      </c>
      <c r="B52710" t="s">
        <v>49624</v>
      </c>
    </row>
    <row r="52711" spans="1:2">
      <c r="A52711" s="1">
        <v>2080100560541</v>
      </c>
      <c r="B52711" t="s">
        <v>49625</v>
      </c>
    </row>
    <row r="52712" spans="1:2">
      <c r="A52712" s="1">
        <v>2080100560633</v>
      </c>
      <c r="B52712" t="s">
        <v>49626</v>
      </c>
    </row>
    <row r="52713" spans="1:2">
      <c r="A52713" s="1">
        <v>2080100560640</v>
      </c>
      <c r="B52713" t="s">
        <v>49627</v>
      </c>
    </row>
    <row r="52714" spans="1:2">
      <c r="A52714" s="1">
        <v>2080100560657</v>
      </c>
      <c r="B52714" t="s">
        <v>49628</v>
      </c>
    </row>
    <row r="52715" spans="1:2">
      <c r="A52715" s="1">
        <v>2080100560664</v>
      </c>
      <c r="B52715" t="s">
        <v>49629</v>
      </c>
    </row>
    <row r="52716" spans="1:2">
      <c r="A52716" s="1">
        <v>2080100560671</v>
      </c>
      <c r="B52716" t="s">
        <v>49630</v>
      </c>
    </row>
    <row r="52717" spans="1:2">
      <c r="A52717" s="1">
        <v>2080100560688</v>
      </c>
      <c r="B52717" t="s">
        <v>49631</v>
      </c>
    </row>
    <row r="52718" spans="1:2">
      <c r="A52718" s="1">
        <v>2080100560701</v>
      </c>
      <c r="B52718" t="s">
        <v>49632</v>
      </c>
    </row>
    <row r="52719" spans="1:2">
      <c r="A52719" s="1">
        <v>2080100560749</v>
      </c>
      <c r="B52719" t="s">
        <v>49633</v>
      </c>
    </row>
    <row r="52720" spans="1:2">
      <c r="A52720" s="1">
        <v>2080100560756</v>
      </c>
      <c r="B52720" t="s">
        <v>49634</v>
      </c>
    </row>
    <row r="52721" spans="1:2">
      <c r="A52721" s="1">
        <v>2080100560763</v>
      </c>
      <c r="B52721" t="s">
        <v>49635</v>
      </c>
    </row>
    <row r="52722" spans="1:2">
      <c r="A52722" s="1">
        <v>2080100561258</v>
      </c>
      <c r="B52722" t="s">
        <v>49636</v>
      </c>
    </row>
    <row r="52723" spans="1:2">
      <c r="A52723" s="1">
        <v>2080100561265</v>
      </c>
      <c r="B52723" t="s">
        <v>49637</v>
      </c>
    </row>
    <row r="52724" spans="1:2">
      <c r="A52724" s="1">
        <v>2080100561296</v>
      </c>
      <c r="B52724" t="s">
        <v>49638</v>
      </c>
    </row>
    <row r="52725" spans="1:2">
      <c r="A52725" s="1">
        <v>2080100561326</v>
      </c>
      <c r="B52725" t="s">
        <v>49639</v>
      </c>
    </row>
    <row r="52726" spans="1:2">
      <c r="A52726" s="1">
        <v>2080100561364</v>
      </c>
      <c r="B52726" t="s">
        <v>49640</v>
      </c>
    </row>
    <row r="52727" spans="1:2">
      <c r="A52727" s="1">
        <v>2080100561388</v>
      </c>
      <c r="B52727" t="s">
        <v>49641</v>
      </c>
    </row>
    <row r="52728" spans="1:2">
      <c r="A52728" s="1">
        <v>2080100561432</v>
      </c>
      <c r="B52728" t="s">
        <v>49642</v>
      </c>
    </row>
    <row r="52729" spans="1:2">
      <c r="A52729" s="1">
        <v>2080100561463</v>
      </c>
      <c r="B52729" t="s">
        <v>49643</v>
      </c>
    </row>
    <row r="52730" spans="1:2">
      <c r="A52730" s="1">
        <v>2080100561517</v>
      </c>
      <c r="B52730" t="s">
        <v>49644</v>
      </c>
    </row>
    <row r="52731" spans="1:2">
      <c r="A52731" s="1">
        <v>2080100561579</v>
      </c>
      <c r="B52731" t="s">
        <v>49645</v>
      </c>
    </row>
    <row r="52732" spans="1:2">
      <c r="A52732" s="1">
        <v>2080100561654</v>
      </c>
      <c r="B52732" t="s">
        <v>49646</v>
      </c>
    </row>
    <row r="52733" spans="1:2">
      <c r="A52733" s="1">
        <v>2080100561715</v>
      </c>
      <c r="B52733" t="s">
        <v>49647</v>
      </c>
    </row>
    <row r="52734" spans="1:2">
      <c r="A52734" s="1">
        <v>2080100561739</v>
      </c>
      <c r="B52734" t="s">
        <v>49648</v>
      </c>
    </row>
    <row r="52735" spans="1:2">
      <c r="A52735" s="1">
        <v>2080100561753</v>
      </c>
      <c r="B52735" t="s">
        <v>49649</v>
      </c>
    </row>
    <row r="52736" spans="1:2">
      <c r="A52736" s="1">
        <v>2080100561791</v>
      </c>
      <c r="B52736" t="s">
        <v>49650</v>
      </c>
    </row>
    <row r="52737" spans="1:2">
      <c r="A52737" s="1">
        <v>2080100561821</v>
      </c>
      <c r="B52737" t="s">
        <v>49651</v>
      </c>
    </row>
    <row r="52738" spans="1:2">
      <c r="A52738" s="1">
        <v>2080100561845</v>
      </c>
      <c r="B52738" t="s">
        <v>49652</v>
      </c>
    </row>
    <row r="52739" spans="1:2">
      <c r="A52739" s="1">
        <v>2080100561869</v>
      </c>
      <c r="B52739" t="s">
        <v>49653</v>
      </c>
    </row>
    <row r="52740" spans="1:2">
      <c r="A52740" s="1">
        <v>2080100561890</v>
      </c>
      <c r="B52740" t="s">
        <v>49654</v>
      </c>
    </row>
    <row r="52741" spans="1:2">
      <c r="A52741" s="1">
        <v>2080100561944</v>
      </c>
      <c r="B52741" t="s">
        <v>49655</v>
      </c>
    </row>
    <row r="52742" spans="1:2">
      <c r="A52742" s="1">
        <v>2080100562002</v>
      </c>
      <c r="B52742" t="s">
        <v>49656</v>
      </c>
    </row>
    <row r="52743" spans="1:2">
      <c r="A52743" s="1">
        <v>2080100562019</v>
      </c>
      <c r="B52743" t="s">
        <v>49657</v>
      </c>
    </row>
    <row r="52744" spans="1:2">
      <c r="A52744" s="1">
        <v>2080100562026</v>
      </c>
      <c r="B52744" t="s">
        <v>49658</v>
      </c>
    </row>
    <row r="52745" spans="1:2">
      <c r="A52745" s="1">
        <v>2080100562040</v>
      </c>
      <c r="B52745" t="s">
        <v>49659</v>
      </c>
    </row>
    <row r="52746" spans="1:2">
      <c r="A52746" s="1">
        <v>2080100562071</v>
      </c>
      <c r="B52746" t="s">
        <v>49660</v>
      </c>
    </row>
    <row r="52747" spans="1:2">
      <c r="A52747" s="1">
        <v>2080100562101</v>
      </c>
      <c r="B52747" t="s">
        <v>49661</v>
      </c>
    </row>
    <row r="52748" spans="1:2">
      <c r="A52748" s="1">
        <v>2080100562149</v>
      </c>
      <c r="B52748" t="s">
        <v>49662</v>
      </c>
    </row>
    <row r="52749" spans="1:2">
      <c r="A52749" s="1">
        <v>2080100562187</v>
      </c>
      <c r="B52749" t="s">
        <v>49663</v>
      </c>
    </row>
    <row r="52750" spans="1:2">
      <c r="A52750" s="1">
        <v>2080100562217</v>
      </c>
      <c r="B52750" t="s">
        <v>49664</v>
      </c>
    </row>
    <row r="52751" spans="1:2">
      <c r="A52751" s="1">
        <v>2080100562224</v>
      </c>
      <c r="B52751" t="s">
        <v>49665</v>
      </c>
    </row>
    <row r="52752" spans="1:2">
      <c r="A52752" s="1">
        <v>2080100562255</v>
      </c>
      <c r="B52752" t="s">
        <v>49666</v>
      </c>
    </row>
    <row r="52753" spans="1:2">
      <c r="A52753" s="1">
        <v>2080100562309</v>
      </c>
      <c r="B52753" t="s">
        <v>49667</v>
      </c>
    </row>
    <row r="52754" spans="1:2">
      <c r="A52754" s="1">
        <v>2080100562330</v>
      </c>
      <c r="B52754" t="s">
        <v>49668</v>
      </c>
    </row>
    <row r="52755" spans="1:2">
      <c r="A52755" s="1">
        <v>2080100562361</v>
      </c>
      <c r="B52755" t="s">
        <v>49669</v>
      </c>
    </row>
    <row r="52756" spans="1:2">
      <c r="A52756" s="1">
        <v>2080100562408</v>
      </c>
      <c r="B52756" t="s">
        <v>49670</v>
      </c>
    </row>
    <row r="52757" spans="1:2">
      <c r="A52757" s="1">
        <v>2080100562439</v>
      </c>
      <c r="B52757" t="s">
        <v>49671</v>
      </c>
    </row>
    <row r="52758" spans="1:2">
      <c r="A52758" s="1">
        <v>2080100562514</v>
      </c>
      <c r="B52758" t="s">
        <v>49672</v>
      </c>
    </row>
    <row r="52759" spans="1:2">
      <c r="A52759" s="1">
        <v>2080100562545</v>
      </c>
      <c r="B52759" t="s">
        <v>49673</v>
      </c>
    </row>
    <row r="52760" spans="1:2">
      <c r="A52760" s="1">
        <v>2080100562569</v>
      </c>
      <c r="B52760" t="s">
        <v>49674</v>
      </c>
    </row>
    <row r="52761" spans="1:2">
      <c r="A52761" s="1">
        <v>2080100562576</v>
      </c>
      <c r="B52761" t="s">
        <v>49675</v>
      </c>
    </row>
    <row r="52762" spans="1:2">
      <c r="A52762" s="1">
        <v>2080100562583</v>
      </c>
      <c r="B52762" t="s">
        <v>49676</v>
      </c>
    </row>
    <row r="52763" spans="1:2">
      <c r="A52763" s="1">
        <v>2080100562606</v>
      </c>
      <c r="B52763" t="s">
        <v>49677</v>
      </c>
    </row>
    <row r="52764" spans="1:2">
      <c r="A52764" s="1">
        <v>2080100562637</v>
      </c>
      <c r="B52764" t="s">
        <v>49678</v>
      </c>
    </row>
    <row r="52765" spans="1:2">
      <c r="A52765" s="1">
        <v>2080100562668</v>
      </c>
      <c r="B52765" t="s">
        <v>49679</v>
      </c>
    </row>
    <row r="52766" spans="1:2">
      <c r="A52766" s="1">
        <v>2080100562682</v>
      </c>
      <c r="B52766" t="s">
        <v>49680</v>
      </c>
    </row>
    <row r="52767" spans="1:2">
      <c r="A52767" s="1">
        <v>2080100562712</v>
      </c>
      <c r="B52767" t="s">
        <v>49681</v>
      </c>
    </row>
    <row r="52768" spans="1:2">
      <c r="A52768" s="1">
        <v>2080100562736</v>
      </c>
      <c r="B52768" t="s">
        <v>49682</v>
      </c>
    </row>
    <row r="52769" spans="1:2">
      <c r="A52769" s="1">
        <v>2080100562774</v>
      </c>
      <c r="B52769" t="s">
        <v>49683</v>
      </c>
    </row>
    <row r="52770" spans="1:2">
      <c r="A52770" s="1">
        <v>2080100562811</v>
      </c>
      <c r="B52770" t="s">
        <v>49684</v>
      </c>
    </row>
    <row r="52771" spans="1:2">
      <c r="A52771" s="1">
        <v>2080100562835</v>
      </c>
      <c r="B52771" t="s">
        <v>49685</v>
      </c>
    </row>
    <row r="52772" spans="1:2">
      <c r="A52772" s="1">
        <v>2080100562866</v>
      </c>
      <c r="B52772" t="s">
        <v>49686</v>
      </c>
    </row>
    <row r="52773" spans="1:2">
      <c r="A52773" s="1">
        <v>2080100562880</v>
      </c>
      <c r="B52773" t="s">
        <v>49687</v>
      </c>
    </row>
    <row r="52774" spans="1:2">
      <c r="A52774" s="1">
        <v>2080100562903</v>
      </c>
      <c r="B52774" t="s">
        <v>49688</v>
      </c>
    </row>
    <row r="52775" spans="1:2">
      <c r="A52775" s="1">
        <v>2080100562910</v>
      </c>
      <c r="B52775" t="s">
        <v>49689</v>
      </c>
    </row>
    <row r="52776" spans="1:2">
      <c r="A52776" s="1">
        <v>2080100562934</v>
      </c>
      <c r="B52776" t="s">
        <v>49690</v>
      </c>
    </row>
    <row r="52777" spans="1:2">
      <c r="A52777" s="1">
        <v>2080100562958</v>
      </c>
      <c r="B52777" t="s">
        <v>49691</v>
      </c>
    </row>
    <row r="52778" spans="1:2">
      <c r="A52778" s="1">
        <v>2080100562996</v>
      </c>
      <c r="B52778" t="s">
        <v>49692</v>
      </c>
    </row>
    <row r="52779" spans="1:2">
      <c r="A52779" s="1">
        <v>2080100563061</v>
      </c>
      <c r="B52779" t="s">
        <v>49693</v>
      </c>
    </row>
    <row r="52780" spans="1:2">
      <c r="A52780" s="1">
        <v>2080100563092</v>
      </c>
      <c r="B52780" t="s">
        <v>49694</v>
      </c>
    </row>
    <row r="52781" spans="1:2">
      <c r="A52781" s="1">
        <v>2080100563108</v>
      </c>
      <c r="B52781" t="s">
        <v>49695</v>
      </c>
    </row>
    <row r="52782" spans="1:2">
      <c r="A52782" s="1">
        <v>2080100563115</v>
      </c>
      <c r="B52782" t="s">
        <v>49696</v>
      </c>
    </row>
    <row r="52783" spans="1:2">
      <c r="A52783" s="1">
        <v>2080100563122</v>
      </c>
      <c r="B52783" t="s">
        <v>49697</v>
      </c>
    </row>
    <row r="52784" spans="1:2">
      <c r="A52784" s="1">
        <v>2080100563139</v>
      </c>
      <c r="B52784" t="s">
        <v>49698</v>
      </c>
    </row>
    <row r="52785" spans="1:2">
      <c r="A52785" s="1">
        <v>2080100563146</v>
      </c>
      <c r="B52785" t="s">
        <v>49699</v>
      </c>
    </row>
    <row r="52786" spans="1:2">
      <c r="A52786" s="1">
        <v>2080100563153</v>
      </c>
      <c r="B52786" t="s">
        <v>49700</v>
      </c>
    </row>
    <row r="52787" spans="1:2">
      <c r="A52787" s="1">
        <v>2080100563160</v>
      </c>
      <c r="B52787" t="s">
        <v>49701</v>
      </c>
    </row>
    <row r="52788" spans="1:2">
      <c r="A52788" s="1">
        <v>2080100563177</v>
      </c>
      <c r="B52788" t="s">
        <v>49702</v>
      </c>
    </row>
    <row r="52789" spans="1:2">
      <c r="A52789" s="1">
        <v>2080100563184</v>
      </c>
      <c r="B52789" t="s">
        <v>49703</v>
      </c>
    </row>
    <row r="52790" spans="1:2">
      <c r="A52790" s="1">
        <v>2080100563191</v>
      </c>
      <c r="B52790" t="s">
        <v>49704</v>
      </c>
    </row>
    <row r="52791" spans="1:2">
      <c r="A52791" s="1">
        <v>2080100563207</v>
      </c>
      <c r="B52791" t="s">
        <v>49705</v>
      </c>
    </row>
    <row r="52792" spans="1:2">
      <c r="A52792" s="1">
        <v>2080100563214</v>
      </c>
      <c r="B52792" t="s">
        <v>49706</v>
      </c>
    </row>
    <row r="52793" spans="1:2">
      <c r="A52793" s="1">
        <v>2080100563221</v>
      </c>
      <c r="B52793" t="s">
        <v>49707</v>
      </c>
    </row>
    <row r="52794" spans="1:2">
      <c r="A52794" s="1">
        <v>2080100563238</v>
      </c>
      <c r="B52794" t="s">
        <v>49708</v>
      </c>
    </row>
    <row r="52795" spans="1:2">
      <c r="A52795" s="1">
        <v>2080100563245</v>
      </c>
      <c r="B52795" t="s">
        <v>49709</v>
      </c>
    </row>
    <row r="52796" spans="1:2">
      <c r="A52796" s="1">
        <v>2080100563252</v>
      </c>
      <c r="B52796" t="s">
        <v>49710</v>
      </c>
    </row>
    <row r="52797" spans="1:2">
      <c r="A52797" s="1">
        <v>2080100563276</v>
      </c>
      <c r="B52797" t="s">
        <v>49711</v>
      </c>
    </row>
    <row r="52798" spans="1:2">
      <c r="A52798" s="1">
        <v>2080100563283</v>
      </c>
      <c r="B52798" t="s">
        <v>49712</v>
      </c>
    </row>
    <row r="52799" spans="1:2">
      <c r="A52799" s="1">
        <v>2080100563290</v>
      </c>
      <c r="B52799" t="s">
        <v>49713</v>
      </c>
    </row>
    <row r="52800" spans="1:2">
      <c r="A52800" s="1">
        <v>2080100563306</v>
      </c>
      <c r="B52800" t="s">
        <v>49714</v>
      </c>
    </row>
    <row r="52801" spans="1:2">
      <c r="A52801" s="1">
        <v>2080100563573</v>
      </c>
      <c r="B52801" t="s">
        <v>49715</v>
      </c>
    </row>
    <row r="52802" spans="1:2">
      <c r="A52802" s="1">
        <v>2080100563627</v>
      </c>
      <c r="B52802" t="s">
        <v>49716</v>
      </c>
    </row>
    <row r="52803" spans="1:2">
      <c r="A52803" s="1">
        <v>2080100563658</v>
      </c>
      <c r="B52803" t="s">
        <v>49717</v>
      </c>
    </row>
    <row r="52804" spans="1:2">
      <c r="A52804" s="1">
        <v>2080100563689</v>
      </c>
      <c r="B52804" t="s">
        <v>49718</v>
      </c>
    </row>
    <row r="52805" spans="1:2">
      <c r="A52805" s="1">
        <v>2080100563726</v>
      </c>
      <c r="B52805" t="s">
        <v>49719</v>
      </c>
    </row>
    <row r="52806" spans="1:2">
      <c r="A52806" s="1">
        <v>2080100563757</v>
      </c>
      <c r="B52806" t="s">
        <v>49720</v>
      </c>
    </row>
    <row r="52807" spans="1:2">
      <c r="A52807" s="1">
        <v>2080100563788</v>
      </c>
      <c r="B52807" t="s">
        <v>49721</v>
      </c>
    </row>
    <row r="52808" spans="1:2">
      <c r="A52808" s="1">
        <v>2080100564785</v>
      </c>
      <c r="B52808" t="s">
        <v>49722</v>
      </c>
    </row>
    <row r="52809" spans="1:2">
      <c r="A52809" s="1">
        <v>2080100564808</v>
      </c>
      <c r="B52809" t="s">
        <v>49723</v>
      </c>
    </row>
    <row r="52810" spans="1:2">
      <c r="A52810" s="1">
        <v>2080100565836</v>
      </c>
      <c r="B52810" t="s">
        <v>49724</v>
      </c>
    </row>
    <row r="52811" spans="1:2">
      <c r="A52811" s="1">
        <v>2080100565973</v>
      </c>
      <c r="B52811" t="s">
        <v>49725</v>
      </c>
    </row>
    <row r="52812" spans="1:2">
      <c r="A52812" s="1">
        <v>2080100565980</v>
      </c>
      <c r="B52812" t="s">
        <v>49726</v>
      </c>
    </row>
    <row r="52813" spans="1:2">
      <c r="A52813" s="1">
        <v>2080100565997</v>
      </c>
      <c r="B52813" t="s">
        <v>49727</v>
      </c>
    </row>
    <row r="52814" spans="1:2">
      <c r="A52814" s="1">
        <v>2080100566000</v>
      </c>
      <c r="B52814" t="s">
        <v>49728</v>
      </c>
    </row>
    <row r="52815" spans="1:2">
      <c r="A52815" s="1">
        <v>2080100566017</v>
      </c>
      <c r="B52815" t="s">
        <v>49729</v>
      </c>
    </row>
    <row r="52816" spans="1:2">
      <c r="A52816" s="1">
        <v>2080100566024</v>
      </c>
      <c r="B52816" t="s">
        <v>49730</v>
      </c>
    </row>
    <row r="52817" spans="1:2">
      <c r="A52817" s="1">
        <v>2080100566031</v>
      </c>
      <c r="B52817" t="s">
        <v>49731</v>
      </c>
    </row>
    <row r="52818" spans="1:2">
      <c r="A52818" s="1">
        <v>2080100566048</v>
      </c>
      <c r="B52818" t="s">
        <v>49732</v>
      </c>
    </row>
    <row r="52819" spans="1:2">
      <c r="A52819" s="1">
        <v>2080100566055</v>
      </c>
      <c r="B52819" t="s">
        <v>49733</v>
      </c>
    </row>
    <row r="52820" spans="1:2">
      <c r="A52820" s="1">
        <v>2080100566062</v>
      </c>
      <c r="B52820" t="s">
        <v>49734</v>
      </c>
    </row>
    <row r="52821" spans="1:2">
      <c r="A52821" s="1">
        <v>2080100566079</v>
      </c>
      <c r="B52821" t="s">
        <v>49735</v>
      </c>
    </row>
    <row r="52822" spans="1:2">
      <c r="A52822" s="1">
        <v>2080100566086</v>
      </c>
      <c r="B52822" t="s">
        <v>49736</v>
      </c>
    </row>
    <row r="52823" spans="1:2">
      <c r="A52823" s="1">
        <v>2080100566093</v>
      </c>
      <c r="B52823" t="s">
        <v>49737</v>
      </c>
    </row>
    <row r="52824" spans="1:2">
      <c r="A52824" s="1">
        <v>2080100566109</v>
      </c>
      <c r="B52824" t="s">
        <v>49738</v>
      </c>
    </row>
    <row r="52825" spans="1:2">
      <c r="A52825" s="1">
        <v>2080100566116</v>
      </c>
      <c r="B52825" t="s">
        <v>49739</v>
      </c>
    </row>
    <row r="52826" spans="1:2">
      <c r="A52826" s="1">
        <v>2080100566123</v>
      </c>
      <c r="B52826" t="s">
        <v>49740</v>
      </c>
    </row>
    <row r="52827" spans="1:2">
      <c r="A52827" s="1">
        <v>2080100566130</v>
      </c>
      <c r="B52827" t="s">
        <v>49741</v>
      </c>
    </row>
    <row r="52828" spans="1:2">
      <c r="A52828" s="1">
        <v>2080100566147</v>
      </c>
      <c r="B52828" t="s">
        <v>49742</v>
      </c>
    </row>
    <row r="52829" spans="1:2">
      <c r="A52829" s="1">
        <v>2080100566598</v>
      </c>
      <c r="B52829" t="s">
        <v>49743</v>
      </c>
    </row>
    <row r="52830" spans="1:2">
      <c r="A52830" s="1">
        <v>2080100566611</v>
      </c>
      <c r="B52830" t="s">
        <v>49744</v>
      </c>
    </row>
    <row r="52831" spans="1:2">
      <c r="A52831" s="1">
        <v>2080100566628</v>
      </c>
      <c r="B52831" t="s">
        <v>49745</v>
      </c>
    </row>
    <row r="52832" spans="1:2">
      <c r="A52832" s="1">
        <v>2080100566635</v>
      </c>
      <c r="B52832" t="s">
        <v>49746</v>
      </c>
    </row>
    <row r="52833" spans="1:2">
      <c r="A52833" s="1">
        <v>2080100566642</v>
      </c>
      <c r="B52833" t="s">
        <v>49747</v>
      </c>
    </row>
    <row r="52834" spans="1:2">
      <c r="A52834" s="1">
        <v>2080100566659</v>
      </c>
      <c r="B52834" t="s">
        <v>49748</v>
      </c>
    </row>
    <row r="52835" spans="1:2">
      <c r="A52835" s="1">
        <v>2080100566666</v>
      </c>
      <c r="B52835" t="s">
        <v>49749</v>
      </c>
    </row>
    <row r="52836" spans="1:2">
      <c r="A52836" s="1">
        <v>2080100566673</v>
      </c>
      <c r="B52836" t="s">
        <v>49750</v>
      </c>
    </row>
    <row r="52837" spans="1:2">
      <c r="A52837" s="1">
        <v>2080100566680</v>
      </c>
      <c r="B52837" t="s">
        <v>49751</v>
      </c>
    </row>
    <row r="52838" spans="1:2">
      <c r="A52838" s="1">
        <v>2080100566697</v>
      </c>
      <c r="B52838" t="s">
        <v>49752</v>
      </c>
    </row>
    <row r="52839" spans="1:2">
      <c r="A52839" s="1">
        <v>2080100566703</v>
      </c>
      <c r="B52839" t="s">
        <v>49753</v>
      </c>
    </row>
    <row r="52840" spans="1:2">
      <c r="A52840" s="1">
        <v>2080100566710</v>
      </c>
      <c r="B52840" t="s">
        <v>49754</v>
      </c>
    </row>
    <row r="52841" spans="1:2">
      <c r="A52841" s="1">
        <v>2080100566727</v>
      </c>
      <c r="B52841" t="s">
        <v>49755</v>
      </c>
    </row>
    <row r="52842" spans="1:2">
      <c r="A52842" s="1">
        <v>2080100566734</v>
      </c>
      <c r="B52842" t="s">
        <v>49756</v>
      </c>
    </row>
    <row r="52843" spans="1:2">
      <c r="A52843" s="1">
        <v>2080100566741</v>
      </c>
      <c r="B52843" t="s">
        <v>49757</v>
      </c>
    </row>
    <row r="52844" spans="1:2">
      <c r="A52844" s="1">
        <v>2080100566758</v>
      </c>
      <c r="B52844" t="s">
        <v>49758</v>
      </c>
    </row>
    <row r="52845" spans="1:2">
      <c r="A52845" s="1">
        <v>2080100566765</v>
      </c>
      <c r="B52845" t="s">
        <v>49759</v>
      </c>
    </row>
    <row r="52846" spans="1:2">
      <c r="A52846" s="1">
        <v>2080100566772</v>
      </c>
      <c r="B52846" t="s">
        <v>49760</v>
      </c>
    </row>
    <row r="52847" spans="1:2">
      <c r="A52847" s="1">
        <v>2080100566789</v>
      </c>
      <c r="B52847" t="s">
        <v>49761</v>
      </c>
    </row>
    <row r="52848" spans="1:2">
      <c r="A52848" s="1">
        <v>2080100566819</v>
      </c>
      <c r="B52848" t="s">
        <v>49762</v>
      </c>
    </row>
    <row r="52849" spans="1:2">
      <c r="A52849" s="1">
        <v>2080100566826</v>
      </c>
      <c r="B52849" t="s">
        <v>49763</v>
      </c>
    </row>
    <row r="52850" spans="1:2">
      <c r="A52850" s="1">
        <v>2080100566833</v>
      </c>
      <c r="B52850" t="s">
        <v>49764</v>
      </c>
    </row>
    <row r="52851" spans="1:2">
      <c r="A52851" s="1">
        <v>2080100566840</v>
      </c>
      <c r="B52851" t="s">
        <v>49765</v>
      </c>
    </row>
    <row r="52852" spans="1:2">
      <c r="A52852" s="1">
        <v>2080100566857</v>
      </c>
      <c r="B52852" t="s">
        <v>49766</v>
      </c>
    </row>
    <row r="52853" spans="1:2">
      <c r="A52853" s="1">
        <v>2080100566864</v>
      </c>
      <c r="B52853" t="s">
        <v>49767</v>
      </c>
    </row>
    <row r="52854" spans="1:2">
      <c r="A52854" s="1">
        <v>2080100566871</v>
      </c>
      <c r="B52854" t="s">
        <v>49768</v>
      </c>
    </row>
    <row r="52855" spans="1:2">
      <c r="A52855" s="1">
        <v>2080100566888</v>
      </c>
      <c r="B52855" t="s">
        <v>49769</v>
      </c>
    </row>
    <row r="52856" spans="1:2">
      <c r="A52856" s="1">
        <v>2080100566895</v>
      </c>
      <c r="B52856" t="s">
        <v>49770</v>
      </c>
    </row>
    <row r="52857" spans="1:2">
      <c r="A52857" s="1">
        <v>2080100566901</v>
      </c>
      <c r="B52857" t="s">
        <v>49771</v>
      </c>
    </row>
    <row r="52858" spans="1:2">
      <c r="A52858" s="1">
        <v>2080100566918</v>
      </c>
      <c r="B52858" t="s">
        <v>49772</v>
      </c>
    </row>
    <row r="52859" spans="1:2">
      <c r="A52859" s="1">
        <v>2080100566925</v>
      </c>
      <c r="B52859" t="s">
        <v>49773</v>
      </c>
    </row>
    <row r="52860" spans="1:2">
      <c r="A52860" s="1">
        <v>2080100566932</v>
      </c>
      <c r="B52860" t="s">
        <v>49774</v>
      </c>
    </row>
    <row r="52861" spans="1:2">
      <c r="A52861" s="1">
        <v>2080100566949</v>
      </c>
      <c r="B52861" t="s">
        <v>49775</v>
      </c>
    </row>
    <row r="52862" spans="1:2">
      <c r="A52862" s="1">
        <v>2080100566956</v>
      </c>
      <c r="B52862" t="s">
        <v>49776</v>
      </c>
    </row>
    <row r="52863" spans="1:2">
      <c r="A52863" s="1">
        <v>2080100566963</v>
      </c>
      <c r="B52863" t="s">
        <v>49777</v>
      </c>
    </row>
    <row r="52864" spans="1:2">
      <c r="A52864" s="1">
        <v>2080100566970</v>
      </c>
      <c r="B52864" t="s">
        <v>49778</v>
      </c>
    </row>
    <row r="52865" spans="1:2">
      <c r="A52865" s="1">
        <v>2080100566987</v>
      </c>
      <c r="B52865" t="s">
        <v>49779</v>
      </c>
    </row>
    <row r="52866" spans="1:2">
      <c r="A52866" s="1">
        <v>2080100566994</v>
      </c>
      <c r="B52866" t="s">
        <v>49780</v>
      </c>
    </row>
    <row r="52867" spans="1:2">
      <c r="A52867" s="1">
        <v>2080100567007</v>
      </c>
      <c r="B52867" t="s">
        <v>49781</v>
      </c>
    </row>
    <row r="52868" spans="1:2">
      <c r="A52868" s="1">
        <v>2080100567014</v>
      </c>
      <c r="B52868" t="s">
        <v>49782</v>
      </c>
    </row>
    <row r="52869" spans="1:2">
      <c r="A52869" s="1">
        <v>2080100567267</v>
      </c>
      <c r="B52869" t="s">
        <v>49783</v>
      </c>
    </row>
    <row r="52870" spans="1:2">
      <c r="A52870" s="1">
        <v>2080100567274</v>
      </c>
      <c r="B52870" t="s">
        <v>49784</v>
      </c>
    </row>
    <row r="52871" spans="1:2">
      <c r="A52871" s="1">
        <v>2080100567304</v>
      </c>
      <c r="B52871" t="s">
        <v>49785</v>
      </c>
    </row>
    <row r="52872" spans="1:2">
      <c r="A52872" s="1">
        <v>2080100567328</v>
      </c>
      <c r="B52872" t="s">
        <v>49786</v>
      </c>
    </row>
    <row r="52873" spans="1:2">
      <c r="A52873" s="1">
        <v>2080100567335</v>
      </c>
      <c r="B52873" t="s">
        <v>49787</v>
      </c>
    </row>
    <row r="52874" spans="1:2">
      <c r="A52874" s="1">
        <v>2080100567557</v>
      </c>
      <c r="B52874" t="s">
        <v>49788</v>
      </c>
    </row>
    <row r="52875" spans="1:2">
      <c r="A52875" s="1">
        <v>2080100568271</v>
      </c>
      <c r="B52875" t="s">
        <v>49789</v>
      </c>
    </row>
    <row r="52876" spans="1:2">
      <c r="A52876" s="1">
        <v>2080100568288</v>
      </c>
      <c r="B52876" t="s">
        <v>49790</v>
      </c>
    </row>
    <row r="52877" spans="1:2">
      <c r="A52877" s="1">
        <v>2080100568417</v>
      </c>
      <c r="B52877" t="s">
        <v>49791</v>
      </c>
    </row>
    <row r="52878" spans="1:2">
      <c r="A52878" s="1">
        <v>2080100568424</v>
      </c>
      <c r="B52878" t="s">
        <v>49792</v>
      </c>
    </row>
    <row r="52879" spans="1:2">
      <c r="A52879" s="1">
        <v>2080100568431</v>
      </c>
      <c r="B52879" t="s">
        <v>49793</v>
      </c>
    </row>
    <row r="52880" spans="1:2">
      <c r="A52880" s="1">
        <v>2080100568448</v>
      </c>
      <c r="B52880" t="s">
        <v>49794</v>
      </c>
    </row>
    <row r="52881" spans="1:2">
      <c r="A52881" s="1">
        <v>2080100568455</v>
      </c>
      <c r="B52881" t="s">
        <v>49795</v>
      </c>
    </row>
    <row r="52882" spans="1:2">
      <c r="A52882" s="1">
        <v>2080100568462</v>
      </c>
      <c r="B52882" t="s">
        <v>49796</v>
      </c>
    </row>
    <row r="52883" spans="1:2">
      <c r="A52883" s="1">
        <v>2080100568486</v>
      </c>
      <c r="B52883" t="s">
        <v>49797</v>
      </c>
    </row>
    <row r="52884" spans="1:2">
      <c r="A52884" s="1">
        <v>2080100568493</v>
      </c>
      <c r="B52884" t="s">
        <v>49798</v>
      </c>
    </row>
    <row r="52885" spans="1:2">
      <c r="A52885" s="1">
        <v>2080100568509</v>
      </c>
      <c r="B52885" t="s">
        <v>49799</v>
      </c>
    </row>
    <row r="52886" spans="1:2">
      <c r="A52886" s="1">
        <v>2080100568523</v>
      </c>
      <c r="B52886" t="s">
        <v>49800</v>
      </c>
    </row>
    <row r="52887" spans="1:2">
      <c r="A52887" s="1">
        <v>2080100568554</v>
      </c>
      <c r="B52887" t="s">
        <v>49801</v>
      </c>
    </row>
    <row r="52888" spans="1:2">
      <c r="A52888" s="1">
        <v>2080100568578</v>
      </c>
      <c r="B52888" t="s">
        <v>49802</v>
      </c>
    </row>
    <row r="52889" spans="1:2">
      <c r="A52889" s="1">
        <v>2080100568592</v>
      </c>
      <c r="B52889" t="s">
        <v>49803</v>
      </c>
    </row>
    <row r="52890" spans="1:2">
      <c r="A52890" s="1">
        <v>2080100568608</v>
      </c>
      <c r="B52890" t="s">
        <v>49804</v>
      </c>
    </row>
    <row r="52891" spans="1:2">
      <c r="A52891" s="1">
        <v>2080100568615</v>
      </c>
      <c r="B52891" t="s">
        <v>49805</v>
      </c>
    </row>
    <row r="52892" spans="1:2">
      <c r="A52892" s="1">
        <v>2080100568639</v>
      </c>
      <c r="B52892" t="s">
        <v>49806</v>
      </c>
    </row>
    <row r="52893" spans="1:2">
      <c r="A52893" s="1">
        <v>2080100568646</v>
      </c>
      <c r="B52893" t="s">
        <v>49807</v>
      </c>
    </row>
    <row r="52894" spans="1:2">
      <c r="A52894" s="1">
        <v>2080100568707</v>
      </c>
      <c r="B52894" t="s">
        <v>49808</v>
      </c>
    </row>
    <row r="52895" spans="1:2">
      <c r="A52895" s="1">
        <v>2080100568714</v>
      </c>
      <c r="B52895" t="s">
        <v>49809</v>
      </c>
    </row>
    <row r="52896" spans="1:2">
      <c r="A52896" s="1">
        <v>2080100568721</v>
      </c>
      <c r="B52896" t="s">
        <v>49810</v>
      </c>
    </row>
    <row r="52897" spans="1:2">
      <c r="A52897" s="1">
        <v>2080100568738</v>
      </c>
      <c r="B52897" t="s">
        <v>49811</v>
      </c>
    </row>
    <row r="52898" spans="1:2">
      <c r="A52898" s="1">
        <v>2080100568745</v>
      </c>
      <c r="B52898" t="s">
        <v>49812</v>
      </c>
    </row>
    <row r="52899" spans="1:2">
      <c r="A52899" s="1">
        <v>2080100568752</v>
      </c>
      <c r="B52899" t="s">
        <v>49813</v>
      </c>
    </row>
    <row r="52900" spans="1:2">
      <c r="A52900" s="1">
        <v>2080100568769</v>
      </c>
      <c r="B52900" t="s">
        <v>49814</v>
      </c>
    </row>
    <row r="52901" spans="1:2">
      <c r="A52901" s="1">
        <v>2080100568776</v>
      </c>
      <c r="B52901" t="s">
        <v>49815</v>
      </c>
    </row>
    <row r="52902" spans="1:2">
      <c r="A52902" s="1">
        <v>2080100568783</v>
      </c>
      <c r="B52902" t="s">
        <v>49816</v>
      </c>
    </row>
    <row r="52903" spans="1:2">
      <c r="A52903" s="1">
        <v>2080100568790</v>
      </c>
      <c r="B52903" t="s">
        <v>49817</v>
      </c>
    </row>
    <row r="52904" spans="1:2">
      <c r="A52904" s="1">
        <v>2080100568806</v>
      </c>
      <c r="B52904" t="s">
        <v>49818</v>
      </c>
    </row>
    <row r="52905" spans="1:2">
      <c r="A52905" s="1">
        <v>2080100568813</v>
      </c>
      <c r="B52905" t="s">
        <v>49819</v>
      </c>
    </row>
    <row r="52906" spans="1:2">
      <c r="A52906" s="1">
        <v>2080100568820</v>
      </c>
      <c r="B52906" t="s">
        <v>49820</v>
      </c>
    </row>
    <row r="52907" spans="1:2">
      <c r="A52907" s="1">
        <v>2080100568844</v>
      </c>
      <c r="B52907" t="s">
        <v>49821</v>
      </c>
    </row>
    <row r="52908" spans="1:2">
      <c r="A52908" s="1">
        <v>2080100568851</v>
      </c>
      <c r="B52908" t="s">
        <v>49822</v>
      </c>
    </row>
    <row r="52909" spans="1:2">
      <c r="A52909" s="1">
        <v>2080100568868</v>
      </c>
      <c r="B52909" t="s">
        <v>49823</v>
      </c>
    </row>
    <row r="52910" spans="1:2">
      <c r="A52910" s="1">
        <v>2080100568875</v>
      </c>
      <c r="B52910" t="s">
        <v>49824</v>
      </c>
    </row>
    <row r="52911" spans="1:2">
      <c r="A52911" s="1">
        <v>2080100568882</v>
      </c>
      <c r="B52911" t="s">
        <v>49825</v>
      </c>
    </row>
    <row r="52912" spans="1:2">
      <c r="A52912" s="1">
        <v>2080100568899</v>
      </c>
      <c r="B52912" t="s">
        <v>49826</v>
      </c>
    </row>
    <row r="52913" spans="1:2">
      <c r="A52913" s="1">
        <v>2080100568905</v>
      </c>
      <c r="B52913" t="s">
        <v>49827</v>
      </c>
    </row>
    <row r="52914" spans="1:2">
      <c r="A52914" s="1">
        <v>2080100568912</v>
      </c>
      <c r="B52914" t="s">
        <v>49828</v>
      </c>
    </row>
    <row r="52915" spans="1:2">
      <c r="A52915" s="1">
        <v>2080100568929</v>
      </c>
      <c r="B52915" t="s">
        <v>49829</v>
      </c>
    </row>
    <row r="52916" spans="1:2">
      <c r="A52916" s="1">
        <v>2080100568950</v>
      </c>
      <c r="B52916" t="s">
        <v>49830</v>
      </c>
    </row>
    <row r="52917" spans="1:2">
      <c r="A52917" s="1">
        <v>2080100568967</v>
      </c>
      <c r="B52917" t="s">
        <v>49831</v>
      </c>
    </row>
    <row r="52918" spans="1:2">
      <c r="A52918" s="1">
        <v>2080100568981</v>
      </c>
      <c r="B52918" t="s">
        <v>49832</v>
      </c>
    </row>
    <row r="52919" spans="1:2">
      <c r="A52919" s="1">
        <v>2080100568998</v>
      </c>
      <c r="B52919" t="s">
        <v>49833</v>
      </c>
    </row>
    <row r="52920" spans="1:2">
      <c r="A52920" s="1">
        <v>2080100569001</v>
      </c>
      <c r="B52920" t="s">
        <v>49834</v>
      </c>
    </row>
    <row r="52921" spans="1:2">
      <c r="A52921" s="1">
        <v>2080100569018</v>
      </c>
      <c r="B52921" t="s">
        <v>49835</v>
      </c>
    </row>
    <row r="52922" spans="1:2">
      <c r="A52922" s="1">
        <v>2080100569025</v>
      </c>
      <c r="B52922" t="s">
        <v>49836</v>
      </c>
    </row>
    <row r="52923" spans="1:2">
      <c r="A52923" s="1">
        <v>2080100569032</v>
      </c>
      <c r="B52923" t="s">
        <v>49837</v>
      </c>
    </row>
    <row r="52924" spans="1:2">
      <c r="A52924" s="1">
        <v>2080100569049</v>
      </c>
      <c r="B52924" t="s">
        <v>49838</v>
      </c>
    </row>
    <row r="52925" spans="1:2">
      <c r="A52925" s="1">
        <v>2080100569056</v>
      </c>
      <c r="B52925" t="s">
        <v>49839</v>
      </c>
    </row>
    <row r="52926" spans="1:2">
      <c r="A52926" s="1">
        <v>2080100569063</v>
      </c>
      <c r="B52926" t="s">
        <v>49840</v>
      </c>
    </row>
    <row r="52927" spans="1:2">
      <c r="A52927" s="1">
        <v>2080100569070</v>
      </c>
      <c r="B52927" t="s">
        <v>49841</v>
      </c>
    </row>
    <row r="52928" spans="1:2">
      <c r="A52928" s="1">
        <v>2080100569087</v>
      </c>
      <c r="B52928" t="s">
        <v>49842</v>
      </c>
    </row>
    <row r="52929" spans="1:2">
      <c r="A52929" s="1">
        <v>2080100569094</v>
      </c>
      <c r="B52929" t="s">
        <v>49843</v>
      </c>
    </row>
    <row r="52930" spans="1:2">
      <c r="A52930" s="1">
        <v>2080100569100</v>
      </c>
      <c r="B52930" t="s">
        <v>49844</v>
      </c>
    </row>
    <row r="52931" spans="1:2">
      <c r="A52931" s="1">
        <v>2080100569117</v>
      </c>
      <c r="B52931" t="s">
        <v>49845</v>
      </c>
    </row>
    <row r="52932" spans="1:2">
      <c r="A52932" s="1">
        <v>2080100569124</v>
      </c>
      <c r="B52932" t="s">
        <v>49846</v>
      </c>
    </row>
    <row r="52933" spans="1:2">
      <c r="A52933" s="1">
        <v>2080100569131</v>
      </c>
      <c r="B52933" t="s">
        <v>49847</v>
      </c>
    </row>
    <row r="52934" spans="1:2">
      <c r="A52934" s="1">
        <v>2080100569148</v>
      </c>
      <c r="B52934" t="s">
        <v>49848</v>
      </c>
    </row>
    <row r="52935" spans="1:2">
      <c r="A52935" s="1">
        <v>2080100569155</v>
      </c>
      <c r="B52935" t="s">
        <v>49849</v>
      </c>
    </row>
    <row r="52936" spans="1:2">
      <c r="A52936" s="1">
        <v>2080100569162</v>
      </c>
      <c r="B52936" t="s">
        <v>49850</v>
      </c>
    </row>
    <row r="52937" spans="1:2">
      <c r="A52937" s="1">
        <v>2080100569179</v>
      </c>
      <c r="B52937" t="s">
        <v>49851</v>
      </c>
    </row>
    <row r="52938" spans="1:2">
      <c r="A52938" s="1">
        <v>2080100569186</v>
      </c>
      <c r="B52938" t="s">
        <v>49852</v>
      </c>
    </row>
    <row r="52939" spans="1:2">
      <c r="A52939" s="1">
        <v>2080100569193</v>
      </c>
      <c r="B52939" t="s">
        <v>49853</v>
      </c>
    </row>
    <row r="52940" spans="1:2">
      <c r="A52940" s="1">
        <v>2080100569209</v>
      </c>
      <c r="B52940" t="s">
        <v>49854</v>
      </c>
    </row>
    <row r="52941" spans="1:2">
      <c r="A52941" s="1">
        <v>2080100569216</v>
      </c>
      <c r="B52941" t="s">
        <v>49855</v>
      </c>
    </row>
    <row r="52942" spans="1:2">
      <c r="A52942" s="1">
        <v>2080100569223</v>
      </c>
      <c r="B52942" t="s">
        <v>49856</v>
      </c>
    </row>
    <row r="52943" spans="1:2">
      <c r="A52943" s="1">
        <v>2080100569230</v>
      </c>
      <c r="B52943" t="s">
        <v>49857</v>
      </c>
    </row>
    <row r="52944" spans="1:2">
      <c r="A52944" s="1">
        <v>2080100569247</v>
      </c>
      <c r="B52944" t="s">
        <v>49858</v>
      </c>
    </row>
    <row r="52945" spans="1:2">
      <c r="A52945" s="1">
        <v>2080100569254</v>
      </c>
      <c r="B52945" t="s">
        <v>49859</v>
      </c>
    </row>
    <row r="52946" spans="1:2">
      <c r="A52946" s="1">
        <v>2080100569261</v>
      </c>
      <c r="B52946" t="s">
        <v>49860</v>
      </c>
    </row>
    <row r="52947" spans="1:2">
      <c r="A52947" s="1">
        <v>2080100569278</v>
      </c>
      <c r="B52947" t="s">
        <v>49861</v>
      </c>
    </row>
    <row r="52948" spans="1:2">
      <c r="A52948" s="1">
        <v>2080100569285</v>
      </c>
      <c r="B52948" t="s">
        <v>49862</v>
      </c>
    </row>
    <row r="52949" spans="1:2">
      <c r="A52949" s="1">
        <v>2080100569292</v>
      </c>
      <c r="B52949" t="s">
        <v>49863</v>
      </c>
    </row>
    <row r="52950" spans="1:2">
      <c r="A52950" s="1">
        <v>2080100569308</v>
      </c>
      <c r="B52950" t="s">
        <v>49864</v>
      </c>
    </row>
    <row r="52951" spans="1:2">
      <c r="A52951" s="1">
        <v>2080100569315</v>
      </c>
      <c r="B52951" t="s">
        <v>49865</v>
      </c>
    </row>
    <row r="52952" spans="1:2">
      <c r="A52952" s="1">
        <v>2080100569322</v>
      </c>
      <c r="B52952" t="s">
        <v>49866</v>
      </c>
    </row>
    <row r="52953" spans="1:2">
      <c r="A52953" s="1">
        <v>2080100569339</v>
      </c>
      <c r="B52953" t="s">
        <v>49867</v>
      </c>
    </row>
    <row r="52954" spans="1:2">
      <c r="A52954" s="1">
        <v>2080100569346</v>
      </c>
      <c r="B52954" t="s">
        <v>49868</v>
      </c>
    </row>
    <row r="52955" spans="1:2">
      <c r="A52955" s="1">
        <v>2080100569353</v>
      </c>
      <c r="B52955" t="s">
        <v>49869</v>
      </c>
    </row>
    <row r="52956" spans="1:2">
      <c r="A52956" s="1">
        <v>2080100569360</v>
      </c>
      <c r="B52956" t="s">
        <v>49870</v>
      </c>
    </row>
    <row r="52957" spans="1:2">
      <c r="A52957" s="1">
        <v>2080100569377</v>
      </c>
      <c r="B52957" t="s">
        <v>49871</v>
      </c>
    </row>
    <row r="52958" spans="1:2">
      <c r="A52958" s="1">
        <v>2080100569384</v>
      </c>
      <c r="B52958" t="s">
        <v>49872</v>
      </c>
    </row>
    <row r="52959" spans="1:2">
      <c r="A52959" s="1">
        <v>2080100569391</v>
      </c>
      <c r="B52959" t="s">
        <v>49873</v>
      </c>
    </row>
    <row r="52960" spans="1:2">
      <c r="A52960" s="1">
        <v>2080100569414</v>
      </c>
      <c r="B52960" t="s">
        <v>49874</v>
      </c>
    </row>
    <row r="52961" spans="1:2">
      <c r="A52961" s="1">
        <v>2080100569421</v>
      </c>
      <c r="B52961" t="s">
        <v>49875</v>
      </c>
    </row>
    <row r="52962" spans="1:2">
      <c r="A52962" s="1">
        <v>2080100569438</v>
      </c>
      <c r="B52962" t="s">
        <v>49876</v>
      </c>
    </row>
    <row r="52963" spans="1:2">
      <c r="A52963" s="1">
        <v>2080100569445</v>
      </c>
      <c r="B52963" t="s">
        <v>49877</v>
      </c>
    </row>
    <row r="52964" spans="1:2">
      <c r="A52964" s="1">
        <v>2080100569452</v>
      </c>
      <c r="B52964" t="s">
        <v>49878</v>
      </c>
    </row>
    <row r="52965" spans="1:2">
      <c r="A52965" s="1">
        <v>2080100569469</v>
      </c>
      <c r="B52965" t="s">
        <v>49879</v>
      </c>
    </row>
    <row r="52966" spans="1:2">
      <c r="A52966" s="1">
        <v>2080100569476</v>
      </c>
      <c r="B52966" t="s">
        <v>49880</v>
      </c>
    </row>
    <row r="52967" spans="1:2">
      <c r="A52967" s="1">
        <v>2080100569483</v>
      </c>
      <c r="B52967" t="s">
        <v>49881</v>
      </c>
    </row>
    <row r="52968" spans="1:2">
      <c r="A52968" s="1">
        <v>2080100569490</v>
      </c>
      <c r="B52968" t="s">
        <v>49882</v>
      </c>
    </row>
    <row r="52969" spans="1:2">
      <c r="A52969" s="1">
        <v>2080100569575</v>
      </c>
      <c r="B52969" t="s">
        <v>49883</v>
      </c>
    </row>
    <row r="52970" spans="1:2">
      <c r="A52970" s="1">
        <v>2080100569728</v>
      </c>
      <c r="B52970" t="s">
        <v>49884</v>
      </c>
    </row>
    <row r="52971" spans="1:2">
      <c r="A52971" s="1">
        <v>2080100569735</v>
      </c>
      <c r="B52971" t="s">
        <v>49885</v>
      </c>
    </row>
    <row r="52972" spans="1:2">
      <c r="A52972" s="1">
        <v>2080100569742</v>
      </c>
      <c r="B52972" t="s">
        <v>49886</v>
      </c>
    </row>
    <row r="52973" spans="1:2">
      <c r="A52973" s="1">
        <v>2080100570069</v>
      </c>
      <c r="B52973" t="s">
        <v>49887</v>
      </c>
    </row>
    <row r="52974" spans="1:2">
      <c r="A52974" s="1">
        <v>2080100570298</v>
      </c>
      <c r="B52974" t="s">
        <v>49888</v>
      </c>
    </row>
    <row r="52975" spans="1:2">
      <c r="A52975" s="1">
        <v>2080100570304</v>
      </c>
      <c r="B52975" t="s">
        <v>49889</v>
      </c>
    </row>
    <row r="52976" spans="1:2">
      <c r="A52976" s="1">
        <v>2080100570311</v>
      </c>
      <c r="B52976" t="s">
        <v>49890</v>
      </c>
    </row>
    <row r="52977" spans="1:2">
      <c r="A52977" s="1">
        <v>2080100570328</v>
      </c>
      <c r="B52977" t="s">
        <v>49891</v>
      </c>
    </row>
    <row r="52978" spans="1:2">
      <c r="A52978" s="1">
        <v>2080100570335</v>
      </c>
      <c r="B52978" t="s">
        <v>49892</v>
      </c>
    </row>
    <row r="52979" spans="1:2">
      <c r="A52979" s="1">
        <v>2080100570342</v>
      </c>
      <c r="B52979" t="s">
        <v>49893</v>
      </c>
    </row>
    <row r="52980" spans="1:2">
      <c r="A52980" s="1">
        <v>2080100570359</v>
      </c>
      <c r="B52980" t="s">
        <v>49894</v>
      </c>
    </row>
    <row r="52981" spans="1:2">
      <c r="A52981" s="1">
        <v>2080100570397</v>
      </c>
      <c r="B52981" t="s">
        <v>49895</v>
      </c>
    </row>
    <row r="52982" spans="1:2">
      <c r="A52982" s="1">
        <v>2080100570403</v>
      </c>
      <c r="B52982" t="s">
        <v>49896</v>
      </c>
    </row>
    <row r="52983" spans="1:2">
      <c r="A52983" s="1">
        <v>2080100570410</v>
      </c>
      <c r="B52983" t="s">
        <v>49897</v>
      </c>
    </row>
    <row r="52984" spans="1:2">
      <c r="A52984" s="1">
        <v>2080100570427</v>
      </c>
      <c r="B52984" t="s">
        <v>49898</v>
      </c>
    </row>
    <row r="52985" spans="1:2">
      <c r="A52985" s="1">
        <v>2080100570434</v>
      </c>
      <c r="B52985" t="s">
        <v>49899</v>
      </c>
    </row>
    <row r="52986" spans="1:2">
      <c r="A52986" s="1">
        <v>2080100570441</v>
      </c>
      <c r="B52986" t="s">
        <v>49900</v>
      </c>
    </row>
    <row r="52987" spans="1:2">
      <c r="A52987" s="1">
        <v>2080100570458</v>
      </c>
      <c r="B52987" t="s">
        <v>49901</v>
      </c>
    </row>
    <row r="52988" spans="1:2">
      <c r="A52988" s="1">
        <v>2080100570465</v>
      </c>
      <c r="B52988" t="s">
        <v>49902</v>
      </c>
    </row>
    <row r="52989" spans="1:2">
      <c r="A52989" s="1">
        <v>2080100570472</v>
      </c>
      <c r="B52989" t="s">
        <v>49903</v>
      </c>
    </row>
    <row r="52990" spans="1:2">
      <c r="A52990" s="1">
        <v>2080100570489</v>
      </c>
      <c r="B52990" t="s">
        <v>49904</v>
      </c>
    </row>
    <row r="52991" spans="1:2">
      <c r="A52991" s="1">
        <v>2080100570496</v>
      </c>
      <c r="B52991" t="s">
        <v>49905</v>
      </c>
    </row>
    <row r="52992" spans="1:2">
      <c r="A52992" s="1">
        <v>2080100570502</v>
      </c>
      <c r="B52992" t="s">
        <v>49906</v>
      </c>
    </row>
    <row r="52993" spans="1:2">
      <c r="A52993" s="1">
        <v>2080100570519</v>
      </c>
      <c r="B52993" t="s">
        <v>49907</v>
      </c>
    </row>
    <row r="52994" spans="1:2">
      <c r="A52994" s="1">
        <v>2080100570526</v>
      </c>
      <c r="B52994" t="s">
        <v>49908</v>
      </c>
    </row>
    <row r="52995" spans="1:2">
      <c r="A52995" s="1">
        <v>2080100570533</v>
      </c>
      <c r="B52995" t="s">
        <v>49909</v>
      </c>
    </row>
    <row r="52996" spans="1:2">
      <c r="A52996" s="1">
        <v>2080100570540</v>
      </c>
      <c r="B52996" t="s">
        <v>49910</v>
      </c>
    </row>
    <row r="52997" spans="1:2">
      <c r="A52997" s="1">
        <v>2080100570557</v>
      </c>
      <c r="B52997" t="s">
        <v>49911</v>
      </c>
    </row>
    <row r="52998" spans="1:2">
      <c r="A52998" s="1">
        <v>2080100570564</v>
      </c>
      <c r="B52998" t="s">
        <v>49912</v>
      </c>
    </row>
    <row r="52999" spans="1:2">
      <c r="A52999" s="1">
        <v>2080100570571</v>
      </c>
      <c r="B52999" t="s">
        <v>49913</v>
      </c>
    </row>
    <row r="53000" spans="1:2">
      <c r="A53000" s="1">
        <v>2080100570588</v>
      </c>
      <c r="B53000" t="s">
        <v>49914</v>
      </c>
    </row>
    <row r="53001" spans="1:2">
      <c r="A53001" s="1">
        <v>2080100570595</v>
      </c>
      <c r="B53001" t="s">
        <v>49915</v>
      </c>
    </row>
    <row r="53002" spans="1:2">
      <c r="A53002" s="1">
        <v>2080100570601</v>
      </c>
      <c r="B53002" t="s">
        <v>49916</v>
      </c>
    </row>
    <row r="53003" spans="1:2">
      <c r="A53003" s="1">
        <v>2080100570618</v>
      </c>
      <c r="B53003" t="s">
        <v>49917</v>
      </c>
    </row>
    <row r="53004" spans="1:2">
      <c r="A53004" s="1">
        <v>2080100570625</v>
      </c>
      <c r="B53004" t="s">
        <v>49918</v>
      </c>
    </row>
    <row r="53005" spans="1:2">
      <c r="A53005" s="1">
        <v>2080100570632</v>
      </c>
      <c r="B53005" t="s">
        <v>49919</v>
      </c>
    </row>
    <row r="53006" spans="1:2">
      <c r="A53006" s="1">
        <v>2080100570649</v>
      </c>
      <c r="B53006" t="s">
        <v>49920</v>
      </c>
    </row>
    <row r="53007" spans="1:2">
      <c r="A53007" s="1">
        <v>2080100570656</v>
      </c>
      <c r="B53007" t="s">
        <v>49921</v>
      </c>
    </row>
    <row r="53008" spans="1:2">
      <c r="A53008" s="1">
        <v>2080100570663</v>
      </c>
      <c r="B53008" t="s">
        <v>49922</v>
      </c>
    </row>
    <row r="53009" spans="1:2">
      <c r="A53009" s="1">
        <v>2080100570670</v>
      </c>
      <c r="B53009" t="s">
        <v>49923</v>
      </c>
    </row>
    <row r="53010" spans="1:2">
      <c r="A53010" s="1">
        <v>2080100570687</v>
      </c>
      <c r="B53010" t="s">
        <v>49924</v>
      </c>
    </row>
    <row r="53011" spans="1:2">
      <c r="A53011" s="1">
        <v>2080100570700</v>
      </c>
      <c r="B53011" t="s">
        <v>49925</v>
      </c>
    </row>
    <row r="53012" spans="1:2">
      <c r="A53012" s="1">
        <v>2080100570748</v>
      </c>
      <c r="B53012" t="s">
        <v>49926</v>
      </c>
    </row>
    <row r="53013" spans="1:2">
      <c r="A53013" s="1">
        <v>2080100570816</v>
      </c>
      <c r="B53013" t="s">
        <v>49927</v>
      </c>
    </row>
    <row r="53014" spans="1:2">
      <c r="A53014" s="1">
        <v>2080100570847</v>
      </c>
      <c r="B53014" t="s">
        <v>49928</v>
      </c>
    </row>
    <row r="53015" spans="1:2">
      <c r="A53015" s="1">
        <v>2080100571622</v>
      </c>
      <c r="B53015" t="s">
        <v>49929</v>
      </c>
    </row>
    <row r="53016" spans="1:2">
      <c r="A53016" s="1">
        <v>2080100571639</v>
      </c>
      <c r="B53016" t="s">
        <v>49930</v>
      </c>
    </row>
    <row r="53017" spans="1:2">
      <c r="A53017" s="1">
        <v>2080100571646</v>
      </c>
      <c r="B53017" t="s">
        <v>49931</v>
      </c>
    </row>
    <row r="53018" spans="1:2">
      <c r="A53018" s="1">
        <v>2080100571653</v>
      </c>
      <c r="B53018" t="s">
        <v>49932</v>
      </c>
    </row>
    <row r="53019" spans="1:2">
      <c r="A53019" s="1">
        <v>2080100571660</v>
      </c>
      <c r="B53019" t="s">
        <v>49933</v>
      </c>
    </row>
    <row r="53020" spans="1:2">
      <c r="A53020" s="1">
        <v>2080100571677</v>
      </c>
      <c r="B53020" t="s">
        <v>49934</v>
      </c>
    </row>
    <row r="53021" spans="1:2">
      <c r="A53021" s="1">
        <v>2080100571684</v>
      </c>
      <c r="B53021" t="s">
        <v>49935</v>
      </c>
    </row>
    <row r="53022" spans="1:2">
      <c r="A53022" s="1">
        <v>2080100572193</v>
      </c>
      <c r="B53022" t="s">
        <v>49936</v>
      </c>
    </row>
    <row r="53023" spans="1:2">
      <c r="A53023" s="1">
        <v>2080100572209</v>
      </c>
      <c r="B53023" t="s">
        <v>49937</v>
      </c>
    </row>
    <row r="53024" spans="1:2">
      <c r="A53024" s="1">
        <v>2080100572223</v>
      </c>
      <c r="B53024" t="s">
        <v>49938</v>
      </c>
    </row>
    <row r="53025" spans="1:2">
      <c r="A53025" s="1">
        <v>2080100572254</v>
      </c>
      <c r="B53025" t="s">
        <v>49939</v>
      </c>
    </row>
    <row r="53026" spans="1:2">
      <c r="A53026" s="1">
        <v>2080100572261</v>
      </c>
      <c r="B53026" t="s">
        <v>49940</v>
      </c>
    </row>
    <row r="53027" spans="1:2">
      <c r="A53027" s="1">
        <v>2080100572278</v>
      </c>
      <c r="B53027" t="s">
        <v>49941</v>
      </c>
    </row>
    <row r="53028" spans="1:2">
      <c r="A53028" s="1">
        <v>2080100572285</v>
      </c>
      <c r="B53028" t="s">
        <v>49942</v>
      </c>
    </row>
    <row r="53029" spans="1:2">
      <c r="A53029" s="1">
        <v>2080100572292</v>
      </c>
      <c r="B53029" t="s">
        <v>49943</v>
      </c>
    </row>
    <row r="53030" spans="1:2">
      <c r="A53030" s="1">
        <v>2080100572308</v>
      </c>
      <c r="B53030" t="s">
        <v>49944</v>
      </c>
    </row>
    <row r="53031" spans="1:2">
      <c r="A53031" s="1">
        <v>2080100572315</v>
      </c>
      <c r="B53031" t="s">
        <v>49945</v>
      </c>
    </row>
    <row r="53032" spans="1:2">
      <c r="A53032" s="1">
        <v>2080100572322</v>
      </c>
      <c r="B53032" t="s">
        <v>49946</v>
      </c>
    </row>
    <row r="53033" spans="1:2">
      <c r="A53033" s="1">
        <v>2080100572346</v>
      </c>
      <c r="B53033" t="s">
        <v>49947</v>
      </c>
    </row>
    <row r="53034" spans="1:2">
      <c r="A53034" s="1">
        <v>2080100572353</v>
      </c>
      <c r="B53034" t="s">
        <v>49948</v>
      </c>
    </row>
    <row r="53035" spans="1:2">
      <c r="A53035" s="1">
        <v>2080100572377</v>
      </c>
      <c r="B53035" t="s">
        <v>49949</v>
      </c>
    </row>
    <row r="53036" spans="1:2">
      <c r="A53036" s="1">
        <v>2080100572384</v>
      </c>
      <c r="B53036" t="s">
        <v>49950</v>
      </c>
    </row>
    <row r="53037" spans="1:2">
      <c r="A53037" s="1">
        <v>2080100572506</v>
      </c>
      <c r="B53037" t="s">
        <v>49951</v>
      </c>
    </row>
    <row r="53038" spans="1:2">
      <c r="A53038" s="1">
        <v>2080100572513</v>
      </c>
      <c r="B53038" t="s">
        <v>49952</v>
      </c>
    </row>
    <row r="53039" spans="1:2">
      <c r="A53039" s="1">
        <v>2080100572520</v>
      </c>
      <c r="B53039" t="s">
        <v>49953</v>
      </c>
    </row>
    <row r="53040" spans="1:2">
      <c r="A53040" s="1">
        <v>2080100572537</v>
      </c>
      <c r="B53040" t="s">
        <v>49954</v>
      </c>
    </row>
    <row r="53041" spans="1:2">
      <c r="A53041" s="1">
        <v>2080100572575</v>
      </c>
      <c r="B53041" t="s">
        <v>49955</v>
      </c>
    </row>
    <row r="53042" spans="1:2">
      <c r="A53042" s="1">
        <v>2080100572582</v>
      </c>
      <c r="B53042" t="s">
        <v>49956</v>
      </c>
    </row>
    <row r="53043" spans="1:2">
      <c r="A53043" s="1">
        <v>2080100572599</v>
      </c>
      <c r="B53043" t="s">
        <v>49957</v>
      </c>
    </row>
    <row r="53044" spans="1:2">
      <c r="A53044" s="1">
        <v>2080100572605</v>
      </c>
      <c r="B53044" t="s">
        <v>49958</v>
      </c>
    </row>
    <row r="53045" spans="1:2">
      <c r="A53045" s="1">
        <v>2080100572612</v>
      </c>
      <c r="B53045" t="s">
        <v>49959</v>
      </c>
    </row>
    <row r="53046" spans="1:2">
      <c r="A53046" s="1">
        <v>2080100572629</v>
      </c>
      <c r="B53046" t="s">
        <v>49960</v>
      </c>
    </row>
    <row r="53047" spans="1:2">
      <c r="A53047" s="1">
        <v>2080100572636</v>
      </c>
      <c r="B53047" t="s">
        <v>49961</v>
      </c>
    </row>
    <row r="53048" spans="1:2">
      <c r="A53048" s="1">
        <v>2080100572643</v>
      </c>
      <c r="B53048" t="s">
        <v>49962</v>
      </c>
    </row>
    <row r="53049" spans="1:2">
      <c r="A53049" s="1">
        <v>2080100572650</v>
      </c>
      <c r="B53049" t="s">
        <v>49963</v>
      </c>
    </row>
    <row r="53050" spans="1:2">
      <c r="A53050" s="1">
        <v>2080100572667</v>
      </c>
      <c r="B53050" t="s">
        <v>49964</v>
      </c>
    </row>
    <row r="53051" spans="1:2">
      <c r="A53051" s="1">
        <v>2080100572681</v>
      </c>
      <c r="B53051" t="s">
        <v>49965</v>
      </c>
    </row>
    <row r="53052" spans="1:2">
      <c r="A53052" s="1">
        <v>2080100572698</v>
      </c>
      <c r="B53052" t="s">
        <v>49966</v>
      </c>
    </row>
    <row r="53053" spans="1:2">
      <c r="A53053" s="1">
        <v>2080100572711</v>
      </c>
      <c r="B53053" t="s">
        <v>49967</v>
      </c>
    </row>
    <row r="53054" spans="1:2">
      <c r="A53054" s="1">
        <v>2080100572728</v>
      </c>
      <c r="B53054" t="s">
        <v>49968</v>
      </c>
    </row>
    <row r="53055" spans="1:2">
      <c r="A53055" s="1">
        <v>2080100572742</v>
      </c>
      <c r="B53055" t="s">
        <v>49969</v>
      </c>
    </row>
    <row r="53056" spans="1:2">
      <c r="A53056" s="1">
        <v>2080100572766</v>
      </c>
      <c r="B53056" t="s">
        <v>49970</v>
      </c>
    </row>
    <row r="53057" spans="1:2">
      <c r="A53057" s="1">
        <v>2080100572773</v>
      </c>
      <c r="B53057" t="s">
        <v>49971</v>
      </c>
    </row>
    <row r="53058" spans="1:2">
      <c r="A53058" s="1">
        <v>2080100572780</v>
      </c>
      <c r="B53058" t="s">
        <v>49972</v>
      </c>
    </row>
    <row r="53059" spans="1:2">
      <c r="A53059" s="1">
        <v>2080100572797</v>
      </c>
      <c r="B53059" t="s">
        <v>49973</v>
      </c>
    </row>
    <row r="53060" spans="1:2">
      <c r="A53060" s="1">
        <v>2080100572810</v>
      </c>
      <c r="B53060" t="s">
        <v>49974</v>
      </c>
    </row>
    <row r="53061" spans="1:2">
      <c r="A53061" s="1">
        <v>2080100572971</v>
      </c>
      <c r="B53061" t="s">
        <v>49975</v>
      </c>
    </row>
    <row r="53062" spans="1:2">
      <c r="A53062" s="1">
        <v>2080100572988</v>
      </c>
      <c r="B53062" t="s">
        <v>49976</v>
      </c>
    </row>
    <row r="53063" spans="1:2">
      <c r="A53063" s="1">
        <v>2080100573046</v>
      </c>
      <c r="B53063" t="s">
        <v>49977</v>
      </c>
    </row>
    <row r="53064" spans="1:2">
      <c r="A53064" s="1">
        <v>2080100573251</v>
      </c>
      <c r="B53064" t="s">
        <v>49978</v>
      </c>
    </row>
    <row r="53065" spans="1:2">
      <c r="A53065" s="1">
        <v>2080100573268</v>
      </c>
      <c r="B53065" t="s">
        <v>49979</v>
      </c>
    </row>
    <row r="53066" spans="1:2">
      <c r="A53066" s="1">
        <v>2080100573275</v>
      </c>
      <c r="B53066" t="s">
        <v>49980</v>
      </c>
    </row>
    <row r="53067" spans="1:2">
      <c r="A53067" s="1">
        <v>2080100573282</v>
      </c>
      <c r="B53067" t="s">
        <v>49981</v>
      </c>
    </row>
    <row r="53068" spans="1:2">
      <c r="A53068" s="1">
        <v>2080100573299</v>
      </c>
      <c r="B53068" t="s">
        <v>49982</v>
      </c>
    </row>
    <row r="53069" spans="1:2">
      <c r="A53069" s="1">
        <v>2080100573305</v>
      </c>
      <c r="B53069" t="s">
        <v>49983</v>
      </c>
    </row>
    <row r="53070" spans="1:2">
      <c r="A53070" s="1">
        <v>2080100573312</v>
      </c>
      <c r="B53070" t="s">
        <v>49984</v>
      </c>
    </row>
    <row r="53071" spans="1:2">
      <c r="A53071" s="1">
        <v>2080100573336</v>
      </c>
      <c r="B53071" t="s">
        <v>49985</v>
      </c>
    </row>
    <row r="53072" spans="1:2">
      <c r="A53072" s="1">
        <v>2080100573343</v>
      </c>
      <c r="B53072" t="s">
        <v>49986</v>
      </c>
    </row>
    <row r="53073" spans="1:2">
      <c r="A53073" s="1">
        <v>2080100573350</v>
      </c>
      <c r="B53073" t="s">
        <v>49987</v>
      </c>
    </row>
    <row r="53074" spans="1:2">
      <c r="A53074" s="1">
        <v>2080100573374</v>
      </c>
      <c r="B53074" t="s">
        <v>49988</v>
      </c>
    </row>
    <row r="53075" spans="1:2">
      <c r="A53075" s="1">
        <v>2080100573398</v>
      </c>
      <c r="B53075" t="s">
        <v>49989</v>
      </c>
    </row>
    <row r="53076" spans="1:2">
      <c r="A53076" s="1">
        <v>2080100573404</v>
      </c>
      <c r="B53076" t="s">
        <v>49990</v>
      </c>
    </row>
    <row r="53077" spans="1:2">
      <c r="A53077" s="1">
        <v>2080100573411</v>
      </c>
      <c r="B53077" t="s">
        <v>49991</v>
      </c>
    </row>
    <row r="53078" spans="1:2">
      <c r="A53078" s="1">
        <v>2080100573428</v>
      </c>
      <c r="B53078" t="s">
        <v>49992</v>
      </c>
    </row>
    <row r="53079" spans="1:2">
      <c r="A53079" s="1">
        <v>2080100573435</v>
      </c>
      <c r="B53079" t="s">
        <v>49993</v>
      </c>
    </row>
    <row r="53080" spans="1:2">
      <c r="A53080" s="1">
        <v>2080100573459</v>
      </c>
      <c r="B53080" t="s">
        <v>49994</v>
      </c>
    </row>
    <row r="53081" spans="1:2">
      <c r="A53081" s="1">
        <v>2080100573466</v>
      </c>
      <c r="B53081" t="s">
        <v>49995</v>
      </c>
    </row>
    <row r="53082" spans="1:2">
      <c r="A53082" s="1">
        <v>2080100573473</v>
      </c>
      <c r="B53082" t="s">
        <v>49996</v>
      </c>
    </row>
    <row r="53083" spans="1:2">
      <c r="A53083" s="1">
        <v>2080100573480</v>
      </c>
      <c r="B53083" t="s">
        <v>49997</v>
      </c>
    </row>
    <row r="53084" spans="1:2">
      <c r="A53084" s="1">
        <v>2080100573497</v>
      </c>
      <c r="B53084" t="s">
        <v>49998</v>
      </c>
    </row>
    <row r="53085" spans="1:2">
      <c r="A53085" s="1">
        <v>2080100573503</v>
      </c>
      <c r="B53085" t="s">
        <v>49999</v>
      </c>
    </row>
    <row r="53086" spans="1:2">
      <c r="A53086" s="1">
        <v>2080100573510</v>
      </c>
      <c r="B53086" t="s">
        <v>50000</v>
      </c>
    </row>
    <row r="53087" spans="1:2">
      <c r="A53087" s="1">
        <v>2080100573565</v>
      </c>
      <c r="B53087" t="s">
        <v>50001</v>
      </c>
    </row>
    <row r="53088" spans="1:2">
      <c r="A53088" s="1">
        <v>2080100573572</v>
      </c>
      <c r="B53088" t="s">
        <v>50002</v>
      </c>
    </row>
    <row r="53089" spans="1:2">
      <c r="A53089" s="1">
        <v>2080100573589</v>
      </c>
      <c r="B53089" t="s">
        <v>50003</v>
      </c>
    </row>
    <row r="53090" spans="1:2">
      <c r="A53090" s="1">
        <v>2080100573596</v>
      </c>
      <c r="B53090" t="s">
        <v>50004</v>
      </c>
    </row>
    <row r="53091" spans="1:2">
      <c r="A53091" s="1">
        <v>2080100573602</v>
      </c>
      <c r="B53091" t="s">
        <v>50005</v>
      </c>
    </row>
    <row r="53092" spans="1:2">
      <c r="A53092" s="1">
        <v>2080100573619</v>
      </c>
      <c r="B53092" t="s">
        <v>50006</v>
      </c>
    </row>
    <row r="53093" spans="1:2">
      <c r="A53093" s="1">
        <v>2080100573626</v>
      </c>
      <c r="B53093" t="s">
        <v>50007</v>
      </c>
    </row>
    <row r="53094" spans="1:2">
      <c r="A53094" s="1">
        <v>2080100573633</v>
      </c>
      <c r="B53094" t="s">
        <v>50008</v>
      </c>
    </row>
    <row r="53095" spans="1:2">
      <c r="A53095" s="1">
        <v>2080100573657</v>
      </c>
      <c r="B53095" t="s">
        <v>50009</v>
      </c>
    </row>
    <row r="53096" spans="1:2">
      <c r="A53096" s="1">
        <v>2080100573664</v>
      </c>
      <c r="B53096" t="s">
        <v>50010</v>
      </c>
    </row>
    <row r="53097" spans="1:2">
      <c r="A53097" s="1">
        <v>2080100573688</v>
      </c>
      <c r="B53097" t="s">
        <v>50011</v>
      </c>
    </row>
    <row r="53098" spans="1:2">
      <c r="A53098" s="1">
        <v>2080100573695</v>
      </c>
      <c r="B53098" t="s">
        <v>50012</v>
      </c>
    </row>
    <row r="53099" spans="1:2">
      <c r="A53099" s="1">
        <v>2080100573701</v>
      </c>
      <c r="B53099" t="s">
        <v>50013</v>
      </c>
    </row>
    <row r="53100" spans="1:2">
      <c r="A53100" s="1">
        <v>2080100573718</v>
      </c>
      <c r="B53100" t="s">
        <v>50014</v>
      </c>
    </row>
    <row r="53101" spans="1:2">
      <c r="A53101" s="1">
        <v>2080100573725</v>
      </c>
      <c r="B53101" t="s">
        <v>50015</v>
      </c>
    </row>
    <row r="53102" spans="1:2">
      <c r="A53102" s="1">
        <v>2080100573732</v>
      </c>
      <c r="B53102" t="s">
        <v>50016</v>
      </c>
    </row>
    <row r="53103" spans="1:2">
      <c r="A53103" s="1">
        <v>2080100573749</v>
      </c>
      <c r="B53103" t="s">
        <v>50017</v>
      </c>
    </row>
    <row r="53104" spans="1:2">
      <c r="A53104" s="1">
        <v>2080100573756</v>
      </c>
      <c r="B53104" t="s">
        <v>50018</v>
      </c>
    </row>
    <row r="53105" spans="1:2">
      <c r="A53105" s="1">
        <v>2080100573770</v>
      </c>
      <c r="B53105" t="s">
        <v>50019</v>
      </c>
    </row>
    <row r="53106" spans="1:2">
      <c r="A53106" s="1">
        <v>2080100573787</v>
      </c>
      <c r="B53106" t="s">
        <v>50020</v>
      </c>
    </row>
    <row r="53107" spans="1:2">
      <c r="A53107" s="1">
        <v>2080100573800</v>
      </c>
      <c r="B53107" t="s">
        <v>50021</v>
      </c>
    </row>
    <row r="53108" spans="1:2">
      <c r="A53108" s="1">
        <v>2080100573824</v>
      </c>
      <c r="B53108" t="s">
        <v>50022</v>
      </c>
    </row>
    <row r="53109" spans="1:2">
      <c r="A53109" s="1">
        <v>2080100573831</v>
      </c>
      <c r="B53109" t="s">
        <v>50023</v>
      </c>
    </row>
    <row r="53110" spans="1:2">
      <c r="A53110" s="1">
        <v>2080100573848</v>
      </c>
      <c r="B53110" t="s">
        <v>50024</v>
      </c>
    </row>
    <row r="53111" spans="1:2">
      <c r="A53111" s="1">
        <v>2080100573855</v>
      </c>
      <c r="B53111" t="s">
        <v>50025</v>
      </c>
    </row>
    <row r="53112" spans="1:2">
      <c r="A53112" s="1">
        <v>2080100573862</v>
      </c>
      <c r="B53112" t="s">
        <v>50026</v>
      </c>
    </row>
    <row r="53113" spans="1:2">
      <c r="A53113" s="1">
        <v>2080100573879</v>
      </c>
      <c r="B53113" t="s">
        <v>50027</v>
      </c>
    </row>
    <row r="53114" spans="1:2">
      <c r="A53114" s="1">
        <v>2080100573886</v>
      </c>
      <c r="B53114" t="s">
        <v>50028</v>
      </c>
    </row>
    <row r="53115" spans="1:2">
      <c r="A53115" s="1">
        <v>2080100573893</v>
      </c>
      <c r="B53115" t="s">
        <v>50029</v>
      </c>
    </row>
    <row r="53116" spans="1:2">
      <c r="A53116" s="1">
        <v>2080100573909</v>
      </c>
      <c r="B53116" t="s">
        <v>50030</v>
      </c>
    </row>
    <row r="53117" spans="1:2">
      <c r="A53117" s="1">
        <v>2080100573916</v>
      </c>
      <c r="B53117" t="s">
        <v>50031</v>
      </c>
    </row>
    <row r="53118" spans="1:2">
      <c r="A53118" s="1">
        <v>2080100573923</v>
      </c>
      <c r="B53118" t="s">
        <v>50032</v>
      </c>
    </row>
    <row r="53119" spans="1:2">
      <c r="A53119" s="1">
        <v>2080100573930</v>
      </c>
      <c r="B53119" t="s">
        <v>50033</v>
      </c>
    </row>
    <row r="53120" spans="1:2">
      <c r="A53120" s="1">
        <v>2080100573954</v>
      </c>
      <c r="B53120" t="s">
        <v>50034</v>
      </c>
    </row>
    <row r="53121" spans="1:2">
      <c r="A53121" s="1">
        <v>2080100573961</v>
      </c>
      <c r="B53121" t="s">
        <v>50035</v>
      </c>
    </row>
    <row r="53122" spans="1:2">
      <c r="A53122" s="1">
        <v>2080100573978</v>
      </c>
      <c r="B53122" t="s">
        <v>50036</v>
      </c>
    </row>
    <row r="53123" spans="1:2">
      <c r="A53123" s="1">
        <v>2080100573985</v>
      </c>
      <c r="B53123" t="s">
        <v>50037</v>
      </c>
    </row>
    <row r="53124" spans="1:2">
      <c r="A53124" s="1">
        <v>2080100573992</v>
      </c>
      <c r="B53124" t="s">
        <v>50038</v>
      </c>
    </row>
    <row r="53125" spans="1:2">
      <c r="A53125" s="1">
        <v>2080100574005</v>
      </c>
      <c r="B53125" t="s">
        <v>50039</v>
      </c>
    </row>
    <row r="53126" spans="1:2">
      <c r="A53126" s="1">
        <v>2080100574029</v>
      </c>
      <c r="B53126" t="s">
        <v>50040</v>
      </c>
    </row>
    <row r="53127" spans="1:2">
      <c r="A53127" s="1">
        <v>2080100574043</v>
      </c>
      <c r="B53127" t="s">
        <v>50041</v>
      </c>
    </row>
    <row r="53128" spans="1:2">
      <c r="A53128" s="1">
        <v>2080100574050</v>
      </c>
      <c r="B53128" t="s">
        <v>50042</v>
      </c>
    </row>
    <row r="53129" spans="1:2">
      <c r="A53129" s="1">
        <v>2080100574067</v>
      </c>
      <c r="B53129" t="s">
        <v>50043</v>
      </c>
    </row>
    <row r="53130" spans="1:2">
      <c r="A53130" s="1">
        <v>2080100574074</v>
      </c>
      <c r="B53130" t="s">
        <v>50044</v>
      </c>
    </row>
    <row r="53131" spans="1:2">
      <c r="A53131" s="1">
        <v>2080100574081</v>
      </c>
      <c r="B53131" t="s">
        <v>50045</v>
      </c>
    </row>
    <row r="53132" spans="1:2">
      <c r="A53132" s="1">
        <v>2080100574104</v>
      </c>
      <c r="B53132" t="s">
        <v>50046</v>
      </c>
    </row>
    <row r="53133" spans="1:2">
      <c r="A53133" s="1">
        <v>2080100574128</v>
      </c>
      <c r="B53133" t="s">
        <v>50047</v>
      </c>
    </row>
    <row r="53134" spans="1:2">
      <c r="A53134" s="1">
        <v>2080100574135</v>
      </c>
      <c r="B53134" t="s">
        <v>50048</v>
      </c>
    </row>
    <row r="53135" spans="1:2">
      <c r="A53135" s="1">
        <v>2080100574142</v>
      </c>
      <c r="B53135" t="s">
        <v>50049</v>
      </c>
    </row>
    <row r="53136" spans="1:2">
      <c r="A53136" s="1">
        <v>2080100574159</v>
      </c>
      <c r="B53136" t="s">
        <v>50050</v>
      </c>
    </row>
    <row r="53137" spans="1:2">
      <c r="A53137" s="1">
        <v>2080100574166</v>
      </c>
      <c r="B53137" t="s">
        <v>50051</v>
      </c>
    </row>
    <row r="53138" spans="1:2">
      <c r="A53138" s="1">
        <v>2080100574173</v>
      </c>
      <c r="B53138" t="s">
        <v>50052</v>
      </c>
    </row>
    <row r="53139" spans="1:2">
      <c r="A53139" s="1">
        <v>2080100574180</v>
      </c>
      <c r="B53139" t="s">
        <v>50053</v>
      </c>
    </row>
    <row r="53140" spans="1:2">
      <c r="A53140" s="1">
        <v>2080100574197</v>
      </c>
      <c r="B53140" t="s">
        <v>50054</v>
      </c>
    </row>
    <row r="53141" spans="1:2">
      <c r="A53141" s="1">
        <v>2080100574203</v>
      </c>
      <c r="B53141" t="s">
        <v>50055</v>
      </c>
    </row>
    <row r="53142" spans="1:2">
      <c r="A53142" s="1">
        <v>2080100574227</v>
      </c>
      <c r="B53142" t="s">
        <v>50056</v>
      </c>
    </row>
    <row r="53143" spans="1:2">
      <c r="A53143" s="1">
        <v>2080100574234</v>
      </c>
      <c r="B53143" t="s">
        <v>50057</v>
      </c>
    </row>
    <row r="53144" spans="1:2">
      <c r="A53144" s="1">
        <v>2080100574241</v>
      </c>
      <c r="B53144" t="s">
        <v>50058</v>
      </c>
    </row>
    <row r="53145" spans="1:2">
      <c r="A53145" s="1">
        <v>2080100574258</v>
      </c>
      <c r="B53145" t="s">
        <v>50059</v>
      </c>
    </row>
    <row r="53146" spans="1:2">
      <c r="A53146" s="1">
        <v>2080100574418</v>
      </c>
      <c r="B53146" t="s">
        <v>50060</v>
      </c>
    </row>
    <row r="53147" spans="1:2">
      <c r="A53147" s="1">
        <v>2080100574425</v>
      </c>
      <c r="B53147" t="s">
        <v>50061</v>
      </c>
    </row>
    <row r="53148" spans="1:2">
      <c r="A53148" s="1">
        <v>2080100574432</v>
      </c>
      <c r="B53148" t="s">
        <v>50062</v>
      </c>
    </row>
    <row r="53149" spans="1:2">
      <c r="A53149" s="1">
        <v>2080100574449</v>
      </c>
      <c r="B53149" t="s">
        <v>50063</v>
      </c>
    </row>
    <row r="53150" spans="1:2">
      <c r="A53150" s="1">
        <v>2080100574456</v>
      </c>
      <c r="B53150" t="s">
        <v>50064</v>
      </c>
    </row>
    <row r="53151" spans="1:2">
      <c r="A53151" s="1">
        <v>2080100574463</v>
      </c>
      <c r="B53151" t="s">
        <v>50065</v>
      </c>
    </row>
    <row r="53152" spans="1:2">
      <c r="A53152" s="1">
        <v>2080100574470</v>
      </c>
      <c r="B53152" t="s">
        <v>50066</v>
      </c>
    </row>
    <row r="53153" spans="1:2">
      <c r="A53153" s="1">
        <v>2080100574487</v>
      </c>
      <c r="B53153" t="s">
        <v>50067</v>
      </c>
    </row>
    <row r="53154" spans="1:2">
      <c r="A53154" s="1">
        <v>2080100574494</v>
      </c>
      <c r="B53154" t="s">
        <v>50068</v>
      </c>
    </row>
    <row r="53155" spans="1:2">
      <c r="A53155" s="1">
        <v>2080100574500</v>
      </c>
      <c r="B53155" t="s">
        <v>50069</v>
      </c>
    </row>
    <row r="53156" spans="1:2">
      <c r="A53156" s="1">
        <v>2080100574517</v>
      </c>
      <c r="B53156" t="s">
        <v>50070</v>
      </c>
    </row>
    <row r="53157" spans="1:2">
      <c r="A53157" s="1">
        <v>2080100575019</v>
      </c>
      <c r="B53157" t="s">
        <v>50071</v>
      </c>
    </row>
    <row r="53158" spans="1:2">
      <c r="A53158" s="1">
        <v>2080100575026</v>
      </c>
      <c r="B53158" t="s">
        <v>50072</v>
      </c>
    </row>
    <row r="53159" spans="1:2">
      <c r="A53159" s="1">
        <v>2080100575033</v>
      </c>
      <c r="B53159" t="s">
        <v>50073</v>
      </c>
    </row>
    <row r="53160" spans="1:2">
      <c r="A53160" s="1">
        <v>2080100575040</v>
      </c>
      <c r="B53160" t="s">
        <v>50074</v>
      </c>
    </row>
    <row r="53161" spans="1:2">
      <c r="A53161" s="1">
        <v>2080100575057</v>
      </c>
      <c r="B53161" t="s">
        <v>50075</v>
      </c>
    </row>
    <row r="53162" spans="1:2">
      <c r="A53162" s="1">
        <v>2080100575064</v>
      </c>
      <c r="B53162" t="s">
        <v>50076</v>
      </c>
    </row>
    <row r="53163" spans="1:2">
      <c r="A53163" s="1">
        <v>2080100575071</v>
      </c>
      <c r="B53163" t="s">
        <v>50077</v>
      </c>
    </row>
    <row r="53164" spans="1:2">
      <c r="A53164" s="1">
        <v>2080100576214</v>
      </c>
      <c r="B53164" t="s">
        <v>50078</v>
      </c>
    </row>
    <row r="53165" spans="1:2">
      <c r="A53165" s="1">
        <v>2080100576313</v>
      </c>
      <c r="B53165" t="s">
        <v>50079</v>
      </c>
    </row>
    <row r="53166" spans="1:2">
      <c r="A53166" s="1">
        <v>2080100576320</v>
      </c>
      <c r="B53166" t="s">
        <v>50080</v>
      </c>
    </row>
    <row r="53167" spans="1:2">
      <c r="A53167" s="1">
        <v>2080100576337</v>
      </c>
      <c r="B53167" t="s">
        <v>50081</v>
      </c>
    </row>
    <row r="53168" spans="1:2">
      <c r="A53168" s="1">
        <v>2080100576344</v>
      </c>
      <c r="B53168" t="s">
        <v>50082</v>
      </c>
    </row>
    <row r="53169" spans="1:2">
      <c r="A53169" s="1">
        <v>2080100577068</v>
      </c>
      <c r="B53169" t="s">
        <v>50083</v>
      </c>
    </row>
    <row r="53170" spans="1:2">
      <c r="A53170" s="1">
        <v>2080100577075</v>
      </c>
      <c r="B53170" t="s">
        <v>50084</v>
      </c>
    </row>
    <row r="53171" spans="1:2">
      <c r="A53171" s="1">
        <v>2080100577082</v>
      </c>
      <c r="B53171" t="s">
        <v>50085</v>
      </c>
    </row>
    <row r="53172" spans="1:2">
      <c r="A53172" s="1">
        <v>2080100577099</v>
      </c>
      <c r="B53172" t="s">
        <v>50086</v>
      </c>
    </row>
    <row r="53173" spans="1:2">
      <c r="A53173" s="1">
        <v>2080100577105</v>
      </c>
      <c r="B53173" t="s">
        <v>50087</v>
      </c>
    </row>
    <row r="53174" spans="1:2">
      <c r="A53174" s="1">
        <v>2080100577112</v>
      </c>
      <c r="B53174" t="s">
        <v>50088</v>
      </c>
    </row>
    <row r="53175" spans="1:2">
      <c r="A53175" s="1">
        <v>2080100577129</v>
      </c>
      <c r="B53175" t="s">
        <v>50089</v>
      </c>
    </row>
    <row r="53176" spans="1:2">
      <c r="A53176" s="1">
        <v>2080100577136</v>
      </c>
      <c r="B53176" t="s">
        <v>50090</v>
      </c>
    </row>
    <row r="53177" spans="1:2">
      <c r="A53177" s="1">
        <v>2080100577600</v>
      </c>
      <c r="B53177" t="s">
        <v>50091</v>
      </c>
    </row>
    <row r="53178" spans="1:2">
      <c r="A53178" s="1">
        <v>2080100577723</v>
      </c>
      <c r="B53178" t="s">
        <v>50092</v>
      </c>
    </row>
    <row r="53179" spans="1:2">
      <c r="A53179" s="1">
        <v>2080100578331</v>
      </c>
      <c r="B53179" t="s">
        <v>50093</v>
      </c>
    </row>
    <row r="53180" spans="1:2">
      <c r="A53180" s="1">
        <v>2080100578362</v>
      </c>
      <c r="B53180" t="s">
        <v>50094</v>
      </c>
    </row>
    <row r="53181" spans="1:2">
      <c r="A53181" s="1">
        <v>2080100578386</v>
      </c>
      <c r="B53181" t="s">
        <v>50095</v>
      </c>
    </row>
    <row r="53182" spans="1:2">
      <c r="A53182" s="1">
        <v>2080100578393</v>
      </c>
      <c r="B53182" t="s">
        <v>50095</v>
      </c>
    </row>
    <row r="53183" spans="1:2">
      <c r="A53183" s="1">
        <v>2080100578416</v>
      </c>
      <c r="B53183" t="s">
        <v>50096</v>
      </c>
    </row>
    <row r="53184" spans="1:2">
      <c r="A53184" s="1">
        <v>2080100578423</v>
      </c>
      <c r="B53184" t="s">
        <v>50097</v>
      </c>
    </row>
    <row r="53185" spans="1:2">
      <c r="A53185" s="1">
        <v>2080100578447</v>
      </c>
      <c r="B53185" t="s">
        <v>50098</v>
      </c>
    </row>
    <row r="53186" spans="1:2">
      <c r="A53186" s="1">
        <v>2080100578478</v>
      </c>
      <c r="B53186" t="s">
        <v>50099</v>
      </c>
    </row>
    <row r="53187" spans="1:2">
      <c r="A53187" s="1">
        <v>2080100578492</v>
      </c>
      <c r="B53187" t="s">
        <v>50100</v>
      </c>
    </row>
    <row r="53188" spans="1:2">
      <c r="A53188" s="1">
        <v>2080100578515</v>
      </c>
      <c r="B53188" t="s">
        <v>50101</v>
      </c>
    </row>
    <row r="53189" spans="1:2">
      <c r="A53189" s="1">
        <v>2080100578522</v>
      </c>
      <c r="B53189" t="s">
        <v>50102</v>
      </c>
    </row>
    <row r="53190" spans="1:2">
      <c r="A53190" s="1">
        <v>2080100578546</v>
      </c>
      <c r="B53190" t="s">
        <v>50103</v>
      </c>
    </row>
    <row r="53191" spans="1:2">
      <c r="A53191" s="1">
        <v>2080100578553</v>
      </c>
      <c r="B53191" t="s">
        <v>50104</v>
      </c>
    </row>
    <row r="53192" spans="1:2">
      <c r="A53192" s="1">
        <v>2080100578560</v>
      </c>
      <c r="B53192" t="s">
        <v>50105</v>
      </c>
    </row>
    <row r="53193" spans="1:2">
      <c r="A53193" s="1">
        <v>2080100578577</v>
      </c>
      <c r="B53193" t="s">
        <v>50106</v>
      </c>
    </row>
    <row r="53194" spans="1:2">
      <c r="A53194" s="1">
        <v>2080100578584</v>
      </c>
      <c r="B53194" t="s">
        <v>50107</v>
      </c>
    </row>
    <row r="53195" spans="1:2">
      <c r="A53195" s="1">
        <v>2080100579154</v>
      </c>
      <c r="B53195" t="s">
        <v>50108</v>
      </c>
    </row>
    <row r="53196" spans="1:2">
      <c r="A53196" s="1">
        <v>2080100579161</v>
      </c>
      <c r="B53196" t="s">
        <v>50109</v>
      </c>
    </row>
    <row r="53197" spans="1:2">
      <c r="A53197" s="1">
        <v>2080100579178</v>
      </c>
      <c r="B53197" t="s">
        <v>50110</v>
      </c>
    </row>
    <row r="53198" spans="1:2">
      <c r="A53198" s="1">
        <v>2080100579185</v>
      </c>
      <c r="B53198" t="s">
        <v>50111</v>
      </c>
    </row>
    <row r="53199" spans="1:2">
      <c r="A53199" s="1">
        <v>2080100579192</v>
      </c>
      <c r="B53199" t="s">
        <v>50112</v>
      </c>
    </row>
    <row r="53200" spans="1:2">
      <c r="A53200" s="1">
        <v>2080100579208</v>
      </c>
      <c r="B53200" t="s">
        <v>50113</v>
      </c>
    </row>
    <row r="53201" spans="1:2">
      <c r="A53201" s="1">
        <v>2080100579215</v>
      </c>
      <c r="B53201" t="s">
        <v>50114</v>
      </c>
    </row>
    <row r="53202" spans="1:2">
      <c r="A53202" s="1">
        <v>2080100579222</v>
      </c>
      <c r="B53202" t="s">
        <v>50115</v>
      </c>
    </row>
    <row r="53203" spans="1:2">
      <c r="A53203" s="1">
        <v>2080100579239</v>
      </c>
      <c r="B53203" t="s">
        <v>50116</v>
      </c>
    </row>
    <row r="53204" spans="1:2">
      <c r="A53204" s="1">
        <v>2080100579246</v>
      </c>
      <c r="B53204" t="s">
        <v>50117</v>
      </c>
    </row>
    <row r="53205" spans="1:2">
      <c r="A53205" s="1">
        <v>2080100579253</v>
      </c>
      <c r="B53205" t="s">
        <v>50118</v>
      </c>
    </row>
    <row r="53206" spans="1:2">
      <c r="A53206" s="1">
        <v>2080100579260</v>
      </c>
      <c r="B53206" t="s">
        <v>50119</v>
      </c>
    </row>
    <row r="53207" spans="1:2">
      <c r="A53207" s="1">
        <v>2080100579277</v>
      </c>
      <c r="B53207" t="s">
        <v>50120</v>
      </c>
    </row>
    <row r="53208" spans="1:2">
      <c r="A53208" s="1">
        <v>2080100579284</v>
      </c>
      <c r="B53208" t="s">
        <v>50121</v>
      </c>
    </row>
    <row r="53209" spans="1:2">
      <c r="A53209" s="1">
        <v>2080100579574</v>
      </c>
      <c r="B53209" t="s">
        <v>50122</v>
      </c>
    </row>
    <row r="53210" spans="1:2">
      <c r="A53210" s="1">
        <v>2080100579581</v>
      </c>
      <c r="B53210" t="s">
        <v>50123</v>
      </c>
    </row>
    <row r="53211" spans="1:2">
      <c r="A53211" s="1">
        <v>2080100579598</v>
      </c>
      <c r="B53211" t="s">
        <v>50124</v>
      </c>
    </row>
    <row r="53212" spans="1:2">
      <c r="A53212" s="1">
        <v>2080100579604</v>
      </c>
      <c r="B53212" t="s">
        <v>50125</v>
      </c>
    </row>
    <row r="53213" spans="1:2">
      <c r="A53213" s="1">
        <v>2080100579611</v>
      </c>
      <c r="B53213" t="s">
        <v>50126</v>
      </c>
    </row>
    <row r="53214" spans="1:2">
      <c r="A53214" s="1">
        <v>2080100579772</v>
      </c>
      <c r="B53214" t="s">
        <v>50127</v>
      </c>
    </row>
    <row r="53215" spans="1:2">
      <c r="A53215" s="1">
        <v>2080100579789</v>
      </c>
      <c r="B53215" t="s">
        <v>50128</v>
      </c>
    </row>
    <row r="53216" spans="1:2">
      <c r="A53216" s="1">
        <v>2080100579796</v>
      </c>
      <c r="B53216" t="s">
        <v>50129</v>
      </c>
    </row>
    <row r="53217" spans="1:2">
      <c r="A53217" s="1">
        <v>2080100579802</v>
      </c>
      <c r="B53217" t="s">
        <v>50130</v>
      </c>
    </row>
    <row r="53218" spans="1:2">
      <c r="A53218" s="1">
        <v>2080100579819</v>
      </c>
      <c r="B53218" t="s">
        <v>50131</v>
      </c>
    </row>
    <row r="53219" spans="1:2">
      <c r="A53219" s="1">
        <v>2080100579826</v>
      </c>
      <c r="B53219" t="s">
        <v>50132</v>
      </c>
    </row>
    <row r="53220" spans="1:2">
      <c r="A53220" s="1">
        <v>2080100579833</v>
      </c>
      <c r="B53220" t="s">
        <v>50133</v>
      </c>
    </row>
    <row r="53221" spans="1:2">
      <c r="A53221" s="1">
        <v>2080100579840</v>
      </c>
      <c r="B53221" t="s">
        <v>50134</v>
      </c>
    </row>
    <row r="53222" spans="1:2">
      <c r="A53222" s="1">
        <v>2080100579857</v>
      </c>
      <c r="B53222" t="s">
        <v>50135</v>
      </c>
    </row>
    <row r="53223" spans="1:2">
      <c r="A53223" s="1">
        <v>2080100580112</v>
      </c>
      <c r="B53223" t="s">
        <v>50136</v>
      </c>
    </row>
    <row r="53224" spans="1:2">
      <c r="A53224" s="1">
        <v>2080100580136</v>
      </c>
      <c r="B53224" t="s">
        <v>50137</v>
      </c>
    </row>
    <row r="53225" spans="1:2">
      <c r="A53225" s="1">
        <v>2080100580143</v>
      </c>
      <c r="B53225" t="s">
        <v>50138</v>
      </c>
    </row>
    <row r="53226" spans="1:2">
      <c r="A53226" s="1">
        <v>2080100580150</v>
      </c>
      <c r="B53226" t="s">
        <v>50139</v>
      </c>
    </row>
    <row r="53227" spans="1:2">
      <c r="A53227" s="1">
        <v>2080100580167</v>
      </c>
      <c r="B53227" t="s">
        <v>50140</v>
      </c>
    </row>
    <row r="53228" spans="1:2">
      <c r="A53228" s="1">
        <v>2080100580716</v>
      </c>
      <c r="B53228" t="s">
        <v>50141</v>
      </c>
    </row>
    <row r="53229" spans="1:2">
      <c r="A53229" s="1">
        <v>2080100580754</v>
      </c>
      <c r="B53229" t="s">
        <v>50142</v>
      </c>
    </row>
    <row r="53230" spans="1:2">
      <c r="A53230" s="1">
        <v>2080100580761</v>
      </c>
      <c r="B53230" t="s">
        <v>50143</v>
      </c>
    </row>
    <row r="53231" spans="1:2">
      <c r="A53231" s="1">
        <v>2080100580778</v>
      </c>
      <c r="B53231" t="s">
        <v>50144</v>
      </c>
    </row>
    <row r="53232" spans="1:2">
      <c r="A53232" s="1">
        <v>2080100580815</v>
      </c>
      <c r="B53232" t="s">
        <v>50145</v>
      </c>
    </row>
    <row r="53233" spans="1:2">
      <c r="A53233" s="1">
        <v>2080100580907</v>
      </c>
      <c r="B53233" t="s">
        <v>50146</v>
      </c>
    </row>
    <row r="53234" spans="1:2">
      <c r="A53234" s="1">
        <v>2080100580914</v>
      </c>
      <c r="B53234" t="s">
        <v>50147</v>
      </c>
    </row>
    <row r="53235" spans="1:2">
      <c r="A53235" s="1">
        <v>2080100580921</v>
      </c>
      <c r="B53235" t="s">
        <v>50148</v>
      </c>
    </row>
    <row r="53236" spans="1:2">
      <c r="A53236" s="1">
        <v>2080100580976</v>
      </c>
      <c r="B53236" t="s">
        <v>50149</v>
      </c>
    </row>
    <row r="53237" spans="1:2">
      <c r="A53237" s="1">
        <v>2080100580983</v>
      </c>
      <c r="B53237" t="s">
        <v>50150</v>
      </c>
    </row>
    <row r="53238" spans="1:2">
      <c r="A53238" s="1">
        <v>2080100581058</v>
      </c>
      <c r="B53238" t="s">
        <v>50151</v>
      </c>
    </row>
    <row r="53239" spans="1:2">
      <c r="A53239" s="1">
        <v>2080100581126</v>
      </c>
      <c r="B53239" t="s">
        <v>50152</v>
      </c>
    </row>
    <row r="53240" spans="1:2">
      <c r="A53240" s="1">
        <v>2080100581133</v>
      </c>
      <c r="B53240" t="s">
        <v>50153</v>
      </c>
    </row>
    <row r="53241" spans="1:2">
      <c r="A53241" s="1">
        <v>2080100581140</v>
      </c>
      <c r="B53241" t="s">
        <v>50154</v>
      </c>
    </row>
    <row r="53242" spans="1:2">
      <c r="A53242" s="1">
        <v>2080100581164</v>
      </c>
      <c r="B53242" t="s">
        <v>50155</v>
      </c>
    </row>
    <row r="53243" spans="1:2">
      <c r="A53243" s="1">
        <v>2080100581195</v>
      </c>
      <c r="B53243" t="s">
        <v>50156</v>
      </c>
    </row>
    <row r="53244" spans="1:2">
      <c r="A53244" s="1">
        <v>2080100581225</v>
      </c>
      <c r="B53244" t="s">
        <v>50157</v>
      </c>
    </row>
    <row r="53245" spans="1:2">
      <c r="A53245" s="1">
        <v>2080100581232</v>
      </c>
      <c r="B53245" t="s">
        <v>50158</v>
      </c>
    </row>
    <row r="53246" spans="1:2">
      <c r="A53246" s="1">
        <v>2080100581249</v>
      </c>
      <c r="B53246" t="s">
        <v>50159</v>
      </c>
    </row>
    <row r="53247" spans="1:2">
      <c r="A53247" s="1">
        <v>2080100581256</v>
      </c>
      <c r="B53247" t="s">
        <v>50160</v>
      </c>
    </row>
    <row r="53248" spans="1:2">
      <c r="A53248" s="1">
        <v>2080100581263</v>
      </c>
      <c r="B53248" t="s">
        <v>50161</v>
      </c>
    </row>
    <row r="53249" spans="1:2">
      <c r="A53249" s="1">
        <v>2080100581270</v>
      </c>
      <c r="B53249" t="s">
        <v>50162</v>
      </c>
    </row>
    <row r="53250" spans="1:2">
      <c r="A53250" s="1">
        <v>2080100581287</v>
      </c>
      <c r="B53250" t="s">
        <v>50163</v>
      </c>
    </row>
    <row r="53251" spans="1:2">
      <c r="A53251" s="1">
        <v>2080100581294</v>
      </c>
      <c r="B53251" t="s">
        <v>50164</v>
      </c>
    </row>
    <row r="53252" spans="1:2">
      <c r="A53252" s="1">
        <v>2080100581300</v>
      </c>
      <c r="B53252" t="s">
        <v>50165</v>
      </c>
    </row>
    <row r="53253" spans="1:2">
      <c r="A53253" s="1">
        <v>2080100581317</v>
      </c>
      <c r="B53253" t="s">
        <v>50166</v>
      </c>
    </row>
    <row r="53254" spans="1:2">
      <c r="A53254" s="1">
        <v>2080100581324</v>
      </c>
      <c r="B53254" t="s">
        <v>50167</v>
      </c>
    </row>
    <row r="53255" spans="1:2">
      <c r="A53255" s="1">
        <v>2080100581331</v>
      </c>
      <c r="B53255" t="s">
        <v>50168</v>
      </c>
    </row>
    <row r="53256" spans="1:2">
      <c r="A53256" s="1">
        <v>2080100581348</v>
      </c>
      <c r="B53256" t="s">
        <v>50169</v>
      </c>
    </row>
    <row r="53257" spans="1:2">
      <c r="A53257" s="1">
        <v>2080100581355</v>
      </c>
      <c r="B53257" t="s">
        <v>50170</v>
      </c>
    </row>
    <row r="53258" spans="1:2">
      <c r="A53258" s="1">
        <v>2080100581362</v>
      </c>
      <c r="B53258" t="s">
        <v>50171</v>
      </c>
    </row>
    <row r="53259" spans="1:2">
      <c r="A53259" s="1">
        <v>2080100581751</v>
      </c>
      <c r="B53259" t="s">
        <v>50172</v>
      </c>
    </row>
    <row r="53260" spans="1:2">
      <c r="A53260" s="1">
        <v>2080100581775</v>
      </c>
      <c r="B53260" t="s">
        <v>50173</v>
      </c>
    </row>
    <row r="53261" spans="1:2">
      <c r="A53261" s="1">
        <v>2080100581812</v>
      </c>
      <c r="B53261" t="s">
        <v>50174</v>
      </c>
    </row>
    <row r="53262" spans="1:2">
      <c r="A53262" s="1">
        <v>2080100581829</v>
      </c>
      <c r="B53262" t="s">
        <v>50175</v>
      </c>
    </row>
    <row r="53263" spans="1:2">
      <c r="A53263" s="1">
        <v>2080100581836</v>
      </c>
      <c r="B53263" t="s">
        <v>50176</v>
      </c>
    </row>
    <row r="53264" spans="1:2">
      <c r="A53264" s="1">
        <v>2080100581843</v>
      </c>
      <c r="B53264" t="s">
        <v>50177</v>
      </c>
    </row>
    <row r="53265" spans="1:2">
      <c r="A53265" s="1">
        <v>2080100581973</v>
      </c>
      <c r="B53265" t="s">
        <v>50178</v>
      </c>
    </row>
    <row r="53266" spans="1:2">
      <c r="A53266" s="1">
        <v>2080100584363</v>
      </c>
      <c r="B53266" t="s">
        <v>50179</v>
      </c>
    </row>
    <row r="53267" spans="1:2">
      <c r="A53267" s="1">
        <v>2080100588521</v>
      </c>
      <c r="B53267" t="s">
        <v>50180</v>
      </c>
    </row>
    <row r="53268" spans="1:2">
      <c r="A53268" s="1">
        <v>2080100588545</v>
      </c>
      <c r="B53268" t="s">
        <v>50181</v>
      </c>
    </row>
    <row r="53269" spans="1:2">
      <c r="A53269" s="1">
        <v>2080100588552</v>
      </c>
      <c r="B53269" t="s">
        <v>50182</v>
      </c>
    </row>
    <row r="53270" spans="1:2">
      <c r="A53270" s="1">
        <v>2080100588576</v>
      </c>
      <c r="B53270" t="s">
        <v>50183</v>
      </c>
    </row>
    <row r="53271" spans="1:2">
      <c r="A53271" s="1">
        <v>2080100588613</v>
      </c>
      <c r="B53271" t="s">
        <v>50184</v>
      </c>
    </row>
    <row r="53272" spans="1:2">
      <c r="A53272" s="1">
        <v>2080100588620</v>
      </c>
      <c r="B53272" t="s">
        <v>50185</v>
      </c>
    </row>
    <row r="53273" spans="1:2">
      <c r="A53273" s="1">
        <v>2080100588668</v>
      </c>
      <c r="B53273" t="s">
        <v>50186</v>
      </c>
    </row>
    <row r="53274" spans="1:2">
      <c r="A53274" s="1">
        <v>2080100588675</v>
      </c>
      <c r="B53274" t="s">
        <v>50187</v>
      </c>
    </row>
    <row r="53275" spans="1:2">
      <c r="A53275" s="1">
        <v>2080100588699</v>
      </c>
      <c r="B53275" t="s">
        <v>50188</v>
      </c>
    </row>
    <row r="53276" spans="1:2">
      <c r="A53276" s="1">
        <v>2080100588705</v>
      </c>
      <c r="B53276" t="s">
        <v>50189</v>
      </c>
    </row>
    <row r="53277" spans="1:2">
      <c r="A53277" s="1">
        <v>2080100588774</v>
      </c>
      <c r="B53277" t="s">
        <v>50190</v>
      </c>
    </row>
    <row r="53278" spans="1:2">
      <c r="A53278" s="1">
        <v>2080100588798</v>
      </c>
      <c r="B53278" t="s">
        <v>50191</v>
      </c>
    </row>
    <row r="53279" spans="1:2">
      <c r="A53279" s="1">
        <v>2080100588804</v>
      </c>
      <c r="B53279" t="s">
        <v>50192</v>
      </c>
    </row>
    <row r="53280" spans="1:2">
      <c r="A53280" s="1">
        <v>2080100588828</v>
      </c>
      <c r="B53280" t="s">
        <v>50193</v>
      </c>
    </row>
    <row r="53281" spans="1:2">
      <c r="A53281" s="1">
        <v>2080100588835</v>
      </c>
      <c r="B53281" t="s">
        <v>50194</v>
      </c>
    </row>
    <row r="53282" spans="1:2">
      <c r="A53282" s="1">
        <v>2080100588842</v>
      </c>
      <c r="B53282" t="s">
        <v>50195</v>
      </c>
    </row>
    <row r="53283" spans="1:2">
      <c r="A53283" s="1">
        <v>2080100588972</v>
      </c>
      <c r="B53283" t="s">
        <v>50196</v>
      </c>
    </row>
    <row r="53284" spans="1:2">
      <c r="A53284" s="1">
        <v>2080100588996</v>
      </c>
      <c r="B53284" t="s">
        <v>50197</v>
      </c>
    </row>
    <row r="53285" spans="1:2">
      <c r="A53285" s="1">
        <v>2080100589009</v>
      </c>
      <c r="B53285" t="s">
        <v>50198</v>
      </c>
    </row>
    <row r="53286" spans="1:2">
      <c r="A53286" s="1">
        <v>2080100589023</v>
      </c>
      <c r="B53286" t="s">
        <v>50199</v>
      </c>
    </row>
    <row r="53287" spans="1:2">
      <c r="A53287" s="1">
        <v>2080100589351</v>
      </c>
      <c r="B53287" t="s">
        <v>50200</v>
      </c>
    </row>
    <row r="53288" spans="1:2">
      <c r="A53288" s="1">
        <v>2080100590050</v>
      </c>
      <c r="B53288" t="s">
        <v>50201</v>
      </c>
    </row>
    <row r="53289" spans="1:2">
      <c r="A53289" s="1">
        <v>2080100590067</v>
      </c>
      <c r="B53289" t="s">
        <v>50202</v>
      </c>
    </row>
    <row r="53290" spans="1:2">
      <c r="A53290" s="1">
        <v>2080100590074</v>
      </c>
      <c r="B53290" t="s">
        <v>50203</v>
      </c>
    </row>
    <row r="53291" spans="1:2">
      <c r="A53291" s="1">
        <v>2080100590081</v>
      </c>
      <c r="B53291" t="s">
        <v>50204</v>
      </c>
    </row>
    <row r="53292" spans="1:2">
      <c r="A53292" s="1">
        <v>2080100590098</v>
      </c>
      <c r="B53292" t="s">
        <v>50205</v>
      </c>
    </row>
    <row r="53293" spans="1:2">
      <c r="A53293" s="1">
        <v>2080100590104</v>
      </c>
      <c r="B53293" t="s">
        <v>50206</v>
      </c>
    </row>
    <row r="53294" spans="1:2">
      <c r="A53294" s="1">
        <v>2080100590159</v>
      </c>
      <c r="B53294" t="s">
        <v>50207</v>
      </c>
    </row>
    <row r="53295" spans="1:2">
      <c r="A53295" s="1">
        <v>2080100590173</v>
      </c>
      <c r="B53295" t="s">
        <v>50208</v>
      </c>
    </row>
    <row r="53296" spans="1:2">
      <c r="A53296" s="1">
        <v>2080100590180</v>
      </c>
      <c r="B53296" t="s">
        <v>50209</v>
      </c>
    </row>
    <row r="53297" spans="1:2">
      <c r="A53297" s="1">
        <v>2080100590241</v>
      </c>
      <c r="B53297" t="s">
        <v>50210</v>
      </c>
    </row>
    <row r="53298" spans="1:2">
      <c r="A53298" s="1">
        <v>2080100590258</v>
      </c>
      <c r="B53298" t="s">
        <v>50211</v>
      </c>
    </row>
    <row r="53299" spans="1:2">
      <c r="A53299" s="1">
        <v>2080100590265</v>
      </c>
      <c r="B53299" t="s">
        <v>50212</v>
      </c>
    </row>
    <row r="53300" spans="1:2">
      <c r="A53300" s="1">
        <v>2080100591675</v>
      </c>
      <c r="B53300" t="s">
        <v>50213</v>
      </c>
    </row>
    <row r="53301" spans="1:2">
      <c r="A53301" s="1">
        <v>2080100591682</v>
      </c>
      <c r="B53301" t="s">
        <v>50214</v>
      </c>
    </row>
    <row r="53302" spans="1:2">
      <c r="A53302" s="1">
        <v>2080100592962</v>
      </c>
      <c r="B53302" t="s">
        <v>50215</v>
      </c>
    </row>
    <row r="53303" spans="1:2">
      <c r="A53303" s="1">
        <v>2080100592979</v>
      </c>
      <c r="B53303" t="s">
        <v>50216</v>
      </c>
    </row>
    <row r="53304" spans="1:2">
      <c r="A53304" s="1">
        <v>2080100592986</v>
      </c>
      <c r="B53304" t="s">
        <v>50217</v>
      </c>
    </row>
    <row r="53305" spans="1:2">
      <c r="A53305" s="1">
        <v>2080100592993</v>
      </c>
      <c r="B53305" t="s">
        <v>50218</v>
      </c>
    </row>
    <row r="53306" spans="1:2">
      <c r="A53306" s="1">
        <v>2080100593006</v>
      </c>
      <c r="B53306" t="s">
        <v>50219</v>
      </c>
    </row>
    <row r="53307" spans="1:2">
      <c r="A53307" s="1">
        <v>2080100593013</v>
      </c>
      <c r="B53307" t="s">
        <v>50220</v>
      </c>
    </row>
    <row r="53308" spans="1:2">
      <c r="A53308" s="1">
        <v>2080100593020</v>
      </c>
      <c r="B53308" t="s">
        <v>50221</v>
      </c>
    </row>
    <row r="53309" spans="1:2">
      <c r="A53309" s="1">
        <v>2080100593037</v>
      </c>
      <c r="B53309" t="s">
        <v>50222</v>
      </c>
    </row>
    <row r="53310" spans="1:2">
      <c r="A53310" s="1">
        <v>2080100593051</v>
      </c>
      <c r="B53310" t="s">
        <v>50223</v>
      </c>
    </row>
    <row r="53311" spans="1:2">
      <c r="A53311" s="1">
        <v>2080100593068</v>
      </c>
      <c r="B53311" t="s">
        <v>50224</v>
      </c>
    </row>
    <row r="53312" spans="1:2">
      <c r="A53312" s="1">
        <v>2080100593075</v>
      </c>
      <c r="B53312" t="s">
        <v>50225</v>
      </c>
    </row>
    <row r="53313" spans="1:2">
      <c r="A53313" s="1">
        <v>2080100593082</v>
      </c>
      <c r="B53313" t="s">
        <v>50226</v>
      </c>
    </row>
    <row r="53314" spans="1:2">
      <c r="A53314" s="1">
        <v>2080100593099</v>
      </c>
      <c r="B53314" t="s">
        <v>50227</v>
      </c>
    </row>
    <row r="53315" spans="1:2">
      <c r="A53315" s="1">
        <v>2080100593105</v>
      </c>
      <c r="B53315" t="s">
        <v>50228</v>
      </c>
    </row>
    <row r="53316" spans="1:2">
      <c r="A53316" s="1">
        <v>2080100593112</v>
      </c>
      <c r="B53316" t="s">
        <v>50229</v>
      </c>
    </row>
    <row r="53317" spans="1:2">
      <c r="A53317" s="1">
        <v>2080100593129</v>
      </c>
      <c r="B53317" t="s">
        <v>50230</v>
      </c>
    </row>
    <row r="53318" spans="1:2">
      <c r="A53318" s="1">
        <v>2080100593136</v>
      </c>
      <c r="B53318" t="s">
        <v>50231</v>
      </c>
    </row>
    <row r="53319" spans="1:2">
      <c r="A53319" s="1">
        <v>2080100593143</v>
      </c>
      <c r="B53319" t="s">
        <v>50232</v>
      </c>
    </row>
    <row r="53320" spans="1:2">
      <c r="A53320" s="1">
        <v>2080100593150</v>
      </c>
      <c r="B53320" t="s">
        <v>50233</v>
      </c>
    </row>
    <row r="53321" spans="1:2">
      <c r="A53321" s="1">
        <v>2080100593396</v>
      </c>
      <c r="B53321" t="s">
        <v>50234</v>
      </c>
    </row>
    <row r="53322" spans="1:2">
      <c r="A53322" s="1">
        <v>2080100593464</v>
      </c>
      <c r="B53322" t="s">
        <v>50235</v>
      </c>
    </row>
    <row r="53323" spans="1:2">
      <c r="A53323" s="1">
        <v>2080100593709</v>
      </c>
      <c r="B53323" t="s">
        <v>50236</v>
      </c>
    </row>
    <row r="53324" spans="1:2">
      <c r="A53324" s="1">
        <v>2080100593716</v>
      </c>
      <c r="B53324" t="s">
        <v>50237</v>
      </c>
    </row>
    <row r="53325" spans="1:2">
      <c r="A53325" s="1">
        <v>2080100593723</v>
      </c>
      <c r="B53325" t="s">
        <v>50238</v>
      </c>
    </row>
    <row r="53326" spans="1:2">
      <c r="A53326" s="1">
        <v>2080100593730</v>
      </c>
      <c r="B53326" t="s">
        <v>50239</v>
      </c>
    </row>
    <row r="53327" spans="1:2">
      <c r="A53327" s="1">
        <v>2080100593747</v>
      </c>
      <c r="B53327" t="s">
        <v>50240</v>
      </c>
    </row>
    <row r="53328" spans="1:2">
      <c r="A53328" s="1">
        <v>2080100593754</v>
      </c>
      <c r="B53328" t="s">
        <v>50241</v>
      </c>
    </row>
    <row r="53329" spans="1:2">
      <c r="A53329" s="1">
        <v>2080100593761</v>
      </c>
      <c r="B53329" t="s">
        <v>50242</v>
      </c>
    </row>
    <row r="53330" spans="1:2">
      <c r="A53330" s="1">
        <v>2080100593778</v>
      </c>
      <c r="B53330" t="s">
        <v>50243</v>
      </c>
    </row>
    <row r="53331" spans="1:2">
      <c r="A53331" s="1">
        <v>2080100593785</v>
      </c>
      <c r="B53331" t="s">
        <v>50244</v>
      </c>
    </row>
    <row r="53332" spans="1:2">
      <c r="A53332" s="1">
        <v>2080100593792</v>
      </c>
      <c r="B53332" t="s">
        <v>50245</v>
      </c>
    </row>
    <row r="53333" spans="1:2">
      <c r="A53333" s="1">
        <v>2080100593808</v>
      </c>
      <c r="B53333" t="s">
        <v>50246</v>
      </c>
    </row>
    <row r="53334" spans="1:2">
      <c r="A53334" s="1">
        <v>2080100593815</v>
      </c>
      <c r="B53334" t="s">
        <v>50247</v>
      </c>
    </row>
    <row r="53335" spans="1:2">
      <c r="A53335" s="1">
        <v>2080100593822</v>
      </c>
      <c r="B53335" t="s">
        <v>50248</v>
      </c>
    </row>
    <row r="53336" spans="1:2">
      <c r="A53336" s="1">
        <v>2080100593839</v>
      </c>
      <c r="B53336" t="s">
        <v>50249</v>
      </c>
    </row>
    <row r="53337" spans="1:2">
      <c r="A53337" s="1">
        <v>2080100593846</v>
      </c>
      <c r="B53337" t="s">
        <v>50250</v>
      </c>
    </row>
    <row r="53338" spans="1:2">
      <c r="A53338" s="1">
        <v>2080100593853</v>
      </c>
      <c r="B53338" t="s">
        <v>50251</v>
      </c>
    </row>
    <row r="53339" spans="1:2">
      <c r="A53339" s="1">
        <v>2080100593860</v>
      </c>
      <c r="B53339" t="s">
        <v>50252</v>
      </c>
    </row>
    <row r="53340" spans="1:2">
      <c r="A53340" s="1">
        <v>2080100593877</v>
      </c>
      <c r="B53340" t="s">
        <v>50253</v>
      </c>
    </row>
    <row r="53341" spans="1:2">
      <c r="A53341" s="1">
        <v>2080100593884</v>
      </c>
      <c r="B53341" t="s">
        <v>50254</v>
      </c>
    </row>
    <row r="53342" spans="1:2">
      <c r="A53342" s="1">
        <v>2080100593891</v>
      </c>
      <c r="B53342" t="s">
        <v>50255</v>
      </c>
    </row>
    <row r="53343" spans="1:2">
      <c r="A53343" s="1">
        <v>2080100593907</v>
      </c>
      <c r="B53343" t="s">
        <v>50256</v>
      </c>
    </row>
    <row r="53344" spans="1:2">
      <c r="A53344" s="1">
        <v>2080100593914</v>
      </c>
      <c r="B53344" t="s">
        <v>50257</v>
      </c>
    </row>
    <row r="53345" spans="1:2">
      <c r="A53345" s="1">
        <v>2080100593921</v>
      </c>
      <c r="B53345" t="s">
        <v>50258</v>
      </c>
    </row>
    <row r="53346" spans="1:2">
      <c r="A53346" s="1">
        <v>2080100593938</v>
      </c>
      <c r="B53346" t="s">
        <v>50259</v>
      </c>
    </row>
    <row r="53347" spans="1:2">
      <c r="A53347" s="1">
        <v>2080100593945</v>
      </c>
      <c r="B53347" t="s">
        <v>50260</v>
      </c>
    </row>
    <row r="53348" spans="1:2">
      <c r="A53348" s="1">
        <v>2080100593952</v>
      </c>
      <c r="B53348" t="s">
        <v>50261</v>
      </c>
    </row>
    <row r="53349" spans="1:2">
      <c r="A53349" s="1">
        <v>2080100593969</v>
      </c>
      <c r="B53349" t="s">
        <v>50262</v>
      </c>
    </row>
    <row r="53350" spans="1:2">
      <c r="A53350" s="1">
        <v>2080100593976</v>
      </c>
      <c r="B53350" t="s">
        <v>50263</v>
      </c>
    </row>
    <row r="53351" spans="1:2">
      <c r="A53351" s="1">
        <v>2080100593983</v>
      </c>
      <c r="B53351" t="s">
        <v>50264</v>
      </c>
    </row>
    <row r="53352" spans="1:2">
      <c r="A53352" s="1">
        <v>2080100593990</v>
      </c>
      <c r="B53352" t="s">
        <v>50265</v>
      </c>
    </row>
    <row r="53353" spans="1:2">
      <c r="A53353" s="1">
        <v>2080100594003</v>
      </c>
      <c r="B53353" t="s">
        <v>50266</v>
      </c>
    </row>
    <row r="53354" spans="1:2">
      <c r="A53354" s="1">
        <v>2080100594010</v>
      </c>
      <c r="B53354" t="s">
        <v>50267</v>
      </c>
    </row>
    <row r="53355" spans="1:2">
      <c r="A53355" s="1">
        <v>2080100594027</v>
      </c>
      <c r="B53355" t="s">
        <v>50268</v>
      </c>
    </row>
    <row r="53356" spans="1:2">
      <c r="A53356" s="1">
        <v>2080100594034</v>
      </c>
      <c r="B53356" t="s">
        <v>50269</v>
      </c>
    </row>
    <row r="53357" spans="1:2">
      <c r="A53357" s="1">
        <v>2080100594041</v>
      </c>
      <c r="B53357" t="s">
        <v>50270</v>
      </c>
    </row>
    <row r="53358" spans="1:2">
      <c r="A53358" s="1">
        <v>2080100594058</v>
      </c>
      <c r="B53358" t="s">
        <v>50271</v>
      </c>
    </row>
    <row r="53359" spans="1:2">
      <c r="A53359" s="1">
        <v>2080100594065</v>
      </c>
      <c r="B53359" t="s">
        <v>50272</v>
      </c>
    </row>
    <row r="53360" spans="1:2">
      <c r="A53360" s="1">
        <v>2080100594072</v>
      </c>
      <c r="B53360" t="s">
        <v>50273</v>
      </c>
    </row>
    <row r="53361" spans="1:2">
      <c r="A53361" s="1">
        <v>2080100594089</v>
      </c>
      <c r="B53361" t="s">
        <v>50274</v>
      </c>
    </row>
    <row r="53362" spans="1:2">
      <c r="A53362" s="1">
        <v>2080100594096</v>
      </c>
      <c r="B53362" t="s">
        <v>50275</v>
      </c>
    </row>
    <row r="53363" spans="1:2">
      <c r="A53363" s="1">
        <v>2080100594102</v>
      </c>
      <c r="B53363" t="s">
        <v>50276</v>
      </c>
    </row>
    <row r="53364" spans="1:2">
      <c r="A53364" s="1">
        <v>2080100594119</v>
      </c>
      <c r="B53364" t="s">
        <v>50277</v>
      </c>
    </row>
    <row r="53365" spans="1:2">
      <c r="A53365" s="1">
        <v>2080100594126</v>
      </c>
      <c r="B53365" t="s">
        <v>50278</v>
      </c>
    </row>
    <row r="53366" spans="1:2">
      <c r="A53366" s="1">
        <v>2080100594133</v>
      </c>
      <c r="B53366" t="s">
        <v>50279</v>
      </c>
    </row>
    <row r="53367" spans="1:2">
      <c r="A53367" s="1">
        <v>2080100594140</v>
      </c>
      <c r="B53367" t="s">
        <v>50280</v>
      </c>
    </row>
    <row r="53368" spans="1:2">
      <c r="A53368" s="1">
        <v>2080100594157</v>
      </c>
      <c r="B53368" t="s">
        <v>50281</v>
      </c>
    </row>
    <row r="53369" spans="1:2">
      <c r="A53369" s="1">
        <v>2080100594164</v>
      </c>
      <c r="B53369" t="s">
        <v>50282</v>
      </c>
    </row>
    <row r="53370" spans="1:2">
      <c r="A53370" s="1">
        <v>2080100594171</v>
      </c>
      <c r="B53370" t="s">
        <v>50283</v>
      </c>
    </row>
    <row r="53371" spans="1:2">
      <c r="A53371" s="1">
        <v>2080100594188</v>
      </c>
      <c r="B53371" t="s">
        <v>50284</v>
      </c>
    </row>
    <row r="53372" spans="1:2">
      <c r="A53372" s="1">
        <v>2080100594195</v>
      </c>
      <c r="B53372" t="s">
        <v>50285</v>
      </c>
    </row>
    <row r="53373" spans="1:2">
      <c r="A53373" s="1">
        <v>2080100594201</v>
      </c>
      <c r="B53373" t="s">
        <v>50286</v>
      </c>
    </row>
    <row r="53374" spans="1:2">
      <c r="A53374" s="1">
        <v>2080100594218</v>
      </c>
      <c r="B53374" t="s">
        <v>50287</v>
      </c>
    </row>
    <row r="53375" spans="1:2">
      <c r="A53375" s="1">
        <v>2080100594225</v>
      </c>
      <c r="B53375" t="s">
        <v>50288</v>
      </c>
    </row>
    <row r="53376" spans="1:2">
      <c r="A53376" s="1">
        <v>2080100594232</v>
      </c>
      <c r="B53376" t="s">
        <v>50289</v>
      </c>
    </row>
    <row r="53377" spans="1:2">
      <c r="A53377" s="1">
        <v>2080100594249</v>
      </c>
      <c r="B53377" t="s">
        <v>50290</v>
      </c>
    </row>
    <row r="53378" spans="1:2">
      <c r="A53378" s="1">
        <v>2080100594256</v>
      </c>
      <c r="B53378" t="s">
        <v>50291</v>
      </c>
    </row>
    <row r="53379" spans="1:2">
      <c r="A53379" s="1">
        <v>2080100594263</v>
      </c>
      <c r="B53379" t="s">
        <v>50292</v>
      </c>
    </row>
    <row r="53380" spans="1:2">
      <c r="A53380" s="1">
        <v>2080100594270</v>
      </c>
      <c r="B53380" t="s">
        <v>50293</v>
      </c>
    </row>
    <row r="53381" spans="1:2">
      <c r="A53381" s="1">
        <v>2080100594287</v>
      </c>
      <c r="B53381" t="s">
        <v>50294</v>
      </c>
    </row>
    <row r="53382" spans="1:2">
      <c r="A53382" s="1">
        <v>2080100594294</v>
      </c>
      <c r="B53382" t="s">
        <v>50295</v>
      </c>
    </row>
    <row r="53383" spans="1:2">
      <c r="A53383" s="1">
        <v>2080100594331</v>
      </c>
      <c r="B53383" t="s">
        <v>50296</v>
      </c>
    </row>
    <row r="53384" spans="1:2">
      <c r="A53384" s="1">
        <v>2080100594348</v>
      </c>
      <c r="B53384" t="s">
        <v>50297</v>
      </c>
    </row>
    <row r="53385" spans="1:2">
      <c r="A53385" s="1">
        <v>2080100594355</v>
      </c>
      <c r="B53385" t="s">
        <v>50298</v>
      </c>
    </row>
    <row r="53386" spans="1:2">
      <c r="A53386" s="1">
        <v>2080100594362</v>
      </c>
      <c r="B53386" t="s">
        <v>50299</v>
      </c>
    </row>
    <row r="53387" spans="1:2">
      <c r="A53387" s="1">
        <v>2080100594379</v>
      </c>
      <c r="B53387" t="s">
        <v>50300</v>
      </c>
    </row>
    <row r="53388" spans="1:2">
      <c r="A53388" s="1">
        <v>2080100594386</v>
      </c>
      <c r="B53388" t="s">
        <v>50301</v>
      </c>
    </row>
    <row r="53389" spans="1:2">
      <c r="A53389" s="1">
        <v>2080100594393</v>
      </c>
      <c r="B53389" t="s">
        <v>50302</v>
      </c>
    </row>
    <row r="53390" spans="1:2">
      <c r="A53390" s="1">
        <v>2080100594409</v>
      </c>
      <c r="B53390" t="s">
        <v>50303</v>
      </c>
    </row>
    <row r="53391" spans="1:2">
      <c r="A53391" s="1">
        <v>2080100594416</v>
      </c>
      <c r="B53391" t="s">
        <v>50304</v>
      </c>
    </row>
    <row r="53392" spans="1:2">
      <c r="A53392" s="1">
        <v>2080100594423</v>
      </c>
      <c r="B53392" t="s">
        <v>50305</v>
      </c>
    </row>
    <row r="53393" spans="1:2">
      <c r="A53393" s="1">
        <v>2080100594430</v>
      </c>
      <c r="B53393" t="s">
        <v>50306</v>
      </c>
    </row>
    <row r="53394" spans="1:2">
      <c r="A53394" s="1">
        <v>2080100594447</v>
      </c>
      <c r="B53394" t="s">
        <v>50307</v>
      </c>
    </row>
    <row r="53395" spans="1:2">
      <c r="A53395" s="1">
        <v>2080100594454</v>
      </c>
      <c r="B53395" t="s">
        <v>50308</v>
      </c>
    </row>
    <row r="53396" spans="1:2">
      <c r="A53396" s="1">
        <v>2080100594461</v>
      </c>
      <c r="B53396" t="s">
        <v>50309</v>
      </c>
    </row>
    <row r="53397" spans="1:2">
      <c r="A53397" s="1">
        <v>2080100594478</v>
      </c>
      <c r="B53397" t="s">
        <v>50310</v>
      </c>
    </row>
    <row r="53398" spans="1:2">
      <c r="A53398" s="1">
        <v>2080100594485</v>
      </c>
      <c r="B53398" t="s">
        <v>50311</v>
      </c>
    </row>
    <row r="53399" spans="1:2">
      <c r="A53399" s="1">
        <v>2080100594492</v>
      </c>
      <c r="B53399" t="s">
        <v>50312</v>
      </c>
    </row>
    <row r="53400" spans="1:2">
      <c r="A53400" s="1">
        <v>2080100594508</v>
      </c>
      <c r="B53400" t="s">
        <v>50313</v>
      </c>
    </row>
    <row r="53401" spans="1:2">
      <c r="A53401" s="1">
        <v>2080100594515</v>
      </c>
      <c r="B53401" t="s">
        <v>50314</v>
      </c>
    </row>
    <row r="53402" spans="1:2">
      <c r="A53402" s="1">
        <v>2080100594522</v>
      </c>
      <c r="B53402" t="s">
        <v>50315</v>
      </c>
    </row>
    <row r="53403" spans="1:2">
      <c r="A53403" s="1">
        <v>2080100594539</v>
      </c>
      <c r="B53403" t="s">
        <v>50316</v>
      </c>
    </row>
    <row r="53404" spans="1:2">
      <c r="A53404" s="1">
        <v>2080100594546</v>
      </c>
      <c r="B53404" t="s">
        <v>50317</v>
      </c>
    </row>
    <row r="53405" spans="1:2">
      <c r="A53405" s="1">
        <v>2080100594553</v>
      </c>
      <c r="B53405" t="s">
        <v>50318</v>
      </c>
    </row>
    <row r="53406" spans="1:2">
      <c r="A53406" s="1">
        <v>2080100594560</v>
      </c>
      <c r="B53406" t="s">
        <v>50319</v>
      </c>
    </row>
    <row r="53407" spans="1:2">
      <c r="A53407" s="1">
        <v>2080100594577</v>
      </c>
      <c r="B53407" t="s">
        <v>50320</v>
      </c>
    </row>
    <row r="53408" spans="1:2">
      <c r="A53408" s="1">
        <v>2080100594584</v>
      </c>
      <c r="B53408" t="s">
        <v>50321</v>
      </c>
    </row>
    <row r="53409" spans="1:2">
      <c r="A53409" s="1">
        <v>2080100594607</v>
      </c>
      <c r="B53409" t="s">
        <v>50322</v>
      </c>
    </row>
    <row r="53410" spans="1:2">
      <c r="A53410" s="1">
        <v>2080100594621</v>
      </c>
      <c r="B53410" t="s">
        <v>50323</v>
      </c>
    </row>
    <row r="53411" spans="1:2">
      <c r="A53411" s="1">
        <v>2080100594638</v>
      </c>
      <c r="B53411" t="s">
        <v>50324</v>
      </c>
    </row>
    <row r="53412" spans="1:2">
      <c r="A53412" s="1">
        <v>2080100594645</v>
      </c>
      <c r="B53412" t="s">
        <v>50325</v>
      </c>
    </row>
    <row r="53413" spans="1:2">
      <c r="A53413" s="1">
        <v>2080100594669</v>
      </c>
      <c r="B53413" t="s">
        <v>50326</v>
      </c>
    </row>
    <row r="53414" spans="1:2">
      <c r="A53414" s="1">
        <v>2080100594706</v>
      </c>
      <c r="B53414" t="s">
        <v>50327</v>
      </c>
    </row>
    <row r="53415" spans="1:2">
      <c r="A53415" s="1">
        <v>2080100594744</v>
      </c>
      <c r="B53415" t="s">
        <v>50328</v>
      </c>
    </row>
    <row r="53416" spans="1:2">
      <c r="A53416" s="1">
        <v>2080100594775</v>
      </c>
      <c r="B53416" t="s">
        <v>50329</v>
      </c>
    </row>
    <row r="53417" spans="1:2">
      <c r="A53417" s="1">
        <v>2080100594805</v>
      </c>
      <c r="B53417" t="s">
        <v>50330</v>
      </c>
    </row>
    <row r="53418" spans="1:2">
      <c r="A53418" s="1">
        <v>2080100594843</v>
      </c>
      <c r="B53418" t="s">
        <v>50331</v>
      </c>
    </row>
    <row r="53419" spans="1:2">
      <c r="A53419" s="1">
        <v>2080100594850</v>
      </c>
      <c r="B53419" t="s">
        <v>50332</v>
      </c>
    </row>
    <row r="53420" spans="1:2">
      <c r="A53420" s="1">
        <v>2080100594867</v>
      </c>
      <c r="B53420" t="s">
        <v>50333</v>
      </c>
    </row>
    <row r="53421" spans="1:2">
      <c r="A53421" s="1">
        <v>2080100594874</v>
      </c>
      <c r="B53421" t="s">
        <v>50334</v>
      </c>
    </row>
    <row r="53422" spans="1:2">
      <c r="A53422" s="1">
        <v>2080100594881</v>
      </c>
      <c r="B53422" t="s">
        <v>50335</v>
      </c>
    </row>
    <row r="53423" spans="1:2">
      <c r="A53423" s="1">
        <v>2080100594904</v>
      </c>
      <c r="B53423" t="s">
        <v>50336</v>
      </c>
    </row>
    <row r="53424" spans="1:2">
      <c r="A53424" s="1">
        <v>2080100594911</v>
      </c>
      <c r="B53424" t="s">
        <v>50337</v>
      </c>
    </row>
    <row r="53425" spans="1:2">
      <c r="A53425" s="1">
        <v>2080100594928</v>
      </c>
      <c r="B53425" t="s">
        <v>50338</v>
      </c>
    </row>
    <row r="53426" spans="1:2">
      <c r="A53426" s="1">
        <v>2080100594942</v>
      </c>
      <c r="B53426" t="s">
        <v>50339</v>
      </c>
    </row>
    <row r="53427" spans="1:2">
      <c r="A53427" s="1">
        <v>2080100594959</v>
      </c>
      <c r="B53427" t="s">
        <v>50340</v>
      </c>
    </row>
    <row r="53428" spans="1:2">
      <c r="A53428" s="1">
        <v>2080100594966</v>
      </c>
      <c r="B53428" t="s">
        <v>50341</v>
      </c>
    </row>
    <row r="53429" spans="1:2">
      <c r="A53429" s="1">
        <v>2080100594973</v>
      </c>
      <c r="B53429" t="s">
        <v>50342</v>
      </c>
    </row>
    <row r="53430" spans="1:2">
      <c r="A53430" s="1">
        <v>2080100594980</v>
      </c>
      <c r="B53430" t="s">
        <v>50343</v>
      </c>
    </row>
    <row r="53431" spans="1:2">
      <c r="A53431" s="1">
        <v>2080100594997</v>
      </c>
      <c r="B53431" t="s">
        <v>50344</v>
      </c>
    </row>
    <row r="53432" spans="1:2">
      <c r="A53432" s="1">
        <v>2080100595000</v>
      </c>
      <c r="B53432" t="s">
        <v>50345</v>
      </c>
    </row>
    <row r="53433" spans="1:2">
      <c r="A53433" s="1">
        <v>2080100595017</v>
      </c>
      <c r="B53433" t="s">
        <v>50346</v>
      </c>
    </row>
    <row r="53434" spans="1:2">
      <c r="A53434" s="1">
        <v>2080100595024</v>
      </c>
      <c r="B53434" t="s">
        <v>50347</v>
      </c>
    </row>
    <row r="53435" spans="1:2">
      <c r="A53435" s="1">
        <v>2080100595031</v>
      </c>
      <c r="B53435" t="s">
        <v>50348</v>
      </c>
    </row>
    <row r="53436" spans="1:2">
      <c r="A53436" s="1">
        <v>2080100595048</v>
      </c>
      <c r="B53436" t="s">
        <v>50349</v>
      </c>
    </row>
    <row r="53437" spans="1:2">
      <c r="A53437" s="1">
        <v>2080100595055</v>
      </c>
      <c r="B53437" t="s">
        <v>50350</v>
      </c>
    </row>
    <row r="53438" spans="1:2">
      <c r="A53438" s="1">
        <v>2080100595123</v>
      </c>
      <c r="B53438" t="s">
        <v>50351</v>
      </c>
    </row>
    <row r="53439" spans="1:2">
      <c r="A53439" s="1">
        <v>2080100595130</v>
      </c>
      <c r="B53439" t="s">
        <v>50352</v>
      </c>
    </row>
    <row r="53440" spans="1:2">
      <c r="A53440" s="1">
        <v>2080100595147</v>
      </c>
      <c r="B53440" t="s">
        <v>50353</v>
      </c>
    </row>
    <row r="53441" spans="1:2">
      <c r="A53441" s="1">
        <v>2080100595154</v>
      </c>
      <c r="B53441" t="s">
        <v>50354</v>
      </c>
    </row>
    <row r="53442" spans="1:2">
      <c r="A53442" s="1">
        <v>2080100595161</v>
      </c>
      <c r="B53442" t="s">
        <v>50355</v>
      </c>
    </row>
    <row r="53443" spans="1:2">
      <c r="A53443" s="1">
        <v>2080100595178</v>
      </c>
      <c r="B53443" t="s">
        <v>50356</v>
      </c>
    </row>
    <row r="53444" spans="1:2">
      <c r="A53444" s="1">
        <v>2080100595185</v>
      </c>
      <c r="B53444" t="s">
        <v>50357</v>
      </c>
    </row>
    <row r="53445" spans="1:2">
      <c r="A53445" s="1">
        <v>2080100595192</v>
      </c>
      <c r="B53445" t="s">
        <v>50358</v>
      </c>
    </row>
    <row r="53446" spans="1:2">
      <c r="A53446" s="1">
        <v>2080100595208</v>
      </c>
      <c r="B53446" t="s">
        <v>50359</v>
      </c>
    </row>
    <row r="53447" spans="1:2">
      <c r="A53447" s="1">
        <v>2080100595215</v>
      </c>
      <c r="B53447" t="s">
        <v>50360</v>
      </c>
    </row>
    <row r="53448" spans="1:2">
      <c r="A53448" s="1">
        <v>2080100595222</v>
      </c>
      <c r="B53448" t="s">
        <v>50361</v>
      </c>
    </row>
    <row r="53449" spans="1:2">
      <c r="A53449" s="1">
        <v>2080100595253</v>
      </c>
      <c r="B53449" t="s">
        <v>50362</v>
      </c>
    </row>
    <row r="53450" spans="1:2">
      <c r="A53450" s="1">
        <v>2080100595260</v>
      </c>
      <c r="B53450" t="s">
        <v>50363</v>
      </c>
    </row>
    <row r="53451" spans="1:2">
      <c r="A53451" s="1">
        <v>2080100595277</v>
      </c>
      <c r="B53451" t="s">
        <v>50364</v>
      </c>
    </row>
    <row r="53452" spans="1:2">
      <c r="A53452" s="1">
        <v>2080100595284</v>
      </c>
      <c r="B53452" t="s">
        <v>50365</v>
      </c>
    </row>
    <row r="53453" spans="1:2">
      <c r="A53453" s="1">
        <v>2080100595291</v>
      </c>
      <c r="B53453" t="s">
        <v>50366</v>
      </c>
    </row>
    <row r="53454" spans="1:2">
      <c r="A53454" s="1">
        <v>2080100595307</v>
      </c>
      <c r="B53454" t="s">
        <v>50367</v>
      </c>
    </row>
    <row r="53455" spans="1:2">
      <c r="A53455" s="1">
        <v>2080100595314</v>
      </c>
      <c r="B53455" t="s">
        <v>50368</v>
      </c>
    </row>
    <row r="53456" spans="1:2">
      <c r="A53456" s="1">
        <v>2080100595321</v>
      </c>
      <c r="B53456" t="s">
        <v>50369</v>
      </c>
    </row>
    <row r="53457" spans="1:2">
      <c r="A53457" s="1">
        <v>2080100595338</v>
      </c>
      <c r="B53457" t="s">
        <v>50370</v>
      </c>
    </row>
    <row r="53458" spans="1:2">
      <c r="A53458" s="1">
        <v>2080100595345</v>
      </c>
      <c r="B53458" t="s">
        <v>50371</v>
      </c>
    </row>
    <row r="53459" spans="1:2">
      <c r="A53459" s="1">
        <v>2080100595352</v>
      </c>
      <c r="B53459" t="s">
        <v>50372</v>
      </c>
    </row>
    <row r="53460" spans="1:2">
      <c r="A53460" s="1">
        <v>2080100595369</v>
      </c>
      <c r="B53460" t="s">
        <v>50373</v>
      </c>
    </row>
    <row r="53461" spans="1:2">
      <c r="A53461" s="1">
        <v>2080100595376</v>
      </c>
      <c r="B53461" t="s">
        <v>50374</v>
      </c>
    </row>
    <row r="53462" spans="1:2">
      <c r="A53462" s="1">
        <v>2080100595383</v>
      </c>
      <c r="B53462" t="s">
        <v>50375</v>
      </c>
    </row>
    <row r="53463" spans="1:2">
      <c r="A53463" s="1">
        <v>2080100595390</v>
      </c>
      <c r="B53463" t="s">
        <v>50376</v>
      </c>
    </row>
    <row r="53464" spans="1:2">
      <c r="A53464" s="1">
        <v>2080100595406</v>
      </c>
      <c r="B53464" t="s">
        <v>50377</v>
      </c>
    </row>
    <row r="53465" spans="1:2">
      <c r="A53465" s="1">
        <v>2080100595413</v>
      </c>
      <c r="B53465" t="s">
        <v>50378</v>
      </c>
    </row>
    <row r="53466" spans="1:2">
      <c r="A53466" s="1">
        <v>2080100595420</v>
      </c>
      <c r="B53466" t="s">
        <v>50379</v>
      </c>
    </row>
    <row r="53467" spans="1:2">
      <c r="A53467" s="1">
        <v>2080100595437</v>
      </c>
      <c r="B53467" t="s">
        <v>50380</v>
      </c>
    </row>
    <row r="53468" spans="1:2">
      <c r="A53468" s="1">
        <v>2080100595444</v>
      </c>
      <c r="B53468" t="s">
        <v>50381</v>
      </c>
    </row>
    <row r="53469" spans="1:2">
      <c r="A53469" s="1">
        <v>2080100595451</v>
      </c>
      <c r="B53469" t="s">
        <v>50382</v>
      </c>
    </row>
    <row r="53470" spans="1:2">
      <c r="A53470" s="1">
        <v>2080100595468</v>
      </c>
      <c r="B53470" t="s">
        <v>50383</v>
      </c>
    </row>
    <row r="53471" spans="1:2">
      <c r="A53471" s="1">
        <v>2080100595475</v>
      </c>
      <c r="B53471" t="s">
        <v>50384</v>
      </c>
    </row>
    <row r="53472" spans="1:2">
      <c r="A53472" s="1">
        <v>2080100595482</v>
      </c>
      <c r="B53472" t="s">
        <v>50385</v>
      </c>
    </row>
    <row r="53473" spans="1:2">
      <c r="A53473" s="1">
        <v>2080100595499</v>
      </c>
      <c r="B53473" t="s">
        <v>50386</v>
      </c>
    </row>
    <row r="53474" spans="1:2">
      <c r="A53474" s="1">
        <v>2080100595505</v>
      </c>
      <c r="B53474" t="s">
        <v>50387</v>
      </c>
    </row>
    <row r="53475" spans="1:2">
      <c r="A53475" s="1">
        <v>2080100595512</v>
      </c>
      <c r="B53475" t="s">
        <v>50388</v>
      </c>
    </row>
    <row r="53476" spans="1:2">
      <c r="A53476" s="1">
        <v>2080100595529</v>
      </c>
      <c r="B53476" t="s">
        <v>50389</v>
      </c>
    </row>
    <row r="53477" spans="1:2">
      <c r="A53477" s="1">
        <v>2080100595536</v>
      </c>
      <c r="B53477" t="s">
        <v>50390</v>
      </c>
    </row>
    <row r="53478" spans="1:2">
      <c r="A53478" s="1">
        <v>2080100595543</v>
      </c>
      <c r="B53478" t="s">
        <v>50391</v>
      </c>
    </row>
    <row r="53479" spans="1:2">
      <c r="A53479" s="1">
        <v>2080100595550</v>
      </c>
      <c r="B53479" t="s">
        <v>50392</v>
      </c>
    </row>
    <row r="53480" spans="1:2">
      <c r="A53480" s="1">
        <v>2080100595567</v>
      </c>
      <c r="B53480" t="s">
        <v>50393</v>
      </c>
    </row>
    <row r="53481" spans="1:2">
      <c r="A53481" s="1">
        <v>2080100595574</v>
      </c>
      <c r="B53481" t="s">
        <v>50394</v>
      </c>
    </row>
    <row r="53482" spans="1:2">
      <c r="A53482" s="1">
        <v>2080100595581</v>
      </c>
      <c r="B53482" t="s">
        <v>50395</v>
      </c>
    </row>
    <row r="53483" spans="1:2">
      <c r="A53483" s="1">
        <v>2080100595598</v>
      </c>
      <c r="B53483" t="s">
        <v>50396</v>
      </c>
    </row>
    <row r="53484" spans="1:2">
      <c r="A53484" s="1">
        <v>2080100595604</v>
      </c>
      <c r="B53484" t="s">
        <v>50397</v>
      </c>
    </row>
    <row r="53485" spans="1:2">
      <c r="A53485" s="1">
        <v>2080100595611</v>
      </c>
      <c r="B53485" t="s">
        <v>50398</v>
      </c>
    </row>
    <row r="53486" spans="1:2">
      <c r="A53486" s="1">
        <v>2080100595635</v>
      </c>
      <c r="B53486" t="s">
        <v>50399</v>
      </c>
    </row>
    <row r="53487" spans="1:2">
      <c r="A53487" s="1">
        <v>2080100595642</v>
      </c>
      <c r="B53487" t="s">
        <v>50400</v>
      </c>
    </row>
    <row r="53488" spans="1:2">
      <c r="A53488" s="1">
        <v>2080100595659</v>
      </c>
      <c r="B53488" t="s">
        <v>50401</v>
      </c>
    </row>
    <row r="53489" spans="1:2">
      <c r="A53489" s="1">
        <v>2080100595666</v>
      </c>
      <c r="B53489" t="s">
        <v>50402</v>
      </c>
    </row>
    <row r="53490" spans="1:2">
      <c r="A53490" s="1">
        <v>2080100595673</v>
      </c>
      <c r="B53490" t="s">
        <v>50403</v>
      </c>
    </row>
    <row r="53491" spans="1:2">
      <c r="A53491" s="1">
        <v>2080100595727</v>
      </c>
      <c r="B53491" t="s">
        <v>50404</v>
      </c>
    </row>
    <row r="53492" spans="1:2">
      <c r="A53492" s="1">
        <v>2080100595734</v>
      </c>
      <c r="B53492" t="s">
        <v>50405</v>
      </c>
    </row>
    <row r="53493" spans="1:2">
      <c r="A53493" s="1">
        <v>2080100595741</v>
      </c>
      <c r="B53493" t="s">
        <v>50406</v>
      </c>
    </row>
    <row r="53494" spans="1:2">
      <c r="A53494" s="1">
        <v>2080100595758</v>
      </c>
      <c r="B53494" t="s">
        <v>50407</v>
      </c>
    </row>
    <row r="53495" spans="1:2">
      <c r="A53495" s="1">
        <v>2080100595765</v>
      </c>
      <c r="B53495" t="s">
        <v>50408</v>
      </c>
    </row>
    <row r="53496" spans="1:2">
      <c r="A53496" s="1">
        <v>2080100595772</v>
      </c>
      <c r="B53496" t="s">
        <v>50409</v>
      </c>
    </row>
    <row r="53497" spans="1:2">
      <c r="A53497" s="1">
        <v>2080100595826</v>
      </c>
      <c r="B53497" t="s">
        <v>50410</v>
      </c>
    </row>
    <row r="53498" spans="1:2">
      <c r="A53498" s="1">
        <v>2080100595857</v>
      </c>
      <c r="B53498" t="s">
        <v>50411</v>
      </c>
    </row>
    <row r="53499" spans="1:2">
      <c r="A53499" s="1">
        <v>2080100595864</v>
      </c>
      <c r="B53499" t="s">
        <v>50412</v>
      </c>
    </row>
    <row r="53500" spans="1:2">
      <c r="A53500" s="1">
        <v>2080100595871</v>
      </c>
      <c r="B53500" t="s">
        <v>50413</v>
      </c>
    </row>
    <row r="53501" spans="1:2">
      <c r="A53501" s="1">
        <v>2080100595901</v>
      </c>
      <c r="B53501" t="s">
        <v>50414</v>
      </c>
    </row>
    <row r="53502" spans="1:2">
      <c r="A53502" s="1">
        <v>2080100595949</v>
      </c>
      <c r="B53502" t="s">
        <v>50415</v>
      </c>
    </row>
    <row r="53503" spans="1:2">
      <c r="A53503" s="1">
        <v>2080100595956</v>
      </c>
      <c r="B53503" t="s">
        <v>50416</v>
      </c>
    </row>
    <row r="53504" spans="1:2">
      <c r="A53504" s="1">
        <v>2080100595987</v>
      </c>
      <c r="B53504" t="s">
        <v>50417</v>
      </c>
    </row>
    <row r="53505" spans="1:2">
      <c r="A53505" s="1">
        <v>2080100595994</v>
      </c>
      <c r="B53505" t="s">
        <v>50418</v>
      </c>
    </row>
    <row r="53506" spans="1:2">
      <c r="A53506" s="1">
        <v>2080100596007</v>
      </c>
      <c r="B53506" t="s">
        <v>50419</v>
      </c>
    </row>
    <row r="53507" spans="1:2">
      <c r="A53507" s="1">
        <v>2080100596014</v>
      </c>
      <c r="B53507" t="s">
        <v>50420</v>
      </c>
    </row>
    <row r="53508" spans="1:2">
      <c r="A53508" s="1">
        <v>2080100596021</v>
      </c>
      <c r="B53508" t="s">
        <v>50421</v>
      </c>
    </row>
    <row r="53509" spans="1:2">
      <c r="A53509" s="1">
        <v>2080100596038</v>
      </c>
      <c r="B53509" t="s">
        <v>50422</v>
      </c>
    </row>
    <row r="53510" spans="1:2">
      <c r="A53510" s="1">
        <v>2080100596045</v>
      </c>
      <c r="B53510" t="s">
        <v>50423</v>
      </c>
    </row>
    <row r="53511" spans="1:2">
      <c r="A53511" s="1">
        <v>2080100596052</v>
      </c>
      <c r="B53511" t="s">
        <v>50424</v>
      </c>
    </row>
    <row r="53512" spans="1:2">
      <c r="A53512" s="1">
        <v>2080100596069</v>
      </c>
      <c r="B53512" t="s">
        <v>50425</v>
      </c>
    </row>
    <row r="53513" spans="1:2">
      <c r="A53513" s="1">
        <v>2080100596076</v>
      </c>
      <c r="B53513" t="s">
        <v>50426</v>
      </c>
    </row>
    <row r="53514" spans="1:2">
      <c r="A53514" s="1">
        <v>2080100596083</v>
      </c>
      <c r="B53514" t="s">
        <v>50427</v>
      </c>
    </row>
    <row r="53515" spans="1:2">
      <c r="A53515" s="1">
        <v>2080100596090</v>
      </c>
      <c r="B53515" t="s">
        <v>50428</v>
      </c>
    </row>
    <row r="53516" spans="1:2">
      <c r="A53516" s="1">
        <v>2080100596106</v>
      </c>
      <c r="B53516" t="s">
        <v>50429</v>
      </c>
    </row>
    <row r="53517" spans="1:2">
      <c r="A53517" s="1">
        <v>2080100596113</v>
      </c>
      <c r="B53517" t="s">
        <v>50430</v>
      </c>
    </row>
    <row r="53518" spans="1:2">
      <c r="A53518" s="1">
        <v>2080100596120</v>
      </c>
      <c r="B53518" t="s">
        <v>50431</v>
      </c>
    </row>
    <row r="53519" spans="1:2">
      <c r="A53519" s="1">
        <v>2080100596137</v>
      </c>
      <c r="B53519" t="s">
        <v>50432</v>
      </c>
    </row>
    <row r="53520" spans="1:2">
      <c r="A53520" s="1">
        <v>2080100596144</v>
      </c>
      <c r="B53520" t="s">
        <v>50433</v>
      </c>
    </row>
    <row r="53521" spans="1:2">
      <c r="A53521" s="1">
        <v>2080100596151</v>
      </c>
      <c r="B53521" t="s">
        <v>50434</v>
      </c>
    </row>
    <row r="53522" spans="1:2">
      <c r="A53522" s="1">
        <v>2080100596168</v>
      </c>
      <c r="B53522" t="s">
        <v>50435</v>
      </c>
    </row>
    <row r="53523" spans="1:2">
      <c r="A53523" s="1">
        <v>2080100596175</v>
      </c>
      <c r="B53523" t="s">
        <v>50436</v>
      </c>
    </row>
    <row r="53524" spans="1:2">
      <c r="A53524" s="1">
        <v>2080100596182</v>
      </c>
      <c r="B53524" t="s">
        <v>50437</v>
      </c>
    </row>
    <row r="53525" spans="1:2">
      <c r="A53525" s="1">
        <v>2080100596199</v>
      </c>
      <c r="B53525" t="s">
        <v>50438</v>
      </c>
    </row>
    <row r="53526" spans="1:2">
      <c r="A53526" s="1">
        <v>2080100596205</v>
      </c>
      <c r="B53526" t="s">
        <v>50439</v>
      </c>
    </row>
    <row r="53527" spans="1:2">
      <c r="A53527" s="1">
        <v>2080100596212</v>
      </c>
      <c r="B53527" t="s">
        <v>50440</v>
      </c>
    </row>
    <row r="53528" spans="1:2">
      <c r="A53528" s="1">
        <v>2080100596229</v>
      </c>
      <c r="B53528" t="s">
        <v>50441</v>
      </c>
    </row>
    <row r="53529" spans="1:2">
      <c r="A53529" s="1">
        <v>2080100596236</v>
      </c>
      <c r="B53529" t="s">
        <v>50442</v>
      </c>
    </row>
    <row r="53530" spans="1:2">
      <c r="A53530" s="1">
        <v>2080100596243</v>
      </c>
      <c r="B53530" t="s">
        <v>50443</v>
      </c>
    </row>
    <row r="53531" spans="1:2">
      <c r="A53531" s="1">
        <v>2080100596250</v>
      </c>
      <c r="B53531" t="s">
        <v>50444</v>
      </c>
    </row>
    <row r="53532" spans="1:2">
      <c r="A53532" s="1">
        <v>2080100596267</v>
      </c>
      <c r="B53532" t="s">
        <v>50445</v>
      </c>
    </row>
    <row r="53533" spans="1:2">
      <c r="A53533" s="1">
        <v>2080100596274</v>
      </c>
      <c r="B53533" t="s">
        <v>50446</v>
      </c>
    </row>
    <row r="53534" spans="1:2">
      <c r="A53534" s="1">
        <v>2080100596281</v>
      </c>
      <c r="B53534" t="s">
        <v>50447</v>
      </c>
    </row>
    <row r="53535" spans="1:2">
      <c r="A53535" s="1">
        <v>2080100596298</v>
      </c>
      <c r="B53535" t="s">
        <v>50448</v>
      </c>
    </row>
    <row r="53536" spans="1:2">
      <c r="A53536" s="1">
        <v>2080100596304</v>
      </c>
      <c r="B53536" t="s">
        <v>50449</v>
      </c>
    </row>
    <row r="53537" spans="1:2">
      <c r="A53537" s="1">
        <v>2080100596311</v>
      </c>
      <c r="B53537" t="s">
        <v>50450</v>
      </c>
    </row>
    <row r="53538" spans="1:2">
      <c r="A53538" s="1">
        <v>2080100596328</v>
      </c>
      <c r="B53538" t="s">
        <v>50451</v>
      </c>
    </row>
    <row r="53539" spans="1:2">
      <c r="A53539" s="1">
        <v>2080100596335</v>
      </c>
      <c r="B53539" t="s">
        <v>50452</v>
      </c>
    </row>
    <row r="53540" spans="1:2">
      <c r="A53540" s="1">
        <v>2080100596342</v>
      </c>
      <c r="B53540" t="s">
        <v>50453</v>
      </c>
    </row>
    <row r="53541" spans="1:2">
      <c r="A53541" s="1">
        <v>2080100596359</v>
      </c>
      <c r="B53541" t="s">
        <v>50454</v>
      </c>
    </row>
    <row r="53542" spans="1:2">
      <c r="A53542" s="1">
        <v>2080100596366</v>
      </c>
      <c r="B53542" t="s">
        <v>50455</v>
      </c>
    </row>
    <row r="53543" spans="1:2">
      <c r="A53543" s="1">
        <v>2080100596373</v>
      </c>
      <c r="B53543" t="s">
        <v>50456</v>
      </c>
    </row>
    <row r="53544" spans="1:2">
      <c r="A53544" s="1">
        <v>2080100596380</v>
      </c>
      <c r="B53544" t="s">
        <v>50457</v>
      </c>
    </row>
    <row r="53545" spans="1:2">
      <c r="A53545" s="1">
        <v>2080100596397</v>
      </c>
      <c r="B53545" t="s">
        <v>50458</v>
      </c>
    </row>
    <row r="53546" spans="1:2">
      <c r="A53546" s="1">
        <v>2080100596403</v>
      </c>
      <c r="B53546" t="s">
        <v>50459</v>
      </c>
    </row>
    <row r="53547" spans="1:2">
      <c r="A53547" s="1">
        <v>2080100596410</v>
      </c>
      <c r="B53547" t="s">
        <v>50460</v>
      </c>
    </row>
    <row r="53548" spans="1:2">
      <c r="A53548" s="1">
        <v>2080100596427</v>
      </c>
      <c r="B53548" t="s">
        <v>50461</v>
      </c>
    </row>
    <row r="53549" spans="1:2">
      <c r="A53549" s="1">
        <v>2080100596434</v>
      </c>
      <c r="B53549" t="s">
        <v>50462</v>
      </c>
    </row>
    <row r="53550" spans="1:2">
      <c r="A53550" s="1">
        <v>2080100596441</v>
      </c>
      <c r="B53550" t="s">
        <v>50463</v>
      </c>
    </row>
    <row r="53551" spans="1:2">
      <c r="A53551" s="1">
        <v>2080100596458</v>
      </c>
      <c r="B53551" t="s">
        <v>50464</v>
      </c>
    </row>
    <row r="53552" spans="1:2">
      <c r="A53552" s="1">
        <v>2080100596465</v>
      </c>
      <c r="B53552" t="s">
        <v>50465</v>
      </c>
    </row>
    <row r="53553" spans="1:2">
      <c r="A53553" s="1">
        <v>2080100596472</v>
      </c>
      <c r="B53553" t="s">
        <v>50466</v>
      </c>
    </row>
    <row r="53554" spans="1:2">
      <c r="A53554" s="1">
        <v>2080100596489</v>
      </c>
      <c r="B53554" t="s">
        <v>50467</v>
      </c>
    </row>
    <row r="53555" spans="1:2">
      <c r="A53555" s="1">
        <v>2080100596496</v>
      </c>
      <c r="B53555" t="s">
        <v>50468</v>
      </c>
    </row>
    <row r="53556" spans="1:2">
      <c r="A53556" s="1">
        <v>2080100596502</v>
      </c>
      <c r="B53556" t="s">
        <v>50469</v>
      </c>
    </row>
    <row r="53557" spans="1:2">
      <c r="A53557" s="1">
        <v>2080100596519</v>
      </c>
      <c r="B53557" t="s">
        <v>50470</v>
      </c>
    </row>
    <row r="53558" spans="1:2">
      <c r="A53558" s="1">
        <v>2080100596526</v>
      </c>
      <c r="B53558" t="s">
        <v>50471</v>
      </c>
    </row>
    <row r="53559" spans="1:2">
      <c r="A53559" s="1">
        <v>2080100596533</v>
      </c>
      <c r="B53559" t="s">
        <v>50472</v>
      </c>
    </row>
    <row r="53560" spans="1:2">
      <c r="A53560" s="1">
        <v>2080100596540</v>
      </c>
      <c r="B53560" t="s">
        <v>50473</v>
      </c>
    </row>
    <row r="53561" spans="1:2">
      <c r="A53561" s="1">
        <v>2080100596557</v>
      </c>
      <c r="B53561" t="s">
        <v>50474</v>
      </c>
    </row>
    <row r="53562" spans="1:2">
      <c r="A53562" s="1">
        <v>2080100596564</v>
      </c>
      <c r="B53562" t="s">
        <v>50475</v>
      </c>
    </row>
    <row r="53563" spans="1:2">
      <c r="A53563" s="1">
        <v>2080100596571</v>
      </c>
      <c r="B53563" t="s">
        <v>50476</v>
      </c>
    </row>
    <row r="53564" spans="1:2">
      <c r="A53564" s="1">
        <v>2080100596588</v>
      </c>
      <c r="B53564" t="s">
        <v>50477</v>
      </c>
    </row>
    <row r="53565" spans="1:2">
      <c r="A53565" s="1">
        <v>2080100596595</v>
      </c>
      <c r="B53565" t="s">
        <v>50478</v>
      </c>
    </row>
    <row r="53566" spans="1:2">
      <c r="A53566" s="1">
        <v>2080100596601</v>
      </c>
      <c r="B53566" t="s">
        <v>50479</v>
      </c>
    </row>
    <row r="53567" spans="1:2">
      <c r="A53567" s="1">
        <v>2080100596618</v>
      </c>
      <c r="B53567" t="s">
        <v>50480</v>
      </c>
    </row>
    <row r="53568" spans="1:2">
      <c r="A53568" s="1">
        <v>2080100596625</v>
      </c>
      <c r="B53568" t="s">
        <v>50481</v>
      </c>
    </row>
    <row r="53569" spans="1:2">
      <c r="A53569" s="1">
        <v>2080100596632</v>
      </c>
      <c r="B53569" t="s">
        <v>50482</v>
      </c>
    </row>
    <row r="53570" spans="1:2">
      <c r="A53570" s="1">
        <v>2080100596649</v>
      </c>
      <c r="B53570" t="s">
        <v>50483</v>
      </c>
    </row>
    <row r="53571" spans="1:2">
      <c r="A53571" s="1">
        <v>2080100596656</v>
      </c>
      <c r="B53571" t="s">
        <v>50484</v>
      </c>
    </row>
    <row r="53572" spans="1:2">
      <c r="A53572" s="1">
        <v>2080100596663</v>
      </c>
      <c r="B53572" t="s">
        <v>50485</v>
      </c>
    </row>
    <row r="53573" spans="1:2">
      <c r="A53573" s="1">
        <v>2080100596670</v>
      </c>
      <c r="B53573" t="s">
        <v>50486</v>
      </c>
    </row>
    <row r="53574" spans="1:2">
      <c r="A53574" s="1">
        <v>2080100596687</v>
      </c>
      <c r="B53574" t="s">
        <v>50487</v>
      </c>
    </row>
    <row r="53575" spans="1:2">
      <c r="A53575" s="1">
        <v>2080100596694</v>
      </c>
      <c r="B53575" t="s">
        <v>50488</v>
      </c>
    </row>
    <row r="53576" spans="1:2">
      <c r="A53576" s="1">
        <v>2080100596700</v>
      </c>
      <c r="B53576" t="s">
        <v>50489</v>
      </c>
    </row>
    <row r="53577" spans="1:2">
      <c r="A53577" s="1">
        <v>2080100596717</v>
      </c>
      <c r="B53577" t="s">
        <v>50490</v>
      </c>
    </row>
    <row r="53578" spans="1:2">
      <c r="A53578" s="1">
        <v>2080100596724</v>
      </c>
      <c r="B53578" t="s">
        <v>50491</v>
      </c>
    </row>
    <row r="53579" spans="1:2">
      <c r="A53579" s="1">
        <v>2080100596731</v>
      </c>
      <c r="B53579" t="s">
        <v>50492</v>
      </c>
    </row>
    <row r="53580" spans="1:2">
      <c r="A53580" s="1">
        <v>2080100596748</v>
      </c>
      <c r="B53580" t="s">
        <v>50493</v>
      </c>
    </row>
    <row r="53581" spans="1:2">
      <c r="A53581" s="1">
        <v>2080100596755</v>
      </c>
      <c r="B53581" t="s">
        <v>50494</v>
      </c>
    </row>
    <row r="53582" spans="1:2">
      <c r="A53582" s="1">
        <v>2080100596762</v>
      </c>
      <c r="B53582" t="s">
        <v>50495</v>
      </c>
    </row>
    <row r="53583" spans="1:2">
      <c r="A53583" s="1">
        <v>2080100596779</v>
      </c>
      <c r="B53583" t="s">
        <v>50496</v>
      </c>
    </row>
    <row r="53584" spans="1:2">
      <c r="A53584" s="1">
        <v>2080100596786</v>
      </c>
      <c r="B53584" t="s">
        <v>50497</v>
      </c>
    </row>
    <row r="53585" spans="1:2">
      <c r="A53585" s="1">
        <v>2080100596823</v>
      </c>
      <c r="B53585" t="s">
        <v>50498</v>
      </c>
    </row>
    <row r="53586" spans="1:2">
      <c r="A53586" s="1">
        <v>2080100596854</v>
      </c>
      <c r="B53586" t="s">
        <v>50499</v>
      </c>
    </row>
    <row r="53587" spans="1:2">
      <c r="A53587" s="1">
        <v>2080100596878</v>
      </c>
      <c r="B53587" t="s">
        <v>50500</v>
      </c>
    </row>
    <row r="53588" spans="1:2">
      <c r="A53588" s="1">
        <v>2080100596922</v>
      </c>
      <c r="B53588" t="s">
        <v>50501</v>
      </c>
    </row>
    <row r="53589" spans="1:2">
      <c r="A53589" s="1">
        <v>2080100596939</v>
      </c>
      <c r="B53589" t="s">
        <v>50502</v>
      </c>
    </row>
    <row r="53590" spans="1:2">
      <c r="A53590" s="1">
        <v>2080100596946</v>
      </c>
      <c r="B53590" t="s">
        <v>50503</v>
      </c>
    </row>
    <row r="53591" spans="1:2">
      <c r="A53591" s="1">
        <v>2080100596953</v>
      </c>
      <c r="B53591" t="s">
        <v>50504</v>
      </c>
    </row>
    <row r="53592" spans="1:2">
      <c r="A53592" s="1">
        <v>2080100596984</v>
      </c>
      <c r="B53592" t="s">
        <v>50505</v>
      </c>
    </row>
    <row r="53593" spans="1:2">
      <c r="A53593" s="1">
        <v>2080100596991</v>
      </c>
      <c r="B53593" t="s">
        <v>50506</v>
      </c>
    </row>
    <row r="53594" spans="1:2">
      <c r="A53594" s="1">
        <v>2080100597004</v>
      </c>
      <c r="B53594" t="s">
        <v>50507</v>
      </c>
    </row>
    <row r="53595" spans="1:2">
      <c r="A53595" s="1">
        <v>2080100597011</v>
      </c>
      <c r="B53595" t="s">
        <v>50508</v>
      </c>
    </row>
    <row r="53596" spans="1:2">
      <c r="A53596" s="1">
        <v>2080100597028</v>
      </c>
      <c r="B53596" t="s">
        <v>50509</v>
      </c>
    </row>
    <row r="53597" spans="1:2">
      <c r="A53597" s="1">
        <v>2080100597035</v>
      </c>
      <c r="B53597" t="s">
        <v>50510</v>
      </c>
    </row>
    <row r="53598" spans="1:2">
      <c r="A53598" s="1">
        <v>2080100597042</v>
      </c>
      <c r="B53598" t="s">
        <v>50511</v>
      </c>
    </row>
    <row r="53599" spans="1:2">
      <c r="A53599" s="1">
        <v>2080100597059</v>
      </c>
      <c r="B53599" t="s">
        <v>50512</v>
      </c>
    </row>
    <row r="53600" spans="1:2">
      <c r="A53600" s="1">
        <v>2080100597066</v>
      </c>
      <c r="B53600" t="s">
        <v>50513</v>
      </c>
    </row>
    <row r="53601" spans="1:2">
      <c r="A53601" s="1">
        <v>2080100597073</v>
      </c>
      <c r="B53601" t="s">
        <v>50514</v>
      </c>
    </row>
    <row r="53602" spans="1:2">
      <c r="A53602" s="1">
        <v>2080100597080</v>
      </c>
      <c r="B53602" t="s">
        <v>50515</v>
      </c>
    </row>
    <row r="53603" spans="1:2">
      <c r="A53603" s="1">
        <v>2080100597097</v>
      </c>
      <c r="B53603" t="s">
        <v>50516</v>
      </c>
    </row>
    <row r="53604" spans="1:2">
      <c r="A53604" s="1">
        <v>2080100597103</v>
      </c>
      <c r="B53604" t="s">
        <v>50517</v>
      </c>
    </row>
    <row r="53605" spans="1:2">
      <c r="A53605" s="1">
        <v>2080100597110</v>
      </c>
      <c r="B53605" t="s">
        <v>50518</v>
      </c>
    </row>
    <row r="53606" spans="1:2">
      <c r="A53606" s="1">
        <v>2080100597127</v>
      </c>
      <c r="B53606" t="s">
        <v>50519</v>
      </c>
    </row>
    <row r="53607" spans="1:2">
      <c r="A53607" s="1">
        <v>2080100597134</v>
      </c>
      <c r="B53607" t="s">
        <v>50520</v>
      </c>
    </row>
    <row r="53608" spans="1:2">
      <c r="A53608" s="1">
        <v>2080100597141</v>
      </c>
      <c r="B53608" t="s">
        <v>50521</v>
      </c>
    </row>
    <row r="53609" spans="1:2">
      <c r="A53609" s="1">
        <v>2080100597158</v>
      </c>
      <c r="B53609" t="s">
        <v>50522</v>
      </c>
    </row>
    <row r="53610" spans="1:2">
      <c r="A53610" s="1">
        <v>2080100597165</v>
      </c>
      <c r="B53610" t="s">
        <v>50523</v>
      </c>
    </row>
    <row r="53611" spans="1:2">
      <c r="A53611" s="1">
        <v>2080100597172</v>
      </c>
      <c r="B53611" t="s">
        <v>50524</v>
      </c>
    </row>
    <row r="53612" spans="1:2">
      <c r="A53612" s="1">
        <v>2080100597189</v>
      </c>
      <c r="B53612" t="s">
        <v>50525</v>
      </c>
    </row>
    <row r="53613" spans="1:2">
      <c r="A53613" s="1">
        <v>2080100597196</v>
      </c>
      <c r="B53613" t="s">
        <v>50526</v>
      </c>
    </row>
    <row r="53614" spans="1:2">
      <c r="A53614" s="1">
        <v>2080100597202</v>
      </c>
      <c r="B53614" t="s">
        <v>50527</v>
      </c>
    </row>
    <row r="53615" spans="1:2">
      <c r="A53615" s="1">
        <v>2080100597219</v>
      </c>
      <c r="B53615" t="s">
        <v>50528</v>
      </c>
    </row>
    <row r="53616" spans="1:2">
      <c r="A53616" s="1">
        <v>2080100597226</v>
      </c>
      <c r="B53616" t="s">
        <v>50529</v>
      </c>
    </row>
    <row r="53617" spans="1:2">
      <c r="A53617" s="1">
        <v>2080100597233</v>
      </c>
      <c r="B53617" t="s">
        <v>50530</v>
      </c>
    </row>
    <row r="53618" spans="1:2">
      <c r="A53618" s="1">
        <v>2080100597240</v>
      </c>
      <c r="B53618" t="s">
        <v>50531</v>
      </c>
    </row>
    <row r="53619" spans="1:2">
      <c r="A53619" s="1">
        <v>2080100597257</v>
      </c>
      <c r="B53619" t="s">
        <v>50532</v>
      </c>
    </row>
    <row r="53620" spans="1:2">
      <c r="A53620" s="1">
        <v>2080100597264</v>
      </c>
      <c r="B53620" t="s">
        <v>50533</v>
      </c>
    </row>
    <row r="53621" spans="1:2">
      <c r="A53621" s="1">
        <v>2080100597271</v>
      </c>
      <c r="B53621" t="s">
        <v>50534</v>
      </c>
    </row>
    <row r="53622" spans="1:2">
      <c r="A53622" s="1">
        <v>2080100597288</v>
      </c>
      <c r="B53622" t="s">
        <v>50535</v>
      </c>
    </row>
    <row r="53623" spans="1:2">
      <c r="A53623" s="1">
        <v>2080100597295</v>
      </c>
      <c r="B53623" t="s">
        <v>50536</v>
      </c>
    </row>
    <row r="53624" spans="1:2">
      <c r="A53624" s="1">
        <v>2080100597301</v>
      </c>
      <c r="B53624" t="s">
        <v>50537</v>
      </c>
    </row>
    <row r="53625" spans="1:2">
      <c r="A53625" s="1">
        <v>2080100597318</v>
      </c>
      <c r="B53625" t="s">
        <v>50538</v>
      </c>
    </row>
    <row r="53626" spans="1:2">
      <c r="A53626" s="1">
        <v>2080100597325</v>
      </c>
      <c r="B53626" t="s">
        <v>50539</v>
      </c>
    </row>
    <row r="53627" spans="1:2">
      <c r="A53627" s="1">
        <v>2080100597332</v>
      </c>
      <c r="B53627" t="s">
        <v>50540</v>
      </c>
    </row>
    <row r="53628" spans="1:2">
      <c r="A53628" s="1">
        <v>2080100597349</v>
      </c>
      <c r="B53628" t="s">
        <v>50541</v>
      </c>
    </row>
    <row r="53629" spans="1:2">
      <c r="A53629" s="1">
        <v>2080100597356</v>
      </c>
      <c r="B53629" t="s">
        <v>50542</v>
      </c>
    </row>
    <row r="53630" spans="1:2">
      <c r="A53630" s="1">
        <v>2080100597363</v>
      </c>
      <c r="B53630" t="s">
        <v>50543</v>
      </c>
    </row>
    <row r="53631" spans="1:2">
      <c r="A53631" s="1">
        <v>2080100597370</v>
      </c>
      <c r="B53631" t="s">
        <v>50544</v>
      </c>
    </row>
    <row r="53632" spans="1:2">
      <c r="A53632" s="1">
        <v>2080100597387</v>
      </c>
      <c r="B53632" t="s">
        <v>50545</v>
      </c>
    </row>
    <row r="53633" spans="1:2">
      <c r="A53633" s="1">
        <v>2080100597394</v>
      </c>
      <c r="B53633" t="s">
        <v>50546</v>
      </c>
    </row>
    <row r="53634" spans="1:2">
      <c r="A53634" s="1">
        <v>2080100597400</v>
      </c>
      <c r="B53634" t="s">
        <v>50547</v>
      </c>
    </row>
    <row r="53635" spans="1:2">
      <c r="A53635" s="1">
        <v>2080100597417</v>
      </c>
      <c r="B53635" t="s">
        <v>50548</v>
      </c>
    </row>
    <row r="53636" spans="1:2">
      <c r="A53636" s="1">
        <v>2080100597424</v>
      </c>
      <c r="B53636" t="s">
        <v>50549</v>
      </c>
    </row>
    <row r="53637" spans="1:2">
      <c r="A53637" s="1">
        <v>2080100597431</v>
      </c>
      <c r="B53637" t="s">
        <v>50550</v>
      </c>
    </row>
    <row r="53638" spans="1:2">
      <c r="A53638" s="1">
        <v>2080100597448</v>
      </c>
      <c r="B53638" t="s">
        <v>50551</v>
      </c>
    </row>
    <row r="53639" spans="1:2">
      <c r="A53639" s="1">
        <v>2080100597455</v>
      </c>
      <c r="B53639" t="s">
        <v>50552</v>
      </c>
    </row>
    <row r="53640" spans="1:2">
      <c r="A53640" s="1">
        <v>2080100597462</v>
      </c>
      <c r="B53640" t="s">
        <v>50553</v>
      </c>
    </row>
    <row r="53641" spans="1:2">
      <c r="A53641" s="1">
        <v>2080100597479</v>
      </c>
      <c r="B53641" t="s">
        <v>50554</v>
      </c>
    </row>
    <row r="53642" spans="1:2">
      <c r="A53642" s="1">
        <v>2080100597486</v>
      </c>
      <c r="B53642" t="s">
        <v>50555</v>
      </c>
    </row>
    <row r="53643" spans="1:2">
      <c r="A53643" s="1">
        <v>2080100597493</v>
      </c>
      <c r="B53643" t="s">
        <v>50556</v>
      </c>
    </row>
    <row r="53644" spans="1:2">
      <c r="A53644" s="1">
        <v>2080100597509</v>
      </c>
      <c r="B53644" t="s">
        <v>50557</v>
      </c>
    </row>
    <row r="53645" spans="1:2">
      <c r="A53645" s="1">
        <v>2080100597516</v>
      </c>
      <c r="B53645" t="s">
        <v>50558</v>
      </c>
    </row>
    <row r="53646" spans="1:2">
      <c r="A53646" s="1">
        <v>2080100597523</v>
      </c>
      <c r="B53646" t="s">
        <v>50559</v>
      </c>
    </row>
    <row r="53647" spans="1:2">
      <c r="A53647" s="1">
        <v>2080100597530</v>
      </c>
      <c r="B53647" t="s">
        <v>50560</v>
      </c>
    </row>
    <row r="53648" spans="1:2">
      <c r="A53648" s="1">
        <v>2080100597547</v>
      </c>
      <c r="B53648" t="s">
        <v>50561</v>
      </c>
    </row>
    <row r="53649" spans="1:2">
      <c r="A53649" s="1">
        <v>2080100597554</v>
      </c>
      <c r="B53649" t="s">
        <v>50562</v>
      </c>
    </row>
    <row r="53650" spans="1:2">
      <c r="A53650" s="1">
        <v>2080100597561</v>
      </c>
      <c r="B53650" t="s">
        <v>50563</v>
      </c>
    </row>
    <row r="53651" spans="1:2">
      <c r="A53651" s="1">
        <v>2080100597578</v>
      </c>
      <c r="B53651" t="s">
        <v>50564</v>
      </c>
    </row>
    <row r="53652" spans="1:2">
      <c r="A53652" s="1">
        <v>2080100597752</v>
      </c>
      <c r="B53652" t="s">
        <v>50565</v>
      </c>
    </row>
    <row r="53653" spans="1:2">
      <c r="A53653" s="1">
        <v>2080100597769</v>
      </c>
      <c r="B53653" t="s">
        <v>50566</v>
      </c>
    </row>
    <row r="53654" spans="1:2">
      <c r="A53654" s="1">
        <v>2080100597776</v>
      </c>
      <c r="B53654" t="s">
        <v>50567</v>
      </c>
    </row>
    <row r="53655" spans="1:2">
      <c r="A53655" s="1">
        <v>2080100597783</v>
      </c>
      <c r="B53655" t="s">
        <v>50568</v>
      </c>
    </row>
    <row r="53656" spans="1:2">
      <c r="A53656" s="1">
        <v>2080100597790</v>
      </c>
      <c r="B53656" t="s">
        <v>50569</v>
      </c>
    </row>
    <row r="53657" spans="1:2">
      <c r="A53657" s="1">
        <v>2080100597806</v>
      </c>
      <c r="B53657" t="s">
        <v>50570</v>
      </c>
    </row>
    <row r="53658" spans="1:2">
      <c r="A53658" s="1">
        <v>2080100597813</v>
      </c>
      <c r="B53658" t="s">
        <v>50571</v>
      </c>
    </row>
    <row r="53659" spans="1:2">
      <c r="A53659" s="1">
        <v>2080100597820</v>
      </c>
      <c r="B53659" t="s">
        <v>50572</v>
      </c>
    </row>
    <row r="53660" spans="1:2">
      <c r="A53660" s="1">
        <v>2080100597837</v>
      </c>
      <c r="B53660" t="s">
        <v>50573</v>
      </c>
    </row>
    <row r="53661" spans="1:2">
      <c r="A53661" s="1">
        <v>2080100597844</v>
      </c>
      <c r="B53661" t="s">
        <v>50574</v>
      </c>
    </row>
    <row r="53662" spans="1:2">
      <c r="A53662" s="1">
        <v>2080100597868</v>
      </c>
      <c r="B53662" t="s">
        <v>50575</v>
      </c>
    </row>
    <row r="53663" spans="1:2">
      <c r="A53663" s="1">
        <v>2080100597882</v>
      </c>
      <c r="B53663" t="s">
        <v>50576</v>
      </c>
    </row>
    <row r="53664" spans="1:2">
      <c r="A53664" s="1">
        <v>2080100597899</v>
      </c>
      <c r="B53664" t="s">
        <v>50577</v>
      </c>
    </row>
    <row r="53665" spans="1:2">
      <c r="A53665" s="1">
        <v>2080100597905</v>
      </c>
      <c r="B53665" t="s">
        <v>50578</v>
      </c>
    </row>
    <row r="53666" spans="1:2">
      <c r="A53666" s="1">
        <v>2080100597912</v>
      </c>
      <c r="B53666" t="s">
        <v>50579</v>
      </c>
    </row>
    <row r="53667" spans="1:2">
      <c r="A53667" s="1">
        <v>2080100597929</v>
      </c>
      <c r="B53667" t="s">
        <v>50580</v>
      </c>
    </row>
    <row r="53668" spans="1:2">
      <c r="A53668" s="1">
        <v>2080100597936</v>
      </c>
      <c r="B53668" t="s">
        <v>50581</v>
      </c>
    </row>
    <row r="53669" spans="1:2">
      <c r="A53669" s="1">
        <v>2080100597943</v>
      </c>
      <c r="B53669" t="s">
        <v>50582</v>
      </c>
    </row>
    <row r="53670" spans="1:2">
      <c r="A53670" s="1">
        <v>2080100597950</v>
      </c>
      <c r="B53670" t="s">
        <v>50583</v>
      </c>
    </row>
    <row r="53671" spans="1:2">
      <c r="A53671" s="1">
        <v>2080100597967</v>
      </c>
      <c r="B53671" t="s">
        <v>50584</v>
      </c>
    </row>
    <row r="53672" spans="1:2">
      <c r="A53672" s="1">
        <v>2080100597974</v>
      </c>
      <c r="B53672" t="s">
        <v>50585</v>
      </c>
    </row>
    <row r="53673" spans="1:2">
      <c r="A53673" s="1">
        <v>2080100597981</v>
      </c>
      <c r="B53673" t="s">
        <v>50586</v>
      </c>
    </row>
    <row r="53674" spans="1:2">
      <c r="A53674" s="1">
        <v>2080100597998</v>
      </c>
      <c r="B53674" t="s">
        <v>50587</v>
      </c>
    </row>
    <row r="53675" spans="1:2">
      <c r="A53675" s="1">
        <v>2080100598001</v>
      </c>
      <c r="B53675" t="s">
        <v>50588</v>
      </c>
    </row>
    <row r="53676" spans="1:2">
      <c r="A53676" s="1">
        <v>2080100598018</v>
      </c>
      <c r="B53676" t="s">
        <v>50589</v>
      </c>
    </row>
    <row r="53677" spans="1:2">
      <c r="A53677" s="1">
        <v>2080100598025</v>
      </c>
      <c r="B53677" t="s">
        <v>50590</v>
      </c>
    </row>
    <row r="53678" spans="1:2">
      <c r="A53678" s="1">
        <v>2080100598032</v>
      </c>
      <c r="B53678" t="s">
        <v>50591</v>
      </c>
    </row>
    <row r="53679" spans="1:2">
      <c r="A53679" s="1">
        <v>2080100598049</v>
      </c>
      <c r="B53679" t="s">
        <v>50592</v>
      </c>
    </row>
    <row r="53680" spans="1:2">
      <c r="A53680" s="1">
        <v>2080100598056</v>
      </c>
      <c r="B53680" t="s">
        <v>50593</v>
      </c>
    </row>
    <row r="53681" spans="1:2">
      <c r="A53681" s="1">
        <v>2080100598063</v>
      </c>
      <c r="B53681" t="s">
        <v>50594</v>
      </c>
    </row>
    <row r="53682" spans="1:2">
      <c r="A53682" s="1">
        <v>2080100598070</v>
      </c>
      <c r="B53682" t="s">
        <v>50595</v>
      </c>
    </row>
    <row r="53683" spans="1:2">
      <c r="A53683" s="1">
        <v>2080100598087</v>
      </c>
      <c r="B53683" t="s">
        <v>50596</v>
      </c>
    </row>
    <row r="53684" spans="1:2">
      <c r="A53684" s="1">
        <v>2080100598100</v>
      </c>
      <c r="B53684" t="s">
        <v>50597</v>
      </c>
    </row>
    <row r="53685" spans="1:2">
      <c r="A53685" s="1">
        <v>2080100598117</v>
      </c>
      <c r="B53685" t="s">
        <v>50598</v>
      </c>
    </row>
    <row r="53686" spans="1:2">
      <c r="A53686" s="1">
        <v>2080100598124</v>
      </c>
      <c r="B53686" t="s">
        <v>50599</v>
      </c>
    </row>
    <row r="53687" spans="1:2">
      <c r="A53687" s="1">
        <v>2080100598131</v>
      </c>
      <c r="B53687" t="s">
        <v>50600</v>
      </c>
    </row>
    <row r="53688" spans="1:2">
      <c r="A53688" s="1">
        <v>2080100598148</v>
      </c>
      <c r="B53688" t="s">
        <v>50601</v>
      </c>
    </row>
    <row r="53689" spans="1:2">
      <c r="A53689" s="1">
        <v>2080100598155</v>
      </c>
      <c r="B53689" t="s">
        <v>50602</v>
      </c>
    </row>
    <row r="53690" spans="1:2">
      <c r="A53690" s="1">
        <v>2080100598162</v>
      </c>
      <c r="B53690" t="s">
        <v>50603</v>
      </c>
    </row>
    <row r="53691" spans="1:2">
      <c r="A53691" s="1">
        <v>2080100598186</v>
      </c>
      <c r="B53691" t="s">
        <v>50604</v>
      </c>
    </row>
    <row r="53692" spans="1:2">
      <c r="A53692" s="1">
        <v>2080100598193</v>
      </c>
      <c r="B53692" t="s">
        <v>50605</v>
      </c>
    </row>
    <row r="53693" spans="1:2">
      <c r="A53693" s="1">
        <v>2080100598209</v>
      </c>
      <c r="B53693" t="s">
        <v>50606</v>
      </c>
    </row>
    <row r="53694" spans="1:2">
      <c r="A53694" s="1">
        <v>2080100598216</v>
      </c>
      <c r="B53694" t="s">
        <v>50607</v>
      </c>
    </row>
    <row r="53695" spans="1:2">
      <c r="A53695" s="1">
        <v>2080100598223</v>
      </c>
      <c r="B53695" t="s">
        <v>50608</v>
      </c>
    </row>
    <row r="53696" spans="1:2">
      <c r="A53696" s="1">
        <v>2080100598230</v>
      </c>
      <c r="B53696" t="s">
        <v>50609</v>
      </c>
    </row>
    <row r="53697" spans="1:2">
      <c r="A53697" s="1">
        <v>2080100598247</v>
      </c>
      <c r="B53697" t="s">
        <v>50610</v>
      </c>
    </row>
    <row r="53698" spans="1:2">
      <c r="A53698" s="1">
        <v>2080100598254</v>
      </c>
      <c r="B53698" t="s">
        <v>50611</v>
      </c>
    </row>
    <row r="53699" spans="1:2">
      <c r="A53699" s="1">
        <v>2080100598261</v>
      </c>
      <c r="B53699" t="s">
        <v>50612</v>
      </c>
    </row>
    <row r="53700" spans="1:2">
      <c r="A53700" s="1">
        <v>2080100598278</v>
      </c>
      <c r="B53700" t="s">
        <v>50613</v>
      </c>
    </row>
    <row r="53701" spans="1:2">
      <c r="A53701" s="1">
        <v>2080100598285</v>
      </c>
      <c r="B53701" t="s">
        <v>50614</v>
      </c>
    </row>
    <row r="53702" spans="1:2">
      <c r="A53702" s="1">
        <v>2080100598292</v>
      </c>
      <c r="B53702" t="s">
        <v>50615</v>
      </c>
    </row>
    <row r="53703" spans="1:2">
      <c r="A53703" s="1">
        <v>2080100598308</v>
      </c>
      <c r="B53703" t="s">
        <v>50616</v>
      </c>
    </row>
    <row r="53704" spans="1:2">
      <c r="A53704" s="1">
        <v>2080100598315</v>
      </c>
      <c r="B53704" t="s">
        <v>50617</v>
      </c>
    </row>
    <row r="53705" spans="1:2">
      <c r="A53705" s="1">
        <v>2080100598322</v>
      </c>
      <c r="B53705" t="s">
        <v>50618</v>
      </c>
    </row>
    <row r="53706" spans="1:2">
      <c r="A53706" s="1">
        <v>2080100598339</v>
      </c>
      <c r="B53706" t="s">
        <v>50619</v>
      </c>
    </row>
    <row r="53707" spans="1:2">
      <c r="A53707" s="1">
        <v>2080100598346</v>
      </c>
      <c r="B53707" t="s">
        <v>50620</v>
      </c>
    </row>
    <row r="53708" spans="1:2">
      <c r="A53708" s="1">
        <v>2080100598353</v>
      </c>
      <c r="B53708" t="s">
        <v>50621</v>
      </c>
    </row>
    <row r="53709" spans="1:2">
      <c r="A53709" s="1">
        <v>2080100598360</v>
      </c>
      <c r="B53709" t="s">
        <v>50622</v>
      </c>
    </row>
    <row r="53710" spans="1:2">
      <c r="A53710" s="1">
        <v>2080100598643</v>
      </c>
      <c r="B53710" t="s">
        <v>50623</v>
      </c>
    </row>
    <row r="53711" spans="1:2">
      <c r="A53711" s="1">
        <v>2080100598650</v>
      </c>
      <c r="B53711" t="s">
        <v>50624</v>
      </c>
    </row>
    <row r="53712" spans="1:2">
      <c r="A53712" s="1">
        <v>2080100598667</v>
      </c>
      <c r="B53712" t="s">
        <v>50625</v>
      </c>
    </row>
    <row r="53713" spans="1:2">
      <c r="A53713" s="1">
        <v>2080100598698</v>
      </c>
      <c r="B53713" t="s">
        <v>50626</v>
      </c>
    </row>
    <row r="53714" spans="1:2">
      <c r="A53714" s="1">
        <v>2080100598704</v>
      </c>
      <c r="B53714" t="s">
        <v>50627</v>
      </c>
    </row>
    <row r="53715" spans="1:2">
      <c r="A53715" s="1">
        <v>2080100598711</v>
      </c>
      <c r="B53715" t="s">
        <v>50628</v>
      </c>
    </row>
    <row r="53716" spans="1:2">
      <c r="A53716" s="1">
        <v>2080100598728</v>
      </c>
      <c r="B53716" t="s">
        <v>50629</v>
      </c>
    </row>
    <row r="53717" spans="1:2">
      <c r="A53717" s="1">
        <v>2080100598735</v>
      </c>
      <c r="B53717" t="s">
        <v>50630</v>
      </c>
    </row>
    <row r="53718" spans="1:2">
      <c r="A53718" s="1">
        <v>2080100598742</v>
      </c>
      <c r="B53718" t="s">
        <v>50631</v>
      </c>
    </row>
    <row r="53719" spans="1:2">
      <c r="A53719" s="1">
        <v>2080100598759</v>
      </c>
      <c r="B53719" t="s">
        <v>50632</v>
      </c>
    </row>
    <row r="53720" spans="1:2">
      <c r="A53720" s="1">
        <v>2080100598766</v>
      </c>
      <c r="B53720" t="s">
        <v>50633</v>
      </c>
    </row>
    <row r="53721" spans="1:2">
      <c r="A53721" s="1">
        <v>2080100598773</v>
      </c>
      <c r="B53721" t="s">
        <v>50634</v>
      </c>
    </row>
    <row r="53722" spans="1:2">
      <c r="A53722" s="1">
        <v>2080100598780</v>
      </c>
      <c r="B53722" t="s">
        <v>50635</v>
      </c>
    </row>
    <row r="53723" spans="1:2">
      <c r="A53723" s="1">
        <v>2080100598797</v>
      </c>
      <c r="B53723" t="s">
        <v>50636</v>
      </c>
    </row>
    <row r="53724" spans="1:2">
      <c r="A53724" s="1">
        <v>2080100598803</v>
      </c>
      <c r="B53724" t="s">
        <v>50637</v>
      </c>
    </row>
    <row r="53725" spans="1:2">
      <c r="A53725" s="1">
        <v>2080100598810</v>
      </c>
      <c r="B53725" t="s">
        <v>50638</v>
      </c>
    </row>
    <row r="53726" spans="1:2">
      <c r="A53726" s="1">
        <v>2080100598827</v>
      </c>
      <c r="B53726" t="s">
        <v>50639</v>
      </c>
    </row>
    <row r="53727" spans="1:2">
      <c r="A53727" s="1">
        <v>2080100598834</v>
      </c>
      <c r="B53727" t="s">
        <v>50640</v>
      </c>
    </row>
    <row r="53728" spans="1:2">
      <c r="A53728" s="1">
        <v>2080100598841</v>
      </c>
      <c r="B53728" t="s">
        <v>50641</v>
      </c>
    </row>
    <row r="53729" spans="1:2">
      <c r="A53729" s="1">
        <v>2080100598858</v>
      </c>
      <c r="B53729" t="s">
        <v>50642</v>
      </c>
    </row>
    <row r="53730" spans="1:2">
      <c r="A53730" s="1">
        <v>2080100598865</v>
      </c>
      <c r="B53730" t="s">
        <v>50643</v>
      </c>
    </row>
    <row r="53731" spans="1:2">
      <c r="A53731" s="1">
        <v>2080100598872</v>
      </c>
      <c r="B53731" t="s">
        <v>50644</v>
      </c>
    </row>
    <row r="53732" spans="1:2">
      <c r="A53732" s="1">
        <v>2080100598889</v>
      </c>
      <c r="B53732" t="s">
        <v>50645</v>
      </c>
    </row>
    <row r="53733" spans="1:2">
      <c r="A53733" s="1">
        <v>2080100598896</v>
      </c>
      <c r="B53733" t="s">
        <v>50646</v>
      </c>
    </row>
    <row r="53734" spans="1:2">
      <c r="A53734" s="1">
        <v>2080100598902</v>
      </c>
      <c r="B53734" t="s">
        <v>50647</v>
      </c>
    </row>
    <row r="53735" spans="1:2">
      <c r="A53735" s="1">
        <v>2080100598919</v>
      </c>
      <c r="B53735" t="s">
        <v>50648</v>
      </c>
    </row>
    <row r="53736" spans="1:2">
      <c r="A53736" s="1">
        <v>2080100598926</v>
      </c>
      <c r="B53736" t="s">
        <v>50649</v>
      </c>
    </row>
    <row r="53737" spans="1:2">
      <c r="A53737" s="1">
        <v>2080100598933</v>
      </c>
      <c r="B53737" t="s">
        <v>50650</v>
      </c>
    </row>
    <row r="53738" spans="1:2">
      <c r="A53738" s="1">
        <v>2080100599497</v>
      </c>
      <c r="B53738" t="s">
        <v>50651</v>
      </c>
    </row>
    <row r="53739" spans="1:2">
      <c r="A53739" s="1">
        <v>2080100599534</v>
      </c>
      <c r="B53739" t="s">
        <v>50652</v>
      </c>
    </row>
    <row r="53740" spans="1:2">
      <c r="A53740" s="1">
        <v>2080100599558</v>
      </c>
      <c r="B53740" t="s">
        <v>50653</v>
      </c>
    </row>
    <row r="53741" spans="1:2">
      <c r="A53741" s="1">
        <v>2080100599572</v>
      </c>
      <c r="B53741" t="s">
        <v>50654</v>
      </c>
    </row>
    <row r="53742" spans="1:2">
      <c r="A53742" s="1">
        <v>2080100599596</v>
      </c>
      <c r="B53742" t="s">
        <v>50655</v>
      </c>
    </row>
    <row r="53743" spans="1:2">
      <c r="A53743" s="1">
        <v>2080100599602</v>
      </c>
      <c r="B53743" t="s">
        <v>50656</v>
      </c>
    </row>
    <row r="53744" spans="1:2">
      <c r="A53744" s="1">
        <v>2080100599626</v>
      </c>
      <c r="B53744" t="s">
        <v>50657</v>
      </c>
    </row>
    <row r="53745" spans="1:2">
      <c r="A53745" s="1">
        <v>2080100599633</v>
      </c>
      <c r="B53745" t="s">
        <v>50658</v>
      </c>
    </row>
    <row r="53746" spans="1:2">
      <c r="A53746" s="1">
        <v>2080100599671</v>
      </c>
      <c r="B53746" t="s">
        <v>50659</v>
      </c>
    </row>
    <row r="53747" spans="1:2">
      <c r="A53747" s="1">
        <v>2080100599695</v>
      </c>
      <c r="B53747" t="s">
        <v>50660</v>
      </c>
    </row>
    <row r="53748" spans="1:2">
      <c r="A53748" s="1">
        <v>2080100599701</v>
      </c>
      <c r="B53748" t="s">
        <v>50661</v>
      </c>
    </row>
    <row r="53749" spans="1:2">
      <c r="A53749" s="1">
        <v>2080100599718</v>
      </c>
      <c r="B53749" t="s">
        <v>50662</v>
      </c>
    </row>
    <row r="53750" spans="1:2">
      <c r="A53750" s="1">
        <v>2080100599725</v>
      </c>
      <c r="B53750" t="s">
        <v>50663</v>
      </c>
    </row>
    <row r="53751" spans="1:2">
      <c r="A53751" s="1">
        <v>2080100599770</v>
      </c>
      <c r="B53751" t="s">
        <v>50664</v>
      </c>
    </row>
    <row r="53752" spans="1:2">
      <c r="A53752" s="1">
        <v>2080100599800</v>
      </c>
      <c r="B53752" t="s">
        <v>50665</v>
      </c>
    </row>
    <row r="53753" spans="1:2">
      <c r="A53753" s="1">
        <v>2080100599831</v>
      </c>
      <c r="B53753" t="s">
        <v>50666</v>
      </c>
    </row>
    <row r="53754" spans="1:2">
      <c r="A53754" s="1">
        <v>2080100599848</v>
      </c>
      <c r="B53754" t="s">
        <v>50667</v>
      </c>
    </row>
    <row r="53755" spans="1:2">
      <c r="A53755" s="1">
        <v>2080100599862</v>
      </c>
      <c r="B53755" t="s">
        <v>50668</v>
      </c>
    </row>
    <row r="53756" spans="1:2">
      <c r="A53756" s="1">
        <v>2080100599879</v>
      </c>
      <c r="B53756" t="s">
        <v>50669</v>
      </c>
    </row>
    <row r="53757" spans="1:2">
      <c r="A53757" s="1">
        <v>2080100599923</v>
      </c>
      <c r="B53757" t="s">
        <v>50670</v>
      </c>
    </row>
    <row r="53758" spans="1:2">
      <c r="A53758" s="1">
        <v>2080100599947</v>
      </c>
      <c r="B53758" t="s">
        <v>50671</v>
      </c>
    </row>
    <row r="53759" spans="1:2">
      <c r="A53759" s="1">
        <v>2080100599954</v>
      </c>
      <c r="B53759" t="s">
        <v>50672</v>
      </c>
    </row>
    <row r="53760" spans="1:2">
      <c r="A53760" s="1">
        <v>2080100599978</v>
      </c>
      <c r="B53760" t="s">
        <v>50673</v>
      </c>
    </row>
    <row r="53761" spans="1:2">
      <c r="A53761" s="1">
        <v>2080100600018</v>
      </c>
      <c r="B53761" t="s">
        <v>50674</v>
      </c>
    </row>
    <row r="53762" spans="1:2">
      <c r="A53762" s="1">
        <v>2080100600025</v>
      </c>
      <c r="B53762" t="s">
        <v>50675</v>
      </c>
    </row>
    <row r="53763" spans="1:2">
      <c r="A53763" s="1">
        <v>2080100600049</v>
      </c>
      <c r="B53763" t="s">
        <v>50676</v>
      </c>
    </row>
    <row r="53764" spans="1:2">
      <c r="A53764" s="1">
        <v>2080100600063</v>
      </c>
      <c r="B53764" t="s">
        <v>50677</v>
      </c>
    </row>
    <row r="53765" spans="1:2">
      <c r="A53765" s="1">
        <v>2080100600087</v>
      </c>
      <c r="B53765" t="s">
        <v>50678</v>
      </c>
    </row>
    <row r="53766" spans="1:2">
      <c r="A53766" s="1">
        <v>2080100600094</v>
      </c>
      <c r="B53766" t="s">
        <v>50679</v>
      </c>
    </row>
    <row r="53767" spans="1:2">
      <c r="A53767" s="1">
        <v>2080100600117</v>
      </c>
      <c r="B53767" t="s">
        <v>50680</v>
      </c>
    </row>
    <row r="53768" spans="1:2">
      <c r="A53768" s="1">
        <v>2080100600124</v>
      </c>
      <c r="B53768" t="s">
        <v>50681</v>
      </c>
    </row>
    <row r="53769" spans="1:2">
      <c r="A53769" s="1">
        <v>2080100600131</v>
      </c>
      <c r="B53769" t="s">
        <v>50682</v>
      </c>
    </row>
    <row r="53770" spans="1:2">
      <c r="A53770" s="1">
        <v>2080100600155</v>
      </c>
      <c r="B53770" t="s">
        <v>50683</v>
      </c>
    </row>
    <row r="53771" spans="1:2">
      <c r="A53771" s="1">
        <v>2080100600162</v>
      </c>
      <c r="B53771" t="s">
        <v>50684</v>
      </c>
    </row>
    <row r="53772" spans="1:2">
      <c r="A53772" s="1">
        <v>2080100600179</v>
      </c>
      <c r="B53772" t="s">
        <v>50685</v>
      </c>
    </row>
    <row r="53773" spans="1:2">
      <c r="A53773" s="1">
        <v>2080100600186</v>
      </c>
      <c r="B53773" t="s">
        <v>50686</v>
      </c>
    </row>
    <row r="53774" spans="1:2">
      <c r="A53774" s="1">
        <v>2080100600209</v>
      </c>
      <c r="B53774" t="s">
        <v>50687</v>
      </c>
    </row>
    <row r="53775" spans="1:2">
      <c r="A53775" s="1">
        <v>2080100600223</v>
      </c>
      <c r="B53775" t="s">
        <v>50688</v>
      </c>
    </row>
    <row r="53776" spans="1:2">
      <c r="A53776" s="1">
        <v>2080100600247</v>
      </c>
      <c r="B53776" t="s">
        <v>50689</v>
      </c>
    </row>
    <row r="53777" spans="1:2">
      <c r="A53777" s="1">
        <v>2080100600254</v>
      </c>
      <c r="B53777" t="s">
        <v>50690</v>
      </c>
    </row>
    <row r="53778" spans="1:2">
      <c r="A53778" s="1">
        <v>2080100600285</v>
      </c>
      <c r="B53778" t="s">
        <v>50691</v>
      </c>
    </row>
    <row r="53779" spans="1:2">
      <c r="A53779" s="1">
        <v>2080100600292</v>
      </c>
      <c r="B53779" t="s">
        <v>50692</v>
      </c>
    </row>
    <row r="53780" spans="1:2">
      <c r="A53780" s="1">
        <v>2080100600322</v>
      </c>
      <c r="B53780" t="s">
        <v>50693</v>
      </c>
    </row>
    <row r="53781" spans="1:2">
      <c r="A53781" s="1">
        <v>2080100600353</v>
      </c>
      <c r="B53781" t="s">
        <v>50694</v>
      </c>
    </row>
    <row r="53782" spans="1:2">
      <c r="A53782" s="1">
        <v>2080100600414</v>
      </c>
      <c r="B53782" t="s">
        <v>50695</v>
      </c>
    </row>
    <row r="53783" spans="1:2">
      <c r="A53783" s="1">
        <v>2080100600438</v>
      </c>
      <c r="B53783" t="s">
        <v>50696</v>
      </c>
    </row>
    <row r="53784" spans="1:2">
      <c r="A53784" s="1">
        <v>2080100600445</v>
      </c>
      <c r="B53784" t="s">
        <v>50697</v>
      </c>
    </row>
    <row r="53785" spans="1:2">
      <c r="A53785" s="1">
        <v>2080100600452</v>
      </c>
      <c r="B53785" t="s">
        <v>50698</v>
      </c>
    </row>
    <row r="53786" spans="1:2">
      <c r="A53786" s="1">
        <v>2080100600469</v>
      </c>
      <c r="B53786" t="s">
        <v>50699</v>
      </c>
    </row>
    <row r="53787" spans="1:2">
      <c r="A53787" s="1">
        <v>2080100600698</v>
      </c>
      <c r="B53787" t="s">
        <v>50700</v>
      </c>
    </row>
    <row r="53788" spans="1:2">
      <c r="A53788" s="1">
        <v>2080100600735</v>
      </c>
      <c r="B53788" t="s">
        <v>50701</v>
      </c>
    </row>
    <row r="53789" spans="1:2">
      <c r="A53789" s="1">
        <v>2080100600742</v>
      </c>
      <c r="B53789" t="s">
        <v>50702</v>
      </c>
    </row>
    <row r="53790" spans="1:2">
      <c r="A53790" s="1">
        <v>2080100600766</v>
      </c>
      <c r="B53790" t="s">
        <v>50703</v>
      </c>
    </row>
    <row r="53791" spans="1:2">
      <c r="A53791" s="1">
        <v>2080100600773</v>
      </c>
      <c r="B53791" t="s">
        <v>50704</v>
      </c>
    </row>
    <row r="53792" spans="1:2">
      <c r="A53792" s="1">
        <v>2080100600797</v>
      </c>
      <c r="B53792" t="s">
        <v>50705</v>
      </c>
    </row>
    <row r="53793" spans="1:2">
      <c r="A53793" s="1">
        <v>2080100600810</v>
      </c>
      <c r="B53793" t="s">
        <v>50706</v>
      </c>
    </row>
    <row r="53794" spans="1:2">
      <c r="A53794" s="1">
        <v>2080100600827</v>
      </c>
      <c r="B53794" t="s">
        <v>50707</v>
      </c>
    </row>
    <row r="53795" spans="1:2">
      <c r="A53795" s="1">
        <v>2080100600834</v>
      </c>
      <c r="B53795" t="s">
        <v>50708</v>
      </c>
    </row>
    <row r="53796" spans="1:2">
      <c r="A53796" s="1">
        <v>2080100600841</v>
      </c>
      <c r="B53796" t="s">
        <v>50709</v>
      </c>
    </row>
    <row r="53797" spans="1:2">
      <c r="A53797" s="1">
        <v>2080100600858</v>
      </c>
      <c r="B53797" t="s">
        <v>50710</v>
      </c>
    </row>
    <row r="53798" spans="1:2">
      <c r="A53798" s="1">
        <v>2080100600872</v>
      </c>
      <c r="B53798" t="s">
        <v>50711</v>
      </c>
    </row>
    <row r="53799" spans="1:2">
      <c r="A53799" s="1">
        <v>2080100600889</v>
      </c>
      <c r="B53799" t="s">
        <v>50712</v>
      </c>
    </row>
    <row r="53800" spans="1:2">
      <c r="A53800" s="1">
        <v>2080100600896</v>
      </c>
      <c r="B53800" t="s">
        <v>50713</v>
      </c>
    </row>
    <row r="53801" spans="1:2">
      <c r="A53801" s="1">
        <v>2080100602715</v>
      </c>
      <c r="B53801" t="s">
        <v>50714</v>
      </c>
    </row>
    <row r="53802" spans="1:2">
      <c r="A53802" s="1">
        <v>2080100602722</v>
      </c>
      <c r="B53802" t="s">
        <v>50715</v>
      </c>
    </row>
    <row r="53803" spans="1:2">
      <c r="A53803" s="1">
        <v>2080100602746</v>
      </c>
      <c r="B53803" t="s">
        <v>50716</v>
      </c>
    </row>
    <row r="53804" spans="1:2">
      <c r="A53804" s="1">
        <v>2080100602753</v>
      </c>
      <c r="B53804" t="s">
        <v>50717</v>
      </c>
    </row>
    <row r="53805" spans="1:2">
      <c r="A53805" s="1">
        <v>2080100602760</v>
      </c>
      <c r="B53805" t="s">
        <v>50718</v>
      </c>
    </row>
    <row r="53806" spans="1:2">
      <c r="A53806" s="1">
        <v>2080100602777</v>
      </c>
      <c r="B53806" t="s">
        <v>50719</v>
      </c>
    </row>
    <row r="53807" spans="1:2">
      <c r="A53807" s="1">
        <v>2080100602784</v>
      </c>
      <c r="B53807" t="s">
        <v>50720</v>
      </c>
    </row>
    <row r="53808" spans="1:2">
      <c r="A53808" s="1">
        <v>2080100602791</v>
      </c>
      <c r="B53808" t="s">
        <v>50721</v>
      </c>
    </row>
    <row r="53809" spans="1:2">
      <c r="A53809" s="1">
        <v>2080100602807</v>
      </c>
      <c r="B53809" t="s">
        <v>50722</v>
      </c>
    </row>
    <row r="53810" spans="1:2">
      <c r="A53810" s="1">
        <v>2080100602838</v>
      </c>
      <c r="B53810" t="s">
        <v>50723</v>
      </c>
    </row>
    <row r="53811" spans="1:2">
      <c r="A53811" s="1">
        <v>2080100602845</v>
      </c>
      <c r="B53811" t="s">
        <v>50724</v>
      </c>
    </row>
    <row r="53812" spans="1:2">
      <c r="A53812" s="1">
        <v>2080100602852</v>
      </c>
      <c r="B53812" t="s">
        <v>50725</v>
      </c>
    </row>
    <row r="53813" spans="1:2">
      <c r="A53813" s="1">
        <v>2080100602869</v>
      </c>
      <c r="B53813" t="s">
        <v>50726</v>
      </c>
    </row>
    <row r="53814" spans="1:2">
      <c r="A53814" s="1">
        <v>2080100602876</v>
      </c>
      <c r="B53814" t="s">
        <v>50727</v>
      </c>
    </row>
    <row r="53815" spans="1:2">
      <c r="A53815" s="1">
        <v>2080100602883</v>
      </c>
      <c r="B53815" t="s">
        <v>50728</v>
      </c>
    </row>
    <row r="53816" spans="1:2">
      <c r="A53816" s="1">
        <v>2080100602890</v>
      </c>
      <c r="B53816" t="s">
        <v>50729</v>
      </c>
    </row>
    <row r="53817" spans="1:2">
      <c r="A53817" s="1">
        <v>2080100602906</v>
      </c>
      <c r="B53817" t="s">
        <v>50730</v>
      </c>
    </row>
    <row r="53818" spans="1:2">
      <c r="A53818" s="1">
        <v>2080100602913</v>
      </c>
      <c r="B53818" t="s">
        <v>50731</v>
      </c>
    </row>
    <row r="53819" spans="1:2">
      <c r="A53819" s="1">
        <v>2080100602920</v>
      </c>
      <c r="B53819" t="s">
        <v>50732</v>
      </c>
    </row>
    <row r="53820" spans="1:2">
      <c r="A53820" s="1">
        <v>2080100602937</v>
      </c>
      <c r="B53820" t="s">
        <v>50733</v>
      </c>
    </row>
    <row r="53821" spans="1:2">
      <c r="A53821" s="1">
        <v>2080100602944</v>
      </c>
      <c r="B53821" t="s">
        <v>50734</v>
      </c>
    </row>
    <row r="53822" spans="1:2">
      <c r="A53822" s="1">
        <v>2080100602951</v>
      </c>
      <c r="B53822" t="s">
        <v>50735</v>
      </c>
    </row>
    <row r="53823" spans="1:2">
      <c r="A53823" s="1">
        <v>2080100602968</v>
      </c>
      <c r="B53823" t="s">
        <v>50736</v>
      </c>
    </row>
    <row r="53824" spans="1:2">
      <c r="A53824" s="1">
        <v>2080100602975</v>
      </c>
      <c r="B53824" t="s">
        <v>50737</v>
      </c>
    </row>
    <row r="53825" spans="1:2">
      <c r="A53825" s="1">
        <v>2080100602982</v>
      </c>
      <c r="B53825" t="s">
        <v>50738</v>
      </c>
    </row>
    <row r="53826" spans="1:2">
      <c r="A53826" s="1">
        <v>2080100602999</v>
      </c>
      <c r="B53826" t="s">
        <v>50739</v>
      </c>
    </row>
    <row r="53827" spans="1:2">
      <c r="A53827" s="1">
        <v>2080100603002</v>
      </c>
      <c r="B53827" t="s">
        <v>50740</v>
      </c>
    </row>
    <row r="53828" spans="1:2">
      <c r="A53828" s="1">
        <v>2080100603019</v>
      </c>
      <c r="B53828" t="s">
        <v>50741</v>
      </c>
    </row>
    <row r="53829" spans="1:2">
      <c r="A53829" s="1">
        <v>2080100603026</v>
      </c>
      <c r="B53829" t="s">
        <v>50742</v>
      </c>
    </row>
    <row r="53830" spans="1:2">
      <c r="A53830" s="1">
        <v>2080100603033</v>
      </c>
      <c r="B53830" t="s">
        <v>50743</v>
      </c>
    </row>
    <row r="53831" spans="1:2">
      <c r="A53831" s="1">
        <v>2080100603651</v>
      </c>
      <c r="B53831" t="s">
        <v>50744</v>
      </c>
    </row>
    <row r="53832" spans="1:2">
      <c r="A53832" s="1">
        <v>2080100603699</v>
      </c>
      <c r="B53832" t="s">
        <v>50745</v>
      </c>
    </row>
    <row r="53833" spans="1:2">
      <c r="A53833" s="1">
        <v>2080100603729</v>
      </c>
      <c r="B53833" t="s">
        <v>50746</v>
      </c>
    </row>
    <row r="53834" spans="1:2">
      <c r="A53834" s="1">
        <v>2080100603743</v>
      </c>
      <c r="B53834" t="s">
        <v>50747</v>
      </c>
    </row>
    <row r="53835" spans="1:2">
      <c r="A53835" s="1">
        <v>2080100603767</v>
      </c>
      <c r="B53835" t="s">
        <v>50748</v>
      </c>
    </row>
    <row r="53836" spans="1:2">
      <c r="A53836" s="1">
        <v>2080100603798</v>
      </c>
      <c r="B53836" t="s">
        <v>50749</v>
      </c>
    </row>
    <row r="53837" spans="1:2">
      <c r="A53837" s="1">
        <v>2080100603804</v>
      </c>
      <c r="B53837" t="s">
        <v>50750</v>
      </c>
    </row>
    <row r="53838" spans="1:2">
      <c r="A53838" s="1">
        <v>2080100604092</v>
      </c>
      <c r="B53838" t="s">
        <v>50751</v>
      </c>
    </row>
    <row r="53839" spans="1:2">
      <c r="A53839" s="1">
        <v>2080100604108</v>
      </c>
      <c r="B53839" t="s">
        <v>50752</v>
      </c>
    </row>
    <row r="53840" spans="1:2">
      <c r="A53840" s="1">
        <v>2080100604115</v>
      </c>
      <c r="B53840" t="s">
        <v>50753</v>
      </c>
    </row>
    <row r="53841" spans="1:2">
      <c r="A53841" s="1">
        <v>2080100604122</v>
      </c>
      <c r="B53841" t="s">
        <v>50754</v>
      </c>
    </row>
    <row r="53842" spans="1:2">
      <c r="A53842" s="1">
        <v>2080100604139</v>
      </c>
      <c r="B53842" t="s">
        <v>50755</v>
      </c>
    </row>
    <row r="53843" spans="1:2">
      <c r="A53843" s="1">
        <v>2080100604146</v>
      </c>
      <c r="B53843" t="s">
        <v>50756</v>
      </c>
    </row>
    <row r="53844" spans="1:2">
      <c r="A53844" s="1">
        <v>2080100604153</v>
      </c>
      <c r="B53844" t="s">
        <v>50757</v>
      </c>
    </row>
    <row r="53845" spans="1:2">
      <c r="A53845" s="1">
        <v>2080100604160</v>
      </c>
      <c r="B53845" t="s">
        <v>50758</v>
      </c>
    </row>
    <row r="53846" spans="1:2">
      <c r="A53846" s="1">
        <v>2080100604177</v>
      </c>
      <c r="B53846" t="s">
        <v>50759</v>
      </c>
    </row>
    <row r="53847" spans="1:2">
      <c r="A53847" s="1">
        <v>2080100604191</v>
      </c>
      <c r="B53847" t="s">
        <v>50760</v>
      </c>
    </row>
    <row r="53848" spans="1:2">
      <c r="A53848" s="1">
        <v>2080100604221</v>
      </c>
      <c r="B53848" t="s">
        <v>50761</v>
      </c>
    </row>
    <row r="53849" spans="1:2">
      <c r="A53849" s="1">
        <v>2080100604269</v>
      </c>
      <c r="B53849" t="s">
        <v>50762</v>
      </c>
    </row>
    <row r="53850" spans="1:2">
      <c r="A53850" s="1">
        <v>2080100604283</v>
      </c>
      <c r="B53850" t="s">
        <v>50763</v>
      </c>
    </row>
    <row r="53851" spans="1:2">
      <c r="A53851" s="1">
        <v>2080100604290</v>
      </c>
      <c r="B53851" t="s">
        <v>50764</v>
      </c>
    </row>
    <row r="53852" spans="1:2">
      <c r="A53852" s="1">
        <v>2080100604306</v>
      </c>
      <c r="B53852" t="s">
        <v>50765</v>
      </c>
    </row>
    <row r="53853" spans="1:2">
      <c r="A53853" s="1">
        <v>2080100604313</v>
      </c>
      <c r="B53853" t="s">
        <v>50766</v>
      </c>
    </row>
    <row r="53854" spans="1:2">
      <c r="A53854" s="1">
        <v>2080100604320</v>
      </c>
      <c r="B53854" t="s">
        <v>50767</v>
      </c>
    </row>
    <row r="53855" spans="1:2">
      <c r="A53855" s="1">
        <v>2080100604337</v>
      </c>
      <c r="B53855" t="s">
        <v>50768</v>
      </c>
    </row>
    <row r="53856" spans="1:2">
      <c r="A53856" s="1">
        <v>2080100604351</v>
      </c>
      <c r="B53856" t="s">
        <v>50769</v>
      </c>
    </row>
    <row r="53857" spans="1:2">
      <c r="A53857" s="1">
        <v>2080100604368</v>
      </c>
      <c r="B53857" t="s">
        <v>50770</v>
      </c>
    </row>
    <row r="53858" spans="1:2">
      <c r="A53858" s="1">
        <v>2080100604375</v>
      </c>
      <c r="B53858" t="s">
        <v>50771</v>
      </c>
    </row>
    <row r="53859" spans="1:2">
      <c r="A53859" s="1">
        <v>2080100604382</v>
      </c>
      <c r="B53859" t="s">
        <v>50772</v>
      </c>
    </row>
    <row r="53860" spans="1:2">
      <c r="A53860" s="1">
        <v>2080100604399</v>
      </c>
      <c r="B53860" t="s">
        <v>50773</v>
      </c>
    </row>
    <row r="53861" spans="1:2">
      <c r="A53861" s="1">
        <v>2080100604405</v>
      </c>
      <c r="B53861" t="s">
        <v>50774</v>
      </c>
    </row>
    <row r="53862" spans="1:2">
      <c r="A53862" s="1">
        <v>2080100604818</v>
      </c>
      <c r="B53862" t="s">
        <v>50775</v>
      </c>
    </row>
    <row r="53863" spans="1:2">
      <c r="A53863" s="1">
        <v>2080100604825</v>
      </c>
      <c r="B53863" t="s">
        <v>50776</v>
      </c>
    </row>
    <row r="53864" spans="1:2">
      <c r="A53864" s="1">
        <v>2080100604832</v>
      </c>
      <c r="B53864" t="s">
        <v>50777</v>
      </c>
    </row>
    <row r="53865" spans="1:2">
      <c r="A53865" s="1">
        <v>2080100604849</v>
      </c>
      <c r="B53865" t="s">
        <v>50778</v>
      </c>
    </row>
    <row r="53866" spans="1:2">
      <c r="A53866" s="1">
        <v>2080100604856</v>
      </c>
      <c r="B53866" t="s">
        <v>50779</v>
      </c>
    </row>
    <row r="53867" spans="1:2">
      <c r="A53867" s="1">
        <v>2080100604863</v>
      </c>
      <c r="B53867" t="s">
        <v>50780</v>
      </c>
    </row>
    <row r="53868" spans="1:2">
      <c r="A53868" s="1">
        <v>2080100604870</v>
      </c>
      <c r="B53868" t="s">
        <v>50781</v>
      </c>
    </row>
    <row r="53869" spans="1:2">
      <c r="A53869" s="1">
        <v>2080100604887</v>
      </c>
      <c r="B53869" t="s">
        <v>50782</v>
      </c>
    </row>
    <row r="53870" spans="1:2">
      <c r="A53870" s="1">
        <v>2080100604900</v>
      </c>
      <c r="B53870" t="s">
        <v>50783</v>
      </c>
    </row>
    <row r="53871" spans="1:2">
      <c r="A53871" s="1">
        <v>2080100604917</v>
      </c>
      <c r="B53871" t="s">
        <v>50784</v>
      </c>
    </row>
    <row r="53872" spans="1:2">
      <c r="A53872" s="1">
        <v>2080100604924</v>
      </c>
      <c r="B53872" t="s">
        <v>50785</v>
      </c>
    </row>
    <row r="53873" spans="1:2">
      <c r="A53873" s="1">
        <v>2080100604931</v>
      </c>
      <c r="B53873" t="s">
        <v>50786</v>
      </c>
    </row>
    <row r="53874" spans="1:2">
      <c r="A53874" s="1">
        <v>2080100604948</v>
      </c>
      <c r="B53874" t="s">
        <v>50787</v>
      </c>
    </row>
    <row r="53875" spans="1:2">
      <c r="A53875" s="1">
        <v>2080100604955</v>
      </c>
      <c r="B53875" t="s">
        <v>50788</v>
      </c>
    </row>
    <row r="53876" spans="1:2">
      <c r="A53876" s="1">
        <v>2080100604962</v>
      </c>
      <c r="B53876" t="s">
        <v>50789</v>
      </c>
    </row>
    <row r="53877" spans="1:2">
      <c r="A53877" s="1">
        <v>2080100604979</v>
      </c>
      <c r="B53877" t="s">
        <v>50790</v>
      </c>
    </row>
    <row r="53878" spans="1:2">
      <c r="A53878" s="1">
        <v>2080100604986</v>
      </c>
      <c r="B53878" t="s">
        <v>50791</v>
      </c>
    </row>
    <row r="53879" spans="1:2">
      <c r="A53879" s="1">
        <v>2080100604993</v>
      </c>
      <c r="B53879" t="s">
        <v>50792</v>
      </c>
    </row>
    <row r="53880" spans="1:2">
      <c r="A53880" s="1">
        <v>2080100605006</v>
      </c>
      <c r="B53880" t="s">
        <v>50793</v>
      </c>
    </row>
    <row r="53881" spans="1:2">
      <c r="A53881" s="1">
        <v>2080100605013</v>
      </c>
      <c r="B53881" t="s">
        <v>50794</v>
      </c>
    </row>
    <row r="53882" spans="1:2">
      <c r="A53882" s="1">
        <v>2080100605020</v>
      </c>
      <c r="B53882" t="s">
        <v>50795</v>
      </c>
    </row>
    <row r="53883" spans="1:2">
      <c r="A53883" s="1">
        <v>2080100605037</v>
      </c>
      <c r="B53883" t="s">
        <v>50796</v>
      </c>
    </row>
    <row r="53884" spans="1:2">
      <c r="A53884" s="1">
        <v>2080100605044</v>
      </c>
      <c r="B53884" t="s">
        <v>50797</v>
      </c>
    </row>
    <row r="53885" spans="1:2">
      <c r="A53885" s="1">
        <v>2080100605068</v>
      </c>
      <c r="B53885" t="s">
        <v>50798</v>
      </c>
    </row>
    <row r="53886" spans="1:2">
      <c r="A53886" s="1">
        <v>2080100606591</v>
      </c>
      <c r="B53886" t="s">
        <v>50799</v>
      </c>
    </row>
    <row r="53887" spans="1:2">
      <c r="A53887" s="1">
        <v>2080100606614</v>
      </c>
      <c r="B53887" t="s">
        <v>50800</v>
      </c>
    </row>
    <row r="53888" spans="1:2">
      <c r="A53888" s="1">
        <v>2080100606652</v>
      </c>
      <c r="B53888" t="s">
        <v>50801</v>
      </c>
    </row>
    <row r="53889" spans="1:2">
      <c r="A53889" s="1">
        <v>2080100606690</v>
      </c>
      <c r="B53889" t="s">
        <v>50802</v>
      </c>
    </row>
    <row r="53890" spans="1:2">
      <c r="A53890" s="1">
        <v>2080100606720</v>
      </c>
      <c r="B53890" t="s">
        <v>50803</v>
      </c>
    </row>
    <row r="53891" spans="1:2">
      <c r="A53891" s="1">
        <v>2080100606737</v>
      </c>
      <c r="B53891" t="s">
        <v>50804</v>
      </c>
    </row>
    <row r="53892" spans="1:2">
      <c r="A53892" s="1">
        <v>2080100606744</v>
      </c>
      <c r="B53892" t="s">
        <v>50805</v>
      </c>
    </row>
    <row r="53893" spans="1:2">
      <c r="A53893" s="1">
        <v>2080100606751</v>
      </c>
      <c r="B53893" t="s">
        <v>50806</v>
      </c>
    </row>
    <row r="53894" spans="1:2">
      <c r="A53894" s="1">
        <v>2080100606768</v>
      </c>
      <c r="B53894" t="s">
        <v>50807</v>
      </c>
    </row>
    <row r="53895" spans="1:2">
      <c r="A53895" s="1">
        <v>2080100606775</v>
      </c>
      <c r="B53895" t="s">
        <v>50808</v>
      </c>
    </row>
    <row r="53896" spans="1:2">
      <c r="A53896" s="1">
        <v>2080100606782</v>
      </c>
      <c r="B53896" t="s">
        <v>50809</v>
      </c>
    </row>
    <row r="53897" spans="1:2">
      <c r="A53897" s="1">
        <v>2080100606799</v>
      </c>
      <c r="B53897" t="s">
        <v>50810</v>
      </c>
    </row>
    <row r="53898" spans="1:2">
      <c r="A53898" s="1">
        <v>2080100606805</v>
      </c>
      <c r="B53898" t="s">
        <v>50811</v>
      </c>
    </row>
    <row r="53899" spans="1:2">
      <c r="A53899" s="1">
        <v>2080100606812</v>
      </c>
      <c r="B53899" t="s">
        <v>50812</v>
      </c>
    </row>
    <row r="53900" spans="1:2">
      <c r="A53900" s="1">
        <v>2080100606829</v>
      </c>
      <c r="B53900" t="s">
        <v>50813</v>
      </c>
    </row>
    <row r="53901" spans="1:2">
      <c r="A53901" s="1">
        <v>2080100606836</v>
      </c>
      <c r="B53901" t="s">
        <v>50814</v>
      </c>
    </row>
    <row r="53902" spans="1:2">
      <c r="A53902" s="1">
        <v>2080100606843</v>
      </c>
      <c r="B53902" t="s">
        <v>50815</v>
      </c>
    </row>
    <row r="53903" spans="1:2">
      <c r="A53903" s="1">
        <v>2080100606850</v>
      </c>
      <c r="B53903" t="s">
        <v>50816</v>
      </c>
    </row>
    <row r="53904" spans="1:2">
      <c r="A53904" s="1">
        <v>2080100606867</v>
      </c>
      <c r="B53904" t="s">
        <v>50817</v>
      </c>
    </row>
    <row r="53905" spans="1:2">
      <c r="A53905" s="1">
        <v>2080100606874</v>
      </c>
      <c r="B53905" t="s">
        <v>50818</v>
      </c>
    </row>
    <row r="53906" spans="1:2">
      <c r="A53906" s="1">
        <v>2080100606881</v>
      </c>
      <c r="B53906" t="s">
        <v>50819</v>
      </c>
    </row>
    <row r="53907" spans="1:2">
      <c r="A53907" s="1">
        <v>2080100606898</v>
      </c>
      <c r="B53907" t="s">
        <v>50820</v>
      </c>
    </row>
    <row r="53908" spans="1:2">
      <c r="A53908" s="1">
        <v>2080100606904</v>
      </c>
      <c r="B53908" t="s">
        <v>50821</v>
      </c>
    </row>
    <row r="53909" spans="1:2">
      <c r="A53909" s="1">
        <v>2080100606911</v>
      </c>
      <c r="B53909" t="s">
        <v>50822</v>
      </c>
    </row>
    <row r="53910" spans="1:2">
      <c r="A53910" s="1">
        <v>2080100606928</v>
      </c>
      <c r="B53910" t="s">
        <v>50823</v>
      </c>
    </row>
    <row r="53911" spans="1:2">
      <c r="A53911" s="1">
        <v>2080100606935</v>
      </c>
      <c r="B53911" t="s">
        <v>50824</v>
      </c>
    </row>
    <row r="53912" spans="1:2">
      <c r="A53912" s="1">
        <v>2080100606942</v>
      </c>
      <c r="B53912" t="s">
        <v>50825</v>
      </c>
    </row>
    <row r="53913" spans="1:2">
      <c r="A53913" s="1">
        <v>2080100606959</v>
      </c>
      <c r="B53913" t="s">
        <v>50826</v>
      </c>
    </row>
    <row r="53914" spans="1:2">
      <c r="A53914" s="1">
        <v>2080100606966</v>
      </c>
      <c r="B53914" t="s">
        <v>50827</v>
      </c>
    </row>
    <row r="53915" spans="1:2">
      <c r="A53915" s="1">
        <v>2080100606973</v>
      </c>
      <c r="B53915" t="s">
        <v>50828</v>
      </c>
    </row>
    <row r="53916" spans="1:2">
      <c r="A53916" s="1">
        <v>2080100606980</v>
      </c>
      <c r="B53916" t="s">
        <v>50829</v>
      </c>
    </row>
    <row r="53917" spans="1:2">
      <c r="A53917" s="1">
        <v>2080100606997</v>
      </c>
      <c r="B53917" t="s">
        <v>50830</v>
      </c>
    </row>
    <row r="53918" spans="1:2">
      <c r="A53918" s="1">
        <v>2080100607000</v>
      </c>
      <c r="B53918" t="s">
        <v>50831</v>
      </c>
    </row>
    <row r="53919" spans="1:2">
      <c r="A53919" s="1">
        <v>2080100607017</v>
      </c>
      <c r="B53919" t="s">
        <v>50832</v>
      </c>
    </row>
    <row r="53920" spans="1:2">
      <c r="A53920" s="1">
        <v>2080100607024</v>
      </c>
      <c r="B53920" t="s">
        <v>50833</v>
      </c>
    </row>
    <row r="53921" spans="1:2">
      <c r="A53921" s="1">
        <v>2080100607031</v>
      </c>
      <c r="B53921" t="s">
        <v>50834</v>
      </c>
    </row>
    <row r="53922" spans="1:2">
      <c r="A53922" s="1">
        <v>2080100607048</v>
      </c>
      <c r="B53922" t="s">
        <v>50835</v>
      </c>
    </row>
    <row r="53923" spans="1:2">
      <c r="A53923" s="1">
        <v>2080100607055</v>
      </c>
      <c r="B53923" t="s">
        <v>50836</v>
      </c>
    </row>
    <row r="53924" spans="1:2">
      <c r="A53924" s="1">
        <v>2080100607062</v>
      </c>
      <c r="B53924" t="s">
        <v>50837</v>
      </c>
    </row>
    <row r="53925" spans="1:2">
      <c r="A53925" s="1">
        <v>2080100607079</v>
      </c>
      <c r="B53925" t="s">
        <v>50838</v>
      </c>
    </row>
    <row r="53926" spans="1:2">
      <c r="A53926" s="1">
        <v>2080100607086</v>
      </c>
      <c r="B53926" t="s">
        <v>50839</v>
      </c>
    </row>
    <row r="53927" spans="1:2">
      <c r="A53927" s="1">
        <v>2080100607093</v>
      </c>
      <c r="B53927" t="s">
        <v>50840</v>
      </c>
    </row>
    <row r="53928" spans="1:2">
      <c r="A53928" s="1">
        <v>2080100607109</v>
      </c>
      <c r="B53928" t="s">
        <v>50841</v>
      </c>
    </row>
    <row r="53929" spans="1:2">
      <c r="A53929" s="1">
        <v>2080100607116</v>
      </c>
      <c r="B53929" t="s">
        <v>50842</v>
      </c>
    </row>
    <row r="53930" spans="1:2">
      <c r="A53930" s="1">
        <v>2080100607123</v>
      </c>
      <c r="B53930" t="s">
        <v>50843</v>
      </c>
    </row>
    <row r="53931" spans="1:2">
      <c r="A53931" s="1">
        <v>2080100607130</v>
      </c>
      <c r="B53931" t="s">
        <v>50844</v>
      </c>
    </row>
    <row r="53932" spans="1:2">
      <c r="A53932" s="1">
        <v>2080100607147</v>
      </c>
      <c r="B53932" t="s">
        <v>50845</v>
      </c>
    </row>
    <row r="53933" spans="1:2">
      <c r="A53933" s="1">
        <v>2080100607154</v>
      </c>
      <c r="B53933" t="s">
        <v>50846</v>
      </c>
    </row>
    <row r="53934" spans="1:2">
      <c r="A53934" s="1">
        <v>2080100607246</v>
      </c>
      <c r="B53934" t="s">
        <v>50847</v>
      </c>
    </row>
    <row r="53935" spans="1:2">
      <c r="A53935" s="1">
        <v>2080100607253</v>
      </c>
      <c r="B53935" t="s">
        <v>50848</v>
      </c>
    </row>
    <row r="53936" spans="1:2">
      <c r="A53936" s="1">
        <v>2080100607260</v>
      </c>
      <c r="B53936" t="s">
        <v>50849</v>
      </c>
    </row>
    <row r="53937" spans="1:2">
      <c r="A53937" s="1">
        <v>2080100607277</v>
      </c>
      <c r="B53937" t="s">
        <v>50850</v>
      </c>
    </row>
    <row r="53938" spans="1:2">
      <c r="A53938" s="1">
        <v>2080100607284</v>
      </c>
      <c r="B53938" t="s">
        <v>50851</v>
      </c>
    </row>
    <row r="53939" spans="1:2">
      <c r="A53939" s="1">
        <v>2080100607291</v>
      </c>
      <c r="B53939" t="s">
        <v>50852</v>
      </c>
    </row>
    <row r="53940" spans="1:2">
      <c r="A53940" s="1">
        <v>2080100607307</v>
      </c>
      <c r="B53940" t="s">
        <v>50853</v>
      </c>
    </row>
    <row r="53941" spans="1:2">
      <c r="A53941" s="1">
        <v>2080100607314</v>
      </c>
      <c r="B53941" t="s">
        <v>50854</v>
      </c>
    </row>
    <row r="53942" spans="1:2">
      <c r="A53942" s="1">
        <v>2080100608977</v>
      </c>
      <c r="B53942" t="s">
        <v>50855</v>
      </c>
    </row>
    <row r="53943" spans="1:2">
      <c r="A53943" s="1">
        <v>2080100608984</v>
      </c>
      <c r="B53943" t="s">
        <v>50856</v>
      </c>
    </row>
    <row r="53944" spans="1:2">
      <c r="A53944" s="1">
        <v>2080100608991</v>
      </c>
      <c r="B53944" t="s">
        <v>50857</v>
      </c>
    </row>
    <row r="53945" spans="1:2">
      <c r="A53945" s="1">
        <v>2080100609004</v>
      </c>
      <c r="B53945" t="s">
        <v>50858</v>
      </c>
    </row>
    <row r="53946" spans="1:2">
      <c r="A53946" s="1">
        <v>2080100609035</v>
      </c>
      <c r="B53946" t="s">
        <v>50859</v>
      </c>
    </row>
    <row r="53947" spans="1:2">
      <c r="A53947" s="1">
        <v>2080100609042</v>
      </c>
      <c r="B53947" t="s">
        <v>50860</v>
      </c>
    </row>
    <row r="53948" spans="1:2">
      <c r="A53948" s="1">
        <v>2080100609059</v>
      </c>
      <c r="B53948" t="s">
        <v>50861</v>
      </c>
    </row>
    <row r="53949" spans="1:2">
      <c r="A53949" s="1">
        <v>2080100609066</v>
      </c>
      <c r="B53949" t="s">
        <v>50862</v>
      </c>
    </row>
    <row r="53950" spans="1:2">
      <c r="A53950" s="1">
        <v>2080100609073</v>
      </c>
      <c r="B53950" t="s">
        <v>50863</v>
      </c>
    </row>
    <row r="53951" spans="1:2">
      <c r="A53951" s="1">
        <v>2080100609080</v>
      </c>
      <c r="B53951" t="s">
        <v>50864</v>
      </c>
    </row>
    <row r="53952" spans="1:2">
      <c r="A53952" s="1">
        <v>2080100609097</v>
      </c>
      <c r="B53952" t="s">
        <v>50865</v>
      </c>
    </row>
    <row r="53953" spans="1:2">
      <c r="A53953" s="1">
        <v>2080100609103</v>
      </c>
      <c r="B53953" t="s">
        <v>50866</v>
      </c>
    </row>
    <row r="53954" spans="1:2">
      <c r="A53954" s="1">
        <v>2080100609240</v>
      </c>
      <c r="B53954" t="s">
        <v>50867</v>
      </c>
    </row>
    <row r="53955" spans="1:2">
      <c r="A53955" s="1">
        <v>2080100609257</v>
      </c>
      <c r="B53955" t="s">
        <v>50868</v>
      </c>
    </row>
    <row r="53956" spans="1:2">
      <c r="A53956" s="1">
        <v>2080100609264</v>
      </c>
      <c r="B53956" t="s">
        <v>50869</v>
      </c>
    </row>
    <row r="53957" spans="1:2">
      <c r="A53957" s="1">
        <v>2080100609271</v>
      </c>
      <c r="B53957" t="s">
        <v>50870</v>
      </c>
    </row>
    <row r="53958" spans="1:2">
      <c r="A53958" s="1">
        <v>2080100609288</v>
      </c>
      <c r="B53958" t="s">
        <v>50871</v>
      </c>
    </row>
    <row r="53959" spans="1:2">
      <c r="A53959" s="1">
        <v>2080100609295</v>
      </c>
      <c r="B53959" t="s">
        <v>50872</v>
      </c>
    </row>
    <row r="53960" spans="1:2">
      <c r="A53960" s="1">
        <v>2080100609301</v>
      </c>
      <c r="B53960" t="s">
        <v>50873</v>
      </c>
    </row>
    <row r="53961" spans="1:2">
      <c r="A53961" s="1">
        <v>2080100609318</v>
      </c>
      <c r="B53961" t="s">
        <v>50874</v>
      </c>
    </row>
    <row r="53962" spans="1:2">
      <c r="A53962" s="1">
        <v>2080100609325</v>
      </c>
      <c r="B53962" t="s">
        <v>50875</v>
      </c>
    </row>
    <row r="53963" spans="1:2">
      <c r="A53963" s="1">
        <v>2080100609332</v>
      </c>
      <c r="B53963" t="s">
        <v>50876</v>
      </c>
    </row>
    <row r="53964" spans="1:2">
      <c r="A53964" s="1">
        <v>2080100609349</v>
      </c>
      <c r="B53964" t="s">
        <v>50877</v>
      </c>
    </row>
    <row r="53965" spans="1:2">
      <c r="A53965" s="1">
        <v>2080100609356</v>
      </c>
      <c r="B53965" t="s">
        <v>50878</v>
      </c>
    </row>
    <row r="53966" spans="1:2">
      <c r="A53966" s="1">
        <v>2080100609363</v>
      </c>
      <c r="B53966" t="s">
        <v>50879</v>
      </c>
    </row>
    <row r="53967" spans="1:2">
      <c r="A53967" s="1">
        <v>2080100609370</v>
      </c>
      <c r="B53967" t="s">
        <v>50880</v>
      </c>
    </row>
    <row r="53968" spans="1:2">
      <c r="A53968" s="1">
        <v>2080100609387</v>
      </c>
      <c r="B53968" t="s">
        <v>50881</v>
      </c>
    </row>
    <row r="53969" spans="1:2">
      <c r="A53969" s="1">
        <v>2080100609394</v>
      </c>
      <c r="B53969" t="s">
        <v>50882</v>
      </c>
    </row>
    <row r="53970" spans="1:2">
      <c r="A53970" s="1">
        <v>2080100609400</v>
      </c>
      <c r="B53970" t="s">
        <v>50883</v>
      </c>
    </row>
    <row r="53971" spans="1:2">
      <c r="A53971" s="1">
        <v>2080100609417</v>
      </c>
      <c r="B53971" t="s">
        <v>50884</v>
      </c>
    </row>
    <row r="53972" spans="1:2">
      <c r="A53972" s="1">
        <v>2080100609424</v>
      </c>
      <c r="B53972" t="s">
        <v>50885</v>
      </c>
    </row>
    <row r="53973" spans="1:2">
      <c r="A53973" s="1">
        <v>2080100609431</v>
      </c>
      <c r="B53973" t="s">
        <v>50886</v>
      </c>
    </row>
    <row r="53974" spans="1:2">
      <c r="A53974" s="1">
        <v>2080100609448</v>
      </c>
      <c r="B53974" t="s">
        <v>50887</v>
      </c>
    </row>
    <row r="53975" spans="1:2">
      <c r="A53975" s="1">
        <v>2080100609455</v>
      </c>
      <c r="B53975" t="s">
        <v>50888</v>
      </c>
    </row>
    <row r="53976" spans="1:2">
      <c r="A53976" s="1">
        <v>2080100609462</v>
      </c>
      <c r="B53976" t="s">
        <v>50889</v>
      </c>
    </row>
    <row r="53977" spans="1:2">
      <c r="A53977" s="1">
        <v>2080100609479</v>
      </c>
      <c r="B53977" t="s">
        <v>50890</v>
      </c>
    </row>
    <row r="53978" spans="1:2">
      <c r="A53978" s="1">
        <v>2080100609493</v>
      </c>
      <c r="B53978" t="s">
        <v>50891</v>
      </c>
    </row>
    <row r="53979" spans="1:2">
      <c r="A53979" s="1">
        <v>2080100609509</v>
      </c>
      <c r="B53979" t="s">
        <v>50892</v>
      </c>
    </row>
    <row r="53980" spans="1:2">
      <c r="A53980" s="1">
        <v>2080100609516</v>
      </c>
      <c r="B53980" t="s">
        <v>50893</v>
      </c>
    </row>
    <row r="53981" spans="1:2">
      <c r="A53981" s="1">
        <v>2080100609523</v>
      </c>
      <c r="B53981" t="s">
        <v>50894</v>
      </c>
    </row>
    <row r="53982" spans="1:2">
      <c r="A53982" s="1">
        <v>2080100609530</v>
      </c>
      <c r="B53982" t="s">
        <v>50895</v>
      </c>
    </row>
    <row r="53983" spans="1:2">
      <c r="A53983" s="1">
        <v>2080100609547</v>
      </c>
      <c r="B53983" t="s">
        <v>50896</v>
      </c>
    </row>
    <row r="53984" spans="1:2">
      <c r="A53984" s="1">
        <v>2080100609554</v>
      </c>
      <c r="B53984" t="s">
        <v>50897</v>
      </c>
    </row>
    <row r="53985" spans="1:2">
      <c r="A53985" s="1">
        <v>2080100609561</v>
      </c>
      <c r="B53985" t="s">
        <v>50898</v>
      </c>
    </row>
    <row r="53986" spans="1:2">
      <c r="A53986" s="1">
        <v>2080100609578</v>
      </c>
      <c r="B53986" t="s">
        <v>50899</v>
      </c>
    </row>
    <row r="53987" spans="1:2">
      <c r="A53987" s="1">
        <v>2080100609585</v>
      </c>
      <c r="B53987" t="s">
        <v>50900</v>
      </c>
    </row>
    <row r="53988" spans="1:2">
      <c r="A53988" s="1">
        <v>2080100609592</v>
      </c>
      <c r="B53988" t="s">
        <v>50901</v>
      </c>
    </row>
    <row r="53989" spans="1:2">
      <c r="A53989" s="1">
        <v>2080100609608</v>
      </c>
      <c r="B53989" t="s">
        <v>50902</v>
      </c>
    </row>
    <row r="53990" spans="1:2">
      <c r="A53990" s="1">
        <v>2080100609615</v>
      </c>
      <c r="B53990" t="s">
        <v>50903</v>
      </c>
    </row>
    <row r="53991" spans="1:2">
      <c r="A53991" s="1">
        <v>2080100609639</v>
      </c>
      <c r="B53991" t="s">
        <v>50904</v>
      </c>
    </row>
    <row r="53992" spans="1:2">
      <c r="A53992" s="1">
        <v>2080100609653</v>
      </c>
      <c r="B53992" t="s">
        <v>50905</v>
      </c>
    </row>
    <row r="53993" spans="1:2">
      <c r="A53993" s="1">
        <v>2080100609660</v>
      </c>
      <c r="B53993" t="s">
        <v>50906</v>
      </c>
    </row>
    <row r="53994" spans="1:2">
      <c r="A53994" s="1">
        <v>2080100609714</v>
      </c>
      <c r="B53994" t="s">
        <v>50907</v>
      </c>
    </row>
    <row r="53995" spans="1:2">
      <c r="A53995" s="1">
        <v>2080100609721</v>
      </c>
      <c r="B53995" t="s">
        <v>50908</v>
      </c>
    </row>
    <row r="53996" spans="1:2">
      <c r="A53996" s="1">
        <v>2080100609738</v>
      </c>
      <c r="B53996" t="s">
        <v>50909</v>
      </c>
    </row>
    <row r="53997" spans="1:2">
      <c r="A53997" s="1">
        <v>2080100609745</v>
      </c>
      <c r="B53997" t="s">
        <v>50910</v>
      </c>
    </row>
    <row r="53998" spans="1:2">
      <c r="A53998" s="1">
        <v>2080100609752</v>
      </c>
      <c r="B53998" t="s">
        <v>50911</v>
      </c>
    </row>
    <row r="53999" spans="1:2">
      <c r="A53999" s="1">
        <v>2080100609769</v>
      </c>
      <c r="B53999" t="s">
        <v>50912</v>
      </c>
    </row>
    <row r="54000" spans="1:2">
      <c r="A54000" s="1">
        <v>2080100609776</v>
      </c>
      <c r="B54000" t="s">
        <v>50913</v>
      </c>
    </row>
    <row r="54001" spans="1:2">
      <c r="A54001" s="1">
        <v>2080100609783</v>
      </c>
      <c r="B54001" t="s">
        <v>50914</v>
      </c>
    </row>
    <row r="54002" spans="1:2">
      <c r="A54002" s="1">
        <v>2080100609790</v>
      </c>
      <c r="B54002" t="s">
        <v>50915</v>
      </c>
    </row>
    <row r="54003" spans="1:2">
      <c r="A54003" s="1">
        <v>2080100609806</v>
      </c>
      <c r="B54003" t="s">
        <v>50916</v>
      </c>
    </row>
    <row r="54004" spans="1:2">
      <c r="A54004" s="1">
        <v>2080100609813</v>
      </c>
      <c r="B54004" t="s">
        <v>50917</v>
      </c>
    </row>
    <row r="54005" spans="1:2">
      <c r="A54005" s="1">
        <v>2080100609820</v>
      </c>
      <c r="B54005" t="s">
        <v>50918</v>
      </c>
    </row>
    <row r="54006" spans="1:2">
      <c r="A54006" s="1">
        <v>2080100609882</v>
      </c>
      <c r="B54006" t="s">
        <v>50919</v>
      </c>
    </row>
    <row r="54007" spans="1:2">
      <c r="A54007" s="1">
        <v>2080100609905</v>
      </c>
      <c r="B54007" t="s">
        <v>50920</v>
      </c>
    </row>
    <row r="54008" spans="1:2">
      <c r="A54008" s="1">
        <v>2080100609929</v>
      </c>
      <c r="B54008" t="s">
        <v>50921</v>
      </c>
    </row>
    <row r="54009" spans="1:2">
      <c r="A54009" s="1">
        <v>2080100609936</v>
      </c>
      <c r="B54009" t="s">
        <v>50922</v>
      </c>
    </row>
    <row r="54010" spans="1:2">
      <c r="A54010" s="1">
        <v>2080100609943</v>
      </c>
      <c r="B54010" t="s">
        <v>50923</v>
      </c>
    </row>
    <row r="54011" spans="1:2">
      <c r="A54011" s="1">
        <v>2080100610215</v>
      </c>
      <c r="B54011" t="s">
        <v>50924</v>
      </c>
    </row>
    <row r="54012" spans="1:2">
      <c r="A54012" s="1">
        <v>2080100610222</v>
      </c>
      <c r="B54012" t="s">
        <v>50925</v>
      </c>
    </row>
    <row r="54013" spans="1:2">
      <c r="A54013" s="1">
        <v>2080100610239</v>
      </c>
      <c r="B54013" t="s">
        <v>50926</v>
      </c>
    </row>
    <row r="54014" spans="1:2">
      <c r="A54014" s="1">
        <v>2080100610246</v>
      </c>
      <c r="B54014" t="s">
        <v>50927</v>
      </c>
    </row>
    <row r="54015" spans="1:2">
      <c r="A54015" s="1">
        <v>2080100610253</v>
      </c>
      <c r="B54015" t="s">
        <v>50928</v>
      </c>
    </row>
    <row r="54016" spans="1:2">
      <c r="A54016" s="1">
        <v>2080100610741</v>
      </c>
      <c r="B54016" t="s">
        <v>50929</v>
      </c>
    </row>
    <row r="54017" spans="1:2">
      <c r="A54017" s="1">
        <v>2080100610970</v>
      </c>
      <c r="B54017" t="s">
        <v>50930</v>
      </c>
    </row>
    <row r="54018" spans="1:2">
      <c r="A54018" s="1">
        <v>2080100611038</v>
      </c>
      <c r="B54018" t="s">
        <v>50931</v>
      </c>
    </row>
    <row r="54019" spans="1:2">
      <c r="A54019" s="1">
        <v>2080100611045</v>
      </c>
      <c r="B54019" t="s">
        <v>50932</v>
      </c>
    </row>
    <row r="54020" spans="1:2">
      <c r="A54020" s="1">
        <v>2080100611052</v>
      </c>
      <c r="B54020" t="s">
        <v>50933</v>
      </c>
    </row>
    <row r="54021" spans="1:2">
      <c r="A54021" s="1">
        <v>2080100611069</v>
      </c>
      <c r="B54021" t="s">
        <v>50934</v>
      </c>
    </row>
    <row r="54022" spans="1:2">
      <c r="A54022" s="1">
        <v>2080100611076</v>
      </c>
      <c r="B54022" t="s">
        <v>50935</v>
      </c>
    </row>
    <row r="54023" spans="1:2">
      <c r="A54023" s="1">
        <v>2080100611083</v>
      </c>
      <c r="B54023" t="s">
        <v>50936</v>
      </c>
    </row>
    <row r="54024" spans="1:2">
      <c r="A54024" s="1">
        <v>2080100611090</v>
      </c>
      <c r="B54024" t="s">
        <v>50937</v>
      </c>
    </row>
    <row r="54025" spans="1:2">
      <c r="A54025" s="1">
        <v>2080100611106</v>
      </c>
      <c r="B54025" t="s">
        <v>50938</v>
      </c>
    </row>
    <row r="54026" spans="1:2">
      <c r="A54026" s="1">
        <v>2080100611113</v>
      </c>
      <c r="B54026" t="s">
        <v>50939</v>
      </c>
    </row>
    <row r="54027" spans="1:2">
      <c r="A54027" s="1">
        <v>2080100611120</v>
      </c>
      <c r="B54027" t="s">
        <v>50940</v>
      </c>
    </row>
    <row r="54028" spans="1:2">
      <c r="A54028" s="1">
        <v>2080100611137</v>
      </c>
      <c r="B54028" t="s">
        <v>50941</v>
      </c>
    </row>
    <row r="54029" spans="1:2">
      <c r="A54029" s="1">
        <v>2080100611144</v>
      </c>
      <c r="B54029" t="s">
        <v>50942</v>
      </c>
    </row>
    <row r="54030" spans="1:2">
      <c r="A54030" s="1">
        <v>2080100611151</v>
      </c>
      <c r="B54030" t="s">
        <v>50943</v>
      </c>
    </row>
    <row r="54031" spans="1:2">
      <c r="A54031" s="1">
        <v>2080100611168</v>
      </c>
      <c r="B54031" t="s">
        <v>50944</v>
      </c>
    </row>
    <row r="54032" spans="1:2">
      <c r="A54032" s="1">
        <v>2080100611175</v>
      </c>
      <c r="B54032" t="s">
        <v>50945</v>
      </c>
    </row>
    <row r="54033" spans="1:2">
      <c r="A54033" s="1">
        <v>2080100611182</v>
      </c>
      <c r="B54033" t="s">
        <v>50946</v>
      </c>
    </row>
    <row r="54034" spans="1:2">
      <c r="A54034" s="1">
        <v>2080100611199</v>
      </c>
      <c r="B54034" t="s">
        <v>50947</v>
      </c>
    </row>
    <row r="54035" spans="1:2">
      <c r="A54035" s="1">
        <v>2080100612660</v>
      </c>
      <c r="B54035" t="s">
        <v>50948</v>
      </c>
    </row>
    <row r="54036" spans="1:2">
      <c r="A54036" s="1">
        <v>2080100612677</v>
      </c>
      <c r="B54036" t="s">
        <v>50949</v>
      </c>
    </row>
    <row r="54037" spans="1:2">
      <c r="A54037" s="1">
        <v>2080100612684</v>
      </c>
      <c r="B54037" t="s">
        <v>50950</v>
      </c>
    </row>
    <row r="54038" spans="1:2">
      <c r="A54038" s="1">
        <v>2080100612691</v>
      </c>
      <c r="B54038" t="s">
        <v>50951</v>
      </c>
    </row>
    <row r="54039" spans="1:2">
      <c r="A54039" s="1">
        <v>2080100612707</v>
      </c>
      <c r="B54039" t="s">
        <v>50952</v>
      </c>
    </row>
    <row r="54040" spans="1:2">
      <c r="A54040" s="1">
        <v>2080100612837</v>
      </c>
      <c r="B54040" t="s">
        <v>50953</v>
      </c>
    </row>
    <row r="54041" spans="1:2">
      <c r="A54041" s="1">
        <v>2080100612844</v>
      </c>
      <c r="B54041" t="s">
        <v>50954</v>
      </c>
    </row>
    <row r="54042" spans="1:2">
      <c r="A54042" s="1">
        <v>2080100612851</v>
      </c>
      <c r="B54042" t="s">
        <v>50955</v>
      </c>
    </row>
    <row r="54043" spans="1:2">
      <c r="A54043" s="1">
        <v>2080100612868</v>
      </c>
      <c r="B54043" t="s">
        <v>50956</v>
      </c>
    </row>
    <row r="54044" spans="1:2">
      <c r="A54044" s="1">
        <v>2080100612875</v>
      </c>
      <c r="B54044" t="s">
        <v>50957</v>
      </c>
    </row>
    <row r="54045" spans="1:2">
      <c r="A54045" s="1">
        <v>2080100612882</v>
      </c>
      <c r="B54045" t="s">
        <v>50958</v>
      </c>
    </row>
    <row r="54046" spans="1:2">
      <c r="A54046" s="1">
        <v>2080100612899</v>
      </c>
      <c r="B54046" t="s">
        <v>50959</v>
      </c>
    </row>
    <row r="54047" spans="1:2">
      <c r="A54047" s="1">
        <v>2080100612905</v>
      </c>
      <c r="B54047" t="s">
        <v>50960</v>
      </c>
    </row>
    <row r="54048" spans="1:2">
      <c r="A54048" s="1">
        <v>2080100612912</v>
      </c>
      <c r="B54048" t="s">
        <v>50961</v>
      </c>
    </row>
    <row r="54049" spans="1:2">
      <c r="A54049" s="1">
        <v>2080100612929</v>
      </c>
      <c r="B54049" t="s">
        <v>50962</v>
      </c>
    </row>
    <row r="54050" spans="1:2">
      <c r="A54050" s="1">
        <v>2080100612936</v>
      </c>
      <c r="B54050" t="s">
        <v>50963</v>
      </c>
    </row>
    <row r="54051" spans="1:2">
      <c r="A54051" s="1">
        <v>2080100612943</v>
      </c>
      <c r="B54051" t="s">
        <v>50964</v>
      </c>
    </row>
    <row r="54052" spans="1:2">
      <c r="A54052" s="1">
        <v>2080100612950</v>
      </c>
      <c r="B54052" t="s">
        <v>50965</v>
      </c>
    </row>
    <row r="54053" spans="1:2">
      <c r="A54053" s="1">
        <v>2080100612967</v>
      </c>
      <c r="B54053" t="s">
        <v>50966</v>
      </c>
    </row>
    <row r="54054" spans="1:2">
      <c r="A54054" s="1">
        <v>2080100612974</v>
      </c>
      <c r="B54054" t="s">
        <v>50967</v>
      </c>
    </row>
    <row r="54055" spans="1:2">
      <c r="A54055" s="1">
        <v>2080100612981</v>
      </c>
      <c r="B54055" t="s">
        <v>50968</v>
      </c>
    </row>
    <row r="54056" spans="1:2">
      <c r="A54056" s="1">
        <v>2080100613018</v>
      </c>
      <c r="B54056" t="s">
        <v>50969</v>
      </c>
    </row>
    <row r="54057" spans="1:2">
      <c r="A54057" s="1">
        <v>2080100613025</v>
      </c>
      <c r="B54057" t="s">
        <v>50970</v>
      </c>
    </row>
    <row r="54058" spans="1:2">
      <c r="A54058" s="1">
        <v>2080100613032</v>
      </c>
      <c r="B54058" t="s">
        <v>50971</v>
      </c>
    </row>
    <row r="54059" spans="1:2">
      <c r="A54059" s="1">
        <v>2080100613049</v>
      </c>
      <c r="B54059" t="s">
        <v>50972</v>
      </c>
    </row>
    <row r="54060" spans="1:2">
      <c r="A54060" s="1">
        <v>2080100613056</v>
      </c>
      <c r="B54060" t="s">
        <v>50973</v>
      </c>
    </row>
    <row r="54061" spans="1:2">
      <c r="A54061" s="1">
        <v>2080100613063</v>
      </c>
      <c r="B54061" t="s">
        <v>50974</v>
      </c>
    </row>
    <row r="54062" spans="1:2">
      <c r="A54062" s="1">
        <v>2080100613070</v>
      </c>
      <c r="B54062" t="s">
        <v>50975</v>
      </c>
    </row>
    <row r="54063" spans="1:2">
      <c r="A54063" s="1">
        <v>2080100613087</v>
      </c>
      <c r="B54063" t="s">
        <v>50976</v>
      </c>
    </row>
    <row r="54064" spans="1:2">
      <c r="A54064" s="1">
        <v>2080100613094</v>
      </c>
      <c r="B54064" t="s">
        <v>50977</v>
      </c>
    </row>
    <row r="54065" spans="1:2">
      <c r="A54065" s="1">
        <v>2080100613100</v>
      </c>
      <c r="B54065" t="s">
        <v>50978</v>
      </c>
    </row>
    <row r="54066" spans="1:2">
      <c r="A54066" s="1">
        <v>2080100613117</v>
      </c>
      <c r="B54066" t="s">
        <v>50979</v>
      </c>
    </row>
    <row r="54067" spans="1:2">
      <c r="A54067" s="1">
        <v>2080100613124</v>
      </c>
      <c r="B54067" t="s">
        <v>50980</v>
      </c>
    </row>
    <row r="54068" spans="1:2">
      <c r="A54068" s="1">
        <v>2080100613131</v>
      </c>
      <c r="B54068" t="s">
        <v>50981</v>
      </c>
    </row>
    <row r="54069" spans="1:2">
      <c r="A54069" s="1">
        <v>2080100613148</v>
      </c>
      <c r="B54069" t="s">
        <v>50982</v>
      </c>
    </row>
    <row r="54070" spans="1:2">
      <c r="A54070" s="1">
        <v>2080100613155</v>
      </c>
      <c r="B54070" t="s">
        <v>50983</v>
      </c>
    </row>
    <row r="54071" spans="1:2">
      <c r="A54071" s="1">
        <v>2080100613162</v>
      </c>
      <c r="B54071" t="s">
        <v>50984</v>
      </c>
    </row>
    <row r="54072" spans="1:2">
      <c r="A54072" s="1">
        <v>2080100613179</v>
      </c>
      <c r="B54072" t="s">
        <v>50985</v>
      </c>
    </row>
    <row r="54073" spans="1:2">
      <c r="A54073" s="1">
        <v>2080100613186</v>
      </c>
      <c r="B54073" t="s">
        <v>50986</v>
      </c>
    </row>
    <row r="54074" spans="1:2">
      <c r="A54074" s="1">
        <v>2080100613193</v>
      </c>
      <c r="B54074" t="s">
        <v>50987</v>
      </c>
    </row>
    <row r="54075" spans="1:2">
      <c r="A54075" s="1">
        <v>2080100613346</v>
      </c>
      <c r="B54075" t="s">
        <v>50988</v>
      </c>
    </row>
    <row r="54076" spans="1:2">
      <c r="A54076" s="1">
        <v>2080100613353</v>
      </c>
      <c r="B54076" t="s">
        <v>50989</v>
      </c>
    </row>
    <row r="54077" spans="1:2">
      <c r="A54077" s="1">
        <v>2080100613360</v>
      </c>
      <c r="B54077" t="s">
        <v>50990</v>
      </c>
    </row>
    <row r="54078" spans="1:2">
      <c r="A54078" s="1">
        <v>2080100613377</v>
      </c>
      <c r="B54078" t="s">
        <v>50991</v>
      </c>
    </row>
    <row r="54079" spans="1:2">
      <c r="A54079" s="1">
        <v>2080100613384</v>
      </c>
      <c r="B54079" t="s">
        <v>50992</v>
      </c>
    </row>
    <row r="54080" spans="1:2">
      <c r="A54080" s="1">
        <v>2080100613391</v>
      </c>
      <c r="B54080" t="s">
        <v>50993</v>
      </c>
    </row>
    <row r="54081" spans="1:2">
      <c r="A54081" s="1">
        <v>2080100613407</v>
      </c>
      <c r="B54081" t="s">
        <v>50994</v>
      </c>
    </row>
    <row r="54082" spans="1:2">
      <c r="A54082" s="1">
        <v>2080100613414</v>
      </c>
      <c r="B54082" t="s">
        <v>50995</v>
      </c>
    </row>
    <row r="54083" spans="1:2">
      <c r="A54083" s="1">
        <v>2080100613421</v>
      </c>
      <c r="B54083" t="s">
        <v>50996</v>
      </c>
    </row>
    <row r="54084" spans="1:2">
      <c r="A54084" s="1">
        <v>2080100613438</v>
      </c>
      <c r="B54084" t="s">
        <v>50997</v>
      </c>
    </row>
    <row r="54085" spans="1:2">
      <c r="A54085" s="1">
        <v>2080100613445</v>
      </c>
      <c r="B54085" t="s">
        <v>50998</v>
      </c>
    </row>
    <row r="54086" spans="1:2">
      <c r="A54086" s="1">
        <v>2080100613452</v>
      </c>
      <c r="B54086" t="s">
        <v>50999</v>
      </c>
    </row>
    <row r="54087" spans="1:2">
      <c r="A54087" s="1">
        <v>2080100613469</v>
      </c>
      <c r="B54087" t="s">
        <v>51000</v>
      </c>
    </row>
    <row r="54088" spans="1:2">
      <c r="A54088" s="1">
        <v>2080100613476</v>
      </c>
      <c r="B54088" t="s">
        <v>51001</v>
      </c>
    </row>
    <row r="54089" spans="1:2">
      <c r="A54089" s="1">
        <v>2080100613483</v>
      </c>
      <c r="B54089" t="s">
        <v>51002</v>
      </c>
    </row>
    <row r="54090" spans="1:2">
      <c r="A54090" s="1">
        <v>2080100613490</v>
      </c>
      <c r="B54090" t="s">
        <v>51003</v>
      </c>
    </row>
    <row r="54091" spans="1:2">
      <c r="A54091" s="1">
        <v>2080100613506</v>
      </c>
      <c r="B54091" t="s">
        <v>51004</v>
      </c>
    </row>
    <row r="54092" spans="1:2">
      <c r="A54092" s="1">
        <v>2080100613513</v>
      </c>
      <c r="B54092" t="s">
        <v>51005</v>
      </c>
    </row>
    <row r="54093" spans="1:2">
      <c r="A54093" s="1">
        <v>2080100613520</v>
      </c>
      <c r="B54093" t="s">
        <v>51006</v>
      </c>
    </row>
    <row r="54094" spans="1:2">
      <c r="A54094" s="1">
        <v>2080100613537</v>
      </c>
      <c r="B54094" t="s">
        <v>51007</v>
      </c>
    </row>
    <row r="54095" spans="1:2">
      <c r="A54095" s="1">
        <v>2080100613544</v>
      </c>
      <c r="B54095" t="s">
        <v>51008</v>
      </c>
    </row>
    <row r="54096" spans="1:2">
      <c r="A54096" s="1">
        <v>2080100613551</v>
      </c>
      <c r="B54096" t="s">
        <v>51009</v>
      </c>
    </row>
    <row r="54097" spans="1:2">
      <c r="A54097" s="1">
        <v>2080100613568</v>
      </c>
      <c r="B54097" t="s">
        <v>51010</v>
      </c>
    </row>
    <row r="54098" spans="1:2">
      <c r="A54098" s="1">
        <v>2080100613575</v>
      </c>
      <c r="B54098" t="s">
        <v>51011</v>
      </c>
    </row>
    <row r="54099" spans="1:2">
      <c r="A54099" s="1">
        <v>2080100613582</v>
      </c>
      <c r="B54099" t="s">
        <v>51012</v>
      </c>
    </row>
    <row r="54100" spans="1:2">
      <c r="A54100" s="1">
        <v>2080100613599</v>
      </c>
      <c r="B54100" t="s">
        <v>51013</v>
      </c>
    </row>
    <row r="54101" spans="1:2">
      <c r="A54101" s="1">
        <v>2080100613605</v>
      </c>
      <c r="B54101" t="s">
        <v>51014</v>
      </c>
    </row>
    <row r="54102" spans="1:2">
      <c r="A54102" s="1">
        <v>2080100613612</v>
      </c>
      <c r="B54102" t="s">
        <v>51015</v>
      </c>
    </row>
    <row r="54103" spans="1:2">
      <c r="A54103" s="1">
        <v>2080100613629</v>
      </c>
      <c r="B54103" t="s">
        <v>51016</v>
      </c>
    </row>
    <row r="54104" spans="1:2">
      <c r="A54104" s="1">
        <v>2080100613636</v>
      </c>
      <c r="B54104" t="s">
        <v>51017</v>
      </c>
    </row>
    <row r="54105" spans="1:2">
      <c r="A54105" s="1">
        <v>2080100613643</v>
      </c>
      <c r="B54105" t="s">
        <v>51018</v>
      </c>
    </row>
    <row r="54106" spans="1:2">
      <c r="A54106" s="1">
        <v>2080100613650</v>
      </c>
      <c r="B54106" t="s">
        <v>51019</v>
      </c>
    </row>
    <row r="54107" spans="1:2">
      <c r="A54107" s="1">
        <v>2080100613667</v>
      </c>
      <c r="B54107" t="s">
        <v>51020</v>
      </c>
    </row>
    <row r="54108" spans="1:2">
      <c r="A54108" s="1">
        <v>2080100613674</v>
      </c>
      <c r="B54108" t="s">
        <v>51021</v>
      </c>
    </row>
    <row r="54109" spans="1:2">
      <c r="A54109" s="1">
        <v>2080100613681</v>
      </c>
      <c r="B54109" t="s">
        <v>51022</v>
      </c>
    </row>
    <row r="54110" spans="1:2">
      <c r="A54110" s="1">
        <v>2080100613698</v>
      </c>
      <c r="B54110" t="s">
        <v>51023</v>
      </c>
    </row>
    <row r="54111" spans="1:2">
      <c r="A54111" s="1">
        <v>2080100613704</v>
      </c>
      <c r="B54111" t="s">
        <v>51024</v>
      </c>
    </row>
    <row r="54112" spans="1:2">
      <c r="A54112" s="1">
        <v>2080100613711</v>
      </c>
      <c r="B54112" t="s">
        <v>51025</v>
      </c>
    </row>
    <row r="54113" spans="1:2">
      <c r="A54113" s="1">
        <v>2080100613728</v>
      </c>
      <c r="B54113" t="s">
        <v>51026</v>
      </c>
    </row>
    <row r="54114" spans="1:2">
      <c r="A54114" s="1">
        <v>2080100613735</v>
      </c>
      <c r="B54114" t="s">
        <v>51027</v>
      </c>
    </row>
    <row r="54115" spans="1:2">
      <c r="A54115" s="1">
        <v>2080100613742</v>
      </c>
      <c r="B54115" t="s">
        <v>51028</v>
      </c>
    </row>
    <row r="54116" spans="1:2">
      <c r="A54116" s="1">
        <v>2080100613759</v>
      </c>
      <c r="B54116" t="s">
        <v>51029</v>
      </c>
    </row>
    <row r="54117" spans="1:2">
      <c r="A54117" s="1">
        <v>2080100613766</v>
      </c>
      <c r="B54117" t="s">
        <v>51030</v>
      </c>
    </row>
    <row r="54118" spans="1:2">
      <c r="A54118" s="1">
        <v>2080100613773</v>
      </c>
      <c r="B54118" t="s">
        <v>51031</v>
      </c>
    </row>
    <row r="54119" spans="1:2">
      <c r="A54119" s="1">
        <v>2080100613780</v>
      </c>
      <c r="B54119" t="s">
        <v>51032</v>
      </c>
    </row>
    <row r="54120" spans="1:2">
      <c r="A54120" s="1">
        <v>2080100613797</v>
      </c>
      <c r="B54120" t="s">
        <v>51033</v>
      </c>
    </row>
    <row r="54121" spans="1:2">
      <c r="A54121" s="1">
        <v>2080100613803</v>
      </c>
      <c r="B54121" t="s">
        <v>51034</v>
      </c>
    </row>
    <row r="54122" spans="1:2">
      <c r="A54122" s="1">
        <v>2080100613810</v>
      </c>
      <c r="B54122" t="s">
        <v>51035</v>
      </c>
    </row>
    <row r="54123" spans="1:2">
      <c r="A54123" s="1">
        <v>2080100613827</v>
      </c>
      <c r="B54123" t="s">
        <v>51036</v>
      </c>
    </row>
    <row r="54124" spans="1:2">
      <c r="A54124" s="1">
        <v>2080100613834</v>
      </c>
      <c r="B54124" t="s">
        <v>51037</v>
      </c>
    </row>
    <row r="54125" spans="1:2">
      <c r="A54125" s="1">
        <v>2080100613841</v>
      </c>
      <c r="B54125" t="s">
        <v>51038</v>
      </c>
    </row>
    <row r="54126" spans="1:2">
      <c r="A54126" s="1">
        <v>2080100613858</v>
      </c>
      <c r="B54126" t="s">
        <v>51039</v>
      </c>
    </row>
    <row r="54127" spans="1:2">
      <c r="A54127" s="1">
        <v>2080100613865</v>
      </c>
      <c r="B54127" t="s">
        <v>51040</v>
      </c>
    </row>
    <row r="54128" spans="1:2">
      <c r="A54128" s="1">
        <v>2080100613872</v>
      </c>
      <c r="B54128" t="s">
        <v>51041</v>
      </c>
    </row>
    <row r="54129" spans="1:2">
      <c r="A54129" s="1">
        <v>2080100613889</v>
      </c>
      <c r="B54129" t="s">
        <v>51042</v>
      </c>
    </row>
    <row r="54130" spans="1:2">
      <c r="A54130" s="1">
        <v>2080100613896</v>
      </c>
      <c r="B54130" t="s">
        <v>51043</v>
      </c>
    </row>
    <row r="54131" spans="1:2">
      <c r="A54131" s="1">
        <v>2080100613902</v>
      </c>
      <c r="B54131" t="s">
        <v>51044</v>
      </c>
    </row>
    <row r="54132" spans="1:2">
      <c r="A54132" s="1">
        <v>2080100613919</v>
      </c>
      <c r="B54132" t="s">
        <v>51045</v>
      </c>
    </row>
    <row r="54133" spans="1:2">
      <c r="A54133" s="1">
        <v>2080100613926</v>
      </c>
      <c r="B54133" t="s">
        <v>51046</v>
      </c>
    </row>
    <row r="54134" spans="1:2">
      <c r="A54134" s="1">
        <v>2080100613933</v>
      </c>
      <c r="B54134" t="s">
        <v>51047</v>
      </c>
    </row>
    <row r="54135" spans="1:2">
      <c r="A54135" s="1">
        <v>2080100613940</v>
      </c>
      <c r="B54135" t="s">
        <v>51048</v>
      </c>
    </row>
    <row r="54136" spans="1:2">
      <c r="A54136" s="1">
        <v>2080100613957</v>
      </c>
      <c r="B54136" t="s">
        <v>51049</v>
      </c>
    </row>
    <row r="54137" spans="1:2">
      <c r="A54137" s="1">
        <v>2080100613964</v>
      </c>
      <c r="B54137" t="s">
        <v>51050</v>
      </c>
    </row>
    <row r="54138" spans="1:2">
      <c r="A54138" s="1">
        <v>2080100613988</v>
      </c>
      <c r="B54138" t="s">
        <v>51051</v>
      </c>
    </row>
    <row r="54139" spans="1:2">
      <c r="A54139" s="1">
        <v>2080100613995</v>
      </c>
      <c r="B54139" t="s">
        <v>51052</v>
      </c>
    </row>
    <row r="54140" spans="1:2">
      <c r="A54140" s="1">
        <v>2080100614053</v>
      </c>
      <c r="B54140" t="s">
        <v>51053</v>
      </c>
    </row>
    <row r="54141" spans="1:2">
      <c r="A54141" s="1">
        <v>2080100614077</v>
      </c>
      <c r="B54141" t="s">
        <v>51054</v>
      </c>
    </row>
    <row r="54142" spans="1:2">
      <c r="A54142" s="1">
        <v>2080100614091</v>
      </c>
      <c r="B54142" t="s">
        <v>51055</v>
      </c>
    </row>
    <row r="54143" spans="1:2">
      <c r="A54143" s="1">
        <v>2080100614114</v>
      </c>
      <c r="B54143" t="s">
        <v>51056</v>
      </c>
    </row>
    <row r="54144" spans="1:2">
      <c r="A54144" s="1">
        <v>2080100614138</v>
      </c>
      <c r="B54144" t="s">
        <v>51057</v>
      </c>
    </row>
    <row r="54145" spans="1:2">
      <c r="A54145" s="1">
        <v>2080100614145</v>
      </c>
      <c r="B54145" t="s">
        <v>51058</v>
      </c>
    </row>
    <row r="54146" spans="1:2">
      <c r="A54146" s="1">
        <v>2080100614336</v>
      </c>
      <c r="B54146" t="s">
        <v>51059</v>
      </c>
    </row>
    <row r="54147" spans="1:2">
      <c r="A54147" s="1">
        <v>2080100614343</v>
      </c>
      <c r="B54147" t="s">
        <v>51060</v>
      </c>
    </row>
    <row r="54148" spans="1:2">
      <c r="A54148" s="1">
        <v>2080100614350</v>
      </c>
      <c r="B54148" t="s">
        <v>51061</v>
      </c>
    </row>
    <row r="54149" spans="1:2">
      <c r="A54149" s="1">
        <v>2080100614367</v>
      </c>
      <c r="B54149" t="s">
        <v>51062</v>
      </c>
    </row>
    <row r="54150" spans="1:2">
      <c r="A54150" s="1">
        <v>2080100614374</v>
      </c>
      <c r="B54150" t="s">
        <v>51063</v>
      </c>
    </row>
    <row r="54151" spans="1:2">
      <c r="A54151" s="1">
        <v>2080100614381</v>
      </c>
      <c r="B54151" t="s">
        <v>51064</v>
      </c>
    </row>
    <row r="54152" spans="1:2">
      <c r="A54152" s="1">
        <v>2080100614398</v>
      </c>
      <c r="B54152" t="s">
        <v>51065</v>
      </c>
    </row>
    <row r="54153" spans="1:2">
      <c r="A54153" s="1">
        <v>2080100614404</v>
      </c>
      <c r="B54153" t="s">
        <v>51066</v>
      </c>
    </row>
    <row r="54154" spans="1:2">
      <c r="A54154" s="1">
        <v>2080100614411</v>
      </c>
      <c r="B54154" t="s">
        <v>51067</v>
      </c>
    </row>
    <row r="54155" spans="1:2">
      <c r="A54155" s="1">
        <v>2080100614763</v>
      </c>
      <c r="B54155" t="s">
        <v>51068</v>
      </c>
    </row>
    <row r="54156" spans="1:2">
      <c r="A54156" s="1">
        <v>2080100614770</v>
      </c>
      <c r="B54156" t="s">
        <v>51069</v>
      </c>
    </row>
    <row r="54157" spans="1:2">
      <c r="A54157" s="1">
        <v>2080100614787</v>
      </c>
      <c r="B54157" t="s">
        <v>51070</v>
      </c>
    </row>
    <row r="54158" spans="1:2">
      <c r="A54158" s="1">
        <v>2080100614794</v>
      </c>
      <c r="B54158" t="s">
        <v>51071</v>
      </c>
    </row>
    <row r="54159" spans="1:2">
      <c r="A54159" s="1">
        <v>2080100614817</v>
      </c>
      <c r="B54159" t="s">
        <v>51072</v>
      </c>
    </row>
    <row r="54160" spans="1:2">
      <c r="A54160" s="1">
        <v>2080100614831</v>
      </c>
      <c r="B54160" t="s">
        <v>51073</v>
      </c>
    </row>
    <row r="54161" spans="1:2">
      <c r="A54161" s="1">
        <v>2080100614855</v>
      </c>
      <c r="B54161" t="s">
        <v>51074</v>
      </c>
    </row>
    <row r="54162" spans="1:2">
      <c r="A54162" s="1">
        <v>2080100614886</v>
      </c>
      <c r="B54162" t="s">
        <v>51075</v>
      </c>
    </row>
    <row r="54163" spans="1:2">
      <c r="A54163" s="1">
        <v>2080100614909</v>
      </c>
      <c r="B54163" t="s">
        <v>51076</v>
      </c>
    </row>
    <row r="54164" spans="1:2">
      <c r="A54164" s="1">
        <v>2080100614923</v>
      </c>
      <c r="B54164" t="s">
        <v>51077</v>
      </c>
    </row>
    <row r="54165" spans="1:2">
      <c r="A54165" s="1">
        <v>2080100614947</v>
      </c>
      <c r="B54165" t="s">
        <v>51078</v>
      </c>
    </row>
    <row r="54166" spans="1:2">
      <c r="A54166" s="1">
        <v>2080100614954</v>
      </c>
      <c r="B54166" t="s">
        <v>51079</v>
      </c>
    </row>
    <row r="54167" spans="1:2">
      <c r="A54167" s="1">
        <v>2080100616972</v>
      </c>
      <c r="B54167" t="s">
        <v>51080</v>
      </c>
    </row>
    <row r="54168" spans="1:2">
      <c r="A54168" s="1">
        <v>2080100616989</v>
      </c>
      <c r="B54168" t="s">
        <v>51081</v>
      </c>
    </row>
    <row r="54169" spans="1:2">
      <c r="A54169" s="1">
        <v>2080100616996</v>
      </c>
      <c r="B54169" t="s">
        <v>51082</v>
      </c>
    </row>
    <row r="54170" spans="1:2">
      <c r="A54170" s="1">
        <v>2080100617061</v>
      </c>
      <c r="B54170" t="s">
        <v>51083</v>
      </c>
    </row>
    <row r="54171" spans="1:2">
      <c r="A54171" s="1">
        <v>2080100617078</v>
      </c>
      <c r="B54171" t="s">
        <v>51084</v>
      </c>
    </row>
    <row r="54172" spans="1:2">
      <c r="A54172" s="1">
        <v>2080100617092</v>
      </c>
      <c r="B54172" t="s">
        <v>51085</v>
      </c>
    </row>
    <row r="54173" spans="1:2">
      <c r="A54173" s="1">
        <v>2080100617108</v>
      </c>
      <c r="B54173" t="s">
        <v>51086</v>
      </c>
    </row>
    <row r="54174" spans="1:2">
      <c r="A54174" s="1">
        <v>2080100617122</v>
      </c>
      <c r="B54174" t="s">
        <v>51087</v>
      </c>
    </row>
    <row r="54175" spans="1:2">
      <c r="A54175" s="1">
        <v>2080100617160</v>
      </c>
      <c r="B54175" t="s">
        <v>51088</v>
      </c>
    </row>
    <row r="54176" spans="1:2">
      <c r="A54176" s="1">
        <v>2080100617214</v>
      </c>
      <c r="B54176" t="s">
        <v>51089</v>
      </c>
    </row>
    <row r="54177" spans="1:2">
      <c r="A54177" s="1">
        <v>2080100617252</v>
      </c>
      <c r="B54177" t="s">
        <v>51090</v>
      </c>
    </row>
    <row r="54178" spans="1:2">
      <c r="A54178" s="1">
        <v>2080100617269</v>
      </c>
      <c r="B54178" t="s">
        <v>51091</v>
      </c>
    </row>
    <row r="54179" spans="1:2">
      <c r="A54179" s="1">
        <v>2080100617276</v>
      </c>
      <c r="B54179" t="s">
        <v>51092</v>
      </c>
    </row>
    <row r="54180" spans="1:2">
      <c r="A54180" s="1">
        <v>2080100617283</v>
      </c>
      <c r="B54180" t="s">
        <v>51093</v>
      </c>
    </row>
    <row r="54181" spans="1:2">
      <c r="A54181" s="1">
        <v>2080100617290</v>
      </c>
      <c r="B54181" t="s">
        <v>51094</v>
      </c>
    </row>
    <row r="54182" spans="1:2">
      <c r="A54182" s="1">
        <v>2080100617306</v>
      </c>
      <c r="B54182" t="s">
        <v>51095</v>
      </c>
    </row>
    <row r="54183" spans="1:2">
      <c r="A54183" s="1">
        <v>2080100617313</v>
      </c>
      <c r="B54183" t="s">
        <v>51096</v>
      </c>
    </row>
    <row r="54184" spans="1:2">
      <c r="A54184" s="1">
        <v>2080100617320</v>
      </c>
      <c r="B54184" t="s">
        <v>51097</v>
      </c>
    </row>
    <row r="54185" spans="1:2">
      <c r="A54185" s="1">
        <v>2080100617337</v>
      </c>
      <c r="B54185" t="s">
        <v>51098</v>
      </c>
    </row>
    <row r="54186" spans="1:2">
      <c r="A54186" s="1">
        <v>2080100617344</v>
      </c>
      <c r="B54186" t="s">
        <v>51099</v>
      </c>
    </row>
    <row r="54187" spans="1:2">
      <c r="A54187" s="1">
        <v>2080100617351</v>
      </c>
      <c r="B54187" t="s">
        <v>51100</v>
      </c>
    </row>
    <row r="54188" spans="1:2">
      <c r="A54188" s="1">
        <v>2080100617368</v>
      </c>
      <c r="B54188" t="s">
        <v>51101</v>
      </c>
    </row>
    <row r="54189" spans="1:2">
      <c r="A54189" s="1">
        <v>2080100617375</v>
      </c>
      <c r="B54189" t="s">
        <v>51102</v>
      </c>
    </row>
    <row r="54190" spans="1:2">
      <c r="A54190" s="1">
        <v>2080100617382</v>
      </c>
      <c r="B54190" t="s">
        <v>51103</v>
      </c>
    </row>
    <row r="54191" spans="1:2">
      <c r="A54191" s="1">
        <v>2080100617399</v>
      </c>
      <c r="B54191" t="s">
        <v>51104</v>
      </c>
    </row>
    <row r="54192" spans="1:2">
      <c r="A54192" s="1">
        <v>2080100617504</v>
      </c>
      <c r="B54192" t="e">
        <f>+SJG-BATTERY PANASONIC S/PK BIG RED</f>
        <v>#NAME?</v>
      </c>
    </row>
    <row r="54193" spans="1:2">
      <c r="A54193" s="1">
        <v>2080100617535</v>
      </c>
      <c r="B54193" t="s">
        <v>51105</v>
      </c>
    </row>
    <row r="54194" spans="1:2">
      <c r="A54194" s="1">
        <v>2080100617627</v>
      </c>
      <c r="B54194" t="s">
        <v>51106</v>
      </c>
    </row>
    <row r="54195" spans="1:2">
      <c r="A54195" s="1">
        <v>2080100617658</v>
      </c>
      <c r="B54195" t="s">
        <v>51107</v>
      </c>
    </row>
    <row r="54196" spans="1:2">
      <c r="A54196" s="1">
        <v>2080100617726</v>
      </c>
      <c r="B54196" t="s">
        <v>51108</v>
      </c>
    </row>
    <row r="54197" spans="1:2">
      <c r="A54197" s="1">
        <v>2080100617795</v>
      </c>
      <c r="B54197" t="s">
        <v>51109</v>
      </c>
    </row>
    <row r="54198" spans="1:2">
      <c r="A54198" s="1">
        <v>2080100617818</v>
      </c>
      <c r="B54198" t="s">
        <v>51110</v>
      </c>
    </row>
    <row r="54199" spans="1:2">
      <c r="A54199" s="1">
        <v>2080100617849</v>
      </c>
      <c r="B54199" t="s">
        <v>51111</v>
      </c>
    </row>
    <row r="54200" spans="1:2">
      <c r="A54200" s="1">
        <v>2080100617887</v>
      </c>
      <c r="B54200" t="e">
        <f>+MSI-LOW CEILING LAMP APOLLO LC-#REF!-5</f>
        <v>#NAME?</v>
      </c>
    </row>
    <row r="54201" spans="1:2">
      <c r="A54201" s="1">
        <v>2080100617900</v>
      </c>
      <c r="B54201" t="s">
        <v>51112</v>
      </c>
    </row>
    <row r="54202" spans="1:2">
      <c r="A54202" s="1">
        <v>2080100618136</v>
      </c>
      <c r="B54202" t="s">
        <v>51113</v>
      </c>
    </row>
    <row r="54203" spans="1:2">
      <c r="A54203" s="1">
        <v>2080100618181</v>
      </c>
      <c r="B54203" t="s">
        <v>51113</v>
      </c>
    </row>
    <row r="54204" spans="1:2">
      <c r="A54204" s="1">
        <v>2080100618464</v>
      </c>
      <c r="B54204" t="s">
        <v>51114</v>
      </c>
    </row>
    <row r="54205" spans="1:2">
      <c r="A54205" s="1">
        <v>2080100618471</v>
      </c>
      <c r="B54205" t="s">
        <v>51115</v>
      </c>
    </row>
    <row r="54206" spans="1:2">
      <c r="A54206" s="1">
        <v>2080100618488</v>
      </c>
      <c r="B54206" t="s">
        <v>51116</v>
      </c>
    </row>
    <row r="54207" spans="1:2">
      <c r="A54207" s="1">
        <v>2080100618501</v>
      </c>
      <c r="B54207" t="s">
        <v>51117</v>
      </c>
    </row>
    <row r="54208" spans="1:2">
      <c r="A54208" s="1">
        <v>2080100618518</v>
      </c>
      <c r="B54208" t="s">
        <v>51118</v>
      </c>
    </row>
    <row r="54209" spans="1:2">
      <c r="A54209" s="1">
        <v>2080100618525</v>
      </c>
      <c r="B54209" t="s">
        <v>51119</v>
      </c>
    </row>
    <row r="54210" spans="1:2">
      <c r="A54210" s="1">
        <v>2080100618563</v>
      </c>
      <c r="B54210" t="s">
        <v>51120</v>
      </c>
    </row>
    <row r="54211" spans="1:2">
      <c r="A54211" s="1">
        <v>2080100618570</v>
      </c>
      <c r="B54211" t="e">
        <f>+SJH8-PAINT RAIN OR SHINE PAIL BORACAY</f>
        <v>#NAME?</v>
      </c>
    </row>
    <row r="54212" spans="1:2">
      <c r="A54212" s="1">
        <v>2080100618600</v>
      </c>
      <c r="B54212" t="s">
        <v>51121</v>
      </c>
    </row>
    <row r="54213" spans="1:2">
      <c r="A54213" s="1">
        <v>2080100618617</v>
      </c>
      <c r="B54213" t="s">
        <v>51122</v>
      </c>
    </row>
    <row r="54214" spans="1:2">
      <c r="A54214" s="1">
        <v>2080100618624</v>
      </c>
      <c r="B54214" t="s">
        <v>51123</v>
      </c>
    </row>
    <row r="54215" spans="1:2">
      <c r="A54215" s="1">
        <v>2080100618631</v>
      </c>
      <c r="B54215" t="s">
        <v>51124</v>
      </c>
    </row>
    <row r="54216" spans="1:2">
      <c r="A54216" s="1">
        <v>2080100618709</v>
      </c>
      <c r="B54216" t="s">
        <v>51125</v>
      </c>
    </row>
    <row r="54217" spans="1:2">
      <c r="A54217" s="1">
        <v>2080100618716</v>
      </c>
      <c r="B54217" t="s">
        <v>51126</v>
      </c>
    </row>
    <row r="54218" spans="1:2">
      <c r="A54218" s="1">
        <v>2080100618730</v>
      </c>
      <c r="B54218" t="s">
        <v>51127</v>
      </c>
    </row>
    <row r="54219" spans="1:2">
      <c r="A54219" s="1">
        <v>2080100618747</v>
      </c>
      <c r="B54219" t="s">
        <v>51128</v>
      </c>
    </row>
    <row r="54220" spans="1:2">
      <c r="A54220" s="1">
        <v>2080100618754</v>
      </c>
      <c r="B54220" t="s">
        <v>51129</v>
      </c>
    </row>
    <row r="54221" spans="1:2">
      <c r="A54221" s="1">
        <v>2080100618778</v>
      </c>
      <c r="B54221" t="s">
        <v>51130</v>
      </c>
    </row>
    <row r="54222" spans="1:2">
      <c r="A54222" s="1">
        <v>2080100618785</v>
      </c>
      <c r="B54222" t="s">
        <v>51131</v>
      </c>
    </row>
    <row r="54223" spans="1:2">
      <c r="A54223" s="1">
        <v>2080100618792</v>
      </c>
      <c r="B54223" t="s">
        <v>51132</v>
      </c>
    </row>
    <row r="54224" spans="1:2">
      <c r="A54224" s="1">
        <v>2080100618808</v>
      </c>
      <c r="B54224" t="s">
        <v>51133</v>
      </c>
    </row>
    <row r="54225" spans="1:2">
      <c r="A54225" s="1">
        <v>2080100618815</v>
      </c>
      <c r="B54225" t="s">
        <v>51134</v>
      </c>
    </row>
    <row r="54226" spans="1:2">
      <c r="A54226" s="1">
        <v>2080100618822</v>
      </c>
      <c r="B54226" t="s">
        <v>51135</v>
      </c>
    </row>
    <row r="54227" spans="1:2">
      <c r="A54227" s="1">
        <v>2080100618839</v>
      </c>
      <c r="B54227" t="s">
        <v>51136</v>
      </c>
    </row>
    <row r="54228" spans="1:2">
      <c r="A54228" s="1">
        <v>2080100618907</v>
      </c>
      <c r="B54228" t="s">
        <v>51137</v>
      </c>
    </row>
    <row r="54229" spans="1:2">
      <c r="A54229" s="1">
        <v>2080100618914</v>
      </c>
      <c r="B54229" t="s">
        <v>51138</v>
      </c>
    </row>
    <row r="54230" spans="1:2">
      <c r="A54230" s="1">
        <v>2080100618921</v>
      </c>
      <c r="B54230" t="s">
        <v>51139</v>
      </c>
    </row>
    <row r="54231" spans="1:2">
      <c r="A54231" s="1">
        <v>2080100619133</v>
      </c>
      <c r="B54231" t="s">
        <v>51140</v>
      </c>
    </row>
    <row r="54232" spans="1:2">
      <c r="A54232" s="1">
        <v>2080100619225</v>
      </c>
      <c r="B54232" t="s">
        <v>51141</v>
      </c>
    </row>
    <row r="54233" spans="1:2">
      <c r="A54233" s="1">
        <v>2080100619232</v>
      </c>
      <c r="B54233" t="s">
        <v>51142</v>
      </c>
    </row>
    <row r="54234" spans="1:2">
      <c r="A54234" s="1">
        <v>2080100619508</v>
      </c>
      <c r="B54234" t="s">
        <v>51143</v>
      </c>
    </row>
    <row r="54235" spans="1:2">
      <c r="A54235" s="1">
        <v>2080100619539</v>
      </c>
      <c r="B54235" t="s">
        <v>51144</v>
      </c>
    </row>
    <row r="54236" spans="1:2">
      <c r="A54236" s="1">
        <v>2080100619546</v>
      </c>
      <c r="B54236" t="s">
        <v>51145</v>
      </c>
    </row>
    <row r="54237" spans="1:2">
      <c r="A54237" s="1">
        <v>2080100619553</v>
      </c>
      <c r="B54237" t="s">
        <v>51146</v>
      </c>
    </row>
    <row r="54238" spans="1:2">
      <c r="A54238" s="1">
        <v>2080100619560</v>
      </c>
      <c r="B54238" t="s">
        <v>51147</v>
      </c>
    </row>
    <row r="54239" spans="1:2">
      <c r="A54239" s="1">
        <v>2080100619577</v>
      </c>
      <c r="B54239" t="s">
        <v>51148</v>
      </c>
    </row>
    <row r="54240" spans="1:2">
      <c r="A54240" s="1">
        <v>2080100619614</v>
      </c>
      <c r="B54240" t="s">
        <v>51149</v>
      </c>
    </row>
    <row r="54241" spans="1:2">
      <c r="A54241" s="1">
        <v>2080100619621</v>
      </c>
      <c r="B54241" t="s">
        <v>51150</v>
      </c>
    </row>
    <row r="54242" spans="1:2">
      <c r="A54242" s="1">
        <v>2080100619652</v>
      </c>
      <c r="B54242" t="s">
        <v>51151</v>
      </c>
    </row>
    <row r="54243" spans="1:2">
      <c r="A54243" s="1">
        <v>2080100619669</v>
      </c>
      <c r="B54243" t="s">
        <v>51152</v>
      </c>
    </row>
    <row r="54244" spans="1:2">
      <c r="A54244" s="1">
        <v>2080100619683</v>
      </c>
      <c r="B54244" t="s">
        <v>51153</v>
      </c>
    </row>
    <row r="54245" spans="1:2">
      <c r="A54245" s="1">
        <v>2080100619690</v>
      </c>
      <c r="B54245" t="s">
        <v>51154</v>
      </c>
    </row>
    <row r="54246" spans="1:2">
      <c r="A54246" s="1">
        <v>2080100619706</v>
      </c>
      <c r="B54246" t="s">
        <v>51155</v>
      </c>
    </row>
    <row r="54247" spans="1:2">
      <c r="A54247" s="1">
        <v>2080100619713</v>
      </c>
      <c r="B54247" t="s">
        <v>51156</v>
      </c>
    </row>
    <row r="54248" spans="1:2">
      <c r="A54248" s="1">
        <v>2080100619720</v>
      </c>
      <c r="B54248" t="s">
        <v>51157</v>
      </c>
    </row>
    <row r="54249" spans="1:2">
      <c r="A54249" s="1">
        <v>2080100619737</v>
      </c>
      <c r="B54249" t="s">
        <v>51158</v>
      </c>
    </row>
    <row r="54250" spans="1:2">
      <c r="A54250" s="1">
        <v>2080100619744</v>
      </c>
      <c r="B54250" t="s">
        <v>51159</v>
      </c>
    </row>
    <row r="54251" spans="1:2">
      <c r="A54251" s="1">
        <v>2080100619751</v>
      </c>
      <c r="B54251" t="s">
        <v>51160</v>
      </c>
    </row>
    <row r="54252" spans="1:2">
      <c r="A54252" s="1">
        <v>2080100619775</v>
      </c>
      <c r="B54252" t="s">
        <v>51161</v>
      </c>
    </row>
    <row r="54253" spans="1:2">
      <c r="A54253" s="1">
        <v>2080100619782</v>
      </c>
      <c r="B54253" t="e">
        <f>+LAMP-S.O.SPARE GLASS ONLY</f>
        <v>#NAME?</v>
      </c>
    </row>
    <row r="54254" spans="1:2">
      <c r="A54254" s="1">
        <v>2080100619805</v>
      </c>
      <c r="B54254" t="s">
        <v>51162</v>
      </c>
    </row>
    <row r="54255" spans="1:2">
      <c r="A54255" s="1">
        <v>2080100619812</v>
      </c>
      <c r="B54255" t="s">
        <v>51163</v>
      </c>
    </row>
    <row r="54256" spans="1:2">
      <c r="A54256" s="1">
        <v>2080100619829</v>
      </c>
      <c r="B54256" t="s">
        <v>51164</v>
      </c>
    </row>
    <row r="54257" spans="1:2">
      <c r="A54257" s="1">
        <v>2080100619836</v>
      </c>
      <c r="B54257" t="s">
        <v>51165</v>
      </c>
    </row>
    <row r="54258" spans="1:2">
      <c r="A54258" s="1">
        <v>2080100619843</v>
      </c>
      <c r="B54258" t="s">
        <v>51166</v>
      </c>
    </row>
    <row r="54259" spans="1:2">
      <c r="A54259" s="1">
        <v>2080100619850</v>
      </c>
      <c r="B54259" t="s">
        <v>51167</v>
      </c>
    </row>
    <row r="54260" spans="1:2">
      <c r="A54260" s="1">
        <v>2080100619867</v>
      </c>
      <c r="B54260" t="s">
        <v>51168</v>
      </c>
    </row>
    <row r="54261" spans="1:2">
      <c r="A54261" s="1">
        <v>2080100619874</v>
      </c>
      <c r="B54261" t="s">
        <v>51169</v>
      </c>
    </row>
    <row r="54262" spans="1:2">
      <c r="A54262" s="1">
        <v>2080100619881</v>
      </c>
      <c r="B54262" t="s">
        <v>51170</v>
      </c>
    </row>
    <row r="54263" spans="1:2">
      <c r="A54263" s="1">
        <v>2080100619898</v>
      </c>
      <c r="B54263" t="s">
        <v>51171</v>
      </c>
    </row>
    <row r="54264" spans="1:2">
      <c r="A54264" s="1">
        <v>2080100619904</v>
      </c>
      <c r="B54264" t="s">
        <v>51172</v>
      </c>
    </row>
    <row r="54265" spans="1:2">
      <c r="A54265" s="1">
        <v>2080100619911</v>
      </c>
      <c r="B54265" t="s">
        <v>51173</v>
      </c>
    </row>
    <row r="54266" spans="1:2">
      <c r="A54266" s="1">
        <v>2080100619928</v>
      </c>
      <c r="B54266" t="s">
        <v>51174</v>
      </c>
    </row>
    <row r="54267" spans="1:2">
      <c r="A54267" s="1">
        <v>2080100619935</v>
      </c>
      <c r="B54267" t="s">
        <v>51175</v>
      </c>
    </row>
    <row r="54268" spans="1:2">
      <c r="A54268" s="1">
        <v>2080100619942</v>
      </c>
      <c r="B54268" t="s">
        <v>51176</v>
      </c>
    </row>
    <row r="54269" spans="1:2">
      <c r="A54269" s="1">
        <v>2080100619959</v>
      </c>
      <c r="B54269" t="s">
        <v>51177</v>
      </c>
    </row>
    <row r="54270" spans="1:2">
      <c r="A54270" s="1">
        <v>2080100619966</v>
      </c>
      <c r="B54270" t="s">
        <v>51178</v>
      </c>
    </row>
    <row r="54271" spans="1:2">
      <c r="A54271" s="1">
        <v>2080100619973</v>
      </c>
      <c r="B54271" t="s">
        <v>51179</v>
      </c>
    </row>
    <row r="54272" spans="1:2">
      <c r="A54272" s="1">
        <v>2080100619980</v>
      </c>
      <c r="B54272" t="s">
        <v>51180</v>
      </c>
    </row>
    <row r="54273" spans="1:2">
      <c r="A54273" s="1">
        <v>2080100619997</v>
      </c>
      <c r="B54273" t="s">
        <v>51181</v>
      </c>
    </row>
    <row r="54274" spans="1:2">
      <c r="A54274" s="1">
        <v>2080100620009</v>
      </c>
      <c r="B54274" t="s">
        <v>51182</v>
      </c>
    </row>
    <row r="54275" spans="1:2">
      <c r="A54275" s="1">
        <v>2080100620016</v>
      </c>
      <c r="B54275" t="s">
        <v>51183</v>
      </c>
    </row>
    <row r="54276" spans="1:2">
      <c r="A54276" s="1">
        <v>2080100620023</v>
      </c>
      <c r="B54276" t="s">
        <v>51184</v>
      </c>
    </row>
    <row r="54277" spans="1:2">
      <c r="A54277" s="1">
        <v>2080100620030</v>
      </c>
      <c r="B54277" t="s">
        <v>51185</v>
      </c>
    </row>
    <row r="54278" spans="1:2">
      <c r="A54278" s="1">
        <v>2080100620108</v>
      </c>
      <c r="B54278" t="s">
        <v>51186</v>
      </c>
    </row>
    <row r="54279" spans="1:2">
      <c r="A54279" s="1">
        <v>2080100620115</v>
      </c>
      <c r="B54279" t="s">
        <v>51187</v>
      </c>
    </row>
    <row r="54280" spans="1:2">
      <c r="A54280" s="1">
        <v>2080100620122</v>
      </c>
      <c r="B54280" t="s">
        <v>51188</v>
      </c>
    </row>
    <row r="54281" spans="1:2">
      <c r="A54281" s="1">
        <v>2080100620153</v>
      </c>
      <c r="B54281" t="s">
        <v>51189</v>
      </c>
    </row>
    <row r="54282" spans="1:2">
      <c r="A54282" s="1">
        <v>2080100620160</v>
      </c>
      <c r="B54282" t="s">
        <v>51190</v>
      </c>
    </row>
    <row r="54283" spans="1:2">
      <c r="A54283" s="1">
        <v>2080100620177</v>
      </c>
      <c r="B54283" t="s">
        <v>51191</v>
      </c>
    </row>
    <row r="54284" spans="1:2">
      <c r="A54284" s="1">
        <v>2080100620184</v>
      </c>
      <c r="B54284" t="s">
        <v>51192</v>
      </c>
    </row>
    <row r="54285" spans="1:2">
      <c r="A54285" s="1">
        <v>2080100620191</v>
      </c>
      <c r="B54285" t="s">
        <v>51193</v>
      </c>
    </row>
    <row r="54286" spans="1:2">
      <c r="A54286" s="1">
        <v>2080100620207</v>
      </c>
      <c r="B54286" t="s">
        <v>51194</v>
      </c>
    </row>
    <row r="54287" spans="1:2">
      <c r="A54287" s="1">
        <v>2080100620214</v>
      </c>
      <c r="B54287" t="s">
        <v>51195</v>
      </c>
    </row>
    <row r="54288" spans="1:2">
      <c r="A54288" s="1">
        <v>2080100620221</v>
      </c>
      <c r="B54288" t="s">
        <v>51196</v>
      </c>
    </row>
    <row r="54289" spans="1:2">
      <c r="A54289" s="1">
        <v>2080100620238</v>
      </c>
      <c r="B54289" t="s">
        <v>51197</v>
      </c>
    </row>
    <row r="54290" spans="1:2">
      <c r="A54290" s="1">
        <v>2080100620245</v>
      </c>
      <c r="B54290" t="s">
        <v>51198</v>
      </c>
    </row>
    <row r="54291" spans="1:2">
      <c r="A54291" s="1">
        <v>2080100620252</v>
      </c>
      <c r="B54291" t="s">
        <v>51199</v>
      </c>
    </row>
    <row r="54292" spans="1:2">
      <c r="A54292" s="1">
        <v>2080100620269</v>
      </c>
      <c r="B54292" t="s">
        <v>51200</v>
      </c>
    </row>
    <row r="54293" spans="1:2">
      <c r="A54293" s="1">
        <v>2080100620276</v>
      </c>
      <c r="B54293" t="s">
        <v>51201</v>
      </c>
    </row>
    <row r="54294" spans="1:2">
      <c r="A54294" s="1">
        <v>2080100620283</v>
      </c>
      <c r="B54294" t="s">
        <v>51202</v>
      </c>
    </row>
    <row r="54295" spans="1:2">
      <c r="A54295" s="1">
        <v>2080100620290</v>
      </c>
      <c r="B54295" t="s">
        <v>51203</v>
      </c>
    </row>
    <row r="54296" spans="1:2">
      <c r="A54296" s="1">
        <v>2080100620313</v>
      </c>
      <c r="B54296" t="s">
        <v>51204</v>
      </c>
    </row>
    <row r="54297" spans="1:2">
      <c r="A54297" s="1">
        <v>2080100620320</v>
      </c>
      <c r="B54297" t="s">
        <v>51205</v>
      </c>
    </row>
    <row r="54298" spans="1:2">
      <c r="A54298" s="1">
        <v>2080100620337</v>
      </c>
      <c r="B54298" t="s">
        <v>51206</v>
      </c>
    </row>
    <row r="54299" spans="1:2">
      <c r="A54299" s="1">
        <v>2080100620351</v>
      </c>
      <c r="B54299" t="s">
        <v>51207</v>
      </c>
    </row>
    <row r="54300" spans="1:2">
      <c r="A54300" s="1">
        <v>2080100620375</v>
      </c>
      <c r="B54300" t="s">
        <v>51208</v>
      </c>
    </row>
    <row r="54301" spans="1:2">
      <c r="A54301" s="1">
        <v>2080100620399</v>
      </c>
      <c r="B54301" t="s">
        <v>51209</v>
      </c>
    </row>
    <row r="54302" spans="1:2">
      <c r="A54302" s="1">
        <v>2080100620405</v>
      </c>
      <c r="B54302" t="s">
        <v>51210</v>
      </c>
    </row>
    <row r="54303" spans="1:2">
      <c r="A54303" s="1">
        <v>2080100620412</v>
      </c>
      <c r="B54303" t="s">
        <v>51211</v>
      </c>
    </row>
    <row r="54304" spans="1:2">
      <c r="A54304" s="1">
        <v>2080100620429</v>
      </c>
      <c r="B54304" t="s">
        <v>51212</v>
      </c>
    </row>
    <row r="54305" spans="1:2">
      <c r="A54305" s="1">
        <v>2080100620436</v>
      </c>
      <c r="B54305" t="s">
        <v>51213</v>
      </c>
    </row>
    <row r="54306" spans="1:2">
      <c r="A54306" s="1">
        <v>2080100620443</v>
      </c>
      <c r="B54306" t="s">
        <v>51214</v>
      </c>
    </row>
    <row r="54307" spans="1:2">
      <c r="A54307" s="1">
        <v>2080100620450</v>
      </c>
      <c r="B54307" t="s">
        <v>51215</v>
      </c>
    </row>
    <row r="54308" spans="1:2">
      <c r="A54308" s="1">
        <v>2080100620474</v>
      </c>
      <c r="B54308" t="s">
        <v>51216</v>
      </c>
    </row>
    <row r="54309" spans="1:2">
      <c r="A54309" s="1">
        <v>2080100620481</v>
      </c>
      <c r="B54309" t="s">
        <v>51217</v>
      </c>
    </row>
    <row r="54310" spans="1:2">
      <c r="A54310" s="1">
        <v>2080100620511</v>
      </c>
      <c r="B54310" t="s">
        <v>51218</v>
      </c>
    </row>
    <row r="54311" spans="1:2">
      <c r="A54311" s="1">
        <v>2080100620535</v>
      </c>
      <c r="B54311" t="s">
        <v>51219</v>
      </c>
    </row>
    <row r="54312" spans="1:2">
      <c r="A54312" s="1">
        <v>2080100620542</v>
      </c>
      <c r="B54312" t="s">
        <v>51220</v>
      </c>
    </row>
    <row r="54313" spans="1:2">
      <c r="A54313" s="1">
        <v>2080100620566</v>
      </c>
      <c r="B54313" t="s">
        <v>51221</v>
      </c>
    </row>
    <row r="54314" spans="1:2">
      <c r="A54314" s="1">
        <v>2080100620573</v>
      </c>
      <c r="B54314" t="s">
        <v>51222</v>
      </c>
    </row>
    <row r="54315" spans="1:2">
      <c r="A54315" s="1">
        <v>2080100620580</v>
      </c>
      <c r="B54315" t="s">
        <v>51223</v>
      </c>
    </row>
    <row r="54316" spans="1:2">
      <c r="A54316" s="1">
        <v>2080100620597</v>
      </c>
      <c r="B54316" t="s">
        <v>51224</v>
      </c>
    </row>
    <row r="54317" spans="1:2">
      <c r="A54317" s="1">
        <v>2080100620603</v>
      </c>
      <c r="B54317" t="s">
        <v>51225</v>
      </c>
    </row>
    <row r="54318" spans="1:2">
      <c r="A54318" s="1">
        <v>2080100620610</v>
      </c>
      <c r="B54318" t="s">
        <v>51226</v>
      </c>
    </row>
    <row r="54319" spans="1:2">
      <c r="A54319" s="1">
        <v>2080100620702</v>
      </c>
      <c r="B54319" t="s">
        <v>51227</v>
      </c>
    </row>
    <row r="54320" spans="1:2">
      <c r="A54320" s="1">
        <v>2080100620719</v>
      </c>
      <c r="B54320" t="s">
        <v>51228</v>
      </c>
    </row>
    <row r="54321" spans="1:2">
      <c r="A54321" s="1">
        <v>2080100620726</v>
      </c>
      <c r="B54321" t="s">
        <v>51229</v>
      </c>
    </row>
    <row r="54322" spans="1:2">
      <c r="A54322" s="1">
        <v>2080100620733</v>
      </c>
      <c r="B54322" t="s">
        <v>51230</v>
      </c>
    </row>
    <row r="54323" spans="1:2">
      <c r="A54323" s="1">
        <v>2080100620740</v>
      </c>
      <c r="B54323" t="s">
        <v>51231</v>
      </c>
    </row>
    <row r="54324" spans="1:2">
      <c r="A54324" s="1">
        <v>2080100620764</v>
      </c>
      <c r="B54324" t="s">
        <v>51232</v>
      </c>
    </row>
    <row r="54325" spans="1:2">
      <c r="A54325" s="1">
        <v>2080100620771</v>
      </c>
      <c r="B54325" t="s">
        <v>51233</v>
      </c>
    </row>
    <row r="54326" spans="1:2">
      <c r="A54326" s="1">
        <v>2080100620788</v>
      </c>
      <c r="B54326" t="s">
        <v>51234</v>
      </c>
    </row>
    <row r="54327" spans="1:2">
      <c r="A54327" s="1">
        <v>2080100620795</v>
      </c>
      <c r="B54327" t="s">
        <v>51235</v>
      </c>
    </row>
    <row r="54328" spans="1:2">
      <c r="A54328" s="1">
        <v>2080100620801</v>
      </c>
      <c r="B54328" t="s">
        <v>51236</v>
      </c>
    </row>
    <row r="54329" spans="1:2">
      <c r="A54329" s="1">
        <v>2080100620825</v>
      </c>
      <c r="B54329" t="s">
        <v>51237</v>
      </c>
    </row>
    <row r="54330" spans="1:2">
      <c r="A54330" s="1">
        <v>2080100620856</v>
      </c>
      <c r="B54330" t="s">
        <v>51238</v>
      </c>
    </row>
    <row r="54331" spans="1:2">
      <c r="A54331" s="1">
        <v>2080100620863</v>
      </c>
      <c r="B54331" t="s">
        <v>51239</v>
      </c>
    </row>
    <row r="54332" spans="1:2">
      <c r="A54332" s="1">
        <v>2080100620870</v>
      </c>
      <c r="B54332" t="s">
        <v>51240</v>
      </c>
    </row>
    <row r="54333" spans="1:2">
      <c r="A54333" s="1">
        <v>2080100620917</v>
      </c>
      <c r="B54333" t="s">
        <v>51241</v>
      </c>
    </row>
    <row r="54334" spans="1:2">
      <c r="A54334" s="1">
        <v>2080100620931</v>
      </c>
      <c r="B54334" t="s">
        <v>51242</v>
      </c>
    </row>
    <row r="54335" spans="1:2">
      <c r="A54335" s="1">
        <v>2080100620948</v>
      </c>
      <c r="B54335" t="s">
        <v>51243</v>
      </c>
    </row>
    <row r="54336" spans="1:2">
      <c r="A54336" s="1">
        <v>2080100621006</v>
      </c>
      <c r="B54336" t="s">
        <v>51244</v>
      </c>
    </row>
    <row r="54337" spans="1:2">
      <c r="A54337" s="1">
        <v>2080100621013</v>
      </c>
      <c r="B54337" t="s">
        <v>51245</v>
      </c>
    </row>
    <row r="54338" spans="1:2">
      <c r="A54338" s="1">
        <v>2080100621020</v>
      </c>
      <c r="B54338" t="s">
        <v>51246</v>
      </c>
    </row>
    <row r="54339" spans="1:2">
      <c r="A54339" s="1">
        <v>2080100621082</v>
      </c>
      <c r="B54339" t="s">
        <v>51247</v>
      </c>
    </row>
    <row r="54340" spans="1:2">
      <c r="A54340" s="1">
        <v>2080100621099</v>
      </c>
      <c r="B54340" t="s">
        <v>51248</v>
      </c>
    </row>
    <row r="54341" spans="1:2">
      <c r="A54341" s="1">
        <v>2080100621105</v>
      </c>
      <c r="B54341" t="s">
        <v>51249</v>
      </c>
    </row>
    <row r="54342" spans="1:2">
      <c r="A54342" s="1">
        <v>2080100621112</v>
      </c>
      <c r="B54342" t="s">
        <v>51250</v>
      </c>
    </row>
    <row r="54343" spans="1:2">
      <c r="A54343" s="1">
        <v>2080100621129</v>
      </c>
      <c r="B54343" t="s">
        <v>51251</v>
      </c>
    </row>
    <row r="54344" spans="1:2">
      <c r="A54344" s="1">
        <v>2080100621136</v>
      </c>
      <c r="B54344" t="s">
        <v>51252</v>
      </c>
    </row>
    <row r="54345" spans="1:2">
      <c r="A54345" s="1">
        <v>2080100621143</v>
      </c>
      <c r="B54345" t="s">
        <v>51253</v>
      </c>
    </row>
    <row r="54346" spans="1:2">
      <c r="A54346" s="1">
        <v>2080100621150</v>
      </c>
      <c r="B54346" t="s">
        <v>51254</v>
      </c>
    </row>
    <row r="54347" spans="1:2">
      <c r="A54347" s="1">
        <v>2080100621167</v>
      </c>
      <c r="B54347" t="s">
        <v>51255</v>
      </c>
    </row>
    <row r="54348" spans="1:2">
      <c r="A54348" s="1">
        <v>2080100621174</v>
      </c>
      <c r="B54348" t="s">
        <v>51256</v>
      </c>
    </row>
    <row r="54349" spans="1:2">
      <c r="A54349" s="1">
        <v>2080100621198</v>
      </c>
      <c r="B54349" t="s">
        <v>51257</v>
      </c>
    </row>
    <row r="54350" spans="1:2">
      <c r="A54350" s="1">
        <v>2080100621211</v>
      </c>
      <c r="B54350" t="s">
        <v>51258</v>
      </c>
    </row>
    <row r="54351" spans="1:2">
      <c r="A54351" s="1">
        <v>2080100621228</v>
      </c>
      <c r="B54351" t="s">
        <v>51259</v>
      </c>
    </row>
    <row r="54352" spans="1:2">
      <c r="A54352" s="1">
        <v>2080100621235</v>
      </c>
      <c r="B54352" t="s">
        <v>51260</v>
      </c>
    </row>
    <row r="54353" spans="1:2">
      <c r="A54353" s="1">
        <v>2080100621242</v>
      </c>
      <c r="B54353" t="s">
        <v>51261</v>
      </c>
    </row>
    <row r="54354" spans="1:2">
      <c r="A54354" s="1">
        <v>2080100621259</v>
      </c>
      <c r="B54354" t="s">
        <v>51262</v>
      </c>
    </row>
    <row r="54355" spans="1:2">
      <c r="A54355" s="1">
        <v>2080100621266</v>
      </c>
      <c r="B54355" t="s">
        <v>51263</v>
      </c>
    </row>
    <row r="54356" spans="1:2">
      <c r="A54356" s="1">
        <v>2080100621280</v>
      </c>
      <c r="B54356" t="s">
        <v>51264</v>
      </c>
    </row>
    <row r="54357" spans="1:2">
      <c r="A54357" s="1">
        <v>2080100621297</v>
      </c>
      <c r="B54357" t="s">
        <v>51265</v>
      </c>
    </row>
    <row r="54358" spans="1:2">
      <c r="A54358" s="1">
        <v>2080100621303</v>
      </c>
      <c r="B54358" t="s">
        <v>51266</v>
      </c>
    </row>
    <row r="54359" spans="1:2">
      <c r="A54359" s="1">
        <v>2080100621310</v>
      </c>
      <c r="B54359" t="s">
        <v>51267</v>
      </c>
    </row>
    <row r="54360" spans="1:2">
      <c r="A54360" s="1">
        <v>2080100621334</v>
      </c>
      <c r="B54360" t="s">
        <v>51268</v>
      </c>
    </row>
    <row r="54361" spans="1:2">
      <c r="A54361" s="1">
        <v>2080100621341</v>
      </c>
      <c r="B54361" t="s">
        <v>51269</v>
      </c>
    </row>
    <row r="54362" spans="1:2">
      <c r="A54362" s="1">
        <v>2080100621358</v>
      </c>
      <c r="B54362" t="s">
        <v>51270</v>
      </c>
    </row>
    <row r="54363" spans="1:2">
      <c r="A54363" s="1">
        <v>2080100621365</v>
      </c>
      <c r="B54363" t="s">
        <v>51271</v>
      </c>
    </row>
    <row r="54364" spans="1:2">
      <c r="A54364" s="1">
        <v>2080100621389</v>
      </c>
      <c r="B54364" t="s">
        <v>51272</v>
      </c>
    </row>
    <row r="54365" spans="1:2">
      <c r="A54365" s="1">
        <v>2080100621396</v>
      </c>
      <c r="B54365" t="s">
        <v>51273</v>
      </c>
    </row>
    <row r="54366" spans="1:2">
      <c r="A54366" s="1">
        <v>2080100621402</v>
      </c>
      <c r="B54366" t="s">
        <v>51274</v>
      </c>
    </row>
    <row r="54367" spans="1:2">
      <c r="A54367" s="1">
        <v>2080100621419</v>
      </c>
      <c r="B54367" t="s">
        <v>51275</v>
      </c>
    </row>
    <row r="54368" spans="1:2">
      <c r="A54368" s="1">
        <v>2080100621426</v>
      </c>
      <c r="B54368" t="s">
        <v>51276</v>
      </c>
    </row>
    <row r="54369" spans="1:2">
      <c r="A54369" s="1">
        <v>2080100621433</v>
      </c>
      <c r="B54369" t="s">
        <v>51277</v>
      </c>
    </row>
    <row r="54370" spans="1:2">
      <c r="A54370" s="1">
        <v>2080100621440</v>
      </c>
      <c r="B54370" t="s">
        <v>51278</v>
      </c>
    </row>
    <row r="54371" spans="1:2">
      <c r="A54371" s="1">
        <v>2080100621457</v>
      </c>
      <c r="B54371" t="s">
        <v>51279</v>
      </c>
    </row>
    <row r="54372" spans="1:2">
      <c r="A54372" s="1">
        <v>2080100621464</v>
      </c>
      <c r="B54372" t="s">
        <v>51280</v>
      </c>
    </row>
    <row r="54373" spans="1:2">
      <c r="A54373" s="1">
        <v>2080100621495</v>
      </c>
      <c r="B54373" t="s">
        <v>51281</v>
      </c>
    </row>
    <row r="54374" spans="1:2">
      <c r="A54374" s="1">
        <v>2080100621501</v>
      </c>
      <c r="B54374" t="s">
        <v>51282</v>
      </c>
    </row>
    <row r="54375" spans="1:2">
      <c r="A54375" s="1">
        <v>2080100621518</v>
      </c>
      <c r="B54375" t="s">
        <v>51283</v>
      </c>
    </row>
    <row r="54376" spans="1:2">
      <c r="A54376" s="1">
        <v>2080100621525</v>
      </c>
      <c r="B54376" t="s">
        <v>51284</v>
      </c>
    </row>
    <row r="54377" spans="1:2">
      <c r="A54377" s="1">
        <v>2080100621532</v>
      </c>
      <c r="B54377" t="s">
        <v>51285</v>
      </c>
    </row>
    <row r="54378" spans="1:2">
      <c r="A54378" s="1">
        <v>2080100621594</v>
      </c>
      <c r="B54378" t="s">
        <v>51286</v>
      </c>
    </row>
    <row r="54379" spans="1:2">
      <c r="A54379" s="1">
        <v>2080100621600</v>
      </c>
      <c r="B54379" t="s">
        <v>51287</v>
      </c>
    </row>
    <row r="54380" spans="1:2">
      <c r="A54380" s="1">
        <v>2080100621617</v>
      </c>
      <c r="B54380" t="s">
        <v>51288</v>
      </c>
    </row>
    <row r="54381" spans="1:2">
      <c r="A54381" s="1">
        <v>2080100621624</v>
      </c>
      <c r="B54381" t="s">
        <v>51289</v>
      </c>
    </row>
    <row r="54382" spans="1:2">
      <c r="A54382" s="1">
        <v>2080100621631</v>
      </c>
      <c r="B54382" t="s">
        <v>51290</v>
      </c>
    </row>
    <row r="54383" spans="1:2">
      <c r="A54383" s="1">
        <v>2080100621648</v>
      </c>
      <c r="B54383" t="s">
        <v>51291</v>
      </c>
    </row>
    <row r="54384" spans="1:2">
      <c r="A54384" s="1">
        <v>2080100621662</v>
      </c>
      <c r="B54384" t="s">
        <v>51292</v>
      </c>
    </row>
    <row r="54385" spans="1:2">
      <c r="A54385" s="1">
        <v>2080100621679</v>
      </c>
      <c r="B54385" t="s">
        <v>51293</v>
      </c>
    </row>
    <row r="54386" spans="1:2">
      <c r="A54386" s="1">
        <v>2080100621686</v>
      </c>
      <c r="B54386" t="s">
        <v>51294</v>
      </c>
    </row>
    <row r="54387" spans="1:2">
      <c r="A54387" s="1">
        <v>2080100621693</v>
      </c>
      <c r="B54387" t="s">
        <v>51295</v>
      </c>
    </row>
    <row r="54388" spans="1:2">
      <c r="A54388" s="1">
        <v>2080100621709</v>
      </c>
      <c r="B54388" t="s">
        <v>51296</v>
      </c>
    </row>
    <row r="54389" spans="1:2">
      <c r="A54389" s="1">
        <v>2080100621716</v>
      </c>
      <c r="B54389" t="s">
        <v>51297</v>
      </c>
    </row>
    <row r="54390" spans="1:2">
      <c r="A54390" s="1">
        <v>2080100621723</v>
      </c>
      <c r="B54390" t="s">
        <v>51298</v>
      </c>
    </row>
    <row r="54391" spans="1:2">
      <c r="A54391" s="1">
        <v>2080100621730</v>
      </c>
      <c r="B54391" t="s">
        <v>51299</v>
      </c>
    </row>
    <row r="54392" spans="1:2">
      <c r="A54392" s="1">
        <v>2080100621747</v>
      </c>
      <c r="B54392" t="s">
        <v>51300</v>
      </c>
    </row>
    <row r="54393" spans="1:2">
      <c r="A54393" s="1">
        <v>2080100621754</v>
      </c>
      <c r="B54393" t="s">
        <v>51301</v>
      </c>
    </row>
    <row r="54394" spans="1:2">
      <c r="A54394" s="1">
        <v>2080100621761</v>
      </c>
      <c r="B54394" t="s">
        <v>51302</v>
      </c>
    </row>
    <row r="54395" spans="1:2">
      <c r="A54395" s="1">
        <v>2080100621785</v>
      </c>
      <c r="B54395" t="s">
        <v>51303</v>
      </c>
    </row>
    <row r="54396" spans="1:2">
      <c r="A54396" s="1">
        <v>2080100621792</v>
      </c>
      <c r="B54396" t="s">
        <v>51304</v>
      </c>
    </row>
    <row r="54397" spans="1:2">
      <c r="A54397" s="1">
        <v>2080100621808</v>
      </c>
      <c r="B54397" t="s">
        <v>51305</v>
      </c>
    </row>
    <row r="54398" spans="1:2">
      <c r="A54398" s="1">
        <v>2080100621815</v>
      </c>
      <c r="B54398" t="s">
        <v>51306</v>
      </c>
    </row>
    <row r="54399" spans="1:2">
      <c r="A54399" s="1">
        <v>2080100621822</v>
      </c>
      <c r="B54399" t="s">
        <v>51307</v>
      </c>
    </row>
    <row r="54400" spans="1:2">
      <c r="A54400" s="1">
        <v>2080100621839</v>
      </c>
      <c r="B54400" t="s">
        <v>51308</v>
      </c>
    </row>
    <row r="54401" spans="1:2">
      <c r="A54401" s="1">
        <v>2080100621860</v>
      </c>
      <c r="B54401" t="s">
        <v>51309</v>
      </c>
    </row>
    <row r="54402" spans="1:2">
      <c r="A54402" s="1">
        <v>2080100621891</v>
      </c>
      <c r="B54402" t="s">
        <v>51310</v>
      </c>
    </row>
    <row r="54403" spans="1:2">
      <c r="A54403" s="1">
        <v>2080100621907</v>
      </c>
      <c r="B54403" t="s">
        <v>51311</v>
      </c>
    </row>
    <row r="54404" spans="1:2">
      <c r="A54404" s="1">
        <v>2080100621914</v>
      </c>
      <c r="B54404" t="s">
        <v>51312</v>
      </c>
    </row>
    <row r="54405" spans="1:2">
      <c r="A54405" s="1">
        <v>2080100621921</v>
      </c>
      <c r="B54405" t="s">
        <v>51313</v>
      </c>
    </row>
    <row r="54406" spans="1:2">
      <c r="A54406" s="1">
        <v>2080100621938</v>
      </c>
      <c r="B54406" t="s">
        <v>51314</v>
      </c>
    </row>
    <row r="54407" spans="1:2">
      <c r="A54407" s="1">
        <v>2080100621945</v>
      </c>
      <c r="B54407" t="s">
        <v>51315</v>
      </c>
    </row>
    <row r="54408" spans="1:2">
      <c r="A54408" s="1">
        <v>2080100621952</v>
      </c>
      <c r="B54408" t="s">
        <v>51316</v>
      </c>
    </row>
    <row r="54409" spans="1:2">
      <c r="A54409" s="1">
        <v>2080100621976</v>
      </c>
      <c r="B54409" t="s">
        <v>51317</v>
      </c>
    </row>
    <row r="54410" spans="1:2">
      <c r="A54410" s="1">
        <v>2080100621983</v>
      </c>
      <c r="B54410" t="s">
        <v>51318</v>
      </c>
    </row>
    <row r="54411" spans="1:2">
      <c r="A54411" s="1">
        <v>2080100621990</v>
      </c>
      <c r="B54411" t="s">
        <v>51319</v>
      </c>
    </row>
    <row r="54412" spans="1:2">
      <c r="A54412" s="1">
        <v>2080100622003</v>
      </c>
      <c r="B54412" t="s">
        <v>51320</v>
      </c>
    </row>
    <row r="54413" spans="1:2">
      <c r="A54413" s="1">
        <v>2080100622027</v>
      </c>
      <c r="B54413" t="s">
        <v>51321</v>
      </c>
    </row>
    <row r="54414" spans="1:2">
      <c r="A54414" s="1">
        <v>2080100622041</v>
      </c>
      <c r="B54414" t="s">
        <v>51322</v>
      </c>
    </row>
    <row r="54415" spans="1:2">
      <c r="A54415" s="1">
        <v>2080100622089</v>
      </c>
      <c r="B54415" t="s">
        <v>51323</v>
      </c>
    </row>
    <row r="54416" spans="1:2">
      <c r="A54416" s="1">
        <v>2080100622096</v>
      </c>
      <c r="B54416" t="s">
        <v>51324</v>
      </c>
    </row>
    <row r="54417" spans="1:2">
      <c r="A54417" s="1">
        <v>2080100622126</v>
      </c>
      <c r="B54417" t="s">
        <v>51325</v>
      </c>
    </row>
    <row r="54418" spans="1:2">
      <c r="A54418" s="1">
        <v>2080100622133</v>
      </c>
      <c r="B54418" t="s">
        <v>51326</v>
      </c>
    </row>
    <row r="54419" spans="1:2">
      <c r="A54419" s="1">
        <v>2080100622669</v>
      </c>
      <c r="B54419" t="s">
        <v>51327</v>
      </c>
    </row>
    <row r="54420" spans="1:2">
      <c r="A54420" s="1">
        <v>2080100623000</v>
      </c>
      <c r="B54420" t="s">
        <v>51328</v>
      </c>
    </row>
    <row r="54421" spans="1:2">
      <c r="A54421" s="1">
        <v>2080100623215</v>
      </c>
      <c r="B54421" t="e">
        <f>+SJG-SUGARCANE KNIFE TRAMONTINA</f>
        <v>#NAME?</v>
      </c>
    </row>
    <row r="54422" spans="1:2">
      <c r="A54422" s="1">
        <v>2080100623222</v>
      </c>
      <c r="B54422" t="s">
        <v>51329</v>
      </c>
    </row>
    <row r="54423" spans="1:2">
      <c r="A54423" s="1">
        <v>2080100623239</v>
      </c>
      <c r="B54423" t="s">
        <v>51330</v>
      </c>
    </row>
    <row r="54424" spans="1:2">
      <c r="A54424" s="1">
        <v>2080100623246</v>
      </c>
      <c r="B54424" t="s">
        <v>51331</v>
      </c>
    </row>
    <row r="54425" spans="1:2">
      <c r="A54425" s="1">
        <v>2080100623260</v>
      </c>
      <c r="B54425" t="e">
        <f>+GID-KNOBSET FAULTLESS BX700</f>
        <v>#NAME?</v>
      </c>
    </row>
    <row r="54426" spans="1:2">
      <c r="A54426" s="1">
        <v>2080100623277</v>
      </c>
      <c r="B54426" t="s">
        <v>51332</v>
      </c>
    </row>
    <row r="54427" spans="1:2">
      <c r="A54427" s="1">
        <v>2080100623307</v>
      </c>
      <c r="B54427" t="s">
        <v>51333</v>
      </c>
    </row>
    <row r="54428" spans="1:2">
      <c r="A54428" s="1">
        <v>2080100623314</v>
      </c>
      <c r="B54428" t="s">
        <v>51334</v>
      </c>
    </row>
    <row r="54429" spans="1:2">
      <c r="A54429" s="1">
        <v>2080100623321</v>
      </c>
      <c r="B54429" t="s">
        <v>51335</v>
      </c>
    </row>
    <row r="54430" spans="1:2">
      <c r="A54430" s="1">
        <v>2080100623345</v>
      </c>
      <c r="B54430" t="s">
        <v>51336</v>
      </c>
    </row>
    <row r="54431" spans="1:2">
      <c r="A54431" s="1">
        <v>2080100623352</v>
      </c>
      <c r="B54431" t="s">
        <v>51337</v>
      </c>
    </row>
    <row r="54432" spans="1:2">
      <c r="A54432" s="1">
        <v>2080100623406</v>
      </c>
      <c r="B54432" t="e">
        <f>+SJG-HANDLESET ENTRANCE SHERLOCK SI8071 AB</f>
        <v>#NAME?</v>
      </c>
    </row>
    <row r="54433" spans="1:2">
      <c r="A54433" s="1">
        <v>2080100623413</v>
      </c>
      <c r="B54433" t="e">
        <f>+SJG-HANDLESET ENTRANCE SHERLOCK SI8071 PB</f>
        <v>#NAME?</v>
      </c>
    </row>
    <row r="54434" spans="1:2">
      <c r="A54434" s="1">
        <v>2080100623437</v>
      </c>
      <c r="B54434" t="s">
        <v>51338</v>
      </c>
    </row>
    <row r="54435" spans="1:2">
      <c r="A54435" s="1">
        <v>2080100623444</v>
      </c>
      <c r="B54435" t="s">
        <v>51339</v>
      </c>
    </row>
    <row r="54436" spans="1:2">
      <c r="A54436" s="1">
        <v>2080100623451</v>
      </c>
      <c r="B54436" t="s">
        <v>51340</v>
      </c>
    </row>
    <row r="54437" spans="1:2">
      <c r="A54437" s="1">
        <v>2080100623468</v>
      </c>
      <c r="B54437" t="s">
        <v>51341</v>
      </c>
    </row>
    <row r="54438" spans="1:2">
      <c r="A54438" s="1">
        <v>2080100623666</v>
      </c>
      <c r="B54438" t="s">
        <v>51342</v>
      </c>
    </row>
    <row r="54439" spans="1:2">
      <c r="A54439" s="1">
        <v>2080100623680</v>
      </c>
      <c r="B54439" t="s">
        <v>51343</v>
      </c>
    </row>
    <row r="54440" spans="1:2">
      <c r="A54440" s="1">
        <v>2080100623703</v>
      </c>
      <c r="B54440" t="s">
        <v>51344</v>
      </c>
    </row>
    <row r="54441" spans="1:2">
      <c r="A54441" s="1">
        <v>2080100623710</v>
      </c>
      <c r="B54441" t="s">
        <v>51345</v>
      </c>
    </row>
    <row r="54442" spans="1:2">
      <c r="A54442" s="1">
        <v>2080100623734</v>
      </c>
      <c r="B54442" t="s">
        <v>51346</v>
      </c>
    </row>
    <row r="54443" spans="1:2">
      <c r="A54443" s="1">
        <v>2080100623758</v>
      </c>
      <c r="B54443" t="s">
        <v>51347</v>
      </c>
    </row>
    <row r="54444" spans="1:2">
      <c r="A54444" s="1">
        <v>2080100623765</v>
      </c>
      <c r="B54444" t="s">
        <v>51348</v>
      </c>
    </row>
    <row r="54445" spans="1:2">
      <c r="A54445" s="1">
        <v>2080100623772</v>
      </c>
      <c r="B54445" t="s">
        <v>51349</v>
      </c>
    </row>
    <row r="54446" spans="1:2">
      <c r="A54446" s="1">
        <v>2080100623789</v>
      </c>
      <c r="B54446" t="s">
        <v>51350</v>
      </c>
    </row>
    <row r="54447" spans="1:2">
      <c r="A54447" s="1">
        <v>2080100623796</v>
      </c>
      <c r="B54447" t="s">
        <v>51351</v>
      </c>
    </row>
    <row r="54448" spans="1:2">
      <c r="A54448" s="1">
        <v>2080100623802</v>
      </c>
      <c r="B54448" t="s">
        <v>51352</v>
      </c>
    </row>
    <row r="54449" spans="1:2">
      <c r="A54449" s="1">
        <v>2080100623819</v>
      </c>
      <c r="B54449" t="s">
        <v>51353</v>
      </c>
    </row>
    <row r="54450" spans="1:2">
      <c r="A54450" s="1">
        <v>2080100623840</v>
      </c>
      <c r="B54450" t="s">
        <v>51354</v>
      </c>
    </row>
    <row r="54451" spans="1:2">
      <c r="A54451" s="1">
        <v>2080100623895</v>
      </c>
      <c r="B54451" t="s">
        <v>51355</v>
      </c>
    </row>
    <row r="54452" spans="1:2">
      <c r="A54452" s="1">
        <v>2080100623949</v>
      </c>
      <c r="B54452" t="s">
        <v>51356</v>
      </c>
    </row>
    <row r="54453" spans="1:2">
      <c r="A54453" s="1">
        <v>2080100624137</v>
      </c>
      <c r="B54453" t="s">
        <v>51357</v>
      </c>
    </row>
    <row r="54454" spans="1:2">
      <c r="A54454" s="1">
        <v>2080100624229</v>
      </c>
      <c r="B54454" t="s">
        <v>51358</v>
      </c>
    </row>
    <row r="54455" spans="1:2">
      <c r="A54455" s="1">
        <v>2080100624250</v>
      </c>
      <c r="B54455" t="s">
        <v>51359</v>
      </c>
    </row>
    <row r="54456" spans="1:2">
      <c r="A54456" s="1">
        <v>2080100624281</v>
      </c>
      <c r="B54456" t="s">
        <v>51360</v>
      </c>
    </row>
    <row r="54457" spans="1:2">
      <c r="A54457" s="1">
        <v>2080100624298</v>
      </c>
      <c r="B54457" t="s">
        <v>51361</v>
      </c>
    </row>
    <row r="54458" spans="1:2">
      <c r="A54458" s="1">
        <v>2080100624304</v>
      </c>
      <c r="B54458" t="s">
        <v>51362</v>
      </c>
    </row>
    <row r="54459" spans="1:2">
      <c r="A54459" s="1">
        <v>2080100624311</v>
      </c>
      <c r="B54459" t="s">
        <v>51363</v>
      </c>
    </row>
    <row r="54460" spans="1:2">
      <c r="A54460" s="1">
        <v>2080100624403</v>
      </c>
      <c r="B54460" t="s">
        <v>51364</v>
      </c>
    </row>
    <row r="54461" spans="1:2">
      <c r="A54461" s="1">
        <v>2080100624441</v>
      </c>
      <c r="B54461" t="s">
        <v>51365</v>
      </c>
    </row>
    <row r="54462" spans="1:2">
      <c r="A54462" s="1">
        <v>2080100624502</v>
      </c>
      <c r="B54462" t="s">
        <v>51366</v>
      </c>
    </row>
    <row r="54463" spans="1:2">
      <c r="A54463" s="1">
        <v>2080100624526</v>
      </c>
      <c r="B54463" t="s">
        <v>51367</v>
      </c>
    </row>
    <row r="54464" spans="1:2">
      <c r="A54464" s="1">
        <v>2080100624533</v>
      </c>
      <c r="B54464" t="s">
        <v>51368</v>
      </c>
    </row>
    <row r="54465" spans="1:2">
      <c r="A54465" s="1">
        <v>2080100624540</v>
      </c>
      <c r="B54465" t="s">
        <v>51369</v>
      </c>
    </row>
    <row r="54466" spans="1:2">
      <c r="A54466" s="1">
        <v>2080100624557</v>
      </c>
      <c r="B54466" t="s">
        <v>51370</v>
      </c>
    </row>
    <row r="54467" spans="1:2">
      <c r="A54467" s="1">
        <v>2080100624564</v>
      </c>
      <c r="B54467" t="s">
        <v>51371</v>
      </c>
    </row>
    <row r="54468" spans="1:2">
      <c r="A54468" s="1">
        <v>2080100624571</v>
      </c>
      <c r="B54468" t="s">
        <v>51372</v>
      </c>
    </row>
    <row r="54469" spans="1:2">
      <c r="A54469" s="1">
        <v>2080100624601</v>
      </c>
      <c r="B54469" t="s">
        <v>51373</v>
      </c>
    </row>
    <row r="54470" spans="1:2">
      <c r="A54470" s="1">
        <v>2080100624649</v>
      </c>
      <c r="B54470" t="s">
        <v>51374</v>
      </c>
    </row>
    <row r="54471" spans="1:2">
      <c r="A54471" s="1">
        <v>2080100624663</v>
      </c>
      <c r="B54471" t="s">
        <v>51375</v>
      </c>
    </row>
    <row r="54472" spans="1:2">
      <c r="A54472" s="1">
        <v>2080100624670</v>
      </c>
      <c r="B54472" t="s">
        <v>51376</v>
      </c>
    </row>
    <row r="54473" spans="1:2">
      <c r="A54473" s="1">
        <v>2080100624700</v>
      </c>
      <c r="B54473" t="s">
        <v>51377</v>
      </c>
    </row>
    <row r="54474" spans="1:2">
      <c r="A54474" s="1">
        <v>2080100624717</v>
      </c>
      <c r="B54474" t="s">
        <v>51378</v>
      </c>
    </row>
    <row r="54475" spans="1:2">
      <c r="A54475" s="1">
        <v>2080100624724</v>
      </c>
      <c r="B54475" t="s">
        <v>51379</v>
      </c>
    </row>
    <row r="54476" spans="1:2">
      <c r="A54476" s="1">
        <v>2080100624748</v>
      </c>
      <c r="B54476" t="s">
        <v>51380</v>
      </c>
    </row>
    <row r="54477" spans="1:2">
      <c r="A54477" s="1">
        <v>2080100624755</v>
      </c>
      <c r="B54477" t="s">
        <v>51381</v>
      </c>
    </row>
    <row r="54478" spans="1:2">
      <c r="A54478" s="1">
        <v>2080100624762</v>
      </c>
      <c r="B54478" t="s">
        <v>51382</v>
      </c>
    </row>
    <row r="54479" spans="1:2">
      <c r="A54479" s="1">
        <v>2080100624793</v>
      </c>
      <c r="B54479" t="s">
        <v>51383</v>
      </c>
    </row>
    <row r="54480" spans="1:2">
      <c r="A54480" s="1">
        <v>2080100624816</v>
      </c>
      <c r="B54480" t="s">
        <v>51384</v>
      </c>
    </row>
    <row r="54481" spans="1:2">
      <c r="A54481" s="1">
        <v>2080100624823</v>
      </c>
      <c r="B54481" t="s">
        <v>51385</v>
      </c>
    </row>
    <row r="54482" spans="1:2">
      <c r="A54482" s="1">
        <v>2080100624854</v>
      </c>
      <c r="B54482" t="s">
        <v>51386</v>
      </c>
    </row>
    <row r="54483" spans="1:2">
      <c r="A54483" s="1">
        <v>2080100624908</v>
      </c>
      <c r="B54483" t="s">
        <v>51387</v>
      </c>
    </row>
    <row r="54484" spans="1:2">
      <c r="A54484" s="1">
        <v>2080100625196</v>
      </c>
      <c r="B54484" t="e">
        <f>+B-POT BABA PLANTING RD-220</f>
        <v>#NAME?</v>
      </c>
    </row>
    <row r="54485" spans="1:2">
      <c r="A54485" s="1">
        <v>2080100625233</v>
      </c>
      <c r="B54485" t="s">
        <v>51388</v>
      </c>
    </row>
    <row r="54486" spans="1:2">
      <c r="A54486" s="1">
        <v>2080100625264</v>
      </c>
      <c r="B54486" t="s">
        <v>51389</v>
      </c>
    </row>
    <row r="54487" spans="1:2">
      <c r="A54487" s="1">
        <v>2080100625271</v>
      </c>
      <c r="B54487" t="s">
        <v>51390</v>
      </c>
    </row>
    <row r="54488" spans="1:2">
      <c r="A54488" s="1">
        <v>2080100625288</v>
      </c>
      <c r="B54488" t="s">
        <v>51391</v>
      </c>
    </row>
    <row r="54489" spans="1:2">
      <c r="A54489" s="1">
        <v>2080100625295</v>
      </c>
      <c r="B54489" t="s">
        <v>51392</v>
      </c>
    </row>
    <row r="54490" spans="1:2">
      <c r="A54490" s="1">
        <v>2080100625301</v>
      </c>
      <c r="B54490" t="s">
        <v>51393</v>
      </c>
    </row>
    <row r="54491" spans="1:2">
      <c r="A54491" s="1">
        <v>2080100625332</v>
      </c>
      <c r="B54491" t="s">
        <v>51394</v>
      </c>
    </row>
    <row r="54492" spans="1:2">
      <c r="A54492" s="1">
        <v>2080100625394</v>
      </c>
      <c r="B54492" t="s">
        <v>51395</v>
      </c>
    </row>
    <row r="54493" spans="1:2">
      <c r="A54493" s="1">
        <v>2080100625431</v>
      </c>
      <c r="B54493" t="s">
        <v>51396</v>
      </c>
    </row>
    <row r="54494" spans="1:2">
      <c r="A54494" s="1">
        <v>2080100625462</v>
      </c>
      <c r="B54494" t="s">
        <v>51397</v>
      </c>
    </row>
    <row r="54495" spans="1:2">
      <c r="A54495" s="1">
        <v>2080100625493</v>
      </c>
      <c r="B54495" t="s">
        <v>51398</v>
      </c>
    </row>
    <row r="54496" spans="1:2">
      <c r="A54496" s="1">
        <v>2080100625523</v>
      </c>
      <c r="B54496" t="s">
        <v>51399</v>
      </c>
    </row>
    <row r="54497" spans="1:2">
      <c r="A54497" s="1">
        <v>2080100625547</v>
      </c>
      <c r="B54497" t="s">
        <v>51400</v>
      </c>
    </row>
    <row r="54498" spans="1:2">
      <c r="A54498" s="1">
        <v>2080100625578</v>
      </c>
      <c r="B54498" t="s">
        <v>51401</v>
      </c>
    </row>
    <row r="54499" spans="1:2">
      <c r="A54499" s="1">
        <v>2080100625592</v>
      </c>
      <c r="B54499" t="s">
        <v>51402</v>
      </c>
    </row>
    <row r="54500" spans="1:2">
      <c r="A54500" s="1">
        <v>2080100625615</v>
      </c>
      <c r="B54500" t="s">
        <v>51403</v>
      </c>
    </row>
    <row r="54501" spans="1:2">
      <c r="A54501" s="1">
        <v>2080100625622</v>
      </c>
      <c r="B54501" t="s">
        <v>51404</v>
      </c>
    </row>
    <row r="54502" spans="1:2">
      <c r="A54502" s="1">
        <v>2080100625653</v>
      </c>
      <c r="B54502" t="s">
        <v>51405</v>
      </c>
    </row>
    <row r="54503" spans="1:2">
      <c r="A54503" s="1">
        <v>2080100625677</v>
      </c>
      <c r="B54503" t="s">
        <v>51406</v>
      </c>
    </row>
    <row r="54504" spans="1:2">
      <c r="A54504" s="1">
        <v>2080100626346</v>
      </c>
      <c r="B54504" t="s">
        <v>51407</v>
      </c>
    </row>
    <row r="54505" spans="1:2">
      <c r="A54505" s="1">
        <v>2080100626353</v>
      </c>
      <c r="B54505" t="s">
        <v>51408</v>
      </c>
    </row>
    <row r="54506" spans="1:2">
      <c r="A54506" s="1">
        <v>2080100626360</v>
      </c>
      <c r="B54506" t="s">
        <v>51409</v>
      </c>
    </row>
    <row r="54507" spans="1:2">
      <c r="A54507" s="1">
        <v>2080100626377</v>
      </c>
      <c r="B54507" t="s">
        <v>51410</v>
      </c>
    </row>
    <row r="54508" spans="1:2">
      <c r="A54508" s="1">
        <v>2080100626384</v>
      </c>
      <c r="B54508" t="s">
        <v>51411</v>
      </c>
    </row>
    <row r="54509" spans="1:2">
      <c r="A54509" s="1">
        <v>2080100626391</v>
      </c>
      <c r="B54509" t="s">
        <v>51412</v>
      </c>
    </row>
    <row r="54510" spans="1:2">
      <c r="A54510" s="1">
        <v>2080100626407</v>
      </c>
      <c r="B54510" t="s">
        <v>51413</v>
      </c>
    </row>
    <row r="54511" spans="1:2">
      <c r="A54511" s="1">
        <v>2080100626414</v>
      </c>
      <c r="B54511" t="s">
        <v>51414</v>
      </c>
    </row>
    <row r="54512" spans="1:2">
      <c r="A54512" s="1">
        <v>2080100626421</v>
      </c>
      <c r="B54512" t="s">
        <v>51415</v>
      </c>
    </row>
    <row r="54513" spans="1:2">
      <c r="A54513" s="1">
        <v>2080100626438</v>
      </c>
      <c r="B54513" t="s">
        <v>51416</v>
      </c>
    </row>
    <row r="54514" spans="1:2">
      <c r="A54514" s="1">
        <v>2080100626445</v>
      </c>
      <c r="B54514" t="s">
        <v>51417</v>
      </c>
    </row>
    <row r="54515" spans="1:2">
      <c r="A54515" s="1">
        <v>2080100626452</v>
      </c>
      <c r="B54515" t="s">
        <v>51418</v>
      </c>
    </row>
    <row r="54516" spans="1:2">
      <c r="A54516" s="1">
        <v>2080100626476</v>
      </c>
      <c r="B54516" t="s">
        <v>51419</v>
      </c>
    </row>
    <row r="54517" spans="1:2">
      <c r="A54517" s="1">
        <v>2080100626483</v>
      </c>
      <c r="B54517" t="s">
        <v>51420</v>
      </c>
    </row>
    <row r="54518" spans="1:2">
      <c r="A54518" s="1">
        <v>2080100626506</v>
      </c>
      <c r="B54518" t="s">
        <v>51421</v>
      </c>
    </row>
    <row r="54519" spans="1:2">
      <c r="A54519" s="1">
        <v>2080100626513</v>
      </c>
      <c r="B54519" t="s">
        <v>51422</v>
      </c>
    </row>
    <row r="54520" spans="1:2">
      <c r="A54520" s="1">
        <v>2080100626742</v>
      </c>
      <c r="B54520" t="s">
        <v>51423</v>
      </c>
    </row>
    <row r="54521" spans="1:2">
      <c r="A54521" s="1">
        <v>2080100626810</v>
      </c>
      <c r="B54521" t="s">
        <v>51424</v>
      </c>
    </row>
    <row r="54522" spans="1:2">
      <c r="A54522" s="1">
        <v>2080100626865</v>
      </c>
      <c r="B54522" t="s">
        <v>51425</v>
      </c>
    </row>
    <row r="54523" spans="1:2">
      <c r="A54523" s="1">
        <v>2080100626919</v>
      </c>
      <c r="B54523" t="s">
        <v>51426</v>
      </c>
    </row>
    <row r="54524" spans="1:2">
      <c r="A54524" s="1">
        <v>2080100626926</v>
      </c>
      <c r="B54524" t="s">
        <v>51427</v>
      </c>
    </row>
    <row r="54525" spans="1:2">
      <c r="A54525" s="1">
        <v>2080100626933</v>
      </c>
      <c r="B54525" t="s">
        <v>51428</v>
      </c>
    </row>
    <row r="54526" spans="1:2">
      <c r="A54526" s="1">
        <v>2080100626957</v>
      </c>
      <c r="B54526" t="s">
        <v>51429</v>
      </c>
    </row>
    <row r="54527" spans="1:2">
      <c r="A54527" s="1">
        <v>2080100626995</v>
      </c>
      <c r="B54527" t="s">
        <v>51430</v>
      </c>
    </row>
    <row r="54528" spans="1:2">
      <c r="A54528" s="1">
        <v>2080100627008</v>
      </c>
      <c r="B54528" t="s">
        <v>51431</v>
      </c>
    </row>
    <row r="54529" spans="1:2">
      <c r="A54529" s="1">
        <v>2080100627015</v>
      </c>
      <c r="B54529" t="s">
        <v>51432</v>
      </c>
    </row>
    <row r="54530" spans="1:2">
      <c r="A54530" s="1">
        <v>2080100627022</v>
      </c>
      <c r="B54530" t="s">
        <v>51433</v>
      </c>
    </row>
    <row r="54531" spans="1:2">
      <c r="A54531" s="1">
        <v>2080100627039</v>
      </c>
      <c r="B54531" t="s">
        <v>51434</v>
      </c>
    </row>
    <row r="54532" spans="1:2">
      <c r="A54532" s="1">
        <v>2080100627046</v>
      </c>
      <c r="B54532" t="s">
        <v>51435</v>
      </c>
    </row>
    <row r="54533" spans="1:2">
      <c r="A54533" s="1">
        <v>2080100627053</v>
      </c>
      <c r="B54533" t="s">
        <v>51436</v>
      </c>
    </row>
    <row r="54534" spans="1:2">
      <c r="A54534" s="1">
        <v>2080100627060</v>
      </c>
      <c r="B54534" t="s">
        <v>51437</v>
      </c>
    </row>
    <row r="54535" spans="1:2">
      <c r="A54535" s="1">
        <v>2080100627084</v>
      </c>
      <c r="B54535" t="s">
        <v>51438</v>
      </c>
    </row>
    <row r="54536" spans="1:2">
      <c r="A54536" s="1">
        <v>2080100627107</v>
      </c>
      <c r="B54536" t="s">
        <v>51439</v>
      </c>
    </row>
    <row r="54537" spans="1:2">
      <c r="A54537" s="1">
        <v>2080100627114</v>
      </c>
      <c r="B54537" t="s">
        <v>51440</v>
      </c>
    </row>
    <row r="54538" spans="1:2">
      <c r="A54538" s="1">
        <v>2080100627688</v>
      </c>
      <c r="B54538" t="s">
        <v>51441</v>
      </c>
    </row>
    <row r="54539" spans="1:2">
      <c r="A54539" s="1">
        <v>2080100627695</v>
      </c>
      <c r="B54539" t="s">
        <v>51442</v>
      </c>
    </row>
    <row r="54540" spans="1:2">
      <c r="A54540" s="1">
        <v>2080100627701</v>
      </c>
      <c r="B54540" t="s">
        <v>51443</v>
      </c>
    </row>
    <row r="54541" spans="1:2">
      <c r="A54541" s="1">
        <v>2080100627718</v>
      </c>
      <c r="B54541" t="s">
        <v>51444</v>
      </c>
    </row>
    <row r="54542" spans="1:2">
      <c r="A54542" s="1">
        <v>2080100627725</v>
      </c>
      <c r="B54542" t="s">
        <v>51445</v>
      </c>
    </row>
    <row r="54543" spans="1:2">
      <c r="A54543" s="1">
        <v>2080100627732</v>
      </c>
      <c r="B54543" t="s">
        <v>51446</v>
      </c>
    </row>
    <row r="54544" spans="1:2">
      <c r="A54544" s="1">
        <v>2080100627749</v>
      </c>
      <c r="B54544" t="s">
        <v>51447</v>
      </c>
    </row>
    <row r="54545" spans="1:2">
      <c r="A54545" s="1">
        <v>2080100627756</v>
      </c>
      <c r="B54545" t="s">
        <v>51448</v>
      </c>
    </row>
    <row r="54546" spans="1:2">
      <c r="A54546" s="1">
        <v>2080100627763</v>
      </c>
      <c r="B54546" t="s">
        <v>51449</v>
      </c>
    </row>
    <row r="54547" spans="1:2">
      <c r="A54547" s="1">
        <v>2080100627770</v>
      </c>
      <c r="B54547" t="s">
        <v>51450</v>
      </c>
    </row>
    <row r="54548" spans="1:2">
      <c r="A54548" s="1">
        <v>2080100627787</v>
      </c>
      <c r="B54548" t="s">
        <v>51451</v>
      </c>
    </row>
    <row r="54549" spans="1:2">
      <c r="A54549" s="1">
        <v>2080100627794</v>
      </c>
      <c r="B54549" t="s">
        <v>51452</v>
      </c>
    </row>
    <row r="54550" spans="1:2">
      <c r="A54550" s="1">
        <v>2080100627800</v>
      </c>
      <c r="B54550" t="s">
        <v>51453</v>
      </c>
    </row>
    <row r="54551" spans="1:2">
      <c r="A54551" s="1">
        <v>2080100627817</v>
      </c>
      <c r="B54551" t="s">
        <v>51454</v>
      </c>
    </row>
    <row r="54552" spans="1:2">
      <c r="A54552" s="1">
        <v>2080100627893</v>
      </c>
      <c r="B54552" t="s">
        <v>51455</v>
      </c>
    </row>
    <row r="54553" spans="1:2">
      <c r="A54553" s="1">
        <v>2080100628029</v>
      </c>
      <c r="B54553" t="s">
        <v>51456</v>
      </c>
    </row>
    <row r="54554" spans="1:2">
      <c r="A54554" s="1">
        <v>2080100628036</v>
      </c>
      <c r="B54554" t="s">
        <v>51457</v>
      </c>
    </row>
    <row r="54555" spans="1:2">
      <c r="A54555" s="1">
        <v>2080100628067</v>
      </c>
      <c r="B54555" t="s">
        <v>51458</v>
      </c>
    </row>
    <row r="54556" spans="1:2">
      <c r="A54556" s="1">
        <v>2080100628074</v>
      </c>
      <c r="B54556" t="s">
        <v>51459</v>
      </c>
    </row>
    <row r="54557" spans="1:2">
      <c r="A54557" s="1">
        <v>2080100628081</v>
      </c>
      <c r="B54557" t="s">
        <v>51460</v>
      </c>
    </row>
    <row r="54558" spans="1:2">
      <c r="A54558" s="1">
        <v>2080100628098</v>
      </c>
      <c r="B54558" t="s">
        <v>51461</v>
      </c>
    </row>
    <row r="54559" spans="1:2">
      <c r="A54559" s="1">
        <v>2080100628104</v>
      </c>
      <c r="B54559" t="s">
        <v>51462</v>
      </c>
    </row>
    <row r="54560" spans="1:2">
      <c r="A54560" s="1">
        <v>2080100628111</v>
      </c>
      <c r="B54560" t="s">
        <v>51463</v>
      </c>
    </row>
    <row r="54561" spans="1:2">
      <c r="A54561" s="1">
        <v>2080100628234</v>
      </c>
      <c r="B54561" t="s">
        <v>51464</v>
      </c>
    </row>
    <row r="54562" spans="1:2">
      <c r="A54562" s="1">
        <v>2080100628241</v>
      </c>
      <c r="B54562" t="s">
        <v>51465</v>
      </c>
    </row>
    <row r="54563" spans="1:2">
      <c r="A54563" s="1">
        <v>2080100628258</v>
      </c>
      <c r="B54563" t="s">
        <v>51466</v>
      </c>
    </row>
    <row r="54564" spans="1:2">
      <c r="A54564" s="1">
        <v>2080100628265</v>
      </c>
      <c r="B54564" t="s">
        <v>51467</v>
      </c>
    </row>
    <row r="54565" spans="1:2">
      <c r="A54565" s="1">
        <v>2080100628272</v>
      </c>
      <c r="B54565" t="s">
        <v>51468</v>
      </c>
    </row>
    <row r="54566" spans="1:2">
      <c r="A54566" s="1">
        <v>2080100628289</v>
      </c>
      <c r="B54566" t="s">
        <v>51469</v>
      </c>
    </row>
    <row r="54567" spans="1:2">
      <c r="A54567" s="1">
        <v>2080100628692</v>
      </c>
      <c r="B54567" t="s">
        <v>51470</v>
      </c>
    </row>
    <row r="54568" spans="1:2">
      <c r="A54568" s="1">
        <v>2080100628715</v>
      </c>
      <c r="B54568" t="s">
        <v>51471</v>
      </c>
    </row>
    <row r="54569" spans="1:2">
      <c r="A54569" s="1">
        <v>2080100628722</v>
      </c>
      <c r="B54569" t="s">
        <v>51472</v>
      </c>
    </row>
    <row r="54570" spans="1:2">
      <c r="A54570" s="1">
        <v>2080100628739</v>
      </c>
      <c r="B54570" t="s">
        <v>51473</v>
      </c>
    </row>
    <row r="54571" spans="1:2">
      <c r="A54571" s="1">
        <v>2080100628760</v>
      </c>
      <c r="B54571" t="s">
        <v>51474</v>
      </c>
    </row>
    <row r="54572" spans="1:2">
      <c r="A54572" s="1">
        <v>2080100628791</v>
      </c>
      <c r="B54572" t="s">
        <v>51475</v>
      </c>
    </row>
    <row r="54573" spans="1:2">
      <c r="A54573" s="1">
        <v>2080100628807</v>
      </c>
      <c r="B54573" t="s">
        <v>51476</v>
      </c>
    </row>
    <row r="54574" spans="1:2">
      <c r="A54574" s="1">
        <v>2080100628890</v>
      </c>
      <c r="B54574" t="s">
        <v>51477</v>
      </c>
    </row>
    <row r="54575" spans="1:2">
      <c r="A54575" s="1">
        <v>2080100628913</v>
      </c>
      <c r="B54575" t="s">
        <v>51478</v>
      </c>
    </row>
    <row r="54576" spans="1:2">
      <c r="A54576" s="1">
        <v>2080100628944</v>
      </c>
      <c r="B54576" t="s">
        <v>51479</v>
      </c>
    </row>
    <row r="54577" spans="1:2">
      <c r="A54577" s="1">
        <v>2080100628951</v>
      </c>
      <c r="B54577" t="s">
        <v>51480</v>
      </c>
    </row>
    <row r="54578" spans="1:2">
      <c r="A54578" s="1">
        <v>2080100628968</v>
      </c>
      <c r="B54578" t="s">
        <v>51481</v>
      </c>
    </row>
    <row r="54579" spans="1:2">
      <c r="A54579" s="1">
        <v>2080100628975</v>
      </c>
      <c r="B54579" t="s">
        <v>51482</v>
      </c>
    </row>
    <row r="54580" spans="1:2">
      <c r="A54580" s="1">
        <v>2080100628982</v>
      </c>
      <c r="B54580" t="s">
        <v>51483</v>
      </c>
    </row>
    <row r="54581" spans="1:2">
      <c r="A54581" s="1">
        <v>2080100628999</v>
      </c>
      <c r="B54581" t="s">
        <v>51484</v>
      </c>
    </row>
    <row r="54582" spans="1:2">
      <c r="A54582" s="1">
        <v>2080100629002</v>
      </c>
      <c r="B54582" t="s">
        <v>51485</v>
      </c>
    </row>
    <row r="54583" spans="1:2">
      <c r="A54583" s="1">
        <v>2080100629019</v>
      </c>
      <c r="B54583" t="s">
        <v>51486</v>
      </c>
    </row>
    <row r="54584" spans="1:2">
      <c r="A54584" s="1">
        <v>2080100629026</v>
      </c>
      <c r="B54584" t="s">
        <v>51487</v>
      </c>
    </row>
    <row r="54585" spans="1:2">
      <c r="A54585" s="1">
        <v>2080100629163</v>
      </c>
      <c r="B54585" t="s">
        <v>51488</v>
      </c>
    </row>
    <row r="54586" spans="1:2">
      <c r="A54586" s="1">
        <v>2080100629194</v>
      </c>
      <c r="B54586" t="s">
        <v>51489</v>
      </c>
    </row>
    <row r="54587" spans="1:2">
      <c r="A54587" s="1">
        <v>2080100629224</v>
      </c>
      <c r="B54587" t="s">
        <v>51490</v>
      </c>
    </row>
    <row r="54588" spans="1:2">
      <c r="A54588" s="1">
        <v>2080100629231</v>
      </c>
      <c r="B54588" t="s">
        <v>51491</v>
      </c>
    </row>
    <row r="54589" spans="1:2">
      <c r="A54589" s="1">
        <v>2080100629330</v>
      </c>
      <c r="B54589" t="s">
        <v>51492</v>
      </c>
    </row>
    <row r="54590" spans="1:2">
      <c r="A54590" s="1">
        <v>2080100629347</v>
      </c>
      <c r="B54590" t="s">
        <v>51493</v>
      </c>
    </row>
    <row r="54591" spans="1:2">
      <c r="A54591" s="1">
        <v>2080100629354</v>
      </c>
      <c r="B54591" t="s">
        <v>51494</v>
      </c>
    </row>
    <row r="54592" spans="1:2">
      <c r="A54592" s="1">
        <v>2080100629361</v>
      </c>
      <c r="B54592" t="s">
        <v>51495</v>
      </c>
    </row>
    <row r="54593" spans="1:2">
      <c r="A54593" s="1">
        <v>2080100629415</v>
      </c>
      <c r="B54593" t="s">
        <v>51496</v>
      </c>
    </row>
    <row r="54594" spans="1:2">
      <c r="A54594" s="1">
        <v>2080100629446</v>
      </c>
      <c r="B54594" t="s">
        <v>51497</v>
      </c>
    </row>
    <row r="54595" spans="1:2">
      <c r="A54595" s="1">
        <v>2080100629453</v>
      </c>
      <c r="B54595" t="s">
        <v>51498</v>
      </c>
    </row>
    <row r="54596" spans="1:2">
      <c r="A54596" s="1">
        <v>2080100629460</v>
      </c>
      <c r="B54596" t="s">
        <v>51499</v>
      </c>
    </row>
    <row r="54597" spans="1:2">
      <c r="A54597" s="1">
        <v>2080100629477</v>
      </c>
      <c r="B54597" t="s">
        <v>51500</v>
      </c>
    </row>
    <row r="54598" spans="1:2">
      <c r="A54598" s="1">
        <v>2080100629484</v>
      </c>
      <c r="B54598" t="s">
        <v>51501</v>
      </c>
    </row>
    <row r="54599" spans="1:2">
      <c r="A54599" s="1">
        <v>2080100629491</v>
      </c>
      <c r="B54599" t="s">
        <v>51502</v>
      </c>
    </row>
    <row r="54600" spans="1:2">
      <c r="A54600" s="1">
        <v>2080100629507</v>
      </c>
      <c r="B54600" t="s">
        <v>51503</v>
      </c>
    </row>
    <row r="54601" spans="1:2">
      <c r="A54601" s="1">
        <v>2080100629743</v>
      </c>
      <c r="B54601" t="s">
        <v>51504</v>
      </c>
    </row>
    <row r="54602" spans="1:2">
      <c r="A54602" s="1">
        <v>2080100629767</v>
      </c>
      <c r="B54602" t="s">
        <v>51505</v>
      </c>
    </row>
    <row r="54603" spans="1:2">
      <c r="A54603" s="1">
        <v>2080100629781</v>
      </c>
      <c r="B54603" t="s">
        <v>51506</v>
      </c>
    </row>
    <row r="54604" spans="1:2">
      <c r="A54604" s="1">
        <v>2080100629798</v>
      </c>
      <c r="B54604" t="s">
        <v>51507</v>
      </c>
    </row>
    <row r="54605" spans="1:2">
      <c r="A54605" s="1">
        <v>2080100629804</v>
      </c>
      <c r="B54605" t="s">
        <v>51508</v>
      </c>
    </row>
    <row r="54606" spans="1:2">
      <c r="A54606" s="1">
        <v>2080100629811</v>
      </c>
      <c r="B54606" t="s">
        <v>51509</v>
      </c>
    </row>
    <row r="54607" spans="1:2">
      <c r="A54607" s="1">
        <v>2080100630046</v>
      </c>
      <c r="B54607" t="s">
        <v>51510</v>
      </c>
    </row>
    <row r="54608" spans="1:2">
      <c r="A54608" s="1">
        <v>2080100630060</v>
      </c>
      <c r="B54608" t="s">
        <v>51511</v>
      </c>
    </row>
    <row r="54609" spans="1:2">
      <c r="A54609" s="1">
        <v>2080100630077</v>
      </c>
      <c r="B54609" t="s">
        <v>51512</v>
      </c>
    </row>
    <row r="54610" spans="1:2">
      <c r="A54610" s="1">
        <v>2080100630084</v>
      </c>
      <c r="B54610" t="s">
        <v>51513</v>
      </c>
    </row>
    <row r="54611" spans="1:2">
      <c r="A54611" s="1">
        <v>2080100630091</v>
      </c>
      <c r="B54611" t="s">
        <v>51514</v>
      </c>
    </row>
    <row r="54612" spans="1:2">
      <c r="A54612" s="1">
        <v>2080100630114</v>
      </c>
      <c r="B54612" t="s">
        <v>51515</v>
      </c>
    </row>
    <row r="54613" spans="1:2">
      <c r="A54613" s="1">
        <v>2080100630299</v>
      </c>
      <c r="B54613" t="s">
        <v>51516</v>
      </c>
    </row>
    <row r="54614" spans="1:2">
      <c r="A54614" s="1">
        <v>2080100630305</v>
      </c>
      <c r="B54614" t="s">
        <v>51517</v>
      </c>
    </row>
    <row r="54615" spans="1:2">
      <c r="A54615" s="1">
        <v>2080100630312</v>
      </c>
      <c r="B54615" t="s">
        <v>51518</v>
      </c>
    </row>
    <row r="54616" spans="1:2">
      <c r="A54616" s="1">
        <v>2080100630329</v>
      </c>
      <c r="B54616" t="s">
        <v>51519</v>
      </c>
    </row>
    <row r="54617" spans="1:2">
      <c r="A54617" s="1">
        <v>2080100630336</v>
      </c>
      <c r="B54617" t="s">
        <v>51520</v>
      </c>
    </row>
    <row r="54618" spans="1:2">
      <c r="A54618" s="1">
        <v>2080100630343</v>
      </c>
      <c r="B54618" t="s">
        <v>51521</v>
      </c>
    </row>
    <row r="54619" spans="1:2">
      <c r="A54619" s="1">
        <v>2080100630404</v>
      </c>
      <c r="B54619" t="s">
        <v>51522</v>
      </c>
    </row>
    <row r="54620" spans="1:2">
      <c r="A54620" s="1">
        <v>2080100630411</v>
      </c>
      <c r="B54620" t="s">
        <v>51523</v>
      </c>
    </row>
    <row r="54621" spans="1:2">
      <c r="A54621" s="1">
        <v>2080100631197</v>
      </c>
      <c r="B54621" t="s">
        <v>51524</v>
      </c>
    </row>
    <row r="54622" spans="1:2">
      <c r="A54622" s="1">
        <v>2080100631210</v>
      </c>
      <c r="B54622" t="s">
        <v>51525</v>
      </c>
    </row>
    <row r="54623" spans="1:2">
      <c r="A54623" s="1">
        <v>2080100631227</v>
      </c>
      <c r="B54623" t="s">
        <v>51526</v>
      </c>
    </row>
    <row r="54624" spans="1:2">
      <c r="A54624" s="1">
        <v>2080100631234</v>
      </c>
      <c r="B54624" t="s">
        <v>51527</v>
      </c>
    </row>
    <row r="54625" spans="1:2">
      <c r="A54625" s="1">
        <v>2080100631241</v>
      </c>
      <c r="B54625" t="s">
        <v>51528</v>
      </c>
    </row>
    <row r="54626" spans="1:2">
      <c r="A54626" s="1">
        <v>2080100631265</v>
      </c>
      <c r="B54626" t="s">
        <v>51529</v>
      </c>
    </row>
    <row r="54627" spans="1:2">
      <c r="A54627" s="1">
        <v>2080100631272</v>
      </c>
      <c r="B54627" t="s">
        <v>51530</v>
      </c>
    </row>
    <row r="54628" spans="1:2">
      <c r="A54628" s="1">
        <v>2080100631289</v>
      </c>
      <c r="B54628" t="s">
        <v>51531</v>
      </c>
    </row>
    <row r="54629" spans="1:2">
      <c r="A54629" s="1">
        <v>2080100631296</v>
      </c>
      <c r="B54629" t="s">
        <v>51532</v>
      </c>
    </row>
    <row r="54630" spans="1:2">
      <c r="A54630" s="1">
        <v>2080100631302</v>
      </c>
      <c r="B54630" t="s">
        <v>51533</v>
      </c>
    </row>
    <row r="54631" spans="1:2">
      <c r="A54631" s="1">
        <v>2080100631319</v>
      </c>
      <c r="B54631" t="s">
        <v>51534</v>
      </c>
    </row>
    <row r="54632" spans="1:2">
      <c r="A54632" s="1">
        <v>2080100631340</v>
      </c>
      <c r="B54632" t="s">
        <v>51535</v>
      </c>
    </row>
    <row r="54633" spans="1:2">
      <c r="A54633" s="1">
        <v>2080100631357</v>
      </c>
      <c r="B54633" t="s">
        <v>51536</v>
      </c>
    </row>
    <row r="54634" spans="1:2">
      <c r="A54634" s="1">
        <v>2080100631364</v>
      </c>
      <c r="B54634" t="s">
        <v>51537</v>
      </c>
    </row>
    <row r="54635" spans="1:2">
      <c r="A54635" s="1">
        <v>2080100631371</v>
      </c>
      <c r="B54635" t="s">
        <v>51538</v>
      </c>
    </row>
    <row r="54636" spans="1:2">
      <c r="A54636" s="1">
        <v>2080100631388</v>
      </c>
      <c r="B54636" t="s">
        <v>51539</v>
      </c>
    </row>
    <row r="54637" spans="1:2">
      <c r="A54637" s="1">
        <v>2080100631395</v>
      </c>
      <c r="B54637" t="s">
        <v>51540</v>
      </c>
    </row>
    <row r="54638" spans="1:2">
      <c r="A54638" s="1">
        <v>2080100631401</v>
      </c>
      <c r="B54638" t="s">
        <v>51541</v>
      </c>
    </row>
    <row r="54639" spans="1:2">
      <c r="A54639" s="1">
        <v>2080100631418</v>
      </c>
      <c r="B54639" t="s">
        <v>51542</v>
      </c>
    </row>
    <row r="54640" spans="1:2">
      <c r="A54640" s="1">
        <v>2080100631425</v>
      </c>
      <c r="B54640" t="s">
        <v>51543</v>
      </c>
    </row>
    <row r="54641" spans="1:2">
      <c r="A54641" s="1">
        <v>2080100631432</v>
      </c>
      <c r="B54641" t="s">
        <v>51544</v>
      </c>
    </row>
    <row r="54642" spans="1:2">
      <c r="A54642" s="1">
        <v>2080100631449</v>
      </c>
      <c r="B54642" t="s">
        <v>51545</v>
      </c>
    </row>
    <row r="54643" spans="1:2">
      <c r="A54643" s="1">
        <v>2080100631548</v>
      </c>
      <c r="B54643" t="s">
        <v>51546</v>
      </c>
    </row>
    <row r="54644" spans="1:2">
      <c r="A54644" s="1">
        <v>2080100631562</v>
      </c>
      <c r="B54644" t="s">
        <v>51547</v>
      </c>
    </row>
    <row r="54645" spans="1:2">
      <c r="A54645" s="1">
        <v>2080100631579</v>
      </c>
      <c r="B54645" t="s">
        <v>51548</v>
      </c>
    </row>
    <row r="54646" spans="1:2">
      <c r="A54646" s="1">
        <v>2080100631586</v>
      </c>
      <c r="B54646" t="s">
        <v>51549</v>
      </c>
    </row>
    <row r="54647" spans="1:2">
      <c r="A54647" s="1">
        <v>2080100631593</v>
      </c>
      <c r="B54647" t="s">
        <v>51550</v>
      </c>
    </row>
    <row r="54648" spans="1:2">
      <c r="A54648" s="1">
        <v>2080100631609</v>
      </c>
      <c r="B54648" t="s">
        <v>51551</v>
      </c>
    </row>
    <row r="54649" spans="1:2">
      <c r="A54649" s="1">
        <v>2080100631616</v>
      </c>
      <c r="B54649" t="s">
        <v>51552</v>
      </c>
    </row>
    <row r="54650" spans="1:2">
      <c r="A54650" s="1">
        <v>2080100631623</v>
      </c>
      <c r="B54650" t="s">
        <v>51553</v>
      </c>
    </row>
    <row r="54651" spans="1:2">
      <c r="A54651" s="1">
        <v>2080100631647</v>
      </c>
      <c r="B54651" t="s">
        <v>51554</v>
      </c>
    </row>
    <row r="54652" spans="1:2">
      <c r="A54652" s="1">
        <v>2080100631654</v>
      </c>
      <c r="B54652" t="s">
        <v>51555</v>
      </c>
    </row>
    <row r="54653" spans="1:2">
      <c r="A54653" s="1">
        <v>2080100631661</v>
      </c>
      <c r="B54653" t="s">
        <v>51556</v>
      </c>
    </row>
    <row r="54654" spans="1:2">
      <c r="A54654" s="1">
        <v>2080100631692</v>
      </c>
      <c r="B54654" t="s">
        <v>51557</v>
      </c>
    </row>
    <row r="54655" spans="1:2">
      <c r="A54655" s="1">
        <v>2080100631739</v>
      </c>
      <c r="B54655" t="s">
        <v>51558</v>
      </c>
    </row>
    <row r="54656" spans="1:2">
      <c r="A54656" s="1">
        <v>2080100631746</v>
      </c>
      <c r="B54656" t="s">
        <v>51559</v>
      </c>
    </row>
    <row r="54657" spans="1:2">
      <c r="A54657" s="1">
        <v>2080100631753</v>
      </c>
      <c r="B54657" t="s">
        <v>51560</v>
      </c>
    </row>
    <row r="54658" spans="1:2">
      <c r="A54658" s="1">
        <v>2080100631760</v>
      </c>
      <c r="B54658" t="s">
        <v>51561</v>
      </c>
    </row>
    <row r="54659" spans="1:2">
      <c r="A54659" s="1">
        <v>2080100631777</v>
      </c>
      <c r="B54659" t="s">
        <v>51562</v>
      </c>
    </row>
    <row r="54660" spans="1:2">
      <c r="A54660" s="1">
        <v>2080100631784</v>
      </c>
      <c r="B54660" t="s">
        <v>51563</v>
      </c>
    </row>
    <row r="54661" spans="1:2">
      <c r="A54661" s="1">
        <v>2080100631791</v>
      </c>
      <c r="B54661" t="s">
        <v>51564</v>
      </c>
    </row>
    <row r="54662" spans="1:2">
      <c r="A54662" s="1">
        <v>2080100631814</v>
      </c>
      <c r="B54662" t="s">
        <v>51565</v>
      </c>
    </row>
    <row r="54663" spans="1:2">
      <c r="A54663" s="1">
        <v>2080100631821</v>
      </c>
      <c r="B54663" t="s">
        <v>51566</v>
      </c>
    </row>
    <row r="54664" spans="1:2">
      <c r="A54664" s="1">
        <v>2080100631876</v>
      </c>
      <c r="B54664" t="s">
        <v>51567</v>
      </c>
    </row>
    <row r="54665" spans="1:2">
      <c r="A54665" s="1">
        <v>2080100631890</v>
      </c>
      <c r="B54665" t="s">
        <v>51568</v>
      </c>
    </row>
    <row r="54666" spans="1:2">
      <c r="A54666" s="1">
        <v>2080100631920</v>
      </c>
      <c r="B54666" t="s">
        <v>51569</v>
      </c>
    </row>
    <row r="54667" spans="1:2">
      <c r="A54667" s="1">
        <v>2080100631937</v>
      </c>
      <c r="B54667" t="s">
        <v>51570</v>
      </c>
    </row>
    <row r="54668" spans="1:2">
      <c r="A54668" s="1">
        <v>2080100631944</v>
      </c>
      <c r="B54668" t="s">
        <v>51571</v>
      </c>
    </row>
    <row r="54669" spans="1:2">
      <c r="A54669" s="1">
        <v>2080100631951</v>
      </c>
      <c r="B54669" t="s">
        <v>51572</v>
      </c>
    </row>
    <row r="54670" spans="1:2">
      <c r="A54670" s="1">
        <v>2080100631968</v>
      </c>
      <c r="B54670" t="s">
        <v>51573</v>
      </c>
    </row>
    <row r="54671" spans="1:2">
      <c r="A54671" s="1">
        <v>2080100631975</v>
      </c>
      <c r="B54671" t="s">
        <v>51574</v>
      </c>
    </row>
    <row r="54672" spans="1:2">
      <c r="A54672" s="1">
        <v>2080100631982</v>
      </c>
      <c r="B54672" t="s">
        <v>51575</v>
      </c>
    </row>
    <row r="54673" spans="1:2">
      <c r="A54673" s="1">
        <v>2080100631999</v>
      </c>
      <c r="B54673" t="s">
        <v>51576</v>
      </c>
    </row>
    <row r="54674" spans="1:2">
      <c r="A54674" s="1">
        <v>2080100632002</v>
      </c>
      <c r="B54674" t="s">
        <v>51577</v>
      </c>
    </row>
    <row r="54675" spans="1:2">
      <c r="A54675" s="1">
        <v>2080100632026</v>
      </c>
      <c r="B54675" t="s">
        <v>51578</v>
      </c>
    </row>
    <row r="54676" spans="1:2">
      <c r="A54676" s="1">
        <v>2080100632033</v>
      </c>
      <c r="B54676" t="s">
        <v>51579</v>
      </c>
    </row>
    <row r="54677" spans="1:2">
      <c r="A54677" s="1">
        <v>2080100632040</v>
      </c>
      <c r="B54677" t="s">
        <v>51580</v>
      </c>
    </row>
    <row r="54678" spans="1:2">
      <c r="A54678" s="1">
        <v>2080100632057</v>
      </c>
      <c r="B54678" t="s">
        <v>51581</v>
      </c>
    </row>
    <row r="54679" spans="1:2">
      <c r="A54679" s="1">
        <v>2080100632064</v>
      </c>
      <c r="B54679" t="s">
        <v>51582</v>
      </c>
    </row>
    <row r="54680" spans="1:2">
      <c r="A54680" s="1">
        <v>2080100632071</v>
      </c>
      <c r="B54680" t="s">
        <v>51583</v>
      </c>
    </row>
    <row r="54681" spans="1:2">
      <c r="A54681" s="1">
        <v>2080100632088</v>
      </c>
      <c r="B54681" t="s">
        <v>51584</v>
      </c>
    </row>
    <row r="54682" spans="1:2">
      <c r="A54682" s="1">
        <v>2080100632095</v>
      </c>
      <c r="B54682" t="s">
        <v>51585</v>
      </c>
    </row>
    <row r="54683" spans="1:2">
      <c r="A54683" s="1">
        <v>2080100632101</v>
      </c>
      <c r="B54683" t="s">
        <v>51586</v>
      </c>
    </row>
    <row r="54684" spans="1:2">
      <c r="A54684" s="1">
        <v>2080100632118</v>
      </c>
      <c r="B54684" t="s">
        <v>51587</v>
      </c>
    </row>
    <row r="54685" spans="1:2">
      <c r="A54685" s="1">
        <v>2080100632125</v>
      </c>
      <c r="B54685" t="s">
        <v>51588</v>
      </c>
    </row>
    <row r="54686" spans="1:2">
      <c r="A54686" s="1">
        <v>2080100632132</v>
      </c>
      <c r="B54686" t="s">
        <v>51589</v>
      </c>
    </row>
    <row r="54687" spans="1:2">
      <c r="A54687" s="1">
        <v>2080100632149</v>
      </c>
      <c r="B54687" t="s">
        <v>51590</v>
      </c>
    </row>
    <row r="54688" spans="1:2">
      <c r="A54688" s="1">
        <v>2080100632156</v>
      </c>
      <c r="B54688" t="s">
        <v>51591</v>
      </c>
    </row>
    <row r="54689" spans="1:2">
      <c r="A54689" s="1">
        <v>2080100632163</v>
      </c>
      <c r="B54689" t="s">
        <v>51592</v>
      </c>
    </row>
    <row r="54690" spans="1:2">
      <c r="A54690" s="1">
        <v>2080100632170</v>
      </c>
      <c r="B54690" t="s">
        <v>51593</v>
      </c>
    </row>
    <row r="54691" spans="1:2">
      <c r="A54691" s="1">
        <v>2080100632187</v>
      </c>
      <c r="B54691" t="s">
        <v>51594</v>
      </c>
    </row>
    <row r="54692" spans="1:2">
      <c r="A54692" s="1">
        <v>2080100632194</v>
      </c>
      <c r="B54692" t="s">
        <v>51595</v>
      </c>
    </row>
    <row r="54693" spans="1:2">
      <c r="A54693" s="1">
        <v>2080100632200</v>
      </c>
      <c r="B54693" t="s">
        <v>51596</v>
      </c>
    </row>
    <row r="54694" spans="1:2">
      <c r="A54694" s="1">
        <v>2080100632217</v>
      </c>
      <c r="B54694" t="s">
        <v>51597</v>
      </c>
    </row>
    <row r="54695" spans="1:2">
      <c r="A54695" s="1">
        <v>2080100632224</v>
      </c>
      <c r="B54695" t="s">
        <v>51598</v>
      </c>
    </row>
    <row r="54696" spans="1:2">
      <c r="A54696" s="1">
        <v>2080100632231</v>
      </c>
      <c r="B54696" t="s">
        <v>51599</v>
      </c>
    </row>
    <row r="54697" spans="1:2">
      <c r="A54697" s="1">
        <v>2080100632248</v>
      </c>
      <c r="B54697" t="s">
        <v>51600</v>
      </c>
    </row>
    <row r="54698" spans="1:2">
      <c r="A54698" s="1">
        <v>2080100632309</v>
      </c>
      <c r="B54698" t="s">
        <v>51601</v>
      </c>
    </row>
    <row r="54699" spans="1:2">
      <c r="A54699" s="1">
        <v>2080100632316</v>
      </c>
      <c r="B54699" t="s">
        <v>51602</v>
      </c>
    </row>
    <row r="54700" spans="1:2">
      <c r="A54700" s="1">
        <v>2080100632323</v>
      </c>
      <c r="B54700" t="s">
        <v>51603</v>
      </c>
    </row>
    <row r="54701" spans="1:2">
      <c r="A54701" s="1">
        <v>2080100632330</v>
      </c>
      <c r="B54701" t="s">
        <v>51604</v>
      </c>
    </row>
    <row r="54702" spans="1:2">
      <c r="A54702" s="1">
        <v>2080100632354</v>
      </c>
      <c r="B54702" t="s">
        <v>51605</v>
      </c>
    </row>
    <row r="54703" spans="1:2">
      <c r="A54703" s="1">
        <v>2080100632361</v>
      </c>
      <c r="B54703" t="s">
        <v>51606</v>
      </c>
    </row>
    <row r="54704" spans="1:2">
      <c r="A54704" s="1">
        <v>2080100632378</v>
      </c>
      <c r="B54704" t="s">
        <v>51607</v>
      </c>
    </row>
    <row r="54705" spans="1:2">
      <c r="A54705" s="1">
        <v>2080100632385</v>
      </c>
      <c r="B54705" t="s">
        <v>51608</v>
      </c>
    </row>
    <row r="54706" spans="1:2">
      <c r="A54706" s="1">
        <v>2080100632392</v>
      </c>
      <c r="B54706" t="s">
        <v>51609</v>
      </c>
    </row>
    <row r="54707" spans="1:2">
      <c r="A54707" s="1">
        <v>2080100632408</v>
      </c>
      <c r="B54707" t="s">
        <v>51610</v>
      </c>
    </row>
    <row r="54708" spans="1:2">
      <c r="A54708" s="1">
        <v>2080100632415</v>
      </c>
      <c r="B54708" t="s">
        <v>51611</v>
      </c>
    </row>
    <row r="54709" spans="1:2">
      <c r="A54709" s="1">
        <v>2080100632422</v>
      </c>
      <c r="B54709" t="s">
        <v>51612</v>
      </c>
    </row>
    <row r="54710" spans="1:2">
      <c r="A54710" s="1">
        <v>2080100632446</v>
      </c>
      <c r="B54710" t="s">
        <v>51613</v>
      </c>
    </row>
    <row r="54711" spans="1:2">
      <c r="A54711" s="1">
        <v>2080100632453</v>
      </c>
      <c r="B54711" t="s">
        <v>51614</v>
      </c>
    </row>
    <row r="54712" spans="1:2">
      <c r="A54712" s="1">
        <v>2080100632477</v>
      </c>
      <c r="B54712" t="s">
        <v>51615</v>
      </c>
    </row>
    <row r="54713" spans="1:2">
      <c r="A54713" s="1">
        <v>2080100632484</v>
      </c>
      <c r="B54713" t="s">
        <v>51616</v>
      </c>
    </row>
    <row r="54714" spans="1:2">
      <c r="A54714" s="1">
        <v>2080100632491</v>
      </c>
      <c r="B54714" t="s">
        <v>51617</v>
      </c>
    </row>
    <row r="54715" spans="1:2">
      <c r="A54715" s="1">
        <v>2080100632507</v>
      </c>
      <c r="B54715" t="s">
        <v>51618</v>
      </c>
    </row>
    <row r="54716" spans="1:2">
      <c r="A54716" s="1">
        <v>2080100632514</v>
      </c>
      <c r="B54716" t="s">
        <v>51619</v>
      </c>
    </row>
    <row r="54717" spans="1:2">
      <c r="A54717" s="1">
        <v>2080100632521</v>
      </c>
      <c r="B54717" t="s">
        <v>51620</v>
      </c>
    </row>
    <row r="54718" spans="1:2">
      <c r="A54718" s="1">
        <v>2080100632538</v>
      </c>
      <c r="B54718" t="s">
        <v>51621</v>
      </c>
    </row>
    <row r="54719" spans="1:2">
      <c r="A54719" s="1">
        <v>2080100632545</v>
      </c>
      <c r="B54719" t="s">
        <v>51622</v>
      </c>
    </row>
    <row r="54720" spans="1:2">
      <c r="A54720" s="1">
        <v>2080100632552</v>
      </c>
      <c r="B54720" t="s">
        <v>51623</v>
      </c>
    </row>
    <row r="54721" spans="1:2">
      <c r="A54721" s="1">
        <v>2080100632569</v>
      </c>
      <c r="B54721" t="s">
        <v>51624</v>
      </c>
    </row>
    <row r="54722" spans="1:2">
      <c r="A54722" s="1">
        <v>2080100632576</v>
      </c>
      <c r="B54722" t="s">
        <v>51625</v>
      </c>
    </row>
    <row r="54723" spans="1:2">
      <c r="A54723" s="1">
        <v>2080100632583</v>
      </c>
      <c r="B54723" t="s">
        <v>51626</v>
      </c>
    </row>
    <row r="54724" spans="1:2">
      <c r="A54724" s="1">
        <v>2080100632590</v>
      </c>
      <c r="B54724" t="s">
        <v>51627</v>
      </c>
    </row>
    <row r="54725" spans="1:2">
      <c r="A54725" s="1">
        <v>2080100632606</v>
      </c>
      <c r="B54725" t="s">
        <v>51628</v>
      </c>
    </row>
    <row r="54726" spans="1:2">
      <c r="A54726" s="1">
        <v>2080100632613</v>
      </c>
      <c r="B54726" t="s">
        <v>51629</v>
      </c>
    </row>
    <row r="54727" spans="1:2">
      <c r="A54727" s="1">
        <v>2080100632620</v>
      </c>
      <c r="B54727" t="s">
        <v>51630</v>
      </c>
    </row>
    <row r="54728" spans="1:2">
      <c r="A54728" s="1">
        <v>2080100632637</v>
      </c>
      <c r="B54728" t="s">
        <v>51631</v>
      </c>
    </row>
    <row r="54729" spans="1:2">
      <c r="A54729" s="1">
        <v>2080100632644</v>
      </c>
      <c r="B54729" t="s">
        <v>51632</v>
      </c>
    </row>
    <row r="54730" spans="1:2">
      <c r="A54730" s="1">
        <v>2080100632651</v>
      </c>
      <c r="B54730" t="s">
        <v>51633</v>
      </c>
    </row>
    <row r="54731" spans="1:2">
      <c r="A54731" s="1">
        <v>2080100632668</v>
      </c>
      <c r="B54731" t="s">
        <v>51634</v>
      </c>
    </row>
    <row r="54732" spans="1:2">
      <c r="A54732" s="1">
        <v>2080100632675</v>
      </c>
      <c r="B54732" t="s">
        <v>51635</v>
      </c>
    </row>
    <row r="54733" spans="1:2">
      <c r="A54733" s="1">
        <v>2080100632682</v>
      </c>
      <c r="B54733" t="s">
        <v>51636</v>
      </c>
    </row>
    <row r="54734" spans="1:2">
      <c r="A54734" s="1">
        <v>2080100632699</v>
      </c>
      <c r="B54734" t="s">
        <v>51637</v>
      </c>
    </row>
    <row r="54735" spans="1:2">
      <c r="A54735" s="1">
        <v>2080100632705</v>
      </c>
      <c r="B54735" t="s">
        <v>51638</v>
      </c>
    </row>
    <row r="54736" spans="1:2">
      <c r="A54736" s="1">
        <v>2080100632712</v>
      </c>
      <c r="B54736" t="s">
        <v>51639</v>
      </c>
    </row>
    <row r="54737" spans="1:2">
      <c r="A54737" s="1">
        <v>2080100632729</v>
      </c>
      <c r="B54737" t="s">
        <v>51640</v>
      </c>
    </row>
    <row r="54738" spans="1:2">
      <c r="A54738" s="1">
        <v>2080100632736</v>
      </c>
      <c r="B54738" t="s">
        <v>51641</v>
      </c>
    </row>
    <row r="54739" spans="1:2">
      <c r="A54739" s="1">
        <v>2080100632743</v>
      </c>
      <c r="B54739" t="s">
        <v>51642</v>
      </c>
    </row>
    <row r="54740" spans="1:2">
      <c r="A54740" s="1">
        <v>2080100632750</v>
      </c>
      <c r="B54740" t="s">
        <v>51643</v>
      </c>
    </row>
    <row r="54741" spans="1:2">
      <c r="A54741" s="1">
        <v>2080100632767</v>
      </c>
      <c r="B54741" t="s">
        <v>51644</v>
      </c>
    </row>
    <row r="54742" spans="1:2">
      <c r="A54742" s="1">
        <v>2080100632774</v>
      </c>
      <c r="B54742" t="s">
        <v>51645</v>
      </c>
    </row>
    <row r="54743" spans="1:2">
      <c r="A54743" s="1">
        <v>2080100632781</v>
      </c>
      <c r="B54743" t="s">
        <v>51646</v>
      </c>
    </row>
    <row r="54744" spans="1:2">
      <c r="A54744" s="1">
        <v>2080100632798</v>
      </c>
      <c r="B54744" t="s">
        <v>51647</v>
      </c>
    </row>
    <row r="54745" spans="1:2">
      <c r="A54745" s="1">
        <v>2080100632804</v>
      </c>
      <c r="B54745" t="s">
        <v>51648</v>
      </c>
    </row>
    <row r="54746" spans="1:2">
      <c r="A54746" s="1">
        <v>2080100632811</v>
      </c>
      <c r="B54746" t="s">
        <v>51649</v>
      </c>
    </row>
    <row r="54747" spans="1:2">
      <c r="A54747" s="1">
        <v>2080100632828</v>
      </c>
      <c r="B54747" t="s">
        <v>51650</v>
      </c>
    </row>
    <row r="54748" spans="1:2">
      <c r="A54748" s="1">
        <v>2080100632835</v>
      </c>
      <c r="B54748" t="s">
        <v>51651</v>
      </c>
    </row>
    <row r="54749" spans="1:2">
      <c r="A54749" s="1">
        <v>2080100632842</v>
      </c>
      <c r="B54749" t="s">
        <v>51652</v>
      </c>
    </row>
    <row r="54750" spans="1:2">
      <c r="A54750" s="1">
        <v>2080100632859</v>
      </c>
      <c r="B54750" t="s">
        <v>51653</v>
      </c>
    </row>
    <row r="54751" spans="1:2">
      <c r="A54751" s="1">
        <v>2080100632866</v>
      </c>
      <c r="B54751" t="s">
        <v>51654</v>
      </c>
    </row>
    <row r="54752" spans="1:2">
      <c r="A54752" s="1">
        <v>2080100632873</v>
      </c>
      <c r="B54752" t="s">
        <v>51655</v>
      </c>
    </row>
    <row r="54753" spans="1:2">
      <c r="A54753" s="1">
        <v>2080100632880</v>
      </c>
      <c r="B54753" t="s">
        <v>51656</v>
      </c>
    </row>
    <row r="54754" spans="1:2">
      <c r="A54754" s="1">
        <v>2080100632897</v>
      </c>
      <c r="B54754" t="s">
        <v>51657</v>
      </c>
    </row>
    <row r="54755" spans="1:2">
      <c r="A54755" s="1">
        <v>2080100632910</v>
      </c>
      <c r="B54755" t="s">
        <v>51658</v>
      </c>
    </row>
    <row r="54756" spans="1:2">
      <c r="A54756" s="1">
        <v>2080100632927</v>
      </c>
      <c r="B54756" t="s">
        <v>51659</v>
      </c>
    </row>
    <row r="54757" spans="1:2">
      <c r="A54757" s="1">
        <v>2080100632934</v>
      </c>
      <c r="B54757" t="s">
        <v>51660</v>
      </c>
    </row>
    <row r="54758" spans="1:2">
      <c r="A54758" s="1">
        <v>2080100632941</v>
      </c>
      <c r="B54758" t="s">
        <v>51661</v>
      </c>
    </row>
    <row r="54759" spans="1:2">
      <c r="A54759" s="1">
        <v>2080100632958</v>
      </c>
      <c r="B54759" t="s">
        <v>51662</v>
      </c>
    </row>
    <row r="54760" spans="1:2">
      <c r="A54760" s="1">
        <v>2080100632965</v>
      </c>
      <c r="B54760" t="s">
        <v>51663</v>
      </c>
    </row>
    <row r="54761" spans="1:2">
      <c r="A54761" s="1">
        <v>2080100632972</v>
      </c>
      <c r="B54761" t="s">
        <v>51664</v>
      </c>
    </row>
    <row r="54762" spans="1:2">
      <c r="A54762" s="1">
        <v>2080100632989</v>
      </c>
      <c r="B54762" t="s">
        <v>51665</v>
      </c>
    </row>
    <row r="54763" spans="1:2">
      <c r="A54763" s="1">
        <v>2080100632996</v>
      </c>
      <c r="B54763" t="s">
        <v>51666</v>
      </c>
    </row>
    <row r="54764" spans="1:2">
      <c r="A54764" s="1">
        <v>2080100633009</v>
      </c>
      <c r="B54764" t="s">
        <v>51667</v>
      </c>
    </row>
    <row r="54765" spans="1:2">
      <c r="A54765" s="1">
        <v>2080100633023</v>
      </c>
      <c r="B54765" t="s">
        <v>51668</v>
      </c>
    </row>
    <row r="54766" spans="1:2">
      <c r="A54766" s="1">
        <v>2080100633030</v>
      </c>
      <c r="B54766" t="s">
        <v>51669</v>
      </c>
    </row>
    <row r="54767" spans="1:2">
      <c r="A54767" s="1">
        <v>2080100633047</v>
      </c>
      <c r="B54767" t="s">
        <v>51670</v>
      </c>
    </row>
    <row r="54768" spans="1:2">
      <c r="A54768" s="1">
        <v>2080100633054</v>
      </c>
      <c r="B54768" t="s">
        <v>51671</v>
      </c>
    </row>
    <row r="54769" spans="1:2">
      <c r="A54769" s="1">
        <v>2080100633061</v>
      </c>
      <c r="B54769" t="s">
        <v>51672</v>
      </c>
    </row>
    <row r="54770" spans="1:2">
      <c r="A54770" s="1">
        <v>2080100633078</v>
      </c>
      <c r="B54770" t="s">
        <v>51673</v>
      </c>
    </row>
    <row r="54771" spans="1:2">
      <c r="A54771" s="1">
        <v>2080100633085</v>
      </c>
      <c r="B54771" t="s">
        <v>51674</v>
      </c>
    </row>
    <row r="54772" spans="1:2">
      <c r="A54772" s="1">
        <v>2080100633092</v>
      </c>
      <c r="B54772" t="s">
        <v>51675</v>
      </c>
    </row>
    <row r="54773" spans="1:2">
      <c r="A54773" s="1">
        <v>2080100633108</v>
      </c>
      <c r="B54773" t="s">
        <v>51676</v>
      </c>
    </row>
    <row r="54774" spans="1:2">
      <c r="A54774" s="1">
        <v>2080100633122</v>
      </c>
      <c r="B54774" t="s">
        <v>51677</v>
      </c>
    </row>
    <row r="54775" spans="1:2">
      <c r="A54775" s="1">
        <v>2080100633146</v>
      </c>
      <c r="B54775" t="s">
        <v>51678</v>
      </c>
    </row>
    <row r="54776" spans="1:2">
      <c r="A54776" s="1">
        <v>2080100633153</v>
      </c>
      <c r="B54776" t="s">
        <v>51679</v>
      </c>
    </row>
    <row r="54777" spans="1:2">
      <c r="A54777" s="1">
        <v>2080100633160</v>
      </c>
      <c r="B54777" t="s">
        <v>51680</v>
      </c>
    </row>
    <row r="54778" spans="1:2">
      <c r="A54778" s="1">
        <v>2080100633177</v>
      </c>
      <c r="B54778" t="s">
        <v>51681</v>
      </c>
    </row>
    <row r="54779" spans="1:2">
      <c r="A54779" s="1">
        <v>2080100633184</v>
      </c>
      <c r="B54779" t="s">
        <v>51682</v>
      </c>
    </row>
    <row r="54780" spans="1:2">
      <c r="A54780" s="1">
        <v>2080100633191</v>
      </c>
      <c r="B54780" t="s">
        <v>51683</v>
      </c>
    </row>
    <row r="54781" spans="1:2">
      <c r="A54781" s="1">
        <v>2080100633207</v>
      </c>
      <c r="B54781" t="s">
        <v>51684</v>
      </c>
    </row>
    <row r="54782" spans="1:2">
      <c r="A54782" s="1">
        <v>2080100633214</v>
      </c>
      <c r="B54782" t="s">
        <v>51685</v>
      </c>
    </row>
    <row r="54783" spans="1:2">
      <c r="A54783" s="1">
        <v>2080100633238</v>
      </c>
      <c r="B54783" t="s">
        <v>51686</v>
      </c>
    </row>
    <row r="54784" spans="1:2">
      <c r="A54784" s="1">
        <v>2080100633245</v>
      </c>
      <c r="B54784" t="s">
        <v>51687</v>
      </c>
    </row>
    <row r="54785" spans="1:2">
      <c r="A54785" s="1">
        <v>2080100633269</v>
      </c>
      <c r="B54785" t="s">
        <v>51688</v>
      </c>
    </row>
    <row r="54786" spans="1:2">
      <c r="A54786" s="1">
        <v>2080100633276</v>
      </c>
      <c r="B54786" t="s">
        <v>51689</v>
      </c>
    </row>
    <row r="54787" spans="1:2">
      <c r="A54787" s="1">
        <v>2080100633290</v>
      </c>
      <c r="B54787" t="s">
        <v>51690</v>
      </c>
    </row>
    <row r="54788" spans="1:2">
      <c r="A54788" s="1">
        <v>2080100633306</v>
      </c>
      <c r="B54788" t="s">
        <v>51691</v>
      </c>
    </row>
    <row r="54789" spans="1:2">
      <c r="A54789" s="1">
        <v>2080100633313</v>
      </c>
      <c r="B54789" t="s">
        <v>51692</v>
      </c>
    </row>
    <row r="54790" spans="1:2">
      <c r="A54790" s="1">
        <v>2080100633320</v>
      </c>
      <c r="B54790" t="s">
        <v>51693</v>
      </c>
    </row>
    <row r="54791" spans="1:2">
      <c r="A54791" s="1">
        <v>2080100633337</v>
      </c>
      <c r="B54791" t="s">
        <v>51694</v>
      </c>
    </row>
    <row r="54792" spans="1:2">
      <c r="A54792" s="1">
        <v>2080100633344</v>
      </c>
      <c r="B54792" t="s">
        <v>51695</v>
      </c>
    </row>
    <row r="54793" spans="1:2">
      <c r="A54793" s="1">
        <v>2080100633351</v>
      </c>
      <c r="B54793" t="s">
        <v>51696</v>
      </c>
    </row>
    <row r="54794" spans="1:2">
      <c r="A54794" s="1">
        <v>2080100633368</v>
      </c>
      <c r="B54794" t="s">
        <v>51697</v>
      </c>
    </row>
    <row r="54795" spans="1:2">
      <c r="A54795" s="1">
        <v>2080100633375</v>
      </c>
      <c r="B54795" t="s">
        <v>51698</v>
      </c>
    </row>
    <row r="54796" spans="1:2">
      <c r="A54796" s="1">
        <v>2080100633382</v>
      </c>
      <c r="B54796" t="s">
        <v>51698</v>
      </c>
    </row>
    <row r="54797" spans="1:2">
      <c r="A54797" s="1">
        <v>2080100633399</v>
      </c>
      <c r="B54797" t="s">
        <v>51699</v>
      </c>
    </row>
    <row r="54798" spans="1:2">
      <c r="A54798" s="1">
        <v>2080100633405</v>
      </c>
      <c r="B54798" t="s">
        <v>51700</v>
      </c>
    </row>
    <row r="54799" spans="1:2">
      <c r="A54799" s="1">
        <v>2080100633412</v>
      </c>
      <c r="B54799" t="s">
        <v>51701</v>
      </c>
    </row>
    <row r="54800" spans="1:2">
      <c r="A54800" s="1">
        <v>2080100633429</v>
      </c>
      <c r="B54800" t="s">
        <v>51702</v>
      </c>
    </row>
    <row r="54801" spans="1:2">
      <c r="A54801" s="1">
        <v>2080100633436</v>
      </c>
      <c r="B54801" t="s">
        <v>51703</v>
      </c>
    </row>
    <row r="54802" spans="1:2">
      <c r="A54802" s="1">
        <v>2080100633443</v>
      </c>
      <c r="B54802" t="s">
        <v>51704</v>
      </c>
    </row>
    <row r="54803" spans="1:2">
      <c r="A54803" s="1">
        <v>2080100634235</v>
      </c>
      <c r="B54803" t="s">
        <v>51705</v>
      </c>
    </row>
    <row r="54804" spans="1:2">
      <c r="A54804" s="1">
        <v>2080100634242</v>
      </c>
      <c r="B54804" t="s">
        <v>51706</v>
      </c>
    </row>
    <row r="54805" spans="1:2">
      <c r="A54805" s="1">
        <v>2080100634273</v>
      </c>
      <c r="B54805" t="s">
        <v>51707</v>
      </c>
    </row>
    <row r="54806" spans="1:2">
      <c r="A54806" s="1">
        <v>2080100634280</v>
      </c>
      <c r="B54806" t="s">
        <v>51708</v>
      </c>
    </row>
    <row r="54807" spans="1:2">
      <c r="A54807" s="1">
        <v>2080100634297</v>
      </c>
      <c r="B54807" t="s">
        <v>51709</v>
      </c>
    </row>
    <row r="54808" spans="1:2">
      <c r="A54808" s="1">
        <v>2080100634303</v>
      </c>
      <c r="B54808" t="s">
        <v>51710</v>
      </c>
    </row>
    <row r="54809" spans="1:2">
      <c r="A54809" s="1">
        <v>2080100634310</v>
      </c>
      <c r="B54809" t="s">
        <v>51711</v>
      </c>
    </row>
    <row r="54810" spans="1:2">
      <c r="A54810" s="1">
        <v>2080100634327</v>
      </c>
      <c r="B54810" t="s">
        <v>51712</v>
      </c>
    </row>
    <row r="54811" spans="1:2">
      <c r="A54811" s="1">
        <v>2080100634334</v>
      </c>
      <c r="B54811" t="s">
        <v>51713</v>
      </c>
    </row>
    <row r="54812" spans="1:2">
      <c r="A54812" s="1">
        <v>2080100634341</v>
      </c>
      <c r="B54812" t="s">
        <v>51714</v>
      </c>
    </row>
    <row r="54813" spans="1:2">
      <c r="A54813" s="1">
        <v>2080100634358</v>
      </c>
      <c r="B54813" t="s">
        <v>51715</v>
      </c>
    </row>
    <row r="54814" spans="1:2">
      <c r="A54814" s="1">
        <v>2080100634365</v>
      </c>
      <c r="B54814" t="s">
        <v>51716</v>
      </c>
    </row>
    <row r="54815" spans="1:2">
      <c r="A54815" s="1">
        <v>2080100634372</v>
      </c>
      <c r="B54815" t="s">
        <v>51717</v>
      </c>
    </row>
    <row r="54816" spans="1:2">
      <c r="A54816" s="1">
        <v>2080100634402</v>
      </c>
      <c r="B54816" t="s">
        <v>51718</v>
      </c>
    </row>
    <row r="54817" spans="1:2">
      <c r="A54817" s="1">
        <v>2080100634419</v>
      </c>
      <c r="B54817" t="s">
        <v>51719</v>
      </c>
    </row>
    <row r="54818" spans="1:2">
      <c r="A54818" s="1">
        <v>2080100634426</v>
      </c>
      <c r="B54818" t="s">
        <v>51720</v>
      </c>
    </row>
    <row r="54819" spans="1:2">
      <c r="A54819" s="1">
        <v>2080100634433</v>
      </c>
      <c r="B54819" t="s">
        <v>51721</v>
      </c>
    </row>
    <row r="54820" spans="1:2">
      <c r="A54820" s="1">
        <v>2080100634457</v>
      </c>
      <c r="B54820" t="s">
        <v>51722</v>
      </c>
    </row>
    <row r="54821" spans="1:2">
      <c r="A54821" s="1">
        <v>2080100634464</v>
      </c>
      <c r="B54821" t="s">
        <v>51723</v>
      </c>
    </row>
    <row r="54822" spans="1:2">
      <c r="A54822" s="1">
        <v>2080100634471</v>
      </c>
      <c r="B54822" t="s">
        <v>51724</v>
      </c>
    </row>
    <row r="54823" spans="1:2">
      <c r="A54823" s="1">
        <v>2080100634488</v>
      </c>
      <c r="B54823" t="s">
        <v>51725</v>
      </c>
    </row>
    <row r="54824" spans="1:2">
      <c r="A54824" s="1">
        <v>2080100634495</v>
      </c>
      <c r="B54824" t="s">
        <v>51726</v>
      </c>
    </row>
    <row r="54825" spans="1:2">
      <c r="A54825" s="1">
        <v>2080100634501</v>
      </c>
      <c r="B54825" t="s">
        <v>51727</v>
      </c>
    </row>
    <row r="54826" spans="1:2">
      <c r="A54826" s="1">
        <v>2080100634518</v>
      </c>
      <c r="B54826" t="s">
        <v>51728</v>
      </c>
    </row>
    <row r="54827" spans="1:2">
      <c r="A54827" s="1">
        <v>2080100634525</v>
      </c>
      <c r="B54827" t="s">
        <v>51729</v>
      </c>
    </row>
    <row r="54828" spans="1:2">
      <c r="A54828" s="1">
        <v>2080100634532</v>
      </c>
      <c r="B54828" t="s">
        <v>51730</v>
      </c>
    </row>
    <row r="54829" spans="1:2">
      <c r="A54829" s="1">
        <v>2080100634549</v>
      </c>
      <c r="B54829" t="s">
        <v>51731</v>
      </c>
    </row>
    <row r="54830" spans="1:2">
      <c r="A54830" s="1">
        <v>2080100634556</v>
      </c>
      <c r="B54830" t="s">
        <v>51732</v>
      </c>
    </row>
    <row r="54831" spans="1:2">
      <c r="A54831" s="1">
        <v>2080100634563</v>
      </c>
      <c r="B54831" t="s">
        <v>51733</v>
      </c>
    </row>
    <row r="54832" spans="1:2">
      <c r="A54832" s="1">
        <v>2080100634570</v>
      </c>
      <c r="B54832" t="s">
        <v>51734</v>
      </c>
    </row>
    <row r="54833" spans="1:2">
      <c r="A54833" s="1">
        <v>2080100634587</v>
      </c>
      <c r="B54833" t="s">
        <v>51735</v>
      </c>
    </row>
    <row r="54834" spans="1:2">
      <c r="A54834" s="1">
        <v>2080100634594</v>
      </c>
      <c r="B54834" t="s">
        <v>51736</v>
      </c>
    </row>
    <row r="54835" spans="1:2">
      <c r="A54835" s="1">
        <v>2080100634600</v>
      </c>
      <c r="B54835" t="s">
        <v>51737</v>
      </c>
    </row>
    <row r="54836" spans="1:2">
      <c r="A54836" s="1">
        <v>2080100634617</v>
      </c>
      <c r="B54836" t="s">
        <v>51738</v>
      </c>
    </row>
    <row r="54837" spans="1:2">
      <c r="A54837" s="1">
        <v>2080100634624</v>
      </c>
      <c r="B54837" t="s">
        <v>51739</v>
      </c>
    </row>
    <row r="54838" spans="1:2">
      <c r="A54838" s="1">
        <v>2080100634631</v>
      </c>
      <c r="B54838" t="s">
        <v>51740</v>
      </c>
    </row>
    <row r="54839" spans="1:2">
      <c r="A54839" s="1">
        <v>2080100634648</v>
      </c>
      <c r="B54839" t="s">
        <v>51741</v>
      </c>
    </row>
    <row r="54840" spans="1:2">
      <c r="A54840" s="1">
        <v>2080100634655</v>
      </c>
      <c r="B54840" t="s">
        <v>51742</v>
      </c>
    </row>
    <row r="54841" spans="1:2">
      <c r="A54841" s="1">
        <v>2080100634662</v>
      </c>
      <c r="B54841" t="s">
        <v>51743</v>
      </c>
    </row>
    <row r="54842" spans="1:2">
      <c r="A54842" s="1">
        <v>2080100634679</v>
      </c>
      <c r="B54842" t="s">
        <v>51744</v>
      </c>
    </row>
    <row r="54843" spans="1:2">
      <c r="A54843" s="1">
        <v>2080100634693</v>
      </c>
      <c r="B54843" t="s">
        <v>51745</v>
      </c>
    </row>
    <row r="54844" spans="1:2">
      <c r="A54844" s="1">
        <v>2080100634709</v>
      </c>
      <c r="B54844" t="s">
        <v>51746</v>
      </c>
    </row>
    <row r="54845" spans="1:2">
      <c r="A54845" s="1">
        <v>2080100634716</v>
      </c>
      <c r="B54845" t="s">
        <v>51747</v>
      </c>
    </row>
    <row r="54846" spans="1:2">
      <c r="A54846" s="1">
        <v>2080100634730</v>
      </c>
      <c r="B54846" t="s">
        <v>51748</v>
      </c>
    </row>
    <row r="54847" spans="1:2">
      <c r="A54847" s="1">
        <v>2080100634778</v>
      </c>
      <c r="B54847" t="s">
        <v>51749</v>
      </c>
    </row>
    <row r="54848" spans="1:2">
      <c r="A54848" s="1">
        <v>2080100634785</v>
      </c>
      <c r="B54848" t="s">
        <v>51750</v>
      </c>
    </row>
    <row r="54849" spans="1:2">
      <c r="A54849" s="1">
        <v>2080100634792</v>
      </c>
      <c r="B54849" t="s">
        <v>51751</v>
      </c>
    </row>
    <row r="54850" spans="1:2">
      <c r="A54850" s="1">
        <v>2080100634969</v>
      </c>
      <c r="B54850" t="s">
        <v>51752</v>
      </c>
    </row>
    <row r="54851" spans="1:2">
      <c r="A54851" s="1">
        <v>2080100634976</v>
      </c>
      <c r="B54851" t="s">
        <v>51753</v>
      </c>
    </row>
    <row r="54852" spans="1:2">
      <c r="A54852" s="1">
        <v>2080100634983</v>
      </c>
      <c r="B54852" t="s">
        <v>51754</v>
      </c>
    </row>
    <row r="54853" spans="1:2">
      <c r="A54853" s="1">
        <v>2080100634990</v>
      </c>
      <c r="B54853" t="s">
        <v>51755</v>
      </c>
    </row>
    <row r="54854" spans="1:2">
      <c r="A54854" s="1">
        <v>2080100635003</v>
      </c>
      <c r="B54854" t="s">
        <v>51756</v>
      </c>
    </row>
    <row r="54855" spans="1:2">
      <c r="A54855" s="1">
        <v>2080100635010</v>
      </c>
      <c r="B54855" t="s">
        <v>51757</v>
      </c>
    </row>
    <row r="54856" spans="1:2">
      <c r="A54856" s="1">
        <v>2080100635027</v>
      </c>
      <c r="B54856" t="s">
        <v>51758</v>
      </c>
    </row>
    <row r="54857" spans="1:2">
      <c r="A54857" s="1">
        <v>2080100635034</v>
      </c>
      <c r="B54857" t="s">
        <v>51759</v>
      </c>
    </row>
    <row r="54858" spans="1:2">
      <c r="A54858" s="1">
        <v>2080100635157</v>
      </c>
      <c r="B54858" t="s">
        <v>51760</v>
      </c>
    </row>
    <row r="54859" spans="1:2">
      <c r="A54859" s="1">
        <v>2080100635454</v>
      </c>
      <c r="B54859" t="s">
        <v>51761</v>
      </c>
    </row>
    <row r="54860" spans="1:2">
      <c r="A54860" s="1">
        <v>2080100635485</v>
      </c>
      <c r="B54860" t="s">
        <v>51762</v>
      </c>
    </row>
    <row r="54861" spans="1:2">
      <c r="A54861" s="1">
        <v>2080100635508</v>
      </c>
      <c r="B54861" t="s">
        <v>51763</v>
      </c>
    </row>
    <row r="54862" spans="1:2">
      <c r="A54862" s="1">
        <v>2080100635515</v>
      </c>
      <c r="B54862" t="s">
        <v>51764</v>
      </c>
    </row>
    <row r="54863" spans="1:2">
      <c r="A54863" s="1">
        <v>2080100635553</v>
      </c>
      <c r="B54863" t="s">
        <v>51765</v>
      </c>
    </row>
    <row r="54864" spans="1:2">
      <c r="A54864" s="1">
        <v>2080100635560</v>
      </c>
      <c r="B54864" t="s">
        <v>51766</v>
      </c>
    </row>
    <row r="54865" spans="1:2">
      <c r="A54865" s="1">
        <v>2080100635577</v>
      </c>
      <c r="B54865" t="s">
        <v>51767</v>
      </c>
    </row>
    <row r="54866" spans="1:2">
      <c r="A54866" s="1">
        <v>2080100635584</v>
      </c>
      <c r="B54866" t="s">
        <v>51768</v>
      </c>
    </row>
    <row r="54867" spans="1:2">
      <c r="A54867" s="1">
        <v>2080100635782</v>
      </c>
      <c r="B54867" t="s">
        <v>51769</v>
      </c>
    </row>
    <row r="54868" spans="1:2">
      <c r="A54868" s="1">
        <v>2080100635799</v>
      </c>
      <c r="B54868" t="s">
        <v>51770</v>
      </c>
    </row>
    <row r="54869" spans="1:2">
      <c r="A54869" s="1">
        <v>2080100635805</v>
      </c>
      <c r="B54869" t="s">
        <v>51771</v>
      </c>
    </row>
    <row r="54870" spans="1:2">
      <c r="A54870" s="1">
        <v>2080100635812</v>
      </c>
      <c r="B54870" t="s">
        <v>51772</v>
      </c>
    </row>
    <row r="54871" spans="1:2">
      <c r="A54871" s="1">
        <v>2080100635829</v>
      </c>
      <c r="B54871" t="s">
        <v>51773</v>
      </c>
    </row>
    <row r="54872" spans="1:2">
      <c r="A54872" s="1">
        <v>2080100635898</v>
      </c>
      <c r="B54872" t="s">
        <v>51774</v>
      </c>
    </row>
    <row r="54873" spans="1:2">
      <c r="A54873" s="1">
        <v>2080100635911</v>
      </c>
      <c r="B54873" t="s">
        <v>51775</v>
      </c>
    </row>
    <row r="54874" spans="1:2">
      <c r="A54874" s="1">
        <v>2080100635935</v>
      </c>
      <c r="B54874" t="s">
        <v>51776</v>
      </c>
    </row>
    <row r="54875" spans="1:2">
      <c r="A54875" s="1">
        <v>2080100635959</v>
      </c>
      <c r="B54875" t="s">
        <v>51777</v>
      </c>
    </row>
    <row r="54876" spans="1:2">
      <c r="A54876" s="1">
        <v>2080100635966</v>
      </c>
      <c r="B54876" t="s">
        <v>51778</v>
      </c>
    </row>
    <row r="54877" spans="1:2">
      <c r="A54877" s="1">
        <v>2080100635980</v>
      </c>
      <c r="B54877" t="s">
        <v>51779</v>
      </c>
    </row>
    <row r="54878" spans="1:2">
      <c r="A54878" s="1">
        <v>2080100635997</v>
      </c>
      <c r="B54878" t="s">
        <v>51780</v>
      </c>
    </row>
    <row r="54879" spans="1:2">
      <c r="A54879" s="1">
        <v>2080100636017</v>
      </c>
      <c r="B54879" t="s">
        <v>51781</v>
      </c>
    </row>
    <row r="54880" spans="1:2">
      <c r="A54880" s="1">
        <v>2080100636024</v>
      </c>
      <c r="B54880" t="s">
        <v>51782</v>
      </c>
    </row>
    <row r="54881" spans="1:2">
      <c r="A54881" s="1">
        <v>2080100636031</v>
      </c>
      <c r="B54881" t="s">
        <v>51783</v>
      </c>
    </row>
    <row r="54882" spans="1:2">
      <c r="A54882" s="1">
        <v>2080100636055</v>
      </c>
      <c r="B54882" t="s">
        <v>51784</v>
      </c>
    </row>
    <row r="54883" spans="1:2">
      <c r="A54883" s="1">
        <v>2080100636062</v>
      </c>
      <c r="B54883" t="s">
        <v>51785</v>
      </c>
    </row>
    <row r="54884" spans="1:2">
      <c r="A54884" s="1">
        <v>2080100636079</v>
      </c>
      <c r="B54884" t="s">
        <v>51786</v>
      </c>
    </row>
    <row r="54885" spans="1:2">
      <c r="A54885" s="1">
        <v>2080100636093</v>
      </c>
      <c r="B54885" t="s">
        <v>51787</v>
      </c>
    </row>
    <row r="54886" spans="1:2">
      <c r="A54886" s="1">
        <v>2080100636109</v>
      </c>
      <c r="B54886" t="s">
        <v>51788</v>
      </c>
    </row>
    <row r="54887" spans="1:2">
      <c r="A54887" s="1">
        <v>2080100636918</v>
      </c>
      <c r="B54887" t="s">
        <v>51789</v>
      </c>
    </row>
    <row r="54888" spans="1:2">
      <c r="A54888" s="1">
        <v>2080100636925</v>
      </c>
      <c r="B54888" t="s">
        <v>51790</v>
      </c>
    </row>
    <row r="54889" spans="1:2">
      <c r="A54889" s="1">
        <v>2080100636932</v>
      </c>
      <c r="B54889" t="s">
        <v>51791</v>
      </c>
    </row>
    <row r="54890" spans="1:2">
      <c r="A54890" s="1">
        <v>2080100636949</v>
      </c>
      <c r="B54890" t="s">
        <v>51792</v>
      </c>
    </row>
    <row r="54891" spans="1:2">
      <c r="A54891" s="1">
        <v>2080100636956</v>
      </c>
      <c r="B54891" t="s">
        <v>51793</v>
      </c>
    </row>
    <row r="54892" spans="1:2">
      <c r="A54892" s="1">
        <v>2080100636963</v>
      </c>
      <c r="B54892" t="s">
        <v>51794</v>
      </c>
    </row>
    <row r="54893" spans="1:2">
      <c r="A54893" s="1">
        <v>2080100636970</v>
      </c>
      <c r="B54893" t="s">
        <v>51795</v>
      </c>
    </row>
    <row r="54894" spans="1:2">
      <c r="A54894" s="1">
        <v>2080100636994</v>
      </c>
      <c r="B54894" t="s">
        <v>51796</v>
      </c>
    </row>
    <row r="54895" spans="1:2">
      <c r="A54895" s="1">
        <v>2080100637007</v>
      </c>
      <c r="B54895" t="s">
        <v>51797</v>
      </c>
    </row>
    <row r="54896" spans="1:2">
      <c r="A54896" s="1">
        <v>2080100637038</v>
      </c>
      <c r="B54896" t="s">
        <v>51798</v>
      </c>
    </row>
    <row r="54897" spans="1:2">
      <c r="A54897" s="1">
        <v>2080100637045</v>
      </c>
      <c r="B54897" t="s">
        <v>51799</v>
      </c>
    </row>
    <row r="54898" spans="1:2">
      <c r="A54898" s="1">
        <v>2080100637083</v>
      </c>
      <c r="B54898" t="s">
        <v>51800</v>
      </c>
    </row>
    <row r="54899" spans="1:2">
      <c r="A54899" s="1">
        <v>2080100637113</v>
      </c>
      <c r="B54899" t="s">
        <v>51801</v>
      </c>
    </row>
    <row r="54900" spans="1:2">
      <c r="A54900" s="1">
        <v>2080100637137</v>
      </c>
      <c r="B54900" t="s">
        <v>51802</v>
      </c>
    </row>
    <row r="54901" spans="1:2">
      <c r="A54901" s="1">
        <v>2080100637144</v>
      </c>
      <c r="B54901" t="s">
        <v>51803</v>
      </c>
    </row>
    <row r="54902" spans="1:2">
      <c r="A54902" s="1">
        <v>2080100637151</v>
      </c>
      <c r="B54902" t="s">
        <v>51804</v>
      </c>
    </row>
    <row r="54903" spans="1:2">
      <c r="A54903" s="1">
        <v>2080100637199</v>
      </c>
      <c r="B54903" t="s">
        <v>51805</v>
      </c>
    </row>
    <row r="54904" spans="1:2">
      <c r="A54904" s="1">
        <v>2080100637205</v>
      </c>
      <c r="B54904" t="s">
        <v>51806</v>
      </c>
    </row>
    <row r="54905" spans="1:2">
      <c r="A54905" s="1">
        <v>2080100637212</v>
      </c>
      <c r="B54905" t="s">
        <v>51807</v>
      </c>
    </row>
    <row r="54906" spans="1:2">
      <c r="A54906" s="1">
        <v>2080100637229</v>
      </c>
      <c r="B54906" t="s">
        <v>51808</v>
      </c>
    </row>
    <row r="54907" spans="1:2">
      <c r="A54907" s="1">
        <v>2080100637243</v>
      </c>
      <c r="B54907" t="s">
        <v>51809</v>
      </c>
    </row>
    <row r="54908" spans="1:2">
      <c r="A54908" s="1">
        <v>2080100637250</v>
      </c>
      <c r="B54908" t="s">
        <v>51810</v>
      </c>
    </row>
    <row r="54909" spans="1:2">
      <c r="A54909" s="1">
        <v>2080100637274</v>
      </c>
      <c r="B54909" t="s">
        <v>51811</v>
      </c>
    </row>
    <row r="54910" spans="1:2">
      <c r="A54910" s="1">
        <v>2080100637281</v>
      </c>
      <c r="B54910" t="s">
        <v>51812</v>
      </c>
    </row>
    <row r="54911" spans="1:2">
      <c r="A54911" s="1">
        <v>2080100637298</v>
      </c>
      <c r="B54911" t="s">
        <v>51813</v>
      </c>
    </row>
    <row r="54912" spans="1:2">
      <c r="A54912" s="1">
        <v>2080100637311</v>
      </c>
      <c r="B54912" t="s">
        <v>51814</v>
      </c>
    </row>
    <row r="54913" spans="1:2">
      <c r="A54913" s="1">
        <v>2080100637328</v>
      </c>
      <c r="B54913" t="s">
        <v>51815</v>
      </c>
    </row>
    <row r="54914" spans="1:2">
      <c r="A54914" s="1">
        <v>2080100637359</v>
      </c>
      <c r="B54914" t="s">
        <v>51816</v>
      </c>
    </row>
    <row r="54915" spans="1:2">
      <c r="A54915" s="1">
        <v>2080100637366</v>
      </c>
      <c r="B54915" t="s">
        <v>51817</v>
      </c>
    </row>
    <row r="54916" spans="1:2">
      <c r="A54916" s="1">
        <v>2080100637373</v>
      </c>
      <c r="B54916" t="s">
        <v>51818</v>
      </c>
    </row>
    <row r="54917" spans="1:2">
      <c r="A54917" s="1">
        <v>2080100637380</v>
      </c>
      <c r="B54917" t="s">
        <v>51819</v>
      </c>
    </row>
    <row r="54918" spans="1:2">
      <c r="A54918" s="1">
        <v>2080100637397</v>
      </c>
      <c r="B54918" t="s">
        <v>51820</v>
      </c>
    </row>
    <row r="54919" spans="1:2">
      <c r="A54919" s="1">
        <v>2080100637403</v>
      </c>
      <c r="B54919" t="s">
        <v>51821</v>
      </c>
    </row>
    <row r="54920" spans="1:2">
      <c r="A54920" s="1">
        <v>2080100637410</v>
      </c>
      <c r="B54920" t="s">
        <v>51822</v>
      </c>
    </row>
    <row r="54921" spans="1:2">
      <c r="A54921" s="1">
        <v>2080100637427</v>
      </c>
      <c r="B54921" t="s">
        <v>51823</v>
      </c>
    </row>
    <row r="54922" spans="1:2">
      <c r="A54922" s="1">
        <v>2080100637434</v>
      </c>
      <c r="B54922" t="s">
        <v>51824</v>
      </c>
    </row>
    <row r="54923" spans="1:2">
      <c r="A54923" s="1">
        <v>2080100637441</v>
      </c>
      <c r="B54923" t="s">
        <v>51825</v>
      </c>
    </row>
    <row r="54924" spans="1:2">
      <c r="A54924" s="1">
        <v>2080100637458</v>
      </c>
      <c r="B54924" t="s">
        <v>51826</v>
      </c>
    </row>
    <row r="54925" spans="1:2">
      <c r="A54925" s="1">
        <v>2080100637496</v>
      </c>
      <c r="B54925" t="s">
        <v>51827</v>
      </c>
    </row>
    <row r="54926" spans="1:2">
      <c r="A54926" s="1">
        <v>2080100637502</v>
      </c>
      <c r="B54926" t="s">
        <v>51828</v>
      </c>
    </row>
    <row r="54927" spans="1:2">
      <c r="A54927" s="1">
        <v>2080100638929</v>
      </c>
      <c r="B54927" t="s">
        <v>51829</v>
      </c>
    </row>
    <row r="54928" spans="1:2">
      <c r="A54928" s="1">
        <v>2080100638936</v>
      </c>
      <c r="B54928" t="s">
        <v>51830</v>
      </c>
    </row>
    <row r="54929" spans="1:2">
      <c r="A54929" s="1">
        <v>2080100638943</v>
      </c>
      <c r="B54929" t="s">
        <v>51831</v>
      </c>
    </row>
    <row r="54930" spans="1:2">
      <c r="A54930" s="1">
        <v>2080100638950</v>
      </c>
      <c r="B54930" t="s">
        <v>51832</v>
      </c>
    </row>
    <row r="54931" spans="1:2">
      <c r="A54931" s="1">
        <v>2080100638974</v>
      </c>
      <c r="B54931" t="s">
        <v>51833</v>
      </c>
    </row>
    <row r="54932" spans="1:2">
      <c r="A54932" s="1">
        <v>2080100638981</v>
      </c>
      <c r="B54932" t="s">
        <v>51834</v>
      </c>
    </row>
    <row r="54933" spans="1:2">
      <c r="A54933" s="1">
        <v>2080100638998</v>
      </c>
      <c r="B54933" t="s">
        <v>51835</v>
      </c>
    </row>
    <row r="54934" spans="1:2">
      <c r="A54934" s="1">
        <v>2080100639001</v>
      </c>
      <c r="B54934" t="s">
        <v>51836</v>
      </c>
    </row>
    <row r="54935" spans="1:2">
      <c r="A54935" s="1">
        <v>2080100639025</v>
      </c>
      <c r="B54935" t="s">
        <v>51837</v>
      </c>
    </row>
    <row r="54936" spans="1:2">
      <c r="A54936" s="1">
        <v>2080100639032</v>
      </c>
      <c r="B54936" t="s">
        <v>51838</v>
      </c>
    </row>
    <row r="54937" spans="1:2">
      <c r="A54937" s="1">
        <v>2080100639049</v>
      </c>
      <c r="B54937" t="s">
        <v>51839</v>
      </c>
    </row>
    <row r="54938" spans="1:2">
      <c r="A54938" s="1">
        <v>2080100639421</v>
      </c>
      <c r="B54938" t="s">
        <v>51840</v>
      </c>
    </row>
    <row r="54939" spans="1:2">
      <c r="A54939" s="1">
        <v>2080100639445</v>
      </c>
      <c r="B54939" t="s">
        <v>51841</v>
      </c>
    </row>
    <row r="54940" spans="1:2">
      <c r="A54940" s="1">
        <v>2080100639469</v>
      </c>
      <c r="B54940" t="s">
        <v>51842</v>
      </c>
    </row>
    <row r="54941" spans="1:2">
      <c r="A54941" s="1">
        <v>2080100639476</v>
      </c>
      <c r="B54941" t="s">
        <v>51843</v>
      </c>
    </row>
    <row r="54942" spans="1:2">
      <c r="A54942" s="1">
        <v>2080100639483</v>
      </c>
      <c r="B54942" t="s">
        <v>51844</v>
      </c>
    </row>
    <row r="54943" spans="1:2">
      <c r="A54943" s="1">
        <v>2080100639490</v>
      </c>
      <c r="B54943" t="s">
        <v>51845</v>
      </c>
    </row>
    <row r="54944" spans="1:2">
      <c r="A54944" s="1">
        <v>2080100639506</v>
      </c>
      <c r="B54944" t="s">
        <v>51846</v>
      </c>
    </row>
    <row r="54945" spans="1:2">
      <c r="A54945" s="1">
        <v>2080100639513</v>
      </c>
      <c r="B54945" t="s">
        <v>51847</v>
      </c>
    </row>
    <row r="54946" spans="1:2">
      <c r="A54946" s="1">
        <v>2080100639520</v>
      </c>
      <c r="B54946" t="s">
        <v>51848</v>
      </c>
    </row>
    <row r="54947" spans="1:2">
      <c r="A54947" s="1">
        <v>2080100639537</v>
      </c>
      <c r="B54947" t="s">
        <v>51849</v>
      </c>
    </row>
    <row r="54948" spans="1:2">
      <c r="A54948" s="1">
        <v>2080100639544</v>
      </c>
      <c r="B54948" t="s">
        <v>51850</v>
      </c>
    </row>
    <row r="54949" spans="1:2">
      <c r="A54949" s="1">
        <v>2080100639551</v>
      </c>
      <c r="B54949" t="s">
        <v>51851</v>
      </c>
    </row>
    <row r="54950" spans="1:2">
      <c r="A54950" s="1">
        <v>2080100639568</v>
      </c>
      <c r="B54950" t="s">
        <v>51852</v>
      </c>
    </row>
    <row r="54951" spans="1:2">
      <c r="A54951" s="1">
        <v>2080100639575</v>
      </c>
      <c r="B54951" t="s">
        <v>51853</v>
      </c>
    </row>
    <row r="54952" spans="1:2">
      <c r="A54952" s="1">
        <v>2080100639582</v>
      </c>
      <c r="B54952" t="s">
        <v>51854</v>
      </c>
    </row>
    <row r="54953" spans="1:2">
      <c r="A54953" s="1">
        <v>2080100639599</v>
      </c>
      <c r="B54953" t="s">
        <v>51855</v>
      </c>
    </row>
    <row r="54954" spans="1:2">
      <c r="A54954" s="1">
        <v>2080100639605</v>
      </c>
      <c r="B54954" t="s">
        <v>51856</v>
      </c>
    </row>
    <row r="54955" spans="1:2">
      <c r="A54955" s="1">
        <v>2080100639612</v>
      </c>
      <c r="B54955" t="s">
        <v>51857</v>
      </c>
    </row>
    <row r="54956" spans="1:2">
      <c r="A54956" s="1">
        <v>2080100639629</v>
      </c>
      <c r="B54956" t="s">
        <v>51858</v>
      </c>
    </row>
    <row r="54957" spans="1:2">
      <c r="A54957" s="1">
        <v>2080100639636</v>
      </c>
      <c r="B54957" t="s">
        <v>51859</v>
      </c>
    </row>
    <row r="54958" spans="1:2">
      <c r="A54958" s="1">
        <v>2080100639643</v>
      </c>
      <c r="B54958" t="s">
        <v>51860</v>
      </c>
    </row>
    <row r="54959" spans="1:2">
      <c r="A54959" s="1">
        <v>2080100640632</v>
      </c>
      <c r="B54959" t="s">
        <v>51861</v>
      </c>
    </row>
    <row r="54960" spans="1:2">
      <c r="A54960" s="1">
        <v>2080100640649</v>
      </c>
      <c r="B54960" t="s">
        <v>51862</v>
      </c>
    </row>
    <row r="54961" spans="1:2">
      <c r="A54961" s="1">
        <v>2080100640656</v>
      </c>
      <c r="B54961" t="s">
        <v>51863</v>
      </c>
    </row>
    <row r="54962" spans="1:2">
      <c r="A54962" s="1">
        <v>2080100640663</v>
      </c>
      <c r="B54962" t="s">
        <v>51864</v>
      </c>
    </row>
    <row r="54963" spans="1:2">
      <c r="A54963" s="1">
        <v>2080100640670</v>
      </c>
      <c r="B54963" t="s">
        <v>51865</v>
      </c>
    </row>
    <row r="54964" spans="1:2">
      <c r="A54964" s="1">
        <v>2080100640687</v>
      </c>
      <c r="B54964" t="s">
        <v>51866</v>
      </c>
    </row>
    <row r="54965" spans="1:2">
      <c r="A54965" s="1">
        <v>2080100640694</v>
      </c>
      <c r="B54965" t="s">
        <v>51867</v>
      </c>
    </row>
    <row r="54966" spans="1:2">
      <c r="A54966" s="1">
        <v>2080100640700</v>
      </c>
      <c r="B54966" t="s">
        <v>51868</v>
      </c>
    </row>
    <row r="54967" spans="1:2">
      <c r="A54967" s="1">
        <v>2080100640717</v>
      </c>
      <c r="B54967" t="s">
        <v>51869</v>
      </c>
    </row>
    <row r="54968" spans="1:2">
      <c r="A54968" s="1">
        <v>2080100640724</v>
      </c>
      <c r="B54968" t="s">
        <v>51870</v>
      </c>
    </row>
    <row r="54969" spans="1:2">
      <c r="A54969" s="1">
        <v>2080100640731</v>
      </c>
      <c r="B54969" t="s">
        <v>51871</v>
      </c>
    </row>
    <row r="54970" spans="1:2">
      <c r="A54970" s="1">
        <v>2080100640748</v>
      </c>
      <c r="B54970" t="s">
        <v>51872</v>
      </c>
    </row>
    <row r="54971" spans="1:2">
      <c r="A54971" s="1">
        <v>2080100640755</v>
      </c>
      <c r="B54971" t="s">
        <v>51873</v>
      </c>
    </row>
    <row r="54972" spans="1:2">
      <c r="A54972" s="1">
        <v>2080100640762</v>
      </c>
      <c r="B54972" t="s">
        <v>51874</v>
      </c>
    </row>
    <row r="54973" spans="1:2">
      <c r="A54973" s="1">
        <v>2080100641516</v>
      </c>
      <c r="B54973" t="s">
        <v>51875</v>
      </c>
    </row>
    <row r="54974" spans="1:2">
      <c r="A54974" s="1">
        <v>2080100641608</v>
      </c>
      <c r="B54974" t="s">
        <v>51876</v>
      </c>
    </row>
    <row r="54975" spans="1:2">
      <c r="A54975" s="1">
        <v>2080100641622</v>
      </c>
      <c r="B54975" t="s">
        <v>51877</v>
      </c>
    </row>
    <row r="54976" spans="1:2">
      <c r="A54976" s="1">
        <v>2080100641646</v>
      </c>
      <c r="B54976" t="s">
        <v>51878</v>
      </c>
    </row>
    <row r="54977" spans="1:2">
      <c r="A54977" s="1">
        <v>2080100641660</v>
      </c>
      <c r="B54977" t="s">
        <v>51879</v>
      </c>
    </row>
    <row r="54978" spans="1:2">
      <c r="A54978" s="1">
        <v>2080100641677</v>
      </c>
      <c r="B54978" t="s">
        <v>51880</v>
      </c>
    </row>
    <row r="54979" spans="1:2">
      <c r="A54979" s="1">
        <v>2080100641684</v>
      </c>
      <c r="B54979" t="s">
        <v>51881</v>
      </c>
    </row>
    <row r="54980" spans="1:2">
      <c r="A54980" s="1">
        <v>2080100641691</v>
      </c>
      <c r="B54980" t="s">
        <v>51882</v>
      </c>
    </row>
    <row r="54981" spans="1:2">
      <c r="A54981" s="1">
        <v>2080100641707</v>
      </c>
      <c r="B54981" t="s">
        <v>51883</v>
      </c>
    </row>
    <row r="54982" spans="1:2">
      <c r="A54982" s="1">
        <v>2080100641721</v>
      </c>
      <c r="B54982" t="s">
        <v>51884</v>
      </c>
    </row>
    <row r="54983" spans="1:2">
      <c r="A54983" s="1">
        <v>2080100641745</v>
      </c>
      <c r="B54983" t="s">
        <v>51885</v>
      </c>
    </row>
    <row r="54984" spans="1:2">
      <c r="A54984" s="1">
        <v>2080100641981</v>
      </c>
      <c r="B54984" t="s">
        <v>51886</v>
      </c>
    </row>
    <row r="54985" spans="1:2">
      <c r="A54985" s="1">
        <v>2080100642063</v>
      </c>
      <c r="B54985" t="s">
        <v>51887</v>
      </c>
    </row>
    <row r="54986" spans="1:2">
      <c r="A54986" s="1">
        <v>2080100642070</v>
      </c>
      <c r="B54986" t="s">
        <v>51888</v>
      </c>
    </row>
    <row r="54987" spans="1:2">
      <c r="A54987" s="1">
        <v>2080100642087</v>
      </c>
      <c r="B54987" t="s">
        <v>51889</v>
      </c>
    </row>
    <row r="54988" spans="1:2">
      <c r="A54988" s="1">
        <v>2080100642384</v>
      </c>
      <c r="B54988" t="s">
        <v>51890</v>
      </c>
    </row>
    <row r="54989" spans="1:2">
      <c r="A54989" s="1">
        <v>2080100642391</v>
      </c>
      <c r="B54989" t="s">
        <v>51891</v>
      </c>
    </row>
    <row r="54990" spans="1:2">
      <c r="A54990" s="1">
        <v>2080100642650</v>
      </c>
      <c r="B54990" t="s">
        <v>51892</v>
      </c>
    </row>
    <row r="54991" spans="1:2">
      <c r="A54991" s="1">
        <v>2080100642674</v>
      </c>
      <c r="B54991" t="s">
        <v>51892</v>
      </c>
    </row>
    <row r="54992" spans="1:2">
      <c r="A54992" s="1">
        <v>2080100643145</v>
      </c>
      <c r="B54992" t="s">
        <v>51893</v>
      </c>
    </row>
    <row r="54993" spans="1:2">
      <c r="A54993" s="1">
        <v>2080100643152</v>
      </c>
      <c r="B54993" t="s">
        <v>51894</v>
      </c>
    </row>
    <row r="54994" spans="1:2">
      <c r="A54994" s="1">
        <v>2080100643169</v>
      </c>
      <c r="B54994" t="s">
        <v>51895</v>
      </c>
    </row>
    <row r="54995" spans="1:2">
      <c r="A54995" s="1">
        <v>2080100643176</v>
      </c>
      <c r="B54995" t="s">
        <v>51896</v>
      </c>
    </row>
    <row r="54996" spans="1:2">
      <c r="A54996" s="1">
        <v>2080100643183</v>
      </c>
      <c r="B54996" t="s">
        <v>51897</v>
      </c>
    </row>
    <row r="54997" spans="1:2">
      <c r="A54997" s="1">
        <v>2080100643190</v>
      </c>
      <c r="B54997" t="s">
        <v>51898</v>
      </c>
    </row>
    <row r="54998" spans="1:2">
      <c r="A54998" s="1">
        <v>2080100643206</v>
      </c>
      <c r="B54998" t="s">
        <v>51899</v>
      </c>
    </row>
    <row r="54999" spans="1:2">
      <c r="A54999" s="1">
        <v>2080100643213</v>
      </c>
      <c r="B54999" t="s">
        <v>51900</v>
      </c>
    </row>
    <row r="55000" spans="1:2">
      <c r="A55000" s="1">
        <v>2080100643220</v>
      </c>
      <c r="B55000" t="s">
        <v>51901</v>
      </c>
    </row>
    <row r="55001" spans="1:2">
      <c r="A55001" s="1">
        <v>2080100643237</v>
      </c>
      <c r="B55001" t="s">
        <v>51902</v>
      </c>
    </row>
    <row r="55002" spans="1:2">
      <c r="A55002" s="1">
        <v>2080100643244</v>
      </c>
      <c r="B55002" t="s">
        <v>51903</v>
      </c>
    </row>
    <row r="55003" spans="1:2">
      <c r="A55003" s="1">
        <v>2080100643459</v>
      </c>
      <c r="B55003" t="s">
        <v>51904</v>
      </c>
    </row>
    <row r="55004" spans="1:2">
      <c r="A55004" s="1">
        <v>2080100643466</v>
      </c>
      <c r="B55004" t="s">
        <v>51905</v>
      </c>
    </row>
    <row r="55005" spans="1:2">
      <c r="A55005" s="1">
        <v>2080100643473</v>
      </c>
      <c r="B55005" t="s">
        <v>51906</v>
      </c>
    </row>
    <row r="55006" spans="1:2">
      <c r="A55006" s="1">
        <v>2080100643480</v>
      </c>
      <c r="B55006" t="s">
        <v>51907</v>
      </c>
    </row>
    <row r="55007" spans="1:2">
      <c r="A55007" s="1">
        <v>2080100643497</v>
      </c>
      <c r="B55007" t="s">
        <v>51908</v>
      </c>
    </row>
    <row r="55008" spans="1:2">
      <c r="A55008" s="1">
        <v>2080100643503</v>
      </c>
      <c r="B55008" t="s">
        <v>51909</v>
      </c>
    </row>
    <row r="55009" spans="1:2">
      <c r="A55009" s="1">
        <v>2080100643510</v>
      </c>
      <c r="B55009" t="s">
        <v>51910</v>
      </c>
    </row>
    <row r="55010" spans="1:2">
      <c r="A55010" s="1">
        <v>2080100643534</v>
      </c>
      <c r="B55010" t="s">
        <v>51911</v>
      </c>
    </row>
    <row r="55011" spans="1:2">
      <c r="A55011" s="1">
        <v>2080100643572</v>
      </c>
      <c r="B55011" t="s">
        <v>51912</v>
      </c>
    </row>
    <row r="55012" spans="1:2">
      <c r="A55012" s="1">
        <v>2080100643589</v>
      </c>
      <c r="B55012" t="s">
        <v>51913</v>
      </c>
    </row>
    <row r="55013" spans="1:2">
      <c r="A55013" s="1">
        <v>2080100643596</v>
      </c>
      <c r="B55013" t="s">
        <v>51914</v>
      </c>
    </row>
    <row r="55014" spans="1:2">
      <c r="A55014" s="1">
        <v>2080100643695</v>
      </c>
      <c r="B55014" t="s">
        <v>51915</v>
      </c>
    </row>
    <row r="55015" spans="1:2">
      <c r="A55015" s="1">
        <v>2080100643701</v>
      </c>
      <c r="B55015" t="s">
        <v>51916</v>
      </c>
    </row>
    <row r="55016" spans="1:2">
      <c r="A55016" s="1">
        <v>2080100643718</v>
      </c>
      <c r="B55016" t="s">
        <v>51917</v>
      </c>
    </row>
    <row r="55017" spans="1:2">
      <c r="A55017" s="1">
        <v>2080100643725</v>
      </c>
      <c r="B55017" t="s">
        <v>51918</v>
      </c>
    </row>
    <row r="55018" spans="1:2">
      <c r="A55018" s="1">
        <v>2080100643732</v>
      </c>
      <c r="B55018" t="s">
        <v>51919</v>
      </c>
    </row>
    <row r="55019" spans="1:2">
      <c r="A55019" s="1">
        <v>2080100643749</v>
      </c>
      <c r="B55019" t="s">
        <v>51920</v>
      </c>
    </row>
    <row r="55020" spans="1:2">
      <c r="A55020" s="1">
        <v>2080100643756</v>
      </c>
      <c r="B55020" t="s">
        <v>51921</v>
      </c>
    </row>
    <row r="55021" spans="1:2">
      <c r="A55021" s="1">
        <v>2080100643763</v>
      </c>
      <c r="B55021" t="s">
        <v>51922</v>
      </c>
    </row>
    <row r="55022" spans="1:2">
      <c r="A55022" s="1">
        <v>2080100643787</v>
      </c>
      <c r="B55022" t="s">
        <v>51923</v>
      </c>
    </row>
    <row r="55023" spans="1:2">
      <c r="A55023" s="1">
        <v>2080100643794</v>
      </c>
      <c r="B55023" t="s">
        <v>51924</v>
      </c>
    </row>
    <row r="55024" spans="1:2">
      <c r="A55024" s="1">
        <v>2080100643800</v>
      </c>
      <c r="B55024" t="s">
        <v>51925</v>
      </c>
    </row>
    <row r="55025" spans="1:2">
      <c r="A55025" s="1">
        <v>2080100643985</v>
      </c>
      <c r="B55025" t="s">
        <v>51926</v>
      </c>
    </row>
    <row r="55026" spans="1:2">
      <c r="A55026" s="1">
        <v>2080100643992</v>
      </c>
      <c r="B55026" t="s">
        <v>51927</v>
      </c>
    </row>
    <row r="55027" spans="1:2">
      <c r="A55027" s="1">
        <v>2080100644005</v>
      </c>
      <c r="B55027" t="s">
        <v>51928</v>
      </c>
    </row>
    <row r="55028" spans="1:2">
      <c r="A55028" s="1">
        <v>2080100644012</v>
      </c>
      <c r="B55028" t="s">
        <v>51929</v>
      </c>
    </row>
    <row r="55029" spans="1:2">
      <c r="A55029" s="1">
        <v>2080100644029</v>
      </c>
      <c r="B55029" t="s">
        <v>51930</v>
      </c>
    </row>
    <row r="55030" spans="1:2">
      <c r="A55030" s="1">
        <v>2080100644036</v>
      </c>
      <c r="B55030" t="s">
        <v>51931</v>
      </c>
    </row>
    <row r="55031" spans="1:2">
      <c r="A55031" s="1">
        <v>2080100644043</v>
      </c>
      <c r="B55031" t="s">
        <v>51932</v>
      </c>
    </row>
    <row r="55032" spans="1:2">
      <c r="A55032" s="1">
        <v>2080100644050</v>
      </c>
      <c r="B55032" t="s">
        <v>51933</v>
      </c>
    </row>
    <row r="55033" spans="1:2">
      <c r="A55033" s="1">
        <v>2080100644067</v>
      </c>
      <c r="B55033" t="s">
        <v>51934</v>
      </c>
    </row>
    <row r="55034" spans="1:2">
      <c r="A55034" s="1">
        <v>2080100644135</v>
      </c>
      <c r="B55034" t="s">
        <v>51935</v>
      </c>
    </row>
    <row r="55035" spans="1:2">
      <c r="A55035" s="1">
        <v>2080100644142</v>
      </c>
      <c r="B55035" t="s">
        <v>51936</v>
      </c>
    </row>
    <row r="55036" spans="1:2">
      <c r="A55036" s="1">
        <v>2080100644159</v>
      </c>
      <c r="B55036" t="s">
        <v>51937</v>
      </c>
    </row>
    <row r="55037" spans="1:2">
      <c r="A55037" s="1">
        <v>2080100644166</v>
      </c>
      <c r="B55037" t="s">
        <v>51938</v>
      </c>
    </row>
    <row r="55038" spans="1:2">
      <c r="A55038" s="1">
        <v>2080100644173</v>
      </c>
      <c r="B55038" t="s">
        <v>51939</v>
      </c>
    </row>
    <row r="55039" spans="1:2">
      <c r="A55039" s="1">
        <v>2080100644180</v>
      </c>
      <c r="B55039" t="s">
        <v>51940</v>
      </c>
    </row>
    <row r="55040" spans="1:2">
      <c r="A55040" s="1">
        <v>2080100644197</v>
      </c>
      <c r="B55040" t="s">
        <v>51941</v>
      </c>
    </row>
    <row r="55041" spans="1:2">
      <c r="A55041" s="1">
        <v>2080100644326</v>
      </c>
      <c r="B55041" t="s">
        <v>51942</v>
      </c>
    </row>
    <row r="55042" spans="1:2">
      <c r="A55042" s="1">
        <v>2080100644333</v>
      </c>
      <c r="B55042" t="s">
        <v>51943</v>
      </c>
    </row>
    <row r="55043" spans="1:2">
      <c r="A55043" s="1">
        <v>2080100644371</v>
      </c>
      <c r="B55043" t="s">
        <v>51944</v>
      </c>
    </row>
    <row r="55044" spans="1:2">
      <c r="A55044" s="1">
        <v>2080100644388</v>
      </c>
      <c r="B55044" t="s">
        <v>51945</v>
      </c>
    </row>
    <row r="55045" spans="1:2">
      <c r="A55045" s="1">
        <v>2080100644395</v>
      </c>
      <c r="B55045" t="s">
        <v>51946</v>
      </c>
    </row>
    <row r="55046" spans="1:2">
      <c r="A55046" s="1">
        <v>2080100644401</v>
      </c>
      <c r="B55046" t="s">
        <v>51947</v>
      </c>
    </row>
    <row r="55047" spans="1:2">
      <c r="A55047" s="1">
        <v>2080100644418</v>
      </c>
      <c r="B55047" t="s">
        <v>51948</v>
      </c>
    </row>
    <row r="55048" spans="1:2">
      <c r="A55048" s="1">
        <v>2080100644449</v>
      </c>
      <c r="B55048" t="s">
        <v>51949</v>
      </c>
    </row>
    <row r="55049" spans="1:2">
      <c r="A55049" s="1">
        <v>2080100644456</v>
      </c>
      <c r="B55049" t="s">
        <v>51950</v>
      </c>
    </row>
    <row r="55050" spans="1:2">
      <c r="A55050" s="1">
        <v>2080100644470</v>
      </c>
      <c r="B55050" t="s">
        <v>51951</v>
      </c>
    </row>
    <row r="55051" spans="1:2">
      <c r="A55051" s="1">
        <v>2080100644487</v>
      </c>
      <c r="B55051" t="s">
        <v>51952</v>
      </c>
    </row>
    <row r="55052" spans="1:2">
      <c r="A55052" s="1">
        <v>2080100644494</v>
      </c>
      <c r="B55052" t="s">
        <v>51953</v>
      </c>
    </row>
    <row r="55053" spans="1:2">
      <c r="A55053" s="1">
        <v>2080100644500</v>
      </c>
      <c r="B55053" t="s">
        <v>51954</v>
      </c>
    </row>
    <row r="55054" spans="1:2">
      <c r="A55054" s="1">
        <v>2080100644517</v>
      </c>
      <c r="B55054" t="s">
        <v>51955</v>
      </c>
    </row>
    <row r="55055" spans="1:2">
      <c r="A55055" s="1">
        <v>2080100644524</v>
      </c>
      <c r="B55055" t="s">
        <v>51956</v>
      </c>
    </row>
    <row r="55056" spans="1:2">
      <c r="A55056" s="1">
        <v>2080100644531</v>
      </c>
      <c r="B55056" t="s">
        <v>51957</v>
      </c>
    </row>
    <row r="55057" spans="1:2">
      <c r="A55057" s="1">
        <v>2080100644548</v>
      </c>
      <c r="B55057" t="s">
        <v>51958</v>
      </c>
    </row>
    <row r="55058" spans="1:2">
      <c r="A55058" s="1">
        <v>2080100644555</v>
      </c>
      <c r="B55058" t="s">
        <v>51959</v>
      </c>
    </row>
    <row r="55059" spans="1:2">
      <c r="A55059" s="1">
        <v>2080100644562</v>
      </c>
      <c r="B55059" t="s">
        <v>51960</v>
      </c>
    </row>
    <row r="55060" spans="1:2">
      <c r="A55060" s="1">
        <v>2080100644586</v>
      </c>
      <c r="B55060" t="s">
        <v>51961</v>
      </c>
    </row>
    <row r="55061" spans="1:2">
      <c r="A55061" s="1">
        <v>2080100644593</v>
      </c>
      <c r="B55061" t="s">
        <v>51962</v>
      </c>
    </row>
    <row r="55062" spans="1:2">
      <c r="A55062" s="1">
        <v>2080100644609</v>
      </c>
      <c r="B55062" t="s">
        <v>51963</v>
      </c>
    </row>
    <row r="55063" spans="1:2">
      <c r="A55063" s="1">
        <v>2080100644623</v>
      </c>
      <c r="B55063" t="s">
        <v>51964</v>
      </c>
    </row>
    <row r="55064" spans="1:2">
      <c r="A55064" s="1">
        <v>2080100644630</v>
      </c>
      <c r="B55064" t="s">
        <v>51965</v>
      </c>
    </row>
    <row r="55065" spans="1:2">
      <c r="A55065" s="1">
        <v>2080100644647</v>
      </c>
      <c r="B55065" t="s">
        <v>51966</v>
      </c>
    </row>
    <row r="55066" spans="1:2">
      <c r="A55066" s="1">
        <v>2080100644661</v>
      </c>
      <c r="B55066" t="s">
        <v>51967</v>
      </c>
    </row>
    <row r="55067" spans="1:2">
      <c r="A55067" s="1">
        <v>2080100644678</v>
      </c>
      <c r="B55067" t="s">
        <v>51968</v>
      </c>
    </row>
    <row r="55068" spans="1:2">
      <c r="A55068" s="1">
        <v>2080100644685</v>
      </c>
      <c r="B55068" t="s">
        <v>51969</v>
      </c>
    </row>
    <row r="55069" spans="1:2">
      <c r="A55069" s="1">
        <v>2080100644692</v>
      </c>
      <c r="B55069" t="s">
        <v>51970</v>
      </c>
    </row>
    <row r="55070" spans="1:2">
      <c r="A55070" s="1">
        <v>2080100644708</v>
      </c>
      <c r="B55070" t="s">
        <v>51971</v>
      </c>
    </row>
    <row r="55071" spans="1:2">
      <c r="A55071" s="1">
        <v>2080100644715</v>
      </c>
      <c r="B55071" t="s">
        <v>51972</v>
      </c>
    </row>
    <row r="55072" spans="1:2">
      <c r="A55072" s="1">
        <v>2080100644739</v>
      </c>
      <c r="B55072" t="s">
        <v>51973</v>
      </c>
    </row>
    <row r="55073" spans="1:2">
      <c r="A55073" s="1">
        <v>2080100644760</v>
      </c>
      <c r="B55073" t="s">
        <v>51974</v>
      </c>
    </row>
    <row r="55074" spans="1:2">
      <c r="A55074" s="1">
        <v>2080100644791</v>
      </c>
      <c r="B55074" t="s">
        <v>51975</v>
      </c>
    </row>
    <row r="55075" spans="1:2">
      <c r="A55075" s="1">
        <v>2080100645033</v>
      </c>
      <c r="B55075" t="s">
        <v>51976</v>
      </c>
    </row>
    <row r="55076" spans="1:2">
      <c r="A55076" s="1">
        <v>2080100645057</v>
      </c>
      <c r="B55076" t="s">
        <v>51977</v>
      </c>
    </row>
    <row r="55077" spans="1:2">
      <c r="A55077" s="1">
        <v>2080100645064</v>
      </c>
      <c r="B55077" t="s">
        <v>51978</v>
      </c>
    </row>
    <row r="55078" spans="1:2">
      <c r="A55078" s="1">
        <v>2080100645071</v>
      </c>
      <c r="B55078" t="s">
        <v>51979</v>
      </c>
    </row>
    <row r="55079" spans="1:2">
      <c r="A55079" s="1">
        <v>2080100645088</v>
      </c>
      <c r="B55079" t="s">
        <v>51980</v>
      </c>
    </row>
    <row r="55080" spans="1:2">
      <c r="A55080" s="1">
        <v>2080100645095</v>
      </c>
      <c r="B55080" t="s">
        <v>51981</v>
      </c>
    </row>
    <row r="55081" spans="1:2">
      <c r="A55081" s="1">
        <v>2080100645118</v>
      </c>
      <c r="B55081" t="s">
        <v>51982</v>
      </c>
    </row>
    <row r="55082" spans="1:2">
      <c r="A55082" s="1">
        <v>2080100645132</v>
      </c>
      <c r="B55082" t="s">
        <v>51983</v>
      </c>
    </row>
    <row r="55083" spans="1:2">
      <c r="A55083" s="1">
        <v>2080100645163</v>
      </c>
      <c r="B55083" t="s">
        <v>51984</v>
      </c>
    </row>
    <row r="55084" spans="1:2">
      <c r="A55084" s="1">
        <v>2080100645187</v>
      </c>
      <c r="B55084" t="s">
        <v>51985</v>
      </c>
    </row>
    <row r="55085" spans="1:2">
      <c r="A55085" s="1">
        <v>2080100645194</v>
      </c>
      <c r="B55085" t="s">
        <v>51986</v>
      </c>
    </row>
    <row r="55086" spans="1:2">
      <c r="A55086" s="1">
        <v>2080100645200</v>
      </c>
      <c r="B55086" t="s">
        <v>51987</v>
      </c>
    </row>
    <row r="55087" spans="1:2">
      <c r="A55087" s="1">
        <v>2080100645217</v>
      </c>
      <c r="B55087" t="s">
        <v>51988</v>
      </c>
    </row>
    <row r="55088" spans="1:2">
      <c r="A55088" s="1">
        <v>2080100645224</v>
      </c>
      <c r="B55088" t="s">
        <v>51989</v>
      </c>
    </row>
    <row r="55089" spans="1:2">
      <c r="A55089" s="1">
        <v>2080100645231</v>
      </c>
      <c r="B55089" t="s">
        <v>51990</v>
      </c>
    </row>
    <row r="55090" spans="1:2">
      <c r="A55090" s="1">
        <v>2080100645255</v>
      </c>
      <c r="B55090" t="s">
        <v>51991</v>
      </c>
    </row>
    <row r="55091" spans="1:2">
      <c r="A55091" s="1">
        <v>2080100645262</v>
      </c>
      <c r="B55091" t="s">
        <v>51992</v>
      </c>
    </row>
    <row r="55092" spans="1:2">
      <c r="A55092" s="1">
        <v>2080100645279</v>
      </c>
      <c r="B55092" t="s">
        <v>51993</v>
      </c>
    </row>
    <row r="55093" spans="1:2">
      <c r="A55093" s="1">
        <v>2080100645286</v>
      </c>
      <c r="B55093" t="s">
        <v>51994</v>
      </c>
    </row>
    <row r="55094" spans="1:2">
      <c r="A55094" s="1">
        <v>2080100645293</v>
      </c>
      <c r="B55094" t="s">
        <v>51995</v>
      </c>
    </row>
    <row r="55095" spans="1:2">
      <c r="A55095" s="1">
        <v>2080100645309</v>
      </c>
      <c r="B55095" t="s">
        <v>51996</v>
      </c>
    </row>
    <row r="55096" spans="1:2">
      <c r="A55096" s="1">
        <v>2080100645316</v>
      </c>
      <c r="B55096" t="s">
        <v>51997</v>
      </c>
    </row>
    <row r="55097" spans="1:2">
      <c r="A55097" s="1">
        <v>2080100645323</v>
      </c>
      <c r="B55097" t="s">
        <v>51998</v>
      </c>
    </row>
    <row r="55098" spans="1:2">
      <c r="A55098" s="1">
        <v>2080100645330</v>
      </c>
      <c r="B55098" t="s">
        <v>51999</v>
      </c>
    </row>
    <row r="55099" spans="1:2">
      <c r="A55099" s="1">
        <v>2080100645347</v>
      </c>
      <c r="B55099" t="s">
        <v>52000</v>
      </c>
    </row>
    <row r="55100" spans="1:2">
      <c r="A55100" s="1">
        <v>2080100645361</v>
      </c>
      <c r="B55100" t="s">
        <v>52001</v>
      </c>
    </row>
    <row r="55101" spans="1:2">
      <c r="A55101" s="1">
        <v>2080100645378</v>
      </c>
      <c r="B55101" t="s">
        <v>52002</v>
      </c>
    </row>
    <row r="55102" spans="1:2">
      <c r="A55102" s="1">
        <v>2080100645385</v>
      </c>
      <c r="B55102" t="s">
        <v>52003</v>
      </c>
    </row>
    <row r="55103" spans="1:2">
      <c r="A55103" s="1">
        <v>2080100645408</v>
      </c>
      <c r="B55103" t="s">
        <v>52004</v>
      </c>
    </row>
    <row r="55104" spans="1:2">
      <c r="A55104" s="1">
        <v>2080100645415</v>
      </c>
      <c r="B55104" t="s">
        <v>52005</v>
      </c>
    </row>
    <row r="55105" spans="1:2">
      <c r="A55105" s="1">
        <v>2080100645422</v>
      </c>
      <c r="B55105" t="s">
        <v>52006</v>
      </c>
    </row>
    <row r="55106" spans="1:2">
      <c r="A55106" s="1">
        <v>2080100645439</v>
      </c>
      <c r="B55106" t="s">
        <v>52007</v>
      </c>
    </row>
    <row r="55107" spans="1:2">
      <c r="A55107" s="1">
        <v>2080100645446</v>
      </c>
      <c r="B55107" t="s">
        <v>52008</v>
      </c>
    </row>
    <row r="55108" spans="1:2">
      <c r="A55108" s="1">
        <v>2080100645460</v>
      </c>
      <c r="B55108" t="s">
        <v>52009</v>
      </c>
    </row>
    <row r="55109" spans="1:2">
      <c r="A55109" s="1">
        <v>2080100645477</v>
      </c>
      <c r="B55109" t="s">
        <v>52010</v>
      </c>
    </row>
    <row r="55110" spans="1:2">
      <c r="A55110" s="1">
        <v>2080100645484</v>
      </c>
      <c r="B55110" t="s">
        <v>52011</v>
      </c>
    </row>
    <row r="55111" spans="1:2">
      <c r="A55111" s="1">
        <v>2080100645491</v>
      </c>
      <c r="B55111" t="s">
        <v>52012</v>
      </c>
    </row>
    <row r="55112" spans="1:2">
      <c r="A55112" s="1">
        <v>2080100645507</v>
      </c>
      <c r="B55112" t="s">
        <v>52013</v>
      </c>
    </row>
    <row r="55113" spans="1:2">
      <c r="A55113" s="1">
        <v>2080100645521</v>
      </c>
      <c r="B55113" t="s">
        <v>52014</v>
      </c>
    </row>
    <row r="55114" spans="1:2">
      <c r="A55114" s="1">
        <v>2080100645538</v>
      </c>
      <c r="B55114" t="s">
        <v>52015</v>
      </c>
    </row>
    <row r="55115" spans="1:2">
      <c r="A55115" s="1">
        <v>2080100645545</v>
      </c>
      <c r="B55115" t="s">
        <v>52016</v>
      </c>
    </row>
    <row r="55116" spans="1:2">
      <c r="A55116" s="1">
        <v>2080100645552</v>
      </c>
      <c r="B55116" t="s">
        <v>52017</v>
      </c>
    </row>
    <row r="55117" spans="1:2">
      <c r="A55117" s="1">
        <v>2080100645569</v>
      </c>
      <c r="B55117" t="s">
        <v>52018</v>
      </c>
    </row>
    <row r="55118" spans="1:2">
      <c r="A55118" s="1">
        <v>2080100645576</v>
      </c>
      <c r="B55118" t="s">
        <v>52019</v>
      </c>
    </row>
    <row r="55119" spans="1:2">
      <c r="A55119" s="1">
        <v>2080100646023</v>
      </c>
      <c r="B55119" t="s">
        <v>52020</v>
      </c>
    </row>
    <row r="55120" spans="1:2">
      <c r="A55120" s="1">
        <v>2080100646030</v>
      </c>
      <c r="B55120" t="s">
        <v>52021</v>
      </c>
    </row>
    <row r="55121" spans="1:2">
      <c r="A55121" s="1">
        <v>2080100646047</v>
      </c>
      <c r="B55121" t="s">
        <v>52022</v>
      </c>
    </row>
    <row r="55122" spans="1:2">
      <c r="A55122" s="1">
        <v>2080100646054</v>
      </c>
      <c r="B55122" t="s">
        <v>52023</v>
      </c>
    </row>
    <row r="55123" spans="1:2">
      <c r="A55123" s="1">
        <v>2080100646061</v>
      </c>
      <c r="B55123" t="s">
        <v>52024</v>
      </c>
    </row>
    <row r="55124" spans="1:2">
      <c r="A55124" s="1">
        <v>2080100646078</v>
      </c>
      <c r="B55124" t="s">
        <v>52025</v>
      </c>
    </row>
    <row r="55125" spans="1:2">
      <c r="A55125" s="1">
        <v>2080100646085</v>
      </c>
      <c r="B55125" t="s">
        <v>52026</v>
      </c>
    </row>
    <row r="55126" spans="1:2">
      <c r="A55126" s="1">
        <v>2080100646092</v>
      </c>
      <c r="B55126" t="s">
        <v>52027</v>
      </c>
    </row>
    <row r="55127" spans="1:2">
      <c r="A55127" s="1">
        <v>2080100646153</v>
      </c>
      <c r="B55127" t="s">
        <v>52028</v>
      </c>
    </row>
    <row r="55128" spans="1:2">
      <c r="A55128" s="1">
        <v>2080100646160</v>
      </c>
      <c r="B55128" t="s">
        <v>52029</v>
      </c>
    </row>
    <row r="55129" spans="1:2">
      <c r="A55129" s="1">
        <v>2080100646177</v>
      </c>
      <c r="B55129" t="s">
        <v>52030</v>
      </c>
    </row>
    <row r="55130" spans="1:2">
      <c r="A55130" s="1">
        <v>2080100646214</v>
      </c>
      <c r="B55130" t="s">
        <v>52031</v>
      </c>
    </row>
    <row r="55131" spans="1:2">
      <c r="A55131" s="1">
        <v>2080100646221</v>
      </c>
      <c r="B55131" t="s">
        <v>52032</v>
      </c>
    </row>
    <row r="55132" spans="1:2">
      <c r="A55132" s="1">
        <v>2080100646238</v>
      </c>
      <c r="B55132" t="s">
        <v>52033</v>
      </c>
    </row>
    <row r="55133" spans="1:2">
      <c r="A55133" s="1">
        <v>2080100646245</v>
      </c>
      <c r="B55133" t="s">
        <v>52034</v>
      </c>
    </row>
    <row r="55134" spans="1:2">
      <c r="A55134" s="1">
        <v>2080100646252</v>
      </c>
      <c r="B55134" t="s">
        <v>52035</v>
      </c>
    </row>
    <row r="55135" spans="1:2">
      <c r="A55135" s="1">
        <v>2080100646269</v>
      </c>
      <c r="B55135" t="s">
        <v>52036</v>
      </c>
    </row>
    <row r="55136" spans="1:2">
      <c r="A55136" s="1">
        <v>2080100646276</v>
      </c>
      <c r="B55136" t="s">
        <v>52037</v>
      </c>
    </row>
    <row r="55137" spans="1:2">
      <c r="A55137" s="1">
        <v>2080100646306</v>
      </c>
      <c r="B55137" t="s">
        <v>52038</v>
      </c>
    </row>
    <row r="55138" spans="1:2">
      <c r="A55138" s="1">
        <v>2080100646313</v>
      </c>
      <c r="B55138" t="s">
        <v>52039</v>
      </c>
    </row>
    <row r="55139" spans="1:2">
      <c r="A55139" s="1">
        <v>2080100646320</v>
      </c>
      <c r="B55139" t="s">
        <v>52040</v>
      </c>
    </row>
    <row r="55140" spans="1:2">
      <c r="A55140" s="1">
        <v>2080100646337</v>
      </c>
      <c r="B55140" t="s">
        <v>52041</v>
      </c>
    </row>
    <row r="55141" spans="1:2">
      <c r="A55141" s="1">
        <v>2080100646344</v>
      </c>
      <c r="B55141" t="s">
        <v>52042</v>
      </c>
    </row>
    <row r="55142" spans="1:2">
      <c r="A55142" s="1">
        <v>2080100646351</v>
      </c>
      <c r="B55142" t="s">
        <v>52043</v>
      </c>
    </row>
    <row r="55143" spans="1:2">
      <c r="A55143" s="1">
        <v>2080100646368</v>
      </c>
      <c r="B55143" t="s">
        <v>52044</v>
      </c>
    </row>
    <row r="55144" spans="1:2">
      <c r="A55144" s="1">
        <v>2080100646375</v>
      </c>
      <c r="B55144" t="s">
        <v>52045</v>
      </c>
    </row>
    <row r="55145" spans="1:2">
      <c r="A55145" s="1">
        <v>2080100646382</v>
      </c>
      <c r="B55145" t="s">
        <v>52046</v>
      </c>
    </row>
    <row r="55146" spans="1:2">
      <c r="A55146" s="1">
        <v>2080100646399</v>
      </c>
      <c r="B55146" t="s">
        <v>52047</v>
      </c>
    </row>
    <row r="55147" spans="1:2">
      <c r="A55147" s="1">
        <v>2080100646405</v>
      </c>
      <c r="B55147" t="s">
        <v>52048</v>
      </c>
    </row>
    <row r="55148" spans="1:2">
      <c r="A55148" s="1">
        <v>2080100646412</v>
      </c>
      <c r="B55148" t="s">
        <v>52049</v>
      </c>
    </row>
    <row r="55149" spans="1:2">
      <c r="A55149" s="1">
        <v>2080100646429</v>
      </c>
      <c r="B55149" t="s">
        <v>52050</v>
      </c>
    </row>
    <row r="55150" spans="1:2">
      <c r="A55150" s="1">
        <v>2080100646436</v>
      </c>
      <c r="B55150" t="s">
        <v>52051</v>
      </c>
    </row>
    <row r="55151" spans="1:2">
      <c r="A55151" s="1">
        <v>2080100646443</v>
      </c>
      <c r="B55151" t="s">
        <v>52052</v>
      </c>
    </row>
    <row r="55152" spans="1:2">
      <c r="A55152" s="1">
        <v>2080100646450</v>
      </c>
      <c r="B55152" t="s">
        <v>52053</v>
      </c>
    </row>
    <row r="55153" spans="1:2">
      <c r="A55153" s="1">
        <v>2080100646467</v>
      </c>
      <c r="B55153" t="s">
        <v>52054</v>
      </c>
    </row>
    <row r="55154" spans="1:2">
      <c r="A55154" s="1">
        <v>2080100646474</v>
      </c>
      <c r="B55154" t="s">
        <v>52055</v>
      </c>
    </row>
    <row r="55155" spans="1:2">
      <c r="A55155" s="1">
        <v>2080100646481</v>
      </c>
      <c r="B55155" t="s">
        <v>52056</v>
      </c>
    </row>
    <row r="55156" spans="1:2">
      <c r="A55156" s="1">
        <v>2080100646498</v>
      </c>
      <c r="B55156" t="s">
        <v>52057</v>
      </c>
    </row>
    <row r="55157" spans="1:2">
      <c r="A55157" s="1">
        <v>2080100646504</v>
      </c>
      <c r="B55157" t="s">
        <v>52058</v>
      </c>
    </row>
    <row r="55158" spans="1:2">
      <c r="A55158" s="1">
        <v>2080100646511</v>
      </c>
      <c r="B55158" t="s">
        <v>52059</v>
      </c>
    </row>
    <row r="55159" spans="1:2">
      <c r="A55159" s="1">
        <v>2080100646528</v>
      </c>
      <c r="B55159" t="s">
        <v>52060</v>
      </c>
    </row>
    <row r="55160" spans="1:2">
      <c r="A55160" s="1">
        <v>2080100646627</v>
      </c>
      <c r="B55160" t="s">
        <v>52061</v>
      </c>
    </row>
    <row r="55161" spans="1:2">
      <c r="A55161" s="1">
        <v>2080100646641</v>
      </c>
      <c r="B55161" t="s">
        <v>52062</v>
      </c>
    </row>
    <row r="55162" spans="1:2">
      <c r="A55162" s="1">
        <v>2080100646672</v>
      </c>
      <c r="B55162" t="s">
        <v>52063</v>
      </c>
    </row>
    <row r="55163" spans="1:2">
      <c r="A55163" s="1">
        <v>2080100646689</v>
      </c>
      <c r="B55163" t="s">
        <v>52064</v>
      </c>
    </row>
    <row r="55164" spans="1:2">
      <c r="A55164" s="1">
        <v>2080100646702</v>
      </c>
      <c r="B55164" t="s">
        <v>52065</v>
      </c>
    </row>
    <row r="55165" spans="1:2">
      <c r="A55165" s="1">
        <v>2080100646719</v>
      </c>
      <c r="B55165" t="s">
        <v>52066</v>
      </c>
    </row>
    <row r="55166" spans="1:2">
      <c r="A55166" s="1">
        <v>2080100646726</v>
      </c>
      <c r="B55166" t="s">
        <v>52067</v>
      </c>
    </row>
    <row r="55167" spans="1:2">
      <c r="A55167" s="1">
        <v>2080100646733</v>
      </c>
      <c r="B55167" t="s">
        <v>52068</v>
      </c>
    </row>
    <row r="55168" spans="1:2">
      <c r="A55168" s="1">
        <v>2080100646740</v>
      </c>
      <c r="B55168" t="s">
        <v>52069</v>
      </c>
    </row>
    <row r="55169" spans="1:2">
      <c r="A55169" s="1">
        <v>2080100646757</v>
      </c>
      <c r="B55169" t="s">
        <v>52070</v>
      </c>
    </row>
    <row r="55170" spans="1:2">
      <c r="A55170" s="1">
        <v>2080100646764</v>
      </c>
      <c r="B55170" t="s">
        <v>52071</v>
      </c>
    </row>
    <row r="55171" spans="1:2">
      <c r="A55171" s="1">
        <v>2080100646771</v>
      </c>
      <c r="B55171" t="s">
        <v>52072</v>
      </c>
    </row>
    <row r="55172" spans="1:2">
      <c r="A55172" s="1">
        <v>2080100646788</v>
      </c>
      <c r="B55172" t="s">
        <v>52073</v>
      </c>
    </row>
    <row r="55173" spans="1:2">
      <c r="A55173" s="1">
        <v>2080100646795</v>
      </c>
      <c r="B55173" t="s">
        <v>52074</v>
      </c>
    </row>
    <row r="55174" spans="1:2">
      <c r="A55174" s="1">
        <v>2080100646801</v>
      </c>
      <c r="B55174" t="s">
        <v>52075</v>
      </c>
    </row>
    <row r="55175" spans="1:2">
      <c r="A55175" s="1">
        <v>2080100646818</v>
      </c>
      <c r="B55175" t="s">
        <v>52076</v>
      </c>
    </row>
    <row r="55176" spans="1:2">
      <c r="A55176" s="1">
        <v>2080100646825</v>
      </c>
      <c r="B55176" t="s">
        <v>52077</v>
      </c>
    </row>
    <row r="55177" spans="1:2">
      <c r="A55177" s="1">
        <v>2080100646832</v>
      </c>
      <c r="B55177" t="s">
        <v>52078</v>
      </c>
    </row>
    <row r="55178" spans="1:2">
      <c r="A55178" s="1">
        <v>2080100646849</v>
      </c>
      <c r="B55178" t="s">
        <v>52079</v>
      </c>
    </row>
    <row r="55179" spans="1:2">
      <c r="A55179" s="1">
        <v>2080100646856</v>
      </c>
      <c r="B55179" t="s">
        <v>52080</v>
      </c>
    </row>
    <row r="55180" spans="1:2">
      <c r="A55180" s="1">
        <v>2080100646863</v>
      </c>
      <c r="B55180" t="s">
        <v>52081</v>
      </c>
    </row>
    <row r="55181" spans="1:2">
      <c r="A55181" s="1">
        <v>2080100646870</v>
      </c>
      <c r="B55181" t="s">
        <v>52082</v>
      </c>
    </row>
    <row r="55182" spans="1:2">
      <c r="A55182" s="1">
        <v>2080100646887</v>
      </c>
      <c r="B55182" t="s">
        <v>52083</v>
      </c>
    </row>
    <row r="55183" spans="1:2">
      <c r="A55183" s="1">
        <v>2080100646894</v>
      </c>
      <c r="B55183" t="s">
        <v>52084</v>
      </c>
    </row>
    <row r="55184" spans="1:2">
      <c r="A55184" s="1">
        <v>2080100646900</v>
      </c>
      <c r="B55184" t="s">
        <v>52085</v>
      </c>
    </row>
    <row r="55185" spans="1:2">
      <c r="A55185" s="1">
        <v>2080100646917</v>
      </c>
      <c r="B55185" t="s">
        <v>52086</v>
      </c>
    </row>
    <row r="55186" spans="1:2">
      <c r="A55186" s="1">
        <v>2080100646924</v>
      </c>
      <c r="B55186" t="s">
        <v>52087</v>
      </c>
    </row>
    <row r="55187" spans="1:2">
      <c r="A55187" s="1">
        <v>2080100646931</v>
      </c>
      <c r="B55187" t="s">
        <v>52088</v>
      </c>
    </row>
    <row r="55188" spans="1:2">
      <c r="A55188" s="1">
        <v>2080100646948</v>
      </c>
      <c r="B55188" t="s">
        <v>52089</v>
      </c>
    </row>
    <row r="55189" spans="1:2">
      <c r="A55189" s="1">
        <v>2080100646955</v>
      </c>
      <c r="B55189" t="s">
        <v>52090</v>
      </c>
    </row>
    <row r="55190" spans="1:2">
      <c r="A55190" s="1">
        <v>2080100646962</v>
      </c>
      <c r="B55190" t="s">
        <v>52091</v>
      </c>
    </row>
    <row r="55191" spans="1:2">
      <c r="A55191" s="1">
        <v>2080100646979</v>
      </c>
      <c r="B55191" t="s">
        <v>52092</v>
      </c>
    </row>
    <row r="55192" spans="1:2">
      <c r="A55192" s="1">
        <v>2080100646986</v>
      </c>
      <c r="B55192" t="s">
        <v>52093</v>
      </c>
    </row>
    <row r="55193" spans="1:2">
      <c r="A55193" s="1">
        <v>2080100646993</v>
      </c>
      <c r="B55193" t="s">
        <v>52094</v>
      </c>
    </row>
    <row r="55194" spans="1:2">
      <c r="A55194" s="1">
        <v>2080100647006</v>
      </c>
      <c r="B55194" t="s">
        <v>52095</v>
      </c>
    </row>
    <row r="55195" spans="1:2">
      <c r="A55195" s="1">
        <v>2080100647013</v>
      </c>
      <c r="B55195" t="s">
        <v>52096</v>
      </c>
    </row>
    <row r="55196" spans="1:2">
      <c r="A55196" s="1">
        <v>2080100647037</v>
      </c>
      <c r="B55196" t="s">
        <v>52097</v>
      </c>
    </row>
    <row r="55197" spans="1:2">
      <c r="A55197" s="1">
        <v>2080100647044</v>
      </c>
      <c r="B55197" t="s">
        <v>52098</v>
      </c>
    </row>
    <row r="55198" spans="1:2">
      <c r="A55198" s="1">
        <v>2080100647051</v>
      </c>
      <c r="B55198" t="s">
        <v>52099</v>
      </c>
    </row>
    <row r="55199" spans="1:2">
      <c r="A55199" s="1">
        <v>2080100647068</v>
      </c>
      <c r="B55199" t="s">
        <v>52100</v>
      </c>
    </row>
    <row r="55200" spans="1:2">
      <c r="A55200" s="1">
        <v>2080100647075</v>
      </c>
      <c r="B55200" t="s">
        <v>52101</v>
      </c>
    </row>
    <row r="55201" spans="1:2">
      <c r="A55201" s="1">
        <v>2080100647082</v>
      </c>
      <c r="B55201" t="s">
        <v>52102</v>
      </c>
    </row>
    <row r="55202" spans="1:2">
      <c r="A55202" s="1">
        <v>2080100647099</v>
      </c>
      <c r="B55202" t="s">
        <v>52103</v>
      </c>
    </row>
    <row r="55203" spans="1:2">
      <c r="A55203" s="1">
        <v>2080100647105</v>
      </c>
      <c r="B55203" t="s">
        <v>52104</v>
      </c>
    </row>
    <row r="55204" spans="1:2">
      <c r="A55204" s="1">
        <v>2080100647112</v>
      </c>
      <c r="B55204" t="s">
        <v>52105</v>
      </c>
    </row>
    <row r="55205" spans="1:2">
      <c r="A55205" s="1">
        <v>2080100647129</v>
      </c>
      <c r="B55205" t="s">
        <v>52106</v>
      </c>
    </row>
    <row r="55206" spans="1:2">
      <c r="A55206" s="1">
        <v>2080100647136</v>
      </c>
      <c r="B55206" t="s">
        <v>52107</v>
      </c>
    </row>
    <row r="55207" spans="1:2">
      <c r="A55207" s="1">
        <v>2080100647143</v>
      </c>
      <c r="B55207" t="s">
        <v>52108</v>
      </c>
    </row>
    <row r="55208" spans="1:2">
      <c r="A55208" s="1">
        <v>2080100647150</v>
      </c>
      <c r="B55208" t="s">
        <v>52109</v>
      </c>
    </row>
    <row r="55209" spans="1:2">
      <c r="A55209" s="1">
        <v>2080100647174</v>
      </c>
      <c r="B55209" t="s">
        <v>52110</v>
      </c>
    </row>
    <row r="55210" spans="1:2">
      <c r="A55210" s="1">
        <v>2080100647181</v>
      </c>
      <c r="B55210" t="s">
        <v>52111</v>
      </c>
    </row>
    <row r="55211" spans="1:2">
      <c r="A55211" s="1">
        <v>2080100647198</v>
      </c>
      <c r="B55211" t="s">
        <v>52112</v>
      </c>
    </row>
    <row r="55212" spans="1:2">
      <c r="A55212" s="1">
        <v>2080100647204</v>
      </c>
      <c r="B55212" t="s">
        <v>52113</v>
      </c>
    </row>
    <row r="55213" spans="1:2">
      <c r="A55213" s="1">
        <v>2080100647631</v>
      </c>
      <c r="B55213" t="s">
        <v>52114</v>
      </c>
    </row>
    <row r="55214" spans="1:2">
      <c r="A55214" s="1">
        <v>2080100647648</v>
      </c>
      <c r="B55214" t="s">
        <v>52115</v>
      </c>
    </row>
    <row r="55215" spans="1:2">
      <c r="A55215" s="1">
        <v>2080100647792</v>
      </c>
      <c r="B55215" t="s">
        <v>52116</v>
      </c>
    </row>
    <row r="55216" spans="1:2">
      <c r="A55216" s="1">
        <v>2080100647808</v>
      </c>
      <c r="B55216" t="s">
        <v>52117</v>
      </c>
    </row>
    <row r="55217" spans="1:2">
      <c r="A55217" s="1">
        <v>2080100647815</v>
      </c>
      <c r="B55217" t="s">
        <v>52118</v>
      </c>
    </row>
    <row r="55218" spans="1:2">
      <c r="A55218" s="1">
        <v>2080100647822</v>
      </c>
      <c r="B55218" t="s">
        <v>52119</v>
      </c>
    </row>
    <row r="55219" spans="1:2">
      <c r="A55219" s="1">
        <v>2080100647839</v>
      </c>
      <c r="B55219" t="s">
        <v>52120</v>
      </c>
    </row>
    <row r="55220" spans="1:2">
      <c r="A55220" s="1">
        <v>2080100647846</v>
      </c>
      <c r="B55220" t="s">
        <v>52121</v>
      </c>
    </row>
    <row r="55221" spans="1:2">
      <c r="A55221" s="1">
        <v>2080100648508</v>
      </c>
      <c r="B55221" t="s">
        <v>52122</v>
      </c>
    </row>
    <row r="55222" spans="1:2">
      <c r="A55222" s="1">
        <v>2080100648515</v>
      </c>
      <c r="B55222" t="s">
        <v>52123</v>
      </c>
    </row>
    <row r="55223" spans="1:2">
      <c r="A55223" s="1">
        <v>2080100648522</v>
      </c>
      <c r="B55223" t="s">
        <v>52124</v>
      </c>
    </row>
    <row r="55224" spans="1:2">
      <c r="A55224" s="1">
        <v>2080100648539</v>
      </c>
      <c r="B55224" t="s">
        <v>52125</v>
      </c>
    </row>
    <row r="55225" spans="1:2">
      <c r="A55225" s="1">
        <v>2080100648546</v>
      </c>
      <c r="B55225" t="s">
        <v>52126</v>
      </c>
    </row>
    <row r="55226" spans="1:2">
      <c r="A55226" s="1">
        <v>2080100648560</v>
      </c>
      <c r="B55226" t="s">
        <v>52127</v>
      </c>
    </row>
    <row r="55227" spans="1:2">
      <c r="A55227" s="1">
        <v>2080100648577</v>
      </c>
      <c r="B55227" t="s">
        <v>52128</v>
      </c>
    </row>
    <row r="55228" spans="1:2">
      <c r="A55228" s="1">
        <v>2080100648584</v>
      </c>
      <c r="B55228" t="s">
        <v>52129</v>
      </c>
    </row>
    <row r="55229" spans="1:2">
      <c r="A55229" s="1">
        <v>2080100648591</v>
      </c>
      <c r="B55229" t="s">
        <v>52130</v>
      </c>
    </row>
    <row r="55230" spans="1:2">
      <c r="A55230" s="1">
        <v>2080100648607</v>
      </c>
      <c r="B55230" t="s">
        <v>52131</v>
      </c>
    </row>
    <row r="55231" spans="1:2">
      <c r="A55231" s="1">
        <v>2080100648614</v>
      </c>
      <c r="B55231" t="s">
        <v>52132</v>
      </c>
    </row>
    <row r="55232" spans="1:2">
      <c r="A55232" s="1">
        <v>2080100648621</v>
      </c>
      <c r="B55232" t="s">
        <v>52133</v>
      </c>
    </row>
    <row r="55233" spans="1:2">
      <c r="A55233" s="1">
        <v>2080100648638</v>
      </c>
      <c r="B55233" t="s">
        <v>52134</v>
      </c>
    </row>
    <row r="55234" spans="1:2">
      <c r="A55234" s="1">
        <v>2080100648652</v>
      </c>
      <c r="B55234" t="s">
        <v>52135</v>
      </c>
    </row>
    <row r="55235" spans="1:2">
      <c r="A55235" s="1">
        <v>2080100648669</v>
      </c>
      <c r="B55235" t="s">
        <v>52136</v>
      </c>
    </row>
    <row r="55236" spans="1:2">
      <c r="A55236" s="1">
        <v>2080100648676</v>
      </c>
      <c r="B55236" t="s">
        <v>52137</v>
      </c>
    </row>
    <row r="55237" spans="1:2">
      <c r="A55237" s="1">
        <v>2080100648683</v>
      </c>
      <c r="B55237" t="s">
        <v>52138</v>
      </c>
    </row>
    <row r="55238" spans="1:2">
      <c r="A55238" s="1">
        <v>2080100648690</v>
      </c>
      <c r="B55238" t="s">
        <v>52139</v>
      </c>
    </row>
    <row r="55239" spans="1:2">
      <c r="A55239" s="1">
        <v>2080100648706</v>
      </c>
      <c r="B55239" t="s">
        <v>52140</v>
      </c>
    </row>
    <row r="55240" spans="1:2">
      <c r="A55240" s="1">
        <v>2080100648713</v>
      </c>
      <c r="B55240" t="s">
        <v>52141</v>
      </c>
    </row>
    <row r="55241" spans="1:2">
      <c r="A55241" s="1">
        <v>2080100648720</v>
      </c>
      <c r="B55241" t="s">
        <v>52142</v>
      </c>
    </row>
    <row r="55242" spans="1:2">
      <c r="A55242" s="1">
        <v>2080100648737</v>
      </c>
      <c r="B55242" t="s">
        <v>52143</v>
      </c>
    </row>
    <row r="55243" spans="1:2">
      <c r="A55243" s="1">
        <v>2080100648744</v>
      </c>
      <c r="B55243" t="s">
        <v>52144</v>
      </c>
    </row>
    <row r="55244" spans="1:2">
      <c r="A55244" s="1">
        <v>2080100648751</v>
      </c>
      <c r="B55244" t="s">
        <v>52145</v>
      </c>
    </row>
    <row r="55245" spans="1:2">
      <c r="A55245" s="1">
        <v>2080100648768</v>
      </c>
      <c r="B55245" t="s">
        <v>52146</v>
      </c>
    </row>
    <row r="55246" spans="1:2">
      <c r="A55246" s="1">
        <v>2080100648775</v>
      </c>
      <c r="B55246" t="s">
        <v>52147</v>
      </c>
    </row>
    <row r="55247" spans="1:2">
      <c r="A55247" s="1">
        <v>2080100648782</v>
      </c>
      <c r="B55247" t="s">
        <v>52148</v>
      </c>
    </row>
    <row r="55248" spans="1:2">
      <c r="A55248" s="1">
        <v>2080100648799</v>
      </c>
      <c r="B55248" t="s">
        <v>52149</v>
      </c>
    </row>
    <row r="55249" spans="1:2">
      <c r="A55249" s="1">
        <v>2080100648805</v>
      </c>
      <c r="B55249" t="s">
        <v>52150</v>
      </c>
    </row>
    <row r="55250" spans="1:2">
      <c r="A55250" s="1">
        <v>2080100649062</v>
      </c>
      <c r="B55250" t="s">
        <v>52151</v>
      </c>
    </row>
    <row r="55251" spans="1:2">
      <c r="A55251" s="1">
        <v>2080100649116</v>
      </c>
      <c r="B55251" t="s">
        <v>52152</v>
      </c>
    </row>
    <row r="55252" spans="1:2">
      <c r="A55252" s="1">
        <v>2080100649505</v>
      </c>
      <c r="B55252" t="s">
        <v>52153</v>
      </c>
    </row>
    <row r="55253" spans="1:2">
      <c r="A55253" s="1">
        <v>2080100649710</v>
      </c>
      <c r="B55253" t="s">
        <v>52154</v>
      </c>
    </row>
    <row r="55254" spans="1:2">
      <c r="A55254" s="1">
        <v>2080100649956</v>
      </c>
      <c r="B55254" t="s">
        <v>52155</v>
      </c>
    </row>
    <row r="55255" spans="1:2">
      <c r="A55255" s="1">
        <v>2080100649963</v>
      </c>
      <c r="B55255" t="s">
        <v>52156</v>
      </c>
    </row>
    <row r="55256" spans="1:2">
      <c r="A55256" s="1">
        <v>2080100650037</v>
      </c>
      <c r="B55256" t="s">
        <v>52157</v>
      </c>
    </row>
    <row r="55257" spans="1:2">
      <c r="A55257" s="1">
        <v>2080100650051</v>
      </c>
      <c r="B55257" t="s">
        <v>52158</v>
      </c>
    </row>
    <row r="55258" spans="1:2">
      <c r="A55258" s="1">
        <v>2080100650075</v>
      </c>
      <c r="B55258" t="s">
        <v>52159</v>
      </c>
    </row>
    <row r="55259" spans="1:2">
      <c r="A55259" s="1">
        <v>2080100650099</v>
      </c>
      <c r="B55259" t="s">
        <v>52160</v>
      </c>
    </row>
    <row r="55260" spans="1:2">
      <c r="A55260" s="1">
        <v>2080100650112</v>
      </c>
      <c r="B55260" t="s">
        <v>52161</v>
      </c>
    </row>
    <row r="55261" spans="1:2">
      <c r="A55261" s="1">
        <v>2080100650129</v>
      </c>
      <c r="B55261" t="s">
        <v>52162</v>
      </c>
    </row>
    <row r="55262" spans="1:2">
      <c r="A55262" s="1">
        <v>2080100650440</v>
      </c>
      <c r="B55262" t="s">
        <v>52163</v>
      </c>
    </row>
    <row r="55263" spans="1:2">
      <c r="A55263" s="1">
        <v>2080100650471</v>
      </c>
      <c r="B55263" t="s">
        <v>52164</v>
      </c>
    </row>
    <row r="55264" spans="1:2">
      <c r="A55264" s="1">
        <v>2080100650488</v>
      </c>
      <c r="B55264" t="s">
        <v>52165</v>
      </c>
    </row>
    <row r="55265" spans="1:2">
      <c r="A55265" s="1">
        <v>2080100650563</v>
      </c>
      <c r="B55265" t="s">
        <v>52166</v>
      </c>
    </row>
    <row r="55266" spans="1:2">
      <c r="A55266" s="1">
        <v>2080100650624</v>
      </c>
      <c r="B55266" t="s">
        <v>52167</v>
      </c>
    </row>
    <row r="55267" spans="1:2">
      <c r="A55267" s="1">
        <v>2080100650648</v>
      </c>
      <c r="B55267" t="s">
        <v>52168</v>
      </c>
    </row>
    <row r="55268" spans="1:2">
      <c r="A55268" s="1">
        <v>2080100650655</v>
      </c>
      <c r="B55268" t="s">
        <v>52169</v>
      </c>
    </row>
    <row r="55269" spans="1:2">
      <c r="A55269" s="1">
        <v>2080100650662</v>
      </c>
      <c r="B55269" t="s">
        <v>52170</v>
      </c>
    </row>
    <row r="55270" spans="1:2">
      <c r="A55270" s="1">
        <v>2080100650679</v>
      </c>
      <c r="B55270" t="s">
        <v>52171</v>
      </c>
    </row>
    <row r="55271" spans="1:2">
      <c r="A55271" s="1">
        <v>2080100650686</v>
      </c>
      <c r="B55271" t="s">
        <v>52172</v>
      </c>
    </row>
    <row r="55272" spans="1:2">
      <c r="A55272" s="1">
        <v>2080100650716</v>
      </c>
      <c r="B55272" t="s">
        <v>52173</v>
      </c>
    </row>
    <row r="55273" spans="1:2">
      <c r="A55273" s="1">
        <v>2080100650723</v>
      </c>
      <c r="B55273" t="s">
        <v>52174</v>
      </c>
    </row>
    <row r="55274" spans="1:2">
      <c r="A55274" s="1">
        <v>2080100650808</v>
      </c>
      <c r="B55274" t="s">
        <v>52175</v>
      </c>
    </row>
    <row r="55275" spans="1:2">
      <c r="A55275" s="1">
        <v>2080100650815</v>
      </c>
      <c r="B55275" t="s">
        <v>52176</v>
      </c>
    </row>
    <row r="55276" spans="1:2">
      <c r="A55276" s="1">
        <v>2080100650822</v>
      </c>
      <c r="B55276" t="s">
        <v>52177</v>
      </c>
    </row>
    <row r="55277" spans="1:2">
      <c r="A55277" s="1">
        <v>2080100650839</v>
      </c>
      <c r="B55277" t="s">
        <v>52178</v>
      </c>
    </row>
    <row r="55278" spans="1:2">
      <c r="A55278" s="1">
        <v>2080100650846</v>
      </c>
      <c r="B55278" t="s">
        <v>52179</v>
      </c>
    </row>
    <row r="55279" spans="1:2">
      <c r="A55279" s="1">
        <v>2080100650853</v>
      </c>
      <c r="B55279" t="s">
        <v>52180</v>
      </c>
    </row>
    <row r="55280" spans="1:2">
      <c r="A55280" s="1">
        <v>2080100650860</v>
      </c>
      <c r="B55280" t="s">
        <v>52181</v>
      </c>
    </row>
    <row r="55281" spans="1:2">
      <c r="A55281" s="1">
        <v>2080100650877</v>
      </c>
      <c r="B55281" t="s">
        <v>52182</v>
      </c>
    </row>
    <row r="55282" spans="1:2">
      <c r="A55282" s="1">
        <v>2080100650884</v>
      </c>
      <c r="B55282" t="s">
        <v>52183</v>
      </c>
    </row>
    <row r="55283" spans="1:2">
      <c r="A55283" s="1">
        <v>2080100650891</v>
      </c>
      <c r="B55283" t="s">
        <v>52184</v>
      </c>
    </row>
    <row r="55284" spans="1:2">
      <c r="A55284" s="1">
        <v>2080100650907</v>
      </c>
      <c r="B55284" t="s">
        <v>52185</v>
      </c>
    </row>
    <row r="55285" spans="1:2">
      <c r="A55285" s="1">
        <v>2080100650914</v>
      </c>
      <c r="B55285" t="s">
        <v>52186</v>
      </c>
    </row>
    <row r="55286" spans="1:2">
      <c r="A55286" s="1">
        <v>2080100650921</v>
      </c>
      <c r="B55286" t="s">
        <v>52187</v>
      </c>
    </row>
    <row r="55287" spans="1:2">
      <c r="A55287" s="1">
        <v>2080100650938</v>
      </c>
      <c r="B55287" t="s">
        <v>52188</v>
      </c>
    </row>
    <row r="55288" spans="1:2">
      <c r="A55288" s="1">
        <v>2080100650945</v>
      </c>
      <c r="B55288" t="s">
        <v>52189</v>
      </c>
    </row>
    <row r="55289" spans="1:2">
      <c r="A55289" s="1">
        <v>2080100650952</v>
      </c>
      <c r="B55289" t="s">
        <v>52190</v>
      </c>
    </row>
    <row r="55290" spans="1:2">
      <c r="A55290" s="1">
        <v>2080100650969</v>
      </c>
      <c r="B55290" t="s">
        <v>52191</v>
      </c>
    </row>
    <row r="55291" spans="1:2">
      <c r="A55291" s="1">
        <v>2080100650976</v>
      </c>
      <c r="B55291" t="s">
        <v>52192</v>
      </c>
    </row>
    <row r="55292" spans="1:2">
      <c r="A55292" s="1">
        <v>2080100650983</v>
      </c>
      <c r="B55292" t="s">
        <v>52193</v>
      </c>
    </row>
    <row r="55293" spans="1:2">
      <c r="A55293" s="1">
        <v>2080100650990</v>
      </c>
      <c r="B55293" t="s">
        <v>52194</v>
      </c>
    </row>
    <row r="55294" spans="1:2">
      <c r="A55294" s="1">
        <v>2080100651003</v>
      </c>
      <c r="B55294" t="s">
        <v>52195</v>
      </c>
    </row>
    <row r="55295" spans="1:2">
      <c r="A55295" s="1">
        <v>2080100651010</v>
      </c>
      <c r="B55295" t="s">
        <v>52196</v>
      </c>
    </row>
    <row r="55296" spans="1:2">
      <c r="A55296" s="1">
        <v>2080100651027</v>
      </c>
      <c r="B55296" t="s">
        <v>52197</v>
      </c>
    </row>
    <row r="55297" spans="1:2">
      <c r="A55297" s="1">
        <v>2080100651034</v>
      </c>
      <c r="B55297" t="s">
        <v>52198</v>
      </c>
    </row>
    <row r="55298" spans="1:2">
      <c r="A55298" s="1">
        <v>2080100651041</v>
      </c>
      <c r="B55298" t="s">
        <v>52199</v>
      </c>
    </row>
    <row r="55299" spans="1:2">
      <c r="A55299" s="1">
        <v>2080100651119</v>
      </c>
      <c r="B55299" t="s">
        <v>52200</v>
      </c>
    </row>
    <row r="55300" spans="1:2">
      <c r="A55300" s="1">
        <v>2080100651126</v>
      </c>
      <c r="B55300" t="s">
        <v>52201</v>
      </c>
    </row>
    <row r="55301" spans="1:2">
      <c r="A55301" s="1">
        <v>2080100651188</v>
      </c>
      <c r="B55301" t="s">
        <v>52202</v>
      </c>
    </row>
    <row r="55302" spans="1:2">
      <c r="A55302" s="1">
        <v>2080100651201</v>
      </c>
      <c r="B55302" t="s">
        <v>52203</v>
      </c>
    </row>
    <row r="55303" spans="1:2">
      <c r="A55303" s="1">
        <v>2080100651225</v>
      </c>
      <c r="B55303" t="s">
        <v>52204</v>
      </c>
    </row>
    <row r="55304" spans="1:2">
      <c r="A55304" s="1">
        <v>2080100651232</v>
      </c>
      <c r="B55304" t="s">
        <v>52205</v>
      </c>
    </row>
    <row r="55305" spans="1:2">
      <c r="A55305" s="1">
        <v>2080100652130</v>
      </c>
      <c r="B55305" t="s">
        <v>52206</v>
      </c>
    </row>
    <row r="55306" spans="1:2">
      <c r="A55306" s="1">
        <v>2080100652161</v>
      </c>
      <c r="B55306" t="s">
        <v>52207</v>
      </c>
    </row>
    <row r="55307" spans="1:2">
      <c r="A55307" s="1">
        <v>2080100652185</v>
      </c>
      <c r="B55307" t="s">
        <v>52208</v>
      </c>
    </row>
    <row r="55308" spans="1:2">
      <c r="A55308" s="1">
        <v>2080100652192</v>
      </c>
      <c r="B55308" t="s">
        <v>52209</v>
      </c>
    </row>
    <row r="55309" spans="1:2">
      <c r="A55309" s="1">
        <v>2080100653137</v>
      </c>
      <c r="B55309" t="s">
        <v>52210</v>
      </c>
    </row>
    <row r="55310" spans="1:2">
      <c r="A55310" s="1">
        <v>2080100653144</v>
      </c>
      <c r="B55310" t="s">
        <v>52211</v>
      </c>
    </row>
    <row r="55311" spans="1:2">
      <c r="A55311" s="1">
        <v>2080100653151</v>
      </c>
      <c r="B55311" t="s">
        <v>52212</v>
      </c>
    </row>
    <row r="55312" spans="1:2">
      <c r="A55312" s="1">
        <v>2080100653168</v>
      </c>
      <c r="B55312" t="s">
        <v>52213</v>
      </c>
    </row>
    <row r="55313" spans="1:2">
      <c r="A55313" s="1">
        <v>2080100653175</v>
      </c>
      <c r="B55313" t="s">
        <v>52214</v>
      </c>
    </row>
    <row r="55314" spans="1:2">
      <c r="A55314" s="1">
        <v>2080100653182</v>
      </c>
      <c r="B55314" t="s">
        <v>52215</v>
      </c>
    </row>
    <row r="55315" spans="1:2">
      <c r="A55315" s="1">
        <v>2080100653199</v>
      </c>
      <c r="B55315" t="s">
        <v>52216</v>
      </c>
    </row>
    <row r="55316" spans="1:2">
      <c r="A55316" s="1">
        <v>2080100653205</v>
      </c>
      <c r="B55316" t="s">
        <v>52217</v>
      </c>
    </row>
    <row r="55317" spans="1:2">
      <c r="A55317" s="1">
        <v>2080100653212</v>
      </c>
      <c r="B55317" t="s">
        <v>52218</v>
      </c>
    </row>
    <row r="55318" spans="1:2">
      <c r="A55318" s="1">
        <v>2080100653229</v>
      </c>
      <c r="B55318" t="s">
        <v>52219</v>
      </c>
    </row>
    <row r="55319" spans="1:2">
      <c r="A55319" s="1">
        <v>2080100653236</v>
      </c>
      <c r="B55319" t="s">
        <v>52220</v>
      </c>
    </row>
    <row r="55320" spans="1:2">
      <c r="A55320" s="1">
        <v>2080100653243</v>
      </c>
      <c r="B55320" t="s">
        <v>52221</v>
      </c>
    </row>
    <row r="55321" spans="1:2">
      <c r="A55321" s="1">
        <v>2080100653250</v>
      </c>
      <c r="B55321" t="s">
        <v>52222</v>
      </c>
    </row>
    <row r="55322" spans="1:2">
      <c r="A55322" s="1">
        <v>2080100653267</v>
      </c>
      <c r="B55322" t="s">
        <v>52223</v>
      </c>
    </row>
    <row r="55323" spans="1:2">
      <c r="A55323" s="1">
        <v>2080100653274</v>
      </c>
      <c r="B55323" t="s">
        <v>52224</v>
      </c>
    </row>
    <row r="55324" spans="1:2">
      <c r="A55324" s="1">
        <v>2080100653281</v>
      </c>
      <c r="B55324" t="s">
        <v>52225</v>
      </c>
    </row>
    <row r="55325" spans="1:2">
      <c r="A55325" s="1">
        <v>2080100653298</v>
      </c>
      <c r="B55325" t="s">
        <v>52226</v>
      </c>
    </row>
    <row r="55326" spans="1:2">
      <c r="A55326" s="1">
        <v>2080100653304</v>
      </c>
      <c r="B55326" t="s">
        <v>52227</v>
      </c>
    </row>
    <row r="55327" spans="1:2">
      <c r="A55327" s="1">
        <v>2080100653311</v>
      </c>
      <c r="B55327" t="s">
        <v>52228</v>
      </c>
    </row>
    <row r="55328" spans="1:2">
      <c r="A55328" s="1">
        <v>2080100653328</v>
      </c>
      <c r="B55328" t="s">
        <v>52229</v>
      </c>
    </row>
    <row r="55329" spans="1:2">
      <c r="A55329" s="1">
        <v>2080100653335</v>
      </c>
      <c r="B55329" t="s">
        <v>52230</v>
      </c>
    </row>
    <row r="55330" spans="1:2">
      <c r="A55330" s="1">
        <v>2080100653342</v>
      </c>
      <c r="B55330" t="s">
        <v>52231</v>
      </c>
    </row>
    <row r="55331" spans="1:2">
      <c r="A55331" s="1">
        <v>2080100653359</v>
      </c>
      <c r="B55331" t="s">
        <v>52232</v>
      </c>
    </row>
    <row r="55332" spans="1:2">
      <c r="A55332" s="1">
        <v>2080100653366</v>
      </c>
      <c r="B55332" t="s">
        <v>52233</v>
      </c>
    </row>
    <row r="55333" spans="1:2">
      <c r="A55333" s="1">
        <v>2080100653380</v>
      </c>
      <c r="B55333" t="s">
        <v>52234</v>
      </c>
    </row>
    <row r="55334" spans="1:2">
      <c r="A55334" s="1">
        <v>2080100653397</v>
      </c>
      <c r="B55334" t="s">
        <v>52235</v>
      </c>
    </row>
    <row r="55335" spans="1:2">
      <c r="A55335" s="1">
        <v>2080100653656</v>
      </c>
      <c r="B55335" t="s">
        <v>52236</v>
      </c>
    </row>
    <row r="55336" spans="1:2">
      <c r="A55336" s="1">
        <v>2080100653663</v>
      </c>
      <c r="B55336" t="s">
        <v>52237</v>
      </c>
    </row>
    <row r="55337" spans="1:2">
      <c r="A55337" s="1">
        <v>2080100653823</v>
      </c>
      <c r="B55337" t="s">
        <v>52238</v>
      </c>
    </row>
    <row r="55338" spans="1:2">
      <c r="A55338" s="1">
        <v>2080100653830</v>
      </c>
      <c r="B55338" t="s">
        <v>52239</v>
      </c>
    </row>
    <row r="55339" spans="1:2">
      <c r="A55339" s="1">
        <v>2080100653915</v>
      </c>
      <c r="B55339" t="s">
        <v>52240</v>
      </c>
    </row>
    <row r="55340" spans="1:2">
      <c r="A55340" s="1">
        <v>2080100653922</v>
      </c>
      <c r="B55340" t="s">
        <v>52241</v>
      </c>
    </row>
    <row r="55341" spans="1:2">
      <c r="A55341" s="1">
        <v>2080100653939</v>
      </c>
      <c r="B55341" t="s">
        <v>52242</v>
      </c>
    </row>
    <row r="55342" spans="1:2">
      <c r="A55342" s="1">
        <v>2080100653946</v>
      </c>
      <c r="B55342" t="s">
        <v>52243</v>
      </c>
    </row>
    <row r="55343" spans="1:2">
      <c r="A55343" s="1">
        <v>2080100653953</v>
      </c>
      <c r="B55343" t="s">
        <v>52244</v>
      </c>
    </row>
    <row r="55344" spans="1:2">
      <c r="A55344" s="1">
        <v>2080100653960</v>
      </c>
      <c r="B55344" t="s">
        <v>52245</v>
      </c>
    </row>
    <row r="55345" spans="1:2">
      <c r="A55345" s="1">
        <v>2080100653977</v>
      </c>
      <c r="B55345" t="s">
        <v>52246</v>
      </c>
    </row>
    <row r="55346" spans="1:2">
      <c r="A55346" s="1">
        <v>2080100654103</v>
      </c>
      <c r="B55346" t="s">
        <v>52247</v>
      </c>
    </row>
    <row r="55347" spans="1:2">
      <c r="A55347" s="1">
        <v>2080100654110</v>
      </c>
      <c r="B55347" t="s">
        <v>52248</v>
      </c>
    </row>
    <row r="55348" spans="1:2">
      <c r="A55348" s="1">
        <v>2080100654127</v>
      </c>
      <c r="B55348" t="s">
        <v>52249</v>
      </c>
    </row>
    <row r="55349" spans="1:2">
      <c r="A55349" s="1">
        <v>2080100654141</v>
      </c>
      <c r="B55349" t="s">
        <v>52250</v>
      </c>
    </row>
    <row r="55350" spans="1:2">
      <c r="A55350" s="1">
        <v>2080100654158</v>
      </c>
      <c r="B55350" t="s">
        <v>52251</v>
      </c>
    </row>
    <row r="55351" spans="1:2">
      <c r="A55351" s="1">
        <v>2080100654165</v>
      </c>
      <c r="B55351" t="s">
        <v>52252</v>
      </c>
    </row>
    <row r="55352" spans="1:2">
      <c r="A55352" s="1">
        <v>2080100654318</v>
      </c>
      <c r="B55352" t="s">
        <v>52253</v>
      </c>
    </row>
    <row r="55353" spans="1:2">
      <c r="A55353" s="1">
        <v>2080100655476</v>
      </c>
      <c r="B55353" t="s">
        <v>52254</v>
      </c>
    </row>
    <row r="55354" spans="1:2">
      <c r="A55354" s="1">
        <v>2080100655483</v>
      </c>
      <c r="B55354" t="s">
        <v>52255</v>
      </c>
    </row>
    <row r="55355" spans="1:2">
      <c r="A55355" s="1">
        <v>2080100655490</v>
      </c>
      <c r="B55355" t="s">
        <v>52256</v>
      </c>
    </row>
    <row r="55356" spans="1:2">
      <c r="A55356" s="1">
        <v>2080100655506</v>
      </c>
      <c r="B55356" t="s">
        <v>52257</v>
      </c>
    </row>
    <row r="55357" spans="1:2">
      <c r="A55357" s="1">
        <v>2080100655513</v>
      </c>
      <c r="B55357" t="s">
        <v>52258</v>
      </c>
    </row>
    <row r="55358" spans="1:2">
      <c r="A55358" s="1">
        <v>2080100655520</v>
      </c>
      <c r="B55358" t="s">
        <v>52259</v>
      </c>
    </row>
    <row r="55359" spans="1:2">
      <c r="A55359" s="1">
        <v>2080100655537</v>
      </c>
      <c r="B55359" t="s">
        <v>52260</v>
      </c>
    </row>
    <row r="55360" spans="1:2">
      <c r="A55360" s="1">
        <v>2080100655544</v>
      </c>
      <c r="B55360" t="s">
        <v>52261</v>
      </c>
    </row>
    <row r="55361" spans="1:2">
      <c r="A55361" s="1">
        <v>2080100655551</v>
      </c>
      <c r="B55361" t="s">
        <v>52262</v>
      </c>
    </row>
    <row r="55362" spans="1:2">
      <c r="A55362" s="1">
        <v>2080100655568</v>
      </c>
      <c r="B55362" t="s">
        <v>52263</v>
      </c>
    </row>
    <row r="55363" spans="1:2">
      <c r="A55363" s="1">
        <v>2080100655575</v>
      </c>
      <c r="B55363" t="s">
        <v>52264</v>
      </c>
    </row>
    <row r="55364" spans="1:2">
      <c r="A55364" s="1">
        <v>2080100655582</v>
      </c>
      <c r="B55364" t="s">
        <v>52265</v>
      </c>
    </row>
    <row r="55365" spans="1:2">
      <c r="A55365" s="1">
        <v>2080100655599</v>
      </c>
      <c r="B55365" t="s">
        <v>52266</v>
      </c>
    </row>
    <row r="55366" spans="1:2">
      <c r="A55366" s="1">
        <v>2080100655605</v>
      </c>
      <c r="B55366" t="s">
        <v>52267</v>
      </c>
    </row>
    <row r="55367" spans="1:2">
      <c r="A55367" s="1">
        <v>2080100655612</v>
      </c>
      <c r="B55367" t="s">
        <v>52268</v>
      </c>
    </row>
    <row r="55368" spans="1:2">
      <c r="A55368" s="1">
        <v>2080100655629</v>
      </c>
      <c r="B55368" t="s">
        <v>52269</v>
      </c>
    </row>
    <row r="55369" spans="1:2">
      <c r="A55369" s="1">
        <v>2080100655636</v>
      </c>
      <c r="B55369" t="s">
        <v>52270</v>
      </c>
    </row>
    <row r="55370" spans="1:2">
      <c r="A55370" s="1">
        <v>2080100655643</v>
      </c>
      <c r="B55370" t="s">
        <v>52271</v>
      </c>
    </row>
    <row r="55371" spans="1:2">
      <c r="A55371" s="1">
        <v>2080100655650</v>
      </c>
      <c r="B55371" t="s">
        <v>52272</v>
      </c>
    </row>
    <row r="55372" spans="1:2">
      <c r="A55372" s="1">
        <v>2080100655667</v>
      </c>
      <c r="B55372" t="s">
        <v>52273</v>
      </c>
    </row>
    <row r="55373" spans="1:2">
      <c r="A55373" s="1">
        <v>2080100655674</v>
      </c>
      <c r="B55373" t="s">
        <v>52274</v>
      </c>
    </row>
    <row r="55374" spans="1:2">
      <c r="A55374" s="1">
        <v>2080100655681</v>
      </c>
      <c r="B55374" t="s">
        <v>52275</v>
      </c>
    </row>
    <row r="55375" spans="1:2">
      <c r="A55375" s="1">
        <v>2080100655698</v>
      </c>
      <c r="B55375" t="s">
        <v>52276</v>
      </c>
    </row>
    <row r="55376" spans="1:2">
      <c r="A55376" s="1">
        <v>2080100655704</v>
      </c>
      <c r="B55376" t="s">
        <v>52277</v>
      </c>
    </row>
    <row r="55377" spans="1:2">
      <c r="A55377" s="1">
        <v>2080100655711</v>
      </c>
      <c r="B55377" t="s">
        <v>52278</v>
      </c>
    </row>
    <row r="55378" spans="1:2">
      <c r="A55378" s="1">
        <v>2080100655728</v>
      </c>
      <c r="B55378" t="s">
        <v>52279</v>
      </c>
    </row>
    <row r="55379" spans="1:2">
      <c r="A55379" s="1">
        <v>2080100655735</v>
      </c>
      <c r="B55379" t="s">
        <v>52280</v>
      </c>
    </row>
    <row r="55380" spans="1:2">
      <c r="A55380" s="1">
        <v>2080100655742</v>
      </c>
      <c r="B55380" t="s">
        <v>52281</v>
      </c>
    </row>
    <row r="55381" spans="1:2">
      <c r="A55381" s="1">
        <v>2080100655759</v>
      </c>
      <c r="B55381" t="s">
        <v>52282</v>
      </c>
    </row>
    <row r="55382" spans="1:2">
      <c r="A55382" s="1">
        <v>2080100655766</v>
      </c>
      <c r="B55382" t="s">
        <v>52283</v>
      </c>
    </row>
    <row r="55383" spans="1:2">
      <c r="A55383" s="1">
        <v>2080100655773</v>
      </c>
      <c r="B55383" t="s">
        <v>52284</v>
      </c>
    </row>
    <row r="55384" spans="1:2">
      <c r="A55384" s="1">
        <v>2080100655780</v>
      </c>
      <c r="B55384" t="s">
        <v>52285</v>
      </c>
    </row>
    <row r="55385" spans="1:2">
      <c r="A55385" s="1">
        <v>2080100655797</v>
      </c>
      <c r="B55385" t="s">
        <v>52286</v>
      </c>
    </row>
    <row r="55386" spans="1:2">
      <c r="A55386" s="1">
        <v>2080100655803</v>
      </c>
      <c r="B55386" t="s">
        <v>52287</v>
      </c>
    </row>
    <row r="55387" spans="1:2">
      <c r="A55387" s="1">
        <v>2080100655810</v>
      </c>
      <c r="B55387" t="s">
        <v>52288</v>
      </c>
    </row>
    <row r="55388" spans="1:2">
      <c r="A55388" s="1">
        <v>2080100655827</v>
      </c>
      <c r="B55388" t="s">
        <v>52289</v>
      </c>
    </row>
    <row r="55389" spans="1:2">
      <c r="A55389" s="1">
        <v>2080100655834</v>
      </c>
      <c r="B55389" t="s">
        <v>52290</v>
      </c>
    </row>
    <row r="55390" spans="1:2">
      <c r="A55390" s="1">
        <v>2080100655841</v>
      </c>
      <c r="B55390" t="s">
        <v>52291</v>
      </c>
    </row>
    <row r="55391" spans="1:2">
      <c r="A55391" s="1">
        <v>2080100655858</v>
      </c>
      <c r="B55391" t="s">
        <v>52292</v>
      </c>
    </row>
    <row r="55392" spans="1:2">
      <c r="A55392" s="1">
        <v>2080100655889</v>
      </c>
      <c r="B55392" t="s">
        <v>52293</v>
      </c>
    </row>
    <row r="55393" spans="1:2">
      <c r="A55393" s="1">
        <v>2080100655902</v>
      </c>
      <c r="B55393" t="s">
        <v>52294</v>
      </c>
    </row>
    <row r="55394" spans="1:2">
      <c r="A55394" s="1">
        <v>2080100655933</v>
      </c>
      <c r="B55394" t="s">
        <v>52295</v>
      </c>
    </row>
    <row r="55395" spans="1:2">
      <c r="A55395" s="1">
        <v>2080100655940</v>
      </c>
      <c r="B55395" t="s">
        <v>52296</v>
      </c>
    </row>
    <row r="55396" spans="1:2">
      <c r="A55396" s="1">
        <v>2080100655964</v>
      </c>
      <c r="B55396" t="s">
        <v>52297</v>
      </c>
    </row>
    <row r="55397" spans="1:2">
      <c r="A55397" s="1">
        <v>2080100655988</v>
      </c>
      <c r="B55397" t="s">
        <v>52298</v>
      </c>
    </row>
    <row r="55398" spans="1:2">
      <c r="A55398" s="1">
        <v>2080100655995</v>
      </c>
      <c r="B55398" t="s">
        <v>52299</v>
      </c>
    </row>
    <row r="55399" spans="1:2">
      <c r="A55399" s="1">
        <v>2080100656015</v>
      </c>
      <c r="B55399" t="s">
        <v>52300</v>
      </c>
    </row>
    <row r="55400" spans="1:2">
      <c r="A55400" s="1">
        <v>2080100656022</v>
      </c>
      <c r="B55400" t="s">
        <v>52301</v>
      </c>
    </row>
    <row r="55401" spans="1:2">
      <c r="A55401" s="1">
        <v>2080100656039</v>
      </c>
      <c r="B55401" t="s">
        <v>52302</v>
      </c>
    </row>
    <row r="55402" spans="1:2">
      <c r="A55402" s="1">
        <v>2080100656046</v>
      </c>
      <c r="B55402" t="s">
        <v>52303</v>
      </c>
    </row>
    <row r="55403" spans="1:2">
      <c r="A55403" s="1">
        <v>2080100656053</v>
      </c>
      <c r="B55403" t="s">
        <v>52304</v>
      </c>
    </row>
    <row r="55404" spans="1:2">
      <c r="A55404" s="1">
        <v>2080100656060</v>
      </c>
      <c r="B55404" t="s">
        <v>52305</v>
      </c>
    </row>
    <row r="55405" spans="1:2">
      <c r="A55405" s="1">
        <v>2080100656299</v>
      </c>
      <c r="B55405" t="s">
        <v>52306</v>
      </c>
    </row>
    <row r="55406" spans="1:2">
      <c r="A55406" s="1">
        <v>2080100656305</v>
      </c>
      <c r="B55406" t="s">
        <v>52307</v>
      </c>
    </row>
    <row r="55407" spans="1:2">
      <c r="A55407" s="1">
        <v>2080100656329</v>
      </c>
      <c r="B55407" t="s">
        <v>52308</v>
      </c>
    </row>
    <row r="55408" spans="1:2">
      <c r="A55408" s="1">
        <v>2080100656350</v>
      </c>
      <c r="B55408" t="s">
        <v>52309</v>
      </c>
    </row>
    <row r="55409" spans="1:2">
      <c r="A55409" s="1">
        <v>2080100656510</v>
      </c>
      <c r="B55409" t="s">
        <v>52310</v>
      </c>
    </row>
    <row r="55410" spans="1:2">
      <c r="A55410" s="1">
        <v>2080100656527</v>
      </c>
      <c r="B55410" t="s">
        <v>52311</v>
      </c>
    </row>
    <row r="55411" spans="1:2">
      <c r="A55411" s="1">
        <v>2080100656985</v>
      </c>
      <c r="B55411" t="s">
        <v>52312</v>
      </c>
    </row>
    <row r="55412" spans="1:2">
      <c r="A55412" s="1">
        <v>2080100657463</v>
      </c>
      <c r="B55412" t="s">
        <v>52313</v>
      </c>
    </row>
    <row r="55413" spans="1:2">
      <c r="A55413" s="1">
        <v>2080100657715</v>
      </c>
      <c r="B55413" t="s">
        <v>52314</v>
      </c>
    </row>
    <row r="55414" spans="1:2">
      <c r="A55414" s="1">
        <v>2080100657722</v>
      </c>
      <c r="B55414" t="s">
        <v>52315</v>
      </c>
    </row>
    <row r="55415" spans="1:2">
      <c r="A55415" s="1">
        <v>2080100657746</v>
      </c>
      <c r="B55415" t="s">
        <v>52316</v>
      </c>
    </row>
    <row r="55416" spans="1:2">
      <c r="A55416" s="1">
        <v>2080100659252</v>
      </c>
      <c r="B55416" t="s">
        <v>52317</v>
      </c>
    </row>
    <row r="55417" spans="1:2">
      <c r="A55417" s="1">
        <v>2080100659436</v>
      </c>
      <c r="B55417" t="s">
        <v>52318</v>
      </c>
    </row>
    <row r="55418" spans="1:2">
      <c r="A55418" s="1">
        <v>2080100659443</v>
      </c>
      <c r="B55418" t="s">
        <v>52319</v>
      </c>
    </row>
    <row r="55419" spans="1:2">
      <c r="A55419" s="1">
        <v>2080100659450</v>
      </c>
      <c r="B55419" t="s">
        <v>52320</v>
      </c>
    </row>
    <row r="55420" spans="1:2">
      <c r="A55420" s="1">
        <v>2080100659528</v>
      </c>
      <c r="B55420" t="s">
        <v>52321</v>
      </c>
    </row>
    <row r="55421" spans="1:2">
      <c r="A55421" s="1">
        <v>2080100659535</v>
      </c>
      <c r="B55421" t="s">
        <v>52322</v>
      </c>
    </row>
    <row r="55422" spans="1:2">
      <c r="A55422" s="1">
        <v>2080100659542</v>
      </c>
      <c r="B55422" t="s">
        <v>52323</v>
      </c>
    </row>
    <row r="55423" spans="1:2">
      <c r="A55423" s="1">
        <v>2080100659559</v>
      </c>
      <c r="B55423" t="s">
        <v>52324</v>
      </c>
    </row>
    <row r="55424" spans="1:2">
      <c r="A55424" s="1">
        <v>2080100659566</v>
      </c>
      <c r="B55424" t="s">
        <v>52325</v>
      </c>
    </row>
    <row r="55425" spans="1:2">
      <c r="A55425" s="1">
        <v>2080100659658</v>
      </c>
      <c r="B55425" t="s">
        <v>52326</v>
      </c>
    </row>
    <row r="55426" spans="1:2">
      <c r="A55426" s="1">
        <v>2080100659672</v>
      </c>
      <c r="B55426" t="s">
        <v>52327</v>
      </c>
    </row>
    <row r="55427" spans="1:2">
      <c r="A55427" s="1">
        <v>2080100659870</v>
      </c>
      <c r="B55427" t="s">
        <v>52328</v>
      </c>
    </row>
    <row r="55428" spans="1:2">
      <c r="A55428" s="1">
        <v>2080100659887</v>
      </c>
      <c r="B55428" t="s">
        <v>52329</v>
      </c>
    </row>
    <row r="55429" spans="1:2">
      <c r="A55429" s="1">
        <v>2080100659955</v>
      </c>
      <c r="B55429" t="s">
        <v>52330</v>
      </c>
    </row>
    <row r="55430" spans="1:2">
      <c r="A55430" s="1">
        <v>2080100660166</v>
      </c>
      <c r="B55430" t="s">
        <v>52331</v>
      </c>
    </row>
    <row r="55431" spans="1:2">
      <c r="A55431" s="1">
        <v>2080100660180</v>
      </c>
      <c r="B55431" t="s">
        <v>52332</v>
      </c>
    </row>
    <row r="55432" spans="1:2">
      <c r="A55432" s="1">
        <v>2080100660197</v>
      </c>
      <c r="B55432" t="s">
        <v>52333</v>
      </c>
    </row>
    <row r="55433" spans="1:2">
      <c r="A55433" s="1">
        <v>2080100660203</v>
      </c>
      <c r="B55433" t="s">
        <v>52334</v>
      </c>
    </row>
    <row r="55434" spans="1:2">
      <c r="A55434" s="1">
        <v>2080100660227</v>
      </c>
      <c r="B55434" t="s">
        <v>52335</v>
      </c>
    </row>
    <row r="55435" spans="1:2">
      <c r="A55435" s="1">
        <v>2080100660234</v>
      </c>
      <c r="B55435" t="s">
        <v>52336</v>
      </c>
    </row>
    <row r="55436" spans="1:2">
      <c r="A55436" s="1">
        <v>2080100660241</v>
      </c>
      <c r="B55436" t="s">
        <v>52337</v>
      </c>
    </row>
    <row r="55437" spans="1:2">
      <c r="A55437" s="1">
        <v>2080100660265</v>
      </c>
      <c r="B55437" t="s">
        <v>52338</v>
      </c>
    </row>
    <row r="55438" spans="1:2">
      <c r="A55438" s="1">
        <v>2080100660272</v>
      </c>
      <c r="B55438" t="s">
        <v>52339</v>
      </c>
    </row>
    <row r="55439" spans="1:2">
      <c r="A55439" s="1">
        <v>2080100660296</v>
      </c>
      <c r="B55439" t="s">
        <v>52340</v>
      </c>
    </row>
    <row r="55440" spans="1:2">
      <c r="A55440" s="1">
        <v>2080100660302</v>
      </c>
      <c r="B55440" t="s">
        <v>52341</v>
      </c>
    </row>
    <row r="55441" spans="1:2">
      <c r="A55441" s="1">
        <v>2080100660319</v>
      </c>
      <c r="B55441" t="s">
        <v>52342</v>
      </c>
    </row>
    <row r="55442" spans="1:2">
      <c r="A55442" s="1">
        <v>2080100660326</v>
      </c>
      <c r="B55442" t="s">
        <v>52343</v>
      </c>
    </row>
    <row r="55443" spans="1:2">
      <c r="A55443" s="1">
        <v>2080100660333</v>
      </c>
      <c r="B55443" t="s">
        <v>52344</v>
      </c>
    </row>
    <row r="55444" spans="1:2">
      <c r="A55444" s="1">
        <v>2080100660340</v>
      </c>
      <c r="B55444" t="s">
        <v>52345</v>
      </c>
    </row>
    <row r="55445" spans="1:2">
      <c r="A55445" s="1">
        <v>2080100660357</v>
      </c>
      <c r="B55445" t="s">
        <v>52346</v>
      </c>
    </row>
    <row r="55446" spans="1:2">
      <c r="A55446" s="1">
        <v>2080100660364</v>
      </c>
      <c r="B55446" t="s">
        <v>52347</v>
      </c>
    </row>
    <row r="55447" spans="1:2">
      <c r="A55447" s="1">
        <v>2080100660371</v>
      </c>
      <c r="B55447" t="s">
        <v>52348</v>
      </c>
    </row>
    <row r="55448" spans="1:2">
      <c r="A55448" s="1">
        <v>2080100660388</v>
      </c>
      <c r="B55448" t="s">
        <v>52349</v>
      </c>
    </row>
    <row r="55449" spans="1:2">
      <c r="A55449" s="1">
        <v>2080100660395</v>
      </c>
      <c r="B55449" t="s">
        <v>52350</v>
      </c>
    </row>
    <row r="55450" spans="1:2">
      <c r="A55450" s="1">
        <v>2080100660401</v>
      </c>
      <c r="B55450" t="s">
        <v>52351</v>
      </c>
    </row>
    <row r="55451" spans="1:2">
      <c r="A55451" s="1">
        <v>2080100660425</v>
      </c>
      <c r="B55451" t="s">
        <v>52352</v>
      </c>
    </row>
    <row r="55452" spans="1:2">
      <c r="A55452" s="1">
        <v>2080100660432</v>
      </c>
      <c r="B55452" t="s">
        <v>52353</v>
      </c>
    </row>
    <row r="55453" spans="1:2">
      <c r="A55453" s="1">
        <v>2080100660449</v>
      </c>
      <c r="B55453" t="s">
        <v>52354</v>
      </c>
    </row>
    <row r="55454" spans="1:2">
      <c r="A55454" s="1">
        <v>2080100660456</v>
      </c>
      <c r="B55454" t="s">
        <v>52355</v>
      </c>
    </row>
    <row r="55455" spans="1:2">
      <c r="A55455" s="1">
        <v>2080100660845</v>
      </c>
      <c r="B55455" t="s">
        <v>52356</v>
      </c>
    </row>
    <row r="55456" spans="1:2">
      <c r="A55456" s="1">
        <v>2080100660852</v>
      </c>
      <c r="B55456" t="s">
        <v>52357</v>
      </c>
    </row>
    <row r="55457" spans="1:2">
      <c r="A55457" s="1">
        <v>2080100660869</v>
      </c>
      <c r="B55457" t="s">
        <v>52358</v>
      </c>
    </row>
    <row r="55458" spans="1:2">
      <c r="A55458" s="1">
        <v>2080100660876</v>
      </c>
      <c r="B55458" t="s">
        <v>52359</v>
      </c>
    </row>
    <row r="55459" spans="1:2">
      <c r="A55459" s="1">
        <v>2080100660883</v>
      </c>
      <c r="B55459" t="s">
        <v>52360</v>
      </c>
    </row>
    <row r="55460" spans="1:2">
      <c r="A55460" s="1">
        <v>2080100660890</v>
      </c>
      <c r="B55460" t="s">
        <v>52361</v>
      </c>
    </row>
    <row r="55461" spans="1:2">
      <c r="A55461" s="1">
        <v>2080100660906</v>
      </c>
      <c r="B55461" t="s">
        <v>52362</v>
      </c>
    </row>
    <row r="55462" spans="1:2">
      <c r="A55462" s="1">
        <v>2080100660913</v>
      </c>
      <c r="B55462" t="s">
        <v>52363</v>
      </c>
    </row>
    <row r="55463" spans="1:2">
      <c r="A55463" s="1">
        <v>2080100660937</v>
      </c>
      <c r="B55463" t="s">
        <v>52364</v>
      </c>
    </row>
    <row r="55464" spans="1:2">
      <c r="A55464" s="1">
        <v>2080100660944</v>
      </c>
      <c r="B55464" t="s">
        <v>52365</v>
      </c>
    </row>
    <row r="55465" spans="1:2">
      <c r="A55465" s="1">
        <v>2080100660951</v>
      </c>
      <c r="B55465" t="s">
        <v>52366</v>
      </c>
    </row>
    <row r="55466" spans="1:2">
      <c r="A55466" s="1">
        <v>2080100660968</v>
      </c>
      <c r="B55466" t="s">
        <v>52367</v>
      </c>
    </row>
    <row r="55467" spans="1:2">
      <c r="A55467" s="1">
        <v>2080100660975</v>
      </c>
      <c r="B55467" t="s">
        <v>52368</v>
      </c>
    </row>
    <row r="55468" spans="1:2">
      <c r="A55468" s="1">
        <v>2080100660982</v>
      </c>
      <c r="B55468" t="s">
        <v>52369</v>
      </c>
    </row>
    <row r="55469" spans="1:2">
      <c r="A55469" s="1">
        <v>2080100660999</v>
      </c>
      <c r="B55469" t="s">
        <v>52370</v>
      </c>
    </row>
    <row r="55470" spans="1:2">
      <c r="A55470" s="1">
        <v>2080100661002</v>
      </c>
      <c r="B55470" t="s">
        <v>52371</v>
      </c>
    </row>
    <row r="55471" spans="1:2">
      <c r="A55471" s="1">
        <v>2080100661019</v>
      </c>
      <c r="B55471" t="s">
        <v>52372</v>
      </c>
    </row>
    <row r="55472" spans="1:2">
      <c r="A55472" s="1">
        <v>2080100661026</v>
      </c>
      <c r="B55472" t="s">
        <v>52373</v>
      </c>
    </row>
    <row r="55473" spans="1:2">
      <c r="A55473" s="1">
        <v>2080100661033</v>
      </c>
      <c r="B55473" t="s">
        <v>52374</v>
      </c>
    </row>
    <row r="55474" spans="1:2">
      <c r="A55474" s="1">
        <v>2080100661040</v>
      </c>
      <c r="B55474" t="s">
        <v>52375</v>
      </c>
    </row>
    <row r="55475" spans="1:2">
      <c r="A55475" s="1">
        <v>2080100661057</v>
      </c>
      <c r="B55475" t="s">
        <v>52376</v>
      </c>
    </row>
    <row r="55476" spans="1:2">
      <c r="A55476" s="1">
        <v>2080100661064</v>
      </c>
      <c r="B55476" t="s">
        <v>52377</v>
      </c>
    </row>
    <row r="55477" spans="1:2">
      <c r="A55477" s="1">
        <v>2080100661071</v>
      </c>
      <c r="B55477" t="s">
        <v>52378</v>
      </c>
    </row>
    <row r="55478" spans="1:2">
      <c r="A55478" s="1">
        <v>2080100661088</v>
      </c>
      <c r="B55478" t="s">
        <v>52379</v>
      </c>
    </row>
    <row r="55479" spans="1:2">
      <c r="A55479" s="1">
        <v>2080100661095</v>
      </c>
      <c r="B55479" t="s">
        <v>52380</v>
      </c>
    </row>
    <row r="55480" spans="1:2">
      <c r="A55480" s="1">
        <v>2080100661101</v>
      </c>
      <c r="B55480" t="s">
        <v>52381</v>
      </c>
    </row>
    <row r="55481" spans="1:2">
      <c r="A55481" s="1">
        <v>2080100661118</v>
      </c>
      <c r="B55481" t="s">
        <v>52382</v>
      </c>
    </row>
    <row r="55482" spans="1:2">
      <c r="A55482" s="1">
        <v>2080100661125</v>
      </c>
      <c r="B55482" t="s">
        <v>52383</v>
      </c>
    </row>
    <row r="55483" spans="1:2">
      <c r="A55483" s="1">
        <v>2080100661132</v>
      </c>
      <c r="B55483" t="s">
        <v>52384</v>
      </c>
    </row>
    <row r="55484" spans="1:2">
      <c r="A55484" s="1">
        <v>2080100661149</v>
      </c>
      <c r="B55484" t="s">
        <v>52385</v>
      </c>
    </row>
    <row r="55485" spans="1:2">
      <c r="A55485" s="1">
        <v>2080100661156</v>
      </c>
      <c r="B55485" t="s">
        <v>52386</v>
      </c>
    </row>
    <row r="55486" spans="1:2">
      <c r="A55486" s="1">
        <v>2080100661163</v>
      </c>
      <c r="B55486" t="s">
        <v>52387</v>
      </c>
    </row>
    <row r="55487" spans="1:2">
      <c r="A55487" s="1">
        <v>2080100661170</v>
      </c>
      <c r="B55487" t="s">
        <v>52388</v>
      </c>
    </row>
    <row r="55488" spans="1:2">
      <c r="A55488" s="1">
        <v>2080100661187</v>
      </c>
      <c r="B55488" t="s">
        <v>52389</v>
      </c>
    </row>
    <row r="55489" spans="1:2">
      <c r="A55489" s="1">
        <v>2080100661194</v>
      </c>
      <c r="B55489" t="s">
        <v>52390</v>
      </c>
    </row>
    <row r="55490" spans="1:2">
      <c r="A55490" s="1">
        <v>2080100661200</v>
      </c>
      <c r="B55490" t="s">
        <v>52391</v>
      </c>
    </row>
    <row r="55491" spans="1:2">
      <c r="A55491" s="1">
        <v>2080100661217</v>
      </c>
      <c r="B55491" t="s">
        <v>52392</v>
      </c>
    </row>
    <row r="55492" spans="1:2">
      <c r="A55492" s="1">
        <v>2080100661224</v>
      </c>
      <c r="B55492" t="s">
        <v>52393</v>
      </c>
    </row>
    <row r="55493" spans="1:2">
      <c r="A55493" s="1">
        <v>2080100661231</v>
      </c>
      <c r="B55493" t="s">
        <v>52394</v>
      </c>
    </row>
    <row r="55494" spans="1:2">
      <c r="A55494" s="1">
        <v>2080100661248</v>
      </c>
      <c r="B55494" t="s">
        <v>52395</v>
      </c>
    </row>
    <row r="55495" spans="1:2">
      <c r="A55495" s="1">
        <v>2080100661255</v>
      </c>
      <c r="B55495" t="s">
        <v>52396</v>
      </c>
    </row>
    <row r="55496" spans="1:2">
      <c r="A55496" s="1">
        <v>2080100661262</v>
      </c>
      <c r="B55496" t="s">
        <v>52397</v>
      </c>
    </row>
    <row r="55497" spans="1:2">
      <c r="A55497" s="1">
        <v>2080100661279</v>
      </c>
      <c r="B55497" t="s">
        <v>52398</v>
      </c>
    </row>
    <row r="55498" spans="1:2">
      <c r="A55498" s="1">
        <v>2080100661286</v>
      </c>
      <c r="B55498" t="s">
        <v>52399</v>
      </c>
    </row>
    <row r="55499" spans="1:2">
      <c r="A55499" s="1">
        <v>2080100661293</v>
      </c>
      <c r="B55499" t="s">
        <v>52400</v>
      </c>
    </row>
    <row r="55500" spans="1:2">
      <c r="A55500" s="1">
        <v>2080100661309</v>
      </c>
      <c r="B55500" t="s">
        <v>52401</v>
      </c>
    </row>
    <row r="55501" spans="1:2">
      <c r="A55501" s="1">
        <v>2080100661316</v>
      </c>
      <c r="B55501" t="s">
        <v>52402</v>
      </c>
    </row>
    <row r="55502" spans="1:2">
      <c r="A55502" s="1">
        <v>2080100661323</v>
      </c>
      <c r="B55502" t="s">
        <v>52403</v>
      </c>
    </row>
    <row r="55503" spans="1:2">
      <c r="A55503" s="1">
        <v>2080100661330</v>
      </c>
      <c r="B55503" t="s">
        <v>52404</v>
      </c>
    </row>
    <row r="55504" spans="1:2">
      <c r="A55504" s="1">
        <v>2080100661347</v>
      </c>
      <c r="B55504" t="s">
        <v>52405</v>
      </c>
    </row>
    <row r="55505" spans="1:2">
      <c r="A55505" s="1">
        <v>2080100661354</v>
      </c>
      <c r="B55505" t="s">
        <v>52406</v>
      </c>
    </row>
    <row r="55506" spans="1:2">
      <c r="A55506" s="1">
        <v>2080100661361</v>
      </c>
      <c r="B55506" t="s">
        <v>52407</v>
      </c>
    </row>
    <row r="55507" spans="1:2">
      <c r="A55507" s="1">
        <v>2080100661378</v>
      </c>
      <c r="B55507" t="s">
        <v>52408</v>
      </c>
    </row>
    <row r="55508" spans="1:2">
      <c r="A55508" s="1">
        <v>2080100661385</v>
      </c>
      <c r="B55508" t="s">
        <v>52409</v>
      </c>
    </row>
    <row r="55509" spans="1:2">
      <c r="A55509" s="1">
        <v>2080100661392</v>
      </c>
      <c r="B55509" t="s">
        <v>52410</v>
      </c>
    </row>
    <row r="55510" spans="1:2">
      <c r="A55510" s="1">
        <v>2080100661408</v>
      </c>
      <c r="B55510" t="s">
        <v>52411</v>
      </c>
    </row>
    <row r="55511" spans="1:2">
      <c r="A55511" s="1">
        <v>2080100661415</v>
      </c>
      <c r="B55511" t="s">
        <v>52412</v>
      </c>
    </row>
    <row r="55512" spans="1:2">
      <c r="A55512" s="1">
        <v>2080100661422</v>
      </c>
      <c r="B55512" t="s">
        <v>52413</v>
      </c>
    </row>
    <row r="55513" spans="1:2">
      <c r="A55513" s="1">
        <v>2080100661439</v>
      </c>
      <c r="B55513" t="s">
        <v>52414</v>
      </c>
    </row>
    <row r="55514" spans="1:2">
      <c r="A55514" s="1">
        <v>2080100661446</v>
      </c>
      <c r="B55514" t="s">
        <v>52415</v>
      </c>
    </row>
    <row r="55515" spans="1:2">
      <c r="A55515" s="1">
        <v>2080100661453</v>
      </c>
      <c r="B55515" t="s">
        <v>52416</v>
      </c>
    </row>
    <row r="55516" spans="1:2">
      <c r="A55516" s="1">
        <v>2080100661460</v>
      </c>
      <c r="B55516" t="s">
        <v>52417</v>
      </c>
    </row>
    <row r="55517" spans="1:2">
      <c r="A55517" s="1">
        <v>2080100661477</v>
      </c>
      <c r="B55517" t="s">
        <v>52418</v>
      </c>
    </row>
    <row r="55518" spans="1:2">
      <c r="A55518" s="1">
        <v>2080100661484</v>
      </c>
      <c r="B55518" t="s">
        <v>52419</v>
      </c>
    </row>
    <row r="55519" spans="1:2">
      <c r="A55519" s="1">
        <v>2080100661491</v>
      </c>
      <c r="B55519" t="s">
        <v>52420</v>
      </c>
    </row>
    <row r="55520" spans="1:2">
      <c r="A55520" s="1">
        <v>2080100661507</v>
      </c>
      <c r="B55520" t="s">
        <v>52421</v>
      </c>
    </row>
    <row r="55521" spans="1:2">
      <c r="A55521" s="1">
        <v>2080100661514</v>
      </c>
      <c r="B55521" t="s">
        <v>52422</v>
      </c>
    </row>
    <row r="55522" spans="1:2">
      <c r="A55522" s="1">
        <v>2080100661521</v>
      </c>
      <c r="B55522" t="s">
        <v>52423</v>
      </c>
    </row>
    <row r="55523" spans="1:2">
      <c r="A55523" s="1">
        <v>2080100661538</v>
      </c>
      <c r="B55523" t="s">
        <v>52424</v>
      </c>
    </row>
    <row r="55524" spans="1:2">
      <c r="A55524" s="1">
        <v>2080100661545</v>
      </c>
      <c r="B55524" t="s">
        <v>52425</v>
      </c>
    </row>
    <row r="55525" spans="1:2">
      <c r="A55525" s="1">
        <v>2080100661552</v>
      </c>
      <c r="B55525" t="s">
        <v>52426</v>
      </c>
    </row>
    <row r="55526" spans="1:2">
      <c r="A55526" s="1">
        <v>2080100661569</v>
      </c>
      <c r="B55526" t="s">
        <v>52427</v>
      </c>
    </row>
    <row r="55527" spans="1:2">
      <c r="A55527" s="1">
        <v>2080100661576</v>
      </c>
      <c r="B55527" t="s">
        <v>52428</v>
      </c>
    </row>
    <row r="55528" spans="1:2">
      <c r="A55528" s="1">
        <v>2080100661583</v>
      </c>
      <c r="B55528" t="s">
        <v>52429</v>
      </c>
    </row>
    <row r="55529" spans="1:2">
      <c r="A55529" s="1">
        <v>2080100661590</v>
      </c>
      <c r="B55529" t="s">
        <v>52430</v>
      </c>
    </row>
    <row r="55530" spans="1:2">
      <c r="A55530" s="1">
        <v>2080100661606</v>
      </c>
      <c r="B55530" t="s">
        <v>52431</v>
      </c>
    </row>
    <row r="55531" spans="1:2">
      <c r="A55531" s="1">
        <v>2080100661613</v>
      </c>
      <c r="B55531" t="s">
        <v>52432</v>
      </c>
    </row>
    <row r="55532" spans="1:2">
      <c r="A55532" s="1">
        <v>2080100661620</v>
      </c>
      <c r="B55532" t="s">
        <v>52433</v>
      </c>
    </row>
    <row r="55533" spans="1:2">
      <c r="A55533" s="1">
        <v>2080100661637</v>
      </c>
      <c r="B55533" t="s">
        <v>52434</v>
      </c>
    </row>
    <row r="55534" spans="1:2">
      <c r="A55534" s="1">
        <v>2080100661644</v>
      </c>
      <c r="B55534" t="s">
        <v>52435</v>
      </c>
    </row>
    <row r="55535" spans="1:2">
      <c r="A55535" s="1">
        <v>2080100661651</v>
      </c>
      <c r="B55535" t="s">
        <v>52436</v>
      </c>
    </row>
    <row r="55536" spans="1:2">
      <c r="A55536" s="1">
        <v>2080100661668</v>
      </c>
      <c r="B55536" t="s">
        <v>52437</v>
      </c>
    </row>
    <row r="55537" spans="1:2">
      <c r="A55537" s="1">
        <v>2080100661675</v>
      </c>
      <c r="B55537" t="s">
        <v>52438</v>
      </c>
    </row>
    <row r="55538" spans="1:2">
      <c r="A55538" s="1">
        <v>2080100661682</v>
      </c>
      <c r="B55538" t="s">
        <v>52439</v>
      </c>
    </row>
    <row r="55539" spans="1:2">
      <c r="A55539" s="1">
        <v>2080100661712</v>
      </c>
      <c r="B55539" t="s">
        <v>52440</v>
      </c>
    </row>
    <row r="55540" spans="1:2">
      <c r="A55540" s="1">
        <v>2080100661729</v>
      </c>
      <c r="B55540" t="s">
        <v>52441</v>
      </c>
    </row>
    <row r="55541" spans="1:2">
      <c r="A55541" s="1">
        <v>2080100661736</v>
      </c>
      <c r="B55541" t="s">
        <v>52442</v>
      </c>
    </row>
    <row r="55542" spans="1:2">
      <c r="A55542" s="1">
        <v>2080100661743</v>
      </c>
      <c r="B55542" t="s">
        <v>52443</v>
      </c>
    </row>
    <row r="55543" spans="1:2">
      <c r="A55543" s="1">
        <v>2080100661750</v>
      </c>
      <c r="B55543" t="s">
        <v>52444</v>
      </c>
    </row>
    <row r="55544" spans="1:2">
      <c r="A55544" s="1">
        <v>2080100661767</v>
      </c>
      <c r="B55544" t="s">
        <v>52445</v>
      </c>
    </row>
    <row r="55545" spans="1:2">
      <c r="A55545" s="1">
        <v>2080100661774</v>
      </c>
      <c r="B55545" t="s">
        <v>52446</v>
      </c>
    </row>
    <row r="55546" spans="1:2">
      <c r="A55546" s="1">
        <v>2080100661781</v>
      </c>
      <c r="B55546" t="s">
        <v>52447</v>
      </c>
    </row>
    <row r="55547" spans="1:2">
      <c r="A55547" s="1">
        <v>2080100661798</v>
      </c>
      <c r="B55547" t="s">
        <v>52448</v>
      </c>
    </row>
    <row r="55548" spans="1:2">
      <c r="A55548" s="1">
        <v>2080100661804</v>
      </c>
      <c r="B55548" t="s">
        <v>52449</v>
      </c>
    </row>
    <row r="55549" spans="1:2">
      <c r="A55549" s="1">
        <v>2080100661811</v>
      </c>
      <c r="B55549" t="s">
        <v>52450</v>
      </c>
    </row>
    <row r="55550" spans="1:2">
      <c r="A55550" s="1">
        <v>2080100661828</v>
      </c>
      <c r="B55550" t="s">
        <v>52451</v>
      </c>
    </row>
    <row r="55551" spans="1:2">
      <c r="A55551" s="1">
        <v>2080100661835</v>
      </c>
      <c r="B55551" t="s">
        <v>52452</v>
      </c>
    </row>
    <row r="55552" spans="1:2">
      <c r="A55552" s="1">
        <v>2080100661842</v>
      </c>
      <c r="B55552" t="s">
        <v>52453</v>
      </c>
    </row>
    <row r="55553" spans="1:2">
      <c r="A55553" s="1">
        <v>2080100661859</v>
      </c>
      <c r="B55553" t="s">
        <v>52454</v>
      </c>
    </row>
    <row r="55554" spans="1:2">
      <c r="A55554" s="1">
        <v>2080100661866</v>
      </c>
      <c r="B55554" t="s">
        <v>52455</v>
      </c>
    </row>
    <row r="55555" spans="1:2">
      <c r="A55555" s="1">
        <v>2080100661873</v>
      </c>
      <c r="B55555" t="s">
        <v>52456</v>
      </c>
    </row>
    <row r="55556" spans="1:2">
      <c r="A55556" s="1">
        <v>2080100661880</v>
      </c>
      <c r="B55556" t="s">
        <v>52457</v>
      </c>
    </row>
    <row r="55557" spans="1:2">
      <c r="A55557" s="1">
        <v>2080100661897</v>
      </c>
      <c r="B55557" t="s">
        <v>52458</v>
      </c>
    </row>
    <row r="55558" spans="1:2">
      <c r="A55558" s="1">
        <v>2080100661903</v>
      </c>
      <c r="B55558" t="s">
        <v>52459</v>
      </c>
    </row>
    <row r="55559" spans="1:2">
      <c r="A55559" s="1">
        <v>2080100662474</v>
      </c>
      <c r="B55559" t="s">
        <v>52460</v>
      </c>
    </row>
    <row r="55560" spans="1:2">
      <c r="A55560" s="1">
        <v>2080100662528</v>
      </c>
      <c r="B55560" t="s">
        <v>52461</v>
      </c>
    </row>
    <row r="55561" spans="1:2">
      <c r="A55561" s="1">
        <v>2080100663075</v>
      </c>
      <c r="B55561" t="s">
        <v>52462</v>
      </c>
    </row>
    <row r="55562" spans="1:2">
      <c r="A55562" s="1">
        <v>2080100663082</v>
      </c>
      <c r="B55562" t="s">
        <v>52463</v>
      </c>
    </row>
    <row r="55563" spans="1:2">
      <c r="A55563" s="1">
        <v>2080100663105</v>
      </c>
      <c r="B55563" t="s">
        <v>52464</v>
      </c>
    </row>
    <row r="55564" spans="1:2">
      <c r="A55564" s="1">
        <v>2080100663129</v>
      </c>
      <c r="B55564" t="s">
        <v>52465</v>
      </c>
    </row>
    <row r="55565" spans="1:2">
      <c r="A55565" s="1">
        <v>2080100663143</v>
      </c>
      <c r="B55565" t="s">
        <v>52466</v>
      </c>
    </row>
    <row r="55566" spans="1:2">
      <c r="A55566" s="1">
        <v>2080100663150</v>
      </c>
      <c r="B55566" t="s">
        <v>52467</v>
      </c>
    </row>
    <row r="55567" spans="1:2">
      <c r="A55567" s="1">
        <v>2080100663174</v>
      </c>
      <c r="B55567" t="s">
        <v>52468</v>
      </c>
    </row>
    <row r="55568" spans="1:2">
      <c r="A55568" s="1">
        <v>2080100663204</v>
      </c>
      <c r="B55568" t="s">
        <v>52469</v>
      </c>
    </row>
    <row r="55569" spans="1:2">
      <c r="A55569" s="1">
        <v>2080100663228</v>
      </c>
      <c r="B55569" t="s">
        <v>52470</v>
      </c>
    </row>
    <row r="55570" spans="1:2">
      <c r="A55570" s="1">
        <v>2080100663242</v>
      </c>
      <c r="B55570" t="s">
        <v>52471</v>
      </c>
    </row>
    <row r="55571" spans="1:2">
      <c r="A55571" s="1">
        <v>2080100663266</v>
      </c>
      <c r="B55571" t="s">
        <v>52472</v>
      </c>
    </row>
    <row r="55572" spans="1:2">
      <c r="A55572" s="1">
        <v>2080100663297</v>
      </c>
      <c r="B55572" t="s">
        <v>52473</v>
      </c>
    </row>
    <row r="55573" spans="1:2">
      <c r="A55573" s="1">
        <v>2080100663310</v>
      </c>
      <c r="B55573" t="s">
        <v>52474</v>
      </c>
    </row>
    <row r="55574" spans="1:2">
      <c r="A55574" s="1">
        <v>2080100663327</v>
      </c>
      <c r="B55574" t="s">
        <v>52475</v>
      </c>
    </row>
    <row r="55575" spans="1:2">
      <c r="A55575" s="1">
        <v>2080100663341</v>
      </c>
      <c r="B55575" t="s">
        <v>52476</v>
      </c>
    </row>
    <row r="55576" spans="1:2">
      <c r="A55576" s="1">
        <v>2080100663358</v>
      </c>
      <c r="B55576" t="s">
        <v>52477</v>
      </c>
    </row>
    <row r="55577" spans="1:2">
      <c r="A55577" s="1">
        <v>2080100663365</v>
      </c>
      <c r="B55577" t="s">
        <v>52478</v>
      </c>
    </row>
    <row r="55578" spans="1:2">
      <c r="A55578" s="1">
        <v>2080100663389</v>
      </c>
      <c r="B55578" t="s">
        <v>52479</v>
      </c>
    </row>
    <row r="55579" spans="1:2">
      <c r="A55579" s="1">
        <v>2080100663396</v>
      </c>
      <c r="B55579" t="s">
        <v>52480</v>
      </c>
    </row>
    <row r="55580" spans="1:2">
      <c r="A55580" s="1">
        <v>2080100663402</v>
      </c>
      <c r="B55580" t="s">
        <v>52481</v>
      </c>
    </row>
    <row r="55581" spans="1:2">
      <c r="A55581" s="1">
        <v>2080100663426</v>
      </c>
      <c r="B55581" t="s">
        <v>52482</v>
      </c>
    </row>
    <row r="55582" spans="1:2">
      <c r="A55582" s="1">
        <v>2080100663433</v>
      </c>
      <c r="B55582" t="s">
        <v>52483</v>
      </c>
    </row>
    <row r="55583" spans="1:2">
      <c r="A55583" s="1">
        <v>2080100663440</v>
      </c>
      <c r="B55583" t="s">
        <v>52484</v>
      </c>
    </row>
    <row r="55584" spans="1:2">
      <c r="A55584" s="1">
        <v>2080100663457</v>
      </c>
      <c r="B55584" t="s">
        <v>52485</v>
      </c>
    </row>
    <row r="55585" spans="1:2">
      <c r="A55585" s="1">
        <v>2080100663471</v>
      </c>
      <c r="B55585" t="s">
        <v>52486</v>
      </c>
    </row>
    <row r="55586" spans="1:2">
      <c r="A55586" s="1">
        <v>2080100663488</v>
      </c>
      <c r="B55586" t="s">
        <v>52487</v>
      </c>
    </row>
    <row r="55587" spans="1:2">
      <c r="A55587" s="1">
        <v>2080100663495</v>
      </c>
      <c r="B55587" t="s">
        <v>52488</v>
      </c>
    </row>
    <row r="55588" spans="1:2">
      <c r="A55588" s="1">
        <v>2080100663501</v>
      </c>
      <c r="B55588" t="s">
        <v>52489</v>
      </c>
    </row>
    <row r="55589" spans="1:2">
      <c r="A55589" s="1">
        <v>2080100663518</v>
      </c>
      <c r="B55589" t="s">
        <v>52490</v>
      </c>
    </row>
    <row r="55590" spans="1:2">
      <c r="A55590" s="1">
        <v>2080100663525</v>
      </c>
      <c r="B55590" t="s">
        <v>52491</v>
      </c>
    </row>
    <row r="55591" spans="1:2">
      <c r="A55591" s="1">
        <v>2080100663532</v>
      </c>
      <c r="B55591" t="s">
        <v>52492</v>
      </c>
    </row>
    <row r="55592" spans="1:2">
      <c r="A55592" s="1">
        <v>2080100663549</v>
      </c>
      <c r="B55592" t="s">
        <v>52493</v>
      </c>
    </row>
    <row r="55593" spans="1:2">
      <c r="A55593" s="1">
        <v>2080100663556</v>
      </c>
      <c r="B55593" t="s">
        <v>52494</v>
      </c>
    </row>
    <row r="55594" spans="1:2">
      <c r="A55594" s="1">
        <v>2080100663563</v>
      </c>
      <c r="B55594" t="s">
        <v>52495</v>
      </c>
    </row>
    <row r="55595" spans="1:2">
      <c r="A55595" s="1">
        <v>2080100664225</v>
      </c>
      <c r="B55595" t="s">
        <v>52496</v>
      </c>
    </row>
    <row r="55596" spans="1:2">
      <c r="A55596" s="1">
        <v>2080100664232</v>
      </c>
      <c r="B55596" t="s">
        <v>52497</v>
      </c>
    </row>
    <row r="55597" spans="1:2">
      <c r="A55597" s="1">
        <v>2080100664393</v>
      </c>
      <c r="B55597" t="s">
        <v>52498</v>
      </c>
    </row>
    <row r="55598" spans="1:2">
      <c r="A55598" s="1">
        <v>2080100665024</v>
      </c>
      <c r="B55598" t="s">
        <v>52499</v>
      </c>
    </row>
    <row r="55599" spans="1:2">
      <c r="A55599" s="1">
        <v>2080100665031</v>
      </c>
      <c r="B55599" t="s">
        <v>52500</v>
      </c>
    </row>
    <row r="55600" spans="1:2">
      <c r="A55600" s="1">
        <v>2080100665444</v>
      </c>
      <c r="B55600" t="s">
        <v>52501</v>
      </c>
    </row>
    <row r="55601" spans="1:2">
      <c r="A55601" s="1">
        <v>2080100665499</v>
      </c>
      <c r="B55601" t="s">
        <v>52502</v>
      </c>
    </row>
    <row r="55602" spans="1:2">
      <c r="A55602" s="1">
        <v>2080100665505</v>
      </c>
      <c r="B55602" t="s">
        <v>52503</v>
      </c>
    </row>
    <row r="55603" spans="1:2">
      <c r="A55603" s="1">
        <v>2080100665512</v>
      </c>
      <c r="B55603" t="s">
        <v>52504</v>
      </c>
    </row>
    <row r="55604" spans="1:2">
      <c r="A55604" s="1">
        <v>2080100665529</v>
      </c>
      <c r="B55604" t="s">
        <v>52505</v>
      </c>
    </row>
    <row r="55605" spans="1:2">
      <c r="A55605" s="1">
        <v>2080100665536</v>
      </c>
      <c r="B55605" t="s">
        <v>52506</v>
      </c>
    </row>
    <row r="55606" spans="1:2">
      <c r="A55606" s="1">
        <v>2080100665543</v>
      </c>
      <c r="B55606" t="s">
        <v>52507</v>
      </c>
    </row>
    <row r="55607" spans="1:2">
      <c r="A55607" s="1">
        <v>2080100665550</v>
      </c>
      <c r="B55607" t="s">
        <v>52508</v>
      </c>
    </row>
    <row r="55608" spans="1:2">
      <c r="A55608" s="1">
        <v>2080100665567</v>
      </c>
      <c r="B55608" t="s">
        <v>52509</v>
      </c>
    </row>
    <row r="55609" spans="1:2">
      <c r="A55609" s="1">
        <v>2080100665574</v>
      </c>
      <c r="B55609" t="s">
        <v>52510</v>
      </c>
    </row>
    <row r="55610" spans="1:2">
      <c r="A55610" s="1">
        <v>2080100666595</v>
      </c>
      <c r="B55610" t="s">
        <v>52511</v>
      </c>
    </row>
    <row r="55611" spans="1:2">
      <c r="A55611" s="1">
        <v>2080100666984</v>
      </c>
      <c r="B55611" t="s">
        <v>52512</v>
      </c>
    </row>
    <row r="55612" spans="1:2">
      <c r="A55612" s="1">
        <v>2080100667028</v>
      </c>
      <c r="B55612" t="s">
        <v>52513</v>
      </c>
    </row>
    <row r="55613" spans="1:2">
      <c r="A55613" s="1">
        <v>2080100667158</v>
      </c>
      <c r="B55613" t="s">
        <v>52514</v>
      </c>
    </row>
    <row r="55614" spans="1:2">
      <c r="A55614" s="1">
        <v>2080100667233</v>
      </c>
      <c r="B55614" t="s">
        <v>52515</v>
      </c>
    </row>
    <row r="55615" spans="1:2">
      <c r="A55615" s="1">
        <v>2080100667240</v>
      </c>
      <c r="B55615" t="s">
        <v>52516</v>
      </c>
    </row>
    <row r="55616" spans="1:2">
      <c r="A55616" s="1">
        <v>2080100667257</v>
      </c>
      <c r="B55616" t="s">
        <v>52517</v>
      </c>
    </row>
    <row r="55617" spans="1:2">
      <c r="A55617" s="1">
        <v>2080100667264</v>
      </c>
      <c r="B55617" t="s">
        <v>52518</v>
      </c>
    </row>
    <row r="55618" spans="1:2">
      <c r="A55618" s="1">
        <v>2080100667271</v>
      </c>
      <c r="B55618" t="s">
        <v>52519</v>
      </c>
    </row>
    <row r="55619" spans="1:2">
      <c r="A55619" s="1">
        <v>2080100667295</v>
      </c>
      <c r="B55619" t="s">
        <v>52520</v>
      </c>
    </row>
    <row r="55620" spans="1:2">
      <c r="A55620" s="1">
        <v>2080100667301</v>
      </c>
      <c r="B55620" t="s">
        <v>52521</v>
      </c>
    </row>
    <row r="55621" spans="1:2">
      <c r="A55621" s="1">
        <v>2080100667318</v>
      </c>
      <c r="B55621" t="s">
        <v>52522</v>
      </c>
    </row>
    <row r="55622" spans="1:2">
      <c r="A55622" s="1">
        <v>2080100667325</v>
      </c>
      <c r="B55622" t="s">
        <v>52523</v>
      </c>
    </row>
    <row r="55623" spans="1:2">
      <c r="A55623" s="1">
        <v>2080100667332</v>
      </c>
      <c r="B55623" t="s">
        <v>52524</v>
      </c>
    </row>
    <row r="55624" spans="1:2">
      <c r="A55624" s="1">
        <v>2080100667400</v>
      </c>
      <c r="B55624" t="s">
        <v>52525</v>
      </c>
    </row>
    <row r="55625" spans="1:2">
      <c r="A55625" s="1">
        <v>2080100668490</v>
      </c>
      <c r="B55625" t="s">
        <v>52526</v>
      </c>
    </row>
    <row r="55626" spans="1:2">
      <c r="A55626" s="1">
        <v>2080100668650</v>
      </c>
      <c r="B55626" t="s">
        <v>52527</v>
      </c>
    </row>
    <row r="55627" spans="1:2">
      <c r="A55627" s="1">
        <v>2080100668667</v>
      </c>
      <c r="B55627" t="s">
        <v>52528</v>
      </c>
    </row>
    <row r="55628" spans="1:2">
      <c r="A55628" s="1">
        <v>2080100668933</v>
      </c>
      <c r="B55628" t="s">
        <v>52529</v>
      </c>
    </row>
    <row r="55629" spans="1:2">
      <c r="A55629" s="1">
        <v>2080100668957</v>
      </c>
      <c r="B55629" t="s">
        <v>52530</v>
      </c>
    </row>
    <row r="55630" spans="1:2">
      <c r="A55630" s="1">
        <v>2080100668964</v>
      </c>
      <c r="B55630" t="s">
        <v>52531</v>
      </c>
    </row>
    <row r="55631" spans="1:2">
      <c r="A55631" s="1">
        <v>2080100668988</v>
      </c>
      <c r="B55631" t="s">
        <v>52532</v>
      </c>
    </row>
    <row r="55632" spans="1:2">
      <c r="A55632" s="1">
        <v>2080100668995</v>
      </c>
      <c r="B55632" t="s">
        <v>52533</v>
      </c>
    </row>
    <row r="55633" spans="1:2">
      <c r="A55633" s="1">
        <v>2080100669008</v>
      </c>
      <c r="B55633" t="s">
        <v>52534</v>
      </c>
    </row>
    <row r="55634" spans="1:2">
      <c r="A55634" s="1">
        <v>2080100669015</v>
      </c>
      <c r="B55634" t="s">
        <v>52535</v>
      </c>
    </row>
    <row r="55635" spans="1:2">
      <c r="A55635" s="1">
        <v>2080100669022</v>
      </c>
      <c r="B55635" t="s">
        <v>52536</v>
      </c>
    </row>
    <row r="55636" spans="1:2">
      <c r="A55636" s="1">
        <v>2080100669039</v>
      </c>
      <c r="B55636" t="s">
        <v>52537</v>
      </c>
    </row>
    <row r="55637" spans="1:2">
      <c r="A55637" s="1">
        <v>2080100669046</v>
      </c>
      <c r="B55637" t="s">
        <v>52538</v>
      </c>
    </row>
    <row r="55638" spans="1:2">
      <c r="A55638" s="1">
        <v>2080100669305</v>
      </c>
      <c r="B55638" t="s">
        <v>52539</v>
      </c>
    </row>
    <row r="55639" spans="1:2">
      <c r="A55639" s="1">
        <v>2080100669312</v>
      </c>
      <c r="B55639" t="s">
        <v>52540</v>
      </c>
    </row>
    <row r="55640" spans="1:2">
      <c r="A55640" s="1">
        <v>2080100669329</v>
      </c>
      <c r="B55640" t="s">
        <v>52541</v>
      </c>
    </row>
    <row r="55641" spans="1:2">
      <c r="A55641" s="1">
        <v>2080100669336</v>
      </c>
      <c r="B55641" t="s">
        <v>52542</v>
      </c>
    </row>
    <row r="55642" spans="1:2">
      <c r="A55642" s="1">
        <v>2080100669343</v>
      </c>
      <c r="B55642" t="s">
        <v>52543</v>
      </c>
    </row>
    <row r="55643" spans="1:2">
      <c r="A55643" s="1">
        <v>2080100669480</v>
      </c>
      <c r="B55643" t="s">
        <v>52544</v>
      </c>
    </row>
    <row r="55644" spans="1:2">
      <c r="A55644" s="1">
        <v>2080100670134</v>
      </c>
      <c r="B55644" t="s">
        <v>52545</v>
      </c>
    </row>
    <row r="55645" spans="1:2">
      <c r="A55645" s="1">
        <v>2080100670349</v>
      </c>
      <c r="B55645" t="s">
        <v>52546</v>
      </c>
    </row>
    <row r="55646" spans="1:2">
      <c r="A55646" s="1">
        <v>2080100670363</v>
      </c>
      <c r="B55646" t="s">
        <v>52547</v>
      </c>
    </row>
    <row r="55647" spans="1:2">
      <c r="A55647" s="1">
        <v>2080100670370</v>
      </c>
      <c r="B55647" t="s">
        <v>52548</v>
      </c>
    </row>
    <row r="55648" spans="1:2">
      <c r="A55648" s="1">
        <v>2080100670387</v>
      </c>
      <c r="B55648" t="s">
        <v>52549</v>
      </c>
    </row>
    <row r="55649" spans="1:2">
      <c r="A55649" s="1">
        <v>2080100670394</v>
      </c>
      <c r="B55649" t="s">
        <v>52550</v>
      </c>
    </row>
    <row r="55650" spans="1:2">
      <c r="A55650" s="1">
        <v>2080100670400</v>
      </c>
      <c r="B55650" t="s">
        <v>52551</v>
      </c>
    </row>
    <row r="55651" spans="1:2">
      <c r="A55651" s="1">
        <v>2080100670417</v>
      </c>
      <c r="B55651" t="s">
        <v>52552</v>
      </c>
    </row>
    <row r="55652" spans="1:2">
      <c r="A55652" s="1">
        <v>2080100670424</v>
      </c>
      <c r="B55652" t="s">
        <v>52553</v>
      </c>
    </row>
    <row r="55653" spans="1:2">
      <c r="A55653" s="1">
        <v>2080100670431</v>
      </c>
      <c r="B55653" t="s">
        <v>52554</v>
      </c>
    </row>
    <row r="55654" spans="1:2">
      <c r="A55654" s="1">
        <v>2080100670448</v>
      </c>
      <c r="B55654" t="s">
        <v>52555</v>
      </c>
    </row>
    <row r="55655" spans="1:2">
      <c r="A55655" s="1">
        <v>2080100670455</v>
      </c>
      <c r="B55655" t="s">
        <v>52556</v>
      </c>
    </row>
    <row r="55656" spans="1:2">
      <c r="A55656" s="1">
        <v>2080100670462</v>
      </c>
      <c r="B55656" t="s">
        <v>52557</v>
      </c>
    </row>
    <row r="55657" spans="1:2">
      <c r="A55657" s="1">
        <v>2080100670479</v>
      </c>
      <c r="B55657" t="s">
        <v>52558</v>
      </c>
    </row>
    <row r="55658" spans="1:2">
      <c r="A55658" s="1">
        <v>2080100670486</v>
      </c>
      <c r="B55658" t="s">
        <v>52559</v>
      </c>
    </row>
    <row r="55659" spans="1:2">
      <c r="A55659" s="1">
        <v>2080100670493</v>
      </c>
      <c r="B55659" t="s">
        <v>52560</v>
      </c>
    </row>
    <row r="55660" spans="1:2">
      <c r="A55660" s="1">
        <v>2080100670509</v>
      </c>
      <c r="B55660" t="s">
        <v>52561</v>
      </c>
    </row>
    <row r="55661" spans="1:2">
      <c r="A55661" s="1">
        <v>2080100670516</v>
      </c>
      <c r="B55661" t="s">
        <v>52562</v>
      </c>
    </row>
    <row r="55662" spans="1:2">
      <c r="A55662" s="1">
        <v>2080100670523</v>
      </c>
      <c r="B55662" t="s">
        <v>52563</v>
      </c>
    </row>
    <row r="55663" spans="1:2">
      <c r="A55663" s="1">
        <v>2080100670530</v>
      </c>
      <c r="B55663" t="s">
        <v>52564</v>
      </c>
    </row>
    <row r="55664" spans="1:2">
      <c r="A55664" s="1">
        <v>2080100670547</v>
      </c>
      <c r="B55664" t="s">
        <v>52565</v>
      </c>
    </row>
    <row r="55665" spans="1:2">
      <c r="A55665" s="1">
        <v>2080100670554</v>
      </c>
      <c r="B55665" t="s">
        <v>52566</v>
      </c>
    </row>
    <row r="55666" spans="1:2">
      <c r="A55666" s="1">
        <v>2080100670561</v>
      </c>
      <c r="B55666" t="s">
        <v>52567</v>
      </c>
    </row>
    <row r="55667" spans="1:2">
      <c r="A55667" s="1">
        <v>2080100670578</v>
      </c>
      <c r="B55667" t="s">
        <v>52568</v>
      </c>
    </row>
    <row r="55668" spans="1:2">
      <c r="A55668" s="1">
        <v>2080100670585</v>
      </c>
      <c r="B55668" t="s">
        <v>52569</v>
      </c>
    </row>
    <row r="55669" spans="1:2">
      <c r="A55669" s="1">
        <v>2080100670592</v>
      </c>
      <c r="B55669" t="s">
        <v>52570</v>
      </c>
    </row>
    <row r="55670" spans="1:2">
      <c r="A55670" s="1">
        <v>2080100670608</v>
      </c>
      <c r="B55670" t="s">
        <v>52571</v>
      </c>
    </row>
    <row r="55671" spans="1:2">
      <c r="A55671" s="1">
        <v>2080100670615</v>
      </c>
      <c r="B55671" t="s">
        <v>52572</v>
      </c>
    </row>
    <row r="55672" spans="1:2">
      <c r="A55672" s="1">
        <v>2080100670622</v>
      </c>
      <c r="B55672" t="s">
        <v>52573</v>
      </c>
    </row>
    <row r="55673" spans="1:2">
      <c r="A55673" s="1">
        <v>2080100670639</v>
      </c>
      <c r="B55673" t="s">
        <v>52574</v>
      </c>
    </row>
    <row r="55674" spans="1:2">
      <c r="A55674" s="1">
        <v>2080100670875</v>
      </c>
      <c r="B55674" t="s">
        <v>52575</v>
      </c>
    </row>
    <row r="55675" spans="1:2">
      <c r="A55675" s="1">
        <v>2080100670929</v>
      </c>
      <c r="B55675" t="s">
        <v>52576</v>
      </c>
    </row>
    <row r="55676" spans="1:2">
      <c r="A55676" s="1">
        <v>2080100671766</v>
      </c>
      <c r="B55676" t="s">
        <v>52577</v>
      </c>
    </row>
    <row r="55677" spans="1:2">
      <c r="A55677" s="1">
        <v>2080100671773</v>
      </c>
      <c r="B55677" t="s">
        <v>52578</v>
      </c>
    </row>
    <row r="55678" spans="1:2">
      <c r="A55678" s="1">
        <v>2080100671827</v>
      </c>
      <c r="B55678" t="s">
        <v>52579</v>
      </c>
    </row>
    <row r="55679" spans="1:2">
      <c r="A55679" s="1">
        <v>2080100671834</v>
      </c>
      <c r="B55679" t="s">
        <v>52580</v>
      </c>
    </row>
    <row r="55680" spans="1:2">
      <c r="A55680" s="1">
        <v>2080100671841</v>
      </c>
      <c r="B55680" t="s">
        <v>4208</v>
      </c>
    </row>
    <row r="55681" spans="1:2">
      <c r="A55681" s="1">
        <v>2080100671858</v>
      </c>
      <c r="B55681" t="s">
        <v>4208</v>
      </c>
    </row>
    <row r="55682" spans="1:2">
      <c r="A55682" s="1">
        <v>2080100672244</v>
      </c>
      <c r="B55682" t="s">
        <v>52581</v>
      </c>
    </row>
    <row r="55683" spans="1:2">
      <c r="A55683" s="1">
        <v>2080100672411</v>
      </c>
      <c r="B55683" t="s">
        <v>52582</v>
      </c>
    </row>
    <row r="55684" spans="1:2">
      <c r="A55684" s="1">
        <v>2080100674996</v>
      </c>
      <c r="B55684" t="s">
        <v>52583</v>
      </c>
    </row>
    <row r="55685" spans="1:2">
      <c r="A55685" s="1">
        <v>2080100675009</v>
      </c>
      <c r="B55685" t="s">
        <v>52584</v>
      </c>
    </row>
    <row r="55686" spans="1:2">
      <c r="A55686" s="1">
        <v>2080100675016</v>
      </c>
      <c r="B55686" t="s">
        <v>52585</v>
      </c>
    </row>
    <row r="55687" spans="1:2">
      <c r="A55687" s="1">
        <v>2080100675023</v>
      </c>
      <c r="B55687" t="s">
        <v>52586</v>
      </c>
    </row>
    <row r="55688" spans="1:2">
      <c r="A55688" s="1">
        <v>2080100675030</v>
      </c>
      <c r="B55688" t="s">
        <v>52587</v>
      </c>
    </row>
    <row r="55689" spans="1:2">
      <c r="A55689" s="1">
        <v>2080100675160</v>
      </c>
      <c r="B55689" t="s">
        <v>52588</v>
      </c>
    </row>
    <row r="55690" spans="1:2">
      <c r="A55690" s="1">
        <v>2080100675177</v>
      </c>
      <c r="B55690" t="s">
        <v>52589</v>
      </c>
    </row>
    <row r="55691" spans="1:2">
      <c r="A55691" s="1">
        <v>2080100675221</v>
      </c>
      <c r="B55691" t="s">
        <v>52590</v>
      </c>
    </row>
    <row r="55692" spans="1:2">
      <c r="A55692" s="1">
        <v>2080100675382</v>
      </c>
      <c r="B55692" t="s">
        <v>52591</v>
      </c>
    </row>
    <row r="55693" spans="1:2">
      <c r="A55693" s="1">
        <v>2080100675849</v>
      </c>
      <c r="B55693" t="s">
        <v>52592</v>
      </c>
    </row>
    <row r="55694" spans="1:2">
      <c r="A55694" s="1">
        <v>2080100675887</v>
      </c>
      <c r="B55694" t="s">
        <v>52593</v>
      </c>
    </row>
    <row r="55695" spans="1:2">
      <c r="A55695" s="1">
        <v>2080100675917</v>
      </c>
      <c r="B55695" t="s">
        <v>52594</v>
      </c>
    </row>
    <row r="55696" spans="1:2">
      <c r="A55696" s="1">
        <v>2080100675924</v>
      </c>
      <c r="B55696" t="s">
        <v>52595</v>
      </c>
    </row>
    <row r="55697" spans="1:2">
      <c r="A55697" s="1">
        <v>2080100675931</v>
      </c>
      <c r="B55697" t="s">
        <v>52596</v>
      </c>
    </row>
    <row r="55698" spans="1:2">
      <c r="A55698" s="1">
        <v>2080100675948</v>
      </c>
      <c r="B55698" t="s">
        <v>52597</v>
      </c>
    </row>
    <row r="55699" spans="1:2">
      <c r="A55699" s="1">
        <v>2080100675955</v>
      </c>
      <c r="B55699" t="s">
        <v>52598</v>
      </c>
    </row>
    <row r="55700" spans="1:2">
      <c r="A55700" s="1">
        <v>2080100675962</v>
      </c>
      <c r="B55700" t="s">
        <v>52599</v>
      </c>
    </row>
    <row r="55701" spans="1:2">
      <c r="A55701" s="1">
        <v>2080100675979</v>
      </c>
      <c r="B55701" t="s">
        <v>52600</v>
      </c>
    </row>
    <row r="55702" spans="1:2">
      <c r="A55702" s="1">
        <v>2080100675986</v>
      </c>
      <c r="B55702" t="s">
        <v>52601</v>
      </c>
    </row>
    <row r="55703" spans="1:2">
      <c r="A55703" s="1">
        <v>2080100675993</v>
      </c>
      <c r="B55703" t="s">
        <v>52602</v>
      </c>
    </row>
    <row r="55704" spans="1:2">
      <c r="A55704" s="1">
        <v>2080100676006</v>
      </c>
      <c r="B55704" t="s">
        <v>52603</v>
      </c>
    </row>
    <row r="55705" spans="1:2">
      <c r="A55705" s="1">
        <v>2080100676013</v>
      </c>
      <c r="B55705" t="s">
        <v>52604</v>
      </c>
    </row>
    <row r="55706" spans="1:2">
      <c r="A55706" s="1">
        <v>2080100676020</v>
      </c>
      <c r="B55706" t="s">
        <v>52605</v>
      </c>
    </row>
    <row r="55707" spans="1:2">
      <c r="A55707" s="1">
        <v>2080100676037</v>
      </c>
      <c r="B55707" t="s">
        <v>52606</v>
      </c>
    </row>
    <row r="55708" spans="1:2">
      <c r="A55708" s="1">
        <v>2080100676044</v>
      </c>
      <c r="B55708" t="s">
        <v>52607</v>
      </c>
    </row>
    <row r="55709" spans="1:2">
      <c r="A55709" s="1">
        <v>2080100676051</v>
      </c>
      <c r="B55709" t="s">
        <v>52608</v>
      </c>
    </row>
    <row r="55710" spans="1:2">
      <c r="A55710" s="1">
        <v>2080100676068</v>
      </c>
      <c r="B55710" t="s">
        <v>52609</v>
      </c>
    </row>
    <row r="55711" spans="1:2">
      <c r="A55711" s="1">
        <v>2080100676075</v>
      </c>
      <c r="B55711" t="s">
        <v>52610</v>
      </c>
    </row>
    <row r="55712" spans="1:2">
      <c r="A55712" s="1">
        <v>2080100676082</v>
      </c>
      <c r="B55712" t="s">
        <v>52611</v>
      </c>
    </row>
    <row r="55713" spans="1:2">
      <c r="A55713" s="1">
        <v>2080100676099</v>
      </c>
      <c r="B55713" t="s">
        <v>52612</v>
      </c>
    </row>
    <row r="55714" spans="1:2">
      <c r="A55714" s="1">
        <v>2080100676112</v>
      </c>
      <c r="B55714" t="s">
        <v>52613</v>
      </c>
    </row>
    <row r="55715" spans="1:2">
      <c r="A55715" s="1">
        <v>2080100676129</v>
      </c>
      <c r="B55715" t="s">
        <v>52614</v>
      </c>
    </row>
    <row r="55716" spans="1:2">
      <c r="A55716" s="1">
        <v>2080100676136</v>
      </c>
      <c r="B55716" t="s">
        <v>52615</v>
      </c>
    </row>
    <row r="55717" spans="1:2">
      <c r="A55717" s="1">
        <v>2080100676150</v>
      </c>
      <c r="B55717" t="s">
        <v>52616</v>
      </c>
    </row>
    <row r="55718" spans="1:2">
      <c r="A55718" s="1">
        <v>2080100676174</v>
      </c>
      <c r="B55718" t="s">
        <v>52617</v>
      </c>
    </row>
    <row r="55719" spans="1:2">
      <c r="A55719" s="1">
        <v>2080100676198</v>
      </c>
      <c r="B55719" t="s">
        <v>52618</v>
      </c>
    </row>
    <row r="55720" spans="1:2">
      <c r="A55720" s="1">
        <v>2080100676211</v>
      </c>
      <c r="B55720" t="s">
        <v>52619</v>
      </c>
    </row>
    <row r="55721" spans="1:2">
      <c r="A55721" s="1">
        <v>2080100676228</v>
      </c>
      <c r="B55721" t="s">
        <v>52620</v>
      </c>
    </row>
    <row r="55722" spans="1:2">
      <c r="A55722" s="1">
        <v>2080100676242</v>
      </c>
      <c r="B55722" t="s">
        <v>52621</v>
      </c>
    </row>
    <row r="55723" spans="1:2">
      <c r="A55723" s="1">
        <v>2080100676259</v>
      </c>
      <c r="B55723" t="s">
        <v>52622</v>
      </c>
    </row>
    <row r="55724" spans="1:2">
      <c r="A55724" s="1">
        <v>2080100676266</v>
      </c>
      <c r="B55724" t="s">
        <v>52623</v>
      </c>
    </row>
    <row r="55725" spans="1:2">
      <c r="A55725" s="1">
        <v>2080100676273</v>
      </c>
      <c r="B55725" t="s">
        <v>52624</v>
      </c>
    </row>
    <row r="55726" spans="1:2">
      <c r="A55726" s="1">
        <v>2080100676280</v>
      </c>
      <c r="B55726" t="s">
        <v>52625</v>
      </c>
    </row>
    <row r="55727" spans="1:2">
      <c r="A55727" s="1">
        <v>2080100676297</v>
      </c>
      <c r="B55727" t="s">
        <v>52626</v>
      </c>
    </row>
    <row r="55728" spans="1:2">
      <c r="A55728" s="1">
        <v>2080100676303</v>
      </c>
      <c r="B55728" t="s">
        <v>52627</v>
      </c>
    </row>
    <row r="55729" spans="1:2">
      <c r="A55729" s="1">
        <v>2080100676310</v>
      </c>
      <c r="B55729" t="s">
        <v>52628</v>
      </c>
    </row>
    <row r="55730" spans="1:2">
      <c r="A55730" s="1">
        <v>2080100676327</v>
      </c>
      <c r="B55730" t="s">
        <v>52629</v>
      </c>
    </row>
    <row r="55731" spans="1:2">
      <c r="A55731" s="1">
        <v>2080100676334</v>
      </c>
      <c r="B55731" t="s">
        <v>52630</v>
      </c>
    </row>
    <row r="55732" spans="1:2">
      <c r="A55732" s="1">
        <v>2080100676341</v>
      </c>
      <c r="B55732" t="s">
        <v>52631</v>
      </c>
    </row>
    <row r="55733" spans="1:2">
      <c r="A55733" s="1">
        <v>2080100676358</v>
      </c>
      <c r="B55733" t="s">
        <v>52632</v>
      </c>
    </row>
    <row r="55734" spans="1:2">
      <c r="A55734" s="1">
        <v>2080100676365</v>
      </c>
      <c r="B55734" t="s">
        <v>52633</v>
      </c>
    </row>
    <row r="55735" spans="1:2">
      <c r="A55735" s="1">
        <v>2080100676372</v>
      </c>
      <c r="B55735" t="s">
        <v>52634</v>
      </c>
    </row>
    <row r="55736" spans="1:2">
      <c r="A55736" s="1">
        <v>2080100676389</v>
      </c>
      <c r="B55736" t="s">
        <v>52635</v>
      </c>
    </row>
    <row r="55737" spans="1:2">
      <c r="A55737" s="1">
        <v>2080100676396</v>
      </c>
      <c r="B55737" t="s">
        <v>52636</v>
      </c>
    </row>
    <row r="55738" spans="1:2">
      <c r="A55738" s="1">
        <v>2080100676402</v>
      </c>
      <c r="B55738" t="s">
        <v>52637</v>
      </c>
    </row>
    <row r="55739" spans="1:2">
      <c r="A55739" s="1">
        <v>2080100676419</v>
      </c>
      <c r="B55739" t="s">
        <v>52638</v>
      </c>
    </row>
    <row r="55740" spans="1:2">
      <c r="A55740" s="1">
        <v>2080100676426</v>
      </c>
      <c r="B55740" t="s">
        <v>52639</v>
      </c>
    </row>
    <row r="55741" spans="1:2">
      <c r="A55741" s="1">
        <v>2080100676440</v>
      </c>
      <c r="B55741" t="s">
        <v>52640</v>
      </c>
    </row>
    <row r="55742" spans="1:2">
      <c r="A55742" s="1">
        <v>2080100676457</v>
      </c>
      <c r="B55742" t="s">
        <v>52641</v>
      </c>
    </row>
    <row r="55743" spans="1:2">
      <c r="A55743" s="1">
        <v>2080100676464</v>
      </c>
      <c r="B55743" t="s">
        <v>52642</v>
      </c>
    </row>
    <row r="55744" spans="1:2">
      <c r="A55744" s="1">
        <v>2080100676471</v>
      </c>
      <c r="B55744" t="s">
        <v>52643</v>
      </c>
    </row>
    <row r="55745" spans="1:2">
      <c r="A55745" s="1">
        <v>2080100676495</v>
      </c>
      <c r="B55745" t="s">
        <v>52644</v>
      </c>
    </row>
    <row r="55746" spans="1:2">
      <c r="A55746" s="1">
        <v>2080100676501</v>
      </c>
      <c r="B55746" t="s">
        <v>52645</v>
      </c>
    </row>
    <row r="55747" spans="1:2">
      <c r="A55747" s="1">
        <v>2080100676518</v>
      </c>
      <c r="B55747" t="s">
        <v>52646</v>
      </c>
    </row>
    <row r="55748" spans="1:2">
      <c r="A55748" s="1">
        <v>2080100676525</v>
      </c>
      <c r="B55748" t="s">
        <v>52647</v>
      </c>
    </row>
    <row r="55749" spans="1:2">
      <c r="A55749" s="1">
        <v>2080100676532</v>
      </c>
      <c r="B55749" t="s">
        <v>52648</v>
      </c>
    </row>
    <row r="55750" spans="1:2">
      <c r="A55750" s="1">
        <v>2080100676549</v>
      </c>
      <c r="B55750" t="s">
        <v>52649</v>
      </c>
    </row>
    <row r="55751" spans="1:2">
      <c r="A55751" s="1">
        <v>2080100676556</v>
      </c>
      <c r="B55751" t="s">
        <v>52650</v>
      </c>
    </row>
    <row r="55752" spans="1:2">
      <c r="A55752" s="1">
        <v>2080100676563</v>
      </c>
      <c r="B55752" t="s">
        <v>52651</v>
      </c>
    </row>
    <row r="55753" spans="1:2">
      <c r="A55753" s="1">
        <v>2080100676570</v>
      </c>
      <c r="B55753" t="s">
        <v>52652</v>
      </c>
    </row>
    <row r="55754" spans="1:2">
      <c r="A55754" s="1">
        <v>2080100676587</v>
      </c>
      <c r="B55754" t="s">
        <v>52653</v>
      </c>
    </row>
    <row r="55755" spans="1:2">
      <c r="A55755" s="1">
        <v>2080100676594</v>
      </c>
      <c r="B55755" t="s">
        <v>52654</v>
      </c>
    </row>
    <row r="55756" spans="1:2">
      <c r="A55756" s="1">
        <v>2080100676600</v>
      </c>
      <c r="B55756" t="s">
        <v>52655</v>
      </c>
    </row>
    <row r="55757" spans="1:2">
      <c r="A55757" s="1">
        <v>2080100676617</v>
      </c>
      <c r="B55757" t="s">
        <v>52656</v>
      </c>
    </row>
    <row r="55758" spans="1:2">
      <c r="A55758" s="1">
        <v>2080100676624</v>
      </c>
      <c r="B55758" t="s">
        <v>52657</v>
      </c>
    </row>
    <row r="55759" spans="1:2">
      <c r="A55759" s="1">
        <v>2080100676631</v>
      </c>
      <c r="B55759" t="s">
        <v>52658</v>
      </c>
    </row>
    <row r="55760" spans="1:2">
      <c r="A55760" s="1">
        <v>2080100676648</v>
      </c>
      <c r="B55760" t="s">
        <v>52659</v>
      </c>
    </row>
    <row r="55761" spans="1:2">
      <c r="A55761" s="1">
        <v>2080100676655</v>
      </c>
      <c r="B55761" t="s">
        <v>52660</v>
      </c>
    </row>
    <row r="55762" spans="1:2">
      <c r="A55762" s="1">
        <v>2080100676662</v>
      </c>
      <c r="B55762" t="s">
        <v>52661</v>
      </c>
    </row>
    <row r="55763" spans="1:2">
      <c r="A55763" s="1">
        <v>2080100676679</v>
      </c>
      <c r="B55763" t="s">
        <v>52662</v>
      </c>
    </row>
    <row r="55764" spans="1:2">
      <c r="A55764" s="1">
        <v>2080100676686</v>
      </c>
      <c r="B55764" t="s">
        <v>52663</v>
      </c>
    </row>
    <row r="55765" spans="1:2">
      <c r="A55765" s="1">
        <v>2080100676709</v>
      </c>
      <c r="B55765" t="s">
        <v>52664</v>
      </c>
    </row>
    <row r="55766" spans="1:2">
      <c r="A55766" s="1">
        <v>2080100676716</v>
      </c>
      <c r="B55766" t="s">
        <v>52665</v>
      </c>
    </row>
    <row r="55767" spans="1:2">
      <c r="A55767" s="1">
        <v>2080100676723</v>
      </c>
      <c r="B55767" t="s">
        <v>52666</v>
      </c>
    </row>
    <row r="55768" spans="1:2">
      <c r="A55768" s="1">
        <v>2080100676730</v>
      </c>
      <c r="B55768" t="s">
        <v>52667</v>
      </c>
    </row>
    <row r="55769" spans="1:2">
      <c r="A55769" s="1">
        <v>2080100676747</v>
      </c>
      <c r="B55769" t="s">
        <v>52668</v>
      </c>
    </row>
    <row r="55770" spans="1:2">
      <c r="A55770" s="1">
        <v>2080100676754</v>
      </c>
      <c r="B55770" t="s">
        <v>52669</v>
      </c>
    </row>
    <row r="55771" spans="1:2">
      <c r="A55771" s="1">
        <v>2080100676761</v>
      </c>
      <c r="B55771" t="s">
        <v>52670</v>
      </c>
    </row>
    <row r="55772" spans="1:2">
      <c r="A55772" s="1">
        <v>2080100676785</v>
      </c>
      <c r="B55772" t="s">
        <v>52671</v>
      </c>
    </row>
    <row r="55773" spans="1:2">
      <c r="A55773" s="1">
        <v>2080100676792</v>
      </c>
      <c r="B55773" t="s">
        <v>52672</v>
      </c>
    </row>
    <row r="55774" spans="1:2">
      <c r="A55774" s="1">
        <v>2080100676808</v>
      </c>
      <c r="B55774" t="s">
        <v>52673</v>
      </c>
    </row>
    <row r="55775" spans="1:2">
      <c r="A55775" s="1">
        <v>2080100676815</v>
      </c>
      <c r="B55775" t="s">
        <v>52674</v>
      </c>
    </row>
    <row r="55776" spans="1:2">
      <c r="A55776" s="1">
        <v>2080100676976</v>
      </c>
      <c r="B55776" t="s">
        <v>52675</v>
      </c>
    </row>
    <row r="55777" spans="1:2">
      <c r="A55777" s="1">
        <v>2080100676983</v>
      </c>
      <c r="B55777" t="s">
        <v>52676</v>
      </c>
    </row>
    <row r="55778" spans="1:2">
      <c r="A55778" s="1">
        <v>2080100676990</v>
      </c>
      <c r="B55778" t="s">
        <v>52677</v>
      </c>
    </row>
    <row r="55779" spans="1:2">
      <c r="A55779" s="1">
        <v>2080100677003</v>
      </c>
      <c r="B55779" t="s">
        <v>52678</v>
      </c>
    </row>
    <row r="55780" spans="1:2">
      <c r="A55780" s="1">
        <v>2080100677010</v>
      </c>
      <c r="B55780" t="s">
        <v>52679</v>
      </c>
    </row>
    <row r="55781" spans="1:2">
      <c r="A55781" s="1">
        <v>2080100677027</v>
      </c>
      <c r="B55781" t="s">
        <v>52680</v>
      </c>
    </row>
    <row r="55782" spans="1:2">
      <c r="A55782" s="1">
        <v>2080100677034</v>
      </c>
      <c r="B55782" t="s">
        <v>52681</v>
      </c>
    </row>
    <row r="55783" spans="1:2">
      <c r="A55783" s="1">
        <v>2080100677041</v>
      </c>
      <c r="B55783" t="s">
        <v>52682</v>
      </c>
    </row>
    <row r="55784" spans="1:2">
      <c r="A55784" s="1">
        <v>2080100677058</v>
      </c>
      <c r="B55784" t="s">
        <v>52683</v>
      </c>
    </row>
    <row r="55785" spans="1:2">
      <c r="A55785" s="1">
        <v>2080100677065</v>
      </c>
      <c r="B55785" t="s">
        <v>52684</v>
      </c>
    </row>
    <row r="55786" spans="1:2">
      <c r="A55786" s="1">
        <v>2080100677072</v>
      </c>
      <c r="B55786" t="s">
        <v>52685</v>
      </c>
    </row>
    <row r="55787" spans="1:2">
      <c r="A55787" s="1">
        <v>2080100677089</v>
      </c>
      <c r="B55787" t="s">
        <v>52686</v>
      </c>
    </row>
    <row r="55788" spans="1:2">
      <c r="A55788" s="1">
        <v>2080100677096</v>
      </c>
      <c r="B55788" t="s">
        <v>52687</v>
      </c>
    </row>
    <row r="55789" spans="1:2">
      <c r="A55789" s="1">
        <v>2080100677102</v>
      </c>
      <c r="B55789" t="s">
        <v>52688</v>
      </c>
    </row>
    <row r="55790" spans="1:2">
      <c r="A55790" s="1">
        <v>2080100677119</v>
      </c>
      <c r="B55790" t="s">
        <v>52689</v>
      </c>
    </row>
    <row r="55791" spans="1:2">
      <c r="A55791" s="1">
        <v>2080100677126</v>
      </c>
      <c r="B55791" t="s">
        <v>52690</v>
      </c>
    </row>
    <row r="55792" spans="1:2">
      <c r="A55792" s="1">
        <v>2080100677133</v>
      </c>
      <c r="B55792" t="s">
        <v>52691</v>
      </c>
    </row>
    <row r="55793" spans="1:2">
      <c r="A55793" s="1">
        <v>2080100677140</v>
      </c>
      <c r="B55793" t="s">
        <v>52692</v>
      </c>
    </row>
    <row r="55794" spans="1:2">
      <c r="A55794" s="1">
        <v>2080100677157</v>
      </c>
      <c r="B55794" t="s">
        <v>52693</v>
      </c>
    </row>
    <row r="55795" spans="1:2">
      <c r="A55795" s="1">
        <v>2080100677164</v>
      </c>
      <c r="B55795" t="s">
        <v>52694</v>
      </c>
    </row>
    <row r="55796" spans="1:2">
      <c r="A55796" s="1">
        <v>2080100677171</v>
      </c>
      <c r="B55796" t="s">
        <v>52695</v>
      </c>
    </row>
    <row r="55797" spans="1:2">
      <c r="A55797" s="1">
        <v>2080100677188</v>
      </c>
      <c r="B55797" t="s">
        <v>52696</v>
      </c>
    </row>
    <row r="55798" spans="1:2">
      <c r="A55798" s="1">
        <v>2080100677195</v>
      </c>
      <c r="B55798" t="s">
        <v>52697</v>
      </c>
    </row>
    <row r="55799" spans="1:2">
      <c r="A55799" s="1">
        <v>2080100677201</v>
      </c>
      <c r="B55799" t="s">
        <v>52698</v>
      </c>
    </row>
    <row r="55800" spans="1:2">
      <c r="A55800" s="1">
        <v>2080100677218</v>
      </c>
      <c r="B55800" t="s">
        <v>52699</v>
      </c>
    </row>
    <row r="55801" spans="1:2">
      <c r="A55801" s="1">
        <v>2080100677225</v>
      </c>
      <c r="B55801" t="s">
        <v>52700</v>
      </c>
    </row>
    <row r="55802" spans="1:2">
      <c r="A55802" s="1">
        <v>2080100677232</v>
      </c>
      <c r="B55802" t="s">
        <v>52701</v>
      </c>
    </row>
    <row r="55803" spans="1:2">
      <c r="A55803" s="1">
        <v>2080100677249</v>
      </c>
      <c r="B55803" t="s">
        <v>52702</v>
      </c>
    </row>
    <row r="55804" spans="1:2">
      <c r="A55804" s="1">
        <v>2080100677256</v>
      </c>
      <c r="B55804" t="s">
        <v>52703</v>
      </c>
    </row>
    <row r="55805" spans="1:2">
      <c r="A55805" s="1">
        <v>2080100677263</v>
      </c>
      <c r="B55805" t="s">
        <v>52704</v>
      </c>
    </row>
    <row r="55806" spans="1:2">
      <c r="A55806" s="1">
        <v>2080100677270</v>
      </c>
      <c r="B55806" t="s">
        <v>52705</v>
      </c>
    </row>
    <row r="55807" spans="1:2">
      <c r="A55807" s="1">
        <v>2080100677287</v>
      </c>
      <c r="B55807" t="s">
        <v>52706</v>
      </c>
    </row>
    <row r="55808" spans="1:2">
      <c r="A55808" s="1">
        <v>2080100677294</v>
      </c>
      <c r="B55808" t="s">
        <v>52707</v>
      </c>
    </row>
    <row r="55809" spans="1:2">
      <c r="A55809" s="1">
        <v>2080100677300</v>
      </c>
      <c r="B55809" t="s">
        <v>52708</v>
      </c>
    </row>
    <row r="55810" spans="1:2">
      <c r="A55810" s="1">
        <v>2080100677317</v>
      </c>
      <c r="B55810" t="s">
        <v>52709</v>
      </c>
    </row>
    <row r="55811" spans="1:2">
      <c r="A55811" s="1">
        <v>2080100677324</v>
      </c>
      <c r="B55811" t="s">
        <v>52710</v>
      </c>
    </row>
    <row r="55812" spans="1:2">
      <c r="A55812" s="1">
        <v>2080100677331</v>
      </c>
      <c r="B55812" t="s">
        <v>52711</v>
      </c>
    </row>
    <row r="55813" spans="1:2">
      <c r="A55813" s="1">
        <v>2080100677348</v>
      </c>
      <c r="B55813" t="s">
        <v>52712</v>
      </c>
    </row>
    <row r="55814" spans="1:2">
      <c r="A55814" s="1">
        <v>2080100677355</v>
      </c>
      <c r="B55814" t="s">
        <v>52713</v>
      </c>
    </row>
    <row r="55815" spans="1:2">
      <c r="A55815" s="1">
        <v>2080100677362</v>
      </c>
      <c r="B55815" t="s">
        <v>52714</v>
      </c>
    </row>
    <row r="55816" spans="1:2">
      <c r="A55816" s="1">
        <v>2080100677386</v>
      </c>
      <c r="B55816" t="s">
        <v>52715</v>
      </c>
    </row>
    <row r="55817" spans="1:2">
      <c r="A55817" s="1">
        <v>2080100677393</v>
      </c>
      <c r="B55817" t="s">
        <v>52716</v>
      </c>
    </row>
    <row r="55818" spans="1:2">
      <c r="A55818" s="1">
        <v>2080100677409</v>
      </c>
      <c r="B55818" t="s">
        <v>52717</v>
      </c>
    </row>
    <row r="55819" spans="1:2">
      <c r="A55819" s="1">
        <v>2080100677416</v>
      </c>
      <c r="B55819" t="s">
        <v>52718</v>
      </c>
    </row>
    <row r="55820" spans="1:2">
      <c r="A55820" s="1">
        <v>2080100677423</v>
      </c>
      <c r="B55820" t="s">
        <v>52719</v>
      </c>
    </row>
    <row r="55821" spans="1:2">
      <c r="A55821" s="1">
        <v>2080100677430</v>
      </c>
      <c r="B55821" t="s">
        <v>52720</v>
      </c>
    </row>
    <row r="55822" spans="1:2">
      <c r="A55822" s="1">
        <v>2080100677447</v>
      </c>
      <c r="B55822" t="s">
        <v>52721</v>
      </c>
    </row>
    <row r="55823" spans="1:2">
      <c r="A55823" s="1">
        <v>2080100677454</v>
      </c>
      <c r="B55823" t="s">
        <v>52722</v>
      </c>
    </row>
    <row r="55824" spans="1:2">
      <c r="A55824" s="1">
        <v>2080100677461</v>
      </c>
      <c r="B55824" t="s">
        <v>52723</v>
      </c>
    </row>
    <row r="55825" spans="1:2">
      <c r="A55825" s="1">
        <v>2080100677478</v>
      </c>
      <c r="B55825" t="s">
        <v>52724</v>
      </c>
    </row>
    <row r="55826" spans="1:2">
      <c r="A55826" s="1">
        <v>2080100677485</v>
      </c>
      <c r="B55826" t="s">
        <v>52725</v>
      </c>
    </row>
    <row r="55827" spans="1:2">
      <c r="A55827" s="1">
        <v>2080100677508</v>
      </c>
      <c r="B55827" t="s">
        <v>52726</v>
      </c>
    </row>
    <row r="55828" spans="1:2">
      <c r="A55828" s="1">
        <v>2080100677515</v>
      </c>
      <c r="B55828" t="s">
        <v>52727</v>
      </c>
    </row>
    <row r="55829" spans="1:2">
      <c r="A55829" s="1">
        <v>2080100677522</v>
      </c>
      <c r="B55829" t="s">
        <v>52728</v>
      </c>
    </row>
    <row r="55830" spans="1:2">
      <c r="A55830" s="1">
        <v>2080100677539</v>
      </c>
      <c r="B55830" t="s">
        <v>52729</v>
      </c>
    </row>
    <row r="55831" spans="1:2">
      <c r="A55831" s="1">
        <v>2080100677546</v>
      </c>
      <c r="B55831" t="s">
        <v>52730</v>
      </c>
    </row>
    <row r="55832" spans="1:2">
      <c r="A55832" s="1">
        <v>2080100677553</v>
      </c>
      <c r="B55832" t="s">
        <v>52731</v>
      </c>
    </row>
    <row r="55833" spans="1:2">
      <c r="A55833" s="1">
        <v>2080100677560</v>
      </c>
      <c r="B55833" t="s">
        <v>52732</v>
      </c>
    </row>
    <row r="55834" spans="1:2">
      <c r="A55834" s="1">
        <v>2080100677577</v>
      </c>
      <c r="B55834" t="s">
        <v>52733</v>
      </c>
    </row>
    <row r="55835" spans="1:2">
      <c r="A55835" s="1">
        <v>2080100677584</v>
      </c>
      <c r="B55835" t="s">
        <v>52734</v>
      </c>
    </row>
    <row r="55836" spans="1:2">
      <c r="A55836" s="1">
        <v>2080100677621</v>
      </c>
      <c r="B55836" t="s">
        <v>52735</v>
      </c>
    </row>
    <row r="55837" spans="1:2">
      <c r="A55837" s="1">
        <v>2080100677638</v>
      </c>
      <c r="B55837" t="s">
        <v>52736</v>
      </c>
    </row>
    <row r="55838" spans="1:2">
      <c r="A55838" s="1">
        <v>2080100677645</v>
      </c>
      <c r="B55838" t="s">
        <v>52737</v>
      </c>
    </row>
    <row r="55839" spans="1:2">
      <c r="A55839" s="1">
        <v>2080100677669</v>
      </c>
      <c r="B55839" t="s">
        <v>52738</v>
      </c>
    </row>
    <row r="55840" spans="1:2">
      <c r="A55840" s="1">
        <v>2080100677676</v>
      </c>
      <c r="B55840" t="s">
        <v>52735</v>
      </c>
    </row>
    <row r="55841" spans="1:2">
      <c r="A55841" s="1">
        <v>2080100677690</v>
      </c>
      <c r="B55841" t="s">
        <v>52737</v>
      </c>
    </row>
    <row r="55842" spans="1:2">
      <c r="A55842" s="1">
        <v>2080100677713</v>
      </c>
      <c r="B55842" t="s">
        <v>52739</v>
      </c>
    </row>
    <row r="55843" spans="1:2">
      <c r="A55843" s="1">
        <v>2080100677744</v>
      </c>
      <c r="B55843" t="s">
        <v>52740</v>
      </c>
    </row>
    <row r="55844" spans="1:2">
      <c r="A55844" s="1">
        <v>2080100677799</v>
      </c>
      <c r="B55844" t="s">
        <v>52741</v>
      </c>
    </row>
    <row r="55845" spans="1:2">
      <c r="A55845" s="1">
        <v>2080100677805</v>
      </c>
      <c r="B55845" t="s">
        <v>52742</v>
      </c>
    </row>
    <row r="55846" spans="1:2">
      <c r="A55846" s="1">
        <v>2080100677812</v>
      </c>
      <c r="B55846" t="s">
        <v>52743</v>
      </c>
    </row>
    <row r="55847" spans="1:2">
      <c r="A55847" s="1">
        <v>2080100677829</v>
      </c>
      <c r="B55847" t="s">
        <v>52744</v>
      </c>
    </row>
    <row r="55848" spans="1:2">
      <c r="A55848" s="1">
        <v>2080100677836</v>
      </c>
      <c r="B55848" t="s">
        <v>52745</v>
      </c>
    </row>
    <row r="55849" spans="1:2">
      <c r="A55849" s="1">
        <v>2080100677843</v>
      </c>
      <c r="B55849" t="s">
        <v>52746</v>
      </c>
    </row>
    <row r="55850" spans="1:2">
      <c r="A55850" s="1">
        <v>2080100677850</v>
      </c>
      <c r="B55850" t="s">
        <v>52747</v>
      </c>
    </row>
    <row r="55851" spans="1:2">
      <c r="A55851" s="1">
        <v>2080100677867</v>
      </c>
      <c r="B55851" t="s">
        <v>52748</v>
      </c>
    </row>
    <row r="55852" spans="1:2">
      <c r="A55852" s="1">
        <v>2080100677874</v>
      </c>
      <c r="B55852" t="s">
        <v>52749</v>
      </c>
    </row>
    <row r="55853" spans="1:2">
      <c r="A55853" s="1">
        <v>2080100677881</v>
      </c>
      <c r="B55853" t="s">
        <v>52750</v>
      </c>
    </row>
    <row r="55854" spans="1:2">
      <c r="A55854" s="1">
        <v>2080100677898</v>
      </c>
      <c r="B55854" t="s">
        <v>52751</v>
      </c>
    </row>
    <row r="55855" spans="1:2">
      <c r="A55855" s="1">
        <v>2080100677904</v>
      </c>
      <c r="B55855" t="s">
        <v>52752</v>
      </c>
    </row>
    <row r="55856" spans="1:2">
      <c r="A55856" s="1">
        <v>2080100677911</v>
      </c>
      <c r="B55856" t="s">
        <v>52753</v>
      </c>
    </row>
    <row r="55857" spans="1:2">
      <c r="A55857" s="1">
        <v>2080100677928</v>
      </c>
      <c r="B55857" t="s">
        <v>52754</v>
      </c>
    </row>
    <row r="55858" spans="1:2">
      <c r="A55858" s="1">
        <v>2080100677935</v>
      </c>
      <c r="B55858" t="s">
        <v>52755</v>
      </c>
    </row>
    <row r="55859" spans="1:2">
      <c r="A55859" s="1">
        <v>2080100677942</v>
      </c>
      <c r="B55859" t="s">
        <v>52756</v>
      </c>
    </row>
    <row r="55860" spans="1:2">
      <c r="A55860" s="1">
        <v>2080100677959</v>
      </c>
      <c r="B55860" t="s">
        <v>52757</v>
      </c>
    </row>
    <row r="55861" spans="1:2">
      <c r="A55861" s="1">
        <v>2080100677966</v>
      </c>
      <c r="B55861" t="s">
        <v>52758</v>
      </c>
    </row>
    <row r="55862" spans="1:2">
      <c r="A55862" s="1">
        <v>2080100677973</v>
      </c>
      <c r="B55862" t="s">
        <v>52759</v>
      </c>
    </row>
    <row r="55863" spans="1:2">
      <c r="A55863" s="1">
        <v>2080100677980</v>
      </c>
      <c r="B55863" t="s">
        <v>52760</v>
      </c>
    </row>
    <row r="55864" spans="1:2">
      <c r="A55864" s="1">
        <v>2080100677997</v>
      </c>
      <c r="B55864" t="s">
        <v>52761</v>
      </c>
    </row>
    <row r="55865" spans="1:2">
      <c r="A55865" s="1">
        <v>2080100678000</v>
      </c>
      <c r="B55865" t="s">
        <v>52762</v>
      </c>
    </row>
    <row r="55866" spans="1:2">
      <c r="A55866" s="1">
        <v>2080100678017</v>
      </c>
      <c r="B55866" t="s">
        <v>52763</v>
      </c>
    </row>
    <row r="55867" spans="1:2">
      <c r="A55867" s="1">
        <v>2080100678024</v>
      </c>
      <c r="B55867" t="s">
        <v>52764</v>
      </c>
    </row>
    <row r="55868" spans="1:2">
      <c r="A55868" s="1">
        <v>2080100678031</v>
      </c>
      <c r="B55868" t="s">
        <v>52765</v>
      </c>
    </row>
    <row r="55869" spans="1:2">
      <c r="A55869" s="1">
        <v>2080100678048</v>
      </c>
      <c r="B55869" t="s">
        <v>52766</v>
      </c>
    </row>
    <row r="55870" spans="1:2">
      <c r="A55870" s="1">
        <v>2080100678055</v>
      </c>
      <c r="B55870" t="s">
        <v>52767</v>
      </c>
    </row>
    <row r="55871" spans="1:2">
      <c r="A55871" s="1">
        <v>2080100678062</v>
      </c>
      <c r="B55871" t="s">
        <v>52768</v>
      </c>
    </row>
    <row r="55872" spans="1:2">
      <c r="A55872" s="1">
        <v>2080100678079</v>
      </c>
      <c r="B55872" t="s">
        <v>52769</v>
      </c>
    </row>
    <row r="55873" spans="1:2">
      <c r="A55873" s="1">
        <v>2080100678086</v>
      </c>
      <c r="B55873" t="s">
        <v>52770</v>
      </c>
    </row>
    <row r="55874" spans="1:2">
      <c r="A55874" s="1">
        <v>2080100678093</v>
      </c>
      <c r="B55874" t="s">
        <v>52771</v>
      </c>
    </row>
    <row r="55875" spans="1:2">
      <c r="A55875" s="1">
        <v>2080100678116</v>
      </c>
      <c r="B55875" t="s">
        <v>52772</v>
      </c>
    </row>
    <row r="55876" spans="1:2">
      <c r="A55876" s="1">
        <v>2080100678123</v>
      </c>
      <c r="B55876" t="s">
        <v>52773</v>
      </c>
    </row>
    <row r="55877" spans="1:2">
      <c r="A55877" s="1">
        <v>2080100678130</v>
      </c>
      <c r="B55877" t="s">
        <v>52774</v>
      </c>
    </row>
    <row r="55878" spans="1:2">
      <c r="A55878" s="1">
        <v>2080100678147</v>
      </c>
      <c r="B55878" t="s">
        <v>52775</v>
      </c>
    </row>
    <row r="55879" spans="1:2">
      <c r="A55879" s="1">
        <v>2080100678154</v>
      </c>
      <c r="B55879" t="s">
        <v>52776</v>
      </c>
    </row>
    <row r="55880" spans="1:2">
      <c r="A55880" s="1">
        <v>2080100678161</v>
      </c>
      <c r="B55880" t="s">
        <v>52777</v>
      </c>
    </row>
    <row r="55881" spans="1:2">
      <c r="A55881" s="1">
        <v>2080100678185</v>
      </c>
      <c r="B55881" t="s">
        <v>52778</v>
      </c>
    </row>
    <row r="55882" spans="1:2">
      <c r="A55882" s="1">
        <v>2080100678192</v>
      </c>
      <c r="B55882" t="s">
        <v>52779</v>
      </c>
    </row>
    <row r="55883" spans="1:2">
      <c r="A55883" s="1">
        <v>2080100678208</v>
      </c>
      <c r="B55883" t="s">
        <v>52780</v>
      </c>
    </row>
    <row r="55884" spans="1:2">
      <c r="A55884" s="1">
        <v>2080100678253</v>
      </c>
      <c r="B55884" t="s">
        <v>52781</v>
      </c>
    </row>
    <row r="55885" spans="1:2">
      <c r="A55885" s="1">
        <v>2080100678284</v>
      </c>
      <c r="B55885" t="s">
        <v>52782</v>
      </c>
    </row>
    <row r="55886" spans="1:2">
      <c r="A55886" s="1">
        <v>2080100678291</v>
      </c>
      <c r="B55886" t="s">
        <v>52783</v>
      </c>
    </row>
    <row r="55887" spans="1:2">
      <c r="A55887" s="1">
        <v>2080100678321</v>
      </c>
      <c r="B55887" t="s">
        <v>52784</v>
      </c>
    </row>
    <row r="55888" spans="1:2">
      <c r="A55888" s="1">
        <v>2080100678352</v>
      </c>
      <c r="B55888" t="s">
        <v>52785</v>
      </c>
    </row>
    <row r="55889" spans="1:2">
      <c r="A55889" s="1">
        <v>2080100678383</v>
      </c>
      <c r="B55889" t="s">
        <v>52786</v>
      </c>
    </row>
    <row r="55890" spans="1:2">
      <c r="A55890" s="1">
        <v>2080100678390</v>
      </c>
      <c r="B55890" t="s">
        <v>52787</v>
      </c>
    </row>
    <row r="55891" spans="1:2">
      <c r="A55891" s="1">
        <v>2080100678437</v>
      </c>
      <c r="B55891" t="s">
        <v>52788</v>
      </c>
    </row>
    <row r="55892" spans="1:2">
      <c r="A55892" s="1">
        <v>2080100678444</v>
      </c>
      <c r="B55892" t="s">
        <v>52789</v>
      </c>
    </row>
    <row r="55893" spans="1:2">
      <c r="A55893" s="1">
        <v>2080100678468</v>
      </c>
      <c r="B55893" t="s">
        <v>52790</v>
      </c>
    </row>
    <row r="55894" spans="1:2">
      <c r="A55894" s="1">
        <v>2080100678475</v>
      </c>
      <c r="B55894" t="s">
        <v>52791</v>
      </c>
    </row>
    <row r="55895" spans="1:2">
      <c r="A55895" s="1">
        <v>2080100678482</v>
      </c>
      <c r="B55895" t="s">
        <v>52792</v>
      </c>
    </row>
    <row r="55896" spans="1:2">
      <c r="A55896" s="1">
        <v>2080100678499</v>
      </c>
      <c r="B55896" t="s">
        <v>52793</v>
      </c>
    </row>
    <row r="55897" spans="1:2">
      <c r="A55897" s="1">
        <v>2080100678505</v>
      </c>
      <c r="B55897" t="s">
        <v>52794</v>
      </c>
    </row>
    <row r="55898" spans="1:2">
      <c r="A55898" s="1">
        <v>2080100678512</v>
      </c>
      <c r="B55898" t="s">
        <v>52795</v>
      </c>
    </row>
    <row r="55899" spans="1:2">
      <c r="A55899" s="1">
        <v>2080100678529</v>
      </c>
      <c r="B55899" t="s">
        <v>52796</v>
      </c>
    </row>
    <row r="55900" spans="1:2">
      <c r="A55900" s="1">
        <v>2080100678543</v>
      </c>
      <c r="B55900" t="s">
        <v>52797</v>
      </c>
    </row>
    <row r="55901" spans="1:2">
      <c r="A55901" s="1">
        <v>2080100678550</v>
      </c>
      <c r="B55901" t="s">
        <v>52798</v>
      </c>
    </row>
    <row r="55902" spans="1:2">
      <c r="A55902" s="1">
        <v>2080100678567</v>
      </c>
      <c r="B55902" t="s">
        <v>52799</v>
      </c>
    </row>
    <row r="55903" spans="1:2">
      <c r="A55903" s="1">
        <v>2080100678574</v>
      </c>
      <c r="B55903" t="s">
        <v>52800</v>
      </c>
    </row>
    <row r="55904" spans="1:2">
      <c r="A55904" s="1">
        <v>2080100678598</v>
      </c>
      <c r="B55904" t="s">
        <v>52801</v>
      </c>
    </row>
    <row r="55905" spans="1:2">
      <c r="A55905" s="1">
        <v>2080100678604</v>
      </c>
      <c r="B55905" t="s">
        <v>52802</v>
      </c>
    </row>
    <row r="55906" spans="1:2">
      <c r="A55906" s="1">
        <v>2080100678611</v>
      </c>
      <c r="B55906" t="s">
        <v>52803</v>
      </c>
    </row>
    <row r="55907" spans="1:2">
      <c r="A55907" s="1">
        <v>2080100678628</v>
      </c>
      <c r="B55907" t="s">
        <v>52804</v>
      </c>
    </row>
    <row r="55908" spans="1:2">
      <c r="A55908" s="1">
        <v>2080100678635</v>
      </c>
      <c r="B55908" t="s">
        <v>52805</v>
      </c>
    </row>
    <row r="55909" spans="1:2">
      <c r="A55909" s="1">
        <v>2080100678642</v>
      </c>
      <c r="B55909" t="s">
        <v>52806</v>
      </c>
    </row>
    <row r="55910" spans="1:2">
      <c r="A55910" s="1">
        <v>2080100678659</v>
      </c>
      <c r="B55910" t="s">
        <v>52807</v>
      </c>
    </row>
    <row r="55911" spans="1:2">
      <c r="A55911" s="1">
        <v>2080100678666</v>
      </c>
      <c r="B55911" t="s">
        <v>52808</v>
      </c>
    </row>
    <row r="55912" spans="1:2">
      <c r="A55912" s="1">
        <v>2080100678673</v>
      </c>
      <c r="B55912" t="s">
        <v>52809</v>
      </c>
    </row>
    <row r="55913" spans="1:2">
      <c r="A55913" s="1">
        <v>2080100678680</v>
      </c>
      <c r="B55913" t="s">
        <v>52810</v>
      </c>
    </row>
    <row r="55914" spans="1:2">
      <c r="A55914" s="1">
        <v>2080100678697</v>
      </c>
      <c r="B55914" t="s">
        <v>52811</v>
      </c>
    </row>
    <row r="55915" spans="1:2">
      <c r="A55915" s="1">
        <v>2080100678703</v>
      </c>
      <c r="B55915" t="s">
        <v>52812</v>
      </c>
    </row>
    <row r="55916" spans="1:2">
      <c r="A55916" s="1">
        <v>2080100678710</v>
      </c>
      <c r="B55916" t="s">
        <v>52813</v>
      </c>
    </row>
    <row r="55917" spans="1:2">
      <c r="A55917" s="1">
        <v>2080100678727</v>
      </c>
      <c r="B55917" t="s">
        <v>52814</v>
      </c>
    </row>
    <row r="55918" spans="1:2">
      <c r="A55918" s="1">
        <v>2080100678734</v>
      </c>
      <c r="B55918" t="s">
        <v>52815</v>
      </c>
    </row>
    <row r="55919" spans="1:2">
      <c r="A55919" s="1">
        <v>2080100678741</v>
      </c>
      <c r="B55919" t="s">
        <v>52816</v>
      </c>
    </row>
    <row r="55920" spans="1:2">
      <c r="A55920" s="1">
        <v>2080100678758</v>
      </c>
      <c r="B55920" t="s">
        <v>52817</v>
      </c>
    </row>
    <row r="55921" spans="1:2">
      <c r="A55921" s="1">
        <v>2080100678765</v>
      </c>
      <c r="B55921" t="s">
        <v>52818</v>
      </c>
    </row>
    <row r="55922" spans="1:2">
      <c r="A55922" s="1">
        <v>2080100678772</v>
      </c>
      <c r="B55922" t="s">
        <v>52819</v>
      </c>
    </row>
    <row r="55923" spans="1:2">
      <c r="A55923" s="1">
        <v>2080100678789</v>
      </c>
      <c r="B55923" t="s">
        <v>52820</v>
      </c>
    </row>
    <row r="55924" spans="1:2">
      <c r="A55924" s="1">
        <v>2080100678796</v>
      </c>
      <c r="B55924" t="s">
        <v>52821</v>
      </c>
    </row>
    <row r="55925" spans="1:2">
      <c r="A55925" s="1">
        <v>2080100678802</v>
      </c>
      <c r="B55925" t="s">
        <v>52822</v>
      </c>
    </row>
    <row r="55926" spans="1:2">
      <c r="A55926" s="1">
        <v>2080100678819</v>
      </c>
      <c r="B55926" t="s">
        <v>52823</v>
      </c>
    </row>
    <row r="55927" spans="1:2">
      <c r="A55927" s="1">
        <v>2080100678826</v>
      </c>
      <c r="B55927" t="s">
        <v>52824</v>
      </c>
    </row>
    <row r="55928" spans="1:2">
      <c r="A55928" s="1">
        <v>2080100678833</v>
      </c>
      <c r="B55928" t="s">
        <v>52825</v>
      </c>
    </row>
    <row r="55929" spans="1:2">
      <c r="A55929" s="1">
        <v>2080100678840</v>
      </c>
      <c r="B55929" t="s">
        <v>52826</v>
      </c>
    </row>
    <row r="55930" spans="1:2">
      <c r="A55930" s="1">
        <v>2080100678857</v>
      </c>
      <c r="B55930" t="s">
        <v>52827</v>
      </c>
    </row>
    <row r="55931" spans="1:2">
      <c r="A55931" s="1">
        <v>2080100678864</v>
      </c>
      <c r="B55931" t="s">
        <v>52828</v>
      </c>
    </row>
    <row r="55932" spans="1:2">
      <c r="A55932" s="1">
        <v>2080100678871</v>
      </c>
      <c r="B55932" t="s">
        <v>52829</v>
      </c>
    </row>
    <row r="55933" spans="1:2">
      <c r="A55933" s="1">
        <v>2080100678888</v>
      </c>
      <c r="B55933" t="s">
        <v>52830</v>
      </c>
    </row>
    <row r="55934" spans="1:2">
      <c r="A55934" s="1">
        <v>2080100678895</v>
      </c>
      <c r="B55934" t="s">
        <v>52831</v>
      </c>
    </row>
    <row r="55935" spans="1:2">
      <c r="A55935" s="1">
        <v>2080100678901</v>
      </c>
      <c r="B55935" t="s">
        <v>52832</v>
      </c>
    </row>
    <row r="55936" spans="1:2">
      <c r="A55936" s="1">
        <v>2080100678918</v>
      </c>
      <c r="B55936" t="s">
        <v>52833</v>
      </c>
    </row>
    <row r="55937" spans="1:2">
      <c r="A55937" s="1">
        <v>2080100678925</v>
      </c>
      <c r="B55937" t="s">
        <v>52834</v>
      </c>
    </row>
    <row r="55938" spans="1:2">
      <c r="A55938" s="1">
        <v>2080100678932</v>
      </c>
      <c r="B55938" t="s">
        <v>52835</v>
      </c>
    </row>
    <row r="55939" spans="1:2">
      <c r="A55939" s="1">
        <v>2080100678949</v>
      </c>
      <c r="B55939" t="s">
        <v>52836</v>
      </c>
    </row>
    <row r="55940" spans="1:2">
      <c r="A55940" s="1">
        <v>2080100678956</v>
      </c>
      <c r="B55940" t="s">
        <v>52837</v>
      </c>
    </row>
    <row r="55941" spans="1:2">
      <c r="A55941" s="1">
        <v>2080100678987</v>
      </c>
      <c r="B55941" t="s">
        <v>52838</v>
      </c>
    </row>
    <row r="55942" spans="1:2">
      <c r="A55942" s="1">
        <v>2080100678994</v>
      </c>
      <c r="B55942" t="s">
        <v>52839</v>
      </c>
    </row>
    <row r="55943" spans="1:2">
      <c r="A55943" s="1">
        <v>2080100679021</v>
      </c>
      <c r="B55943" t="s">
        <v>52840</v>
      </c>
    </row>
    <row r="55944" spans="1:2">
      <c r="A55944" s="1">
        <v>2080100679038</v>
      </c>
      <c r="B55944" t="s">
        <v>52841</v>
      </c>
    </row>
    <row r="55945" spans="1:2">
      <c r="A55945" s="1">
        <v>2080100679045</v>
      </c>
      <c r="B55945" t="s">
        <v>52842</v>
      </c>
    </row>
    <row r="55946" spans="1:2">
      <c r="A55946" s="1">
        <v>2080100679052</v>
      </c>
      <c r="B55946" t="s">
        <v>52843</v>
      </c>
    </row>
    <row r="55947" spans="1:2">
      <c r="A55947" s="1">
        <v>2080100679069</v>
      </c>
      <c r="B55947" t="s">
        <v>52844</v>
      </c>
    </row>
    <row r="55948" spans="1:2">
      <c r="A55948" s="1">
        <v>2080100679076</v>
      </c>
      <c r="B55948" t="s">
        <v>52845</v>
      </c>
    </row>
    <row r="55949" spans="1:2">
      <c r="A55949" s="1">
        <v>2080100679083</v>
      </c>
      <c r="B55949" t="s">
        <v>52846</v>
      </c>
    </row>
    <row r="55950" spans="1:2">
      <c r="A55950" s="1">
        <v>2080100679090</v>
      </c>
      <c r="B55950" t="s">
        <v>52847</v>
      </c>
    </row>
    <row r="55951" spans="1:2">
      <c r="A55951" s="1">
        <v>2080100679106</v>
      </c>
      <c r="B55951" t="s">
        <v>52848</v>
      </c>
    </row>
    <row r="55952" spans="1:2">
      <c r="A55952" s="1">
        <v>2080100679120</v>
      </c>
      <c r="B55952" t="s">
        <v>52849</v>
      </c>
    </row>
    <row r="55953" spans="1:2">
      <c r="A55953" s="1">
        <v>2080100679137</v>
      </c>
      <c r="B55953" t="s">
        <v>52850</v>
      </c>
    </row>
    <row r="55954" spans="1:2">
      <c r="A55954" s="1">
        <v>2080100679144</v>
      </c>
      <c r="B55954" t="s">
        <v>52851</v>
      </c>
    </row>
    <row r="55955" spans="1:2">
      <c r="A55955" s="1">
        <v>2080100679151</v>
      </c>
      <c r="B55955" t="s">
        <v>52852</v>
      </c>
    </row>
    <row r="55956" spans="1:2">
      <c r="A55956" s="1">
        <v>2080100679168</v>
      </c>
      <c r="B55956" t="s">
        <v>52853</v>
      </c>
    </row>
    <row r="55957" spans="1:2">
      <c r="A55957" s="1">
        <v>2080100679175</v>
      </c>
      <c r="B55957" t="s">
        <v>52854</v>
      </c>
    </row>
    <row r="55958" spans="1:2">
      <c r="A55958" s="1">
        <v>2080100679182</v>
      </c>
      <c r="B55958" t="s">
        <v>52855</v>
      </c>
    </row>
    <row r="55959" spans="1:2">
      <c r="A55959" s="1">
        <v>2080100679205</v>
      </c>
      <c r="B55959" t="s">
        <v>52856</v>
      </c>
    </row>
    <row r="55960" spans="1:2">
      <c r="A55960" s="1">
        <v>2080100679212</v>
      </c>
      <c r="B55960" t="s">
        <v>52857</v>
      </c>
    </row>
    <row r="55961" spans="1:2">
      <c r="A55961" s="1">
        <v>2080100679229</v>
      </c>
      <c r="B55961" t="s">
        <v>52858</v>
      </c>
    </row>
    <row r="55962" spans="1:2">
      <c r="A55962" s="1">
        <v>2080100679236</v>
      </c>
      <c r="B55962" t="s">
        <v>52859</v>
      </c>
    </row>
    <row r="55963" spans="1:2">
      <c r="A55963" s="1">
        <v>2080100679243</v>
      </c>
      <c r="B55963" t="s">
        <v>52860</v>
      </c>
    </row>
    <row r="55964" spans="1:2">
      <c r="A55964" s="1">
        <v>2080100679250</v>
      </c>
      <c r="B55964" t="s">
        <v>52861</v>
      </c>
    </row>
    <row r="55965" spans="1:2">
      <c r="A55965" s="1">
        <v>2080100679267</v>
      </c>
      <c r="B55965" t="s">
        <v>52862</v>
      </c>
    </row>
    <row r="55966" spans="1:2">
      <c r="A55966" s="1">
        <v>2080100679274</v>
      </c>
      <c r="B55966" t="s">
        <v>52863</v>
      </c>
    </row>
    <row r="55967" spans="1:2">
      <c r="A55967" s="1">
        <v>2080100679281</v>
      </c>
      <c r="B55967" t="s">
        <v>52864</v>
      </c>
    </row>
    <row r="55968" spans="1:2">
      <c r="A55968" s="1">
        <v>2080100679298</v>
      </c>
      <c r="B55968" t="s">
        <v>52865</v>
      </c>
    </row>
    <row r="55969" spans="1:2">
      <c r="A55969" s="1">
        <v>2080100679304</v>
      </c>
      <c r="B55969" t="s">
        <v>52866</v>
      </c>
    </row>
    <row r="55970" spans="1:2">
      <c r="A55970" s="1">
        <v>2080100679328</v>
      </c>
      <c r="B55970" t="s">
        <v>52867</v>
      </c>
    </row>
    <row r="55971" spans="1:2">
      <c r="A55971" s="1">
        <v>2080100679335</v>
      </c>
      <c r="B55971" t="s">
        <v>52868</v>
      </c>
    </row>
    <row r="55972" spans="1:2">
      <c r="A55972" s="1">
        <v>2080100679342</v>
      </c>
      <c r="B55972" t="s">
        <v>52869</v>
      </c>
    </row>
    <row r="55973" spans="1:2">
      <c r="A55973" s="1">
        <v>2080100679359</v>
      </c>
      <c r="B55973" t="s">
        <v>52870</v>
      </c>
    </row>
    <row r="55974" spans="1:2">
      <c r="A55974" s="1">
        <v>2080100679366</v>
      </c>
      <c r="B55974" t="s">
        <v>52871</v>
      </c>
    </row>
    <row r="55975" spans="1:2">
      <c r="A55975" s="1">
        <v>2080100679373</v>
      </c>
      <c r="B55975" t="s">
        <v>52872</v>
      </c>
    </row>
    <row r="55976" spans="1:2">
      <c r="A55976" s="1">
        <v>2080100679380</v>
      </c>
      <c r="B55976" t="s">
        <v>52873</v>
      </c>
    </row>
    <row r="55977" spans="1:2">
      <c r="A55977" s="1">
        <v>2080100679397</v>
      </c>
      <c r="B55977" t="s">
        <v>52874</v>
      </c>
    </row>
    <row r="55978" spans="1:2">
      <c r="A55978" s="1">
        <v>2080100679403</v>
      </c>
      <c r="B55978" t="s">
        <v>52875</v>
      </c>
    </row>
    <row r="55979" spans="1:2">
      <c r="A55979" s="1">
        <v>2080100679410</v>
      </c>
      <c r="B55979" t="s">
        <v>52876</v>
      </c>
    </row>
    <row r="55980" spans="1:2">
      <c r="A55980" s="1">
        <v>2080100679427</v>
      </c>
      <c r="B55980" t="s">
        <v>52877</v>
      </c>
    </row>
    <row r="55981" spans="1:2">
      <c r="A55981" s="1">
        <v>2080100679434</v>
      </c>
      <c r="B55981" t="s">
        <v>52878</v>
      </c>
    </row>
    <row r="55982" spans="1:2">
      <c r="A55982" s="1">
        <v>2080100679441</v>
      </c>
      <c r="B55982" t="s">
        <v>52879</v>
      </c>
    </row>
    <row r="55983" spans="1:2">
      <c r="A55983" s="1">
        <v>2080100679458</v>
      </c>
      <c r="B55983" t="s">
        <v>52880</v>
      </c>
    </row>
    <row r="55984" spans="1:2">
      <c r="A55984" s="1">
        <v>2080100679465</v>
      </c>
      <c r="B55984" t="s">
        <v>52881</v>
      </c>
    </row>
    <row r="55985" spans="1:2">
      <c r="A55985" s="1">
        <v>2080100679472</v>
      </c>
      <c r="B55985" t="s">
        <v>52882</v>
      </c>
    </row>
    <row r="55986" spans="1:2">
      <c r="A55986" s="1">
        <v>2080100679489</v>
      </c>
      <c r="B55986" t="s">
        <v>52883</v>
      </c>
    </row>
    <row r="55987" spans="1:2">
      <c r="A55987" s="1">
        <v>2080100679496</v>
      </c>
      <c r="B55987" t="s">
        <v>52884</v>
      </c>
    </row>
    <row r="55988" spans="1:2">
      <c r="A55988" s="1">
        <v>2080100679502</v>
      </c>
      <c r="B55988" t="s">
        <v>52885</v>
      </c>
    </row>
    <row r="55989" spans="1:2">
      <c r="A55989" s="1">
        <v>2080100679519</v>
      </c>
      <c r="B55989" t="s">
        <v>52886</v>
      </c>
    </row>
    <row r="55990" spans="1:2">
      <c r="A55990" s="1">
        <v>2080100679526</v>
      </c>
      <c r="B55990" t="s">
        <v>52887</v>
      </c>
    </row>
    <row r="55991" spans="1:2">
      <c r="A55991" s="1">
        <v>2080100679533</v>
      </c>
      <c r="B55991" t="s">
        <v>52888</v>
      </c>
    </row>
    <row r="55992" spans="1:2">
      <c r="A55992" s="1">
        <v>2080100679540</v>
      </c>
      <c r="B55992" t="s">
        <v>52889</v>
      </c>
    </row>
    <row r="55993" spans="1:2">
      <c r="A55993" s="1">
        <v>2080100679557</v>
      </c>
      <c r="B55993" t="s">
        <v>52890</v>
      </c>
    </row>
    <row r="55994" spans="1:2">
      <c r="A55994" s="1">
        <v>2080100679564</v>
      </c>
      <c r="B55994" t="s">
        <v>52891</v>
      </c>
    </row>
    <row r="55995" spans="1:2">
      <c r="A55995" s="1">
        <v>2080100679571</v>
      </c>
      <c r="B55995" t="s">
        <v>52892</v>
      </c>
    </row>
    <row r="55996" spans="1:2">
      <c r="A55996" s="1">
        <v>2080100679588</v>
      </c>
      <c r="B55996" t="s">
        <v>52893</v>
      </c>
    </row>
    <row r="55997" spans="1:2">
      <c r="A55997" s="1">
        <v>2080100679595</v>
      </c>
      <c r="B55997" t="s">
        <v>52894</v>
      </c>
    </row>
    <row r="55998" spans="1:2">
      <c r="A55998" s="1">
        <v>2080100679601</v>
      </c>
      <c r="B55998" t="s">
        <v>52895</v>
      </c>
    </row>
    <row r="55999" spans="1:2">
      <c r="A55999" s="1">
        <v>2080100679618</v>
      </c>
      <c r="B55999" t="s">
        <v>52896</v>
      </c>
    </row>
    <row r="56000" spans="1:2">
      <c r="A56000" s="1">
        <v>2080100679625</v>
      </c>
      <c r="B56000" t="s">
        <v>52897</v>
      </c>
    </row>
    <row r="56001" spans="1:2">
      <c r="A56001" s="1">
        <v>2080100679632</v>
      </c>
      <c r="B56001" t="s">
        <v>52898</v>
      </c>
    </row>
    <row r="56002" spans="1:2">
      <c r="A56002" s="1">
        <v>2080100679649</v>
      </c>
      <c r="B56002" t="s">
        <v>52899</v>
      </c>
    </row>
    <row r="56003" spans="1:2">
      <c r="A56003" s="1">
        <v>2080100679656</v>
      </c>
      <c r="B56003" t="s">
        <v>52900</v>
      </c>
    </row>
    <row r="56004" spans="1:2">
      <c r="A56004" s="1">
        <v>2080100679663</v>
      </c>
      <c r="B56004" t="s">
        <v>52901</v>
      </c>
    </row>
    <row r="56005" spans="1:2">
      <c r="A56005" s="1">
        <v>2080100679670</v>
      </c>
      <c r="B56005" t="s">
        <v>52902</v>
      </c>
    </row>
    <row r="56006" spans="1:2">
      <c r="A56006" s="1">
        <v>2080100679687</v>
      </c>
      <c r="B56006" t="s">
        <v>52903</v>
      </c>
    </row>
    <row r="56007" spans="1:2">
      <c r="A56007" s="1">
        <v>2080100679694</v>
      </c>
      <c r="B56007" t="s">
        <v>52904</v>
      </c>
    </row>
    <row r="56008" spans="1:2">
      <c r="A56008" s="1">
        <v>2080100679700</v>
      </c>
      <c r="B56008" t="s">
        <v>52905</v>
      </c>
    </row>
    <row r="56009" spans="1:2">
      <c r="A56009" s="1">
        <v>2080100679717</v>
      </c>
      <c r="B56009" t="s">
        <v>52906</v>
      </c>
    </row>
    <row r="56010" spans="1:2">
      <c r="A56010" s="1">
        <v>2080100679724</v>
      </c>
      <c r="B56010" t="s">
        <v>52907</v>
      </c>
    </row>
    <row r="56011" spans="1:2">
      <c r="A56011" s="1">
        <v>2080100679731</v>
      </c>
      <c r="B56011" t="s">
        <v>52908</v>
      </c>
    </row>
    <row r="56012" spans="1:2">
      <c r="A56012" s="1">
        <v>2080100679748</v>
      </c>
      <c r="B56012" t="s">
        <v>52909</v>
      </c>
    </row>
    <row r="56013" spans="1:2">
      <c r="A56013" s="1">
        <v>2080100679755</v>
      </c>
      <c r="B56013" t="s">
        <v>52910</v>
      </c>
    </row>
    <row r="56014" spans="1:2">
      <c r="A56014" s="1">
        <v>2080100679762</v>
      </c>
      <c r="B56014" t="s">
        <v>52911</v>
      </c>
    </row>
    <row r="56015" spans="1:2">
      <c r="A56015" s="1">
        <v>2080100679779</v>
      </c>
      <c r="B56015" t="s">
        <v>52912</v>
      </c>
    </row>
    <row r="56016" spans="1:2">
      <c r="A56016" s="1">
        <v>2080100679786</v>
      </c>
      <c r="B56016" t="s">
        <v>52913</v>
      </c>
    </row>
    <row r="56017" spans="1:2">
      <c r="A56017" s="1">
        <v>2080100679793</v>
      </c>
      <c r="B56017" t="s">
        <v>52914</v>
      </c>
    </row>
    <row r="56018" spans="1:2">
      <c r="A56018" s="1">
        <v>2080100679809</v>
      </c>
      <c r="B56018" t="s">
        <v>52915</v>
      </c>
    </row>
    <row r="56019" spans="1:2">
      <c r="A56019" s="1">
        <v>2080100679816</v>
      </c>
      <c r="B56019" t="s">
        <v>52915</v>
      </c>
    </row>
    <row r="56020" spans="1:2">
      <c r="A56020" s="1">
        <v>2080100679823</v>
      </c>
      <c r="B56020" t="s">
        <v>52916</v>
      </c>
    </row>
    <row r="56021" spans="1:2">
      <c r="A56021" s="1">
        <v>2080100679830</v>
      </c>
      <c r="B56021" t="s">
        <v>52917</v>
      </c>
    </row>
    <row r="56022" spans="1:2">
      <c r="A56022" s="1">
        <v>2080100679847</v>
      </c>
      <c r="B56022" t="s">
        <v>52918</v>
      </c>
    </row>
    <row r="56023" spans="1:2">
      <c r="A56023" s="1">
        <v>2080100679854</v>
      </c>
      <c r="B56023" t="s">
        <v>52919</v>
      </c>
    </row>
    <row r="56024" spans="1:2">
      <c r="A56024" s="1">
        <v>2080100679878</v>
      </c>
      <c r="B56024" t="s">
        <v>52920</v>
      </c>
    </row>
    <row r="56025" spans="1:2">
      <c r="A56025" s="1">
        <v>2080100679885</v>
      </c>
      <c r="B56025" t="s">
        <v>52921</v>
      </c>
    </row>
    <row r="56026" spans="1:2">
      <c r="A56026" s="1">
        <v>2080100679892</v>
      </c>
      <c r="B56026" t="s">
        <v>52922</v>
      </c>
    </row>
    <row r="56027" spans="1:2">
      <c r="A56027" s="1">
        <v>2080100679908</v>
      </c>
      <c r="B56027" t="s">
        <v>52923</v>
      </c>
    </row>
    <row r="56028" spans="1:2">
      <c r="A56028" s="1">
        <v>2080100679915</v>
      </c>
      <c r="B56028" t="s">
        <v>52924</v>
      </c>
    </row>
    <row r="56029" spans="1:2">
      <c r="A56029" s="1">
        <v>2080100679922</v>
      </c>
      <c r="B56029" t="s">
        <v>52925</v>
      </c>
    </row>
    <row r="56030" spans="1:2">
      <c r="A56030" s="1">
        <v>2080100679939</v>
      </c>
      <c r="B56030" t="s">
        <v>52926</v>
      </c>
    </row>
    <row r="56031" spans="1:2">
      <c r="A56031" s="1">
        <v>2080100679946</v>
      </c>
      <c r="B56031" t="s">
        <v>52927</v>
      </c>
    </row>
    <row r="56032" spans="1:2">
      <c r="A56032" s="1">
        <v>2080100679953</v>
      </c>
      <c r="B56032" t="s">
        <v>52928</v>
      </c>
    </row>
    <row r="56033" spans="1:2">
      <c r="A56033" s="1">
        <v>2080100679960</v>
      </c>
      <c r="B56033" t="s">
        <v>52929</v>
      </c>
    </row>
    <row r="56034" spans="1:2">
      <c r="A56034" s="1">
        <v>2080100679977</v>
      </c>
      <c r="B56034" t="s">
        <v>52930</v>
      </c>
    </row>
    <row r="56035" spans="1:2">
      <c r="A56035" s="1">
        <v>2080100679984</v>
      </c>
      <c r="B56035" t="s">
        <v>52931</v>
      </c>
    </row>
    <row r="56036" spans="1:2">
      <c r="A56036" s="1">
        <v>2080100679991</v>
      </c>
      <c r="B56036" t="s">
        <v>52932</v>
      </c>
    </row>
    <row r="56037" spans="1:2">
      <c r="A56037" s="1">
        <v>2080100680003</v>
      </c>
      <c r="B56037" t="s">
        <v>52933</v>
      </c>
    </row>
    <row r="56038" spans="1:2">
      <c r="A56038" s="1">
        <v>2080100680010</v>
      </c>
      <c r="B56038" t="s">
        <v>52934</v>
      </c>
    </row>
    <row r="56039" spans="1:2">
      <c r="A56039" s="1">
        <v>2080100680027</v>
      </c>
      <c r="B56039" t="s">
        <v>52935</v>
      </c>
    </row>
    <row r="56040" spans="1:2">
      <c r="A56040" s="1">
        <v>2080100680034</v>
      </c>
      <c r="B56040" t="s">
        <v>52936</v>
      </c>
    </row>
    <row r="56041" spans="1:2">
      <c r="A56041" s="1">
        <v>2080100680041</v>
      </c>
      <c r="B56041" t="s">
        <v>52937</v>
      </c>
    </row>
    <row r="56042" spans="1:2">
      <c r="A56042" s="1">
        <v>2080100680065</v>
      </c>
      <c r="B56042" t="s">
        <v>52938</v>
      </c>
    </row>
    <row r="56043" spans="1:2">
      <c r="A56043" s="1">
        <v>2080100680072</v>
      </c>
      <c r="B56043" t="s">
        <v>52939</v>
      </c>
    </row>
    <row r="56044" spans="1:2">
      <c r="A56044" s="1">
        <v>2080100680089</v>
      </c>
      <c r="B56044" t="s">
        <v>52940</v>
      </c>
    </row>
    <row r="56045" spans="1:2">
      <c r="A56045" s="1">
        <v>2080100680096</v>
      </c>
      <c r="B56045" t="s">
        <v>52941</v>
      </c>
    </row>
    <row r="56046" spans="1:2">
      <c r="A56046" s="1">
        <v>2080100680102</v>
      </c>
      <c r="B56046" t="s">
        <v>52942</v>
      </c>
    </row>
    <row r="56047" spans="1:2">
      <c r="A56047" s="1">
        <v>2080100680119</v>
      </c>
      <c r="B56047" t="s">
        <v>52943</v>
      </c>
    </row>
    <row r="56048" spans="1:2">
      <c r="A56048" s="1">
        <v>2080100680126</v>
      </c>
      <c r="B56048" t="s">
        <v>52944</v>
      </c>
    </row>
    <row r="56049" spans="1:2">
      <c r="A56049" s="1">
        <v>2080100680133</v>
      </c>
      <c r="B56049" t="s">
        <v>52945</v>
      </c>
    </row>
    <row r="56050" spans="1:2">
      <c r="A56050" s="1">
        <v>2080100680140</v>
      </c>
      <c r="B56050" t="s">
        <v>52946</v>
      </c>
    </row>
    <row r="56051" spans="1:2">
      <c r="A56051" s="1">
        <v>2080100680157</v>
      </c>
      <c r="B56051" t="s">
        <v>52947</v>
      </c>
    </row>
    <row r="56052" spans="1:2">
      <c r="A56052" s="1">
        <v>2080100680164</v>
      </c>
      <c r="B56052" t="s">
        <v>52948</v>
      </c>
    </row>
    <row r="56053" spans="1:2">
      <c r="A56053" s="1">
        <v>2080100680171</v>
      </c>
      <c r="B56053" t="s">
        <v>52949</v>
      </c>
    </row>
    <row r="56054" spans="1:2">
      <c r="A56054" s="1">
        <v>2080100680188</v>
      </c>
      <c r="B56054" t="s">
        <v>52950</v>
      </c>
    </row>
    <row r="56055" spans="1:2">
      <c r="A56055" s="1">
        <v>2080100680195</v>
      </c>
      <c r="B56055" t="s">
        <v>52951</v>
      </c>
    </row>
    <row r="56056" spans="1:2">
      <c r="A56056" s="1">
        <v>2080100680218</v>
      </c>
      <c r="B56056" t="s">
        <v>52952</v>
      </c>
    </row>
    <row r="56057" spans="1:2">
      <c r="A56057" s="1">
        <v>2080100680225</v>
      </c>
      <c r="B56057" t="s">
        <v>52953</v>
      </c>
    </row>
    <row r="56058" spans="1:2">
      <c r="A56058" s="1">
        <v>2080100680232</v>
      </c>
      <c r="B56058" t="s">
        <v>52954</v>
      </c>
    </row>
    <row r="56059" spans="1:2">
      <c r="A56059" s="1">
        <v>2080100680249</v>
      </c>
      <c r="B56059" t="s">
        <v>52955</v>
      </c>
    </row>
    <row r="56060" spans="1:2">
      <c r="A56060" s="1">
        <v>2080100680256</v>
      </c>
      <c r="B56060" t="s">
        <v>52956</v>
      </c>
    </row>
    <row r="56061" spans="1:2">
      <c r="A56061" s="1">
        <v>2080100680263</v>
      </c>
      <c r="B56061" t="s">
        <v>52957</v>
      </c>
    </row>
    <row r="56062" spans="1:2">
      <c r="A56062" s="1">
        <v>2080100680287</v>
      </c>
      <c r="B56062" t="s">
        <v>52958</v>
      </c>
    </row>
    <row r="56063" spans="1:2">
      <c r="A56063" s="1">
        <v>2080100680294</v>
      </c>
      <c r="B56063" t="s">
        <v>52959</v>
      </c>
    </row>
    <row r="56064" spans="1:2">
      <c r="A56064" s="1">
        <v>2080100680300</v>
      </c>
      <c r="B56064" t="s">
        <v>52960</v>
      </c>
    </row>
    <row r="56065" spans="1:2">
      <c r="A56065" s="1">
        <v>2080100680317</v>
      </c>
      <c r="B56065" t="s">
        <v>52961</v>
      </c>
    </row>
    <row r="56066" spans="1:2">
      <c r="A56066" s="1">
        <v>2080100680324</v>
      </c>
      <c r="B56066" t="s">
        <v>52962</v>
      </c>
    </row>
    <row r="56067" spans="1:2">
      <c r="A56067" s="1">
        <v>2080100680331</v>
      </c>
      <c r="B56067" t="s">
        <v>52963</v>
      </c>
    </row>
    <row r="56068" spans="1:2">
      <c r="A56068" s="1">
        <v>2080100680355</v>
      </c>
      <c r="B56068" t="s">
        <v>52964</v>
      </c>
    </row>
    <row r="56069" spans="1:2">
      <c r="A56069" s="1">
        <v>2080100680379</v>
      </c>
      <c r="B56069" t="s">
        <v>52965</v>
      </c>
    </row>
    <row r="56070" spans="1:2">
      <c r="A56070" s="1">
        <v>2080100680386</v>
      </c>
      <c r="B56070" t="s">
        <v>52966</v>
      </c>
    </row>
    <row r="56071" spans="1:2">
      <c r="A56071" s="1">
        <v>2080100680393</v>
      </c>
      <c r="B56071" t="s">
        <v>52967</v>
      </c>
    </row>
    <row r="56072" spans="1:2">
      <c r="A56072" s="1">
        <v>2080100680409</v>
      </c>
      <c r="B56072" t="s">
        <v>52968</v>
      </c>
    </row>
    <row r="56073" spans="1:2">
      <c r="A56073" s="1">
        <v>2080100680416</v>
      </c>
      <c r="B56073" t="s">
        <v>52969</v>
      </c>
    </row>
    <row r="56074" spans="1:2">
      <c r="A56074" s="1">
        <v>2080100680423</v>
      </c>
      <c r="B56074" t="s">
        <v>52970</v>
      </c>
    </row>
    <row r="56075" spans="1:2">
      <c r="A56075" s="1">
        <v>2080100680430</v>
      </c>
      <c r="B56075" t="s">
        <v>52971</v>
      </c>
    </row>
    <row r="56076" spans="1:2">
      <c r="A56076" s="1">
        <v>2080100680447</v>
      </c>
      <c r="B56076" t="s">
        <v>52972</v>
      </c>
    </row>
    <row r="56077" spans="1:2">
      <c r="A56077" s="1">
        <v>2080100680454</v>
      </c>
      <c r="B56077" t="s">
        <v>52973</v>
      </c>
    </row>
    <row r="56078" spans="1:2">
      <c r="A56078" s="1">
        <v>2080100680461</v>
      </c>
      <c r="B56078" t="s">
        <v>52974</v>
      </c>
    </row>
    <row r="56079" spans="1:2">
      <c r="A56079" s="1">
        <v>2080100680478</v>
      </c>
      <c r="B56079" t="s">
        <v>52975</v>
      </c>
    </row>
    <row r="56080" spans="1:2">
      <c r="A56080" s="1">
        <v>2080100680485</v>
      </c>
      <c r="B56080" t="s">
        <v>52976</v>
      </c>
    </row>
    <row r="56081" spans="1:2">
      <c r="A56081" s="1">
        <v>2080100680508</v>
      </c>
      <c r="B56081" t="s">
        <v>52977</v>
      </c>
    </row>
    <row r="56082" spans="1:2">
      <c r="A56082" s="1">
        <v>2080100680522</v>
      </c>
      <c r="B56082" t="s">
        <v>52978</v>
      </c>
    </row>
    <row r="56083" spans="1:2">
      <c r="A56083" s="1">
        <v>2080100680539</v>
      </c>
      <c r="B56083" t="s">
        <v>52979</v>
      </c>
    </row>
    <row r="56084" spans="1:2">
      <c r="A56084" s="1">
        <v>2080100680546</v>
      </c>
      <c r="B56084" t="s">
        <v>52980</v>
      </c>
    </row>
    <row r="56085" spans="1:2">
      <c r="A56085" s="1">
        <v>2080100680553</v>
      </c>
      <c r="B56085" t="s">
        <v>52981</v>
      </c>
    </row>
    <row r="56086" spans="1:2">
      <c r="A56086" s="1">
        <v>2080100680560</v>
      </c>
      <c r="B56086" t="s">
        <v>52982</v>
      </c>
    </row>
    <row r="56087" spans="1:2">
      <c r="A56087" s="1">
        <v>2080100680577</v>
      </c>
      <c r="B56087" t="s">
        <v>52983</v>
      </c>
    </row>
    <row r="56088" spans="1:2">
      <c r="A56088" s="1">
        <v>2080100680591</v>
      </c>
      <c r="B56088" t="s">
        <v>52984</v>
      </c>
    </row>
    <row r="56089" spans="1:2">
      <c r="A56089" s="1">
        <v>2080100680607</v>
      </c>
      <c r="B56089" t="s">
        <v>52985</v>
      </c>
    </row>
    <row r="56090" spans="1:2">
      <c r="A56090" s="1">
        <v>2080100680614</v>
      </c>
      <c r="B56090" t="s">
        <v>52986</v>
      </c>
    </row>
    <row r="56091" spans="1:2">
      <c r="A56091" s="1">
        <v>2080100680621</v>
      </c>
      <c r="B56091" t="s">
        <v>52987</v>
      </c>
    </row>
    <row r="56092" spans="1:2">
      <c r="A56092" s="1">
        <v>2080100680638</v>
      </c>
      <c r="B56092" t="s">
        <v>52988</v>
      </c>
    </row>
    <row r="56093" spans="1:2">
      <c r="A56093" s="1">
        <v>2080100680645</v>
      </c>
      <c r="B56093" t="s">
        <v>52989</v>
      </c>
    </row>
    <row r="56094" spans="1:2">
      <c r="A56094" s="1">
        <v>2080100680652</v>
      </c>
      <c r="B56094" t="s">
        <v>52990</v>
      </c>
    </row>
    <row r="56095" spans="1:2">
      <c r="A56095" s="1">
        <v>2080100680669</v>
      </c>
      <c r="B56095" t="s">
        <v>52991</v>
      </c>
    </row>
    <row r="56096" spans="1:2">
      <c r="A56096" s="1">
        <v>2080100680683</v>
      </c>
      <c r="B56096" t="s">
        <v>52992</v>
      </c>
    </row>
    <row r="56097" spans="1:2">
      <c r="A56097" s="1">
        <v>2080100680690</v>
      </c>
      <c r="B56097" t="s">
        <v>52993</v>
      </c>
    </row>
    <row r="56098" spans="1:2">
      <c r="A56098" s="1">
        <v>2080100680713</v>
      </c>
      <c r="B56098" t="s">
        <v>52994</v>
      </c>
    </row>
    <row r="56099" spans="1:2">
      <c r="A56099" s="1">
        <v>2080100680720</v>
      </c>
      <c r="B56099" t="s">
        <v>52995</v>
      </c>
    </row>
    <row r="56100" spans="1:2">
      <c r="A56100" s="1">
        <v>2080100680737</v>
      </c>
      <c r="B56100" t="s">
        <v>52996</v>
      </c>
    </row>
    <row r="56101" spans="1:2">
      <c r="A56101" s="1">
        <v>2080100680744</v>
      </c>
      <c r="B56101" t="s">
        <v>52997</v>
      </c>
    </row>
    <row r="56102" spans="1:2">
      <c r="A56102" s="1">
        <v>2080100680751</v>
      </c>
      <c r="B56102" t="s">
        <v>52998</v>
      </c>
    </row>
    <row r="56103" spans="1:2">
      <c r="A56103" s="1">
        <v>2080100680768</v>
      </c>
      <c r="B56103" t="s">
        <v>52999</v>
      </c>
    </row>
    <row r="56104" spans="1:2">
      <c r="A56104" s="1">
        <v>2080100680775</v>
      </c>
      <c r="B56104" t="s">
        <v>53000</v>
      </c>
    </row>
    <row r="56105" spans="1:2">
      <c r="A56105" s="1">
        <v>2080100680782</v>
      </c>
      <c r="B56105" t="s">
        <v>53001</v>
      </c>
    </row>
    <row r="56106" spans="1:2">
      <c r="A56106" s="1">
        <v>2080100680799</v>
      </c>
      <c r="B56106" t="s">
        <v>53002</v>
      </c>
    </row>
    <row r="56107" spans="1:2">
      <c r="A56107" s="1">
        <v>2080100680805</v>
      </c>
      <c r="B56107" t="s">
        <v>53003</v>
      </c>
    </row>
    <row r="56108" spans="1:2">
      <c r="A56108" s="1">
        <v>2080100680812</v>
      </c>
      <c r="B56108" t="s">
        <v>53004</v>
      </c>
    </row>
    <row r="56109" spans="1:2">
      <c r="A56109" s="1">
        <v>2080100680829</v>
      </c>
      <c r="B56109" t="s">
        <v>53005</v>
      </c>
    </row>
    <row r="56110" spans="1:2">
      <c r="A56110" s="1">
        <v>2080100680836</v>
      </c>
      <c r="B56110" t="s">
        <v>53006</v>
      </c>
    </row>
    <row r="56111" spans="1:2">
      <c r="A56111" s="1">
        <v>2080100680843</v>
      </c>
      <c r="B56111" t="s">
        <v>53007</v>
      </c>
    </row>
    <row r="56112" spans="1:2">
      <c r="A56112" s="1">
        <v>2080100680850</v>
      </c>
      <c r="B56112" t="s">
        <v>53008</v>
      </c>
    </row>
    <row r="56113" spans="1:2">
      <c r="A56113" s="1">
        <v>2080100680867</v>
      </c>
      <c r="B56113" t="s">
        <v>53009</v>
      </c>
    </row>
    <row r="56114" spans="1:2">
      <c r="A56114" s="1">
        <v>2080100680874</v>
      </c>
      <c r="B56114" t="s">
        <v>53010</v>
      </c>
    </row>
    <row r="56115" spans="1:2">
      <c r="A56115" s="1">
        <v>2080100680881</v>
      </c>
      <c r="B56115" t="s">
        <v>53011</v>
      </c>
    </row>
    <row r="56116" spans="1:2">
      <c r="A56116" s="1">
        <v>2080100680898</v>
      </c>
      <c r="B56116" t="s">
        <v>53012</v>
      </c>
    </row>
    <row r="56117" spans="1:2">
      <c r="A56117" s="1">
        <v>2080100680904</v>
      </c>
      <c r="B56117" t="s">
        <v>53013</v>
      </c>
    </row>
    <row r="56118" spans="1:2">
      <c r="A56118" s="1">
        <v>2080100680911</v>
      </c>
      <c r="B56118" t="s">
        <v>53014</v>
      </c>
    </row>
    <row r="56119" spans="1:2">
      <c r="A56119" s="1">
        <v>2080100680928</v>
      </c>
      <c r="B56119" t="s">
        <v>53015</v>
      </c>
    </row>
    <row r="56120" spans="1:2">
      <c r="A56120" s="1">
        <v>2080100680935</v>
      </c>
      <c r="B56120" t="s">
        <v>53016</v>
      </c>
    </row>
    <row r="56121" spans="1:2">
      <c r="A56121" s="1">
        <v>2080100680942</v>
      </c>
      <c r="B56121" t="s">
        <v>53017</v>
      </c>
    </row>
    <row r="56122" spans="1:2">
      <c r="A56122" s="1">
        <v>2080100680959</v>
      </c>
      <c r="B56122" t="s">
        <v>53018</v>
      </c>
    </row>
    <row r="56123" spans="1:2">
      <c r="A56123" s="1">
        <v>2080100680966</v>
      </c>
      <c r="B56123" t="s">
        <v>53019</v>
      </c>
    </row>
    <row r="56124" spans="1:2">
      <c r="A56124" s="1">
        <v>2080100680980</v>
      </c>
      <c r="B56124" t="s">
        <v>53020</v>
      </c>
    </row>
    <row r="56125" spans="1:2">
      <c r="A56125" s="1">
        <v>2080100680997</v>
      </c>
      <c r="B56125" t="s">
        <v>53021</v>
      </c>
    </row>
    <row r="56126" spans="1:2">
      <c r="A56126" s="1">
        <v>2080100681000</v>
      </c>
      <c r="B56126" t="s">
        <v>53022</v>
      </c>
    </row>
    <row r="56127" spans="1:2">
      <c r="A56127" s="1">
        <v>2080100681017</v>
      </c>
      <c r="B56127" t="s">
        <v>53023</v>
      </c>
    </row>
    <row r="56128" spans="1:2">
      <c r="A56128" s="1">
        <v>2080100681024</v>
      </c>
      <c r="B56128" t="s">
        <v>53024</v>
      </c>
    </row>
    <row r="56129" spans="1:2">
      <c r="A56129" s="1">
        <v>2080100681031</v>
      </c>
      <c r="B56129" t="s">
        <v>53025</v>
      </c>
    </row>
    <row r="56130" spans="1:2">
      <c r="A56130" s="1">
        <v>2080100681048</v>
      </c>
      <c r="B56130" t="s">
        <v>53026</v>
      </c>
    </row>
    <row r="56131" spans="1:2">
      <c r="A56131" s="1">
        <v>2080100681055</v>
      </c>
      <c r="B56131" t="s">
        <v>53027</v>
      </c>
    </row>
    <row r="56132" spans="1:2">
      <c r="A56132" s="1">
        <v>2080100681062</v>
      </c>
      <c r="B56132" t="s">
        <v>53028</v>
      </c>
    </row>
    <row r="56133" spans="1:2">
      <c r="A56133" s="1">
        <v>2080100681079</v>
      </c>
      <c r="B56133" t="s">
        <v>53029</v>
      </c>
    </row>
    <row r="56134" spans="1:2">
      <c r="A56134" s="1">
        <v>2080100681093</v>
      </c>
      <c r="B56134" t="s">
        <v>53030</v>
      </c>
    </row>
    <row r="56135" spans="1:2">
      <c r="A56135" s="1">
        <v>2080100681109</v>
      </c>
      <c r="B56135" t="s">
        <v>53031</v>
      </c>
    </row>
    <row r="56136" spans="1:2">
      <c r="A56136" s="1">
        <v>2080100681116</v>
      </c>
      <c r="B56136" t="s">
        <v>53032</v>
      </c>
    </row>
    <row r="56137" spans="1:2">
      <c r="A56137" s="1">
        <v>2080100681130</v>
      </c>
      <c r="B56137" t="s">
        <v>53033</v>
      </c>
    </row>
    <row r="56138" spans="1:2">
      <c r="A56138" s="1">
        <v>2080100681147</v>
      </c>
      <c r="B56138" t="s">
        <v>53034</v>
      </c>
    </row>
    <row r="56139" spans="1:2">
      <c r="A56139" s="1">
        <v>2080100681154</v>
      </c>
      <c r="B56139" t="s">
        <v>53035</v>
      </c>
    </row>
    <row r="56140" spans="1:2">
      <c r="A56140" s="1">
        <v>2080100681161</v>
      </c>
      <c r="B56140" t="s">
        <v>53036</v>
      </c>
    </row>
    <row r="56141" spans="1:2">
      <c r="A56141" s="1">
        <v>2080100681178</v>
      </c>
      <c r="B56141" t="s">
        <v>53037</v>
      </c>
    </row>
    <row r="56142" spans="1:2">
      <c r="A56142" s="1">
        <v>2080100681185</v>
      </c>
      <c r="B56142" t="s">
        <v>53038</v>
      </c>
    </row>
    <row r="56143" spans="1:2">
      <c r="A56143" s="1">
        <v>2080100681192</v>
      </c>
      <c r="B56143" t="s">
        <v>53039</v>
      </c>
    </row>
    <row r="56144" spans="1:2">
      <c r="A56144" s="1">
        <v>2080100681208</v>
      </c>
      <c r="B56144" t="s">
        <v>53040</v>
      </c>
    </row>
    <row r="56145" spans="1:2">
      <c r="A56145" s="1">
        <v>2080100681215</v>
      </c>
      <c r="B56145" t="s">
        <v>53041</v>
      </c>
    </row>
    <row r="56146" spans="1:2">
      <c r="A56146" s="1">
        <v>2080100681239</v>
      </c>
      <c r="B56146" t="s">
        <v>53042</v>
      </c>
    </row>
    <row r="56147" spans="1:2">
      <c r="A56147" s="1">
        <v>2080100681246</v>
      </c>
      <c r="B56147" t="s">
        <v>53043</v>
      </c>
    </row>
    <row r="56148" spans="1:2">
      <c r="A56148" s="1">
        <v>2080100681253</v>
      </c>
      <c r="B56148" t="s">
        <v>53044</v>
      </c>
    </row>
    <row r="56149" spans="1:2">
      <c r="A56149" s="1">
        <v>2080100681260</v>
      </c>
      <c r="B56149" t="s">
        <v>53045</v>
      </c>
    </row>
    <row r="56150" spans="1:2">
      <c r="A56150" s="1">
        <v>2080100681277</v>
      </c>
      <c r="B56150" t="s">
        <v>53046</v>
      </c>
    </row>
    <row r="56151" spans="1:2">
      <c r="A56151" s="1">
        <v>2080100681291</v>
      </c>
      <c r="B56151" t="s">
        <v>53047</v>
      </c>
    </row>
    <row r="56152" spans="1:2">
      <c r="A56152" s="1">
        <v>2080100681307</v>
      </c>
      <c r="B56152" t="s">
        <v>53048</v>
      </c>
    </row>
    <row r="56153" spans="1:2">
      <c r="A56153" s="1">
        <v>2080100681314</v>
      </c>
      <c r="B56153" t="s">
        <v>53049</v>
      </c>
    </row>
    <row r="56154" spans="1:2">
      <c r="A56154" s="1">
        <v>2080100681321</v>
      </c>
      <c r="B56154" t="s">
        <v>53050</v>
      </c>
    </row>
    <row r="56155" spans="1:2">
      <c r="A56155" s="1">
        <v>2080100681338</v>
      </c>
      <c r="B56155" t="s">
        <v>53051</v>
      </c>
    </row>
    <row r="56156" spans="1:2">
      <c r="A56156" s="1">
        <v>2080100681345</v>
      </c>
      <c r="B56156" t="s">
        <v>53052</v>
      </c>
    </row>
    <row r="56157" spans="1:2">
      <c r="A56157" s="1">
        <v>2080100681352</v>
      </c>
      <c r="B56157" t="s">
        <v>53053</v>
      </c>
    </row>
    <row r="56158" spans="1:2">
      <c r="A56158" s="1">
        <v>2080100681369</v>
      </c>
      <c r="B56158" t="s">
        <v>53054</v>
      </c>
    </row>
    <row r="56159" spans="1:2">
      <c r="A56159" s="1">
        <v>2080100681376</v>
      </c>
      <c r="B56159" t="s">
        <v>53055</v>
      </c>
    </row>
    <row r="56160" spans="1:2">
      <c r="A56160" s="1">
        <v>2080100681383</v>
      </c>
      <c r="B56160" t="s">
        <v>53056</v>
      </c>
    </row>
    <row r="56161" spans="1:2">
      <c r="A56161" s="1">
        <v>2080100681390</v>
      </c>
      <c r="B56161" t="s">
        <v>53057</v>
      </c>
    </row>
    <row r="56162" spans="1:2">
      <c r="A56162" s="1">
        <v>2080100681406</v>
      </c>
      <c r="B56162" t="s">
        <v>53058</v>
      </c>
    </row>
    <row r="56163" spans="1:2">
      <c r="A56163" s="1">
        <v>2080100681413</v>
      </c>
      <c r="B56163" t="s">
        <v>53059</v>
      </c>
    </row>
    <row r="56164" spans="1:2">
      <c r="A56164" s="1">
        <v>2080100681420</v>
      </c>
      <c r="B56164" t="s">
        <v>53051</v>
      </c>
    </row>
    <row r="56165" spans="1:2">
      <c r="A56165" s="1">
        <v>2080100681437</v>
      </c>
      <c r="B56165" t="s">
        <v>53060</v>
      </c>
    </row>
    <row r="56166" spans="1:2">
      <c r="A56166" s="1">
        <v>2080100681444</v>
      </c>
      <c r="B56166" t="s">
        <v>53061</v>
      </c>
    </row>
    <row r="56167" spans="1:2">
      <c r="A56167" s="1">
        <v>2080100681451</v>
      </c>
      <c r="B56167" t="s">
        <v>53062</v>
      </c>
    </row>
    <row r="56168" spans="1:2">
      <c r="A56168" s="1">
        <v>2080100681468</v>
      </c>
      <c r="B56168" t="s">
        <v>53063</v>
      </c>
    </row>
    <row r="56169" spans="1:2">
      <c r="A56169" s="1">
        <v>2080100681475</v>
      </c>
      <c r="B56169" t="s">
        <v>53064</v>
      </c>
    </row>
    <row r="56170" spans="1:2">
      <c r="A56170" s="1">
        <v>2080100681482</v>
      </c>
      <c r="B56170" t="s">
        <v>53065</v>
      </c>
    </row>
    <row r="56171" spans="1:2">
      <c r="A56171" s="1">
        <v>2080100681505</v>
      </c>
      <c r="B56171" t="s">
        <v>53066</v>
      </c>
    </row>
    <row r="56172" spans="1:2">
      <c r="A56172" s="1">
        <v>2080100681512</v>
      </c>
      <c r="B56172" t="s">
        <v>53067</v>
      </c>
    </row>
    <row r="56173" spans="1:2">
      <c r="A56173" s="1">
        <v>2080100681529</v>
      </c>
      <c r="B56173" t="s">
        <v>53068</v>
      </c>
    </row>
    <row r="56174" spans="1:2">
      <c r="A56174" s="1">
        <v>2080100681536</v>
      </c>
      <c r="B56174" t="s">
        <v>53069</v>
      </c>
    </row>
    <row r="56175" spans="1:2">
      <c r="A56175" s="1">
        <v>2080100681543</v>
      </c>
      <c r="B56175" t="s">
        <v>53070</v>
      </c>
    </row>
    <row r="56176" spans="1:2">
      <c r="A56176" s="1">
        <v>2080100681550</v>
      </c>
      <c r="B56176" t="s">
        <v>53071</v>
      </c>
    </row>
    <row r="56177" spans="1:2">
      <c r="A56177" s="1">
        <v>2080100681567</v>
      </c>
      <c r="B56177" t="s">
        <v>53072</v>
      </c>
    </row>
    <row r="56178" spans="1:2">
      <c r="A56178" s="1">
        <v>2080100681574</v>
      </c>
      <c r="B56178" t="s">
        <v>53073</v>
      </c>
    </row>
    <row r="56179" spans="1:2">
      <c r="A56179" s="1">
        <v>2080100681581</v>
      </c>
      <c r="B56179" t="s">
        <v>53074</v>
      </c>
    </row>
    <row r="56180" spans="1:2">
      <c r="A56180" s="1">
        <v>2080100681598</v>
      </c>
      <c r="B56180" t="s">
        <v>53075</v>
      </c>
    </row>
    <row r="56181" spans="1:2">
      <c r="A56181" s="1">
        <v>2080100681604</v>
      </c>
      <c r="B56181" t="s">
        <v>53076</v>
      </c>
    </row>
    <row r="56182" spans="1:2">
      <c r="A56182" s="1">
        <v>2080100681611</v>
      </c>
      <c r="B56182" t="s">
        <v>53077</v>
      </c>
    </row>
    <row r="56183" spans="1:2">
      <c r="A56183" s="1">
        <v>2080100681628</v>
      </c>
      <c r="B56183" t="s">
        <v>53078</v>
      </c>
    </row>
    <row r="56184" spans="1:2">
      <c r="A56184" s="1">
        <v>2080100681635</v>
      </c>
      <c r="B56184" t="s">
        <v>53079</v>
      </c>
    </row>
    <row r="56185" spans="1:2">
      <c r="A56185" s="1">
        <v>2080100681659</v>
      </c>
      <c r="B56185" t="s">
        <v>53080</v>
      </c>
    </row>
    <row r="56186" spans="1:2">
      <c r="A56186" s="1">
        <v>2080100681666</v>
      </c>
      <c r="B56186" t="s">
        <v>53081</v>
      </c>
    </row>
    <row r="56187" spans="1:2">
      <c r="A56187" s="1">
        <v>2080100681673</v>
      </c>
      <c r="B56187" t="s">
        <v>53082</v>
      </c>
    </row>
    <row r="56188" spans="1:2">
      <c r="A56188" s="1">
        <v>2080100681680</v>
      </c>
      <c r="B56188" t="s">
        <v>53083</v>
      </c>
    </row>
    <row r="56189" spans="1:2">
      <c r="A56189" s="1">
        <v>2080100681697</v>
      </c>
      <c r="B56189" t="s">
        <v>53084</v>
      </c>
    </row>
    <row r="56190" spans="1:2">
      <c r="A56190" s="1">
        <v>2080100681703</v>
      </c>
      <c r="B56190" t="s">
        <v>53085</v>
      </c>
    </row>
    <row r="56191" spans="1:2">
      <c r="A56191" s="1">
        <v>2080100681710</v>
      </c>
      <c r="B56191" t="s">
        <v>53086</v>
      </c>
    </row>
    <row r="56192" spans="1:2">
      <c r="A56192" s="1">
        <v>2080100681727</v>
      </c>
      <c r="B56192" t="s">
        <v>53087</v>
      </c>
    </row>
    <row r="56193" spans="1:2">
      <c r="A56193" s="1">
        <v>2080100681734</v>
      </c>
      <c r="B56193" t="s">
        <v>53088</v>
      </c>
    </row>
    <row r="56194" spans="1:2">
      <c r="A56194" s="1">
        <v>2080100681741</v>
      </c>
      <c r="B56194" t="s">
        <v>53089</v>
      </c>
    </row>
    <row r="56195" spans="1:2">
      <c r="A56195" s="1">
        <v>2080100681758</v>
      </c>
      <c r="B56195" t="s">
        <v>53090</v>
      </c>
    </row>
    <row r="56196" spans="1:2">
      <c r="A56196" s="1">
        <v>2080100681765</v>
      </c>
      <c r="B56196" t="s">
        <v>53091</v>
      </c>
    </row>
    <row r="56197" spans="1:2">
      <c r="A56197" s="1">
        <v>2080100681772</v>
      </c>
      <c r="B56197" t="s">
        <v>53092</v>
      </c>
    </row>
    <row r="56198" spans="1:2">
      <c r="A56198" s="1">
        <v>2080100681789</v>
      </c>
      <c r="B56198" t="s">
        <v>53093</v>
      </c>
    </row>
    <row r="56199" spans="1:2">
      <c r="A56199" s="1">
        <v>2080100681796</v>
      </c>
      <c r="B56199" t="s">
        <v>53094</v>
      </c>
    </row>
    <row r="56200" spans="1:2">
      <c r="A56200" s="1">
        <v>2080100681802</v>
      </c>
      <c r="B56200" t="s">
        <v>53095</v>
      </c>
    </row>
    <row r="56201" spans="1:2">
      <c r="A56201" s="1">
        <v>2080100681819</v>
      </c>
      <c r="B56201" t="s">
        <v>53096</v>
      </c>
    </row>
    <row r="56202" spans="1:2">
      <c r="A56202" s="1">
        <v>2080100681826</v>
      </c>
      <c r="B56202" t="s">
        <v>53097</v>
      </c>
    </row>
    <row r="56203" spans="1:2">
      <c r="A56203" s="1">
        <v>2080100681833</v>
      </c>
      <c r="B56203" t="s">
        <v>53098</v>
      </c>
    </row>
    <row r="56204" spans="1:2">
      <c r="A56204" s="1">
        <v>2080100681840</v>
      </c>
      <c r="B56204" t="s">
        <v>53099</v>
      </c>
    </row>
    <row r="56205" spans="1:2">
      <c r="A56205" s="1">
        <v>2080100681857</v>
      </c>
      <c r="B56205" t="s">
        <v>53100</v>
      </c>
    </row>
    <row r="56206" spans="1:2">
      <c r="A56206" s="1">
        <v>2080100681864</v>
      </c>
      <c r="B56206" t="s">
        <v>53101</v>
      </c>
    </row>
    <row r="56207" spans="1:2">
      <c r="A56207" s="1">
        <v>2080100681871</v>
      </c>
      <c r="B56207" t="s">
        <v>53102</v>
      </c>
    </row>
    <row r="56208" spans="1:2">
      <c r="A56208" s="1">
        <v>2080100681888</v>
      </c>
      <c r="B56208" t="s">
        <v>53103</v>
      </c>
    </row>
    <row r="56209" spans="1:2">
      <c r="A56209" s="1">
        <v>2080100681895</v>
      </c>
      <c r="B56209" t="s">
        <v>53104</v>
      </c>
    </row>
    <row r="56210" spans="1:2">
      <c r="A56210" s="1">
        <v>2080100681901</v>
      </c>
      <c r="B56210" t="s">
        <v>53105</v>
      </c>
    </row>
    <row r="56211" spans="1:2">
      <c r="A56211" s="1">
        <v>2080100681918</v>
      </c>
      <c r="B56211" t="s">
        <v>53106</v>
      </c>
    </row>
    <row r="56212" spans="1:2">
      <c r="A56212" s="1">
        <v>2080100681925</v>
      </c>
      <c r="B56212" t="s">
        <v>53107</v>
      </c>
    </row>
    <row r="56213" spans="1:2">
      <c r="A56213" s="1">
        <v>2080100681932</v>
      </c>
      <c r="B56213" t="s">
        <v>53108</v>
      </c>
    </row>
    <row r="56214" spans="1:2">
      <c r="A56214" s="1">
        <v>2080100681963</v>
      </c>
      <c r="B56214" t="s">
        <v>53108</v>
      </c>
    </row>
    <row r="56215" spans="1:2">
      <c r="A56215" s="1">
        <v>2080100681970</v>
      </c>
      <c r="B56215" t="s">
        <v>53109</v>
      </c>
    </row>
    <row r="56216" spans="1:2">
      <c r="A56216" s="1">
        <v>2080100682007</v>
      </c>
      <c r="B56216" t="s">
        <v>53110</v>
      </c>
    </row>
    <row r="56217" spans="1:2">
      <c r="A56217" s="1">
        <v>2080100682014</v>
      </c>
      <c r="B56217" t="s">
        <v>53111</v>
      </c>
    </row>
    <row r="56218" spans="1:2">
      <c r="A56218" s="1">
        <v>2080100682038</v>
      </c>
      <c r="B56218" t="s">
        <v>53112</v>
      </c>
    </row>
    <row r="56219" spans="1:2">
      <c r="A56219" s="1">
        <v>2080100682052</v>
      </c>
      <c r="B56219" t="s">
        <v>53113</v>
      </c>
    </row>
    <row r="56220" spans="1:2">
      <c r="A56220" s="1">
        <v>2080100682069</v>
      </c>
      <c r="B56220" t="s">
        <v>53114</v>
      </c>
    </row>
    <row r="56221" spans="1:2">
      <c r="A56221" s="1">
        <v>2080100682083</v>
      </c>
      <c r="B56221" t="s">
        <v>53115</v>
      </c>
    </row>
    <row r="56222" spans="1:2">
      <c r="A56222" s="1">
        <v>2080100682113</v>
      </c>
      <c r="B56222" t="s">
        <v>53116</v>
      </c>
    </row>
    <row r="56223" spans="1:2">
      <c r="A56223" s="1">
        <v>2080100682144</v>
      </c>
      <c r="B56223" t="s">
        <v>53117</v>
      </c>
    </row>
    <row r="56224" spans="1:2">
      <c r="A56224" s="1">
        <v>2080100682168</v>
      </c>
      <c r="B56224" t="s">
        <v>53118</v>
      </c>
    </row>
    <row r="56225" spans="1:2">
      <c r="A56225" s="1">
        <v>2080100682182</v>
      </c>
      <c r="B56225" t="s">
        <v>53119</v>
      </c>
    </row>
    <row r="56226" spans="1:2">
      <c r="A56226" s="1">
        <v>2080100682199</v>
      </c>
      <c r="B56226" t="s">
        <v>53120</v>
      </c>
    </row>
    <row r="56227" spans="1:2">
      <c r="A56227" s="1">
        <v>2080100682205</v>
      </c>
      <c r="B56227" t="s">
        <v>53121</v>
      </c>
    </row>
    <row r="56228" spans="1:2">
      <c r="A56228" s="1">
        <v>2080100682229</v>
      </c>
      <c r="B56228" t="s">
        <v>53122</v>
      </c>
    </row>
    <row r="56229" spans="1:2">
      <c r="A56229" s="1">
        <v>2080100682243</v>
      </c>
      <c r="B56229" t="s">
        <v>53123</v>
      </c>
    </row>
    <row r="56230" spans="1:2">
      <c r="A56230" s="1">
        <v>2080100682250</v>
      </c>
      <c r="B56230" t="s">
        <v>53124</v>
      </c>
    </row>
    <row r="56231" spans="1:2">
      <c r="A56231" s="1">
        <v>2080100682267</v>
      </c>
      <c r="B56231" t="s">
        <v>53125</v>
      </c>
    </row>
    <row r="56232" spans="1:2">
      <c r="A56232" s="1">
        <v>2080100682274</v>
      </c>
      <c r="B56232" t="s">
        <v>53126</v>
      </c>
    </row>
    <row r="56233" spans="1:2">
      <c r="A56233" s="1">
        <v>2080100682410</v>
      </c>
      <c r="B56233" t="s">
        <v>53127</v>
      </c>
    </row>
    <row r="56234" spans="1:2">
      <c r="A56234" s="1">
        <v>2080100682465</v>
      </c>
      <c r="B56234" t="s">
        <v>53128</v>
      </c>
    </row>
    <row r="56235" spans="1:2">
      <c r="A56235" s="1">
        <v>2080100682489</v>
      </c>
      <c r="B56235" t="s">
        <v>53129</v>
      </c>
    </row>
    <row r="56236" spans="1:2">
      <c r="A56236" s="1">
        <v>2080100682496</v>
      </c>
      <c r="B56236" t="s">
        <v>53130</v>
      </c>
    </row>
    <row r="56237" spans="1:2">
      <c r="A56237" s="1">
        <v>2080100682502</v>
      </c>
      <c r="B56237" t="s">
        <v>53131</v>
      </c>
    </row>
    <row r="56238" spans="1:2">
      <c r="A56238" s="1">
        <v>2080100682588</v>
      </c>
      <c r="B56238" t="s">
        <v>53132</v>
      </c>
    </row>
    <row r="56239" spans="1:2">
      <c r="A56239" s="1">
        <v>2080100682687</v>
      </c>
      <c r="B56239" t="s">
        <v>53133</v>
      </c>
    </row>
    <row r="56240" spans="1:2">
      <c r="A56240" s="1">
        <v>2080100682700</v>
      </c>
      <c r="B56240" t="s">
        <v>53134</v>
      </c>
    </row>
    <row r="56241" spans="1:2">
      <c r="A56241" s="1">
        <v>2080100682717</v>
      </c>
      <c r="B56241" t="s">
        <v>53135</v>
      </c>
    </row>
    <row r="56242" spans="1:2">
      <c r="A56242" s="1">
        <v>2080100682731</v>
      </c>
      <c r="B56242" t="s">
        <v>53136</v>
      </c>
    </row>
    <row r="56243" spans="1:2">
      <c r="A56243" s="1">
        <v>2080100682779</v>
      </c>
      <c r="B56243" t="s">
        <v>53137</v>
      </c>
    </row>
    <row r="56244" spans="1:2">
      <c r="A56244" s="1">
        <v>2080100682793</v>
      </c>
      <c r="B56244" t="s">
        <v>53138</v>
      </c>
    </row>
    <row r="56245" spans="1:2">
      <c r="A56245" s="1">
        <v>2080100682830</v>
      </c>
      <c r="B56245" t="s">
        <v>53139</v>
      </c>
    </row>
    <row r="56246" spans="1:2">
      <c r="A56246" s="1">
        <v>2080100682854</v>
      </c>
      <c r="B56246" t="s">
        <v>53140</v>
      </c>
    </row>
    <row r="56247" spans="1:2">
      <c r="A56247" s="1">
        <v>2080100682885</v>
      </c>
      <c r="B56247" t="s">
        <v>53141</v>
      </c>
    </row>
    <row r="56248" spans="1:2">
      <c r="A56248" s="1">
        <v>2080100682915</v>
      </c>
      <c r="B56248" t="s">
        <v>53142</v>
      </c>
    </row>
    <row r="56249" spans="1:2">
      <c r="A56249" s="1">
        <v>2080100682939</v>
      </c>
      <c r="B56249" t="s">
        <v>53143</v>
      </c>
    </row>
    <row r="56250" spans="1:2">
      <c r="A56250" s="1">
        <v>2080100682953</v>
      </c>
      <c r="B56250" t="s">
        <v>53144</v>
      </c>
    </row>
    <row r="56251" spans="1:2">
      <c r="A56251" s="1">
        <v>2080100682960</v>
      </c>
      <c r="B56251" t="s">
        <v>53145</v>
      </c>
    </row>
    <row r="56252" spans="1:2">
      <c r="A56252" s="1">
        <v>2080100682977</v>
      </c>
      <c r="B56252" t="s">
        <v>53146</v>
      </c>
    </row>
    <row r="56253" spans="1:2">
      <c r="A56253" s="1">
        <v>2080100682984</v>
      </c>
      <c r="B56253" t="s">
        <v>53147</v>
      </c>
    </row>
    <row r="56254" spans="1:2">
      <c r="A56254" s="1">
        <v>2080100682991</v>
      </c>
      <c r="B56254" t="s">
        <v>53148</v>
      </c>
    </row>
    <row r="56255" spans="1:2">
      <c r="A56255" s="1">
        <v>2080100683004</v>
      </c>
      <c r="B56255" t="s">
        <v>53149</v>
      </c>
    </row>
    <row r="56256" spans="1:2">
      <c r="A56256" s="1">
        <v>2080100683011</v>
      </c>
      <c r="B56256" t="s">
        <v>53150</v>
      </c>
    </row>
    <row r="56257" spans="1:2">
      <c r="A56257" s="1">
        <v>2080100683028</v>
      </c>
      <c r="B56257" t="s">
        <v>53151</v>
      </c>
    </row>
    <row r="56258" spans="1:2">
      <c r="A56258" s="1">
        <v>2080100683035</v>
      </c>
      <c r="B56258" t="s">
        <v>53152</v>
      </c>
    </row>
    <row r="56259" spans="1:2">
      <c r="A56259" s="1">
        <v>2080100683042</v>
      </c>
      <c r="B56259" t="s">
        <v>53153</v>
      </c>
    </row>
    <row r="56260" spans="1:2">
      <c r="A56260" s="1">
        <v>2080100683059</v>
      </c>
      <c r="B56260" t="s">
        <v>53154</v>
      </c>
    </row>
    <row r="56261" spans="1:2">
      <c r="A56261" s="1">
        <v>2080100683066</v>
      </c>
      <c r="B56261" t="s">
        <v>53155</v>
      </c>
    </row>
    <row r="56262" spans="1:2">
      <c r="A56262" s="1">
        <v>2080100683073</v>
      </c>
      <c r="B56262" t="s">
        <v>53156</v>
      </c>
    </row>
    <row r="56263" spans="1:2">
      <c r="A56263" s="1">
        <v>2080100683097</v>
      </c>
      <c r="B56263" t="s">
        <v>53157</v>
      </c>
    </row>
    <row r="56264" spans="1:2">
      <c r="A56264" s="1">
        <v>2080100683110</v>
      </c>
      <c r="B56264" t="s">
        <v>53158</v>
      </c>
    </row>
    <row r="56265" spans="1:2">
      <c r="A56265" s="1">
        <v>2080100683127</v>
      </c>
      <c r="B56265" t="s">
        <v>53159</v>
      </c>
    </row>
    <row r="56266" spans="1:2">
      <c r="A56266" s="1">
        <v>2080100683134</v>
      </c>
      <c r="B56266" t="s">
        <v>53160</v>
      </c>
    </row>
    <row r="56267" spans="1:2">
      <c r="A56267" s="1">
        <v>2080100683141</v>
      </c>
      <c r="B56267" t="s">
        <v>53161</v>
      </c>
    </row>
    <row r="56268" spans="1:2">
      <c r="A56268" s="1">
        <v>2080100683158</v>
      </c>
      <c r="B56268" t="s">
        <v>53162</v>
      </c>
    </row>
    <row r="56269" spans="1:2">
      <c r="A56269" s="1">
        <v>2080100683165</v>
      </c>
      <c r="B56269" t="s">
        <v>53163</v>
      </c>
    </row>
    <row r="56270" spans="1:2">
      <c r="A56270" s="1">
        <v>2080100683172</v>
      </c>
      <c r="B56270" t="s">
        <v>53164</v>
      </c>
    </row>
    <row r="56271" spans="1:2">
      <c r="A56271" s="1">
        <v>2080100683189</v>
      </c>
      <c r="B56271" t="s">
        <v>53165</v>
      </c>
    </row>
    <row r="56272" spans="1:2">
      <c r="A56272" s="1">
        <v>2080100683196</v>
      </c>
      <c r="B56272" t="s">
        <v>53166</v>
      </c>
    </row>
    <row r="56273" spans="1:2">
      <c r="A56273" s="1">
        <v>2080100683219</v>
      </c>
      <c r="B56273" t="s">
        <v>53167</v>
      </c>
    </row>
    <row r="56274" spans="1:2">
      <c r="A56274" s="1">
        <v>2080100683226</v>
      </c>
      <c r="B56274" t="s">
        <v>53168</v>
      </c>
    </row>
    <row r="56275" spans="1:2">
      <c r="A56275" s="1">
        <v>2080100683233</v>
      </c>
      <c r="B56275" t="s">
        <v>53169</v>
      </c>
    </row>
    <row r="56276" spans="1:2">
      <c r="A56276" s="1">
        <v>2080100683240</v>
      </c>
      <c r="B56276" t="s">
        <v>53170</v>
      </c>
    </row>
    <row r="56277" spans="1:2">
      <c r="A56277" s="1">
        <v>2080100683257</v>
      </c>
      <c r="B56277" t="s">
        <v>53171</v>
      </c>
    </row>
    <row r="56278" spans="1:2">
      <c r="A56278" s="1">
        <v>2080100683264</v>
      </c>
      <c r="B56278" t="s">
        <v>53172</v>
      </c>
    </row>
    <row r="56279" spans="1:2">
      <c r="A56279" s="1">
        <v>2080100683271</v>
      </c>
      <c r="B56279" t="s">
        <v>53173</v>
      </c>
    </row>
    <row r="56280" spans="1:2">
      <c r="A56280" s="1">
        <v>2080100683288</v>
      </c>
      <c r="B56280" t="s">
        <v>53174</v>
      </c>
    </row>
    <row r="56281" spans="1:2">
      <c r="A56281" s="1">
        <v>2080100683295</v>
      </c>
      <c r="B56281" t="s">
        <v>53175</v>
      </c>
    </row>
    <row r="56282" spans="1:2">
      <c r="A56282" s="1">
        <v>2080100683301</v>
      </c>
      <c r="B56282" t="s">
        <v>53176</v>
      </c>
    </row>
    <row r="56283" spans="1:2">
      <c r="A56283" s="1">
        <v>2080100683318</v>
      </c>
      <c r="B56283" t="s">
        <v>53177</v>
      </c>
    </row>
    <row r="56284" spans="1:2">
      <c r="A56284" s="1">
        <v>2080100683325</v>
      </c>
      <c r="B56284" t="s">
        <v>53178</v>
      </c>
    </row>
    <row r="56285" spans="1:2">
      <c r="A56285" s="1">
        <v>2080100683332</v>
      </c>
      <c r="B56285" t="s">
        <v>53179</v>
      </c>
    </row>
    <row r="56286" spans="1:2">
      <c r="A56286" s="1">
        <v>2080100683349</v>
      </c>
      <c r="B56286" t="s">
        <v>53180</v>
      </c>
    </row>
    <row r="56287" spans="1:2">
      <c r="A56287" s="1">
        <v>2080100683356</v>
      </c>
      <c r="B56287" t="s">
        <v>53181</v>
      </c>
    </row>
    <row r="56288" spans="1:2">
      <c r="A56288" s="1">
        <v>2080100683363</v>
      </c>
      <c r="B56288" t="s">
        <v>53182</v>
      </c>
    </row>
    <row r="56289" spans="1:2">
      <c r="A56289" s="1">
        <v>2080100683370</v>
      </c>
      <c r="B56289" t="s">
        <v>53183</v>
      </c>
    </row>
    <row r="56290" spans="1:2">
      <c r="A56290" s="1">
        <v>2080100683387</v>
      </c>
      <c r="B56290" t="s">
        <v>53184</v>
      </c>
    </row>
    <row r="56291" spans="1:2">
      <c r="A56291" s="1">
        <v>2080100683394</v>
      </c>
      <c r="B56291" t="s">
        <v>53185</v>
      </c>
    </row>
    <row r="56292" spans="1:2">
      <c r="A56292" s="1">
        <v>2080100683400</v>
      </c>
      <c r="B56292" t="s">
        <v>53186</v>
      </c>
    </row>
    <row r="56293" spans="1:2">
      <c r="A56293" s="1">
        <v>2080100683417</v>
      </c>
      <c r="B56293" t="s">
        <v>53187</v>
      </c>
    </row>
    <row r="56294" spans="1:2">
      <c r="A56294" s="1">
        <v>2080100683424</v>
      </c>
      <c r="B56294" t="s">
        <v>53188</v>
      </c>
    </row>
    <row r="56295" spans="1:2">
      <c r="A56295" s="1">
        <v>2080100683431</v>
      </c>
      <c r="B56295" t="s">
        <v>53189</v>
      </c>
    </row>
    <row r="56296" spans="1:2">
      <c r="A56296" s="1">
        <v>2080100683448</v>
      </c>
      <c r="B56296" t="s">
        <v>53190</v>
      </c>
    </row>
    <row r="56297" spans="1:2">
      <c r="A56297" s="1">
        <v>2080100683455</v>
      </c>
      <c r="B56297" t="s">
        <v>53191</v>
      </c>
    </row>
    <row r="56298" spans="1:2">
      <c r="A56298" s="1">
        <v>2080100683462</v>
      </c>
      <c r="B56298" t="s">
        <v>53192</v>
      </c>
    </row>
    <row r="56299" spans="1:2">
      <c r="A56299" s="1">
        <v>2080100683479</v>
      </c>
      <c r="B56299" t="s">
        <v>53193</v>
      </c>
    </row>
    <row r="56300" spans="1:2">
      <c r="A56300" s="1">
        <v>2080100683486</v>
      </c>
      <c r="B56300" t="s">
        <v>53194</v>
      </c>
    </row>
    <row r="56301" spans="1:2">
      <c r="A56301" s="1">
        <v>2080100683493</v>
      </c>
      <c r="B56301" t="s">
        <v>53195</v>
      </c>
    </row>
    <row r="56302" spans="1:2">
      <c r="A56302" s="1">
        <v>2080100683509</v>
      </c>
      <c r="B56302" t="s">
        <v>53196</v>
      </c>
    </row>
    <row r="56303" spans="1:2">
      <c r="A56303" s="1">
        <v>2080100683516</v>
      </c>
      <c r="B56303" t="s">
        <v>53197</v>
      </c>
    </row>
    <row r="56304" spans="1:2">
      <c r="A56304" s="1">
        <v>2080100683523</v>
      </c>
      <c r="B56304" t="s">
        <v>53198</v>
      </c>
    </row>
    <row r="56305" spans="1:2">
      <c r="A56305" s="1">
        <v>2080100683530</v>
      </c>
      <c r="B56305" t="s">
        <v>53199</v>
      </c>
    </row>
    <row r="56306" spans="1:2">
      <c r="A56306" s="1">
        <v>2080100683547</v>
      </c>
      <c r="B56306" t="s">
        <v>53200</v>
      </c>
    </row>
    <row r="56307" spans="1:2">
      <c r="A56307" s="1">
        <v>2080100683554</v>
      </c>
      <c r="B56307" t="s">
        <v>53201</v>
      </c>
    </row>
    <row r="56308" spans="1:2">
      <c r="A56308" s="1">
        <v>2080100683561</v>
      </c>
      <c r="B56308" t="e">
        <f>+VIDEO INTERCOM DUMA RL-A043F SILVER</f>
        <v>#NAME?</v>
      </c>
    </row>
    <row r="56309" spans="1:2">
      <c r="A56309" s="1">
        <v>2080100683578</v>
      </c>
      <c r="B56309" t="s">
        <v>53202</v>
      </c>
    </row>
    <row r="56310" spans="1:2">
      <c r="A56310" s="1">
        <v>2080100683585</v>
      </c>
      <c r="B56310" t="s">
        <v>53203</v>
      </c>
    </row>
    <row r="56311" spans="1:2">
      <c r="A56311" s="1">
        <v>2080100683608</v>
      </c>
      <c r="B56311" t="s">
        <v>53204</v>
      </c>
    </row>
    <row r="56312" spans="1:2">
      <c r="A56312" s="1">
        <v>2080100683615</v>
      </c>
      <c r="B56312" t="s">
        <v>53205</v>
      </c>
    </row>
    <row r="56313" spans="1:2">
      <c r="A56313" s="1">
        <v>2080100683622</v>
      </c>
      <c r="B56313" t="s">
        <v>53206</v>
      </c>
    </row>
    <row r="56314" spans="1:2">
      <c r="A56314" s="1">
        <v>2080100683639</v>
      </c>
      <c r="B56314" t="s">
        <v>53207</v>
      </c>
    </row>
    <row r="56315" spans="1:2">
      <c r="A56315" s="1">
        <v>2080100683646</v>
      </c>
      <c r="B56315" t="s">
        <v>53208</v>
      </c>
    </row>
    <row r="56316" spans="1:2">
      <c r="A56316" s="1">
        <v>2080100683653</v>
      </c>
      <c r="B56316" t="s">
        <v>53209</v>
      </c>
    </row>
    <row r="56317" spans="1:2">
      <c r="A56317" s="1">
        <v>2080100683660</v>
      </c>
      <c r="B56317" t="s">
        <v>53210</v>
      </c>
    </row>
    <row r="56318" spans="1:2">
      <c r="A56318" s="1">
        <v>2080100683684</v>
      </c>
      <c r="B56318" t="s">
        <v>53211</v>
      </c>
    </row>
    <row r="56319" spans="1:2">
      <c r="A56319" s="1">
        <v>2080100683691</v>
      </c>
      <c r="B56319" t="s">
        <v>53212</v>
      </c>
    </row>
    <row r="56320" spans="1:2">
      <c r="A56320" s="1">
        <v>2080100683707</v>
      </c>
      <c r="B56320" t="s">
        <v>53213</v>
      </c>
    </row>
    <row r="56321" spans="1:2">
      <c r="A56321" s="1">
        <v>2080100683714</v>
      </c>
      <c r="B56321" t="s">
        <v>53214</v>
      </c>
    </row>
    <row r="56322" spans="1:2">
      <c r="A56322" s="1">
        <v>2080100683721</v>
      </c>
      <c r="B56322" t="s">
        <v>53215</v>
      </c>
    </row>
    <row r="56323" spans="1:2">
      <c r="A56323" s="1">
        <v>2080100683738</v>
      </c>
      <c r="B56323" t="s">
        <v>53216</v>
      </c>
    </row>
    <row r="56324" spans="1:2">
      <c r="A56324" s="1">
        <v>2080100683745</v>
      </c>
      <c r="B56324" t="s">
        <v>53217</v>
      </c>
    </row>
    <row r="56325" spans="1:2">
      <c r="A56325" s="1">
        <v>2080100683752</v>
      </c>
      <c r="B56325" t="s">
        <v>53218</v>
      </c>
    </row>
    <row r="56326" spans="1:2">
      <c r="A56326" s="1">
        <v>2080100683769</v>
      </c>
      <c r="B56326" t="s">
        <v>53219</v>
      </c>
    </row>
    <row r="56327" spans="1:2">
      <c r="A56327" s="1">
        <v>2080100683776</v>
      </c>
      <c r="B56327" t="s">
        <v>53220</v>
      </c>
    </row>
    <row r="56328" spans="1:2">
      <c r="A56328" s="1">
        <v>2080100683783</v>
      </c>
      <c r="B56328" t="s">
        <v>53221</v>
      </c>
    </row>
    <row r="56329" spans="1:2">
      <c r="A56329" s="1">
        <v>2080100683790</v>
      </c>
      <c r="B56329" t="s">
        <v>53222</v>
      </c>
    </row>
    <row r="56330" spans="1:2">
      <c r="A56330" s="1">
        <v>2080100683806</v>
      </c>
      <c r="B56330" t="s">
        <v>53223</v>
      </c>
    </row>
    <row r="56331" spans="1:2">
      <c r="A56331" s="1">
        <v>2080100683813</v>
      </c>
      <c r="B56331" t="s">
        <v>53224</v>
      </c>
    </row>
    <row r="56332" spans="1:2">
      <c r="A56332" s="1">
        <v>2080100683820</v>
      </c>
      <c r="B56332" t="s">
        <v>53225</v>
      </c>
    </row>
    <row r="56333" spans="1:2">
      <c r="A56333" s="1">
        <v>2080100683837</v>
      </c>
      <c r="B56333" t="s">
        <v>53226</v>
      </c>
    </row>
    <row r="56334" spans="1:2">
      <c r="A56334" s="1">
        <v>2080100683844</v>
      </c>
      <c r="B56334" t="s">
        <v>53227</v>
      </c>
    </row>
    <row r="56335" spans="1:2">
      <c r="A56335" s="1">
        <v>2080100683851</v>
      </c>
      <c r="B56335" t="s">
        <v>53228</v>
      </c>
    </row>
    <row r="56336" spans="1:2">
      <c r="A56336" s="1">
        <v>2080100683868</v>
      </c>
      <c r="B56336" t="s">
        <v>53229</v>
      </c>
    </row>
    <row r="56337" spans="1:2">
      <c r="A56337" s="1">
        <v>2080100683875</v>
      </c>
      <c r="B56337" t="s">
        <v>53230</v>
      </c>
    </row>
    <row r="56338" spans="1:2">
      <c r="A56338" s="1">
        <v>2080100683882</v>
      </c>
      <c r="B56338" t="s">
        <v>53231</v>
      </c>
    </row>
    <row r="56339" spans="1:2">
      <c r="A56339" s="1">
        <v>2080100683899</v>
      </c>
      <c r="B56339" t="s">
        <v>53232</v>
      </c>
    </row>
    <row r="56340" spans="1:2">
      <c r="A56340" s="1">
        <v>2080100683905</v>
      </c>
      <c r="B56340" t="s">
        <v>53233</v>
      </c>
    </row>
    <row r="56341" spans="1:2">
      <c r="A56341" s="1">
        <v>2080100683912</v>
      </c>
      <c r="B56341" t="s">
        <v>53234</v>
      </c>
    </row>
    <row r="56342" spans="1:2">
      <c r="A56342" s="1">
        <v>2080100683929</v>
      </c>
      <c r="B56342" t="s">
        <v>53235</v>
      </c>
    </row>
    <row r="56343" spans="1:2">
      <c r="A56343" s="1">
        <v>2080100683936</v>
      </c>
      <c r="B56343" t="s">
        <v>53236</v>
      </c>
    </row>
    <row r="56344" spans="1:2">
      <c r="A56344" s="1">
        <v>2080100683943</v>
      </c>
      <c r="B56344" t="s">
        <v>53237</v>
      </c>
    </row>
    <row r="56345" spans="1:2">
      <c r="A56345" s="1">
        <v>2080100683950</v>
      </c>
      <c r="B56345" t="s">
        <v>53238</v>
      </c>
    </row>
    <row r="56346" spans="1:2">
      <c r="A56346" s="1">
        <v>2080100683967</v>
      </c>
      <c r="B56346" t="s">
        <v>53239</v>
      </c>
    </row>
    <row r="56347" spans="1:2">
      <c r="A56347" s="1">
        <v>2080100683974</v>
      </c>
      <c r="B56347" t="s">
        <v>53240</v>
      </c>
    </row>
    <row r="56348" spans="1:2">
      <c r="A56348" s="1">
        <v>2080100683998</v>
      </c>
      <c r="B56348" t="s">
        <v>53241</v>
      </c>
    </row>
    <row r="56349" spans="1:2">
      <c r="A56349" s="1">
        <v>2080100684001</v>
      </c>
      <c r="B56349" t="s">
        <v>53242</v>
      </c>
    </row>
    <row r="56350" spans="1:2">
      <c r="A56350" s="1">
        <v>2080100684025</v>
      </c>
      <c r="B56350" t="s">
        <v>53243</v>
      </c>
    </row>
    <row r="56351" spans="1:2">
      <c r="A56351" s="1">
        <v>2080100684032</v>
      </c>
      <c r="B56351" t="s">
        <v>53244</v>
      </c>
    </row>
    <row r="56352" spans="1:2">
      <c r="A56352" s="1">
        <v>2080100684049</v>
      </c>
      <c r="B56352" t="s">
        <v>53245</v>
      </c>
    </row>
    <row r="56353" spans="1:2">
      <c r="A56353" s="1">
        <v>2080100684117</v>
      </c>
      <c r="B56353" t="s">
        <v>53246</v>
      </c>
    </row>
    <row r="56354" spans="1:2">
      <c r="A56354" s="1">
        <v>2080100684124</v>
      </c>
      <c r="B56354" t="s">
        <v>53247</v>
      </c>
    </row>
    <row r="56355" spans="1:2">
      <c r="A56355" s="1">
        <v>2080100684131</v>
      </c>
      <c r="B56355" t="s">
        <v>53248</v>
      </c>
    </row>
    <row r="56356" spans="1:2">
      <c r="A56356" s="1">
        <v>2080100684148</v>
      </c>
      <c r="B56356" t="s">
        <v>53249</v>
      </c>
    </row>
    <row r="56357" spans="1:2">
      <c r="A56357" s="1">
        <v>2080100684155</v>
      </c>
      <c r="B56357" t="s">
        <v>53250</v>
      </c>
    </row>
    <row r="56358" spans="1:2">
      <c r="A56358" s="1">
        <v>2080100684162</v>
      </c>
      <c r="B56358" t="s">
        <v>53251</v>
      </c>
    </row>
    <row r="56359" spans="1:2">
      <c r="A56359" s="1">
        <v>2080100684179</v>
      </c>
      <c r="B56359" t="s">
        <v>53252</v>
      </c>
    </row>
    <row r="56360" spans="1:2">
      <c r="A56360" s="1">
        <v>2080100684186</v>
      </c>
      <c r="B56360" t="s">
        <v>53253</v>
      </c>
    </row>
    <row r="56361" spans="1:2">
      <c r="A56361" s="1">
        <v>2080100684209</v>
      </c>
      <c r="B56361" t="s">
        <v>53254</v>
      </c>
    </row>
    <row r="56362" spans="1:2">
      <c r="A56362" s="1">
        <v>2080100684216</v>
      </c>
      <c r="B56362" t="s">
        <v>53255</v>
      </c>
    </row>
    <row r="56363" spans="1:2">
      <c r="A56363" s="1">
        <v>2080100684223</v>
      </c>
      <c r="B56363" t="s">
        <v>53256</v>
      </c>
    </row>
    <row r="56364" spans="1:2">
      <c r="A56364" s="1">
        <v>2080100684230</v>
      </c>
      <c r="B56364" t="s">
        <v>53257</v>
      </c>
    </row>
    <row r="56365" spans="1:2">
      <c r="A56365" s="1">
        <v>2080100684247</v>
      </c>
      <c r="B56365" t="s">
        <v>53258</v>
      </c>
    </row>
    <row r="56366" spans="1:2">
      <c r="A56366" s="1">
        <v>2080100684254</v>
      </c>
      <c r="B56366" t="s">
        <v>53259</v>
      </c>
    </row>
    <row r="56367" spans="1:2">
      <c r="A56367" s="1">
        <v>2080100684261</v>
      </c>
      <c r="B56367" t="s">
        <v>53260</v>
      </c>
    </row>
    <row r="56368" spans="1:2">
      <c r="A56368" s="1">
        <v>2080100684278</v>
      </c>
      <c r="B56368" t="s">
        <v>53261</v>
      </c>
    </row>
    <row r="56369" spans="1:2">
      <c r="A56369" s="1">
        <v>2080100684285</v>
      </c>
      <c r="B56369" t="s">
        <v>53262</v>
      </c>
    </row>
    <row r="56370" spans="1:2">
      <c r="A56370" s="1">
        <v>2080100684292</v>
      </c>
      <c r="B56370" t="s">
        <v>53263</v>
      </c>
    </row>
    <row r="56371" spans="1:2">
      <c r="A56371" s="1">
        <v>2080100684308</v>
      </c>
      <c r="B56371" t="s">
        <v>53264</v>
      </c>
    </row>
    <row r="56372" spans="1:2">
      <c r="A56372" s="1">
        <v>2080100684339</v>
      </c>
      <c r="B56372" t="s">
        <v>53265</v>
      </c>
    </row>
    <row r="56373" spans="1:2">
      <c r="A56373" s="1">
        <v>2080100684346</v>
      </c>
      <c r="B56373" t="s">
        <v>53266</v>
      </c>
    </row>
    <row r="56374" spans="1:2">
      <c r="A56374" s="1">
        <v>2080100684353</v>
      </c>
      <c r="B56374" t="s">
        <v>53267</v>
      </c>
    </row>
    <row r="56375" spans="1:2">
      <c r="A56375" s="1">
        <v>2080100684360</v>
      </c>
      <c r="B56375" t="s">
        <v>53268</v>
      </c>
    </row>
    <row r="56376" spans="1:2">
      <c r="A56376" s="1">
        <v>2080100684377</v>
      </c>
      <c r="B56376" t="s">
        <v>53268</v>
      </c>
    </row>
    <row r="56377" spans="1:2">
      <c r="A56377" s="1">
        <v>2080100684384</v>
      </c>
      <c r="B56377" t="s">
        <v>53269</v>
      </c>
    </row>
    <row r="56378" spans="1:2">
      <c r="A56378" s="1">
        <v>2080100684391</v>
      </c>
      <c r="B56378" t="s">
        <v>53270</v>
      </c>
    </row>
    <row r="56379" spans="1:2">
      <c r="A56379" s="1">
        <v>2080100684414</v>
      </c>
      <c r="B56379" t="s">
        <v>53271</v>
      </c>
    </row>
    <row r="56380" spans="1:2">
      <c r="A56380" s="1">
        <v>2080100684421</v>
      </c>
      <c r="B56380" t="s">
        <v>53272</v>
      </c>
    </row>
    <row r="56381" spans="1:2">
      <c r="A56381" s="1">
        <v>2080100684438</v>
      </c>
      <c r="B56381" t="s">
        <v>53273</v>
      </c>
    </row>
    <row r="56382" spans="1:2">
      <c r="A56382" s="1">
        <v>2080100684452</v>
      </c>
      <c r="B56382" t="s">
        <v>53274</v>
      </c>
    </row>
    <row r="56383" spans="1:2">
      <c r="A56383" s="1">
        <v>2080100684469</v>
      </c>
      <c r="B56383" t="s">
        <v>53275</v>
      </c>
    </row>
    <row r="56384" spans="1:2">
      <c r="A56384" s="1">
        <v>2080100684483</v>
      </c>
      <c r="B56384" t="s">
        <v>53276</v>
      </c>
    </row>
    <row r="56385" spans="1:2">
      <c r="A56385" s="1">
        <v>2080100684506</v>
      </c>
      <c r="B56385" t="s">
        <v>53277</v>
      </c>
    </row>
    <row r="56386" spans="1:2">
      <c r="A56386" s="1">
        <v>2080100684513</v>
      </c>
      <c r="B56386" t="s">
        <v>53278</v>
      </c>
    </row>
    <row r="56387" spans="1:2">
      <c r="A56387" s="1">
        <v>2080100684537</v>
      </c>
      <c r="B56387" t="s">
        <v>53279</v>
      </c>
    </row>
    <row r="56388" spans="1:2">
      <c r="A56388" s="1">
        <v>2080100684544</v>
      </c>
      <c r="B56388" t="s">
        <v>53280</v>
      </c>
    </row>
    <row r="56389" spans="1:2">
      <c r="A56389" s="1">
        <v>2080100684568</v>
      </c>
      <c r="B56389" t="s">
        <v>53281</v>
      </c>
    </row>
    <row r="56390" spans="1:2">
      <c r="A56390" s="1">
        <v>2080100684575</v>
      </c>
      <c r="B56390" t="s">
        <v>53282</v>
      </c>
    </row>
    <row r="56391" spans="1:2">
      <c r="A56391" s="1">
        <v>2080100684582</v>
      </c>
      <c r="B56391" t="s">
        <v>53283</v>
      </c>
    </row>
    <row r="56392" spans="1:2">
      <c r="A56392" s="1">
        <v>2080100684599</v>
      </c>
      <c r="B56392" t="s">
        <v>53284</v>
      </c>
    </row>
    <row r="56393" spans="1:2">
      <c r="A56393" s="1">
        <v>2080100684605</v>
      </c>
      <c r="B56393" t="s">
        <v>53285</v>
      </c>
    </row>
    <row r="56394" spans="1:2">
      <c r="A56394" s="1">
        <v>2080100684612</v>
      </c>
      <c r="B56394" t="s">
        <v>53286</v>
      </c>
    </row>
    <row r="56395" spans="1:2">
      <c r="A56395" s="1">
        <v>2080100684629</v>
      </c>
      <c r="B56395" t="s">
        <v>53287</v>
      </c>
    </row>
    <row r="56396" spans="1:2">
      <c r="A56396" s="1">
        <v>2080100684643</v>
      </c>
      <c r="B56396" t="s">
        <v>53288</v>
      </c>
    </row>
    <row r="56397" spans="1:2">
      <c r="A56397" s="1">
        <v>2080100684674</v>
      </c>
      <c r="B56397" t="s">
        <v>53289</v>
      </c>
    </row>
    <row r="56398" spans="1:2">
      <c r="A56398" s="1">
        <v>2080100684681</v>
      </c>
      <c r="B56398" t="s">
        <v>53290</v>
      </c>
    </row>
    <row r="56399" spans="1:2">
      <c r="A56399" s="1">
        <v>2080100684698</v>
      </c>
      <c r="B56399" t="s">
        <v>53291</v>
      </c>
    </row>
    <row r="56400" spans="1:2">
      <c r="A56400" s="1">
        <v>2080100684704</v>
      </c>
      <c r="B56400" t="s">
        <v>53292</v>
      </c>
    </row>
    <row r="56401" spans="1:2">
      <c r="A56401" s="1">
        <v>2080100684728</v>
      </c>
      <c r="B56401" t="s">
        <v>53293</v>
      </c>
    </row>
    <row r="56402" spans="1:2">
      <c r="A56402" s="1">
        <v>2080100684759</v>
      </c>
      <c r="B56402" t="s">
        <v>53294</v>
      </c>
    </row>
    <row r="56403" spans="1:2">
      <c r="A56403" s="1">
        <v>2080100684766</v>
      </c>
      <c r="B56403" t="s">
        <v>53295</v>
      </c>
    </row>
    <row r="56404" spans="1:2">
      <c r="A56404" s="1">
        <v>2080100684773</v>
      </c>
      <c r="B56404" t="s">
        <v>53296</v>
      </c>
    </row>
    <row r="56405" spans="1:2">
      <c r="A56405" s="1">
        <v>2080100684797</v>
      </c>
      <c r="B56405" t="s">
        <v>53297</v>
      </c>
    </row>
    <row r="56406" spans="1:2">
      <c r="A56406" s="1">
        <v>2080100684803</v>
      </c>
      <c r="B56406" t="s">
        <v>53298</v>
      </c>
    </row>
    <row r="56407" spans="1:2">
      <c r="A56407" s="1">
        <v>2080100684810</v>
      </c>
      <c r="B56407" t="s">
        <v>53299</v>
      </c>
    </row>
    <row r="56408" spans="1:2">
      <c r="A56408" s="1">
        <v>2080100684834</v>
      </c>
      <c r="B56408" t="s">
        <v>53300</v>
      </c>
    </row>
    <row r="56409" spans="1:2">
      <c r="A56409" s="1">
        <v>2080100684841</v>
      </c>
      <c r="B56409" t="s">
        <v>53301</v>
      </c>
    </row>
    <row r="56410" spans="1:2">
      <c r="A56410" s="1">
        <v>2080100684858</v>
      </c>
      <c r="B56410" t="s">
        <v>53302</v>
      </c>
    </row>
    <row r="56411" spans="1:2">
      <c r="A56411" s="1">
        <v>2080100684865</v>
      </c>
      <c r="B56411" t="s">
        <v>53303</v>
      </c>
    </row>
    <row r="56412" spans="1:2">
      <c r="A56412" s="1">
        <v>2080100684872</v>
      </c>
      <c r="B56412" t="s">
        <v>53304</v>
      </c>
    </row>
    <row r="56413" spans="1:2">
      <c r="A56413" s="1">
        <v>2080100684889</v>
      </c>
      <c r="B56413" t="s">
        <v>53305</v>
      </c>
    </row>
    <row r="56414" spans="1:2">
      <c r="A56414" s="1">
        <v>2080100684896</v>
      </c>
      <c r="B56414" t="s">
        <v>53306</v>
      </c>
    </row>
    <row r="56415" spans="1:2">
      <c r="A56415" s="1">
        <v>2080100684902</v>
      </c>
      <c r="B56415" t="s">
        <v>53307</v>
      </c>
    </row>
    <row r="56416" spans="1:2">
      <c r="A56416" s="1">
        <v>2080100684919</v>
      </c>
      <c r="B56416" t="s">
        <v>53308</v>
      </c>
    </row>
    <row r="56417" spans="1:2">
      <c r="A56417" s="1">
        <v>2080100684926</v>
      </c>
      <c r="B56417" t="s">
        <v>53309</v>
      </c>
    </row>
    <row r="56418" spans="1:2">
      <c r="A56418" s="1">
        <v>2080100684933</v>
      </c>
      <c r="B56418" t="s">
        <v>53310</v>
      </c>
    </row>
    <row r="56419" spans="1:2">
      <c r="A56419" s="1">
        <v>2080100684940</v>
      </c>
      <c r="B56419" t="s">
        <v>53311</v>
      </c>
    </row>
    <row r="56420" spans="1:2">
      <c r="A56420" s="1">
        <v>2080100684957</v>
      </c>
      <c r="B56420" t="s">
        <v>53312</v>
      </c>
    </row>
    <row r="56421" spans="1:2">
      <c r="A56421" s="1">
        <v>2080100684988</v>
      </c>
      <c r="B56421" t="s">
        <v>53313</v>
      </c>
    </row>
    <row r="56422" spans="1:2">
      <c r="A56422" s="1">
        <v>2080100684995</v>
      </c>
      <c r="B56422" t="s">
        <v>53314</v>
      </c>
    </row>
    <row r="56423" spans="1:2">
      <c r="A56423" s="1">
        <v>2080100685008</v>
      </c>
      <c r="B56423" t="s">
        <v>53315</v>
      </c>
    </row>
    <row r="56424" spans="1:2">
      <c r="A56424" s="1">
        <v>2080100685015</v>
      </c>
      <c r="B56424" t="s">
        <v>53316</v>
      </c>
    </row>
    <row r="56425" spans="1:2">
      <c r="A56425" s="1">
        <v>2080100685022</v>
      </c>
      <c r="B56425" t="s">
        <v>53317</v>
      </c>
    </row>
    <row r="56426" spans="1:2">
      <c r="A56426" s="1">
        <v>2080100685039</v>
      </c>
      <c r="B56426" t="s">
        <v>53318</v>
      </c>
    </row>
    <row r="56427" spans="1:2">
      <c r="A56427" s="1">
        <v>2080100685046</v>
      </c>
      <c r="B56427" t="s">
        <v>53319</v>
      </c>
    </row>
    <row r="56428" spans="1:2">
      <c r="A56428" s="1">
        <v>2080100685053</v>
      </c>
      <c r="B56428" t="s">
        <v>53320</v>
      </c>
    </row>
    <row r="56429" spans="1:2">
      <c r="A56429" s="1">
        <v>2080100685060</v>
      </c>
      <c r="B56429" t="s">
        <v>53321</v>
      </c>
    </row>
    <row r="56430" spans="1:2">
      <c r="A56430" s="1">
        <v>2080100685077</v>
      </c>
      <c r="B56430" t="s">
        <v>53322</v>
      </c>
    </row>
    <row r="56431" spans="1:2">
      <c r="A56431" s="1">
        <v>2080100685084</v>
      </c>
      <c r="B56431" t="s">
        <v>53323</v>
      </c>
    </row>
    <row r="56432" spans="1:2">
      <c r="A56432" s="1">
        <v>2080100685091</v>
      </c>
      <c r="B56432" t="s">
        <v>53324</v>
      </c>
    </row>
    <row r="56433" spans="1:2">
      <c r="A56433" s="1">
        <v>2080100685107</v>
      </c>
      <c r="B56433" t="s">
        <v>53325</v>
      </c>
    </row>
    <row r="56434" spans="1:2">
      <c r="A56434" s="1">
        <v>2080100685114</v>
      </c>
      <c r="B56434" t="s">
        <v>53326</v>
      </c>
    </row>
    <row r="56435" spans="1:2">
      <c r="A56435" s="1">
        <v>2080100685138</v>
      </c>
      <c r="B56435" t="s">
        <v>53327</v>
      </c>
    </row>
    <row r="56436" spans="1:2">
      <c r="A56436" s="1">
        <v>2080100685145</v>
      </c>
      <c r="B56436" t="s">
        <v>53328</v>
      </c>
    </row>
    <row r="56437" spans="1:2">
      <c r="A56437" s="1">
        <v>2080100685152</v>
      </c>
      <c r="B56437" t="s">
        <v>53329</v>
      </c>
    </row>
    <row r="56438" spans="1:2">
      <c r="A56438" s="1">
        <v>2080100685169</v>
      </c>
      <c r="B56438" t="s">
        <v>53330</v>
      </c>
    </row>
    <row r="56439" spans="1:2">
      <c r="A56439" s="1">
        <v>2080100685176</v>
      </c>
      <c r="B56439" t="s">
        <v>53331</v>
      </c>
    </row>
    <row r="56440" spans="1:2">
      <c r="A56440" s="1">
        <v>2080100685183</v>
      </c>
      <c r="B56440" t="s">
        <v>53332</v>
      </c>
    </row>
    <row r="56441" spans="1:2">
      <c r="A56441" s="1">
        <v>2080100685190</v>
      </c>
      <c r="B56441" t="s">
        <v>53333</v>
      </c>
    </row>
    <row r="56442" spans="1:2">
      <c r="A56442" s="1">
        <v>2080100685206</v>
      </c>
      <c r="B56442" t="s">
        <v>53334</v>
      </c>
    </row>
    <row r="56443" spans="1:2">
      <c r="A56443" s="1">
        <v>2080100685213</v>
      </c>
      <c r="B56443" t="s">
        <v>53335</v>
      </c>
    </row>
    <row r="56444" spans="1:2">
      <c r="A56444" s="1">
        <v>2080100685220</v>
      </c>
      <c r="B56444" t="s">
        <v>53336</v>
      </c>
    </row>
    <row r="56445" spans="1:2">
      <c r="A56445" s="1">
        <v>2080100685237</v>
      </c>
      <c r="B56445" t="s">
        <v>53337</v>
      </c>
    </row>
    <row r="56446" spans="1:2">
      <c r="A56446" s="1">
        <v>2080100685244</v>
      </c>
      <c r="B56446" t="s">
        <v>53338</v>
      </c>
    </row>
    <row r="56447" spans="1:2">
      <c r="A56447" s="1">
        <v>2080100685268</v>
      </c>
      <c r="B56447" t="s">
        <v>53339</v>
      </c>
    </row>
    <row r="56448" spans="1:2">
      <c r="A56448" s="1">
        <v>2080100685275</v>
      </c>
      <c r="B56448" t="s">
        <v>53340</v>
      </c>
    </row>
    <row r="56449" spans="1:2">
      <c r="A56449" s="1">
        <v>2080100685282</v>
      </c>
      <c r="B56449" t="s">
        <v>53341</v>
      </c>
    </row>
    <row r="56450" spans="1:2">
      <c r="A56450" s="1">
        <v>2080100685299</v>
      </c>
      <c r="B56450" t="s">
        <v>53342</v>
      </c>
    </row>
    <row r="56451" spans="1:2">
      <c r="A56451" s="1">
        <v>2080100685312</v>
      </c>
      <c r="B56451" t="s">
        <v>53343</v>
      </c>
    </row>
    <row r="56452" spans="1:2">
      <c r="A56452" s="1">
        <v>2080100685336</v>
      </c>
      <c r="B56452" t="s">
        <v>53344</v>
      </c>
    </row>
    <row r="56453" spans="1:2">
      <c r="A56453" s="1">
        <v>2080100685343</v>
      </c>
      <c r="B56453" t="s">
        <v>53345</v>
      </c>
    </row>
    <row r="56454" spans="1:2">
      <c r="A56454" s="1">
        <v>2080100685350</v>
      </c>
      <c r="B56454" t="s">
        <v>53346</v>
      </c>
    </row>
    <row r="56455" spans="1:2">
      <c r="A56455" s="1">
        <v>2080100685367</v>
      </c>
      <c r="B56455" t="s">
        <v>53347</v>
      </c>
    </row>
    <row r="56456" spans="1:2">
      <c r="A56456" s="1">
        <v>2080100685381</v>
      </c>
      <c r="B56456" t="s">
        <v>53348</v>
      </c>
    </row>
    <row r="56457" spans="1:2">
      <c r="A56457" s="1">
        <v>2080100685398</v>
      </c>
      <c r="B56457" t="s">
        <v>53349</v>
      </c>
    </row>
    <row r="56458" spans="1:2">
      <c r="A56458" s="1">
        <v>2080100685404</v>
      </c>
      <c r="B56458" t="s">
        <v>53350</v>
      </c>
    </row>
    <row r="56459" spans="1:2">
      <c r="A56459" s="1">
        <v>2080100685411</v>
      </c>
      <c r="B56459" t="s">
        <v>53351</v>
      </c>
    </row>
    <row r="56460" spans="1:2">
      <c r="A56460" s="1">
        <v>2080100685428</v>
      </c>
      <c r="B56460" t="s">
        <v>53352</v>
      </c>
    </row>
    <row r="56461" spans="1:2">
      <c r="A56461" s="1">
        <v>2080100685435</v>
      </c>
      <c r="B56461" t="s">
        <v>53353</v>
      </c>
    </row>
    <row r="56462" spans="1:2">
      <c r="A56462" s="1">
        <v>2080100685459</v>
      </c>
      <c r="B56462" t="s">
        <v>53354</v>
      </c>
    </row>
    <row r="56463" spans="1:2">
      <c r="A56463" s="1">
        <v>2080100685466</v>
      </c>
      <c r="B56463" t="s">
        <v>53355</v>
      </c>
    </row>
    <row r="56464" spans="1:2">
      <c r="A56464" s="1">
        <v>2080100685473</v>
      </c>
      <c r="B56464" t="s">
        <v>53356</v>
      </c>
    </row>
    <row r="56465" spans="1:2">
      <c r="A56465" s="1">
        <v>2080100685497</v>
      </c>
      <c r="B56465" t="s">
        <v>53357</v>
      </c>
    </row>
    <row r="56466" spans="1:2">
      <c r="A56466" s="1">
        <v>2080100685503</v>
      </c>
      <c r="B56466" t="s">
        <v>53358</v>
      </c>
    </row>
    <row r="56467" spans="1:2">
      <c r="A56467" s="1">
        <v>2080100685510</v>
      </c>
      <c r="B56467" t="s">
        <v>53359</v>
      </c>
    </row>
    <row r="56468" spans="1:2">
      <c r="A56468" s="1">
        <v>2080100685527</v>
      </c>
      <c r="B56468" t="s">
        <v>53360</v>
      </c>
    </row>
    <row r="56469" spans="1:2">
      <c r="A56469" s="1">
        <v>2080100685534</v>
      </c>
      <c r="B56469" t="s">
        <v>53361</v>
      </c>
    </row>
    <row r="56470" spans="1:2">
      <c r="A56470" s="1">
        <v>2080100685541</v>
      </c>
      <c r="B56470" t="s">
        <v>53362</v>
      </c>
    </row>
    <row r="56471" spans="1:2">
      <c r="A56471" s="1">
        <v>2080100685558</v>
      </c>
      <c r="B56471" t="s">
        <v>53363</v>
      </c>
    </row>
    <row r="56472" spans="1:2">
      <c r="A56472" s="1">
        <v>2080100685565</v>
      </c>
      <c r="B56472" t="s">
        <v>53364</v>
      </c>
    </row>
    <row r="56473" spans="1:2">
      <c r="A56473" s="1">
        <v>2080100685572</v>
      </c>
      <c r="B56473" t="s">
        <v>53365</v>
      </c>
    </row>
    <row r="56474" spans="1:2">
      <c r="A56474" s="1">
        <v>2080100685589</v>
      </c>
      <c r="B56474" t="s">
        <v>53366</v>
      </c>
    </row>
    <row r="56475" spans="1:2">
      <c r="A56475" s="1">
        <v>2080100685596</v>
      </c>
      <c r="B56475" t="s">
        <v>53367</v>
      </c>
    </row>
    <row r="56476" spans="1:2">
      <c r="A56476" s="1">
        <v>2080100685602</v>
      </c>
      <c r="B56476" t="s">
        <v>53368</v>
      </c>
    </row>
    <row r="56477" spans="1:2">
      <c r="A56477" s="1">
        <v>2080100685619</v>
      </c>
      <c r="B56477" t="s">
        <v>53369</v>
      </c>
    </row>
    <row r="56478" spans="1:2">
      <c r="A56478" s="1">
        <v>2080100685626</v>
      </c>
      <c r="B56478" t="s">
        <v>53370</v>
      </c>
    </row>
    <row r="56479" spans="1:2">
      <c r="A56479" s="1">
        <v>2080100685633</v>
      </c>
      <c r="B56479" t="s">
        <v>53371</v>
      </c>
    </row>
    <row r="56480" spans="1:2">
      <c r="A56480" s="1">
        <v>2080100685640</v>
      </c>
      <c r="B56480" t="s">
        <v>53372</v>
      </c>
    </row>
    <row r="56481" spans="1:2">
      <c r="A56481" s="1">
        <v>2080100685657</v>
      </c>
      <c r="B56481" t="s">
        <v>53373</v>
      </c>
    </row>
    <row r="56482" spans="1:2">
      <c r="A56482" s="1">
        <v>2080100685664</v>
      </c>
      <c r="B56482" t="s">
        <v>53374</v>
      </c>
    </row>
    <row r="56483" spans="1:2">
      <c r="A56483" s="1">
        <v>2080100685671</v>
      </c>
      <c r="B56483" t="s">
        <v>53368</v>
      </c>
    </row>
    <row r="56484" spans="1:2">
      <c r="A56484" s="1">
        <v>2080100685688</v>
      </c>
      <c r="B56484" t="s">
        <v>53375</v>
      </c>
    </row>
    <row r="56485" spans="1:2">
      <c r="A56485" s="1">
        <v>2080100685695</v>
      </c>
      <c r="B56485" t="s">
        <v>53376</v>
      </c>
    </row>
    <row r="56486" spans="1:2">
      <c r="A56486" s="1">
        <v>2080100685701</v>
      </c>
      <c r="B56486" t="s">
        <v>53377</v>
      </c>
    </row>
    <row r="56487" spans="1:2">
      <c r="A56487" s="1">
        <v>2080100685718</v>
      </c>
      <c r="B56487" t="s">
        <v>53378</v>
      </c>
    </row>
    <row r="56488" spans="1:2">
      <c r="A56488" s="1">
        <v>2080100685725</v>
      </c>
      <c r="B56488" t="s">
        <v>53379</v>
      </c>
    </row>
    <row r="56489" spans="1:2">
      <c r="A56489" s="1">
        <v>2080100685732</v>
      </c>
      <c r="B56489" t="s">
        <v>53380</v>
      </c>
    </row>
    <row r="56490" spans="1:2">
      <c r="A56490" s="1">
        <v>2080100685749</v>
      </c>
      <c r="B56490" t="s">
        <v>53381</v>
      </c>
    </row>
    <row r="56491" spans="1:2">
      <c r="A56491" s="1">
        <v>2080100685756</v>
      </c>
      <c r="B56491" t="s">
        <v>53382</v>
      </c>
    </row>
    <row r="56492" spans="1:2">
      <c r="A56492" s="1">
        <v>2080100685770</v>
      </c>
      <c r="B56492" t="s">
        <v>53383</v>
      </c>
    </row>
    <row r="56493" spans="1:2">
      <c r="A56493" s="1">
        <v>2080100685787</v>
      </c>
      <c r="B56493" t="s">
        <v>53384</v>
      </c>
    </row>
    <row r="56494" spans="1:2">
      <c r="A56494" s="1">
        <v>2080100685794</v>
      </c>
      <c r="B56494" t="s">
        <v>53385</v>
      </c>
    </row>
    <row r="56495" spans="1:2">
      <c r="A56495" s="1">
        <v>2080100685800</v>
      </c>
      <c r="B56495" t="s">
        <v>53386</v>
      </c>
    </row>
    <row r="56496" spans="1:2">
      <c r="A56496" s="1">
        <v>2080100685817</v>
      </c>
      <c r="B56496" t="s">
        <v>53387</v>
      </c>
    </row>
    <row r="56497" spans="1:2">
      <c r="A56497" s="1">
        <v>2080100685831</v>
      </c>
      <c r="B56497" t="s">
        <v>53388</v>
      </c>
    </row>
    <row r="56498" spans="1:2">
      <c r="A56498" s="1">
        <v>2080100685848</v>
      </c>
      <c r="B56498" t="s">
        <v>53389</v>
      </c>
    </row>
    <row r="56499" spans="1:2">
      <c r="A56499" s="1">
        <v>2080100685855</v>
      </c>
      <c r="B56499" t="s">
        <v>53390</v>
      </c>
    </row>
    <row r="56500" spans="1:2">
      <c r="A56500" s="1">
        <v>2080100685862</v>
      </c>
      <c r="B56500" t="s">
        <v>53391</v>
      </c>
    </row>
    <row r="56501" spans="1:2">
      <c r="A56501" s="1">
        <v>2080100685879</v>
      </c>
      <c r="B56501" t="s">
        <v>53392</v>
      </c>
    </row>
    <row r="56502" spans="1:2">
      <c r="A56502" s="1">
        <v>2080100685886</v>
      </c>
      <c r="B56502" t="s">
        <v>53393</v>
      </c>
    </row>
    <row r="56503" spans="1:2">
      <c r="A56503" s="1">
        <v>2080100685893</v>
      </c>
      <c r="B56503" t="s">
        <v>53394</v>
      </c>
    </row>
    <row r="56504" spans="1:2">
      <c r="A56504" s="1">
        <v>2080100685916</v>
      </c>
      <c r="B56504" t="s">
        <v>53395</v>
      </c>
    </row>
    <row r="56505" spans="1:2">
      <c r="A56505" s="1">
        <v>2080100685923</v>
      </c>
      <c r="B56505" t="s">
        <v>53396</v>
      </c>
    </row>
    <row r="56506" spans="1:2">
      <c r="A56506" s="1">
        <v>2080100685930</v>
      </c>
      <c r="B56506" t="s">
        <v>53397</v>
      </c>
    </row>
    <row r="56507" spans="1:2">
      <c r="A56507" s="1">
        <v>2080100685947</v>
      </c>
      <c r="B56507" t="s">
        <v>53398</v>
      </c>
    </row>
    <row r="56508" spans="1:2">
      <c r="A56508" s="1">
        <v>2080100685954</v>
      </c>
      <c r="B56508" t="s">
        <v>53399</v>
      </c>
    </row>
    <row r="56509" spans="1:2">
      <c r="A56509" s="1">
        <v>2080100685961</v>
      </c>
      <c r="B56509" t="s">
        <v>53400</v>
      </c>
    </row>
    <row r="56510" spans="1:2">
      <c r="A56510" s="1">
        <v>2080100685978</v>
      </c>
      <c r="B56510" t="s">
        <v>53401</v>
      </c>
    </row>
    <row r="56511" spans="1:2">
      <c r="A56511" s="1">
        <v>2080100685985</v>
      </c>
      <c r="B56511" t="s">
        <v>53402</v>
      </c>
    </row>
    <row r="56512" spans="1:2">
      <c r="A56512" s="1">
        <v>2080100685992</v>
      </c>
      <c r="B56512" t="s">
        <v>53403</v>
      </c>
    </row>
    <row r="56513" spans="1:2">
      <c r="A56513" s="1">
        <v>2080100686005</v>
      </c>
      <c r="B56513" t="s">
        <v>53404</v>
      </c>
    </row>
    <row r="56514" spans="1:2">
      <c r="A56514" s="1">
        <v>2080100686012</v>
      </c>
      <c r="B56514" t="s">
        <v>53405</v>
      </c>
    </row>
    <row r="56515" spans="1:2">
      <c r="A56515" s="1">
        <v>2080100686029</v>
      </c>
      <c r="B56515" t="s">
        <v>53406</v>
      </c>
    </row>
    <row r="56516" spans="1:2">
      <c r="A56516" s="1">
        <v>2080100686036</v>
      </c>
      <c r="B56516" t="s">
        <v>53407</v>
      </c>
    </row>
    <row r="56517" spans="1:2">
      <c r="A56517" s="1">
        <v>2080100686043</v>
      </c>
      <c r="B56517" t="s">
        <v>53408</v>
      </c>
    </row>
    <row r="56518" spans="1:2">
      <c r="A56518" s="1">
        <v>2080100686050</v>
      </c>
      <c r="B56518" t="s">
        <v>53409</v>
      </c>
    </row>
    <row r="56519" spans="1:2">
      <c r="A56519" s="1">
        <v>2080100686074</v>
      </c>
      <c r="B56519" t="s">
        <v>53410</v>
      </c>
    </row>
    <row r="56520" spans="1:2">
      <c r="A56520" s="1">
        <v>2080100686081</v>
      </c>
      <c r="B56520" t="s">
        <v>53411</v>
      </c>
    </row>
    <row r="56521" spans="1:2">
      <c r="A56521" s="1">
        <v>2080100686098</v>
      </c>
      <c r="B56521" t="s">
        <v>53412</v>
      </c>
    </row>
    <row r="56522" spans="1:2">
      <c r="A56522" s="1">
        <v>2080100686104</v>
      </c>
      <c r="B56522" t="s">
        <v>53413</v>
      </c>
    </row>
    <row r="56523" spans="1:2">
      <c r="A56523" s="1">
        <v>2080100686111</v>
      </c>
      <c r="B56523" t="s">
        <v>53414</v>
      </c>
    </row>
    <row r="56524" spans="1:2">
      <c r="A56524" s="1">
        <v>2080100686128</v>
      </c>
      <c r="B56524" t="s">
        <v>53415</v>
      </c>
    </row>
    <row r="56525" spans="1:2">
      <c r="A56525" s="1">
        <v>2080100686135</v>
      </c>
      <c r="B56525" t="s">
        <v>53416</v>
      </c>
    </row>
    <row r="56526" spans="1:2">
      <c r="A56526" s="1">
        <v>2080100686142</v>
      </c>
      <c r="B56526" t="s">
        <v>53415</v>
      </c>
    </row>
    <row r="56527" spans="1:2">
      <c r="A56527" s="1">
        <v>2080100686159</v>
      </c>
      <c r="B56527" t="s">
        <v>53417</v>
      </c>
    </row>
    <row r="56528" spans="1:2">
      <c r="A56528" s="1">
        <v>2080100686166</v>
      </c>
      <c r="B56528" t="s">
        <v>53418</v>
      </c>
    </row>
    <row r="56529" spans="1:2">
      <c r="A56529" s="1">
        <v>2080100686173</v>
      </c>
      <c r="B56529" t="s">
        <v>53419</v>
      </c>
    </row>
    <row r="56530" spans="1:2">
      <c r="A56530" s="1">
        <v>2080100686180</v>
      </c>
      <c r="B56530" t="s">
        <v>53420</v>
      </c>
    </row>
    <row r="56531" spans="1:2">
      <c r="A56531" s="1">
        <v>2080100686197</v>
      </c>
      <c r="B56531" t="s">
        <v>53421</v>
      </c>
    </row>
    <row r="56532" spans="1:2">
      <c r="A56532" s="1">
        <v>2080100686203</v>
      </c>
      <c r="B56532" t="s">
        <v>53422</v>
      </c>
    </row>
    <row r="56533" spans="1:2">
      <c r="A56533" s="1">
        <v>2080100686210</v>
      </c>
      <c r="B56533" t="s">
        <v>53423</v>
      </c>
    </row>
    <row r="56534" spans="1:2">
      <c r="A56534" s="1">
        <v>2080100686227</v>
      </c>
      <c r="B56534" t="s">
        <v>53424</v>
      </c>
    </row>
    <row r="56535" spans="1:2">
      <c r="A56535" s="1">
        <v>2080100686241</v>
      </c>
      <c r="B56535" t="s">
        <v>53425</v>
      </c>
    </row>
    <row r="56536" spans="1:2">
      <c r="A56536" s="1">
        <v>2080100686258</v>
      </c>
      <c r="B56536" t="s">
        <v>53426</v>
      </c>
    </row>
    <row r="56537" spans="1:2">
      <c r="A56537" s="1">
        <v>2080100686265</v>
      </c>
      <c r="B56537" t="s">
        <v>53427</v>
      </c>
    </row>
    <row r="56538" spans="1:2">
      <c r="A56538" s="1">
        <v>2080100686272</v>
      </c>
      <c r="B56538" t="s">
        <v>53428</v>
      </c>
    </row>
    <row r="56539" spans="1:2">
      <c r="A56539" s="1">
        <v>2080100686289</v>
      </c>
      <c r="B56539" t="s">
        <v>53429</v>
      </c>
    </row>
    <row r="56540" spans="1:2">
      <c r="A56540" s="1">
        <v>2080100686296</v>
      </c>
      <c r="B56540" t="s">
        <v>53430</v>
      </c>
    </row>
    <row r="56541" spans="1:2">
      <c r="A56541" s="1">
        <v>2080100686302</v>
      </c>
      <c r="B56541" t="s">
        <v>53431</v>
      </c>
    </row>
    <row r="56542" spans="1:2">
      <c r="A56542" s="1">
        <v>2080100686319</v>
      </c>
      <c r="B56542" t="s">
        <v>53432</v>
      </c>
    </row>
    <row r="56543" spans="1:2">
      <c r="A56543" s="1">
        <v>2080100686326</v>
      </c>
      <c r="B56543" t="s">
        <v>53433</v>
      </c>
    </row>
    <row r="56544" spans="1:2">
      <c r="A56544" s="1">
        <v>2080100686333</v>
      </c>
      <c r="B56544" t="s">
        <v>53434</v>
      </c>
    </row>
    <row r="56545" spans="1:2">
      <c r="A56545" s="1">
        <v>2080100686340</v>
      </c>
      <c r="B56545" t="s">
        <v>53435</v>
      </c>
    </row>
    <row r="56546" spans="1:2">
      <c r="A56546" s="1">
        <v>2080100686357</v>
      </c>
      <c r="B56546" t="s">
        <v>53436</v>
      </c>
    </row>
    <row r="56547" spans="1:2">
      <c r="A56547" s="1">
        <v>2080100686364</v>
      </c>
      <c r="B56547" t="s">
        <v>53437</v>
      </c>
    </row>
    <row r="56548" spans="1:2">
      <c r="A56548" s="1">
        <v>2080100686371</v>
      </c>
      <c r="B56548" t="s">
        <v>53438</v>
      </c>
    </row>
    <row r="56549" spans="1:2">
      <c r="A56549" s="1">
        <v>2080100686388</v>
      </c>
      <c r="B56549" t="s">
        <v>53439</v>
      </c>
    </row>
    <row r="56550" spans="1:2">
      <c r="A56550" s="1">
        <v>2080100686395</v>
      </c>
      <c r="B56550" t="s">
        <v>53440</v>
      </c>
    </row>
    <row r="56551" spans="1:2">
      <c r="A56551" s="1">
        <v>2080100686401</v>
      </c>
      <c r="B56551" t="s">
        <v>53441</v>
      </c>
    </row>
    <row r="56552" spans="1:2">
      <c r="A56552" s="1">
        <v>2080100686418</v>
      </c>
      <c r="B56552" t="s">
        <v>53442</v>
      </c>
    </row>
    <row r="56553" spans="1:2">
      <c r="A56553" s="1">
        <v>2080100686425</v>
      </c>
      <c r="B56553" t="s">
        <v>53443</v>
      </c>
    </row>
    <row r="56554" spans="1:2">
      <c r="A56554" s="1">
        <v>2080100686432</v>
      </c>
      <c r="B56554" t="s">
        <v>53444</v>
      </c>
    </row>
    <row r="56555" spans="1:2">
      <c r="A56555" s="1">
        <v>2080100686449</v>
      </c>
      <c r="B56555" t="s">
        <v>53445</v>
      </c>
    </row>
    <row r="56556" spans="1:2">
      <c r="A56556" s="1">
        <v>2080100686456</v>
      </c>
      <c r="B56556" t="s">
        <v>53446</v>
      </c>
    </row>
    <row r="56557" spans="1:2">
      <c r="A56557" s="1">
        <v>2080100686463</v>
      </c>
      <c r="B56557" t="s">
        <v>53447</v>
      </c>
    </row>
    <row r="56558" spans="1:2">
      <c r="A56558" s="1">
        <v>2080100686470</v>
      </c>
      <c r="B56558" t="s">
        <v>53448</v>
      </c>
    </row>
    <row r="56559" spans="1:2">
      <c r="A56559" s="1">
        <v>2080100686487</v>
      </c>
      <c r="B56559" t="s">
        <v>53449</v>
      </c>
    </row>
    <row r="56560" spans="1:2">
      <c r="A56560" s="1">
        <v>2080100686494</v>
      </c>
      <c r="B56560" t="s">
        <v>53450</v>
      </c>
    </row>
    <row r="56561" spans="1:2">
      <c r="A56561" s="1">
        <v>2080100686500</v>
      </c>
      <c r="B56561" t="s">
        <v>53451</v>
      </c>
    </row>
    <row r="56562" spans="1:2">
      <c r="A56562" s="1">
        <v>2080100686517</v>
      </c>
      <c r="B56562" t="s">
        <v>53452</v>
      </c>
    </row>
    <row r="56563" spans="1:2">
      <c r="A56563" s="1">
        <v>2080100686524</v>
      </c>
      <c r="B56563" t="s">
        <v>53453</v>
      </c>
    </row>
    <row r="56564" spans="1:2">
      <c r="A56564" s="1">
        <v>2080100686531</v>
      </c>
      <c r="B56564" t="s">
        <v>53454</v>
      </c>
    </row>
    <row r="56565" spans="1:2">
      <c r="A56565" s="1">
        <v>2080100686548</v>
      </c>
      <c r="B56565" t="s">
        <v>53455</v>
      </c>
    </row>
    <row r="56566" spans="1:2">
      <c r="A56566" s="1">
        <v>2080100686555</v>
      </c>
      <c r="B56566" t="s">
        <v>53456</v>
      </c>
    </row>
    <row r="56567" spans="1:2">
      <c r="A56567" s="1">
        <v>2080100686562</v>
      </c>
      <c r="B56567" t="s">
        <v>53457</v>
      </c>
    </row>
    <row r="56568" spans="1:2">
      <c r="A56568" s="1">
        <v>2080100686586</v>
      </c>
      <c r="B56568" t="s">
        <v>53458</v>
      </c>
    </row>
    <row r="56569" spans="1:2">
      <c r="A56569" s="1">
        <v>2080100686593</v>
      </c>
      <c r="B56569" t="s">
        <v>53459</v>
      </c>
    </row>
    <row r="56570" spans="1:2">
      <c r="A56570" s="1">
        <v>2080100686609</v>
      </c>
      <c r="B56570" t="s">
        <v>53460</v>
      </c>
    </row>
    <row r="56571" spans="1:2">
      <c r="A56571" s="1">
        <v>2080100686616</v>
      </c>
      <c r="B56571" t="s">
        <v>53461</v>
      </c>
    </row>
    <row r="56572" spans="1:2">
      <c r="A56572" s="1">
        <v>2080100686623</v>
      </c>
      <c r="B56572" t="s">
        <v>53462</v>
      </c>
    </row>
    <row r="56573" spans="1:2">
      <c r="A56573" s="1">
        <v>2080100686630</v>
      </c>
      <c r="B56573" t="s">
        <v>53463</v>
      </c>
    </row>
    <row r="56574" spans="1:2">
      <c r="A56574" s="1">
        <v>2080100686647</v>
      </c>
      <c r="B56574" t="s">
        <v>53464</v>
      </c>
    </row>
    <row r="56575" spans="1:2">
      <c r="A56575" s="1">
        <v>2080100686654</v>
      </c>
      <c r="B56575" t="s">
        <v>53447</v>
      </c>
    </row>
    <row r="56576" spans="1:2">
      <c r="A56576" s="1">
        <v>2080100686661</v>
      </c>
      <c r="B56576" t="s">
        <v>53465</v>
      </c>
    </row>
    <row r="56577" spans="1:2">
      <c r="A56577" s="1">
        <v>2080100686678</v>
      </c>
      <c r="B56577" t="s">
        <v>53466</v>
      </c>
    </row>
    <row r="56578" spans="1:2">
      <c r="A56578" s="1">
        <v>2080100686685</v>
      </c>
      <c r="B56578" t="s">
        <v>53467</v>
      </c>
    </row>
    <row r="56579" spans="1:2">
      <c r="A56579" s="1">
        <v>2080100686692</v>
      </c>
      <c r="B56579" t="s">
        <v>53468</v>
      </c>
    </row>
    <row r="56580" spans="1:2">
      <c r="A56580" s="1">
        <v>2080100686708</v>
      </c>
      <c r="B56580" t="s">
        <v>53469</v>
      </c>
    </row>
    <row r="56581" spans="1:2">
      <c r="A56581" s="1">
        <v>2080100686715</v>
      </c>
      <c r="B56581" t="s">
        <v>53470</v>
      </c>
    </row>
    <row r="56582" spans="1:2">
      <c r="A56582" s="1">
        <v>2080100686722</v>
      </c>
      <c r="B56582" t="s">
        <v>53471</v>
      </c>
    </row>
    <row r="56583" spans="1:2">
      <c r="A56583" s="1">
        <v>2080100686739</v>
      </c>
      <c r="B56583" t="s">
        <v>53472</v>
      </c>
    </row>
    <row r="56584" spans="1:2">
      <c r="A56584" s="1">
        <v>2080100686746</v>
      </c>
      <c r="B56584" t="s">
        <v>53470</v>
      </c>
    </row>
    <row r="56585" spans="1:2">
      <c r="A56585" s="1">
        <v>2080100686753</v>
      </c>
      <c r="B56585" t="s">
        <v>53473</v>
      </c>
    </row>
    <row r="56586" spans="1:2">
      <c r="A56586" s="1">
        <v>2080100686760</v>
      </c>
      <c r="B56586" t="s">
        <v>53474</v>
      </c>
    </row>
    <row r="56587" spans="1:2">
      <c r="A56587" s="1">
        <v>2080100686777</v>
      </c>
      <c r="B56587" t="s">
        <v>53475</v>
      </c>
    </row>
    <row r="56588" spans="1:2">
      <c r="A56588" s="1">
        <v>2080100686784</v>
      </c>
      <c r="B56588" t="s">
        <v>53476</v>
      </c>
    </row>
    <row r="56589" spans="1:2">
      <c r="A56589" s="1">
        <v>2080100686791</v>
      </c>
      <c r="B56589" t="s">
        <v>53477</v>
      </c>
    </row>
    <row r="56590" spans="1:2">
      <c r="A56590" s="1">
        <v>2080100686807</v>
      </c>
      <c r="B56590" t="s">
        <v>53478</v>
      </c>
    </row>
    <row r="56591" spans="1:2">
      <c r="A56591" s="1">
        <v>2080100686814</v>
      </c>
      <c r="B56591" t="s">
        <v>53479</v>
      </c>
    </row>
    <row r="56592" spans="1:2">
      <c r="A56592" s="1">
        <v>2080100686821</v>
      </c>
      <c r="B56592" t="s">
        <v>53480</v>
      </c>
    </row>
    <row r="56593" spans="1:2">
      <c r="A56593" s="1">
        <v>2080100686845</v>
      </c>
      <c r="B56593" t="s">
        <v>53481</v>
      </c>
    </row>
    <row r="56594" spans="1:2">
      <c r="A56594" s="1">
        <v>2080100686852</v>
      </c>
      <c r="B56594" t="s">
        <v>53482</v>
      </c>
    </row>
    <row r="56595" spans="1:2">
      <c r="A56595" s="1">
        <v>2080100686869</v>
      </c>
      <c r="B56595" t="s">
        <v>53483</v>
      </c>
    </row>
    <row r="56596" spans="1:2">
      <c r="A56596" s="1">
        <v>2080100686876</v>
      </c>
      <c r="B56596" t="s">
        <v>53484</v>
      </c>
    </row>
    <row r="56597" spans="1:2">
      <c r="A56597" s="1">
        <v>2080100686883</v>
      </c>
      <c r="B56597" t="s">
        <v>53485</v>
      </c>
    </row>
    <row r="56598" spans="1:2">
      <c r="A56598" s="1">
        <v>2080100686890</v>
      </c>
      <c r="B56598" t="s">
        <v>53486</v>
      </c>
    </row>
    <row r="56599" spans="1:2">
      <c r="A56599" s="1">
        <v>2080100686906</v>
      </c>
      <c r="B56599" t="s">
        <v>53487</v>
      </c>
    </row>
    <row r="56600" spans="1:2">
      <c r="A56600" s="1">
        <v>2080100686913</v>
      </c>
      <c r="B56600" t="s">
        <v>53488</v>
      </c>
    </row>
    <row r="56601" spans="1:2">
      <c r="A56601" s="1">
        <v>2080100686920</v>
      </c>
      <c r="B56601" t="s">
        <v>53489</v>
      </c>
    </row>
    <row r="56602" spans="1:2">
      <c r="A56602" s="1">
        <v>2080100686937</v>
      </c>
      <c r="B56602" t="s">
        <v>53490</v>
      </c>
    </row>
    <row r="56603" spans="1:2">
      <c r="A56603" s="1">
        <v>2080100686944</v>
      </c>
      <c r="B56603" t="s">
        <v>53491</v>
      </c>
    </row>
    <row r="56604" spans="1:2">
      <c r="A56604" s="1">
        <v>2080100686951</v>
      </c>
      <c r="B56604" t="s">
        <v>53492</v>
      </c>
    </row>
    <row r="56605" spans="1:2">
      <c r="A56605" s="1">
        <v>2080100686968</v>
      </c>
      <c r="B56605" t="s">
        <v>53493</v>
      </c>
    </row>
    <row r="56606" spans="1:2">
      <c r="A56606" s="1">
        <v>2080100686975</v>
      </c>
      <c r="B56606" t="s">
        <v>53494</v>
      </c>
    </row>
    <row r="56607" spans="1:2">
      <c r="A56607" s="1">
        <v>2080100686982</v>
      </c>
      <c r="B56607" t="s">
        <v>53495</v>
      </c>
    </row>
    <row r="56608" spans="1:2">
      <c r="A56608" s="1">
        <v>2080100686999</v>
      </c>
      <c r="B56608" t="s">
        <v>53496</v>
      </c>
    </row>
    <row r="56609" spans="1:2">
      <c r="A56609" s="1">
        <v>2080100687002</v>
      </c>
      <c r="B56609" t="s">
        <v>53497</v>
      </c>
    </row>
    <row r="56610" spans="1:2">
      <c r="A56610" s="1">
        <v>2080100687019</v>
      </c>
      <c r="B56610" t="s">
        <v>53498</v>
      </c>
    </row>
    <row r="56611" spans="1:2">
      <c r="A56611" s="1">
        <v>2080100687026</v>
      </c>
      <c r="B56611" t="s">
        <v>53499</v>
      </c>
    </row>
    <row r="56612" spans="1:2">
      <c r="A56612" s="1">
        <v>2080100687033</v>
      </c>
      <c r="B56612" t="s">
        <v>53500</v>
      </c>
    </row>
    <row r="56613" spans="1:2">
      <c r="A56613" s="1">
        <v>2080100687040</v>
      </c>
      <c r="B56613" t="s">
        <v>53501</v>
      </c>
    </row>
    <row r="56614" spans="1:2">
      <c r="A56614" s="1">
        <v>2080100687057</v>
      </c>
      <c r="B56614" t="s">
        <v>53502</v>
      </c>
    </row>
    <row r="56615" spans="1:2">
      <c r="A56615" s="1">
        <v>2080100687064</v>
      </c>
      <c r="B56615" t="s">
        <v>53489</v>
      </c>
    </row>
    <row r="56616" spans="1:2">
      <c r="A56616" s="1">
        <v>2080100687071</v>
      </c>
      <c r="B56616" t="s">
        <v>53503</v>
      </c>
    </row>
    <row r="56617" spans="1:2">
      <c r="A56617" s="1">
        <v>2080100687088</v>
      </c>
      <c r="B56617" t="s">
        <v>53491</v>
      </c>
    </row>
    <row r="56618" spans="1:2">
      <c r="A56618" s="1">
        <v>2080100687095</v>
      </c>
      <c r="B56618" t="s">
        <v>53492</v>
      </c>
    </row>
    <row r="56619" spans="1:2">
      <c r="A56619" s="1">
        <v>2080100687101</v>
      </c>
      <c r="B56619" t="s">
        <v>53494</v>
      </c>
    </row>
    <row r="56620" spans="1:2">
      <c r="A56620" s="1">
        <v>2080100687118</v>
      </c>
      <c r="B56620" t="s">
        <v>53495</v>
      </c>
    </row>
    <row r="56621" spans="1:2">
      <c r="A56621" s="1">
        <v>2080100687125</v>
      </c>
      <c r="B56621" t="s">
        <v>53504</v>
      </c>
    </row>
    <row r="56622" spans="1:2">
      <c r="A56622" s="1">
        <v>2080100687132</v>
      </c>
      <c r="B56622" t="s">
        <v>53505</v>
      </c>
    </row>
    <row r="56623" spans="1:2">
      <c r="A56623" s="1">
        <v>2080100687149</v>
      </c>
      <c r="B56623" t="s">
        <v>53506</v>
      </c>
    </row>
    <row r="56624" spans="1:2">
      <c r="A56624" s="1">
        <v>2080100687156</v>
      </c>
      <c r="B56624" t="s">
        <v>53507</v>
      </c>
    </row>
    <row r="56625" spans="1:2">
      <c r="A56625" s="1">
        <v>2080100687170</v>
      </c>
      <c r="B56625" t="s">
        <v>53508</v>
      </c>
    </row>
    <row r="56626" spans="1:2">
      <c r="A56626" s="1">
        <v>2080100687187</v>
      </c>
      <c r="B56626" t="s">
        <v>53509</v>
      </c>
    </row>
    <row r="56627" spans="1:2">
      <c r="A56627" s="1">
        <v>2080100687194</v>
      </c>
      <c r="B56627" t="s">
        <v>53510</v>
      </c>
    </row>
    <row r="56628" spans="1:2">
      <c r="A56628" s="1">
        <v>2080100687224</v>
      </c>
      <c r="B56628" t="s">
        <v>53511</v>
      </c>
    </row>
    <row r="56629" spans="1:2">
      <c r="A56629" s="1">
        <v>2080100687231</v>
      </c>
      <c r="B56629" t="s">
        <v>53512</v>
      </c>
    </row>
    <row r="56630" spans="1:2">
      <c r="A56630" s="1">
        <v>2080100687248</v>
      </c>
      <c r="B56630" t="s">
        <v>53513</v>
      </c>
    </row>
    <row r="56631" spans="1:2">
      <c r="A56631" s="1">
        <v>2080100687279</v>
      </c>
      <c r="B56631" t="s">
        <v>53514</v>
      </c>
    </row>
    <row r="56632" spans="1:2">
      <c r="A56632" s="1">
        <v>2080100687286</v>
      </c>
      <c r="B56632" t="s">
        <v>53515</v>
      </c>
    </row>
    <row r="56633" spans="1:2">
      <c r="A56633" s="1">
        <v>2080100687309</v>
      </c>
      <c r="B56633" t="s">
        <v>53516</v>
      </c>
    </row>
    <row r="56634" spans="1:2">
      <c r="A56634" s="1">
        <v>2080100687316</v>
      </c>
      <c r="B56634" t="s">
        <v>53517</v>
      </c>
    </row>
    <row r="56635" spans="1:2">
      <c r="A56635" s="1">
        <v>2080100687323</v>
      </c>
      <c r="B56635" t="s">
        <v>53518</v>
      </c>
    </row>
    <row r="56636" spans="1:2">
      <c r="A56636" s="1">
        <v>2080100687330</v>
      </c>
      <c r="B56636" t="s">
        <v>53519</v>
      </c>
    </row>
    <row r="56637" spans="1:2">
      <c r="A56637" s="1">
        <v>2080100687347</v>
      </c>
      <c r="B56637" t="s">
        <v>53520</v>
      </c>
    </row>
    <row r="56638" spans="1:2">
      <c r="A56638" s="1">
        <v>2080100687354</v>
      </c>
      <c r="B56638" t="s">
        <v>53521</v>
      </c>
    </row>
    <row r="56639" spans="1:2">
      <c r="A56639" s="1">
        <v>2080100687361</v>
      </c>
      <c r="B56639" t="s">
        <v>53522</v>
      </c>
    </row>
    <row r="56640" spans="1:2">
      <c r="A56640" s="1">
        <v>2080100687378</v>
      </c>
      <c r="B56640" t="s">
        <v>53523</v>
      </c>
    </row>
    <row r="56641" spans="1:2">
      <c r="A56641" s="1">
        <v>2080100687385</v>
      </c>
      <c r="B56641" t="s">
        <v>53524</v>
      </c>
    </row>
    <row r="56642" spans="1:2">
      <c r="A56642" s="1">
        <v>2080100687392</v>
      </c>
      <c r="B56642" t="s">
        <v>53525</v>
      </c>
    </row>
    <row r="56643" spans="1:2">
      <c r="A56643" s="1">
        <v>2080100687408</v>
      </c>
      <c r="B56643" t="s">
        <v>53526</v>
      </c>
    </row>
    <row r="56644" spans="1:2">
      <c r="A56644" s="1">
        <v>2080100687415</v>
      </c>
      <c r="B56644" t="s">
        <v>53527</v>
      </c>
    </row>
    <row r="56645" spans="1:2">
      <c r="A56645" s="1">
        <v>2080100687422</v>
      </c>
      <c r="B56645" t="s">
        <v>53528</v>
      </c>
    </row>
    <row r="56646" spans="1:2">
      <c r="A56646" s="1">
        <v>2080100687439</v>
      </c>
      <c r="B56646" t="s">
        <v>53529</v>
      </c>
    </row>
    <row r="56647" spans="1:2">
      <c r="A56647" s="1">
        <v>2080100687446</v>
      </c>
      <c r="B56647" t="s">
        <v>53530</v>
      </c>
    </row>
    <row r="56648" spans="1:2">
      <c r="A56648" s="1">
        <v>2080100687453</v>
      </c>
      <c r="B56648" t="s">
        <v>53531</v>
      </c>
    </row>
    <row r="56649" spans="1:2">
      <c r="A56649" s="1">
        <v>2080100687460</v>
      </c>
      <c r="B56649" t="s">
        <v>53532</v>
      </c>
    </row>
    <row r="56650" spans="1:2">
      <c r="A56650" s="1">
        <v>2080100687477</v>
      </c>
      <c r="B56650" t="s">
        <v>53533</v>
      </c>
    </row>
    <row r="56651" spans="1:2">
      <c r="A56651" s="1">
        <v>2080100687484</v>
      </c>
      <c r="B56651" t="s">
        <v>53534</v>
      </c>
    </row>
    <row r="56652" spans="1:2">
      <c r="A56652" s="1">
        <v>2080100687491</v>
      </c>
      <c r="B56652" t="s">
        <v>53535</v>
      </c>
    </row>
    <row r="56653" spans="1:2">
      <c r="A56653" s="1">
        <v>2080100687514</v>
      </c>
      <c r="B56653" t="s">
        <v>53536</v>
      </c>
    </row>
    <row r="56654" spans="1:2">
      <c r="A56654" s="1">
        <v>2080100687538</v>
      </c>
      <c r="B56654" t="s">
        <v>53537</v>
      </c>
    </row>
    <row r="56655" spans="1:2">
      <c r="A56655" s="1">
        <v>2080100687545</v>
      </c>
      <c r="B56655" t="s">
        <v>53538</v>
      </c>
    </row>
    <row r="56656" spans="1:2">
      <c r="A56656" s="1">
        <v>2080100687552</v>
      </c>
      <c r="B56656" t="s">
        <v>53539</v>
      </c>
    </row>
    <row r="56657" spans="1:2">
      <c r="A56657" s="1">
        <v>2080100687569</v>
      </c>
      <c r="B56657" t="s">
        <v>53540</v>
      </c>
    </row>
    <row r="56658" spans="1:2">
      <c r="A56658" s="1">
        <v>2080100687576</v>
      </c>
      <c r="B56658" t="s">
        <v>53541</v>
      </c>
    </row>
    <row r="56659" spans="1:2">
      <c r="A56659" s="1">
        <v>2080100687583</v>
      </c>
      <c r="B56659" t="s">
        <v>53542</v>
      </c>
    </row>
    <row r="56660" spans="1:2">
      <c r="A56660" s="1">
        <v>2080100687590</v>
      </c>
      <c r="B56660" t="s">
        <v>53543</v>
      </c>
    </row>
    <row r="56661" spans="1:2">
      <c r="A56661" s="1">
        <v>2080100687606</v>
      </c>
      <c r="B56661" t="s">
        <v>53544</v>
      </c>
    </row>
    <row r="56662" spans="1:2">
      <c r="A56662" s="1">
        <v>2080100687620</v>
      </c>
      <c r="B56662" t="s">
        <v>53545</v>
      </c>
    </row>
    <row r="56663" spans="1:2">
      <c r="A56663" s="1">
        <v>2080100687644</v>
      </c>
      <c r="B56663" t="s">
        <v>53546</v>
      </c>
    </row>
    <row r="56664" spans="1:2">
      <c r="A56664" s="1">
        <v>2080100687651</v>
      </c>
      <c r="B56664" t="s">
        <v>53547</v>
      </c>
    </row>
    <row r="56665" spans="1:2">
      <c r="A56665" s="1">
        <v>2080100687668</v>
      </c>
      <c r="B56665" t="s">
        <v>53548</v>
      </c>
    </row>
    <row r="56666" spans="1:2">
      <c r="A56666" s="1">
        <v>2080100687675</v>
      </c>
      <c r="B56666" t="s">
        <v>53549</v>
      </c>
    </row>
    <row r="56667" spans="1:2">
      <c r="A56667" s="1">
        <v>2080100687682</v>
      </c>
      <c r="B56667" t="s">
        <v>53550</v>
      </c>
    </row>
    <row r="56668" spans="1:2">
      <c r="A56668" s="1">
        <v>2080100687699</v>
      </c>
      <c r="B56668" t="s">
        <v>53551</v>
      </c>
    </row>
    <row r="56669" spans="1:2">
      <c r="A56669" s="1">
        <v>2080100687736</v>
      </c>
      <c r="B56669" t="s">
        <v>53552</v>
      </c>
    </row>
    <row r="56670" spans="1:2">
      <c r="A56670" s="1">
        <v>2080100687743</v>
      </c>
      <c r="B56670" t="s">
        <v>53553</v>
      </c>
    </row>
    <row r="56671" spans="1:2">
      <c r="A56671" s="1">
        <v>2080100687750</v>
      </c>
      <c r="B56671" t="s">
        <v>53554</v>
      </c>
    </row>
    <row r="56672" spans="1:2">
      <c r="A56672" s="1">
        <v>2080100687767</v>
      </c>
      <c r="B56672" t="s">
        <v>53555</v>
      </c>
    </row>
    <row r="56673" spans="1:2">
      <c r="A56673" s="1">
        <v>2080100687774</v>
      </c>
      <c r="B56673" t="s">
        <v>53556</v>
      </c>
    </row>
    <row r="56674" spans="1:2">
      <c r="A56674" s="1">
        <v>2080100687781</v>
      </c>
      <c r="B56674" t="s">
        <v>53557</v>
      </c>
    </row>
    <row r="56675" spans="1:2">
      <c r="A56675" s="1">
        <v>2080100687798</v>
      </c>
      <c r="B56675" t="s">
        <v>53558</v>
      </c>
    </row>
    <row r="56676" spans="1:2">
      <c r="A56676" s="1">
        <v>2080100687804</v>
      </c>
      <c r="B56676" t="s">
        <v>53559</v>
      </c>
    </row>
    <row r="56677" spans="1:2">
      <c r="A56677" s="1">
        <v>2080100687811</v>
      </c>
      <c r="B56677" t="s">
        <v>53560</v>
      </c>
    </row>
    <row r="56678" spans="1:2">
      <c r="A56678" s="1">
        <v>2080100687828</v>
      </c>
      <c r="B56678" t="s">
        <v>53561</v>
      </c>
    </row>
    <row r="56679" spans="1:2">
      <c r="A56679" s="1">
        <v>2080100687835</v>
      </c>
      <c r="B56679" t="s">
        <v>53562</v>
      </c>
    </row>
    <row r="56680" spans="1:2">
      <c r="A56680" s="1">
        <v>2080100687842</v>
      </c>
      <c r="B56680" t="s">
        <v>53563</v>
      </c>
    </row>
    <row r="56681" spans="1:2">
      <c r="A56681" s="1">
        <v>2080100687859</v>
      </c>
      <c r="B56681" t="s">
        <v>53564</v>
      </c>
    </row>
    <row r="56682" spans="1:2">
      <c r="A56682" s="1">
        <v>2080100687866</v>
      </c>
      <c r="B56682" t="s">
        <v>53565</v>
      </c>
    </row>
    <row r="56683" spans="1:2">
      <c r="A56683" s="1">
        <v>2080100687873</v>
      </c>
      <c r="B56683" t="s">
        <v>53566</v>
      </c>
    </row>
    <row r="56684" spans="1:2">
      <c r="A56684" s="1">
        <v>2080100687903</v>
      </c>
      <c r="B56684" t="s">
        <v>53567</v>
      </c>
    </row>
    <row r="56685" spans="1:2">
      <c r="A56685" s="1">
        <v>2080100687910</v>
      </c>
      <c r="B56685" t="s">
        <v>53568</v>
      </c>
    </row>
    <row r="56686" spans="1:2">
      <c r="A56686" s="1">
        <v>2080100687934</v>
      </c>
      <c r="B56686" t="s">
        <v>53569</v>
      </c>
    </row>
    <row r="56687" spans="1:2">
      <c r="A56687" s="1">
        <v>2080100687958</v>
      </c>
      <c r="B56687" t="s">
        <v>53570</v>
      </c>
    </row>
    <row r="56688" spans="1:2">
      <c r="A56688" s="1">
        <v>2080100687965</v>
      </c>
      <c r="B56688" t="s">
        <v>53571</v>
      </c>
    </row>
    <row r="56689" spans="1:2">
      <c r="A56689" s="1">
        <v>2080100687989</v>
      </c>
      <c r="B56689" t="s">
        <v>53572</v>
      </c>
    </row>
    <row r="56690" spans="1:2">
      <c r="A56690" s="1">
        <v>2080100687996</v>
      </c>
      <c r="B56690" t="s">
        <v>53573</v>
      </c>
    </row>
    <row r="56691" spans="1:2">
      <c r="A56691" s="1">
        <v>2080100688023</v>
      </c>
      <c r="B56691" t="s">
        <v>53574</v>
      </c>
    </row>
    <row r="56692" spans="1:2">
      <c r="A56692" s="1">
        <v>2080100688030</v>
      </c>
      <c r="B56692" t="s">
        <v>53575</v>
      </c>
    </row>
    <row r="56693" spans="1:2">
      <c r="A56693" s="1">
        <v>2080100688054</v>
      </c>
      <c r="B56693" t="s">
        <v>53576</v>
      </c>
    </row>
    <row r="56694" spans="1:2">
      <c r="A56694" s="1">
        <v>2080100688061</v>
      </c>
      <c r="B56694" t="s">
        <v>53577</v>
      </c>
    </row>
    <row r="56695" spans="1:2">
      <c r="A56695" s="1">
        <v>2080100688085</v>
      </c>
      <c r="B56695" t="s">
        <v>53578</v>
      </c>
    </row>
    <row r="56696" spans="1:2">
      <c r="A56696" s="1">
        <v>2080100688092</v>
      </c>
      <c r="B56696" t="s">
        <v>53579</v>
      </c>
    </row>
    <row r="56697" spans="1:2">
      <c r="A56697" s="1">
        <v>2080100688108</v>
      </c>
      <c r="B56697" t="s">
        <v>53580</v>
      </c>
    </row>
    <row r="56698" spans="1:2">
      <c r="A56698" s="1">
        <v>2080100688115</v>
      </c>
      <c r="B56698" t="s">
        <v>53581</v>
      </c>
    </row>
    <row r="56699" spans="1:2">
      <c r="A56699" s="1">
        <v>2080100688139</v>
      </c>
      <c r="B56699" t="s">
        <v>53582</v>
      </c>
    </row>
    <row r="56700" spans="1:2">
      <c r="A56700" s="1">
        <v>2080100688146</v>
      </c>
      <c r="B56700" t="s">
        <v>53583</v>
      </c>
    </row>
    <row r="56701" spans="1:2">
      <c r="A56701" s="1">
        <v>2080100688153</v>
      </c>
      <c r="B56701" t="s">
        <v>53584</v>
      </c>
    </row>
    <row r="56702" spans="1:2">
      <c r="A56702" s="1">
        <v>2080100688160</v>
      </c>
      <c r="B56702" t="s">
        <v>53585</v>
      </c>
    </row>
    <row r="56703" spans="1:2">
      <c r="A56703" s="1">
        <v>2080100688177</v>
      </c>
      <c r="B56703" t="s">
        <v>53586</v>
      </c>
    </row>
    <row r="56704" spans="1:2">
      <c r="A56704" s="1">
        <v>2080100688184</v>
      </c>
      <c r="B56704" t="s">
        <v>53587</v>
      </c>
    </row>
    <row r="56705" spans="1:2">
      <c r="A56705" s="1">
        <v>2080100688191</v>
      </c>
      <c r="B56705" t="s">
        <v>53588</v>
      </c>
    </row>
    <row r="56706" spans="1:2">
      <c r="A56706" s="1">
        <v>2080100688207</v>
      </c>
      <c r="B56706" t="s">
        <v>53589</v>
      </c>
    </row>
    <row r="56707" spans="1:2">
      <c r="A56707" s="1">
        <v>2080100688214</v>
      </c>
      <c r="B56707" t="s">
        <v>53476</v>
      </c>
    </row>
    <row r="56708" spans="1:2">
      <c r="A56708" s="1">
        <v>2080100688221</v>
      </c>
      <c r="B56708" t="s">
        <v>53479</v>
      </c>
    </row>
    <row r="56709" spans="1:2">
      <c r="A56709" s="1">
        <v>2080100688238</v>
      </c>
      <c r="B56709" t="s">
        <v>53481</v>
      </c>
    </row>
    <row r="56710" spans="1:2">
      <c r="A56710" s="1">
        <v>2080100688276</v>
      </c>
      <c r="B56710" t="s">
        <v>53590</v>
      </c>
    </row>
    <row r="56711" spans="1:2">
      <c r="A56711" s="1">
        <v>2080100688283</v>
      </c>
      <c r="B56711" t="s">
        <v>53591</v>
      </c>
    </row>
    <row r="56712" spans="1:2">
      <c r="A56712" s="1">
        <v>2080100688313</v>
      </c>
      <c r="B56712" t="s">
        <v>53592</v>
      </c>
    </row>
    <row r="56713" spans="1:2">
      <c r="A56713" s="1">
        <v>2080100688320</v>
      </c>
      <c r="B56713" t="s">
        <v>53593</v>
      </c>
    </row>
    <row r="56714" spans="1:2">
      <c r="A56714" s="1">
        <v>2080100688344</v>
      </c>
      <c r="B56714" t="s">
        <v>53594</v>
      </c>
    </row>
    <row r="56715" spans="1:2">
      <c r="A56715" s="1">
        <v>2080100688351</v>
      </c>
      <c r="B56715" t="s">
        <v>53595</v>
      </c>
    </row>
    <row r="56716" spans="1:2">
      <c r="A56716" s="1">
        <v>2080100688375</v>
      </c>
      <c r="B56716" t="s">
        <v>53596</v>
      </c>
    </row>
    <row r="56717" spans="1:2">
      <c r="A56717" s="1">
        <v>2080100688399</v>
      </c>
      <c r="B56717" t="s">
        <v>53597</v>
      </c>
    </row>
    <row r="56718" spans="1:2">
      <c r="A56718" s="1">
        <v>2080100688412</v>
      </c>
      <c r="B56718" t="s">
        <v>53598</v>
      </c>
    </row>
    <row r="56719" spans="1:2">
      <c r="A56719" s="1">
        <v>2080100688429</v>
      </c>
      <c r="B56719" t="s">
        <v>53599</v>
      </c>
    </row>
    <row r="56720" spans="1:2">
      <c r="A56720" s="1">
        <v>2080100688436</v>
      </c>
      <c r="B56720" t="s">
        <v>53600</v>
      </c>
    </row>
    <row r="56721" spans="1:2">
      <c r="A56721" s="1">
        <v>2080100688450</v>
      </c>
      <c r="B56721" t="s">
        <v>53601</v>
      </c>
    </row>
    <row r="56722" spans="1:2">
      <c r="A56722" s="1">
        <v>2080100688481</v>
      </c>
      <c r="B56722" t="s">
        <v>53602</v>
      </c>
    </row>
    <row r="56723" spans="1:2">
      <c r="A56723" s="1">
        <v>2080100688535</v>
      </c>
      <c r="B56723" t="s">
        <v>53603</v>
      </c>
    </row>
    <row r="56724" spans="1:2">
      <c r="A56724" s="1">
        <v>2080100688559</v>
      </c>
      <c r="B56724" t="s">
        <v>53604</v>
      </c>
    </row>
    <row r="56725" spans="1:2">
      <c r="A56725" s="1">
        <v>2080100688566</v>
      </c>
      <c r="B56725" t="s">
        <v>53605</v>
      </c>
    </row>
    <row r="56726" spans="1:2">
      <c r="A56726" s="1">
        <v>2080100688573</v>
      </c>
      <c r="B56726" t="s">
        <v>53606</v>
      </c>
    </row>
    <row r="56727" spans="1:2">
      <c r="A56727" s="1">
        <v>2080100688580</v>
      </c>
      <c r="B56727" t="s">
        <v>53607</v>
      </c>
    </row>
    <row r="56728" spans="1:2">
      <c r="A56728" s="1">
        <v>2080100688597</v>
      </c>
      <c r="B56728" t="s">
        <v>53608</v>
      </c>
    </row>
    <row r="56729" spans="1:2">
      <c r="A56729" s="1">
        <v>2080100688603</v>
      </c>
      <c r="B56729" t="s">
        <v>53609</v>
      </c>
    </row>
    <row r="56730" spans="1:2">
      <c r="A56730" s="1">
        <v>2080100688610</v>
      </c>
      <c r="B56730" t="s">
        <v>53610</v>
      </c>
    </row>
    <row r="56731" spans="1:2">
      <c r="A56731" s="1">
        <v>2080100688627</v>
      </c>
      <c r="B56731" t="s">
        <v>53611</v>
      </c>
    </row>
    <row r="56732" spans="1:2">
      <c r="A56732" s="1">
        <v>2080100688634</v>
      </c>
      <c r="B56732" t="s">
        <v>53612</v>
      </c>
    </row>
    <row r="56733" spans="1:2">
      <c r="A56733" s="1">
        <v>2080100688641</v>
      </c>
      <c r="B56733" t="s">
        <v>53613</v>
      </c>
    </row>
    <row r="56734" spans="1:2">
      <c r="A56734" s="1">
        <v>2080100688665</v>
      </c>
      <c r="B56734" t="s">
        <v>53614</v>
      </c>
    </row>
    <row r="56735" spans="1:2">
      <c r="A56735" s="1">
        <v>2080100688894</v>
      </c>
      <c r="B56735" t="s">
        <v>53485</v>
      </c>
    </row>
    <row r="56736" spans="1:2">
      <c r="A56736" s="1">
        <v>2080100688900</v>
      </c>
      <c r="B56736" t="s">
        <v>53615</v>
      </c>
    </row>
    <row r="56737" spans="1:2">
      <c r="A56737" s="1">
        <v>2080100689044</v>
      </c>
      <c r="B56737" t="s">
        <v>52967</v>
      </c>
    </row>
    <row r="56738" spans="1:2">
      <c r="A56738" s="1">
        <v>2080100689051</v>
      </c>
      <c r="B56738" t="s">
        <v>52972</v>
      </c>
    </row>
    <row r="56739" spans="1:2">
      <c r="A56739" s="1">
        <v>2080100689068</v>
      </c>
      <c r="B56739" t="s">
        <v>52974</v>
      </c>
    </row>
    <row r="56740" spans="1:2">
      <c r="A56740" s="1">
        <v>2080100689075</v>
      </c>
      <c r="B56740" t="s">
        <v>53086</v>
      </c>
    </row>
    <row r="56741" spans="1:2">
      <c r="A56741" s="1">
        <v>2080100689082</v>
      </c>
      <c r="B56741" t="s">
        <v>52975</v>
      </c>
    </row>
    <row r="56742" spans="1:2">
      <c r="A56742" s="1">
        <v>2080100689099</v>
      </c>
      <c r="B56742" t="s">
        <v>53090</v>
      </c>
    </row>
    <row r="56743" spans="1:2">
      <c r="A56743" s="1">
        <v>2080100689105</v>
      </c>
      <c r="B56743" t="s">
        <v>52978</v>
      </c>
    </row>
    <row r="56744" spans="1:2">
      <c r="A56744" s="1">
        <v>2080100689112</v>
      </c>
      <c r="B56744" t="s">
        <v>52983</v>
      </c>
    </row>
    <row r="56745" spans="1:2">
      <c r="A56745" s="1">
        <v>2080100689129</v>
      </c>
      <c r="B56745" t="s">
        <v>53100</v>
      </c>
    </row>
    <row r="56746" spans="1:2">
      <c r="A56746" s="1">
        <v>2080100689136</v>
      </c>
      <c r="B56746" t="s">
        <v>52986</v>
      </c>
    </row>
    <row r="56747" spans="1:2">
      <c r="A56747" s="1">
        <v>2080100689143</v>
      </c>
      <c r="B56747" t="s">
        <v>52990</v>
      </c>
    </row>
    <row r="56748" spans="1:2">
      <c r="A56748" s="1">
        <v>2080100689150</v>
      </c>
      <c r="B56748" t="s">
        <v>53111</v>
      </c>
    </row>
    <row r="56749" spans="1:2">
      <c r="A56749" s="1">
        <v>2080100689167</v>
      </c>
      <c r="B56749" t="s">
        <v>53003</v>
      </c>
    </row>
    <row r="56750" spans="1:2">
      <c r="A56750" s="1">
        <v>2080100689174</v>
      </c>
      <c r="B56750" t="s">
        <v>53114</v>
      </c>
    </row>
    <row r="56751" spans="1:2">
      <c r="A56751" s="1">
        <v>2080100689181</v>
      </c>
      <c r="B56751" t="s">
        <v>53007</v>
      </c>
    </row>
    <row r="56752" spans="1:2">
      <c r="A56752" s="1">
        <v>2080100689198</v>
      </c>
      <c r="B56752" t="s">
        <v>53011</v>
      </c>
    </row>
    <row r="56753" spans="1:2">
      <c r="A56753" s="1">
        <v>2080100689204</v>
      </c>
      <c r="B56753" t="s">
        <v>53116</v>
      </c>
    </row>
    <row r="56754" spans="1:2">
      <c r="A56754" s="1">
        <v>2080100689211</v>
      </c>
      <c r="B56754" t="s">
        <v>53023</v>
      </c>
    </row>
    <row r="56755" spans="1:2">
      <c r="A56755" s="1">
        <v>2080100689228</v>
      </c>
      <c r="B56755" t="s">
        <v>53118</v>
      </c>
    </row>
    <row r="56756" spans="1:2">
      <c r="A56756" s="1">
        <v>2080100689235</v>
      </c>
      <c r="B56756" t="s">
        <v>53028</v>
      </c>
    </row>
    <row r="56757" spans="1:2">
      <c r="A56757" s="1">
        <v>2080100689242</v>
      </c>
      <c r="B56757" t="s">
        <v>53030</v>
      </c>
    </row>
    <row r="56758" spans="1:2">
      <c r="A56758" s="1">
        <v>2080100689259</v>
      </c>
      <c r="B56758" t="s">
        <v>53127</v>
      </c>
    </row>
    <row r="56759" spans="1:2">
      <c r="A56759" s="1">
        <v>2080100689266</v>
      </c>
      <c r="B56759" t="s">
        <v>53129</v>
      </c>
    </row>
    <row r="56760" spans="1:2">
      <c r="A56760" s="1">
        <v>2080100689273</v>
      </c>
      <c r="B56760" t="s">
        <v>53031</v>
      </c>
    </row>
    <row r="56761" spans="1:2">
      <c r="A56761" s="1">
        <v>2080100689280</v>
      </c>
      <c r="B56761" t="s">
        <v>53032</v>
      </c>
    </row>
    <row r="56762" spans="1:2">
      <c r="A56762" s="1">
        <v>2080100689297</v>
      </c>
      <c r="B56762" t="s">
        <v>53130</v>
      </c>
    </row>
    <row r="56763" spans="1:2">
      <c r="A56763" s="1">
        <v>2080100689303</v>
      </c>
      <c r="B56763" t="s">
        <v>53035</v>
      </c>
    </row>
    <row r="56764" spans="1:2">
      <c r="A56764" s="1">
        <v>2080100689310</v>
      </c>
      <c r="B56764" t="s">
        <v>53131</v>
      </c>
    </row>
    <row r="56765" spans="1:2">
      <c r="A56765" s="1">
        <v>2080100689327</v>
      </c>
      <c r="B56765" t="s">
        <v>53036</v>
      </c>
    </row>
    <row r="56766" spans="1:2">
      <c r="A56766" s="1">
        <v>2080100689334</v>
      </c>
      <c r="B56766" t="s">
        <v>53132</v>
      </c>
    </row>
    <row r="56767" spans="1:2">
      <c r="A56767" s="1">
        <v>2080100689341</v>
      </c>
      <c r="B56767" t="s">
        <v>53037</v>
      </c>
    </row>
    <row r="56768" spans="1:2">
      <c r="A56768" s="1">
        <v>2080100689358</v>
      </c>
      <c r="B56768" t="s">
        <v>53133</v>
      </c>
    </row>
    <row r="56769" spans="1:2">
      <c r="A56769" s="1">
        <v>2080100689365</v>
      </c>
      <c r="B56769" t="s">
        <v>53134</v>
      </c>
    </row>
    <row r="56770" spans="1:2">
      <c r="A56770" s="1">
        <v>2080100689372</v>
      </c>
      <c r="B56770" t="s">
        <v>53038</v>
      </c>
    </row>
    <row r="56771" spans="1:2">
      <c r="A56771" s="1">
        <v>2080100689389</v>
      </c>
      <c r="B56771" t="s">
        <v>53041</v>
      </c>
    </row>
    <row r="56772" spans="1:2">
      <c r="A56772" s="1">
        <v>2080100689396</v>
      </c>
      <c r="B56772" t="s">
        <v>53044</v>
      </c>
    </row>
    <row r="56773" spans="1:2">
      <c r="A56773" s="1">
        <v>2080100689402</v>
      </c>
      <c r="B56773" t="s">
        <v>53047</v>
      </c>
    </row>
    <row r="56774" spans="1:2">
      <c r="A56774" s="1">
        <v>2080100689419</v>
      </c>
      <c r="B56774" t="s">
        <v>53049</v>
      </c>
    </row>
    <row r="56775" spans="1:2">
      <c r="A56775" s="1">
        <v>2080100689426</v>
      </c>
      <c r="B56775" t="s">
        <v>53135</v>
      </c>
    </row>
    <row r="56776" spans="1:2">
      <c r="A56776" s="1">
        <v>2080100689433</v>
      </c>
      <c r="B56776" t="s">
        <v>53052</v>
      </c>
    </row>
    <row r="56777" spans="1:2">
      <c r="A56777" s="1">
        <v>2080100689440</v>
      </c>
      <c r="B56777" t="s">
        <v>53137</v>
      </c>
    </row>
    <row r="56778" spans="1:2">
      <c r="A56778" s="1">
        <v>2080100689457</v>
      </c>
      <c r="B56778" t="s">
        <v>53136</v>
      </c>
    </row>
    <row r="56779" spans="1:2">
      <c r="A56779" s="1">
        <v>2080100689464</v>
      </c>
      <c r="B56779" t="s">
        <v>53055</v>
      </c>
    </row>
    <row r="56780" spans="1:2">
      <c r="A56780" s="1">
        <v>2080100689471</v>
      </c>
      <c r="B56780" t="s">
        <v>53138</v>
      </c>
    </row>
    <row r="56781" spans="1:2">
      <c r="A56781" s="1">
        <v>2080100689488</v>
      </c>
      <c r="B56781" t="s">
        <v>53057</v>
      </c>
    </row>
    <row r="56782" spans="1:2">
      <c r="A56782" s="1">
        <v>2080100689495</v>
      </c>
      <c r="B56782" t="s">
        <v>53141</v>
      </c>
    </row>
    <row r="56783" spans="1:2">
      <c r="A56783" s="1">
        <v>2080100689501</v>
      </c>
      <c r="B56783" t="s">
        <v>53059</v>
      </c>
    </row>
    <row r="56784" spans="1:2">
      <c r="A56784" s="1">
        <v>2080100689518</v>
      </c>
      <c r="B56784" t="s">
        <v>53142</v>
      </c>
    </row>
    <row r="56785" spans="1:2">
      <c r="A56785" s="1">
        <v>2080100689525</v>
      </c>
      <c r="B56785" t="s">
        <v>53062</v>
      </c>
    </row>
    <row r="56786" spans="1:2">
      <c r="A56786" s="1">
        <v>2080100689532</v>
      </c>
      <c r="B56786" t="s">
        <v>53065</v>
      </c>
    </row>
    <row r="56787" spans="1:2">
      <c r="A56787" s="1">
        <v>2080100689549</v>
      </c>
      <c r="B56787" t="s">
        <v>53067</v>
      </c>
    </row>
    <row r="56788" spans="1:2">
      <c r="A56788" s="1">
        <v>2080100689556</v>
      </c>
      <c r="B56788" t="s">
        <v>53144</v>
      </c>
    </row>
    <row r="56789" spans="1:2">
      <c r="A56789" s="1">
        <v>2080100689563</v>
      </c>
      <c r="B56789" t="s">
        <v>53069</v>
      </c>
    </row>
    <row r="56790" spans="1:2">
      <c r="A56790" s="1">
        <v>2080100689570</v>
      </c>
      <c r="B56790" t="s">
        <v>53147</v>
      </c>
    </row>
    <row r="56791" spans="1:2">
      <c r="A56791" s="1">
        <v>2080100689587</v>
      </c>
      <c r="B56791" t="s">
        <v>53070</v>
      </c>
    </row>
    <row r="56792" spans="1:2">
      <c r="A56792" s="1">
        <v>2080100689600</v>
      </c>
      <c r="B56792" t="s">
        <v>53075</v>
      </c>
    </row>
    <row r="56793" spans="1:2">
      <c r="A56793" s="1">
        <v>2080100689617</v>
      </c>
      <c r="B56793" t="s">
        <v>53152</v>
      </c>
    </row>
    <row r="56794" spans="1:2">
      <c r="A56794" s="1">
        <v>2080100689624</v>
      </c>
      <c r="B56794" t="s">
        <v>53078</v>
      </c>
    </row>
    <row r="56795" spans="1:2">
      <c r="A56795" s="1">
        <v>2080100689648</v>
      </c>
      <c r="B56795" t="s">
        <v>53155</v>
      </c>
    </row>
    <row r="56796" spans="1:2">
      <c r="A56796" s="1">
        <v>2080100689662</v>
      </c>
      <c r="B56796" t="s">
        <v>53156</v>
      </c>
    </row>
    <row r="56797" spans="1:2">
      <c r="A56797" s="1">
        <v>2080100689686</v>
      </c>
      <c r="B56797" t="s">
        <v>53157</v>
      </c>
    </row>
    <row r="56798" spans="1:2">
      <c r="A56798" s="1">
        <v>2080100689693</v>
      </c>
      <c r="B56798" t="s">
        <v>53160</v>
      </c>
    </row>
    <row r="56799" spans="1:2">
      <c r="A56799" s="1">
        <v>2080100689709</v>
      </c>
      <c r="B56799" t="s">
        <v>53165</v>
      </c>
    </row>
    <row r="56800" spans="1:2">
      <c r="A56800" s="1">
        <v>2080100689716</v>
      </c>
      <c r="B56800" t="s">
        <v>53166</v>
      </c>
    </row>
    <row r="56801" spans="1:2">
      <c r="A56801" s="1">
        <v>2080100689723</v>
      </c>
      <c r="B56801" t="s">
        <v>53167</v>
      </c>
    </row>
    <row r="56802" spans="1:2">
      <c r="A56802" s="1">
        <v>2080100689730</v>
      </c>
      <c r="B56802" t="s">
        <v>53170</v>
      </c>
    </row>
    <row r="56803" spans="1:2">
      <c r="A56803" s="1">
        <v>2080100689747</v>
      </c>
      <c r="B56803" t="s">
        <v>53181</v>
      </c>
    </row>
    <row r="56804" spans="1:2">
      <c r="A56804" s="1">
        <v>2080100689754</v>
      </c>
      <c r="B56804" t="s">
        <v>53196</v>
      </c>
    </row>
    <row r="56805" spans="1:2">
      <c r="A56805" s="1">
        <v>2080100689761</v>
      </c>
      <c r="B56805" t="s">
        <v>53200</v>
      </c>
    </row>
    <row r="56806" spans="1:2">
      <c r="A56806" s="1">
        <v>2080100689778</v>
      </c>
      <c r="B56806" t="s">
        <v>53201</v>
      </c>
    </row>
    <row r="56807" spans="1:2">
      <c r="A56807" s="1">
        <v>2080100689785</v>
      </c>
      <c r="B56807" t="s">
        <v>53202</v>
      </c>
    </row>
    <row r="56808" spans="1:2">
      <c r="A56808" s="1">
        <v>2080100689792</v>
      </c>
      <c r="B56808" t="s">
        <v>53080</v>
      </c>
    </row>
    <row r="56809" spans="1:2">
      <c r="A56809" s="1">
        <v>2080100689808</v>
      </c>
      <c r="B56809" t="s">
        <v>53084</v>
      </c>
    </row>
    <row r="56810" spans="1:2">
      <c r="A56810" s="1">
        <v>2080100689877</v>
      </c>
      <c r="B56810" t="s">
        <v>53616</v>
      </c>
    </row>
    <row r="56811" spans="1:2">
      <c r="A56811" s="1">
        <v>2080100689884</v>
      </c>
      <c r="B56811" t="s">
        <v>53617</v>
      </c>
    </row>
    <row r="56812" spans="1:2">
      <c r="A56812" s="1">
        <v>2080100689891</v>
      </c>
      <c r="B56812" t="s">
        <v>53618</v>
      </c>
    </row>
    <row r="56813" spans="1:2">
      <c r="A56813" s="1">
        <v>2080100689907</v>
      </c>
      <c r="B56813" t="s">
        <v>53619</v>
      </c>
    </row>
    <row r="56814" spans="1:2">
      <c r="A56814" s="1">
        <v>2080100689914</v>
      </c>
      <c r="B56814" t="s">
        <v>53620</v>
      </c>
    </row>
    <row r="56815" spans="1:2">
      <c r="A56815" s="1">
        <v>2080100689921</v>
      </c>
      <c r="B56815" t="s">
        <v>53621</v>
      </c>
    </row>
    <row r="56816" spans="1:2">
      <c r="A56816" s="1">
        <v>2080100689945</v>
      </c>
      <c r="B56816" t="s">
        <v>53622</v>
      </c>
    </row>
    <row r="56817" spans="1:2">
      <c r="A56817" s="1">
        <v>2080100689952</v>
      </c>
      <c r="B56817" t="s">
        <v>53623</v>
      </c>
    </row>
    <row r="56818" spans="1:2">
      <c r="A56818" s="1">
        <v>2080100689990</v>
      </c>
      <c r="B56818" t="s">
        <v>53624</v>
      </c>
    </row>
    <row r="56819" spans="1:2">
      <c r="A56819" s="1">
        <v>2080100690019</v>
      </c>
      <c r="B56819" t="s">
        <v>53625</v>
      </c>
    </row>
    <row r="56820" spans="1:2">
      <c r="A56820" s="1">
        <v>2080100690026</v>
      </c>
      <c r="B56820" t="s">
        <v>53626</v>
      </c>
    </row>
    <row r="56821" spans="1:2">
      <c r="A56821" s="1">
        <v>2080100690033</v>
      </c>
      <c r="B56821" t="s">
        <v>53627</v>
      </c>
    </row>
    <row r="56822" spans="1:2">
      <c r="A56822" s="1">
        <v>2080100690040</v>
      </c>
      <c r="B56822" t="s">
        <v>53628</v>
      </c>
    </row>
    <row r="56823" spans="1:2">
      <c r="A56823" s="1">
        <v>2080100690064</v>
      </c>
      <c r="B56823" t="s">
        <v>53629</v>
      </c>
    </row>
    <row r="56824" spans="1:2">
      <c r="A56824" s="1">
        <v>2080100690088</v>
      </c>
      <c r="B56824" t="s">
        <v>53630</v>
      </c>
    </row>
    <row r="56825" spans="1:2">
      <c r="A56825" s="1">
        <v>2080100690095</v>
      </c>
      <c r="B56825" t="s">
        <v>53631</v>
      </c>
    </row>
    <row r="56826" spans="1:2">
      <c r="A56826" s="1">
        <v>2080100690101</v>
      </c>
      <c r="B56826" t="s">
        <v>53632</v>
      </c>
    </row>
    <row r="56827" spans="1:2">
      <c r="A56827" s="1">
        <v>2080100690118</v>
      </c>
      <c r="B56827" t="s">
        <v>53633</v>
      </c>
    </row>
    <row r="56828" spans="1:2">
      <c r="A56828" s="1">
        <v>2080100690125</v>
      </c>
      <c r="B56828" t="s">
        <v>53634</v>
      </c>
    </row>
    <row r="56829" spans="1:2">
      <c r="A56829" s="1">
        <v>2080100690132</v>
      </c>
      <c r="B56829" t="s">
        <v>53635</v>
      </c>
    </row>
    <row r="56830" spans="1:2">
      <c r="A56830" s="1">
        <v>2080100690149</v>
      </c>
      <c r="B56830" t="s">
        <v>53636</v>
      </c>
    </row>
    <row r="56831" spans="1:2">
      <c r="A56831" s="1">
        <v>2080100690156</v>
      </c>
      <c r="B56831" t="s">
        <v>53637</v>
      </c>
    </row>
    <row r="56832" spans="1:2">
      <c r="A56832" s="1">
        <v>2080100690163</v>
      </c>
      <c r="B56832" t="s">
        <v>53638</v>
      </c>
    </row>
    <row r="56833" spans="1:2">
      <c r="A56833" s="1">
        <v>2080100690170</v>
      </c>
      <c r="B56833" t="s">
        <v>53639</v>
      </c>
    </row>
    <row r="56834" spans="1:2">
      <c r="A56834" s="1">
        <v>2080100690187</v>
      </c>
      <c r="B56834" t="s">
        <v>53640</v>
      </c>
    </row>
    <row r="56835" spans="1:2">
      <c r="A56835" s="1">
        <v>2080100690194</v>
      </c>
      <c r="B56835" t="s">
        <v>53641</v>
      </c>
    </row>
    <row r="56836" spans="1:2">
      <c r="A56836" s="1">
        <v>2080100690200</v>
      </c>
      <c r="B56836" t="s">
        <v>53642</v>
      </c>
    </row>
    <row r="56837" spans="1:2">
      <c r="A56837" s="1">
        <v>2080100690217</v>
      </c>
      <c r="B56837" t="s">
        <v>53643</v>
      </c>
    </row>
    <row r="56838" spans="1:2">
      <c r="A56838" s="1">
        <v>2080100690224</v>
      </c>
      <c r="B56838" t="s">
        <v>53644</v>
      </c>
    </row>
    <row r="56839" spans="1:2">
      <c r="A56839" s="1">
        <v>2080100690231</v>
      </c>
      <c r="B56839" t="s">
        <v>53645</v>
      </c>
    </row>
    <row r="56840" spans="1:2">
      <c r="A56840" s="1">
        <v>2080100690248</v>
      </c>
      <c r="B56840" t="s">
        <v>53646</v>
      </c>
    </row>
    <row r="56841" spans="1:2">
      <c r="A56841" s="1">
        <v>2080100690255</v>
      </c>
      <c r="B56841" t="s">
        <v>53647</v>
      </c>
    </row>
    <row r="56842" spans="1:2">
      <c r="A56842" s="1">
        <v>2080100690262</v>
      </c>
      <c r="B56842" t="s">
        <v>53648</v>
      </c>
    </row>
    <row r="56843" spans="1:2">
      <c r="A56843" s="1">
        <v>2080100690279</v>
      </c>
      <c r="B56843" t="s">
        <v>53649</v>
      </c>
    </row>
    <row r="56844" spans="1:2">
      <c r="A56844" s="1">
        <v>2080100690316</v>
      </c>
      <c r="B56844" t="s">
        <v>53650</v>
      </c>
    </row>
    <row r="56845" spans="1:2">
      <c r="A56845" s="1">
        <v>2080100690347</v>
      </c>
      <c r="B56845" t="s">
        <v>53651</v>
      </c>
    </row>
    <row r="56846" spans="1:2">
      <c r="A56846" s="1">
        <v>2080100690354</v>
      </c>
      <c r="B56846" t="s">
        <v>53652</v>
      </c>
    </row>
    <row r="56847" spans="1:2">
      <c r="A56847" s="1">
        <v>2080100690361</v>
      </c>
      <c r="B56847" t="s">
        <v>53653</v>
      </c>
    </row>
    <row r="56848" spans="1:2">
      <c r="A56848" s="1">
        <v>2080100690378</v>
      </c>
      <c r="B56848" t="s">
        <v>53654</v>
      </c>
    </row>
    <row r="56849" spans="1:2">
      <c r="A56849" s="1">
        <v>2080100690392</v>
      </c>
      <c r="B56849" t="s">
        <v>53655</v>
      </c>
    </row>
    <row r="56850" spans="1:2">
      <c r="A56850" s="1">
        <v>2080100690408</v>
      </c>
      <c r="B56850" t="s">
        <v>53656</v>
      </c>
    </row>
    <row r="56851" spans="1:2">
      <c r="A56851" s="1">
        <v>2080100690415</v>
      </c>
      <c r="B56851" t="s">
        <v>53657</v>
      </c>
    </row>
    <row r="56852" spans="1:2">
      <c r="A56852" s="1">
        <v>2080100690422</v>
      </c>
      <c r="B56852" t="s">
        <v>53658</v>
      </c>
    </row>
    <row r="56853" spans="1:2">
      <c r="A56853" s="1">
        <v>2080100690439</v>
      </c>
      <c r="B56853" t="s">
        <v>53659</v>
      </c>
    </row>
    <row r="56854" spans="1:2">
      <c r="A56854" s="1">
        <v>2080100690446</v>
      </c>
      <c r="B56854" t="s">
        <v>53660</v>
      </c>
    </row>
    <row r="56855" spans="1:2">
      <c r="A56855" s="1">
        <v>2080100690453</v>
      </c>
      <c r="B56855" t="s">
        <v>53661</v>
      </c>
    </row>
    <row r="56856" spans="1:2">
      <c r="A56856" s="1">
        <v>2080100690460</v>
      </c>
      <c r="B56856" t="s">
        <v>53662</v>
      </c>
    </row>
    <row r="56857" spans="1:2">
      <c r="A56857" s="1">
        <v>2080100690477</v>
      </c>
      <c r="B56857" t="s">
        <v>53663</v>
      </c>
    </row>
    <row r="56858" spans="1:2">
      <c r="A56858" s="1">
        <v>2080100690484</v>
      </c>
      <c r="B56858" t="s">
        <v>53664</v>
      </c>
    </row>
    <row r="56859" spans="1:2">
      <c r="A56859" s="1">
        <v>2080100690491</v>
      </c>
      <c r="B56859" t="s">
        <v>53665</v>
      </c>
    </row>
    <row r="56860" spans="1:2">
      <c r="A56860" s="1">
        <v>2080100690507</v>
      </c>
      <c r="B56860" t="s">
        <v>53666</v>
      </c>
    </row>
    <row r="56861" spans="1:2">
      <c r="A56861" s="1">
        <v>2080100690514</v>
      </c>
      <c r="B56861" t="s">
        <v>53667</v>
      </c>
    </row>
    <row r="56862" spans="1:2">
      <c r="A56862" s="1">
        <v>2080100690521</v>
      </c>
      <c r="B56862" t="s">
        <v>53668</v>
      </c>
    </row>
    <row r="56863" spans="1:2">
      <c r="A56863" s="1">
        <v>2080100690538</v>
      </c>
      <c r="B56863" t="s">
        <v>53669</v>
      </c>
    </row>
    <row r="56864" spans="1:2">
      <c r="A56864" s="1">
        <v>2080100690705</v>
      </c>
      <c r="B56864" t="s">
        <v>53670</v>
      </c>
    </row>
    <row r="56865" spans="1:2">
      <c r="A56865" s="1">
        <v>2080100691160</v>
      </c>
      <c r="B56865" t="s">
        <v>53671</v>
      </c>
    </row>
    <row r="56866" spans="1:2">
      <c r="A56866" s="1">
        <v>2080100691177</v>
      </c>
      <c r="B56866" t="s">
        <v>53672</v>
      </c>
    </row>
    <row r="56867" spans="1:2">
      <c r="A56867" s="1">
        <v>2080100691184</v>
      </c>
      <c r="B56867" t="s">
        <v>53673</v>
      </c>
    </row>
    <row r="56868" spans="1:2">
      <c r="A56868" s="1">
        <v>2080100691191</v>
      </c>
      <c r="B56868" t="s">
        <v>53674</v>
      </c>
    </row>
    <row r="56869" spans="1:2">
      <c r="A56869" s="1">
        <v>2080100691207</v>
      </c>
      <c r="B56869" t="s">
        <v>53675</v>
      </c>
    </row>
    <row r="56870" spans="1:2">
      <c r="A56870" s="1">
        <v>2080100691214</v>
      </c>
      <c r="B56870" t="s">
        <v>53676</v>
      </c>
    </row>
    <row r="56871" spans="1:2">
      <c r="A56871" s="1">
        <v>2080100691221</v>
      </c>
      <c r="B56871" t="s">
        <v>53677</v>
      </c>
    </row>
    <row r="56872" spans="1:2">
      <c r="A56872" s="1">
        <v>2080100691238</v>
      </c>
      <c r="B56872" t="s">
        <v>53678</v>
      </c>
    </row>
    <row r="56873" spans="1:2">
      <c r="A56873" s="1">
        <v>2080100691245</v>
      </c>
      <c r="B56873" t="s">
        <v>53679</v>
      </c>
    </row>
    <row r="56874" spans="1:2">
      <c r="A56874" s="1">
        <v>2080100691252</v>
      </c>
      <c r="B56874" t="s">
        <v>53680</v>
      </c>
    </row>
    <row r="56875" spans="1:2">
      <c r="A56875" s="1">
        <v>2080100691276</v>
      </c>
      <c r="B56875" t="s">
        <v>53681</v>
      </c>
    </row>
    <row r="56876" spans="1:2">
      <c r="A56876" s="1">
        <v>2080100691283</v>
      </c>
      <c r="B56876" t="s">
        <v>53682</v>
      </c>
    </row>
    <row r="56877" spans="1:2">
      <c r="A56877" s="1">
        <v>2080100691290</v>
      </c>
      <c r="B56877" t="s">
        <v>53683</v>
      </c>
    </row>
    <row r="56878" spans="1:2">
      <c r="A56878" s="1">
        <v>2080100691306</v>
      </c>
      <c r="B56878" t="s">
        <v>53684</v>
      </c>
    </row>
    <row r="56879" spans="1:2">
      <c r="A56879" s="1">
        <v>2080100692051</v>
      </c>
      <c r="B56879" t="s">
        <v>53685</v>
      </c>
    </row>
    <row r="56880" spans="1:2">
      <c r="A56880" s="1">
        <v>2080100692068</v>
      </c>
      <c r="B56880" t="s">
        <v>53686</v>
      </c>
    </row>
    <row r="56881" spans="1:2">
      <c r="A56881" s="1">
        <v>2080100692112</v>
      </c>
      <c r="B56881" t="s">
        <v>53687</v>
      </c>
    </row>
    <row r="56882" spans="1:2">
      <c r="A56882" s="1">
        <v>2080100692150</v>
      </c>
      <c r="B56882" t="s">
        <v>53688</v>
      </c>
    </row>
    <row r="56883" spans="1:2">
      <c r="A56883" s="1">
        <v>2080100692181</v>
      </c>
      <c r="B56883" t="s">
        <v>53689</v>
      </c>
    </row>
    <row r="56884" spans="1:2">
      <c r="A56884" s="1">
        <v>2080100692204</v>
      </c>
      <c r="B56884" t="s">
        <v>53690</v>
      </c>
    </row>
    <row r="56885" spans="1:2">
      <c r="A56885" s="1">
        <v>2080100692211</v>
      </c>
      <c r="B56885" t="s">
        <v>53691</v>
      </c>
    </row>
    <row r="56886" spans="1:2">
      <c r="A56886" s="1">
        <v>2080100692228</v>
      </c>
      <c r="B56886" t="s">
        <v>53692</v>
      </c>
    </row>
    <row r="56887" spans="1:2">
      <c r="A56887" s="1">
        <v>2080100692235</v>
      </c>
      <c r="B56887" t="s">
        <v>53693</v>
      </c>
    </row>
    <row r="56888" spans="1:2">
      <c r="A56888" s="1">
        <v>2080100692242</v>
      </c>
      <c r="B56888" t="s">
        <v>53694</v>
      </c>
    </row>
    <row r="56889" spans="1:2">
      <c r="A56889" s="1">
        <v>2080100692259</v>
      </c>
      <c r="B56889" t="s">
        <v>53695</v>
      </c>
    </row>
    <row r="56890" spans="1:2">
      <c r="A56890" s="1">
        <v>2080100692341</v>
      </c>
      <c r="B56890" t="s">
        <v>53696</v>
      </c>
    </row>
    <row r="56891" spans="1:2">
      <c r="A56891" s="1">
        <v>2080100692358</v>
      </c>
      <c r="B56891" t="s">
        <v>53697</v>
      </c>
    </row>
    <row r="56892" spans="1:2">
      <c r="A56892" s="1">
        <v>2080100692365</v>
      </c>
      <c r="B56892" t="s">
        <v>53698</v>
      </c>
    </row>
    <row r="56893" spans="1:2">
      <c r="A56893" s="1">
        <v>2080100692389</v>
      </c>
      <c r="B56893" t="s">
        <v>53699</v>
      </c>
    </row>
    <row r="56894" spans="1:2">
      <c r="A56894" s="1">
        <v>2080100692396</v>
      </c>
      <c r="B56894" t="s">
        <v>53700</v>
      </c>
    </row>
    <row r="56895" spans="1:2">
      <c r="A56895" s="1">
        <v>2080100692402</v>
      </c>
      <c r="B56895" t="s">
        <v>53701</v>
      </c>
    </row>
    <row r="56896" spans="1:2">
      <c r="A56896" s="1">
        <v>2080100692419</v>
      </c>
      <c r="B56896" t="s">
        <v>53702</v>
      </c>
    </row>
    <row r="56897" spans="1:2">
      <c r="A56897" s="1">
        <v>2080100692426</v>
      </c>
      <c r="B56897" t="s">
        <v>53703</v>
      </c>
    </row>
    <row r="56898" spans="1:2">
      <c r="A56898" s="1">
        <v>2080100692464</v>
      </c>
      <c r="B56898" t="s">
        <v>53704</v>
      </c>
    </row>
    <row r="56899" spans="1:2">
      <c r="A56899" s="1">
        <v>2080100692471</v>
      </c>
      <c r="B56899" t="s">
        <v>53705</v>
      </c>
    </row>
    <row r="56900" spans="1:2">
      <c r="A56900" s="1">
        <v>2080100692488</v>
      </c>
      <c r="B56900" t="s">
        <v>53706</v>
      </c>
    </row>
    <row r="56901" spans="1:2">
      <c r="A56901" s="1">
        <v>2080100692518</v>
      </c>
      <c r="B56901" t="s">
        <v>53707</v>
      </c>
    </row>
    <row r="56902" spans="1:2">
      <c r="A56902" s="1">
        <v>2080100692525</v>
      </c>
      <c r="B56902" t="s">
        <v>53708</v>
      </c>
    </row>
    <row r="56903" spans="1:2">
      <c r="A56903" s="1">
        <v>2080100692532</v>
      </c>
      <c r="B56903" t="s">
        <v>53709</v>
      </c>
    </row>
    <row r="56904" spans="1:2">
      <c r="A56904" s="1">
        <v>2080100692549</v>
      </c>
      <c r="B56904" t="s">
        <v>53710</v>
      </c>
    </row>
    <row r="56905" spans="1:2">
      <c r="A56905" s="1">
        <v>2080100692556</v>
      </c>
      <c r="B56905" t="s">
        <v>53711</v>
      </c>
    </row>
    <row r="56906" spans="1:2">
      <c r="A56906" s="1">
        <v>2080100692563</v>
      </c>
      <c r="B56906" t="s">
        <v>53712</v>
      </c>
    </row>
    <row r="56907" spans="1:2">
      <c r="A56907" s="1">
        <v>2080100692570</v>
      </c>
      <c r="B56907" t="s">
        <v>53713</v>
      </c>
    </row>
    <row r="56908" spans="1:2">
      <c r="A56908" s="1">
        <v>2080100692587</v>
      </c>
      <c r="B56908" t="s">
        <v>53714</v>
      </c>
    </row>
    <row r="56909" spans="1:2">
      <c r="A56909" s="1">
        <v>2080100692594</v>
      </c>
      <c r="B56909" t="s">
        <v>53715</v>
      </c>
    </row>
    <row r="56910" spans="1:2">
      <c r="A56910" s="1">
        <v>2080100692617</v>
      </c>
      <c r="B56910" t="s">
        <v>53716</v>
      </c>
    </row>
    <row r="56911" spans="1:2">
      <c r="A56911" s="1">
        <v>2080100692624</v>
      </c>
      <c r="B56911" t="s">
        <v>53717</v>
      </c>
    </row>
    <row r="56912" spans="1:2">
      <c r="A56912" s="1">
        <v>2080100692655</v>
      </c>
      <c r="B56912" t="s">
        <v>53718</v>
      </c>
    </row>
    <row r="56913" spans="1:2">
      <c r="A56913" s="1">
        <v>2080100692662</v>
      </c>
      <c r="B56913" t="s">
        <v>53719</v>
      </c>
    </row>
    <row r="56914" spans="1:2">
      <c r="A56914" s="1">
        <v>2080100692679</v>
      </c>
      <c r="B56914" t="s">
        <v>53720</v>
      </c>
    </row>
    <row r="56915" spans="1:2">
      <c r="A56915" s="1">
        <v>2080100692686</v>
      </c>
      <c r="B56915" t="s">
        <v>53721</v>
      </c>
    </row>
    <row r="56916" spans="1:2">
      <c r="A56916" s="1">
        <v>2080100692693</v>
      </c>
      <c r="B56916" t="s">
        <v>53722</v>
      </c>
    </row>
    <row r="56917" spans="1:2">
      <c r="A56917" s="1">
        <v>2080100692716</v>
      </c>
      <c r="B56917" t="s">
        <v>53723</v>
      </c>
    </row>
    <row r="56918" spans="1:2">
      <c r="A56918" s="1">
        <v>2080100692723</v>
      </c>
      <c r="B56918" t="s">
        <v>53724</v>
      </c>
    </row>
    <row r="56919" spans="1:2">
      <c r="A56919" s="1">
        <v>2080100692747</v>
      </c>
      <c r="B56919" t="s">
        <v>53725</v>
      </c>
    </row>
    <row r="56920" spans="1:2">
      <c r="A56920" s="1">
        <v>2080100692754</v>
      </c>
      <c r="B56920" t="s">
        <v>53726</v>
      </c>
    </row>
    <row r="56921" spans="1:2">
      <c r="A56921" s="1">
        <v>2080100692761</v>
      </c>
      <c r="B56921" t="s">
        <v>53727</v>
      </c>
    </row>
    <row r="56922" spans="1:2">
      <c r="A56922" s="1">
        <v>2080100692778</v>
      </c>
      <c r="B56922" t="s">
        <v>53728</v>
      </c>
    </row>
    <row r="56923" spans="1:2">
      <c r="A56923" s="1">
        <v>2080100692785</v>
      </c>
      <c r="B56923" t="s">
        <v>53729</v>
      </c>
    </row>
    <row r="56924" spans="1:2">
      <c r="A56924" s="1">
        <v>2080100692808</v>
      </c>
      <c r="B56924" t="s">
        <v>53730</v>
      </c>
    </row>
    <row r="56925" spans="1:2">
      <c r="A56925" s="1">
        <v>2080100692815</v>
      </c>
      <c r="B56925" t="s">
        <v>53731</v>
      </c>
    </row>
    <row r="56926" spans="1:2">
      <c r="A56926" s="1">
        <v>2080100692822</v>
      </c>
      <c r="B56926" t="s">
        <v>53732</v>
      </c>
    </row>
    <row r="56927" spans="1:2">
      <c r="A56927" s="1">
        <v>2080100692839</v>
      </c>
      <c r="B56927" t="s">
        <v>53733</v>
      </c>
    </row>
    <row r="56928" spans="1:2">
      <c r="A56928" s="1">
        <v>2080100692853</v>
      </c>
      <c r="B56928" t="s">
        <v>53734</v>
      </c>
    </row>
    <row r="56929" spans="1:2">
      <c r="A56929" s="1">
        <v>2080100692877</v>
      </c>
      <c r="B56929" t="s">
        <v>53735</v>
      </c>
    </row>
    <row r="56930" spans="1:2">
      <c r="A56930" s="1">
        <v>2080100692884</v>
      </c>
      <c r="B56930" t="s">
        <v>53736</v>
      </c>
    </row>
    <row r="56931" spans="1:2">
      <c r="A56931" s="1">
        <v>2080100692891</v>
      </c>
      <c r="B56931" t="s">
        <v>53737</v>
      </c>
    </row>
    <row r="56932" spans="1:2">
      <c r="A56932" s="1">
        <v>2080100692907</v>
      </c>
      <c r="B56932" t="s">
        <v>53738</v>
      </c>
    </row>
    <row r="56933" spans="1:2">
      <c r="A56933" s="1">
        <v>2080100692921</v>
      </c>
      <c r="B56933" t="s">
        <v>53739</v>
      </c>
    </row>
    <row r="56934" spans="1:2">
      <c r="A56934" s="1">
        <v>2080100692945</v>
      </c>
      <c r="B56934" t="s">
        <v>53740</v>
      </c>
    </row>
    <row r="56935" spans="1:2">
      <c r="A56935" s="1">
        <v>2080100692969</v>
      </c>
      <c r="B56935" t="s">
        <v>53741</v>
      </c>
    </row>
    <row r="56936" spans="1:2">
      <c r="A56936" s="1">
        <v>2080100692976</v>
      </c>
      <c r="B56936" t="s">
        <v>53742</v>
      </c>
    </row>
    <row r="56937" spans="1:2">
      <c r="A56937" s="1">
        <v>2080100693010</v>
      </c>
      <c r="B56937" t="s">
        <v>53743</v>
      </c>
    </row>
    <row r="56938" spans="1:2">
      <c r="A56938" s="1">
        <v>2080100693034</v>
      </c>
      <c r="B56938" t="s">
        <v>53744</v>
      </c>
    </row>
    <row r="56939" spans="1:2">
      <c r="A56939" s="1">
        <v>2080100693065</v>
      </c>
      <c r="B56939" t="s">
        <v>53745</v>
      </c>
    </row>
    <row r="56940" spans="1:2">
      <c r="A56940" s="1">
        <v>2080100693072</v>
      </c>
      <c r="B56940" t="s">
        <v>53746</v>
      </c>
    </row>
    <row r="56941" spans="1:2">
      <c r="A56941" s="1">
        <v>2080100693089</v>
      </c>
      <c r="B56941" t="s">
        <v>53747</v>
      </c>
    </row>
    <row r="56942" spans="1:2">
      <c r="A56942" s="1">
        <v>2080100693096</v>
      </c>
      <c r="B56942" t="s">
        <v>53748</v>
      </c>
    </row>
    <row r="56943" spans="1:2">
      <c r="A56943" s="1">
        <v>2080100693119</v>
      </c>
      <c r="B56943" t="s">
        <v>53749</v>
      </c>
    </row>
    <row r="56944" spans="1:2">
      <c r="A56944" s="1">
        <v>2080100693126</v>
      </c>
      <c r="B56944" t="s">
        <v>53750</v>
      </c>
    </row>
    <row r="56945" spans="1:2">
      <c r="A56945" s="1">
        <v>2080100693133</v>
      </c>
      <c r="B56945" t="s">
        <v>53751</v>
      </c>
    </row>
    <row r="56946" spans="1:2">
      <c r="A56946" s="1">
        <v>2080100693140</v>
      </c>
      <c r="B56946" t="s">
        <v>53752</v>
      </c>
    </row>
    <row r="56947" spans="1:2">
      <c r="A56947" s="1">
        <v>2080100693157</v>
      </c>
      <c r="B56947" t="s">
        <v>53753</v>
      </c>
    </row>
    <row r="56948" spans="1:2">
      <c r="A56948" s="1">
        <v>2080100693164</v>
      </c>
      <c r="B56948" t="s">
        <v>53754</v>
      </c>
    </row>
    <row r="56949" spans="1:2">
      <c r="A56949" s="1">
        <v>2080100693171</v>
      </c>
      <c r="B56949" t="s">
        <v>53755</v>
      </c>
    </row>
    <row r="56950" spans="1:2">
      <c r="A56950" s="1">
        <v>2080100693188</v>
      </c>
      <c r="B56950" t="s">
        <v>53756</v>
      </c>
    </row>
    <row r="56951" spans="1:2">
      <c r="A56951" s="1">
        <v>2080100693195</v>
      </c>
      <c r="B56951" t="s">
        <v>53757</v>
      </c>
    </row>
    <row r="56952" spans="1:2">
      <c r="A56952" s="1">
        <v>2080100693201</v>
      </c>
      <c r="B56952" t="s">
        <v>53758</v>
      </c>
    </row>
    <row r="56953" spans="1:2">
      <c r="A56953" s="1">
        <v>2080100693218</v>
      </c>
      <c r="B56953" t="s">
        <v>53759</v>
      </c>
    </row>
    <row r="56954" spans="1:2">
      <c r="A56954" s="1">
        <v>2080100693232</v>
      </c>
      <c r="B56954" t="s">
        <v>53760</v>
      </c>
    </row>
    <row r="56955" spans="1:2">
      <c r="A56955" s="1">
        <v>2080100693249</v>
      </c>
      <c r="B56955" t="s">
        <v>53761</v>
      </c>
    </row>
    <row r="56956" spans="1:2">
      <c r="A56956" s="1">
        <v>2080100693256</v>
      </c>
      <c r="B56956" t="s">
        <v>53762</v>
      </c>
    </row>
    <row r="56957" spans="1:2">
      <c r="A56957" s="1">
        <v>2080100693263</v>
      </c>
      <c r="B56957" t="s">
        <v>53763</v>
      </c>
    </row>
    <row r="56958" spans="1:2">
      <c r="A56958" s="1">
        <v>2080100693270</v>
      </c>
      <c r="B56958" t="s">
        <v>53764</v>
      </c>
    </row>
    <row r="56959" spans="1:2">
      <c r="A56959" s="1">
        <v>2080100693485</v>
      </c>
      <c r="B56959" t="s">
        <v>53765</v>
      </c>
    </row>
    <row r="56960" spans="1:2">
      <c r="A56960" s="1">
        <v>2080100693492</v>
      </c>
      <c r="B56960" t="s">
        <v>53766</v>
      </c>
    </row>
    <row r="56961" spans="1:2">
      <c r="A56961" s="1">
        <v>2080100693508</v>
      </c>
      <c r="B56961" t="s">
        <v>53767</v>
      </c>
    </row>
    <row r="56962" spans="1:2">
      <c r="A56962" s="1">
        <v>2080100693515</v>
      </c>
      <c r="B56962" t="s">
        <v>53768</v>
      </c>
    </row>
    <row r="56963" spans="1:2">
      <c r="A56963" s="1">
        <v>2080100693522</v>
      </c>
      <c r="B56963" t="s">
        <v>53769</v>
      </c>
    </row>
    <row r="56964" spans="1:2">
      <c r="A56964" s="1">
        <v>2080100693546</v>
      </c>
      <c r="B56964" t="s">
        <v>53770</v>
      </c>
    </row>
    <row r="56965" spans="1:2">
      <c r="A56965" s="1">
        <v>2080100693553</v>
      </c>
      <c r="B56965" t="s">
        <v>53771</v>
      </c>
    </row>
    <row r="56966" spans="1:2">
      <c r="A56966" s="1">
        <v>2080100693560</v>
      </c>
      <c r="B56966" t="s">
        <v>53772</v>
      </c>
    </row>
    <row r="56967" spans="1:2">
      <c r="A56967" s="1">
        <v>2080100693577</v>
      </c>
      <c r="B56967" t="s">
        <v>53773</v>
      </c>
    </row>
    <row r="56968" spans="1:2">
      <c r="A56968" s="1">
        <v>2080100693584</v>
      </c>
      <c r="B56968" t="s">
        <v>53774</v>
      </c>
    </row>
    <row r="56969" spans="1:2">
      <c r="A56969" s="1">
        <v>2080100693591</v>
      </c>
      <c r="B56969" t="s">
        <v>53775</v>
      </c>
    </row>
    <row r="56970" spans="1:2">
      <c r="A56970" s="1">
        <v>2080100693607</v>
      </c>
      <c r="B56970" t="s">
        <v>53776</v>
      </c>
    </row>
    <row r="56971" spans="1:2">
      <c r="A56971" s="1">
        <v>2080100693614</v>
      </c>
      <c r="B56971" t="s">
        <v>53777</v>
      </c>
    </row>
    <row r="56972" spans="1:2">
      <c r="A56972" s="1">
        <v>2080100693621</v>
      </c>
      <c r="B56972" t="s">
        <v>53778</v>
      </c>
    </row>
    <row r="56973" spans="1:2">
      <c r="A56973" s="1">
        <v>2080100693638</v>
      </c>
      <c r="B56973" t="s">
        <v>53779</v>
      </c>
    </row>
    <row r="56974" spans="1:2">
      <c r="A56974" s="1">
        <v>2080100693645</v>
      </c>
      <c r="B56974" t="s">
        <v>53780</v>
      </c>
    </row>
    <row r="56975" spans="1:2">
      <c r="A56975" s="1">
        <v>2080100693652</v>
      </c>
      <c r="B56975" t="s">
        <v>53781</v>
      </c>
    </row>
    <row r="56976" spans="1:2">
      <c r="A56976" s="1">
        <v>2080100693669</v>
      </c>
      <c r="B56976" t="s">
        <v>53782</v>
      </c>
    </row>
    <row r="56977" spans="1:2">
      <c r="A56977" s="1">
        <v>2080100693676</v>
      </c>
      <c r="B56977" t="s">
        <v>53783</v>
      </c>
    </row>
    <row r="56978" spans="1:2">
      <c r="A56978" s="1">
        <v>2080100693683</v>
      </c>
      <c r="B56978" t="s">
        <v>53784</v>
      </c>
    </row>
    <row r="56979" spans="1:2">
      <c r="A56979" s="1">
        <v>2080100693690</v>
      </c>
      <c r="B56979" t="s">
        <v>53785</v>
      </c>
    </row>
    <row r="56980" spans="1:2">
      <c r="A56980" s="1">
        <v>2080100693706</v>
      </c>
      <c r="B56980" t="s">
        <v>53786</v>
      </c>
    </row>
    <row r="56981" spans="1:2">
      <c r="A56981" s="1">
        <v>2080100693713</v>
      </c>
      <c r="B56981" t="s">
        <v>53787</v>
      </c>
    </row>
    <row r="56982" spans="1:2">
      <c r="A56982" s="1">
        <v>2080100693720</v>
      </c>
      <c r="B56982" t="s">
        <v>53788</v>
      </c>
    </row>
    <row r="56983" spans="1:2">
      <c r="A56983" s="1">
        <v>2080100693737</v>
      </c>
      <c r="B56983" t="s">
        <v>53789</v>
      </c>
    </row>
    <row r="56984" spans="1:2">
      <c r="A56984" s="1">
        <v>2080100693744</v>
      </c>
      <c r="B56984" t="s">
        <v>53790</v>
      </c>
    </row>
    <row r="56985" spans="1:2">
      <c r="A56985" s="1">
        <v>2080100693751</v>
      </c>
      <c r="B56985" t="s">
        <v>53791</v>
      </c>
    </row>
    <row r="56986" spans="1:2">
      <c r="A56986" s="1">
        <v>2080100693768</v>
      </c>
      <c r="B56986" t="s">
        <v>53792</v>
      </c>
    </row>
    <row r="56987" spans="1:2">
      <c r="A56987" s="1">
        <v>2080100693775</v>
      </c>
      <c r="B56987" t="s">
        <v>53793</v>
      </c>
    </row>
    <row r="56988" spans="1:2">
      <c r="A56988" s="1">
        <v>2080100693782</v>
      </c>
      <c r="B56988" t="s">
        <v>53794</v>
      </c>
    </row>
    <row r="56989" spans="1:2">
      <c r="A56989" s="1">
        <v>2080100693799</v>
      </c>
      <c r="B56989" t="s">
        <v>53795</v>
      </c>
    </row>
    <row r="56990" spans="1:2">
      <c r="A56990" s="1">
        <v>2080100693805</v>
      </c>
      <c r="B56990" t="s">
        <v>53796</v>
      </c>
    </row>
    <row r="56991" spans="1:2">
      <c r="A56991" s="1">
        <v>2080100693812</v>
      </c>
      <c r="B56991" t="s">
        <v>53797</v>
      </c>
    </row>
    <row r="56992" spans="1:2">
      <c r="A56992" s="1">
        <v>2080100693829</v>
      </c>
      <c r="B56992" t="s">
        <v>53798</v>
      </c>
    </row>
    <row r="56993" spans="1:2">
      <c r="A56993" s="1">
        <v>2080100693836</v>
      </c>
      <c r="B56993" t="s">
        <v>53799</v>
      </c>
    </row>
    <row r="56994" spans="1:2">
      <c r="A56994" s="1">
        <v>2080100693850</v>
      </c>
      <c r="B56994" t="s">
        <v>53800</v>
      </c>
    </row>
    <row r="56995" spans="1:2">
      <c r="A56995" s="1">
        <v>2080100693867</v>
      </c>
      <c r="B56995" t="s">
        <v>53801</v>
      </c>
    </row>
    <row r="56996" spans="1:2">
      <c r="A56996" s="1">
        <v>2080100693874</v>
      </c>
      <c r="B56996" t="s">
        <v>53802</v>
      </c>
    </row>
    <row r="56997" spans="1:2">
      <c r="A56997" s="1">
        <v>2080100693881</v>
      </c>
      <c r="B56997" t="s">
        <v>53803</v>
      </c>
    </row>
    <row r="56998" spans="1:2">
      <c r="A56998" s="1">
        <v>2080100693898</v>
      </c>
      <c r="B56998" t="s">
        <v>53804</v>
      </c>
    </row>
    <row r="56999" spans="1:2">
      <c r="A56999" s="1">
        <v>2080100693904</v>
      </c>
      <c r="B56999" t="s">
        <v>53805</v>
      </c>
    </row>
    <row r="57000" spans="1:2">
      <c r="A57000" s="1">
        <v>2080100693911</v>
      </c>
      <c r="B57000" t="s">
        <v>53806</v>
      </c>
    </row>
    <row r="57001" spans="1:2">
      <c r="A57001" s="1">
        <v>2080100693928</v>
      </c>
      <c r="B57001" t="s">
        <v>53807</v>
      </c>
    </row>
    <row r="57002" spans="1:2">
      <c r="A57002" s="1">
        <v>2080100693935</v>
      </c>
      <c r="B57002" t="s">
        <v>53808</v>
      </c>
    </row>
    <row r="57003" spans="1:2">
      <c r="A57003" s="1">
        <v>2080100693942</v>
      </c>
      <c r="B57003" t="s">
        <v>53809</v>
      </c>
    </row>
    <row r="57004" spans="1:2">
      <c r="A57004" s="1">
        <v>2080100693959</v>
      </c>
      <c r="B57004" t="s">
        <v>53810</v>
      </c>
    </row>
    <row r="57005" spans="1:2">
      <c r="A57005" s="1">
        <v>2080100693966</v>
      </c>
      <c r="B57005" t="s">
        <v>53811</v>
      </c>
    </row>
    <row r="57006" spans="1:2">
      <c r="A57006" s="1">
        <v>2080100693997</v>
      </c>
      <c r="B57006" t="s">
        <v>53812</v>
      </c>
    </row>
    <row r="57007" spans="1:2">
      <c r="A57007" s="1">
        <v>2080100694000</v>
      </c>
      <c r="B57007" t="s">
        <v>53813</v>
      </c>
    </row>
    <row r="57008" spans="1:2">
      <c r="A57008" s="1">
        <v>2080100694017</v>
      </c>
      <c r="B57008" t="s">
        <v>53814</v>
      </c>
    </row>
    <row r="57009" spans="1:2">
      <c r="A57009" s="1">
        <v>2080100694024</v>
      </c>
      <c r="B57009" t="s">
        <v>53815</v>
      </c>
    </row>
    <row r="57010" spans="1:2">
      <c r="A57010" s="1">
        <v>2080100694048</v>
      </c>
      <c r="B57010" t="s">
        <v>53816</v>
      </c>
    </row>
    <row r="57011" spans="1:2">
      <c r="A57011" s="1">
        <v>2080100694062</v>
      </c>
      <c r="B57011" t="s">
        <v>53817</v>
      </c>
    </row>
    <row r="57012" spans="1:2">
      <c r="A57012" s="1">
        <v>2080100694079</v>
      </c>
      <c r="B57012" t="s">
        <v>53818</v>
      </c>
    </row>
    <row r="57013" spans="1:2">
      <c r="A57013" s="1">
        <v>2080100694086</v>
      </c>
      <c r="B57013" t="s">
        <v>53819</v>
      </c>
    </row>
    <row r="57014" spans="1:2">
      <c r="A57014" s="1">
        <v>2080100694093</v>
      </c>
      <c r="B57014" t="s">
        <v>53820</v>
      </c>
    </row>
    <row r="57015" spans="1:2">
      <c r="A57015" s="1">
        <v>2080100694109</v>
      </c>
      <c r="B57015" t="s">
        <v>53821</v>
      </c>
    </row>
    <row r="57016" spans="1:2">
      <c r="A57016" s="1">
        <v>2080100694116</v>
      </c>
      <c r="B57016" t="s">
        <v>53822</v>
      </c>
    </row>
    <row r="57017" spans="1:2">
      <c r="A57017" s="1">
        <v>2080100694123</v>
      </c>
      <c r="B57017" t="s">
        <v>53823</v>
      </c>
    </row>
    <row r="57018" spans="1:2">
      <c r="A57018" s="1">
        <v>2080100694130</v>
      </c>
      <c r="B57018" t="s">
        <v>53824</v>
      </c>
    </row>
    <row r="57019" spans="1:2">
      <c r="A57019" s="1">
        <v>2080100694147</v>
      </c>
      <c r="B57019" t="s">
        <v>53825</v>
      </c>
    </row>
    <row r="57020" spans="1:2">
      <c r="A57020" s="1">
        <v>2080100694161</v>
      </c>
      <c r="B57020" t="s">
        <v>53826</v>
      </c>
    </row>
    <row r="57021" spans="1:2">
      <c r="A57021" s="1">
        <v>2080100694192</v>
      </c>
      <c r="B57021" t="s">
        <v>53827</v>
      </c>
    </row>
    <row r="57022" spans="1:2">
      <c r="A57022" s="1">
        <v>2080100694260</v>
      </c>
      <c r="B57022" t="s">
        <v>53828</v>
      </c>
    </row>
    <row r="57023" spans="1:2">
      <c r="A57023" s="1">
        <v>2080100694277</v>
      </c>
      <c r="B57023" t="s">
        <v>53829</v>
      </c>
    </row>
    <row r="57024" spans="1:2">
      <c r="A57024" s="1">
        <v>2080100694284</v>
      </c>
      <c r="B57024" t="s">
        <v>53830</v>
      </c>
    </row>
    <row r="57025" spans="1:2">
      <c r="A57025" s="1">
        <v>2080100694291</v>
      </c>
      <c r="B57025" t="s">
        <v>53831</v>
      </c>
    </row>
    <row r="57026" spans="1:2">
      <c r="A57026" s="1">
        <v>2080100694307</v>
      </c>
      <c r="B57026" t="s">
        <v>53832</v>
      </c>
    </row>
    <row r="57027" spans="1:2">
      <c r="A57027" s="1">
        <v>2080100694314</v>
      </c>
      <c r="B57027" t="s">
        <v>53833</v>
      </c>
    </row>
    <row r="57028" spans="1:2">
      <c r="A57028" s="1">
        <v>2080100694338</v>
      </c>
      <c r="B57028" t="s">
        <v>53834</v>
      </c>
    </row>
    <row r="57029" spans="1:2">
      <c r="A57029" s="1">
        <v>2080100694390</v>
      </c>
      <c r="B57029" t="s">
        <v>53835</v>
      </c>
    </row>
    <row r="57030" spans="1:2">
      <c r="A57030" s="1">
        <v>2080100694406</v>
      </c>
      <c r="B57030" t="s">
        <v>53836</v>
      </c>
    </row>
    <row r="57031" spans="1:2">
      <c r="A57031" s="1">
        <v>2080100694413</v>
      </c>
      <c r="B57031" t="s">
        <v>53837</v>
      </c>
    </row>
    <row r="57032" spans="1:2">
      <c r="A57032" s="1">
        <v>2080100694420</v>
      </c>
      <c r="B57032" t="s">
        <v>53838</v>
      </c>
    </row>
    <row r="57033" spans="1:2">
      <c r="A57033" s="1">
        <v>2080100694437</v>
      </c>
      <c r="B57033" t="s">
        <v>53839</v>
      </c>
    </row>
    <row r="57034" spans="1:2">
      <c r="A57034" s="1">
        <v>2080100694444</v>
      </c>
      <c r="B57034" t="s">
        <v>53840</v>
      </c>
    </row>
    <row r="57035" spans="1:2">
      <c r="A57035" s="1">
        <v>2080100694451</v>
      </c>
      <c r="B57035" t="s">
        <v>53841</v>
      </c>
    </row>
    <row r="57036" spans="1:2">
      <c r="A57036" s="1">
        <v>2080100694468</v>
      </c>
      <c r="B57036" t="s">
        <v>53842</v>
      </c>
    </row>
    <row r="57037" spans="1:2">
      <c r="A57037" s="1">
        <v>2080100694482</v>
      </c>
      <c r="B57037" t="s">
        <v>53843</v>
      </c>
    </row>
    <row r="57038" spans="1:2">
      <c r="A57038" s="1">
        <v>2080100694499</v>
      </c>
      <c r="B57038" t="s">
        <v>53844</v>
      </c>
    </row>
    <row r="57039" spans="1:2">
      <c r="A57039" s="1">
        <v>2080100694505</v>
      </c>
      <c r="B57039" t="s">
        <v>53845</v>
      </c>
    </row>
    <row r="57040" spans="1:2">
      <c r="A57040" s="1">
        <v>2080100694512</v>
      </c>
      <c r="B57040" t="s">
        <v>53846</v>
      </c>
    </row>
    <row r="57041" spans="1:2">
      <c r="A57041" s="1">
        <v>2080100694529</v>
      </c>
      <c r="B57041" t="s">
        <v>53847</v>
      </c>
    </row>
    <row r="57042" spans="1:2">
      <c r="A57042" s="1">
        <v>2080100694536</v>
      </c>
      <c r="B57042" t="s">
        <v>53848</v>
      </c>
    </row>
    <row r="57043" spans="1:2">
      <c r="A57043" s="1">
        <v>2080100694550</v>
      </c>
      <c r="B57043" t="s">
        <v>53849</v>
      </c>
    </row>
    <row r="57044" spans="1:2">
      <c r="A57044" s="1">
        <v>2080100694567</v>
      </c>
      <c r="B57044" t="s">
        <v>53850</v>
      </c>
    </row>
    <row r="57045" spans="1:2">
      <c r="A57045" s="1">
        <v>2080100694574</v>
      </c>
      <c r="B57045" t="s">
        <v>53851</v>
      </c>
    </row>
    <row r="57046" spans="1:2">
      <c r="A57046" s="1">
        <v>2080100694581</v>
      </c>
      <c r="B57046" t="s">
        <v>53852</v>
      </c>
    </row>
    <row r="57047" spans="1:2">
      <c r="A57047" s="1">
        <v>2080100694598</v>
      </c>
      <c r="B57047" t="s">
        <v>53853</v>
      </c>
    </row>
    <row r="57048" spans="1:2">
      <c r="A57048" s="1">
        <v>2080100694604</v>
      </c>
      <c r="B57048" t="s">
        <v>53854</v>
      </c>
    </row>
    <row r="57049" spans="1:2">
      <c r="A57049" s="1">
        <v>2080100694611</v>
      </c>
      <c r="B57049" t="s">
        <v>53855</v>
      </c>
    </row>
    <row r="57050" spans="1:2">
      <c r="A57050" s="1">
        <v>2080100694628</v>
      </c>
      <c r="B57050" t="s">
        <v>53856</v>
      </c>
    </row>
    <row r="57051" spans="1:2">
      <c r="A57051" s="1">
        <v>2080100694635</v>
      </c>
      <c r="B57051" t="s">
        <v>53857</v>
      </c>
    </row>
    <row r="57052" spans="1:2">
      <c r="A57052" s="1">
        <v>2080100694642</v>
      </c>
      <c r="B57052" t="s">
        <v>53858</v>
      </c>
    </row>
    <row r="57053" spans="1:2">
      <c r="A57053" s="1">
        <v>2080100694659</v>
      </c>
      <c r="B57053" t="s">
        <v>53859</v>
      </c>
    </row>
    <row r="57054" spans="1:2">
      <c r="A57054" s="1">
        <v>2080100694666</v>
      </c>
      <c r="B57054" t="s">
        <v>53860</v>
      </c>
    </row>
    <row r="57055" spans="1:2">
      <c r="A57055" s="1">
        <v>2080100694673</v>
      </c>
      <c r="B57055" t="s">
        <v>53861</v>
      </c>
    </row>
    <row r="57056" spans="1:2">
      <c r="A57056" s="1">
        <v>2080100694697</v>
      </c>
      <c r="B57056" t="s">
        <v>53862</v>
      </c>
    </row>
    <row r="57057" spans="1:2">
      <c r="A57057" s="1">
        <v>2080100694703</v>
      </c>
      <c r="B57057" t="s">
        <v>53863</v>
      </c>
    </row>
    <row r="57058" spans="1:2">
      <c r="A57058" s="1">
        <v>2080100694710</v>
      </c>
      <c r="B57058" t="s">
        <v>53864</v>
      </c>
    </row>
    <row r="57059" spans="1:2">
      <c r="A57059" s="1">
        <v>2080100694727</v>
      </c>
      <c r="B57059" t="s">
        <v>53865</v>
      </c>
    </row>
    <row r="57060" spans="1:2">
      <c r="A57060" s="1">
        <v>2080100694734</v>
      </c>
      <c r="B57060" t="s">
        <v>53866</v>
      </c>
    </row>
    <row r="57061" spans="1:2">
      <c r="A57061" s="1">
        <v>2080100694741</v>
      </c>
      <c r="B57061" t="s">
        <v>53867</v>
      </c>
    </row>
    <row r="57062" spans="1:2">
      <c r="A57062" s="1">
        <v>2080100694758</v>
      </c>
      <c r="B57062" t="s">
        <v>53868</v>
      </c>
    </row>
    <row r="57063" spans="1:2">
      <c r="A57063" s="1">
        <v>2080100694765</v>
      </c>
      <c r="B57063" t="s">
        <v>53869</v>
      </c>
    </row>
    <row r="57064" spans="1:2">
      <c r="A57064" s="1">
        <v>2080100694772</v>
      </c>
      <c r="B57064" t="s">
        <v>53870</v>
      </c>
    </row>
    <row r="57065" spans="1:2">
      <c r="A57065" s="1">
        <v>2080100694789</v>
      </c>
      <c r="B57065" t="s">
        <v>53871</v>
      </c>
    </row>
    <row r="57066" spans="1:2">
      <c r="A57066" s="1">
        <v>2080100694796</v>
      </c>
      <c r="B57066" t="s">
        <v>53872</v>
      </c>
    </row>
    <row r="57067" spans="1:2">
      <c r="A57067" s="1">
        <v>2080100694802</v>
      </c>
      <c r="B57067" t="s">
        <v>53873</v>
      </c>
    </row>
    <row r="57068" spans="1:2">
      <c r="A57068" s="1">
        <v>2080100694819</v>
      </c>
      <c r="B57068" t="s">
        <v>53874</v>
      </c>
    </row>
    <row r="57069" spans="1:2">
      <c r="A57069" s="1">
        <v>2080100694826</v>
      </c>
      <c r="B57069" t="s">
        <v>53875</v>
      </c>
    </row>
    <row r="57070" spans="1:2">
      <c r="A57070" s="1">
        <v>2080100694833</v>
      </c>
      <c r="B57070" t="s">
        <v>53876</v>
      </c>
    </row>
    <row r="57071" spans="1:2">
      <c r="A57071" s="1">
        <v>2080100694840</v>
      </c>
      <c r="B57071" t="s">
        <v>53877</v>
      </c>
    </row>
    <row r="57072" spans="1:2">
      <c r="A57072" s="1">
        <v>2080100694857</v>
      </c>
      <c r="B57072" t="s">
        <v>53877</v>
      </c>
    </row>
    <row r="57073" spans="1:2">
      <c r="A57073" s="1">
        <v>2080100694864</v>
      </c>
      <c r="B57073" t="s">
        <v>53878</v>
      </c>
    </row>
    <row r="57074" spans="1:2">
      <c r="A57074" s="1">
        <v>2080100694871</v>
      </c>
      <c r="B57074" t="s">
        <v>53879</v>
      </c>
    </row>
    <row r="57075" spans="1:2">
      <c r="A57075" s="1">
        <v>2080100694888</v>
      </c>
      <c r="B57075" t="s">
        <v>53880</v>
      </c>
    </row>
    <row r="57076" spans="1:2">
      <c r="A57076" s="1">
        <v>2080100694895</v>
      </c>
      <c r="B57076" t="s">
        <v>53881</v>
      </c>
    </row>
    <row r="57077" spans="1:2">
      <c r="A57077" s="1">
        <v>2080100694918</v>
      </c>
      <c r="B57077" t="s">
        <v>53882</v>
      </c>
    </row>
    <row r="57078" spans="1:2">
      <c r="A57078" s="1">
        <v>2080100694925</v>
      </c>
      <c r="B57078" t="s">
        <v>53883</v>
      </c>
    </row>
    <row r="57079" spans="1:2">
      <c r="A57079" s="1">
        <v>2080100694932</v>
      </c>
      <c r="B57079" t="s">
        <v>53884</v>
      </c>
    </row>
    <row r="57080" spans="1:2">
      <c r="A57080" s="1">
        <v>2080100694949</v>
      </c>
      <c r="B57080" t="s">
        <v>53885</v>
      </c>
    </row>
    <row r="57081" spans="1:2">
      <c r="A57081" s="1">
        <v>2080100694956</v>
      </c>
      <c r="B57081" t="s">
        <v>53886</v>
      </c>
    </row>
    <row r="57082" spans="1:2">
      <c r="A57082" s="1">
        <v>2080100694963</v>
      </c>
      <c r="B57082" t="s">
        <v>53887</v>
      </c>
    </row>
    <row r="57083" spans="1:2">
      <c r="A57083" s="1">
        <v>2080100694970</v>
      </c>
      <c r="B57083" t="s">
        <v>53888</v>
      </c>
    </row>
    <row r="57084" spans="1:2">
      <c r="A57084" s="1">
        <v>2080100694987</v>
      </c>
      <c r="B57084" t="s">
        <v>53889</v>
      </c>
    </row>
    <row r="57085" spans="1:2">
      <c r="A57085" s="1">
        <v>2080100694994</v>
      </c>
      <c r="B57085" t="s">
        <v>53890</v>
      </c>
    </row>
    <row r="57086" spans="1:2">
      <c r="A57086" s="1">
        <v>2080100695007</v>
      </c>
      <c r="B57086" t="s">
        <v>53891</v>
      </c>
    </row>
    <row r="57087" spans="1:2">
      <c r="A57087" s="1">
        <v>2080100695014</v>
      </c>
      <c r="B57087" t="s">
        <v>53892</v>
      </c>
    </row>
    <row r="57088" spans="1:2">
      <c r="A57088" s="1">
        <v>2080100695021</v>
      </c>
      <c r="B57088" t="s">
        <v>53893</v>
      </c>
    </row>
    <row r="57089" spans="1:2">
      <c r="A57089" s="1">
        <v>2080100695038</v>
      </c>
      <c r="B57089" t="s">
        <v>53894</v>
      </c>
    </row>
    <row r="57090" spans="1:2">
      <c r="A57090" s="1">
        <v>2080100695045</v>
      </c>
      <c r="B57090" t="s">
        <v>53895</v>
      </c>
    </row>
    <row r="57091" spans="1:2">
      <c r="A57091" s="1">
        <v>2080100695052</v>
      </c>
      <c r="B57091" t="s">
        <v>53896</v>
      </c>
    </row>
    <row r="57092" spans="1:2">
      <c r="A57092" s="1">
        <v>2080100695090</v>
      </c>
      <c r="B57092" t="s">
        <v>53897</v>
      </c>
    </row>
    <row r="57093" spans="1:2">
      <c r="A57093" s="1">
        <v>2080100695106</v>
      </c>
      <c r="B57093" t="s">
        <v>53898</v>
      </c>
    </row>
    <row r="57094" spans="1:2">
      <c r="A57094" s="1">
        <v>2080100695113</v>
      </c>
      <c r="B57094" t="s">
        <v>53899</v>
      </c>
    </row>
    <row r="57095" spans="1:2">
      <c r="A57095" s="1">
        <v>2080100695137</v>
      </c>
      <c r="B57095" t="s">
        <v>53900</v>
      </c>
    </row>
    <row r="57096" spans="1:2">
      <c r="A57096" s="1">
        <v>2080100695168</v>
      </c>
      <c r="B57096" t="s">
        <v>53901</v>
      </c>
    </row>
    <row r="57097" spans="1:2">
      <c r="A57097" s="1">
        <v>2080100695205</v>
      </c>
      <c r="B57097" t="s">
        <v>53902</v>
      </c>
    </row>
    <row r="57098" spans="1:2">
      <c r="A57098" s="1">
        <v>2080100695250</v>
      </c>
      <c r="B57098" t="s">
        <v>53903</v>
      </c>
    </row>
    <row r="57099" spans="1:2">
      <c r="A57099" s="1">
        <v>2080100695267</v>
      </c>
      <c r="B57099" t="s">
        <v>53904</v>
      </c>
    </row>
    <row r="57100" spans="1:2">
      <c r="A57100" s="1">
        <v>2080100695274</v>
      </c>
      <c r="B57100" t="s">
        <v>53905</v>
      </c>
    </row>
    <row r="57101" spans="1:2">
      <c r="A57101" s="1">
        <v>2080100695281</v>
      </c>
      <c r="B57101" t="s">
        <v>53906</v>
      </c>
    </row>
    <row r="57102" spans="1:2">
      <c r="A57102" s="1">
        <v>2080100695298</v>
      </c>
      <c r="B57102" t="s">
        <v>53907</v>
      </c>
    </row>
    <row r="57103" spans="1:2">
      <c r="A57103" s="1">
        <v>2080100695328</v>
      </c>
      <c r="B57103" t="s">
        <v>53908</v>
      </c>
    </row>
    <row r="57104" spans="1:2">
      <c r="A57104" s="1">
        <v>2080100695342</v>
      </c>
      <c r="B57104" t="s">
        <v>53909</v>
      </c>
    </row>
    <row r="57105" spans="1:2">
      <c r="A57105" s="1">
        <v>2080100695472</v>
      </c>
      <c r="B57105" t="s">
        <v>53910</v>
      </c>
    </row>
    <row r="57106" spans="1:2">
      <c r="A57106" s="1">
        <v>2080100695489</v>
      </c>
      <c r="B57106" t="s">
        <v>53911</v>
      </c>
    </row>
    <row r="57107" spans="1:2">
      <c r="A57107" s="1">
        <v>2080100696325</v>
      </c>
      <c r="B57107" t="s">
        <v>53912</v>
      </c>
    </row>
    <row r="57108" spans="1:2">
      <c r="A57108" s="1">
        <v>2080100696356</v>
      </c>
      <c r="B57108" t="s">
        <v>53913</v>
      </c>
    </row>
    <row r="57109" spans="1:2">
      <c r="A57109" s="1">
        <v>2080100696370</v>
      </c>
      <c r="B57109" t="s">
        <v>53914</v>
      </c>
    </row>
    <row r="57110" spans="1:2">
      <c r="A57110" s="1">
        <v>2080100696394</v>
      </c>
      <c r="B57110" t="s">
        <v>53915</v>
      </c>
    </row>
    <row r="57111" spans="1:2">
      <c r="A57111" s="1">
        <v>2080100696400</v>
      </c>
      <c r="B57111" t="s">
        <v>53916</v>
      </c>
    </row>
    <row r="57112" spans="1:2">
      <c r="A57112" s="1">
        <v>2080100696417</v>
      </c>
      <c r="B57112" t="s">
        <v>53917</v>
      </c>
    </row>
    <row r="57113" spans="1:2">
      <c r="A57113" s="1">
        <v>2080100696424</v>
      </c>
      <c r="B57113" t="s">
        <v>53918</v>
      </c>
    </row>
    <row r="57114" spans="1:2">
      <c r="A57114" s="1">
        <v>2080100696431</v>
      </c>
      <c r="B57114" t="s">
        <v>53919</v>
      </c>
    </row>
    <row r="57115" spans="1:2">
      <c r="A57115" s="1">
        <v>2080100696448</v>
      </c>
      <c r="B57115" t="s">
        <v>53920</v>
      </c>
    </row>
    <row r="57116" spans="1:2">
      <c r="A57116" s="1">
        <v>2080100696455</v>
      </c>
      <c r="B57116" t="s">
        <v>53921</v>
      </c>
    </row>
    <row r="57117" spans="1:2">
      <c r="A57117" s="1">
        <v>2080100696509</v>
      </c>
      <c r="B57117" t="s">
        <v>53922</v>
      </c>
    </row>
    <row r="57118" spans="1:2">
      <c r="A57118" s="1">
        <v>2080100696523</v>
      </c>
      <c r="B57118" t="s">
        <v>53923</v>
      </c>
    </row>
    <row r="57119" spans="1:2">
      <c r="A57119" s="1">
        <v>2080100696554</v>
      </c>
      <c r="B57119" t="s">
        <v>53924</v>
      </c>
    </row>
    <row r="57120" spans="1:2">
      <c r="A57120" s="1">
        <v>2080100696561</v>
      </c>
      <c r="B57120" t="s">
        <v>53925</v>
      </c>
    </row>
    <row r="57121" spans="1:2">
      <c r="A57121" s="1">
        <v>2080100696585</v>
      </c>
      <c r="B57121" t="s">
        <v>53926</v>
      </c>
    </row>
    <row r="57122" spans="1:2">
      <c r="A57122" s="1">
        <v>2080100696592</v>
      </c>
      <c r="B57122" t="s">
        <v>53927</v>
      </c>
    </row>
    <row r="57123" spans="1:2">
      <c r="A57123" s="1">
        <v>2080100696608</v>
      </c>
      <c r="B57123" t="s">
        <v>53928</v>
      </c>
    </row>
    <row r="57124" spans="1:2">
      <c r="A57124" s="1">
        <v>2080100696615</v>
      </c>
      <c r="B57124" t="s">
        <v>53929</v>
      </c>
    </row>
    <row r="57125" spans="1:2">
      <c r="A57125" s="1">
        <v>2080100696622</v>
      </c>
      <c r="B57125" t="s">
        <v>53930</v>
      </c>
    </row>
    <row r="57126" spans="1:2">
      <c r="A57126" s="1">
        <v>2080100696639</v>
      </c>
      <c r="B57126" t="s">
        <v>53931</v>
      </c>
    </row>
    <row r="57127" spans="1:2">
      <c r="A57127" s="1">
        <v>2080100696646</v>
      </c>
      <c r="B57127" t="s">
        <v>53932</v>
      </c>
    </row>
    <row r="57128" spans="1:2">
      <c r="A57128" s="1">
        <v>2080100696653</v>
      </c>
      <c r="B57128" t="s">
        <v>53933</v>
      </c>
    </row>
    <row r="57129" spans="1:2">
      <c r="A57129" s="1">
        <v>2080100696660</v>
      </c>
      <c r="B57129" t="s">
        <v>53934</v>
      </c>
    </row>
    <row r="57130" spans="1:2">
      <c r="A57130" s="1">
        <v>2080100696677</v>
      </c>
      <c r="B57130" t="s">
        <v>53935</v>
      </c>
    </row>
    <row r="57131" spans="1:2">
      <c r="A57131" s="1">
        <v>2080100696684</v>
      </c>
      <c r="B57131" t="s">
        <v>53936</v>
      </c>
    </row>
    <row r="57132" spans="1:2">
      <c r="A57132" s="1">
        <v>2080100696691</v>
      </c>
      <c r="B57132" t="s">
        <v>53937</v>
      </c>
    </row>
    <row r="57133" spans="1:2">
      <c r="A57133" s="1">
        <v>2080100696707</v>
      </c>
      <c r="B57133" t="s">
        <v>53938</v>
      </c>
    </row>
    <row r="57134" spans="1:2">
      <c r="A57134" s="1">
        <v>2080100696714</v>
      </c>
      <c r="B57134" t="s">
        <v>53939</v>
      </c>
    </row>
    <row r="57135" spans="1:2">
      <c r="A57135" s="1">
        <v>2080100696721</v>
      </c>
      <c r="B57135" t="s">
        <v>53940</v>
      </c>
    </row>
    <row r="57136" spans="1:2">
      <c r="A57136" s="1">
        <v>2080100696738</v>
      </c>
      <c r="B57136" t="s">
        <v>53941</v>
      </c>
    </row>
    <row r="57137" spans="1:2">
      <c r="A57137" s="1">
        <v>2080100696813</v>
      </c>
      <c r="B57137" t="s">
        <v>53942</v>
      </c>
    </row>
    <row r="57138" spans="1:2">
      <c r="A57138" s="1">
        <v>2080100696844</v>
      </c>
      <c r="B57138" t="s">
        <v>53943</v>
      </c>
    </row>
    <row r="57139" spans="1:2">
      <c r="A57139" s="1">
        <v>2080100697339</v>
      </c>
      <c r="B57139" t="s">
        <v>53944</v>
      </c>
    </row>
    <row r="57140" spans="1:2">
      <c r="A57140" s="1">
        <v>2080100697384</v>
      </c>
      <c r="B57140" t="s">
        <v>53945</v>
      </c>
    </row>
    <row r="57141" spans="1:2">
      <c r="A57141" s="1">
        <v>2080100697391</v>
      </c>
      <c r="B57141" t="s">
        <v>53946</v>
      </c>
    </row>
    <row r="57142" spans="1:2">
      <c r="A57142" s="1">
        <v>2080100697407</v>
      </c>
      <c r="B57142" t="s">
        <v>53947</v>
      </c>
    </row>
    <row r="57143" spans="1:2">
      <c r="A57143" s="1">
        <v>2080100697414</v>
      </c>
      <c r="B57143" t="s">
        <v>53948</v>
      </c>
    </row>
    <row r="57144" spans="1:2">
      <c r="A57144" s="1">
        <v>2080100697445</v>
      </c>
      <c r="B57144" t="s">
        <v>53949</v>
      </c>
    </row>
    <row r="57145" spans="1:2">
      <c r="A57145" s="1">
        <v>2080100697469</v>
      </c>
      <c r="B57145" t="s">
        <v>53950</v>
      </c>
    </row>
    <row r="57146" spans="1:2">
      <c r="A57146" s="1">
        <v>2080100697476</v>
      </c>
      <c r="B57146" t="s">
        <v>53951</v>
      </c>
    </row>
    <row r="57147" spans="1:2">
      <c r="A57147" s="1">
        <v>2080100697483</v>
      </c>
      <c r="B57147" t="s">
        <v>53952</v>
      </c>
    </row>
    <row r="57148" spans="1:2">
      <c r="A57148" s="1">
        <v>2080100697490</v>
      </c>
      <c r="B57148" t="s">
        <v>53953</v>
      </c>
    </row>
    <row r="57149" spans="1:2">
      <c r="A57149" s="1">
        <v>2080100697506</v>
      </c>
      <c r="B57149" t="s">
        <v>53954</v>
      </c>
    </row>
    <row r="57150" spans="1:2">
      <c r="A57150" s="1">
        <v>2080100697513</v>
      </c>
      <c r="B57150" t="s">
        <v>53955</v>
      </c>
    </row>
    <row r="57151" spans="1:2">
      <c r="A57151" s="1">
        <v>2080100697520</v>
      </c>
      <c r="B57151" t="s">
        <v>53956</v>
      </c>
    </row>
    <row r="57152" spans="1:2">
      <c r="A57152" s="1">
        <v>2080100697537</v>
      </c>
      <c r="B57152" t="s">
        <v>53957</v>
      </c>
    </row>
    <row r="57153" spans="1:2">
      <c r="A57153" s="1">
        <v>2080100697544</v>
      </c>
      <c r="B57153" t="s">
        <v>53958</v>
      </c>
    </row>
    <row r="57154" spans="1:2">
      <c r="A57154" s="1">
        <v>2080100697551</v>
      </c>
      <c r="B57154" t="s">
        <v>53959</v>
      </c>
    </row>
    <row r="57155" spans="1:2">
      <c r="A57155" s="1">
        <v>2080100697568</v>
      </c>
      <c r="B57155" t="s">
        <v>53960</v>
      </c>
    </row>
    <row r="57156" spans="1:2">
      <c r="A57156" s="1">
        <v>2080100697575</v>
      </c>
      <c r="B57156" t="s">
        <v>53961</v>
      </c>
    </row>
    <row r="57157" spans="1:2">
      <c r="A57157" s="1">
        <v>2080100697582</v>
      </c>
      <c r="B57157" t="s">
        <v>53962</v>
      </c>
    </row>
    <row r="57158" spans="1:2">
      <c r="A57158" s="1">
        <v>2080100697599</v>
      </c>
      <c r="B57158" t="s">
        <v>53963</v>
      </c>
    </row>
    <row r="57159" spans="1:2">
      <c r="A57159" s="1">
        <v>2080100697605</v>
      </c>
      <c r="B57159" t="s">
        <v>53964</v>
      </c>
    </row>
    <row r="57160" spans="1:2">
      <c r="A57160" s="1">
        <v>2080100697612</v>
      </c>
      <c r="B57160" t="s">
        <v>53965</v>
      </c>
    </row>
    <row r="57161" spans="1:2">
      <c r="A57161" s="1">
        <v>2080100697629</v>
      </c>
      <c r="B57161" t="s">
        <v>53966</v>
      </c>
    </row>
    <row r="57162" spans="1:2">
      <c r="A57162" s="1">
        <v>2080100697636</v>
      </c>
      <c r="B57162" t="s">
        <v>53967</v>
      </c>
    </row>
    <row r="57163" spans="1:2">
      <c r="A57163" s="1">
        <v>2080100697643</v>
      </c>
      <c r="B57163" t="s">
        <v>53968</v>
      </c>
    </row>
    <row r="57164" spans="1:2">
      <c r="A57164" s="1">
        <v>2080100697650</v>
      </c>
      <c r="B57164" t="s">
        <v>53969</v>
      </c>
    </row>
    <row r="57165" spans="1:2">
      <c r="A57165" s="1">
        <v>2080100697667</v>
      </c>
      <c r="B57165" t="s">
        <v>53970</v>
      </c>
    </row>
    <row r="57166" spans="1:2">
      <c r="A57166" s="1">
        <v>2080100697674</v>
      </c>
      <c r="B57166" t="s">
        <v>53971</v>
      </c>
    </row>
    <row r="57167" spans="1:2">
      <c r="A57167" s="1">
        <v>2080100697681</v>
      </c>
      <c r="B57167" t="s">
        <v>53972</v>
      </c>
    </row>
    <row r="57168" spans="1:2">
      <c r="A57168" s="1">
        <v>2080100697698</v>
      </c>
      <c r="B57168" t="s">
        <v>53973</v>
      </c>
    </row>
    <row r="57169" spans="1:2">
      <c r="A57169" s="1">
        <v>2080100697704</v>
      </c>
      <c r="B57169" t="s">
        <v>53974</v>
      </c>
    </row>
    <row r="57170" spans="1:2">
      <c r="A57170" s="1">
        <v>2080100697711</v>
      </c>
      <c r="B57170" t="s">
        <v>53975</v>
      </c>
    </row>
    <row r="57171" spans="1:2">
      <c r="A57171" s="1">
        <v>2080100697728</v>
      </c>
      <c r="B57171" t="s">
        <v>53976</v>
      </c>
    </row>
    <row r="57172" spans="1:2">
      <c r="A57172" s="1">
        <v>2080100697735</v>
      </c>
      <c r="B57172" t="s">
        <v>53977</v>
      </c>
    </row>
    <row r="57173" spans="1:2">
      <c r="A57173" s="1">
        <v>2080100697742</v>
      </c>
      <c r="B57173" t="s">
        <v>53978</v>
      </c>
    </row>
    <row r="57174" spans="1:2">
      <c r="A57174" s="1">
        <v>2080100697759</v>
      </c>
      <c r="B57174" t="s">
        <v>53979</v>
      </c>
    </row>
    <row r="57175" spans="1:2">
      <c r="A57175" s="1">
        <v>2080100697766</v>
      </c>
      <c r="B57175" t="s">
        <v>53980</v>
      </c>
    </row>
    <row r="57176" spans="1:2">
      <c r="A57176" s="1">
        <v>2080100697773</v>
      </c>
      <c r="B57176" t="s">
        <v>53981</v>
      </c>
    </row>
    <row r="57177" spans="1:2">
      <c r="A57177" s="1">
        <v>2080100697780</v>
      </c>
      <c r="B57177" t="s">
        <v>53982</v>
      </c>
    </row>
    <row r="57178" spans="1:2">
      <c r="A57178" s="1">
        <v>2080100697797</v>
      </c>
      <c r="B57178" t="s">
        <v>53983</v>
      </c>
    </row>
    <row r="57179" spans="1:2">
      <c r="A57179" s="1">
        <v>2080100697803</v>
      </c>
      <c r="B57179" t="s">
        <v>53984</v>
      </c>
    </row>
    <row r="57180" spans="1:2">
      <c r="A57180" s="1">
        <v>2080100697810</v>
      </c>
      <c r="B57180" t="s">
        <v>53985</v>
      </c>
    </row>
    <row r="57181" spans="1:2">
      <c r="A57181" s="1">
        <v>2080100697827</v>
      </c>
      <c r="B57181" t="s">
        <v>53986</v>
      </c>
    </row>
    <row r="57182" spans="1:2">
      <c r="A57182" s="1">
        <v>2080100697834</v>
      </c>
      <c r="B57182" t="s">
        <v>53987</v>
      </c>
    </row>
    <row r="57183" spans="1:2">
      <c r="A57183" s="1">
        <v>2080100697841</v>
      </c>
      <c r="B57183" t="s">
        <v>53988</v>
      </c>
    </row>
    <row r="57184" spans="1:2">
      <c r="A57184" s="1">
        <v>2080100697889</v>
      </c>
      <c r="B57184" t="s">
        <v>53989</v>
      </c>
    </row>
    <row r="57185" spans="1:2">
      <c r="A57185" s="1">
        <v>2080100698671</v>
      </c>
      <c r="B57185" t="s">
        <v>53990</v>
      </c>
    </row>
    <row r="57186" spans="1:2">
      <c r="A57186" s="1">
        <v>2080100698688</v>
      </c>
      <c r="B57186" t="s">
        <v>53991</v>
      </c>
    </row>
    <row r="57187" spans="1:2">
      <c r="A57187" s="1">
        <v>2080100698695</v>
      </c>
      <c r="B57187" t="s">
        <v>53992</v>
      </c>
    </row>
    <row r="57188" spans="1:2">
      <c r="A57188" s="1">
        <v>2080100698701</v>
      </c>
      <c r="B57188" t="s">
        <v>53993</v>
      </c>
    </row>
    <row r="57189" spans="1:2">
      <c r="A57189" s="1">
        <v>2080100698718</v>
      </c>
      <c r="B57189" t="s">
        <v>53994</v>
      </c>
    </row>
    <row r="57190" spans="1:2">
      <c r="A57190" s="1">
        <v>2080100698725</v>
      </c>
      <c r="B57190" t="s">
        <v>53995</v>
      </c>
    </row>
    <row r="57191" spans="1:2">
      <c r="A57191" s="1">
        <v>2080100698732</v>
      </c>
      <c r="B57191" t="s">
        <v>53996</v>
      </c>
    </row>
    <row r="57192" spans="1:2">
      <c r="A57192" s="1">
        <v>2080100698749</v>
      </c>
      <c r="B57192" t="s">
        <v>53997</v>
      </c>
    </row>
    <row r="57193" spans="1:2">
      <c r="A57193" s="1">
        <v>2080100698756</v>
      </c>
      <c r="B57193" t="s">
        <v>53998</v>
      </c>
    </row>
    <row r="57194" spans="1:2">
      <c r="A57194" s="1">
        <v>2080100698763</v>
      </c>
      <c r="B57194" t="s">
        <v>53999</v>
      </c>
    </row>
    <row r="57195" spans="1:2">
      <c r="A57195" s="1">
        <v>2080100698770</v>
      </c>
      <c r="B57195" t="s">
        <v>54000</v>
      </c>
    </row>
    <row r="57196" spans="1:2">
      <c r="A57196" s="1">
        <v>2080100698787</v>
      </c>
      <c r="B57196" t="s">
        <v>54001</v>
      </c>
    </row>
    <row r="57197" spans="1:2">
      <c r="A57197" s="1">
        <v>2080100698794</v>
      </c>
      <c r="B57197" t="s">
        <v>54002</v>
      </c>
    </row>
    <row r="57198" spans="1:2">
      <c r="A57198" s="1">
        <v>2080100698800</v>
      </c>
      <c r="B57198" t="s">
        <v>54003</v>
      </c>
    </row>
    <row r="57199" spans="1:2">
      <c r="A57199" s="1">
        <v>2080100698817</v>
      </c>
      <c r="B57199" t="s">
        <v>54004</v>
      </c>
    </row>
    <row r="57200" spans="1:2">
      <c r="A57200" s="1">
        <v>2080100698824</v>
      </c>
      <c r="B57200" t="s">
        <v>54005</v>
      </c>
    </row>
    <row r="57201" spans="1:2">
      <c r="A57201" s="1">
        <v>2080100698831</v>
      </c>
      <c r="B57201" t="s">
        <v>54006</v>
      </c>
    </row>
    <row r="57202" spans="1:2">
      <c r="A57202" s="1">
        <v>2080100698848</v>
      </c>
      <c r="B57202" t="s">
        <v>54007</v>
      </c>
    </row>
    <row r="57203" spans="1:2">
      <c r="A57203" s="1">
        <v>2080100698855</v>
      </c>
      <c r="B57203" t="s">
        <v>54008</v>
      </c>
    </row>
    <row r="57204" spans="1:2">
      <c r="A57204" s="1">
        <v>2080100698862</v>
      </c>
      <c r="B57204" t="s">
        <v>54009</v>
      </c>
    </row>
    <row r="57205" spans="1:2">
      <c r="A57205" s="1">
        <v>2080100698879</v>
      </c>
      <c r="B57205" t="s">
        <v>54010</v>
      </c>
    </row>
    <row r="57206" spans="1:2">
      <c r="A57206" s="1">
        <v>2080100698886</v>
      </c>
      <c r="B57206" t="s">
        <v>54011</v>
      </c>
    </row>
    <row r="57207" spans="1:2">
      <c r="A57207" s="1">
        <v>2080100698893</v>
      </c>
      <c r="B57207" t="s">
        <v>54012</v>
      </c>
    </row>
    <row r="57208" spans="1:2">
      <c r="A57208" s="1">
        <v>2080100698909</v>
      </c>
      <c r="B57208" t="s">
        <v>54013</v>
      </c>
    </row>
    <row r="57209" spans="1:2">
      <c r="A57209" s="1">
        <v>2080100698916</v>
      </c>
      <c r="B57209" t="s">
        <v>54014</v>
      </c>
    </row>
    <row r="57210" spans="1:2">
      <c r="A57210" s="1">
        <v>2080100698923</v>
      </c>
      <c r="B57210" t="s">
        <v>54015</v>
      </c>
    </row>
    <row r="57211" spans="1:2">
      <c r="A57211" s="1">
        <v>2080100698930</v>
      </c>
      <c r="B57211" t="s">
        <v>54016</v>
      </c>
    </row>
    <row r="57212" spans="1:2">
      <c r="A57212" s="1">
        <v>2080100698947</v>
      </c>
      <c r="B57212" t="s">
        <v>54017</v>
      </c>
    </row>
    <row r="57213" spans="1:2">
      <c r="A57213" s="1">
        <v>2080100698954</v>
      </c>
      <c r="B57213" t="s">
        <v>54018</v>
      </c>
    </row>
    <row r="57214" spans="1:2">
      <c r="A57214" s="1">
        <v>2080100698961</v>
      </c>
      <c r="B57214" t="s">
        <v>54019</v>
      </c>
    </row>
    <row r="57215" spans="1:2">
      <c r="A57215" s="1">
        <v>2080100698978</v>
      </c>
      <c r="B57215" t="s">
        <v>54020</v>
      </c>
    </row>
    <row r="57216" spans="1:2">
      <c r="A57216" s="1">
        <v>2080100698985</v>
      </c>
      <c r="B57216" t="s">
        <v>54021</v>
      </c>
    </row>
    <row r="57217" spans="1:2">
      <c r="A57217" s="1">
        <v>2080100698992</v>
      </c>
      <c r="B57217" t="s">
        <v>54022</v>
      </c>
    </row>
    <row r="57218" spans="1:2">
      <c r="A57218" s="1">
        <v>2080100699005</v>
      </c>
      <c r="B57218" t="s">
        <v>54023</v>
      </c>
    </row>
    <row r="57219" spans="1:2">
      <c r="A57219" s="1">
        <v>2080100699012</v>
      </c>
      <c r="B57219" t="s">
        <v>54024</v>
      </c>
    </row>
    <row r="57220" spans="1:2">
      <c r="A57220" s="1">
        <v>2080100699029</v>
      </c>
      <c r="B57220" t="s">
        <v>54025</v>
      </c>
    </row>
    <row r="57221" spans="1:2">
      <c r="A57221" s="1">
        <v>2080100699036</v>
      </c>
      <c r="B57221" t="s">
        <v>54026</v>
      </c>
    </row>
    <row r="57222" spans="1:2">
      <c r="A57222" s="1">
        <v>2080100699043</v>
      </c>
      <c r="B57222" t="s">
        <v>54027</v>
      </c>
    </row>
    <row r="57223" spans="1:2">
      <c r="A57223" s="1">
        <v>2080100699050</v>
      </c>
      <c r="B57223" t="s">
        <v>54028</v>
      </c>
    </row>
    <row r="57224" spans="1:2">
      <c r="A57224" s="1">
        <v>2080100699067</v>
      </c>
      <c r="B57224" t="s">
        <v>54029</v>
      </c>
    </row>
    <row r="57225" spans="1:2">
      <c r="A57225" s="1">
        <v>2080100699074</v>
      </c>
      <c r="B57225" t="s">
        <v>54030</v>
      </c>
    </row>
    <row r="57226" spans="1:2">
      <c r="A57226" s="1">
        <v>2080100699081</v>
      </c>
      <c r="B57226" t="s">
        <v>54031</v>
      </c>
    </row>
    <row r="57227" spans="1:2">
      <c r="A57227" s="1">
        <v>2080100699852</v>
      </c>
      <c r="B57227" t="s">
        <v>54032</v>
      </c>
    </row>
    <row r="57228" spans="1:2">
      <c r="A57228" s="1">
        <v>2080100699876</v>
      </c>
      <c r="B57228" t="s">
        <v>3972</v>
      </c>
    </row>
    <row r="57229" spans="1:2">
      <c r="A57229" s="1">
        <v>2080100700053</v>
      </c>
      <c r="B57229" t="s">
        <v>54033</v>
      </c>
    </row>
    <row r="57230" spans="1:2">
      <c r="A57230" s="1">
        <v>2080100700077</v>
      </c>
      <c r="B57230" t="s">
        <v>54034</v>
      </c>
    </row>
    <row r="57231" spans="1:2">
      <c r="A57231" s="1">
        <v>2080100700084</v>
      </c>
      <c r="B57231" t="s">
        <v>54035</v>
      </c>
    </row>
    <row r="57232" spans="1:2">
      <c r="A57232" s="1">
        <v>2080100700091</v>
      </c>
      <c r="B57232" t="s">
        <v>54036</v>
      </c>
    </row>
    <row r="57233" spans="1:2">
      <c r="A57233" s="1">
        <v>2080100700107</v>
      </c>
      <c r="B57233" t="s">
        <v>54037</v>
      </c>
    </row>
    <row r="57234" spans="1:2">
      <c r="A57234" s="1">
        <v>2080100700121</v>
      </c>
      <c r="B57234" t="s">
        <v>54038</v>
      </c>
    </row>
    <row r="57235" spans="1:2">
      <c r="A57235" s="1">
        <v>2080100700138</v>
      </c>
      <c r="B57235" t="s">
        <v>54039</v>
      </c>
    </row>
    <row r="57236" spans="1:2">
      <c r="A57236" s="1">
        <v>2080100700145</v>
      </c>
      <c r="B57236" t="s">
        <v>54040</v>
      </c>
    </row>
    <row r="57237" spans="1:2">
      <c r="A57237" s="1">
        <v>2080100700152</v>
      </c>
      <c r="B57237" t="s">
        <v>54041</v>
      </c>
    </row>
    <row r="57238" spans="1:2">
      <c r="A57238" s="1">
        <v>2080100700169</v>
      </c>
      <c r="B57238" t="s">
        <v>54042</v>
      </c>
    </row>
    <row r="57239" spans="1:2">
      <c r="A57239" s="1">
        <v>2080100700176</v>
      </c>
      <c r="B57239" t="s">
        <v>54043</v>
      </c>
    </row>
    <row r="57240" spans="1:2">
      <c r="A57240" s="1">
        <v>2080100700183</v>
      </c>
      <c r="B57240" t="s">
        <v>54044</v>
      </c>
    </row>
    <row r="57241" spans="1:2">
      <c r="A57241" s="1">
        <v>2080100700190</v>
      </c>
      <c r="B57241" t="s">
        <v>54045</v>
      </c>
    </row>
    <row r="57242" spans="1:2">
      <c r="A57242" s="1">
        <v>2080100700206</v>
      </c>
      <c r="B57242" t="s">
        <v>54046</v>
      </c>
    </row>
    <row r="57243" spans="1:2">
      <c r="A57243" s="1">
        <v>2080100700213</v>
      </c>
      <c r="B57243" t="s">
        <v>54047</v>
      </c>
    </row>
    <row r="57244" spans="1:2">
      <c r="A57244" s="1">
        <v>2080100700220</v>
      </c>
      <c r="B57244" t="s">
        <v>54048</v>
      </c>
    </row>
    <row r="57245" spans="1:2">
      <c r="A57245" s="1">
        <v>2080100700237</v>
      </c>
      <c r="B57245" t="s">
        <v>54049</v>
      </c>
    </row>
    <row r="57246" spans="1:2">
      <c r="A57246" s="1">
        <v>2080100700244</v>
      </c>
      <c r="B57246" t="s">
        <v>54050</v>
      </c>
    </row>
    <row r="57247" spans="1:2">
      <c r="A57247" s="1">
        <v>2080100700251</v>
      </c>
      <c r="B57247" t="s">
        <v>54051</v>
      </c>
    </row>
    <row r="57248" spans="1:2">
      <c r="A57248" s="1">
        <v>2080100700268</v>
      </c>
      <c r="B57248" t="s">
        <v>54052</v>
      </c>
    </row>
    <row r="57249" spans="1:2">
      <c r="A57249" s="1">
        <v>2080100700275</v>
      </c>
      <c r="B57249" t="s">
        <v>54053</v>
      </c>
    </row>
    <row r="57250" spans="1:2">
      <c r="A57250" s="1">
        <v>2080100700282</v>
      </c>
      <c r="B57250" t="s">
        <v>54054</v>
      </c>
    </row>
    <row r="57251" spans="1:2">
      <c r="A57251" s="1">
        <v>2080100700299</v>
      </c>
      <c r="B57251" t="s">
        <v>54055</v>
      </c>
    </row>
    <row r="57252" spans="1:2">
      <c r="A57252" s="1">
        <v>2080100700305</v>
      </c>
      <c r="B57252" t="s">
        <v>54056</v>
      </c>
    </row>
    <row r="57253" spans="1:2">
      <c r="A57253" s="1">
        <v>2080100700442</v>
      </c>
      <c r="B57253" t="s">
        <v>54057</v>
      </c>
    </row>
    <row r="57254" spans="1:2">
      <c r="A57254" s="1">
        <v>2080100700466</v>
      </c>
      <c r="B57254" t="s">
        <v>54058</v>
      </c>
    </row>
    <row r="57255" spans="1:2">
      <c r="A57255" s="1">
        <v>2080100700480</v>
      </c>
      <c r="B57255" t="s">
        <v>54059</v>
      </c>
    </row>
    <row r="57256" spans="1:2">
      <c r="A57256" s="1">
        <v>2080100700503</v>
      </c>
      <c r="B57256" t="s">
        <v>54060</v>
      </c>
    </row>
    <row r="57257" spans="1:2">
      <c r="A57257" s="1">
        <v>2080100700527</v>
      </c>
      <c r="B57257" t="s">
        <v>54061</v>
      </c>
    </row>
    <row r="57258" spans="1:2">
      <c r="A57258" s="1">
        <v>2080100700534</v>
      </c>
      <c r="B57258" t="s">
        <v>54062</v>
      </c>
    </row>
    <row r="57259" spans="1:2">
      <c r="A57259" s="1">
        <v>2080100700541</v>
      </c>
      <c r="B57259" t="s">
        <v>54063</v>
      </c>
    </row>
    <row r="57260" spans="1:2">
      <c r="A57260" s="1">
        <v>2080100700558</v>
      </c>
      <c r="B57260" t="s">
        <v>54064</v>
      </c>
    </row>
    <row r="57261" spans="1:2">
      <c r="A57261" s="1">
        <v>2080100700589</v>
      </c>
      <c r="B57261" t="s">
        <v>54065</v>
      </c>
    </row>
    <row r="57262" spans="1:2">
      <c r="A57262" s="1">
        <v>2080100700596</v>
      </c>
      <c r="B57262" t="s">
        <v>54066</v>
      </c>
    </row>
    <row r="57263" spans="1:2">
      <c r="A57263" s="1">
        <v>2080100700633</v>
      </c>
      <c r="B57263" t="s">
        <v>54067</v>
      </c>
    </row>
    <row r="57264" spans="1:2">
      <c r="A57264" s="1">
        <v>2080100700640</v>
      </c>
      <c r="B57264" t="s">
        <v>54068</v>
      </c>
    </row>
    <row r="57265" spans="1:2">
      <c r="A57265" s="1">
        <v>2080100700657</v>
      </c>
      <c r="B57265" t="s">
        <v>54069</v>
      </c>
    </row>
    <row r="57266" spans="1:2">
      <c r="A57266" s="1">
        <v>2080100700800</v>
      </c>
      <c r="B57266" t="s">
        <v>54070</v>
      </c>
    </row>
    <row r="57267" spans="1:2">
      <c r="A57267" s="1">
        <v>2080100700817</v>
      </c>
      <c r="B57267" t="s">
        <v>54071</v>
      </c>
    </row>
    <row r="57268" spans="1:2">
      <c r="A57268" s="1">
        <v>2080100700824</v>
      </c>
      <c r="B57268" t="s">
        <v>54072</v>
      </c>
    </row>
    <row r="57269" spans="1:2">
      <c r="A57269" s="1">
        <v>2080100700831</v>
      </c>
      <c r="B57269" t="s">
        <v>54073</v>
      </c>
    </row>
    <row r="57270" spans="1:2">
      <c r="A57270" s="1">
        <v>2080100700855</v>
      </c>
      <c r="B57270" t="s">
        <v>54074</v>
      </c>
    </row>
    <row r="57271" spans="1:2">
      <c r="A57271" s="1">
        <v>2080100700886</v>
      </c>
      <c r="B57271" t="s">
        <v>54075</v>
      </c>
    </row>
    <row r="57272" spans="1:2">
      <c r="A57272" s="1">
        <v>2080100701104</v>
      </c>
      <c r="B57272" t="s">
        <v>54076</v>
      </c>
    </row>
    <row r="57273" spans="1:2">
      <c r="A57273" s="1">
        <v>2080100701111</v>
      </c>
      <c r="B57273" t="s">
        <v>54077</v>
      </c>
    </row>
    <row r="57274" spans="1:2">
      <c r="A57274" s="1">
        <v>2080100701258</v>
      </c>
      <c r="B57274" t="s">
        <v>54078</v>
      </c>
    </row>
    <row r="57275" spans="1:2">
      <c r="A57275" s="1">
        <v>2080100701265</v>
      </c>
      <c r="B57275" t="s">
        <v>54079</v>
      </c>
    </row>
    <row r="57276" spans="1:2">
      <c r="A57276" s="1">
        <v>2080100701272</v>
      </c>
      <c r="B57276" t="s">
        <v>54080</v>
      </c>
    </row>
    <row r="57277" spans="1:2">
      <c r="A57277" s="1">
        <v>2080100701289</v>
      </c>
      <c r="B57277" t="s">
        <v>54081</v>
      </c>
    </row>
    <row r="57278" spans="1:2">
      <c r="A57278" s="1">
        <v>2080100701296</v>
      </c>
      <c r="B57278" t="s">
        <v>54082</v>
      </c>
    </row>
    <row r="57279" spans="1:2">
      <c r="A57279" s="1">
        <v>2080100701302</v>
      </c>
      <c r="B57279" t="s">
        <v>54083</v>
      </c>
    </row>
    <row r="57280" spans="1:2">
      <c r="A57280" s="1">
        <v>2080100701319</v>
      </c>
      <c r="B57280" t="s">
        <v>54084</v>
      </c>
    </row>
    <row r="57281" spans="1:2">
      <c r="A57281" s="1">
        <v>2080100701326</v>
      </c>
      <c r="B57281" t="s">
        <v>54085</v>
      </c>
    </row>
    <row r="57282" spans="1:2">
      <c r="A57282" s="1">
        <v>2080100701333</v>
      </c>
      <c r="B57282" t="s">
        <v>54086</v>
      </c>
    </row>
    <row r="57283" spans="1:2">
      <c r="A57283" s="1">
        <v>2080100701340</v>
      </c>
      <c r="B57283" t="s">
        <v>54087</v>
      </c>
    </row>
    <row r="57284" spans="1:2">
      <c r="A57284" s="1">
        <v>2080100701357</v>
      </c>
      <c r="B57284" t="s">
        <v>54088</v>
      </c>
    </row>
    <row r="57285" spans="1:2">
      <c r="A57285" s="1">
        <v>2080100701364</v>
      </c>
      <c r="B57285" t="s">
        <v>54089</v>
      </c>
    </row>
    <row r="57286" spans="1:2">
      <c r="A57286" s="1">
        <v>2080100701616</v>
      </c>
      <c r="B57286" t="s">
        <v>54090</v>
      </c>
    </row>
    <row r="57287" spans="1:2">
      <c r="A57287" s="1">
        <v>2080100701623</v>
      </c>
      <c r="B57287" t="s">
        <v>54091</v>
      </c>
    </row>
    <row r="57288" spans="1:2">
      <c r="A57288" s="1">
        <v>2080100701630</v>
      </c>
      <c r="B57288" t="s">
        <v>54092</v>
      </c>
    </row>
    <row r="57289" spans="1:2">
      <c r="A57289" s="1">
        <v>2080100701647</v>
      </c>
      <c r="B57289" t="s">
        <v>54093</v>
      </c>
    </row>
    <row r="57290" spans="1:2">
      <c r="A57290" s="1">
        <v>2080100701760</v>
      </c>
      <c r="B57290" t="s">
        <v>54094</v>
      </c>
    </row>
    <row r="57291" spans="1:2">
      <c r="A57291" s="1">
        <v>2080100701777</v>
      </c>
      <c r="B57291" t="s">
        <v>54095</v>
      </c>
    </row>
    <row r="57292" spans="1:2">
      <c r="A57292" s="1">
        <v>2080100701784</v>
      </c>
      <c r="B57292" t="s">
        <v>54096</v>
      </c>
    </row>
    <row r="57293" spans="1:2">
      <c r="A57293" s="1">
        <v>2080100701791</v>
      </c>
      <c r="B57293" t="s">
        <v>54097</v>
      </c>
    </row>
    <row r="57294" spans="1:2">
      <c r="A57294" s="1">
        <v>2080100701852</v>
      </c>
      <c r="B57294" t="s">
        <v>54098</v>
      </c>
    </row>
    <row r="57295" spans="1:2">
      <c r="A57295" s="1">
        <v>2080100701869</v>
      </c>
      <c r="B57295" t="s">
        <v>54099</v>
      </c>
    </row>
    <row r="57296" spans="1:2">
      <c r="A57296" s="1">
        <v>2080100701876</v>
      </c>
      <c r="B57296" t="s">
        <v>54100</v>
      </c>
    </row>
    <row r="57297" spans="1:2">
      <c r="A57297" s="1">
        <v>2080100701883</v>
      </c>
      <c r="B57297" t="s">
        <v>54101</v>
      </c>
    </row>
    <row r="57298" spans="1:2">
      <c r="A57298" s="1">
        <v>2080100701890</v>
      </c>
      <c r="B57298" t="s">
        <v>54102</v>
      </c>
    </row>
    <row r="57299" spans="1:2">
      <c r="A57299" s="1">
        <v>2080100703542</v>
      </c>
      <c r="B57299" t="s">
        <v>54103</v>
      </c>
    </row>
    <row r="57300" spans="1:2">
      <c r="A57300" s="1">
        <v>2080100703559</v>
      </c>
      <c r="B57300" t="s">
        <v>54104</v>
      </c>
    </row>
    <row r="57301" spans="1:2">
      <c r="A57301" s="1">
        <v>2080100703566</v>
      </c>
      <c r="B57301" t="s">
        <v>54105</v>
      </c>
    </row>
    <row r="57302" spans="1:2">
      <c r="A57302" s="1">
        <v>2080100703573</v>
      </c>
      <c r="B57302" t="s">
        <v>54106</v>
      </c>
    </row>
    <row r="57303" spans="1:2">
      <c r="A57303" s="1">
        <v>2080100703580</v>
      </c>
      <c r="B57303" t="s">
        <v>54107</v>
      </c>
    </row>
    <row r="57304" spans="1:2">
      <c r="A57304" s="1">
        <v>2080100703603</v>
      </c>
      <c r="B57304" t="s">
        <v>54108</v>
      </c>
    </row>
    <row r="57305" spans="1:2">
      <c r="A57305" s="1">
        <v>2080100703634</v>
      </c>
      <c r="B57305" t="s">
        <v>54109</v>
      </c>
    </row>
    <row r="57306" spans="1:2">
      <c r="A57306" s="1">
        <v>2080100703641</v>
      </c>
      <c r="B57306" t="s">
        <v>54110</v>
      </c>
    </row>
    <row r="57307" spans="1:2">
      <c r="A57307" s="1">
        <v>2080100703658</v>
      </c>
      <c r="B57307" t="s">
        <v>54111</v>
      </c>
    </row>
    <row r="57308" spans="1:2">
      <c r="A57308" s="1">
        <v>2080100703665</v>
      </c>
      <c r="B57308" t="s">
        <v>54112</v>
      </c>
    </row>
    <row r="57309" spans="1:2">
      <c r="A57309" s="1">
        <v>2080100703672</v>
      </c>
      <c r="B57309" t="s">
        <v>54113</v>
      </c>
    </row>
    <row r="57310" spans="1:2">
      <c r="A57310" s="1">
        <v>2080100703689</v>
      </c>
      <c r="B57310" t="s">
        <v>54114</v>
      </c>
    </row>
    <row r="57311" spans="1:2">
      <c r="A57311" s="1">
        <v>2080100703696</v>
      </c>
      <c r="B57311" t="s">
        <v>54115</v>
      </c>
    </row>
    <row r="57312" spans="1:2">
      <c r="A57312" s="1">
        <v>2080100703702</v>
      </c>
      <c r="B57312" t="s">
        <v>54116</v>
      </c>
    </row>
    <row r="57313" spans="1:2">
      <c r="A57313" s="1">
        <v>2080100703719</v>
      </c>
      <c r="B57313" t="s">
        <v>54117</v>
      </c>
    </row>
    <row r="57314" spans="1:2">
      <c r="A57314" s="1">
        <v>2080100704105</v>
      </c>
      <c r="B57314" t="s">
        <v>54118</v>
      </c>
    </row>
    <row r="57315" spans="1:2">
      <c r="A57315" s="1">
        <v>2080100704112</v>
      </c>
      <c r="B57315" t="s">
        <v>54119</v>
      </c>
    </row>
    <row r="57316" spans="1:2">
      <c r="A57316" s="1">
        <v>2080100704129</v>
      </c>
      <c r="B57316" t="s">
        <v>54120</v>
      </c>
    </row>
    <row r="57317" spans="1:2">
      <c r="A57317" s="1">
        <v>2080100704136</v>
      </c>
      <c r="B57317" t="s">
        <v>54121</v>
      </c>
    </row>
    <row r="57318" spans="1:2">
      <c r="A57318" s="1">
        <v>2080100704396</v>
      </c>
      <c r="B57318" t="s">
        <v>54122</v>
      </c>
    </row>
    <row r="57319" spans="1:2">
      <c r="A57319" s="1">
        <v>2080100704402</v>
      </c>
      <c r="B57319" t="s">
        <v>54123</v>
      </c>
    </row>
    <row r="57320" spans="1:2">
      <c r="A57320" s="1">
        <v>2080100704419</v>
      </c>
      <c r="B57320" t="s">
        <v>54124</v>
      </c>
    </row>
    <row r="57321" spans="1:2">
      <c r="A57321" s="1">
        <v>2080100704426</v>
      </c>
      <c r="B57321" t="s">
        <v>54125</v>
      </c>
    </row>
    <row r="57322" spans="1:2">
      <c r="A57322" s="1">
        <v>2080100704433</v>
      </c>
      <c r="B57322" t="s">
        <v>54126</v>
      </c>
    </row>
    <row r="57323" spans="1:2">
      <c r="A57323" s="1">
        <v>2080100704440</v>
      </c>
      <c r="B57323" t="s">
        <v>54127</v>
      </c>
    </row>
    <row r="57324" spans="1:2">
      <c r="A57324" s="1">
        <v>2080100704457</v>
      </c>
      <c r="B57324" t="s">
        <v>54128</v>
      </c>
    </row>
    <row r="57325" spans="1:2">
      <c r="A57325" s="1">
        <v>2080100704464</v>
      </c>
      <c r="B57325" t="s">
        <v>54129</v>
      </c>
    </row>
    <row r="57326" spans="1:2">
      <c r="A57326" s="1">
        <v>2080100704471</v>
      </c>
      <c r="B57326" t="s">
        <v>54130</v>
      </c>
    </row>
    <row r="57327" spans="1:2">
      <c r="A57327" s="1">
        <v>2080100704488</v>
      </c>
      <c r="B57327" t="s">
        <v>54131</v>
      </c>
    </row>
    <row r="57328" spans="1:2">
      <c r="A57328" s="1">
        <v>2080100704495</v>
      </c>
      <c r="B57328" t="s">
        <v>54132</v>
      </c>
    </row>
    <row r="57329" spans="1:2">
      <c r="A57329" s="1">
        <v>2080100704501</v>
      </c>
      <c r="B57329" t="s">
        <v>54133</v>
      </c>
    </row>
    <row r="57330" spans="1:2">
      <c r="A57330" s="1">
        <v>2080100704518</v>
      </c>
      <c r="B57330" t="s">
        <v>54134</v>
      </c>
    </row>
    <row r="57331" spans="1:2">
      <c r="A57331" s="1">
        <v>2080100705058</v>
      </c>
      <c r="B57331" t="s">
        <v>54135</v>
      </c>
    </row>
    <row r="57332" spans="1:2">
      <c r="A57332" s="1">
        <v>2080100705393</v>
      </c>
      <c r="B57332" t="s">
        <v>54136</v>
      </c>
    </row>
    <row r="57333" spans="1:2">
      <c r="A57333" s="1">
        <v>2080100705409</v>
      </c>
      <c r="B57333" t="s">
        <v>54137</v>
      </c>
    </row>
    <row r="57334" spans="1:2">
      <c r="A57334" s="1">
        <v>2080100705416</v>
      </c>
      <c r="B57334" t="s">
        <v>54138</v>
      </c>
    </row>
    <row r="57335" spans="1:2">
      <c r="A57335" s="1">
        <v>2080100705423</v>
      </c>
      <c r="B57335" t="s">
        <v>54139</v>
      </c>
    </row>
    <row r="57336" spans="1:2">
      <c r="A57336" s="1">
        <v>2080100705430</v>
      </c>
      <c r="B57336" t="s">
        <v>54140</v>
      </c>
    </row>
    <row r="57337" spans="1:2">
      <c r="A57337" s="1">
        <v>2080100705454</v>
      </c>
      <c r="B57337" t="s">
        <v>54141</v>
      </c>
    </row>
    <row r="57338" spans="1:2">
      <c r="A57338" s="1">
        <v>2080100705461</v>
      </c>
      <c r="B57338" t="s">
        <v>54142</v>
      </c>
    </row>
    <row r="57339" spans="1:2">
      <c r="A57339" s="1">
        <v>2080100705478</v>
      </c>
      <c r="B57339" t="s">
        <v>54143</v>
      </c>
    </row>
    <row r="57340" spans="1:2">
      <c r="A57340" s="1">
        <v>2080100705485</v>
      </c>
      <c r="B57340" t="s">
        <v>54144</v>
      </c>
    </row>
    <row r="57341" spans="1:2">
      <c r="A57341" s="1">
        <v>2080100705492</v>
      </c>
      <c r="B57341" t="s">
        <v>54145</v>
      </c>
    </row>
    <row r="57342" spans="1:2">
      <c r="A57342" s="1">
        <v>2080100705508</v>
      </c>
      <c r="B57342" t="s">
        <v>54146</v>
      </c>
    </row>
    <row r="57343" spans="1:2">
      <c r="A57343" s="1">
        <v>2080100705522</v>
      </c>
      <c r="B57343" t="s">
        <v>54147</v>
      </c>
    </row>
    <row r="57344" spans="1:2">
      <c r="A57344" s="1">
        <v>2080100705539</v>
      </c>
      <c r="B57344" t="s">
        <v>54148</v>
      </c>
    </row>
    <row r="57345" spans="1:2">
      <c r="A57345" s="1">
        <v>2080100705553</v>
      </c>
      <c r="B57345" t="s">
        <v>54149</v>
      </c>
    </row>
    <row r="57346" spans="1:2">
      <c r="A57346" s="1">
        <v>2080100705560</v>
      </c>
      <c r="B57346" t="s">
        <v>54150</v>
      </c>
    </row>
    <row r="57347" spans="1:2">
      <c r="A57347" s="1">
        <v>2080100705577</v>
      </c>
      <c r="B57347" t="s">
        <v>54151</v>
      </c>
    </row>
    <row r="57348" spans="1:2">
      <c r="A57348" s="1">
        <v>2080100705584</v>
      </c>
      <c r="B57348" t="s">
        <v>54152</v>
      </c>
    </row>
    <row r="57349" spans="1:2">
      <c r="A57349" s="1">
        <v>2080100705591</v>
      </c>
      <c r="B57349" t="s">
        <v>54153</v>
      </c>
    </row>
    <row r="57350" spans="1:2">
      <c r="A57350" s="1">
        <v>2080100705607</v>
      </c>
      <c r="B57350" t="s">
        <v>54154</v>
      </c>
    </row>
    <row r="57351" spans="1:2">
      <c r="A57351" s="1">
        <v>2080100705614</v>
      </c>
      <c r="B57351" t="s">
        <v>54155</v>
      </c>
    </row>
    <row r="57352" spans="1:2">
      <c r="A57352" s="1">
        <v>2080100705621</v>
      </c>
      <c r="B57352" t="s">
        <v>54156</v>
      </c>
    </row>
    <row r="57353" spans="1:2">
      <c r="A57353" s="1">
        <v>2080100705638</v>
      </c>
      <c r="B57353" t="s">
        <v>54157</v>
      </c>
    </row>
    <row r="57354" spans="1:2">
      <c r="A57354" s="1">
        <v>2080100705645</v>
      </c>
      <c r="B57354" t="s">
        <v>54158</v>
      </c>
    </row>
    <row r="57355" spans="1:2">
      <c r="A57355" s="1">
        <v>2080100705652</v>
      </c>
      <c r="B57355" t="s">
        <v>54159</v>
      </c>
    </row>
    <row r="57356" spans="1:2">
      <c r="A57356" s="1">
        <v>2080100705669</v>
      </c>
      <c r="B57356" t="s">
        <v>54160</v>
      </c>
    </row>
    <row r="57357" spans="1:2">
      <c r="A57357" s="1">
        <v>2080100705676</v>
      </c>
      <c r="B57357" t="s">
        <v>54161</v>
      </c>
    </row>
    <row r="57358" spans="1:2">
      <c r="A57358" s="1">
        <v>2080100705683</v>
      </c>
      <c r="B57358" t="s">
        <v>54162</v>
      </c>
    </row>
    <row r="57359" spans="1:2">
      <c r="A57359" s="1">
        <v>2080100705690</v>
      </c>
      <c r="B57359" t="s">
        <v>54163</v>
      </c>
    </row>
    <row r="57360" spans="1:2">
      <c r="A57360" s="1">
        <v>2080100705706</v>
      </c>
      <c r="B57360" t="s">
        <v>54164</v>
      </c>
    </row>
    <row r="57361" spans="1:2">
      <c r="A57361" s="1">
        <v>2080100705713</v>
      </c>
      <c r="B57361" t="s">
        <v>54165</v>
      </c>
    </row>
    <row r="57362" spans="1:2">
      <c r="A57362" s="1">
        <v>2080100705720</v>
      </c>
      <c r="B57362" t="s">
        <v>54166</v>
      </c>
    </row>
    <row r="57363" spans="1:2">
      <c r="A57363" s="1">
        <v>2080100705737</v>
      </c>
      <c r="B57363" t="s">
        <v>54167</v>
      </c>
    </row>
    <row r="57364" spans="1:2">
      <c r="A57364" s="1">
        <v>2080100705744</v>
      </c>
      <c r="B57364" t="s">
        <v>54168</v>
      </c>
    </row>
    <row r="57365" spans="1:2">
      <c r="A57365" s="1">
        <v>2080100705751</v>
      </c>
      <c r="B57365" t="s">
        <v>54169</v>
      </c>
    </row>
    <row r="57366" spans="1:2">
      <c r="A57366" s="1">
        <v>2080100705768</v>
      </c>
      <c r="B57366" t="s">
        <v>54170</v>
      </c>
    </row>
    <row r="57367" spans="1:2">
      <c r="A57367" s="1">
        <v>2080100705775</v>
      </c>
      <c r="B57367" t="s">
        <v>54171</v>
      </c>
    </row>
    <row r="57368" spans="1:2">
      <c r="A57368" s="1">
        <v>2080100705782</v>
      </c>
      <c r="B57368" t="s">
        <v>54172</v>
      </c>
    </row>
    <row r="57369" spans="1:2">
      <c r="A57369" s="1">
        <v>2080100705799</v>
      </c>
      <c r="B57369" t="s">
        <v>54173</v>
      </c>
    </row>
    <row r="57370" spans="1:2">
      <c r="A57370" s="1">
        <v>2080100705805</v>
      </c>
      <c r="B57370" t="s">
        <v>54174</v>
      </c>
    </row>
    <row r="57371" spans="1:2">
      <c r="A57371" s="1">
        <v>2080100705812</v>
      </c>
      <c r="B57371" t="s">
        <v>54175</v>
      </c>
    </row>
    <row r="57372" spans="1:2">
      <c r="A57372" s="1">
        <v>2080100705829</v>
      </c>
      <c r="B57372" t="s">
        <v>54176</v>
      </c>
    </row>
    <row r="57373" spans="1:2">
      <c r="A57373" s="1">
        <v>2080100705836</v>
      </c>
      <c r="B57373" t="s">
        <v>54177</v>
      </c>
    </row>
    <row r="57374" spans="1:2">
      <c r="A57374" s="1">
        <v>2080100705843</v>
      </c>
      <c r="B57374" t="s">
        <v>54178</v>
      </c>
    </row>
    <row r="57375" spans="1:2">
      <c r="A57375" s="1">
        <v>2080100705850</v>
      </c>
      <c r="B57375" t="s">
        <v>54179</v>
      </c>
    </row>
    <row r="57376" spans="1:2">
      <c r="A57376" s="1">
        <v>2080100705867</v>
      </c>
      <c r="B57376" t="s">
        <v>54180</v>
      </c>
    </row>
    <row r="57377" spans="1:2">
      <c r="A57377" s="1">
        <v>2080100705874</v>
      </c>
      <c r="B57377" t="s">
        <v>54181</v>
      </c>
    </row>
    <row r="57378" spans="1:2">
      <c r="A57378" s="1">
        <v>2080100705881</v>
      </c>
      <c r="B57378" t="s">
        <v>54182</v>
      </c>
    </row>
    <row r="57379" spans="1:2">
      <c r="A57379" s="1">
        <v>2080100705898</v>
      </c>
      <c r="B57379" t="s">
        <v>54183</v>
      </c>
    </row>
    <row r="57380" spans="1:2">
      <c r="A57380" s="1">
        <v>2080100705904</v>
      </c>
      <c r="B57380" t="s">
        <v>54184</v>
      </c>
    </row>
    <row r="57381" spans="1:2">
      <c r="A57381" s="1">
        <v>2080100705911</v>
      </c>
      <c r="B57381" t="s">
        <v>54185</v>
      </c>
    </row>
    <row r="57382" spans="1:2">
      <c r="A57382" s="1">
        <v>2080100705928</v>
      </c>
      <c r="B57382" t="s">
        <v>54186</v>
      </c>
    </row>
    <row r="57383" spans="1:2">
      <c r="A57383" s="1">
        <v>2080100705935</v>
      </c>
      <c r="B57383" t="s">
        <v>54187</v>
      </c>
    </row>
    <row r="57384" spans="1:2">
      <c r="A57384" s="1">
        <v>2080100705942</v>
      </c>
      <c r="B57384" t="s">
        <v>54188</v>
      </c>
    </row>
    <row r="57385" spans="1:2">
      <c r="A57385" s="1">
        <v>2080100705959</v>
      </c>
      <c r="B57385" t="s">
        <v>54189</v>
      </c>
    </row>
    <row r="57386" spans="1:2">
      <c r="A57386" s="1">
        <v>2080100705966</v>
      </c>
      <c r="B57386" t="s">
        <v>54190</v>
      </c>
    </row>
    <row r="57387" spans="1:2">
      <c r="A57387" s="1">
        <v>2080100705973</v>
      </c>
      <c r="B57387" t="s">
        <v>54191</v>
      </c>
    </row>
    <row r="57388" spans="1:2">
      <c r="A57388" s="1">
        <v>2080100705980</v>
      </c>
      <c r="B57388" t="s">
        <v>54192</v>
      </c>
    </row>
    <row r="57389" spans="1:2">
      <c r="A57389" s="1">
        <v>2080100705997</v>
      </c>
      <c r="B57389" t="s">
        <v>54193</v>
      </c>
    </row>
    <row r="57390" spans="1:2">
      <c r="A57390" s="1">
        <v>2080100706000</v>
      </c>
      <c r="B57390" t="s">
        <v>54194</v>
      </c>
    </row>
    <row r="57391" spans="1:2">
      <c r="A57391" s="1">
        <v>2080100706017</v>
      </c>
      <c r="B57391" t="s">
        <v>54195</v>
      </c>
    </row>
    <row r="57392" spans="1:2">
      <c r="A57392" s="1">
        <v>2080100706024</v>
      </c>
      <c r="B57392" t="s">
        <v>54196</v>
      </c>
    </row>
    <row r="57393" spans="1:2">
      <c r="A57393" s="1">
        <v>2080100706031</v>
      </c>
      <c r="B57393" t="s">
        <v>54197</v>
      </c>
    </row>
    <row r="57394" spans="1:2">
      <c r="A57394" s="1">
        <v>2080100706048</v>
      </c>
      <c r="B57394" t="s">
        <v>54198</v>
      </c>
    </row>
    <row r="57395" spans="1:2">
      <c r="A57395" s="1">
        <v>2080100706055</v>
      </c>
      <c r="B57395" t="s">
        <v>54199</v>
      </c>
    </row>
    <row r="57396" spans="1:2">
      <c r="A57396" s="1">
        <v>2080100706062</v>
      </c>
      <c r="B57396" t="s">
        <v>54200</v>
      </c>
    </row>
    <row r="57397" spans="1:2">
      <c r="A57397" s="1">
        <v>2080100706079</v>
      </c>
      <c r="B57397" t="s">
        <v>54201</v>
      </c>
    </row>
    <row r="57398" spans="1:2">
      <c r="A57398" s="1">
        <v>2080100706086</v>
      </c>
      <c r="B57398" t="s">
        <v>54202</v>
      </c>
    </row>
    <row r="57399" spans="1:2">
      <c r="A57399" s="1">
        <v>2080100706093</v>
      </c>
      <c r="B57399" t="s">
        <v>54203</v>
      </c>
    </row>
    <row r="57400" spans="1:2">
      <c r="A57400" s="1">
        <v>2080100706109</v>
      </c>
      <c r="B57400" t="s">
        <v>54204</v>
      </c>
    </row>
    <row r="57401" spans="1:2">
      <c r="A57401" s="1">
        <v>2080100706116</v>
      </c>
      <c r="B57401" t="s">
        <v>54205</v>
      </c>
    </row>
    <row r="57402" spans="1:2">
      <c r="A57402" s="1">
        <v>2080100706123</v>
      </c>
      <c r="B57402" t="s">
        <v>54206</v>
      </c>
    </row>
    <row r="57403" spans="1:2">
      <c r="A57403" s="1">
        <v>2080100706130</v>
      </c>
      <c r="B57403" t="s">
        <v>54207</v>
      </c>
    </row>
    <row r="57404" spans="1:2">
      <c r="A57404" s="1">
        <v>2080100706147</v>
      </c>
      <c r="B57404" t="s">
        <v>54208</v>
      </c>
    </row>
    <row r="57405" spans="1:2">
      <c r="A57405" s="1">
        <v>2080100706154</v>
      </c>
      <c r="B57405" t="s">
        <v>54209</v>
      </c>
    </row>
    <row r="57406" spans="1:2">
      <c r="A57406" s="1">
        <v>2080100706161</v>
      </c>
      <c r="B57406" t="s">
        <v>54210</v>
      </c>
    </row>
    <row r="57407" spans="1:2">
      <c r="A57407" s="1">
        <v>2080100706178</v>
      </c>
      <c r="B57407" t="s">
        <v>54211</v>
      </c>
    </row>
    <row r="57408" spans="1:2">
      <c r="A57408" s="1">
        <v>2080100706185</v>
      </c>
      <c r="B57408" t="s">
        <v>54212</v>
      </c>
    </row>
    <row r="57409" spans="1:2">
      <c r="A57409" s="1">
        <v>2080100706192</v>
      </c>
      <c r="B57409" t="s">
        <v>54213</v>
      </c>
    </row>
    <row r="57410" spans="1:2">
      <c r="A57410" s="1">
        <v>2080100706208</v>
      </c>
      <c r="B57410" t="s">
        <v>54214</v>
      </c>
    </row>
    <row r="57411" spans="1:2">
      <c r="A57411" s="1">
        <v>2080100706215</v>
      </c>
      <c r="B57411" t="s">
        <v>54215</v>
      </c>
    </row>
    <row r="57412" spans="1:2">
      <c r="A57412" s="1">
        <v>2080100706222</v>
      </c>
      <c r="B57412" t="s">
        <v>54216</v>
      </c>
    </row>
    <row r="57413" spans="1:2">
      <c r="A57413" s="1">
        <v>2080100706239</v>
      </c>
      <c r="B57413" t="s">
        <v>54217</v>
      </c>
    </row>
    <row r="57414" spans="1:2">
      <c r="A57414" s="1">
        <v>2080100706246</v>
      </c>
      <c r="B57414" t="s">
        <v>54218</v>
      </c>
    </row>
    <row r="57415" spans="1:2">
      <c r="A57415" s="1">
        <v>2080100706253</v>
      </c>
      <c r="B57415" t="s">
        <v>54219</v>
      </c>
    </row>
    <row r="57416" spans="1:2">
      <c r="A57416" s="1">
        <v>2080100706260</v>
      </c>
      <c r="B57416" t="s">
        <v>54220</v>
      </c>
    </row>
    <row r="57417" spans="1:2">
      <c r="A57417" s="1">
        <v>2080100706277</v>
      </c>
      <c r="B57417" t="s">
        <v>54221</v>
      </c>
    </row>
    <row r="57418" spans="1:2">
      <c r="A57418" s="1">
        <v>2080100706284</v>
      </c>
      <c r="B57418" t="s">
        <v>54222</v>
      </c>
    </row>
    <row r="57419" spans="1:2">
      <c r="A57419" s="1">
        <v>2080100706291</v>
      </c>
      <c r="B57419" t="s">
        <v>54223</v>
      </c>
    </row>
    <row r="57420" spans="1:2">
      <c r="A57420" s="1">
        <v>2080100706307</v>
      </c>
      <c r="B57420" t="s">
        <v>54224</v>
      </c>
    </row>
    <row r="57421" spans="1:2">
      <c r="A57421" s="1">
        <v>2080100706314</v>
      </c>
      <c r="B57421" t="s">
        <v>54225</v>
      </c>
    </row>
    <row r="57422" spans="1:2">
      <c r="A57422" s="1">
        <v>2080100706321</v>
      </c>
      <c r="B57422" t="s">
        <v>54226</v>
      </c>
    </row>
    <row r="57423" spans="1:2">
      <c r="A57423" s="1">
        <v>2080100706338</v>
      </c>
      <c r="B57423" t="s">
        <v>54227</v>
      </c>
    </row>
    <row r="57424" spans="1:2">
      <c r="A57424" s="1">
        <v>2080100706345</v>
      </c>
      <c r="B57424" t="s">
        <v>54228</v>
      </c>
    </row>
    <row r="57425" spans="1:2">
      <c r="A57425" s="1">
        <v>2080100706444</v>
      </c>
      <c r="B57425" t="s">
        <v>54229</v>
      </c>
    </row>
    <row r="57426" spans="1:2">
      <c r="A57426" s="1">
        <v>2080100706451</v>
      </c>
      <c r="B57426" t="s">
        <v>54230</v>
      </c>
    </row>
    <row r="57427" spans="1:2">
      <c r="A57427" s="1">
        <v>2080100706468</v>
      </c>
      <c r="B57427" t="s">
        <v>54231</v>
      </c>
    </row>
    <row r="57428" spans="1:2">
      <c r="A57428" s="1">
        <v>2080100706475</v>
      </c>
      <c r="B57428" t="s">
        <v>54232</v>
      </c>
    </row>
    <row r="57429" spans="1:2">
      <c r="A57429" s="1">
        <v>2080100706482</v>
      </c>
      <c r="B57429" t="s">
        <v>54233</v>
      </c>
    </row>
    <row r="57430" spans="1:2">
      <c r="A57430" s="1">
        <v>2080100706499</v>
      </c>
      <c r="B57430" t="s">
        <v>54234</v>
      </c>
    </row>
    <row r="57431" spans="1:2">
      <c r="A57431" s="1">
        <v>2080100706505</v>
      </c>
      <c r="B57431" t="s">
        <v>54235</v>
      </c>
    </row>
    <row r="57432" spans="1:2">
      <c r="A57432" s="1">
        <v>2080100706512</v>
      </c>
      <c r="B57432" t="s">
        <v>54236</v>
      </c>
    </row>
    <row r="57433" spans="1:2">
      <c r="A57433" s="1">
        <v>2080100706529</v>
      </c>
      <c r="B57433" t="s">
        <v>54237</v>
      </c>
    </row>
    <row r="57434" spans="1:2">
      <c r="A57434" s="1">
        <v>2080100706536</v>
      </c>
      <c r="B57434" t="s">
        <v>54238</v>
      </c>
    </row>
    <row r="57435" spans="1:2">
      <c r="A57435" s="1">
        <v>2080100706543</v>
      </c>
      <c r="B57435" t="s">
        <v>54239</v>
      </c>
    </row>
    <row r="57436" spans="1:2">
      <c r="A57436" s="1">
        <v>2080100706550</v>
      </c>
      <c r="B57436" t="s">
        <v>54240</v>
      </c>
    </row>
    <row r="57437" spans="1:2">
      <c r="A57437" s="1">
        <v>2080100706567</v>
      </c>
      <c r="B57437" t="s">
        <v>54241</v>
      </c>
    </row>
    <row r="57438" spans="1:2">
      <c r="A57438" s="1">
        <v>2080100706574</v>
      </c>
      <c r="B57438" t="s">
        <v>54242</v>
      </c>
    </row>
    <row r="57439" spans="1:2">
      <c r="A57439" s="1">
        <v>2080100706581</v>
      </c>
      <c r="B57439" t="s">
        <v>54243</v>
      </c>
    </row>
    <row r="57440" spans="1:2">
      <c r="A57440" s="1">
        <v>2080100706666</v>
      </c>
      <c r="B57440" t="s">
        <v>54244</v>
      </c>
    </row>
    <row r="57441" spans="1:2">
      <c r="A57441" s="1">
        <v>2080100706673</v>
      </c>
      <c r="B57441" t="s">
        <v>54245</v>
      </c>
    </row>
    <row r="57442" spans="1:2">
      <c r="A57442" s="1">
        <v>2080100706680</v>
      </c>
      <c r="B57442" t="s">
        <v>54246</v>
      </c>
    </row>
    <row r="57443" spans="1:2">
      <c r="A57443" s="1">
        <v>2080100706697</v>
      </c>
      <c r="B57443" t="s">
        <v>54247</v>
      </c>
    </row>
    <row r="57444" spans="1:2">
      <c r="A57444" s="1">
        <v>2080100706703</v>
      </c>
      <c r="B57444" t="s">
        <v>54248</v>
      </c>
    </row>
    <row r="57445" spans="1:2">
      <c r="A57445" s="1">
        <v>2080100707113</v>
      </c>
      <c r="B57445" t="s">
        <v>54249</v>
      </c>
    </row>
    <row r="57446" spans="1:2">
      <c r="A57446" s="1">
        <v>2080100707120</v>
      </c>
      <c r="B57446" t="s">
        <v>54250</v>
      </c>
    </row>
    <row r="57447" spans="1:2">
      <c r="A57447" s="1">
        <v>2080100707588</v>
      </c>
      <c r="B57447" t="s">
        <v>54251</v>
      </c>
    </row>
    <row r="57448" spans="1:2">
      <c r="A57448" s="1">
        <v>2080100707595</v>
      </c>
      <c r="B57448" t="s">
        <v>54252</v>
      </c>
    </row>
    <row r="57449" spans="1:2">
      <c r="A57449" s="1">
        <v>2080100707618</v>
      </c>
      <c r="B57449" t="s">
        <v>54253</v>
      </c>
    </row>
    <row r="57450" spans="1:2">
      <c r="A57450" s="1">
        <v>2080100707625</v>
      </c>
      <c r="B57450" t="s">
        <v>54254</v>
      </c>
    </row>
    <row r="57451" spans="1:2">
      <c r="A57451" s="1">
        <v>2080100707755</v>
      </c>
      <c r="B57451" t="s">
        <v>54255</v>
      </c>
    </row>
    <row r="57452" spans="1:2">
      <c r="A57452" s="1">
        <v>2080100707762</v>
      </c>
      <c r="B57452" t="s">
        <v>54256</v>
      </c>
    </row>
    <row r="57453" spans="1:2">
      <c r="A57453" s="1">
        <v>2080100707779</v>
      </c>
      <c r="B57453" t="s">
        <v>54257</v>
      </c>
    </row>
    <row r="57454" spans="1:2">
      <c r="A57454" s="1">
        <v>2080100707786</v>
      </c>
      <c r="B57454" t="s">
        <v>54258</v>
      </c>
    </row>
    <row r="57455" spans="1:2">
      <c r="A57455" s="1">
        <v>2080100707793</v>
      </c>
      <c r="B57455" t="s">
        <v>54259</v>
      </c>
    </row>
    <row r="57456" spans="1:2">
      <c r="A57456" s="1">
        <v>2080100707809</v>
      </c>
      <c r="B57456" t="s">
        <v>54256</v>
      </c>
    </row>
    <row r="57457" spans="1:2">
      <c r="A57457" s="1">
        <v>2080100707816</v>
      </c>
      <c r="B57457" t="s">
        <v>54260</v>
      </c>
    </row>
    <row r="57458" spans="1:2">
      <c r="A57458" s="1">
        <v>2080100707823</v>
      </c>
      <c r="B57458" t="s">
        <v>54261</v>
      </c>
    </row>
    <row r="57459" spans="1:2">
      <c r="A57459" s="1">
        <v>2080100707830</v>
      </c>
      <c r="B57459" t="s">
        <v>54262</v>
      </c>
    </row>
    <row r="57460" spans="1:2">
      <c r="A57460" s="1">
        <v>2080100707847</v>
      </c>
      <c r="B57460" t="s">
        <v>54263</v>
      </c>
    </row>
    <row r="57461" spans="1:2">
      <c r="A57461" s="1">
        <v>2080100707854</v>
      </c>
      <c r="B57461" t="s">
        <v>54264</v>
      </c>
    </row>
    <row r="57462" spans="1:2">
      <c r="A57462" s="1">
        <v>2080100707960</v>
      </c>
      <c r="B57462" t="s">
        <v>54265</v>
      </c>
    </row>
    <row r="57463" spans="1:2">
      <c r="A57463" s="1">
        <v>2080100707991</v>
      </c>
      <c r="B57463" t="s">
        <v>54266</v>
      </c>
    </row>
    <row r="57464" spans="1:2">
      <c r="A57464" s="1">
        <v>2080100708004</v>
      </c>
      <c r="B57464" t="s">
        <v>54267</v>
      </c>
    </row>
    <row r="57465" spans="1:2">
      <c r="A57465" s="1">
        <v>2080100708011</v>
      </c>
      <c r="B57465" t="s">
        <v>54268</v>
      </c>
    </row>
    <row r="57466" spans="1:2">
      <c r="A57466" s="1">
        <v>2080100708028</v>
      </c>
      <c r="B57466" t="s">
        <v>54269</v>
      </c>
    </row>
    <row r="57467" spans="1:2">
      <c r="A57467" s="1">
        <v>2080100708080</v>
      </c>
      <c r="B57467" t="s">
        <v>54270</v>
      </c>
    </row>
    <row r="57468" spans="1:2">
      <c r="A57468" s="1">
        <v>2080100708127</v>
      </c>
      <c r="B57468" t="s">
        <v>54271</v>
      </c>
    </row>
    <row r="57469" spans="1:2">
      <c r="A57469" s="1">
        <v>2080100708141</v>
      </c>
      <c r="B57469" t="s">
        <v>54272</v>
      </c>
    </row>
    <row r="57470" spans="1:2">
      <c r="A57470" s="1">
        <v>2080100708158</v>
      </c>
      <c r="B57470" t="s">
        <v>54273</v>
      </c>
    </row>
    <row r="57471" spans="1:2">
      <c r="A57471" s="1">
        <v>2080100708165</v>
      </c>
      <c r="B57471" t="s">
        <v>54274</v>
      </c>
    </row>
    <row r="57472" spans="1:2">
      <c r="A57472" s="1">
        <v>2080100708172</v>
      </c>
      <c r="B57472" t="s">
        <v>54275</v>
      </c>
    </row>
    <row r="57473" spans="1:2">
      <c r="A57473" s="1">
        <v>2080100708318</v>
      </c>
      <c r="B57473" t="s">
        <v>54276</v>
      </c>
    </row>
    <row r="57474" spans="1:2">
      <c r="A57474" s="1">
        <v>2080100708325</v>
      </c>
      <c r="B57474" t="s">
        <v>54277</v>
      </c>
    </row>
    <row r="57475" spans="1:2">
      <c r="A57475" s="1">
        <v>2080100708332</v>
      </c>
      <c r="B57475" t="s">
        <v>54278</v>
      </c>
    </row>
    <row r="57476" spans="1:2">
      <c r="A57476" s="1">
        <v>2080100708356</v>
      </c>
      <c r="B57476" t="s">
        <v>54279</v>
      </c>
    </row>
    <row r="57477" spans="1:2">
      <c r="A57477" s="1">
        <v>2080100708363</v>
      </c>
      <c r="B57477" t="s">
        <v>54280</v>
      </c>
    </row>
    <row r="57478" spans="1:2">
      <c r="A57478" s="1">
        <v>2080100708530</v>
      </c>
      <c r="B57478" t="s">
        <v>54281</v>
      </c>
    </row>
    <row r="57479" spans="1:2">
      <c r="A57479" s="1">
        <v>2080100708547</v>
      </c>
      <c r="B57479" t="s">
        <v>54282</v>
      </c>
    </row>
    <row r="57480" spans="1:2">
      <c r="A57480" s="1">
        <v>2080100708554</v>
      </c>
      <c r="B57480" t="s">
        <v>54283</v>
      </c>
    </row>
    <row r="57481" spans="1:2">
      <c r="A57481" s="1">
        <v>2080100708561</v>
      </c>
      <c r="B57481" t="s">
        <v>54284</v>
      </c>
    </row>
    <row r="57482" spans="1:2">
      <c r="A57482" s="1">
        <v>2080100708578</v>
      </c>
      <c r="B57482" t="s">
        <v>54285</v>
      </c>
    </row>
    <row r="57483" spans="1:2">
      <c r="A57483" s="1">
        <v>2080100708592</v>
      </c>
      <c r="B57483" t="s">
        <v>54286</v>
      </c>
    </row>
    <row r="57484" spans="1:2">
      <c r="A57484" s="1">
        <v>2080100708608</v>
      </c>
      <c r="B57484" t="s">
        <v>54287</v>
      </c>
    </row>
    <row r="57485" spans="1:2">
      <c r="A57485" s="1">
        <v>2080100708615</v>
      </c>
      <c r="B57485" t="s">
        <v>54288</v>
      </c>
    </row>
    <row r="57486" spans="1:2">
      <c r="A57486" s="1">
        <v>2080100708622</v>
      </c>
      <c r="B57486" t="s">
        <v>54289</v>
      </c>
    </row>
    <row r="57487" spans="1:2">
      <c r="A57487" s="1">
        <v>2080100708707</v>
      </c>
      <c r="B57487" t="s">
        <v>54290</v>
      </c>
    </row>
    <row r="57488" spans="1:2">
      <c r="A57488" s="1">
        <v>2080100708714</v>
      </c>
      <c r="B57488" t="s">
        <v>54291</v>
      </c>
    </row>
    <row r="57489" spans="1:2">
      <c r="A57489" s="1">
        <v>2080100708769</v>
      </c>
      <c r="B57489" t="s">
        <v>54292</v>
      </c>
    </row>
    <row r="57490" spans="1:2">
      <c r="A57490" s="1">
        <v>2080100708783</v>
      </c>
      <c r="B57490" t="s">
        <v>54293</v>
      </c>
    </row>
    <row r="57491" spans="1:2">
      <c r="A57491" s="1">
        <v>2080100708790</v>
      </c>
      <c r="B57491" t="s">
        <v>54294</v>
      </c>
    </row>
    <row r="57492" spans="1:2">
      <c r="A57492" s="1">
        <v>2080100708806</v>
      </c>
      <c r="B57492" t="s">
        <v>54295</v>
      </c>
    </row>
    <row r="57493" spans="1:2">
      <c r="A57493" s="1">
        <v>2080100708837</v>
      </c>
      <c r="B57493" t="s">
        <v>54296</v>
      </c>
    </row>
    <row r="57494" spans="1:2">
      <c r="A57494" s="1">
        <v>2080100708844</v>
      </c>
      <c r="B57494" t="s">
        <v>54297</v>
      </c>
    </row>
    <row r="57495" spans="1:2">
      <c r="A57495" s="1">
        <v>2080100708851</v>
      </c>
      <c r="B57495" t="s">
        <v>54298</v>
      </c>
    </row>
    <row r="57496" spans="1:2">
      <c r="A57496" s="1">
        <v>2080100708868</v>
      </c>
      <c r="B57496" t="s">
        <v>54299</v>
      </c>
    </row>
    <row r="57497" spans="1:2">
      <c r="A57497" s="1">
        <v>2080100708875</v>
      </c>
      <c r="B57497" t="s">
        <v>54300</v>
      </c>
    </row>
    <row r="57498" spans="1:2">
      <c r="A57498" s="1">
        <v>2080100710298</v>
      </c>
      <c r="B57498" t="s">
        <v>54301</v>
      </c>
    </row>
    <row r="57499" spans="1:2">
      <c r="A57499" s="1">
        <v>2080100710304</v>
      </c>
      <c r="B57499" t="s">
        <v>54302</v>
      </c>
    </row>
    <row r="57500" spans="1:2">
      <c r="A57500" s="1">
        <v>2080100710311</v>
      </c>
      <c r="B57500" t="s">
        <v>54303</v>
      </c>
    </row>
    <row r="57501" spans="1:2">
      <c r="A57501" s="1">
        <v>2080100710335</v>
      </c>
      <c r="B57501" t="s">
        <v>54304</v>
      </c>
    </row>
    <row r="57502" spans="1:2">
      <c r="A57502" s="1">
        <v>2080100710649</v>
      </c>
      <c r="B57502" t="s">
        <v>54305</v>
      </c>
    </row>
    <row r="57503" spans="1:2">
      <c r="A57503" s="1">
        <v>2080100710816</v>
      </c>
      <c r="B57503" t="s">
        <v>54306</v>
      </c>
    </row>
    <row r="57504" spans="1:2">
      <c r="A57504" s="1">
        <v>2080100710830</v>
      </c>
      <c r="B57504" t="s">
        <v>54307</v>
      </c>
    </row>
    <row r="57505" spans="1:2">
      <c r="A57505" s="1">
        <v>2080100711028</v>
      </c>
      <c r="B57505" t="s">
        <v>54308</v>
      </c>
    </row>
    <row r="57506" spans="1:2">
      <c r="A57506" s="1">
        <v>2080100711035</v>
      </c>
      <c r="B57506" t="s">
        <v>54309</v>
      </c>
    </row>
    <row r="57507" spans="1:2">
      <c r="A57507" s="1">
        <v>2080100711042</v>
      </c>
      <c r="B57507" t="s">
        <v>54310</v>
      </c>
    </row>
    <row r="57508" spans="1:2">
      <c r="A57508" s="1">
        <v>2080100711059</v>
      </c>
      <c r="B57508" t="s">
        <v>54311</v>
      </c>
    </row>
    <row r="57509" spans="1:2">
      <c r="A57509" s="1">
        <v>2080100711066</v>
      </c>
      <c r="B57509" t="s">
        <v>54312</v>
      </c>
    </row>
    <row r="57510" spans="1:2">
      <c r="A57510" s="1">
        <v>2080100711073</v>
      </c>
      <c r="B57510" t="s">
        <v>54313</v>
      </c>
    </row>
    <row r="57511" spans="1:2">
      <c r="A57511" s="1">
        <v>2080100711080</v>
      </c>
      <c r="B57511" t="s">
        <v>54314</v>
      </c>
    </row>
    <row r="57512" spans="1:2">
      <c r="A57512" s="1">
        <v>2080100711547</v>
      </c>
      <c r="B57512" t="s">
        <v>54315</v>
      </c>
    </row>
    <row r="57513" spans="1:2">
      <c r="A57513" s="1">
        <v>2080100711554</v>
      </c>
      <c r="B57513" t="s">
        <v>54316</v>
      </c>
    </row>
    <row r="57514" spans="1:2">
      <c r="A57514" s="1">
        <v>2080100711561</v>
      </c>
      <c r="B57514" t="s">
        <v>54317</v>
      </c>
    </row>
    <row r="57515" spans="1:2">
      <c r="A57515" s="1">
        <v>2080100711578</v>
      </c>
      <c r="B57515" t="s">
        <v>54318</v>
      </c>
    </row>
    <row r="57516" spans="1:2">
      <c r="A57516" s="1">
        <v>2080100711585</v>
      </c>
      <c r="B57516" t="s">
        <v>54319</v>
      </c>
    </row>
    <row r="57517" spans="1:2">
      <c r="A57517" s="1">
        <v>2080100711592</v>
      </c>
      <c r="B57517" t="s">
        <v>54320</v>
      </c>
    </row>
    <row r="57518" spans="1:2">
      <c r="A57518" s="1">
        <v>2080100711608</v>
      </c>
      <c r="B57518" t="s">
        <v>54321</v>
      </c>
    </row>
    <row r="57519" spans="1:2">
      <c r="A57519" s="1">
        <v>2080100711615</v>
      </c>
      <c r="B57519" t="s">
        <v>54322</v>
      </c>
    </row>
    <row r="57520" spans="1:2">
      <c r="A57520" s="1">
        <v>2080100711622</v>
      </c>
      <c r="B57520" t="s">
        <v>54323</v>
      </c>
    </row>
    <row r="57521" spans="1:2">
      <c r="A57521" s="1">
        <v>2080100711646</v>
      </c>
      <c r="B57521" t="s">
        <v>54324</v>
      </c>
    </row>
    <row r="57522" spans="1:2">
      <c r="A57522" s="1">
        <v>2080100711653</v>
      </c>
      <c r="B57522" t="s">
        <v>54325</v>
      </c>
    </row>
    <row r="57523" spans="1:2">
      <c r="A57523" s="1">
        <v>2080100711660</v>
      </c>
      <c r="B57523" t="s">
        <v>54326</v>
      </c>
    </row>
    <row r="57524" spans="1:2">
      <c r="A57524" s="1">
        <v>2080100711684</v>
      </c>
      <c r="B57524" t="s">
        <v>54327</v>
      </c>
    </row>
    <row r="57525" spans="1:2">
      <c r="A57525" s="1">
        <v>2080100711691</v>
      </c>
      <c r="B57525" t="s">
        <v>54328</v>
      </c>
    </row>
    <row r="57526" spans="1:2">
      <c r="A57526" s="1">
        <v>2080100711707</v>
      </c>
      <c r="B57526" t="s">
        <v>54329</v>
      </c>
    </row>
    <row r="57527" spans="1:2">
      <c r="A57527" s="1">
        <v>2080100711721</v>
      </c>
      <c r="B57527" t="s">
        <v>54330</v>
      </c>
    </row>
    <row r="57528" spans="1:2">
      <c r="A57528" s="1">
        <v>2080100711738</v>
      </c>
      <c r="B57528" t="s">
        <v>54331</v>
      </c>
    </row>
    <row r="57529" spans="1:2">
      <c r="A57529" s="1">
        <v>2080100711745</v>
      </c>
      <c r="B57529" t="s">
        <v>54332</v>
      </c>
    </row>
    <row r="57530" spans="1:2">
      <c r="A57530" s="1">
        <v>2080100711752</v>
      </c>
      <c r="B57530" t="s">
        <v>54333</v>
      </c>
    </row>
    <row r="57531" spans="1:2">
      <c r="A57531" s="1">
        <v>2080100711769</v>
      </c>
      <c r="B57531" t="s">
        <v>54334</v>
      </c>
    </row>
    <row r="57532" spans="1:2">
      <c r="A57532" s="1">
        <v>2080100711776</v>
      </c>
      <c r="B57532" t="s">
        <v>54335</v>
      </c>
    </row>
    <row r="57533" spans="1:2">
      <c r="A57533" s="1">
        <v>2080100711929</v>
      </c>
      <c r="B57533" t="s">
        <v>54336</v>
      </c>
    </row>
    <row r="57534" spans="1:2">
      <c r="A57534" s="1">
        <v>2080100712162</v>
      </c>
      <c r="B57534" t="s">
        <v>54337</v>
      </c>
    </row>
    <row r="57535" spans="1:2">
      <c r="A57535" s="1">
        <v>2080100712421</v>
      </c>
      <c r="B57535" t="s">
        <v>54338</v>
      </c>
    </row>
    <row r="57536" spans="1:2">
      <c r="A57536" s="1">
        <v>2080100712445</v>
      </c>
      <c r="B57536" t="s">
        <v>54339</v>
      </c>
    </row>
    <row r="57537" spans="1:2">
      <c r="A57537" s="1">
        <v>2080100712452</v>
      </c>
      <c r="B57537" t="s">
        <v>54340</v>
      </c>
    </row>
    <row r="57538" spans="1:2">
      <c r="A57538" s="1">
        <v>2080100712476</v>
      </c>
      <c r="B57538" t="s">
        <v>54341</v>
      </c>
    </row>
    <row r="57539" spans="1:2">
      <c r="A57539" s="1">
        <v>2080100712490</v>
      </c>
      <c r="B57539" t="s">
        <v>54342</v>
      </c>
    </row>
    <row r="57540" spans="1:2">
      <c r="A57540" s="1">
        <v>2080100712506</v>
      </c>
      <c r="B57540" t="s">
        <v>54343</v>
      </c>
    </row>
    <row r="57541" spans="1:2">
      <c r="A57541" s="1">
        <v>2080100712513</v>
      </c>
      <c r="B57541" t="s">
        <v>54344</v>
      </c>
    </row>
    <row r="57542" spans="1:2">
      <c r="A57542" s="1">
        <v>2080100712520</v>
      </c>
      <c r="B57542" t="s">
        <v>54345</v>
      </c>
    </row>
    <row r="57543" spans="1:2">
      <c r="A57543" s="1">
        <v>2080100712537</v>
      </c>
      <c r="B57543" t="s">
        <v>54346</v>
      </c>
    </row>
    <row r="57544" spans="1:2">
      <c r="A57544" s="1">
        <v>2080100712544</v>
      </c>
      <c r="B57544" t="s">
        <v>54347</v>
      </c>
    </row>
    <row r="57545" spans="1:2">
      <c r="A57545" s="1">
        <v>2080100712650</v>
      </c>
      <c r="B57545" t="s">
        <v>54348</v>
      </c>
    </row>
    <row r="57546" spans="1:2">
      <c r="A57546" s="1">
        <v>2080100712667</v>
      </c>
      <c r="B57546" t="s">
        <v>54349</v>
      </c>
    </row>
    <row r="57547" spans="1:2">
      <c r="A57547" s="1">
        <v>2080100713664</v>
      </c>
      <c r="B57547" t="s">
        <v>54350</v>
      </c>
    </row>
    <row r="57548" spans="1:2">
      <c r="A57548" s="1">
        <v>2080100713817</v>
      </c>
      <c r="B57548" t="s">
        <v>54351</v>
      </c>
    </row>
    <row r="57549" spans="1:2">
      <c r="A57549" s="1">
        <v>2080100713824</v>
      </c>
      <c r="B57549" t="s">
        <v>54352</v>
      </c>
    </row>
    <row r="57550" spans="1:2">
      <c r="A57550" s="1">
        <v>2080100713831</v>
      </c>
      <c r="B57550" t="s">
        <v>54353</v>
      </c>
    </row>
    <row r="57551" spans="1:2">
      <c r="A57551" s="1">
        <v>2080100713848</v>
      </c>
      <c r="B57551" t="s">
        <v>54354</v>
      </c>
    </row>
    <row r="57552" spans="1:2">
      <c r="A57552" s="1">
        <v>2080100713855</v>
      </c>
      <c r="B57552" t="s">
        <v>54355</v>
      </c>
    </row>
    <row r="57553" spans="1:2">
      <c r="A57553" s="1">
        <v>2080100713862</v>
      </c>
      <c r="B57553" t="s">
        <v>54356</v>
      </c>
    </row>
    <row r="57554" spans="1:2">
      <c r="A57554" s="1">
        <v>2080100713879</v>
      </c>
      <c r="B57554" t="s">
        <v>54357</v>
      </c>
    </row>
    <row r="57555" spans="1:2">
      <c r="A57555" s="1">
        <v>2080100713886</v>
      </c>
      <c r="B57555" t="s">
        <v>54358</v>
      </c>
    </row>
    <row r="57556" spans="1:2">
      <c r="A57556" s="1">
        <v>2080100713893</v>
      </c>
      <c r="B57556" t="s">
        <v>54359</v>
      </c>
    </row>
    <row r="57557" spans="1:2">
      <c r="A57557" s="1">
        <v>2080100713909</v>
      </c>
      <c r="B57557" t="s">
        <v>54360</v>
      </c>
    </row>
    <row r="57558" spans="1:2">
      <c r="A57558" s="1">
        <v>2080100713923</v>
      </c>
      <c r="B57558" t="s">
        <v>54361</v>
      </c>
    </row>
    <row r="57559" spans="1:2">
      <c r="A57559" s="1">
        <v>2080100713930</v>
      </c>
      <c r="B57559" t="s">
        <v>54362</v>
      </c>
    </row>
    <row r="57560" spans="1:2">
      <c r="A57560" s="1">
        <v>2080100713947</v>
      </c>
      <c r="B57560" t="s">
        <v>54363</v>
      </c>
    </row>
    <row r="57561" spans="1:2">
      <c r="A57561" s="1">
        <v>2080100713954</v>
      </c>
      <c r="B57561" t="s">
        <v>54364</v>
      </c>
    </row>
    <row r="57562" spans="1:2">
      <c r="A57562" s="1">
        <v>2080100713961</v>
      </c>
      <c r="B57562" t="s">
        <v>54365</v>
      </c>
    </row>
    <row r="57563" spans="1:2">
      <c r="A57563" s="1">
        <v>2080100713985</v>
      </c>
      <c r="B57563" t="s">
        <v>54366</v>
      </c>
    </row>
    <row r="57564" spans="1:2">
      <c r="A57564" s="1">
        <v>2080100713992</v>
      </c>
      <c r="B57564" t="s">
        <v>54367</v>
      </c>
    </row>
    <row r="57565" spans="1:2">
      <c r="A57565" s="1">
        <v>2080100714005</v>
      </c>
      <c r="B57565" t="s">
        <v>54368</v>
      </c>
    </row>
    <row r="57566" spans="1:2">
      <c r="A57566" s="1">
        <v>2080100714012</v>
      </c>
      <c r="B57566" t="s">
        <v>54369</v>
      </c>
    </row>
    <row r="57567" spans="1:2">
      <c r="A57567" s="1">
        <v>2080100714029</v>
      </c>
      <c r="B57567" t="s">
        <v>54370</v>
      </c>
    </row>
    <row r="57568" spans="1:2">
      <c r="A57568" s="1">
        <v>2080100714036</v>
      </c>
      <c r="B57568" t="s">
        <v>54371</v>
      </c>
    </row>
    <row r="57569" spans="1:2">
      <c r="A57569" s="1">
        <v>2080100714050</v>
      </c>
      <c r="B57569" t="s">
        <v>54372</v>
      </c>
    </row>
    <row r="57570" spans="1:2">
      <c r="A57570" s="1">
        <v>2080100714067</v>
      </c>
      <c r="B57570" t="s">
        <v>54373</v>
      </c>
    </row>
    <row r="57571" spans="1:2">
      <c r="A57571" s="1">
        <v>2080100714074</v>
      </c>
      <c r="B57571" t="s">
        <v>54374</v>
      </c>
    </row>
    <row r="57572" spans="1:2">
      <c r="A57572" s="1">
        <v>2080100714098</v>
      </c>
      <c r="B57572" t="s">
        <v>54375</v>
      </c>
    </row>
    <row r="57573" spans="1:2">
      <c r="A57573" s="1">
        <v>2080100714104</v>
      </c>
      <c r="B57573" t="s">
        <v>54376</v>
      </c>
    </row>
    <row r="57574" spans="1:2">
      <c r="A57574" s="1">
        <v>2080100714111</v>
      </c>
      <c r="B57574" t="s">
        <v>54377</v>
      </c>
    </row>
    <row r="57575" spans="1:2">
      <c r="A57575" s="1">
        <v>2080100714128</v>
      </c>
      <c r="B57575" t="s">
        <v>54378</v>
      </c>
    </row>
    <row r="57576" spans="1:2">
      <c r="A57576" s="1">
        <v>2080100714135</v>
      </c>
      <c r="B57576" t="s">
        <v>54379</v>
      </c>
    </row>
    <row r="57577" spans="1:2">
      <c r="A57577" s="1">
        <v>2080100714142</v>
      </c>
      <c r="B57577" t="s">
        <v>54380</v>
      </c>
    </row>
    <row r="57578" spans="1:2">
      <c r="A57578" s="1">
        <v>2080100714159</v>
      </c>
      <c r="B57578" t="s">
        <v>54381</v>
      </c>
    </row>
    <row r="57579" spans="1:2">
      <c r="A57579" s="1">
        <v>2080100714166</v>
      </c>
      <c r="B57579" t="s">
        <v>54382</v>
      </c>
    </row>
    <row r="57580" spans="1:2">
      <c r="A57580" s="1">
        <v>2080100714173</v>
      </c>
      <c r="B57580" t="s">
        <v>54383</v>
      </c>
    </row>
    <row r="57581" spans="1:2">
      <c r="A57581" s="1">
        <v>2080100714388</v>
      </c>
      <c r="B57581" t="s">
        <v>54384</v>
      </c>
    </row>
    <row r="57582" spans="1:2">
      <c r="A57582" s="1">
        <v>2080100714395</v>
      </c>
      <c r="B57582" t="s">
        <v>54385</v>
      </c>
    </row>
    <row r="57583" spans="1:2">
      <c r="A57583" s="1">
        <v>2080100714401</v>
      </c>
      <c r="B57583" t="s">
        <v>54386</v>
      </c>
    </row>
    <row r="57584" spans="1:2">
      <c r="A57584" s="1">
        <v>2080100714418</v>
      </c>
      <c r="B57584" t="s">
        <v>54387</v>
      </c>
    </row>
    <row r="57585" spans="1:2">
      <c r="A57585" s="1">
        <v>2080100714425</v>
      </c>
      <c r="B57585" t="s">
        <v>54388</v>
      </c>
    </row>
    <row r="57586" spans="1:2">
      <c r="A57586" s="1">
        <v>2080100714449</v>
      </c>
      <c r="B57586" t="s">
        <v>54389</v>
      </c>
    </row>
    <row r="57587" spans="1:2">
      <c r="A57587" s="1">
        <v>2080100714500</v>
      </c>
      <c r="B57587" t="s">
        <v>54390</v>
      </c>
    </row>
    <row r="57588" spans="1:2">
      <c r="A57588" s="1">
        <v>2080100714609</v>
      </c>
      <c r="B57588" t="s">
        <v>54391</v>
      </c>
    </row>
    <row r="57589" spans="1:2">
      <c r="A57589" s="1">
        <v>2080100714616</v>
      </c>
      <c r="B57589" t="s">
        <v>54392</v>
      </c>
    </row>
    <row r="57590" spans="1:2">
      <c r="A57590" s="1">
        <v>2080100714678</v>
      </c>
      <c r="B57590" t="s">
        <v>54393</v>
      </c>
    </row>
    <row r="57591" spans="1:2">
      <c r="A57591" s="1">
        <v>2080100714692</v>
      </c>
      <c r="B57591" t="s">
        <v>54394</v>
      </c>
    </row>
    <row r="57592" spans="1:2">
      <c r="A57592" s="1">
        <v>2080100714739</v>
      </c>
      <c r="B57592" t="s">
        <v>54395</v>
      </c>
    </row>
    <row r="57593" spans="1:2">
      <c r="A57593" s="1">
        <v>2080100714746</v>
      </c>
      <c r="B57593" t="s">
        <v>54396</v>
      </c>
    </row>
    <row r="57594" spans="1:2">
      <c r="A57594" s="1">
        <v>2080100714753</v>
      </c>
      <c r="B57594" t="s">
        <v>54397</v>
      </c>
    </row>
    <row r="57595" spans="1:2">
      <c r="A57595" s="1">
        <v>2080100714760</v>
      </c>
      <c r="B57595" t="s">
        <v>54398</v>
      </c>
    </row>
    <row r="57596" spans="1:2">
      <c r="A57596" s="1">
        <v>2080100714777</v>
      </c>
      <c r="B57596" t="s">
        <v>54399</v>
      </c>
    </row>
    <row r="57597" spans="1:2">
      <c r="A57597" s="1">
        <v>2080100714821</v>
      </c>
      <c r="B57597" t="s">
        <v>54400</v>
      </c>
    </row>
    <row r="57598" spans="1:2">
      <c r="A57598" s="1">
        <v>2080100714838</v>
      </c>
      <c r="B57598" t="s">
        <v>54401</v>
      </c>
    </row>
    <row r="57599" spans="1:2">
      <c r="A57599" s="1">
        <v>2080100714845</v>
      </c>
      <c r="B57599" t="s">
        <v>54402</v>
      </c>
    </row>
    <row r="57600" spans="1:2">
      <c r="A57600" s="1">
        <v>2080100714852</v>
      </c>
      <c r="B57600" t="s">
        <v>54403</v>
      </c>
    </row>
    <row r="57601" spans="1:2">
      <c r="A57601" s="1">
        <v>2080100714869</v>
      </c>
      <c r="B57601" t="s">
        <v>54404</v>
      </c>
    </row>
    <row r="57602" spans="1:2">
      <c r="A57602" s="1">
        <v>2080100714876</v>
      </c>
      <c r="B57602" t="s">
        <v>54405</v>
      </c>
    </row>
    <row r="57603" spans="1:2">
      <c r="A57603" s="1">
        <v>2080100714883</v>
      </c>
      <c r="B57603" t="s">
        <v>54406</v>
      </c>
    </row>
    <row r="57604" spans="1:2">
      <c r="A57604" s="1">
        <v>2080100714890</v>
      </c>
      <c r="B57604" t="s">
        <v>54407</v>
      </c>
    </row>
    <row r="57605" spans="1:2">
      <c r="A57605" s="1">
        <v>2080100715033</v>
      </c>
      <c r="B57605" t="s">
        <v>54408</v>
      </c>
    </row>
    <row r="57606" spans="1:2">
      <c r="A57606" s="1">
        <v>2080100715040</v>
      </c>
      <c r="B57606" t="s">
        <v>54409</v>
      </c>
    </row>
    <row r="57607" spans="1:2">
      <c r="A57607" s="1">
        <v>2080100715064</v>
      </c>
      <c r="B57607" t="s">
        <v>54410</v>
      </c>
    </row>
    <row r="57608" spans="1:2">
      <c r="A57608" s="1">
        <v>2080100715071</v>
      </c>
      <c r="B57608" t="s">
        <v>54411</v>
      </c>
    </row>
    <row r="57609" spans="1:2">
      <c r="A57609" s="1">
        <v>2080100715095</v>
      </c>
      <c r="B57609" t="s">
        <v>54412</v>
      </c>
    </row>
    <row r="57610" spans="1:2">
      <c r="A57610" s="1">
        <v>2080100715101</v>
      </c>
      <c r="B57610" t="s">
        <v>54413</v>
      </c>
    </row>
    <row r="57611" spans="1:2">
      <c r="A57611" s="1">
        <v>2080100715118</v>
      </c>
      <c r="B57611" t="s">
        <v>54414</v>
      </c>
    </row>
    <row r="57612" spans="1:2">
      <c r="A57612" s="1">
        <v>2080100715125</v>
      </c>
      <c r="B57612" t="s">
        <v>54415</v>
      </c>
    </row>
    <row r="57613" spans="1:2">
      <c r="A57613" s="1">
        <v>2080100715293</v>
      </c>
      <c r="B57613" t="s">
        <v>54416</v>
      </c>
    </row>
    <row r="57614" spans="1:2">
      <c r="A57614" s="1">
        <v>2080100715316</v>
      </c>
      <c r="B57614" t="s">
        <v>54417</v>
      </c>
    </row>
    <row r="57615" spans="1:2">
      <c r="A57615" s="1">
        <v>2080100715668</v>
      </c>
      <c r="B57615" t="s">
        <v>54418</v>
      </c>
    </row>
    <row r="57616" spans="1:2">
      <c r="A57616" s="1">
        <v>2080100715675</v>
      </c>
      <c r="B57616" t="s">
        <v>54419</v>
      </c>
    </row>
    <row r="57617" spans="1:2">
      <c r="A57617" s="1">
        <v>2080100715682</v>
      </c>
      <c r="B57617" t="s">
        <v>54420</v>
      </c>
    </row>
    <row r="57618" spans="1:2">
      <c r="A57618" s="1">
        <v>2080100715699</v>
      </c>
      <c r="B57618" t="s">
        <v>54421</v>
      </c>
    </row>
    <row r="57619" spans="1:2">
      <c r="A57619" s="1">
        <v>2080100715767</v>
      </c>
      <c r="B57619" t="s">
        <v>54422</v>
      </c>
    </row>
    <row r="57620" spans="1:2">
      <c r="A57620" s="1">
        <v>2080100715774</v>
      </c>
      <c r="B57620" t="s">
        <v>54423</v>
      </c>
    </row>
    <row r="57621" spans="1:2">
      <c r="A57621" s="1">
        <v>2080100715798</v>
      </c>
      <c r="B57621" t="s">
        <v>54424</v>
      </c>
    </row>
    <row r="57622" spans="1:2">
      <c r="A57622" s="1">
        <v>2080100715811</v>
      </c>
      <c r="B57622" t="s">
        <v>54425</v>
      </c>
    </row>
    <row r="57623" spans="1:2">
      <c r="A57623" s="1">
        <v>2080100715873</v>
      </c>
      <c r="B57623" t="s">
        <v>54426</v>
      </c>
    </row>
    <row r="57624" spans="1:2">
      <c r="A57624" s="1">
        <v>2080100715880</v>
      </c>
      <c r="B57624" t="s">
        <v>54427</v>
      </c>
    </row>
    <row r="57625" spans="1:2">
      <c r="A57625" s="1">
        <v>2080100715897</v>
      </c>
      <c r="B57625" t="s">
        <v>54428</v>
      </c>
    </row>
    <row r="57626" spans="1:2">
      <c r="A57626" s="1">
        <v>2080100715903</v>
      </c>
      <c r="B57626" t="s">
        <v>54429</v>
      </c>
    </row>
    <row r="57627" spans="1:2">
      <c r="A57627" s="1">
        <v>2080100715910</v>
      </c>
      <c r="B57627" t="s">
        <v>54430</v>
      </c>
    </row>
    <row r="57628" spans="1:2">
      <c r="A57628" s="1">
        <v>2080100715927</v>
      </c>
      <c r="B57628" t="s">
        <v>54431</v>
      </c>
    </row>
    <row r="57629" spans="1:2">
      <c r="A57629" s="1">
        <v>2080100715934</v>
      </c>
      <c r="B57629" t="s">
        <v>54432</v>
      </c>
    </row>
    <row r="57630" spans="1:2">
      <c r="A57630" s="1">
        <v>2080100716061</v>
      </c>
      <c r="B57630" t="s">
        <v>54433</v>
      </c>
    </row>
    <row r="57631" spans="1:2">
      <c r="A57631" s="1">
        <v>2080100716078</v>
      </c>
      <c r="B57631" t="s">
        <v>54434</v>
      </c>
    </row>
    <row r="57632" spans="1:2">
      <c r="A57632" s="1">
        <v>2080100716085</v>
      </c>
      <c r="B57632" t="s">
        <v>54435</v>
      </c>
    </row>
    <row r="57633" spans="1:2">
      <c r="A57633" s="1">
        <v>2080100716092</v>
      </c>
      <c r="B57633" t="s">
        <v>54436</v>
      </c>
    </row>
    <row r="57634" spans="1:2">
      <c r="A57634" s="1">
        <v>2080100716108</v>
      </c>
      <c r="B57634" t="s">
        <v>54437</v>
      </c>
    </row>
    <row r="57635" spans="1:2">
      <c r="A57635" s="1">
        <v>2080100716115</v>
      </c>
      <c r="B57635" t="s">
        <v>54438</v>
      </c>
    </row>
    <row r="57636" spans="1:2">
      <c r="A57636" s="1">
        <v>2080100716122</v>
      </c>
      <c r="B57636" t="s">
        <v>54439</v>
      </c>
    </row>
    <row r="57637" spans="1:2">
      <c r="A57637" s="1">
        <v>2080100716139</v>
      </c>
      <c r="B57637" t="s">
        <v>54440</v>
      </c>
    </row>
    <row r="57638" spans="1:2">
      <c r="A57638" s="1">
        <v>2080100716252</v>
      </c>
      <c r="B57638" t="s">
        <v>54441</v>
      </c>
    </row>
    <row r="57639" spans="1:2">
      <c r="A57639" s="1">
        <v>2080100716276</v>
      </c>
      <c r="B57639" t="s">
        <v>54432</v>
      </c>
    </row>
    <row r="57640" spans="1:2">
      <c r="A57640" s="1">
        <v>2080100716283</v>
      </c>
      <c r="B57640" t="s">
        <v>54442</v>
      </c>
    </row>
    <row r="57641" spans="1:2">
      <c r="A57641" s="1">
        <v>2080100716290</v>
      </c>
      <c r="B57641" t="s">
        <v>54443</v>
      </c>
    </row>
    <row r="57642" spans="1:2">
      <c r="A57642" s="1">
        <v>2080100716306</v>
      </c>
      <c r="B57642" t="s">
        <v>54444</v>
      </c>
    </row>
    <row r="57643" spans="1:2">
      <c r="A57643" s="1">
        <v>2080100716313</v>
      </c>
      <c r="B57643" t="s">
        <v>54445</v>
      </c>
    </row>
    <row r="57644" spans="1:2">
      <c r="A57644" s="1">
        <v>2080100716320</v>
      </c>
      <c r="B57644" t="s">
        <v>54446</v>
      </c>
    </row>
    <row r="57645" spans="1:2">
      <c r="A57645" s="1">
        <v>2080100716337</v>
      </c>
      <c r="B57645" t="s">
        <v>54447</v>
      </c>
    </row>
    <row r="57646" spans="1:2">
      <c r="A57646" s="1">
        <v>2080100716351</v>
      </c>
      <c r="B57646" t="s">
        <v>54448</v>
      </c>
    </row>
    <row r="57647" spans="1:2">
      <c r="A57647" s="1">
        <v>2080100716368</v>
      </c>
      <c r="B57647" t="s">
        <v>54449</v>
      </c>
    </row>
    <row r="57648" spans="1:2">
      <c r="A57648" s="1">
        <v>2080100716399</v>
      </c>
      <c r="B57648" t="s">
        <v>54450</v>
      </c>
    </row>
    <row r="57649" spans="1:2">
      <c r="A57649" s="1">
        <v>2080100716429</v>
      </c>
      <c r="B57649" t="s">
        <v>54451</v>
      </c>
    </row>
    <row r="57650" spans="1:2">
      <c r="A57650" s="1">
        <v>2080100716436</v>
      </c>
      <c r="B57650" t="s">
        <v>54452</v>
      </c>
    </row>
    <row r="57651" spans="1:2">
      <c r="A57651" s="1">
        <v>2080100716443</v>
      </c>
      <c r="B57651" t="s">
        <v>54453</v>
      </c>
    </row>
    <row r="57652" spans="1:2">
      <c r="A57652" s="1">
        <v>2080100716450</v>
      </c>
      <c r="B57652" t="s">
        <v>54454</v>
      </c>
    </row>
    <row r="57653" spans="1:2">
      <c r="A57653" s="1">
        <v>2080100716467</v>
      </c>
      <c r="B57653" t="s">
        <v>54455</v>
      </c>
    </row>
    <row r="57654" spans="1:2">
      <c r="A57654" s="1">
        <v>2080100716474</v>
      </c>
      <c r="B57654" t="s">
        <v>54456</v>
      </c>
    </row>
    <row r="57655" spans="1:2">
      <c r="A57655" s="1">
        <v>2080100716498</v>
      </c>
      <c r="B57655" t="s">
        <v>54457</v>
      </c>
    </row>
    <row r="57656" spans="1:2">
      <c r="A57656" s="1">
        <v>2080100716504</v>
      </c>
      <c r="B57656" t="s">
        <v>54458</v>
      </c>
    </row>
    <row r="57657" spans="1:2">
      <c r="A57657" s="1">
        <v>2080100716511</v>
      </c>
      <c r="B57657" t="s">
        <v>54459</v>
      </c>
    </row>
    <row r="57658" spans="1:2">
      <c r="A57658" s="1">
        <v>2080100716870</v>
      </c>
      <c r="B57658" t="s">
        <v>54460</v>
      </c>
    </row>
    <row r="57659" spans="1:2">
      <c r="A57659" s="1">
        <v>2080100716887</v>
      </c>
      <c r="B57659" t="s">
        <v>54461</v>
      </c>
    </row>
    <row r="57660" spans="1:2">
      <c r="A57660" s="1">
        <v>2080100716894</v>
      </c>
      <c r="B57660" t="s">
        <v>54462</v>
      </c>
    </row>
    <row r="57661" spans="1:2">
      <c r="A57661" s="1">
        <v>2080100716900</v>
      </c>
      <c r="B57661" t="s">
        <v>54463</v>
      </c>
    </row>
    <row r="57662" spans="1:2">
      <c r="A57662" s="1">
        <v>2080100716917</v>
      </c>
      <c r="B57662" t="s">
        <v>54464</v>
      </c>
    </row>
    <row r="57663" spans="1:2">
      <c r="A57663" s="1">
        <v>2080100716924</v>
      </c>
      <c r="B57663" t="s">
        <v>54465</v>
      </c>
    </row>
    <row r="57664" spans="1:2">
      <c r="A57664" s="1">
        <v>2080100716931</v>
      </c>
      <c r="B57664" t="s">
        <v>54466</v>
      </c>
    </row>
    <row r="57665" spans="1:2">
      <c r="A57665" s="1">
        <v>2080100716948</v>
      </c>
      <c r="B57665" t="s">
        <v>54467</v>
      </c>
    </row>
    <row r="57666" spans="1:2">
      <c r="A57666" s="1">
        <v>2080100716955</v>
      </c>
      <c r="B57666" t="s">
        <v>54468</v>
      </c>
    </row>
    <row r="57667" spans="1:2">
      <c r="A57667" s="1">
        <v>2080100716962</v>
      </c>
      <c r="B57667" t="s">
        <v>54469</v>
      </c>
    </row>
    <row r="57668" spans="1:2">
      <c r="A57668" s="1">
        <v>2080100716979</v>
      </c>
      <c r="B57668" t="s">
        <v>54470</v>
      </c>
    </row>
    <row r="57669" spans="1:2">
      <c r="A57669" s="1">
        <v>2080100716986</v>
      </c>
      <c r="B57669" t="s">
        <v>54471</v>
      </c>
    </row>
    <row r="57670" spans="1:2">
      <c r="A57670" s="1">
        <v>2080100716993</v>
      </c>
      <c r="B57670" t="s">
        <v>54472</v>
      </c>
    </row>
    <row r="57671" spans="1:2">
      <c r="A57671" s="1">
        <v>2080100717013</v>
      </c>
      <c r="B57671" t="s">
        <v>54473</v>
      </c>
    </row>
    <row r="57672" spans="1:2">
      <c r="A57672" s="1">
        <v>2080100717020</v>
      </c>
      <c r="B57672" t="s">
        <v>54474</v>
      </c>
    </row>
    <row r="57673" spans="1:2">
      <c r="A57673" s="1">
        <v>2080100717037</v>
      </c>
      <c r="B57673" t="s">
        <v>54475</v>
      </c>
    </row>
    <row r="57674" spans="1:2">
      <c r="A57674" s="1">
        <v>2080100717051</v>
      </c>
      <c r="B57674" t="s">
        <v>54476</v>
      </c>
    </row>
    <row r="57675" spans="1:2">
      <c r="A57675" s="1">
        <v>2080100717075</v>
      </c>
      <c r="B57675" t="s">
        <v>54477</v>
      </c>
    </row>
    <row r="57676" spans="1:2">
      <c r="A57676" s="1">
        <v>2080100717082</v>
      </c>
      <c r="B57676" t="s">
        <v>54478</v>
      </c>
    </row>
    <row r="57677" spans="1:2">
      <c r="A57677" s="1">
        <v>2080100717099</v>
      </c>
      <c r="B57677" t="s">
        <v>4208</v>
      </c>
    </row>
    <row r="57678" spans="1:2">
      <c r="A57678" s="1">
        <v>2080100717105</v>
      </c>
      <c r="B57678" t="s">
        <v>54479</v>
      </c>
    </row>
    <row r="57679" spans="1:2">
      <c r="A57679" s="1">
        <v>2080100717112</v>
      </c>
      <c r="B57679" t="s">
        <v>54480</v>
      </c>
    </row>
    <row r="57680" spans="1:2">
      <c r="A57680" s="1">
        <v>2080100717129</v>
      </c>
      <c r="B57680" t="s">
        <v>54481</v>
      </c>
    </row>
    <row r="57681" spans="1:2">
      <c r="A57681" s="1">
        <v>2080100717136</v>
      </c>
      <c r="B57681" t="s">
        <v>54482</v>
      </c>
    </row>
    <row r="57682" spans="1:2">
      <c r="A57682" s="1">
        <v>2080100717150</v>
      </c>
      <c r="B57682" t="s">
        <v>54483</v>
      </c>
    </row>
    <row r="57683" spans="1:2">
      <c r="A57683" s="1">
        <v>2080100717273</v>
      </c>
      <c r="B57683" t="s">
        <v>54484</v>
      </c>
    </row>
    <row r="57684" spans="1:2">
      <c r="A57684" s="1">
        <v>2080100717280</v>
      </c>
      <c r="B57684" t="s">
        <v>54485</v>
      </c>
    </row>
    <row r="57685" spans="1:2">
      <c r="A57685" s="1">
        <v>2080100717303</v>
      </c>
      <c r="B57685" t="s">
        <v>54486</v>
      </c>
    </row>
    <row r="57686" spans="1:2">
      <c r="A57686" s="1">
        <v>2080100717334</v>
      </c>
      <c r="B57686" t="s">
        <v>54487</v>
      </c>
    </row>
    <row r="57687" spans="1:2">
      <c r="A57687" s="1">
        <v>2080100717372</v>
      </c>
      <c r="B57687" t="s">
        <v>54488</v>
      </c>
    </row>
    <row r="57688" spans="1:2">
      <c r="A57688" s="1">
        <v>2080100717402</v>
      </c>
      <c r="B57688" t="s">
        <v>54489</v>
      </c>
    </row>
    <row r="57689" spans="1:2">
      <c r="A57689" s="1">
        <v>2080100717426</v>
      </c>
      <c r="B57689" t="s">
        <v>54490</v>
      </c>
    </row>
    <row r="57690" spans="1:2">
      <c r="A57690" s="1">
        <v>2080100717471</v>
      </c>
      <c r="B57690" t="s">
        <v>54491</v>
      </c>
    </row>
    <row r="57691" spans="1:2">
      <c r="A57691" s="1">
        <v>2080100717501</v>
      </c>
      <c r="B57691" t="s">
        <v>54492</v>
      </c>
    </row>
    <row r="57692" spans="1:2">
      <c r="A57692" s="1">
        <v>2080100717518</v>
      </c>
      <c r="B57692" t="s">
        <v>54493</v>
      </c>
    </row>
    <row r="57693" spans="1:2">
      <c r="A57693" s="1">
        <v>2080100717525</v>
      </c>
      <c r="B57693" t="s">
        <v>54494</v>
      </c>
    </row>
    <row r="57694" spans="1:2">
      <c r="A57694" s="1">
        <v>2080100717532</v>
      </c>
      <c r="B57694" t="s">
        <v>54495</v>
      </c>
    </row>
    <row r="57695" spans="1:2">
      <c r="A57695" s="1">
        <v>2080100717556</v>
      </c>
      <c r="B57695" t="s">
        <v>54496</v>
      </c>
    </row>
    <row r="57696" spans="1:2">
      <c r="A57696" s="1">
        <v>2080100717563</v>
      </c>
      <c r="B57696" t="s">
        <v>54497</v>
      </c>
    </row>
    <row r="57697" spans="1:2">
      <c r="A57697" s="1">
        <v>2080100717570</v>
      </c>
      <c r="B57697" t="s">
        <v>54498</v>
      </c>
    </row>
    <row r="57698" spans="1:2">
      <c r="A57698" s="1">
        <v>2080100717587</v>
      </c>
      <c r="B57698" t="s">
        <v>54499</v>
      </c>
    </row>
    <row r="57699" spans="1:2">
      <c r="A57699" s="1">
        <v>2080100717594</v>
      </c>
      <c r="B57699" t="s">
        <v>54500</v>
      </c>
    </row>
    <row r="57700" spans="1:2">
      <c r="A57700" s="1">
        <v>2080100717617</v>
      </c>
      <c r="B57700" t="s">
        <v>54501</v>
      </c>
    </row>
    <row r="57701" spans="1:2">
      <c r="A57701" s="1">
        <v>2080100717655</v>
      </c>
      <c r="B57701" t="s">
        <v>54502</v>
      </c>
    </row>
    <row r="57702" spans="1:2">
      <c r="A57702" s="1">
        <v>2080100717662</v>
      </c>
      <c r="B57702" t="s">
        <v>54503</v>
      </c>
    </row>
    <row r="57703" spans="1:2">
      <c r="A57703" s="1">
        <v>2080100717686</v>
      </c>
      <c r="B57703" t="s">
        <v>54504</v>
      </c>
    </row>
    <row r="57704" spans="1:2">
      <c r="A57704" s="1">
        <v>2080100717709</v>
      </c>
      <c r="B57704" t="s">
        <v>54505</v>
      </c>
    </row>
    <row r="57705" spans="1:2">
      <c r="A57705" s="1">
        <v>2080100717723</v>
      </c>
      <c r="B57705" t="s">
        <v>54506</v>
      </c>
    </row>
    <row r="57706" spans="1:2">
      <c r="A57706" s="1">
        <v>2080100717754</v>
      </c>
      <c r="B57706" t="s">
        <v>54507</v>
      </c>
    </row>
    <row r="57707" spans="1:2">
      <c r="A57707" s="1">
        <v>2080100717839</v>
      </c>
      <c r="B57707" t="s">
        <v>54508</v>
      </c>
    </row>
    <row r="57708" spans="1:2">
      <c r="A57708" s="1">
        <v>2080100717853</v>
      </c>
      <c r="B57708" t="s">
        <v>54509</v>
      </c>
    </row>
    <row r="57709" spans="1:2">
      <c r="A57709" s="1">
        <v>2080100717860</v>
      </c>
      <c r="B57709" t="s">
        <v>54510</v>
      </c>
    </row>
    <row r="57710" spans="1:2">
      <c r="A57710" s="1">
        <v>2080100717877</v>
      </c>
      <c r="B57710" t="s">
        <v>54511</v>
      </c>
    </row>
    <row r="57711" spans="1:2">
      <c r="A57711" s="1">
        <v>2080100717891</v>
      </c>
      <c r="B57711" t="s">
        <v>54512</v>
      </c>
    </row>
    <row r="57712" spans="1:2">
      <c r="A57712" s="1">
        <v>2080100717914</v>
      </c>
      <c r="B57712" t="s">
        <v>54513</v>
      </c>
    </row>
    <row r="57713" spans="1:2">
      <c r="A57713" s="1">
        <v>2080100717921</v>
      </c>
      <c r="B57713" t="s">
        <v>54514</v>
      </c>
    </row>
    <row r="57714" spans="1:2">
      <c r="A57714" s="1">
        <v>2080100717938</v>
      </c>
      <c r="B57714" t="s">
        <v>54515</v>
      </c>
    </row>
    <row r="57715" spans="1:2">
      <c r="A57715" s="1">
        <v>2080100717952</v>
      </c>
      <c r="B57715" t="s">
        <v>54516</v>
      </c>
    </row>
    <row r="57716" spans="1:2">
      <c r="A57716" s="1">
        <v>2080100717983</v>
      </c>
      <c r="B57716" t="s">
        <v>54517</v>
      </c>
    </row>
    <row r="57717" spans="1:2">
      <c r="A57717" s="1">
        <v>2080100717990</v>
      </c>
      <c r="B57717" t="s">
        <v>54518</v>
      </c>
    </row>
    <row r="57718" spans="1:2">
      <c r="A57718" s="1">
        <v>2080100718003</v>
      </c>
      <c r="B57718" t="s">
        <v>54519</v>
      </c>
    </row>
    <row r="57719" spans="1:2">
      <c r="A57719" s="1">
        <v>2080100718010</v>
      </c>
      <c r="B57719" t="s">
        <v>54520</v>
      </c>
    </row>
    <row r="57720" spans="1:2">
      <c r="A57720" s="1">
        <v>2080100718027</v>
      </c>
      <c r="B57720" t="s">
        <v>54521</v>
      </c>
    </row>
    <row r="57721" spans="1:2">
      <c r="A57721" s="1">
        <v>2080100718034</v>
      </c>
      <c r="B57721" t="s">
        <v>54522</v>
      </c>
    </row>
    <row r="57722" spans="1:2">
      <c r="A57722" s="1">
        <v>2080100718041</v>
      </c>
      <c r="B57722" t="s">
        <v>54523</v>
      </c>
    </row>
    <row r="57723" spans="1:2">
      <c r="A57723" s="1">
        <v>2080100718058</v>
      </c>
      <c r="B57723" t="s">
        <v>54524</v>
      </c>
    </row>
    <row r="57724" spans="1:2">
      <c r="A57724" s="1">
        <v>2080100718065</v>
      </c>
      <c r="B57724" t="s">
        <v>54525</v>
      </c>
    </row>
    <row r="57725" spans="1:2">
      <c r="A57725" s="1">
        <v>2080100718072</v>
      </c>
      <c r="B57725" t="s">
        <v>54526</v>
      </c>
    </row>
    <row r="57726" spans="1:2">
      <c r="A57726" s="1">
        <v>2080100718089</v>
      </c>
      <c r="B57726" t="s">
        <v>54527</v>
      </c>
    </row>
    <row r="57727" spans="1:2">
      <c r="A57727" s="1">
        <v>2080100718096</v>
      </c>
      <c r="B57727" t="s">
        <v>54528</v>
      </c>
    </row>
    <row r="57728" spans="1:2">
      <c r="A57728" s="1">
        <v>2080100718102</v>
      </c>
      <c r="B57728" t="s">
        <v>54529</v>
      </c>
    </row>
    <row r="57729" spans="1:2">
      <c r="A57729" s="1">
        <v>2080100718119</v>
      </c>
      <c r="B57729" t="s">
        <v>54530</v>
      </c>
    </row>
    <row r="57730" spans="1:2">
      <c r="A57730" s="1">
        <v>2080100718126</v>
      </c>
      <c r="B57730" t="s">
        <v>54531</v>
      </c>
    </row>
    <row r="57731" spans="1:2">
      <c r="A57731" s="1">
        <v>2080100718133</v>
      </c>
      <c r="B57731" t="s">
        <v>54532</v>
      </c>
    </row>
    <row r="57732" spans="1:2">
      <c r="A57732" s="1">
        <v>2080100718140</v>
      </c>
      <c r="B57732" t="s">
        <v>54533</v>
      </c>
    </row>
    <row r="57733" spans="1:2">
      <c r="A57733" s="1">
        <v>2080100718157</v>
      </c>
      <c r="B57733" t="s">
        <v>54534</v>
      </c>
    </row>
    <row r="57734" spans="1:2">
      <c r="A57734" s="1">
        <v>2080100718164</v>
      </c>
      <c r="B57734" t="s">
        <v>54535</v>
      </c>
    </row>
    <row r="57735" spans="1:2">
      <c r="A57735" s="1">
        <v>2080100718171</v>
      </c>
      <c r="B57735" t="s">
        <v>54536</v>
      </c>
    </row>
    <row r="57736" spans="1:2">
      <c r="A57736" s="1">
        <v>2080100718188</v>
      </c>
      <c r="B57736" t="s">
        <v>54537</v>
      </c>
    </row>
    <row r="57737" spans="1:2">
      <c r="A57737" s="1">
        <v>2080100718195</v>
      </c>
      <c r="B57737" t="s">
        <v>54538</v>
      </c>
    </row>
    <row r="57738" spans="1:2">
      <c r="A57738" s="1">
        <v>2080100718201</v>
      </c>
      <c r="B57738" t="s">
        <v>54539</v>
      </c>
    </row>
    <row r="57739" spans="1:2">
      <c r="A57739" s="1">
        <v>2080100718218</v>
      </c>
      <c r="B57739" t="s">
        <v>54540</v>
      </c>
    </row>
    <row r="57740" spans="1:2">
      <c r="A57740" s="1">
        <v>2080100718225</v>
      </c>
      <c r="B57740" t="s">
        <v>54541</v>
      </c>
    </row>
    <row r="57741" spans="1:2">
      <c r="A57741" s="1">
        <v>2080100718232</v>
      </c>
      <c r="B57741" t="s">
        <v>54542</v>
      </c>
    </row>
    <row r="57742" spans="1:2">
      <c r="A57742" s="1">
        <v>2080100718249</v>
      </c>
      <c r="B57742" t="s">
        <v>54543</v>
      </c>
    </row>
    <row r="57743" spans="1:2">
      <c r="A57743" s="1">
        <v>2080100718256</v>
      </c>
      <c r="B57743" t="s">
        <v>54544</v>
      </c>
    </row>
    <row r="57744" spans="1:2">
      <c r="A57744" s="1">
        <v>2080100718263</v>
      </c>
      <c r="B57744" t="s">
        <v>54545</v>
      </c>
    </row>
    <row r="57745" spans="1:2">
      <c r="A57745" s="1">
        <v>2080100718270</v>
      </c>
      <c r="B57745" t="s">
        <v>54546</v>
      </c>
    </row>
    <row r="57746" spans="1:2">
      <c r="A57746" s="1">
        <v>2080100718287</v>
      </c>
      <c r="B57746" t="s">
        <v>54547</v>
      </c>
    </row>
    <row r="57747" spans="1:2">
      <c r="A57747" s="1">
        <v>2080100718294</v>
      </c>
      <c r="B57747" t="s">
        <v>54548</v>
      </c>
    </row>
    <row r="57748" spans="1:2">
      <c r="A57748" s="1">
        <v>2080100718300</v>
      </c>
      <c r="B57748" t="s">
        <v>54549</v>
      </c>
    </row>
    <row r="57749" spans="1:2">
      <c r="A57749" s="1">
        <v>2080100718317</v>
      </c>
      <c r="B57749" t="s">
        <v>54550</v>
      </c>
    </row>
    <row r="57750" spans="1:2">
      <c r="A57750" s="1">
        <v>2080100718324</v>
      </c>
      <c r="B57750" t="s">
        <v>54551</v>
      </c>
    </row>
    <row r="57751" spans="1:2">
      <c r="A57751" s="1">
        <v>2080100718331</v>
      </c>
      <c r="B57751" t="s">
        <v>54552</v>
      </c>
    </row>
    <row r="57752" spans="1:2">
      <c r="A57752" s="1">
        <v>2080100718348</v>
      </c>
      <c r="B57752" t="s">
        <v>54553</v>
      </c>
    </row>
    <row r="57753" spans="1:2">
      <c r="A57753" s="1">
        <v>2080100718355</v>
      </c>
      <c r="B57753" t="s">
        <v>54554</v>
      </c>
    </row>
    <row r="57754" spans="1:2">
      <c r="A57754" s="1">
        <v>2080100718362</v>
      </c>
      <c r="B57754" t="s">
        <v>54555</v>
      </c>
    </row>
    <row r="57755" spans="1:2">
      <c r="A57755" s="1">
        <v>2080100718379</v>
      </c>
      <c r="B57755" t="s">
        <v>54556</v>
      </c>
    </row>
    <row r="57756" spans="1:2">
      <c r="A57756" s="1">
        <v>2080100718386</v>
      </c>
      <c r="B57756" t="s">
        <v>54557</v>
      </c>
    </row>
    <row r="57757" spans="1:2">
      <c r="A57757" s="1">
        <v>2080100718805</v>
      </c>
      <c r="B57757" t="s">
        <v>54558</v>
      </c>
    </row>
    <row r="57758" spans="1:2">
      <c r="A57758" s="1">
        <v>2080100718812</v>
      </c>
      <c r="B57758" t="s">
        <v>54559</v>
      </c>
    </row>
    <row r="57759" spans="1:2">
      <c r="A57759" s="1">
        <v>2080100718829</v>
      </c>
      <c r="B57759" t="s">
        <v>54560</v>
      </c>
    </row>
    <row r="57760" spans="1:2">
      <c r="A57760" s="1">
        <v>2080100718836</v>
      </c>
      <c r="B57760" t="s">
        <v>54561</v>
      </c>
    </row>
    <row r="57761" spans="1:2">
      <c r="A57761" s="1">
        <v>2080100718843</v>
      </c>
      <c r="B57761" t="s">
        <v>54562</v>
      </c>
    </row>
    <row r="57762" spans="1:2">
      <c r="A57762" s="1">
        <v>2080100718850</v>
      </c>
      <c r="B57762" t="s">
        <v>54563</v>
      </c>
    </row>
    <row r="57763" spans="1:2">
      <c r="A57763" s="1">
        <v>2080100718867</v>
      </c>
      <c r="B57763" t="s">
        <v>54564</v>
      </c>
    </row>
    <row r="57764" spans="1:2">
      <c r="A57764" s="1">
        <v>2080100718874</v>
      </c>
      <c r="B57764" t="s">
        <v>54565</v>
      </c>
    </row>
    <row r="57765" spans="1:2">
      <c r="A57765" s="1">
        <v>2080100718881</v>
      </c>
      <c r="B57765" t="s">
        <v>54566</v>
      </c>
    </row>
    <row r="57766" spans="1:2">
      <c r="A57766" s="1">
        <v>2080100718898</v>
      </c>
      <c r="B57766" t="s">
        <v>54567</v>
      </c>
    </row>
    <row r="57767" spans="1:2">
      <c r="A57767" s="1">
        <v>2080100718904</v>
      </c>
      <c r="B57767" t="s">
        <v>54568</v>
      </c>
    </row>
    <row r="57768" spans="1:2">
      <c r="A57768" s="1">
        <v>2080100718911</v>
      </c>
      <c r="B57768" t="s">
        <v>54569</v>
      </c>
    </row>
    <row r="57769" spans="1:2">
      <c r="A57769" s="1">
        <v>2080100718928</v>
      </c>
      <c r="B57769" t="s">
        <v>54570</v>
      </c>
    </row>
    <row r="57770" spans="1:2">
      <c r="A57770" s="1">
        <v>2080100718935</v>
      </c>
      <c r="B57770" t="s">
        <v>54571</v>
      </c>
    </row>
    <row r="57771" spans="1:2">
      <c r="A57771" s="1">
        <v>2080100719031</v>
      </c>
      <c r="B57771" t="s">
        <v>54572</v>
      </c>
    </row>
    <row r="57772" spans="1:2">
      <c r="A57772" s="1">
        <v>2080100719048</v>
      </c>
      <c r="B57772" t="s">
        <v>54573</v>
      </c>
    </row>
    <row r="57773" spans="1:2">
      <c r="A57773" s="1">
        <v>2080100719055</v>
      </c>
      <c r="B57773" t="s">
        <v>54574</v>
      </c>
    </row>
    <row r="57774" spans="1:2">
      <c r="A57774" s="1">
        <v>2080100719062</v>
      </c>
      <c r="B57774" t="s">
        <v>54575</v>
      </c>
    </row>
    <row r="57775" spans="1:2">
      <c r="A57775" s="1">
        <v>2080100719079</v>
      </c>
      <c r="B57775" t="s">
        <v>54576</v>
      </c>
    </row>
    <row r="57776" spans="1:2">
      <c r="A57776" s="1">
        <v>2080100719086</v>
      </c>
      <c r="B57776" t="s">
        <v>54577</v>
      </c>
    </row>
    <row r="57777" spans="1:2">
      <c r="A57777" s="1">
        <v>2080100719093</v>
      </c>
      <c r="B57777" t="s">
        <v>54578</v>
      </c>
    </row>
    <row r="57778" spans="1:2">
      <c r="A57778" s="1">
        <v>2080100719109</v>
      </c>
      <c r="B57778" t="s">
        <v>54579</v>
      </c>
    </row>
    <row r="57779" spans="1:2">
      <c r="A57779" s="1">
        <v>2080100719116</v>
      </c>
      <c r="B57779" t="s">
        <v>54580</v>
      </c>
    </row>
    <row r="57780" spans="1:2">
      <c r="A57780" s="1">
        <v>2080100719277</v>
      </c>
      <c r="B57780" t="s">
        <v>54581</v>
      </c>
    </row>
    <row r="57781" spans="1:2">
      <c r="A57781" s="1">
        <v>2080100719833</v>
      </c>
      <c r="B57781" t="s">
        <v>54582</v>
      </c>
    </row>
    <row r="57782" spans="1:2">
      <c r="A57782" s="1">
        <v>2080100719864</v>
      </c>
      <c r="B57782" t="s">
        <v>54583</v>
      </c>
    </row>
    <row r="57783" spans="1:2">
      <c r="A57783" s="1">
        <v>2080100719963</v>
      </c>
      <c r="B57783" t="s">
        <v>54584</v>
      </c>
    </row>
    <row r="57784" spans="1:2">
      <c r="A57784" s="1">
        <v>2080100719987</v>
      </c>
      <c r="B57784" t="s">
        <v>54585</v>
      </c>
    </row>
    <row r="57785" spans="1:2">
      <c r="A57785" s="1">
        <v>2080100719994</v>
      </c>
      <c r="B57785" t="s">
        <v>54586</v>
      </c>
    </row>
    <row r="57786" spans="1:2">
      <c r="A57786" s="1">
        <v>2080100720006</v>
      </c>
      <c r="B57786" t="s">
        <v>54587</v>
      </c>
    </row>
    <row r="57787" spans="1:2">
      <c r="A57787" s="1">
        <v>2090100218021</v>
      </c>
      <c r="B57787" t="s">
        <v>54588</v>
      </c>
    </row>
    <row r="57788" spans="1:2">
      <c r="A57788" s="1">
        <v>2090100218076</v>
      </c>
      <c r="B57788" t="s">
        <v>3274</v>
      </c>
    </row>
    <row r="57789" spans="1:2">
      <c r="A57789" s="1">
        <v>2090100218939</v>
      </c>
      <c r="B57789" t="s">
        <v>27097</v>
      </c>
    </row>
    <row r="57790" spans="1:2">
      <c r="A57790" s="1">
        <v>2090100518138</v>
      </c>
      <c r="B57790" t="s">
        <v>54589</v>
      </c>
    </row>
    <row r="57791" spans="1:2">
      <c r="A57791" s="1">
        <v>2090100521961</v>
      </c>
      <c r="B57791" t="s">
        <v>54590</v>
      </c>
    </row>
    <row r="57792" spans="1:2">
      <c r="A57792" s="1">
        <v>2090100522050</v>
      </c>
      <c r="B57792" t="s">
        <v>54591</v>
      </c>
    </row>
    <row r="57793" spans="1:2">
      <c r="A57793" s="1">
        <v>2090100542607</v>
      </c>
      <c r="B57793" t="s">
        <v>54592</v>
      </c>
    </row>
    <row r="57794" spans="1:2">
      <c r="A57794" s="1">
        <v>2090100543031</v>
      </c>
      <c r="B57794" t="s">
        <v>54593</v>
      </c>
    </row>
    <row r="57795" spans="1:2">
      <c r="A57795" s="1">
        <v>2090100543789</v>
      </c>
      <c r="B57795" t="s">
        <v>54594</v>
      </c>
    </row>
    <row r="57796" spans="1:2">
      <c r="A57796" s="1">
        <v>2090100553177</v>
      </c>
      <c r="B57796" t="s">
        <v>54595</v>
      </c>
    </row>
    <row r="57797" spans="1:2">
      <c r="A57797" s="1">
        <v>2090100669403</v>
      </c>
      <c r="B57797" t="s">
        <v>54596</v>
      </c>
    </row>
    <row r="57798" spans="1:2">
      <c r="A57798" s="1">
        <v>2090100669410</v>
      </c>
      <c r="B57798" t="s">
        <v>54597</v>
      </c>
    </row>
    <row r="57799" spans="1:2">
      <c r="A57799" s="1">
        <v>2090100690292</v>
      </c>
      <c r="B57799" t="s">
        <v>4208</v>
      </c>
    </row>
    <row r="57800" spans="1:2">
      <c r="A57800" s="1">
        <v>2090100690322</v>
      </c>
      <c r="B57800" t="s">
        <v>4208</v>
      </c>
    </row>
    <row r="57801" spans="1:2">
      <c r="A57801" s="1">
        <v>3080100197821</v>
      </c>
      <c r="B57801" t="s">
        <v>54598</v>
      </c>
    </row>
    <row r="57802" spans="1:2">
      <c r="A57802" s="1">
        <v>3080100197838</v>
      </c>
      <c r="B57802" t="s">
        <v>54599</v>
      </c>
    </row>
    <row r="57803" spans="1:2">
      <c r="A57803" s="1">
        <v>3080100197845</v>
      </c>
      <c r="B57803" t="s">
        <v>54600</v>
      </c>
    </row>
    <row r="57804" spans="1:2">
      <c r="A57804" s="1">
        <v>3080100197852</v>
      </c>
      <c r="B57804" t="s">
        <v>54601</v>
      </c>
    </row>
    <row r="57805" spans="1:2">
      <c r="A57805" s="1">
        <v>3080100197869</v>
      </c>
      <c r="B57805" t="s">
        <v>54602</v>
      </c>
    </row>
    <row r="57806" spans="1:2">
      <c r="A57806" s="1">
        <v>3080100197876</v>
      </c>
      <c r="B57806" t="s">
        <v>54603</v>
      </c>
    </row>
    <row r="57807" spans="1:2">
      <c r="A57807" s="1">
        <v>3080100197883</v>
      </c>
      <c r="B57807" t="s">
        <v>54604</v>
      </c>
    </row>
    <row r="57808" spans="1:2">
      <c r="A57808" s="1">
        <v>3080100197890</v>
      </c>
      <c r="B57808" t="s">
        <v>54605</v>
      </c>
    </row>
    <row r="57809" spans="1:2">
      <c r="A57809" s="1">
        <v>3080100197906</v>
      </c>
      <c r="B57809" t="s">
        <v>54606</v>
      </c>
    </row>
    <row r="57810" spans="1:2">
      <c r="A57810" s="1">
        <v>3080100197913</v>
      </c>
      <c r="B57810" t="s">
        <v>54607</v>
      </c>
    </row>
    <row r="57811" spans="1:2">
      <c r="A57811" s="1">
        <v>3080100197920</v>
      </c>
      <c r="B57811" t="s">
        <v>54608</v>
      </c>
    </row>
    <row r="57812" spans="1:2">
      <c r="A57812" s="1">
        <v>3080100197937</v>
      </c>
      <c r="B57812" t="s">
        <v>54609</v>
      </c>
    </row>
    <row r="57813" spans="1:2">
      <c r="A57813" s="1">
        <v>3080100197944</v>
      </c>
      <c r="B57813" t="s">
        <v>54610</v>
      </c>
    </row>
    <row r="57814" spans="1:2">
      <c r="A57814" s="1">
        <v>3080100197951</v>
      </c>
      <c r="B57814" t="s">
        <v>54611</v>
      </c>
    </row>
    <row r="57815" spans="1:2">
      <c r="A57815" s="1">
        <v>3080100197968</v>
      </c>
      <c r="B57815" t="s">
        <v>54612</v>
      </c>
    </row>
    <row r="57816" spans="1:2">
      <c r="A57816" s="1">
        <v>3080100197975</v>
      </c>
      <c r="B57816" t="s">
        <v>54613</v>
      </c>
    </row>
    <row r="57817" spans="1:2">
      <c r="A57817" s="1">
        <v>3080100197982</v>
      </c>
      <c r="B57817" t="s">
        <v>54614</v>
      </c>
    </row>
    <row r="57818" spans="1:2">
      <c r="A57818" s="1">
        <v>3080100197999</v>
      </c>
      <c r="B57818" t="s">
        <v>54615</v>
      </c>
    </row>
    <row r="57819" spans="1:2">
      <c r="A57819" s="1">
        <v>3080100198002</v>
      </c>
      <c r="B57819" t="s">
        <v>54616</v>
      </c>
    </row>
    <row r="57820" spans="1:2">
      <c r="A57820" s="1">
        <v>3080100198019</v>
      </c>
      <c r="B57820" t="s">
        <v>54617</v>
      </c>
    </row>
    <row r="57821" spans="1:2">
      <c r="A57821" s="1">
        <v>3080100198026</v>
      </c>
      <c r="B57821" t="s">
        <v>54618</v>
      </c>
    </row>
    <row r="57822" spans="1:2">
      <c r="A57822" s="1">
        <v>3080100198033</v>
      </c>
      <c r="B57822" t="s">
        <v>54619</v>
      </c>
    </row>
    <row r="57823" spans="1:2">
      <c r="A57823" s="1">
        <v>3080100198040</v>
      </c>
      <c r="B57823" t="s">
        <v>54620</v>
      </c>
    </row>
    <row r="57824" spans="1:2">
      <c r="A57824" s="1">
        <v>3080100198057</v>
      </c>
      <c r="B57824" t="s">
        <v>54621</v>
      </c>
    </row>
    <row r="57825" spans="1:2">
      <c r="A57825" s="1">
        <v>3080100198064</v>
      </c>
      <c r="B57825" t="s">
        <v>54622</v>
      </c>
    </row>
    <row r="57826" spans="1:2">
      <c r="A57826" s="1">
        <v>3080100198071</v>
      </c>
      <c r="B57826" t="s">
        <v>54623</v>
      </c>
    </row>
    <row r="57827" spans="1:2">
      <c r="A57827" s="1">
        <v>3080100198088</v>
      </c>
      <c r="B57827" t="s">
        <v>54624</v>
      </c>
    </row>
    <row r="57828" spans="1:2">
      <c r="A57828" s="1">
        <v>3080100198095</v>
      </c>
      <c r="B57828" t="s">
        <v>54625</v>
      </c>
    </row>
    <row r="57829" spans="1:2">
      <c r="A57829" s="1">
        <v>3080100198101</v>
      </c>
      <c r="B57829" t="s">
        <v>54626</v>
      </c>
    </row>
    <row r="57830" spans="1:2">
      <c r="A57830" s="1">
        <v>3080100198118</v>
      </c>
      <c r="B57830" t="s">
        <v>54627</v>
      </c>
    </row>
    <row r="57831" spans="1:2">
      <c r="A57831" s="1">
        <v>3080100198125</v>
      </c>
      <c r="B57831" t="s">
        <v>54628</v>
      </c>
    </row>
    <row r="57832" spans="1:2">
      <c r="A57832" s="1">
        <v>3080100198132</v>
      </c>
      <c r="B57832" t="s">
        <v>54629</v>
      </c>
    </row>
    <row r="57833" spans="1:2">
      <c r="A57833" s="1">
        <v>3080100198149</v>
      </c>
      <c r="B57833" t="s">
        <v>54630</v>
      </c>
    </row>
    <row r="57834" spans="1:2">
      <c r="A57834" s="1">
        <v>3080100198156</v>
      </c>
      <c r="B57834" t="s">
        <v>54631</v>
      </c>
    </row>
    <row r="57835" spans="1:2">
      <c r="A57835" s="1">
        <v>3080100198163</v>
      </c>
      <c r="B57835" t="s">
        <v>54632</v>
      </c>
    </row>
    <row r="57836" spans="1:2">
      <c r="A57836" s="1">
        <v>3080100198170</v>
      </c>
      <c r="B57836" t="s">
        <v>54633</v>
      </c>
    </row>
    <row r="57837" spans="1:2">
      <c r="A57837" s="1">
        <v>3080100198187</v>
      </c>
      <c r="B57837" t="s">
        <v>54634</v>
      </c>
    </row>
    <row r="57838" spans="1:2">
      <c r="A57838" s="1">
        <v>3080100198194</v>
      </c>
      <c r="B57838" t="s">
        <v>54635</v>
      </c>
    </row>
    <row r="57839" spans="1:2">
      <c r="A57839" s="1">
        <v>3080100198200</v>
      </c>
      <c r="B57839" t="s">
        <v>54636</v>
      </c>
    </row>
    <row r="57840" spans="1:2">
      <c r="A57840" s="1">
        <v>3080100198217</v>
      </c>
      <c r="B57840" t="s">
        <v>54637</v>
      </c>
    </row>
    <row r="57841" spans="1:2">
      <c r="A57841" s="1">
        <v>3080100198224</v>
      </c>
      <c r="B57841" t="s">
        <v>54638</v>
      </c>
    </row>
    <row r="57842" spans="1:2">
      <c r="A57842" s="1">
        <v>3080100198231</v>
      </c>
      <c r="B57842" t="s">
        <v>54639</v>
      </c>
    </row>
    <row r="57843" spans="1:2">
      <c r="A57843" s="1">
        <v>3080100198248</v>
      </c>
      <c r="B57843" t="s">
        <v>54640</v>
      </c>
    </row>
    <row r="57844" spans="1:2">
      <c r="A57844" s="1">
        <v>3080100198255</v>
      </c>
      <c r="B57844" t="s">
        <v>54641</v>
      </c>
    </row>
    <row r="57845" spans="1:2">
      <c r="A57845" s="1">
        <v>3080100198262</v>
      </c>
      <c r="B57845" t="s">
        <v>54642</v>
      </c>
    </row>
    <row r="57846" spans="1:2">
      <c r="A57846" s="1">
        <v>3080100198279</v>
      </c>
      <c r="B57846" t="s">
        <v>54643</v>
      </c>
    </row>
    <row r="57847" spans="1:2">
      <c r="A57847" s="1">
        <v>3080100198286</v>
      </c>
      <c r="B57847" t="s">
        <v>54644</v>
      </c>
    </row>
    <row r="57848" spans="1:2">
      <c r="A57848" s="1">
        <v>3080100198293</v>
      </c>
      <c r="B57848" t="s">
        <v>54645</v>
      </c>
    </row>
    <row r="57849" spans="1:2">
      <c r="A57849" s="1">
        <v>3080100198309</v>
      </c>
      <c r="B57849" t="s">
        <v>54646</v>
      </c>
    </row>
    <row r="57850" spans="1:2">
      <c r="A57850" s="1">
        <v>3080100198316</v>
      </c>
      <c r="B57850" t="s">
        <v>54647</v>
      </c>
    </row>
    <row r="57851" spans="1:2">
      <c r="A57851" s="1">
        <v>3080100198323</v>
      </c>
      <c r="B57851" t="s">
        <v>54648</v>
      </c>
    </row>
    <row r="57852" spans="1:2">
      <c r="A57852" s="1">
        <v>3080100198330</v>
      </c>
      <c r="B57852" t="s">
        <v>54649</v>
      </c>
    </row>
    <row r="57853" spans="1:2">
      <c r="A57853" s="1">
        <v>3080100198347</v>
      </c>
      <c r="B57853" t="s">
        <v>54650</v>
      </c>
    </row>
    <row r="57854" spans="1:2">
      <c r="A57854" s="1">
        <v>3080100198354</v>
      </c>
      <c r="B57854" t="s">
        <v>54651</v>
      </c>
    </row>
    <row r="57855" spans="1:2">
      <c r="A57855" s="1">
        <v>3080100198361</v>
      </c>
      <c r="B57855" t="s">
        <v>54652</v>
      </c>
    </row>
    <row r="57856" spans="1:2">
      <c r="A57856" s="1">
        <v>3080100198378</v>
      </c>
      <c r="B57856" t="s">
        <v>54653</v>
      </c>
    </row>
    <row r="57857" spans="1:2">
      <c r="A57857" s="1">
        <v>3080100198385</v>
      </c>
      <c r="B57857" t="s">
        <v>54654</v>
      </c>
    </row>
    <row r="57858" spans="1:2">
      <c r="A57858" s="1">
        <v>3080100198392</v>
      </c>
      <c r="B57858" t="s">
        <v>54655</v>
      </c>
    </row>
    <row r="57859" spans="1:2">
      <c r="A57859" s="1">
        <v>3080100198408</v>
      </c>
      <c r="B57859" t="s">
        <v>54656</v>
      </c>
    </row>
    <row r="57860" spans="1:2">
      <c r="A57860" s="1">
        <v>3080100198415</v>
      </c>
      <c r="B57860" t="s">
        <v>54657</v>
      </c>
    </row>
    <row r="57861" spans="1:2">
      <c r="A57861" s="1">
        <v>3080100198422</v>
      </c>
      <c r="B57861" t="s">
        <v>54658</v>
      </c>
    </row>
    <row r="57862" spans="1:2">
      <c r="A57862" s="1">
        <v>3080100198439</v>
      </c>
      <c r="B57862" t="s">
        <v>54659</v>
      </c>
    </row>
    <row r="57863" spans="1:2">
      <c r="A57863" s="1">
        <v>3080100198446</v>
      </c>
      <c r="B57863" t="s">
        <v>54660</v>
      </c>
    </row>
    <row r="57864" spans="1:2">
      <c r="A57864" s="1">
        <v>3080100198453</v>
      </c>
      <c r="B57864" t="s">
        <v>54661</v>
      </c>
    </row>
    <row r="57865" spans="1:2">
      <c r="A57865" s="1">
        <v>3080100198460</v>
      </c>
      <c r="B57865" t="s">
        <v>54662</v>
      </c>
    </row>
    <row r="57866" spans="1:2">
      <c r="A57866" s="1">
        <v>3080100198477</v>
      </c>
      <c r="B57866" t="s">
        <v>54663</v>
      </c>
    </row>
    <row r="57867" spans="1:2">
      <c r="A57867" s="1">
        <v>3080100198484</v>
      </c>
      <c r="B57867" t="s">
        <v>54664</v>
      </c>
    </row>
    <row r="57868" spans="1:2">
      <c r="A57868" s="1">
        <v>3080100198491</v>
      </c>
      <c r="B57868" t="s">
        <v>54665</v>
      </c>
    </row>
    <row r="57869" spans="1:2">
      <c r="A57869" s="1">
        <v>3080100198507</v>
      </c>
      <c r="B57869" t="s">
        <v>54666</v>
      </c>
    </row>
    <row r="57870" spans="1:2">
      <c r="A57870" s="1">
        <v>3080100198514</v>
      </c>
      <c r="B57870" t="s">
        <v>54667</v>
      </c>
    </row>
    <row r="57871" spans="1:2">
      <c r="A57871" s="1">
        <v>3080100198521</v>
      </c>
      <c r="B57871" t="s">
        <v>54668</v>
      </c>
    </row>
    <row r="57872" spans="1:2">
      <c r="A57872" s="1">
        <v>3080100198538</v>
      </c>
      <c r="B57872" t="s">
        <v>54669</v>
      </c>
    </row>
    <row r="57873" spans="1:2">
      <c r="A57873" s="1">
        <v>3080100198545</v>
      </c>
      <c r="B57873" t="s">
        <v>54670</v>
      </c>
    </row>
    <row r="57874" spans="1:2">
      <c r="A57874" s="1">
        <v>3080100198552</v>
      </c>
      <c r="B57874" t="s">
        <v>54671</v>
      </c>
    </row>
    <row r="57875" spans="1:2">
      <c r="A57875" s="1">
        <v>3080100198569</v>
      </c>
      <c r="B57875" t="s">
        <v>54672</v>
      </c>
    </row>
    <row r="57876" spans="1:2">
      <c r="A57876" s="1">
        <v>3080100198576</v>
      </c>
      <c r="B57876" t="s">
        <v>54673</v>
      </c>
    </row>
    <row r="57877" spans="1:2">
      <c r="A57877" s="1">
        <v>3080100198583</v>
      </c>
      <c r="B57877" t="s">
        <v>54674</v>
      </c>
    </row>
    <row r="57878" spans="1:2">
      <c r="A57878" s="1">
        <v>3080100198590</v>
      </c>
      <c r="B57878" t="s">
        <v>54675</v>
      </c>
    </row>
    <row r="57879" spans="1:2">
      <c r="A57879" s="1">
        <v>3080100198606</v>
      </c>
      <c r="B57879" t="s">
        <v>54676</v>
      </c>
    </row>
    <row r="57880" spans="1:2">
      <c r="A57880" s="1">
        <v>3080100198613</v>
      </c>
      <c r="B57880" t="s">
        <v>54677</v>
      </c>
    </row>
    <row r="57881" spans="1:2">
      <c r="A57881" s="1">
        <v>3080100198620</v>
      </c>
      <c r="B57881" t="s">
        <v>54678</v>
      </c>
    </row>
    <row r="57882" spans="1:2">
      <c r="A57882" s="1">
        <v>3080100198637</v>
      </c>
      <c r="B57882" t="s">
        <v>54679</v>
      </c>
    </row>
    <row r="57883" spans="1:2">
      <c r="A57883" s="1">
        <v>3080100198644</v>
      </c>
      <c r="B57883" t="s">
        <v>54680</v>
      </c>
    </row>
    <row r="57884" spans="1:2">
      <c r="A57884" s="1">
        <v>3080100198651</v>
      </c>
      <c r="B57884" t="s">
        <v>54681</v>
      </c>
    </row>
    <row r="57885" spans="1:2">
      <c r="A57885" s="1">
        <v>3080100198668</v>
      </c>
      <c r="B57885" t="s">
        <v>54682</v>
      </c>
    </row>
    <row r="57886" spans="1:2">
      <c r="A57886" s="1">
        <v>3080100198675</v>
      </c>
      <c r="B57886" t="s">
        <v>54683</v>
      </c>
    </row>
    <row r="57887" spans="1:2">
      <c r="A57887" s="1">
        <v>3080100198682</v>
      </c>
      <c r="B57887" t="s">
        <v>54684</v>
      </c>
    </row>
    <row r="57888" spans="1:2">
      <c r="A57888" s="1">
        <v>3080100198699</v>
      </c>
      <c r="B57888" t="s">
        <v>54685</v>
      </c>
    </row>
    <row r="57889" spans="1:2">
      <c r="A57889" s="1">
        <v>3080100205908</v>
      </c>
      <c r="B57889" t="s">
        <v>54686</v>
      </c>
    </row>
    <row r="57890" spans="1:2">
      <c r="A57890" s="1">
        <v>3080100206141</v>
      </c>
      <c r="B57890" t="s">
        <v>54687</v>
      </c>
    </row>
    <row r="57891" spans="1:2">
      <c r="A57891" s="1">
        <v>3080100206158</v>
      </c>
      <c r="B57891" t="s">
        <v>54688</v>
      </c>
    </row>
    <row r="57892" spans="1:2">
      <c r="A57892" s="1">
        <v>3080100206165</v>
      </c>
      <c r="B57892" t="s">
        <v>54689</v>
      </c>
    </row>
    <row r="57893" spans="1:2">
      <c r="A57893" s="1">
        <v>3080100206172</v>
      </c>
      <c r="B57893" t="s">
        <v>54690</v>
      </c>
    </row>
    <row r="57894" spans="1:2">
      <c r="A57894" s="1">
        <v>3080100206189</v>
      </c>
      <c r="B57894" t="s">
        <v>54691</v>
      </c>
    </row>
    <row r="57895" spans="1:2">
      <c r="A57895" s="1">
        <v>3080100206196</v>
      </c>
      <c r="B57895" t="s">
        <v>54692</v>
      </c>
    </row>
    <row r="57896" spans="1:2">
      <c r="A57896" s="1">
        <v>3080100206202</v>
      </c>
      <c r="B57896" t="s">
        <v>54693</v>
      </c>
    </row>
    <row r="57897" spans="1:2">
      <c r="A57897" s="1">
        <v>3080100206219</v>
      </c>
      <c r="B57897" t="s">
        <v>54694</v>
      </c>
    </row>
    <row r="57898" spans="1:2">
      <c r="A57898" s="1">
        <v>3080100206226</v>
      </c>
      <c r="B57898" t="s">
        <v>54695</v>
      </c>
    </row>
    <row r="57899" spans="1:2">
      <c r="A57899" s="1">
        <v>3080100206233</v>
      </c>
      <c r="B57899" t="s">
        <v>54696</v>
      </c>
    </row>
    <row r="57900" spans="1:2">
      <c r="A57900" s="1">
        <v>3080100206240</v>
      </c>
      <c r="B57900" t="s">
        <v>54697</v>
      </c>
    </row>
    <row r="57901" spans="1:2">
      <c r="A57901" s="1">
        <v>3080100206257</v>
      </c>
      <c r="B57901" t="s">
        <v>54698</v>
      </c>
    </row>
    <row r="57902" spans="1:2">
      <c r="A57902" s="1">
        <v>3080100206264</v>
      </c>
      <c r="B57902" t="s">
        <v>54699</v>
      </c>
    </row>
    <row r="57903" spans="1:2">
      <c r="A57903" s="1">
        <v>3080100206271</v>
      </c>
      <c r="B57903" t="s">
        <v>54700</v>
      </c>
    </row>
    <row r="57904" spans="1:2">
      <c r="A57904" s="1">
        <v>3080100206288</v>
      </c>
      <c r="B57904" t="s">
        <v>54701</v>
      </c>
    </row>
    <row r="57905" spans="1:2">
      <c r="A57905" s="1">
        <v>3080100206295</v>
      </c>
      <c r="B57905" t="s">
        <v>54702</v>
      </c>
    </row>
    <row r="57906" spans="1:2">
      <c r="A57906" s="1">
        <v>3080100206301</v>
      </c>
      <c r="B57906" t="s">
        <v>54703</v>
      </c>
    </row>
    <row r="57907" spans="1:2">
      <c r="A57907" s="1">
        <v>3080100206318</v>
      </c>
      <c r="B57907" t="s">
        <v>54704</v>
      </c>
    </row>
    <row r="57908" spans="1:2">
      <c r="A57908" s="1">
        <v>3080100206325</v>
      </c>
      <c r="B57908" t="s">
        <v>54705</v>
      </c>
    </row>
    <row r="57909" spans="1:2">
      <c r="A57909" s="1">
        <v>3080100206400</v>
      </c>
      <c r="B57909" t="s">
        <v>54706</v>
      </c>
    </row>
    <row r="57910" spans="1:2">
      <c r="A57910" s="1">
        <v>3080100206417</v>
      </c>
      <c r="B57910" t="s">
        <v>54707</v>
      </c>
    </row>
    <row r="57911" spans="1:2">
      <c r="A57911" s="1">
        <v>3080100206424</v>
      </c>
      <c r="B57911" t="s">
        <v>54708</v>
      </c>
    </row>
    <row r="57912" spans="1:2">
      <c r="A57912" s="1">
        <v>3080100206431</v>
      </c>
      <c r="B57912" t="s">
        <v>54709</v>
      </c>
    </row>
    <row r="57913" spans="1:2">
      <c r="A57913" s="1">
        <v>3080100206448</v>
      </c>
      <c r="B57913" t="s">
        <v>54710</v>
      </c>
    </row>
    <row r="57914" spans="1:2">
      <c r="A57914" s="1">
        <v>3080100206455</v>
      </c>
      <c r="B57914" t="s">
        <v>54711</v>
      </c>
    </row>
    <row r="57915" spans="1:2">
      <c r="A57915" s="1">
        <v>3080100206462</v>
      </c>
      <c r="B57915" t="s">
        <v>54712</v>
      </c>
    </row>
    <row r="57916" spans="1:2">
      <c r="A57916" s="1">
        <v>3080100206479</v>
      </c>
      <c r="B57916" t="s">
        <v>54713</v>
      </c>
    </row>
    <row r="57917" spans="1:2">
      <c r="A57917" s="1">
        <v>3080100206486</v>
      </c>
      <c r="B57917" t="s">
        <v>54714</v>
      </c>
    </row>
    <row r="57918" spans="1:2">
      <c r="A57918" s="1">
        <v>3080100206493</v>
      </c>
      <c r="B57918" t="s">
        <v>54714</v>
      </c>
    </row>
    <row r="57919" spans="1:2">
      <c r="A57919" s="1">
        <v>3080100206509</v>
      </c>
      <c r="B57919" t="s">
        <v>54715</v>
      </c>
    </row>
    <row r="57920" spans="1:2">
      <c r="A57920" s="1">
        <v>3080100206516</v>
      </c>
      <c r="B57920" t="s">
        <v>54716</v>
      </c>
    </row>
    <row r="57921" spans="1:2">
      <c r="A57921" s="1">
        <v>3080100206523</v>
      </c>
      <c r="B57921" t="s">
        <v>54717</v>
      </c>
    </row>
    <row r="57922" spans="1:2">
      <c r="A57922" s="1">
        <v>3080100206530</v>
      </c>
      <c r="B57922" t="s">
        <v>54718</v>
      </c>
    </row>
    <row r="57923" spans="1:2">
      <c r="A57923" s="1">
        <v>3080100206554</v>
      </c>
      <c r="B57923" t="s">
        <v>54719</v>
      </c>
    </row>
    <row r="57924" spans="1:2">
      <c r="A57924" s="1">
        <v>3080100206608</v>
      </c>
      <c r="B57924" t="s">
        <v>54720</v>
      </c>
    </row>
    <row r="57925" spans="1:2">
      <c r="A57925" s="1">
        <v>3080100206615</v>
      </c>
      <c r="B57925" t="s">
        <v>54721</v>
      </c>
    </row>
    <row r="57926" spans="1:2">
      <c r="A57926" s="1">
        <v>3080100206622</v>
      </c>
      <c r="B57926" t="s">
        <v>54722</v>
      </c>
    </row>
    <row r="57927" spans="1:2">
      <c r="A57927" s="1">
        <v>3080100206684</v>
      </c>
      <c r="B57927" t="s">
        <v>54723</v>
      </c>
    </row>
    <row r="57928" spans="1:2">
      <c r="A57928" s="1">
        <v>3080100206691</v>
      </c>
      <c r="B57928" t="s">
        <v>54724</v>
      </c>
    </row>
    <row r="57929" spans="1:2">
      <c r="A57929" s="1">
        <v>3080100206707</v>
      </c>
      <c r="B57929" t="s">
        <v>54725</v>
      </c>
    </row>
    <row r="57930" spans="1:2">
      <c r="A57930" s="1">
        <v>3080100206745</v>
      </c>
      <c r="B57930" t="s">
        <v>54726</v>
      </c>
    </row>
    <row r="57931" spans="1:2">
      <c r="A57931" s="1">
        <v>3080100206752</v>
      </c>
      <c r="B57931" t="s">
        <v>54727</v>
      </c>
    </row>
    <row r="57932" spans="1:2">
      <c r="A57932" s="1">
        <v>3080100206769</v>
      </c>
      <c r="B57932" t="s">
        <v>54728</v>
      </c>
    </row>
    <row r="57933" spans="1:2">
      <c r="A57933" s="1">
        <v>3080100206776</v>
      </c>
      <c r="B57933" t="s">
        <v>54729</v>
      </c>
    </row>
    <row r="57934" spans="1:2">
      <c r="A57934" s="1">
        <v>3080100206783</v>
      </c>
      <c r="B57934" t="s">
        <v>54730</v>
      </c>
    </row>
    <row r="57935" spans="1:2">
      <c r="A57935" s="1">
        <v>3080100206912</v>
      </c>
      <c r="B57935" t="s">
        <v>54731</v>
      </c>
    </row>
    <row r="57936" spans="1:2">
      <c r="A57936" s="1">
        <v>3080100206929</v>
      </c>
      <c r="B57936" t="s">
        <v>54732</v>
      </c>
    </row>
    <row r="57937" spans="1:2">
      <c r="A57937" s="1">
        <v>3080100206936</v>
      </c>
      <c r="B57937" t="s">
        <v>54733</v>
      </c>
    </row>
    <row r="57938" spans="1:2">
      <c r="A57938" s="1">
        <v>3080100206943</v>
      </c>
      <c r="B57938" t="s">
        <v>54734</v>
      </c>
    </row>
    <row r="57939" spans="1:2">
      <c r="A57939" s="1">
        <v>3080100206950</v>
      </c>
      <c r="B57939" t="s">
        <v>54735</v>
      </c>
    </row>
    <row r="57940" spans="1:2">
      <c r="A57940" s="1">
        <v>3080100206967</v>
      </c>
      <c r="B57940" t="s">
        <v>54736</v>
      </c>
    </row>
    <row r="57941" spans="1:2">
      <c r="A57941" s="1">
        <v>3080100223339</v>
      </c>
      <c r="B57941" t="s">
        <v>54737</v>
      </c>
    </row>
    <row r="57942" spans="1:2">
      <c r="A57942" s="1">
        <v>3080100422312</v>
      </c>
      <c r="B57942" t="s">
        <v>54738</v>
      </c>
    </row>
    <row r="57943" spans="1:2">
      <c r="A57943" s="1">
        <v>3080100422459</v>
      </c>
      <c r="B57943" t="s">
        <v>54739</v>
      </c>
    </row>
    <row r="57944" spans="1:2">
      <c r="A57944" s="1">
        <v>3080100422473</v>
      </c>
      <c r="B57944" t="s">
        <v>54740</v>
      </c>
    </row>
    <row r="57945" spans="1:2">
      <c r="A57945" s="1">
        <v>3080100422497</v>
      </c>
      <c r="B57945" t="s">
        <v>54741</v>
      </c>
    </row>
    <row r="57946" spans="1:2">
      <c r="A57946" s="1">
        <v>3080100422503</v>
      </c>
      <c r="B57946" t="s">
        <v>54742</v>
      </c>
    </row>
    <row r="57947" spans="1:2">
      <c r="A57947" s="1">
        <v>3080100422510</v>
      </c>
      <c r="B57947" t="s">
        <v>54743</v>
      </c>
    </row>
    <row r="57948" spans="1:2">
      <c r="A57948" s="1">
        <v>3080100425153</v>
      </c>
      <c r="B57948" t="s">
        <v>54744</v>
      </c>
    </row>
    <row r="57949" spans="1:2">
      <c r="A57949" s="1">
        <v>3080100425177</v>
      </c>
      <c r="B57949" t="s">
        <v>54745</v>
      </c>
    </row>
    <row r="57950" spans="1:2">
      <c r="A57950" s="1">
        <v>3080100425184</v>
      </c>
      <c r="B57950" t="s">
        <v>54746</v>
      </c>
    </row>
    <row r="57951" spans="1:2">
      <c r="A57951" s="1">
        <v>3080100425726</v>
      </c>
      <c r="B57951" t="s">
        <v>54747</v>
      </c>
    </row>
    <row r="57952" spans="1:2">
      <c r="A57952" s="1">
        <v>3080100425740</v>
      </c>
      <c r="B57952" t="s">
        <v>54748</v>
      </c>
    </row>
    <row r="57953" spans="1:2">
      <c r="A57953" s="1">
        <v>3080100425757</v>
      </c>
      <c r="B57953" t="s">
        <v>54749</v>
      </c>
    </row>
    <row r="57954" spans="1:2">
      <c r="A57954" s="1">
        <v>3080100430003</v>
      </c>
      <c r="B57954" t="s">
        <v>54750</v>
      </c>
    </row>
    <row r="57955" spans="1:2">
      <c r="A57955" s="1">
        <v>3080100433158</v>
      </c>
      <c r="B57955" t="s">
        <v>54751</v>
      </c>
    </row>
    <row r="57956" spans="1:2">
      <c r="A57956" s="1">
        <v>3080100433202</v>
      </c>
      <c r="B57956" t="s">
        <v>54752</v>
      </c>
    </row>
    <row r="57957" spans="1:2">
      <c r="A57957" s="1">
        <v>3080100443324</v>
      </c>
      <c r="B57957" t="s">
        <v>54753</v>
      </c>
    </row>
    <row r="57958" spans="1:2">
      <c r="A57958" s="1">
        <v>3080100443331</v>
      </c>
      <c r="B57958" t="s">
        <v>54754</v>
      </c>
    </row>
    <row r="57959" spans="1:2">
      <c r="A57959" s="1">
        <v>3080100443348</v>
      </c>
      <c r="B57959" t="s">
        <v>54755</v>
      </c>
    </row>
    <row r="57960" spans="1:2">
      <c r="A57960" s="1">
        <v>3080100448183</v>
      </c>
      <c r="B57960" t="s">
        <v>54756</v>
      </c>
    </row>
    <row r="57961" spans="1:2">
      <c r="A57961" s="1">
        <v>3080100448190</v>
      </c>
      <c r="B57961" t="s">
        <v>54757</v>
      </c>
    </row>
    <row r="57962" spans="1:2">
      <c r="A57962" s="1">
        <v>3080100448206</v>
      </c>
      <c r="B57962" t="s">
        <v>54758</v>
      </c>
    </row>
    <row r="57963" spans="1:2">
      <c r="A57963" s="1">
        <v>3080100448213</v>
      </c>
      <c r="B57963" t="s">
        <v>54759</v>
      </c>
    </row>
    <row r="57964" spans="1:2">
      <c r="A57964" s="1">
        <v>3080100448237</v>
      </c>
      <c r="B57964" t="s">
        <v>54760</v>
      </c>
    </row>
    <row r="57965" spans="1:2">
      <c r="A57965" s="1">
        <v>3080100448244</v>
      </c>
      <c r="B57965" t="s">
        <v>54761</v>
      </c>
    </row>
    <row r="57966" spans="1:2">
      <c r="A57966" s="1">
        <v>3080100448251</v>
      </c>
      <c r="B57966" t="s">
        <v>54762</v>
      </c>
    </row>
    <row r="57967" spans="1:2">
      <c r="A57967" s="1">
        <v>3080100448268</v>
      </c>
      <c r="B57967" t="s">
        <v>54763</v>
      </c>
    </row>
    <row r="57968" spans="1:2">
      <c r="A57968" s="1">
        <v>3080100448275</v>
      </c>
      <c r="B57968" t="s">
        <v>54764</v>
      </c>
    </row>
    <row r="57969" spans="1:2">
      <c r="A57969" s="1">
        <v>3080100448282</v>
      </c>
      <c r="B57969" t="s">
        <v>54765</v>
      </c>
    </row>
    <row r="57970" spans="1:2">
      <c r="A57970" s="1">
        <v>3080100448299</v>
      </c>
      <c r="B57970" t="s">
        <v>54766</v>
      </c>
    </row>
    <row r="57971" spans="1:2">
      <c r="A57971" s="1">
        <v>3080100448305</v>
      </c>
      <c r="B57971" t="s">
        <v>54767</v>
      </c>
    </row>
    <row r="57972" spans="1:2">
      <c r="A57972" s="1">
        <v>3080100448312</v>
      </c>
      <c r="B57972" t="s">
        <v>54768</v>
      </c>
    </row>
    <row r="57973" spans="1:2">
      <c r="A57973" s="1">
        <v>3080100448329</v>
      </c>
      <c r="B57973" t="s">
        <v>54769</v>
      </c>
    </row>
    <row r="57974" spans="1:2">
      <c r="A57974" s="1">
        <v>3080100448336</v>
      </c>
      <c r="B57974" t="s">
        <v>54770</v>
      </c>
    </row>
    <row r="57975" spans="1:2">
      <c r="A57975" s="1">
        <v>3080100448343</v>
      </c>
      <c r="B57975" t="s">
        <v>54771</v>
      </c>
    </row>
    <row r="57976" spans="1:2">
      <c r="A57976" s="1">
        <v>3080100448350</v>
      </c>
      <c r="B57976" t="s">
        <v>54772</v>
      </c>
    </row>
    <row r="57977" spans="1:2">
      <c r="A57977" s="1">
        <v>3080100448367</v>
      </c>
      <c r="B57977" t="s">
        <v>54773</v>
      </c>
    </row>
    <row r="57978" spans="1:2">
      <c r="A57978" s="1">
        <v>3080100449098</v>
      </c>
      <c r="B57978" t="s">
        <v>54774</v>
      </c>
    </row>
    <row r="57979" spans="1:2">
      <c r="A57979" s="1">
        <v>3080100450353</v>
      </c>
      <c r="B57979" t="s">
        <v>54775</v>
      </c>
    </row>
    <row r="57980" spans="1:2">
      <c r="A57980" s="1">
        <v>3080100450360</v>
      </c>
      <c r="B57980" t="s">
        <v>54776</v>
      </c>
    </row>
    <row r="57981" spans="1:2">
      <c r="A57981" s="1">
        <v>3080100450377</v>
      </c>
      <c r="B57981" t="s">
        <v>54777</v>
      </c>
    </row>
    <row r="57982" spans="1:2">
      <c r="A57982" s="1">
        <v>3080100450384</v>
      </c>
      <c r="B57982" t="s">
        <v>54778</v>
      </c>
    </row>
    <row r="57983" spans="1:2">
      <c r="A57983" s="1">
        <v>3080100452661</v>
      </c>
      <c r="B57983" t="s">
        <v>54779</v>
      </c>
    </row>
    <row r="57984" spans="1:2">
      <c r="A57984" s="1">
        <v>3080100456201</v>
      </c>
      <c r="B57984" t="s">
        <v>54780</v>
      </c>
    </row>
    <row r="57985" spans="1:2">
      <c r="A57985" s="1">
        <v>3080100456218</v>
      </c>
      <c r="B57985" t="s">
        <v>54781</v>
      </c>
    </row>
    <row r="57986" spans="1:2">
      <c r="A57986" s="1">
        <v>3080100476452</v>
      </c>
      <c r="B57986" t="s">
        <v>54782</v>
      </c>
    </row>
    <row r="57987" spans="1:2">
      <c r="A57987" s="1">
        <v>3080100479583</v>
      </c>
      <c r="B57987" t="s">
        <v>54783</v>
      </c>
    </row>
    <row r="57988" spans="1:2">
      <c r="A57988" s="1">
        <v>3080100517445</v>
      </c>
      <c r="B57988" t="s">
        <v>54784</v>
      </c>
    </row>
    <row r="57989" spans="1:2">
      <c r="A57989" s="1">
        <v>3080100535685</v>
      </c>
      <c r="B57989" t="s">
        <v>54785</v>
      </c>
    </row>
    <row r="57990" spans="1:2">
      <c r="A57990" s="1">
        <v>3080100561158</v>
      </c>
      <c r="B57990" t="s">
        <v>54786</v>
      </c>
    </row>
    <row r="57991" spans="1:2">
      <c r="A57991" s="1">
        <v>3080100575483</v>
      </c>
      <c r="B57991" t="s">
        <v>54787</v>
      </c>
    </row>
    <row r="57992" spans="1:2">
      <c r="A57992" s="1">
        <v>3080100575520</v>
      </c>
      <c r="B57992" t="s">
        <v>54788</v>
      </c>
    </row>
    <row r="57993" spans="1:2">
      <c r="A57993" s="1">
        <v>3080100575544</v>
      </c>
      <c r="B57993" t="s">
        <v>54789</v>
      </c>
    </row>
    <row r="57994" spans="1:2">
      <c r="A57994" s="1">
        <v>3080100575551</v>
      </c>
      <c r="B57994" t="s">
        <v>54790</v>
      </c>
    </row>
    <row r="57995" spans="1:2">
      <c r="A57995" s="1">
        <v>3080100575568</v>
      </c>
      <c r="B57995" t="s">
        <v>54791</v>
      </c>
    </row>
    <row r="57996" spans="1:2">
      <c r="A57996" s="1">
        <v>3080100575575</v>
      </c>
      <c r="B57996" t="s">
        <v>54792</v>
      </c>
    </row>
    <row r="57997" spans="1:2">
      <c r="A57997" s="1">
        <v>3080100575582</v>
      </c>
      <c r="B57997" t="s">
        <v>54793</v>
      </c>
    </row>
    <row r="57998" spans="1:2">
      <c r="A57998" s="1">
        <v>3080100575599</v>
      </c>
      <c r="B57998" t="s">
        <v>54794</v>
      </c>
    </row>
    <row r="57999" spans="1:2">
      <c r="A57999" s="1">
        <v>3080100575605</v>
      </c>
      <c r="B57999" t="s">
        <v>54795</v>
      </c>
    </row>
    <row r="58000" spans="1:2">
      <c r="A58000" s="1">
        <v>3080100575612</v>
      </c>
      <c r="B58000" t="s">
        <v>54796</v>
      </c>
    </row>
    <row r="58001" spans="1:2">
      <c r="A58001" s="1">
        <v>3080100593333</v>
      </c>
      <c r="B58001" t="s">
        <v>54797</v>
      </c>
    </row>
    <row r="58002" spans="1:2">
      <c r="A58002" s="1">
        <v>3090100425732</v>
      </c>
      <c r="B58002" t="s">
        <v>54798</v>
      </c>
    </row>
    <row r="58003" spans="1:2">
      <c r="A58003" s="1">
        <v>3090100426432</v>
      </c>
      <c r="B58003" t="s">
        <v>54799</v>
      </c>
    </row>
    <row r="58004" spans="1:2">
      <c r="A58004" s="1">
        <v>3090100426449</v>
      </c>
      <c r="B58004" t="s">
        <v>54800</v>
      </c>
    </row>
    <row r="58005" spans="1:2">
      <c r="A58005" s="1">
        <v>3090100426456</v>
      </c>
      <c r="B58005" t="s">
        <v>54801</v>
      </c>
    </row>
    <row r="58006" spans="1:2">
      <c r="A58006" s="1">
        <v>3090100426463</v>
      </c>
      <c r="B58006" t="s">
        <v>54802</v>
      </c>
    </row>
    <row r="58007" spans="1:2">
      <c r="A58007" s="1">
        <v>3090100448045</v>
      </c>
      <c r="B58007" t="s">
        <v>54803</v>
      </c>
    </row>
    <row r="58008" spans="1:2">
      <c r="A58008" s="1">
        <v>3090100448052</v>
      </c>
      <c r="B58008" t="s">
        <v>54804</v>
      </c>
    </row>
    <row r="58009" spans="1:2">
      <c r="A58009" s="1">
        <v>3090100448069</v>
      </c>
      <c r="B58009" t="s">
        <v>54805</v>
      </c>
    </row>
    <row r="58010" spans="1:2">
      <c r="A58010" s="1">
        <v>3090100448076</v>
      </c>
      <c r="B58010" t="s">
        <v>54806</v>
      </c>
    </row>
    <row r="58011" spans="1:2">
      <c r="A58011" s="1">
        <v>3090100448106</v>
      </c>
      <c r="B58011" t="s">
        <v>54807</v>
      </c>
    </row>
    <row r="58012" spans="1:2">
      <c r="A58012" s="1">
        <v>3090100448113</v>
      </c>
      <c r="B58012" t="s">
        <v>54808</v>
      </c>
    </row>
    <row r="58013" spans="1:2">
      <c r="A58013" s="1">
        <v>3090100448120</v>
      </c>
      <c r="B58013" t="s">
        <v>54809</v>
      </c>
    </row>
    <row r="58014" spans="1:2">
      <c r="A58014" s="1">
        <v>3090100448137</v>
      </c>
      <c r="B58014" t="s">
        <v>54810</v>
      </c>
    </row>
    <row r="58015" spans="1:2">
      <c r="A58015" s="1">
        <v>3090100448144</v>
      </c>
      <c r="B58015" t="s">
        <v>54811</v>
      </c>
    </row>
    <row r="58016" spans="1:2">
      <c r="A58016" s="1">
        <v>3090100448151</v>
      </c>
      <c r="B58016" t="s">
        <v>54812</v>
      </c>
    </row>
    <row r="58017" spans="1:2">
      <c r="A58017" s="1">
        <v>3090100448168</v>
      </c>
      <c r="B58017" t="s">
        <v>54813</v>
      </c>
    </row>
    <row r="58018" spans="1:2">
      <c r="A58018" s="1">
        <v>3090100448175</v>
      </c>
      <c r="B58018" t="s">
        <v>54814</v>
      </c>
    </row>
    <row r="58019" spans="1:2">
      <c r="A58019" s="1">
        <v>3090100476949</v>
      </c>
      <c r="B58019" t="s">
        <v>54815</v>
      </c>
    </row>
    <row r="58020" spans="1:2">
      <c r="A58020" s="1">
        <v>3090100476956</v>
      </c>
      <c r="B58020" t="s">
        <v>54816</v>
      </c>
    </row>
    <row r="58021" spans="1:2">
      <c r="A58021" s="1">
        <v>3090100476963</v>
      </c>
      <c r="B58021" t="s">
        <v>54817</v>
      </c>
    </row>
    <row r="58022" spans="1:2">
      <c r="A58022" s="1">
        <v>3180100195558</v>
      </c>
      <c r="B58022" t="s">
        <v>54818</v>
      </c>
    </row>
    <row r="58023" spans="1:2">
      <c r="A58023" s="1">
        <v>3180100195565</v>
      </c>
      <c r="B58023" t="s">
        <v>54819</v>
      </c>
    </row>
    <row r="58024" spans="1:2">
      <c r="A58024" s="1">
        <v>3180100195961</v>
      </c>
      <c r="B58024" t="s">
        <v>54820</v>
      </c>
    </row>
    <row r="58025" spans="1:2">
      <c r="A58025" s="1">
        <v>3180100196937</v>
      </c>
      <c r="B58025" t="s">
        <v>54821</v>
      </c>
    </row>
    <row r="58026" spans="1:2">
      <c r="A58026" s="1">
        <v>3180100196982</v>
      </c>
      <c r="B58026" t="s">
        <v>54822</v>
      </c>
    </row>
    <row r="58027" spans="1:2">
      <c r="A58027" s="1">
        <v>3180100197286</v>
      </c>
      <c r="B58027" t="s">
        <v>54823</v>
      </c>
    </row>
    <row r="58028" spans="1:2">
      <c r="A58028" s="1">
        <v>3180100197293</v>
      </c>
      <c r="B58028" t="s">
        <v>54824</v>
      </c>
    </row>
    <row r="58029" spans="1:2">
      <c r="A58029" s="1">
        <v>3180100203444</v>
      </c>
      <c r="B58029" t="s">
        <v>54825</v>
      </c>
    </row>
    <row r="58030" spans="1:2">
      <c r="A58030" s="1">
        <v>3180100203482</v>
      </c>
      <c r="B58030" t="s">
        <v>54826</v>
      </c>
    </row>
    <row r="58031" spans="1:2">
      <c r="A58031" s="1">
        <v>3180100203697</v>
      </c>
      <c r="B58031" t="s">
        <v>54827</v>
      </c>
    </row>
    <row r="58032" spans="1:2">
      <c r="A58032" s="1">
        <v>3180100203857</v>
      </c>
      <c r="B58032" t="s">
        <v>54828</v>
      </c>
    </row>
    <row r="58033" spans="1:2">
      <c r="A58033" s="1">
        <v>3180100203901</v>
      </c>
      <c r="B58033" t="s">
        <v>54829</v>
      </c>
    </row>
    <row r="58034" spans="1:2">
      <c r="A58034" s="1">
        <v>3180100203918</v>
      </c>
      <c r="B58034" t="s">
        <v>54830</v>
      </c>
    </row>
    <row r="58035" spans="1:2">
      <c r="A58035" s="1">
        <v>3180100203925</v>
      </c>
      <c r="B58035" t="s">
        <v>54831</v>
      </c>
    </row>
    <row r="58036" spans="1:2">
      <c r="A58036" s="1">
        <v>3180100203970</v>
      </c>
      <c r="B58036" t="s">
        <v>54832</v>
      </c>
    </row>
    <row r="58037" spans="1:2">
      <c r="A58037" s="1">
        <v>3180100203994</v>
      </c>
      <c r="B58037" t="s">
        <v>54833</v>
      </c>
    </row>
    <row r="58038" spans="1:2">
      <c r="A58038" s="1">
        <v>3180100204014</v>
      </c>
      <c r="B58038" t="s">
        <v>54834</v>
      </c>
    </row>
    <row r="58039" spans="1:2">
      <c r="A58039" s="1">
        <v>3180100204168</v>
      </c>
      <c r="B58039" t="s">
        <v>54835</v>
      </c>
    </row>
    <row r="58040" spans="1:2">
      <c r="A58040" s="1">
        <v>3180100204717</v>
      </c>
      <c r="B58040" t="s">
        <v>54836</v>
      </c>
    </row>
    <row r="58041" spans="1:2">
      <c r="A58041" s="1">
        <v>3180100204724</v>
      </c>
      <c r="B58041" t="s">
        <v>54837</v>
      </c>
    </row>
    <row r="58042" spans="1:2">
      <c r="A58042" s="1">
        <v>3180100204748</v>
      </c>
      <c r="B58042" t="s">
        <v>54838</v>
      </c>
    </row>
    <row r="58043" spans="1:2">
      <c r="A58043" s="1">
        <v>3180100204762</v>
      </c>
      <c r="B58043" t="s">
        <v>54839</v>
      </c>
    </row>
    <row r="58044" spans="1:2">
      <c r="A58044" s="1">
        <v>3180100204779</v>
      </c>
      <c r="B58044" t="s">
        <v>54840</v>
      </c>
    </row>
    <row r="58045" spans="1:2">
      <c r="A58045" s="1">
        <v>3180100204786</v>
      </c>
      <c r="B58045" t="s">
        <v>54841</v>
      </c>
    </row>
    <row r="58046" spans="1:2">
      <c r="A58046" s="1">
        <v>3180100204793</v>
      </c>
      <c r="B58046" t="s">
        <v>54842</v>
      </c>
    </row>
    <row r="58047" spans="1:2">
      <c r="A58047" s="1">
        <v>3180100204809</v>
      </c>
      <c r="B58047" t="s">
        <v>54843</v>
      </c>
    </row>
    <row r="58048" spans="1:2">
      <c r="A58048" s="1">
        <v>3180100204922</v>
      </c>
      <c r="B58048" t="s">
        <v>54844</v>
      </c>
    </row>
    <row r="58049" spans="1:2">
      <c r="A58049" s="1">
        <v>3180100204946</v>
      </c>
      <c r="B58049" t="s">
        <v>54845</v>
      </c>
    </row>
    <row r="58050" spans="1:2">
      <c r="A58050" s="1">
        <v>3180100204977</v>
      </c>
      <c r="B58050" t="s">
        <v>54846</v>
      </c>
    </row>
    <row r="58051" spans="1:2">
      <c r="A58051" s="1">
        <v>3180100205004</v>
      </c>
      <c r="B58051" t="s">
        <v>54847</v>
      </c>
    </row>
    <row r="58052" spans="1:2">
      <c r="A58052" s="1">
        <v>3180100205035</v>
      </c>
      <c r="B58052" t="s">
        <v>54848</v>
      </c>
    </row>
    <row r="58053" spans="1:2">
      <c r="A58053" s="1">
        <v>3180100205707</v>
      </c>
      <c r="B58053" t="s">
        <v>54849</v>
      </c>
    </row>
    <row r="58054" spans="1:2">
      <c r="A58054" s="1">
        <v>3180100205714</v>
      </c>
      <c r="B58054" t="s">
        <v>54850</v>
      </c>
    </row>
    <row r="58055" spans="1:2">
      <c r="A58055" s="1">
        <v>3180100205721</v>
      </c>
      <c r="B58055" t="s">
        <v>54851</v>
      </c>
    </row>
    <row r="58056" spans="1:2">
      <c r="A58056" s="1">
        <v>3180100205738</v>
      </c>
      <c r="B58056" t="s">
        <v>54852</v>
      </c>
    </row>
    <row r="58057" spans="1:2">
      <c r="A58057" s="1">
        <v>3180100205776</v>
      </c>
      <c r="B58057" t="s">
        <v>54853</v>
      </c>
    </row>
    <row r="58058" spans="1:2">
      <c r="A58058" s="1">
        <v>3180100205806</v>
      </c>
      <c r="B58058" t="s">
        <v>54854</v>
      </c>
    </row>
    <row r="58059" spans="1:2">
      <c r="A58059" s="1">
        <v>3180100205813</v>
      </c>
      <c r="B58059" t="s">
        <v>54855</v>
      </c>
    </row>
    <row r="58060" spans="1:2">
      <c r="A58060" s="1">
        <v>3180100205820</v>
      </c>
      <c r="B58060" t="s">
        <v>54856</v>
      </c>
    </row>
    <row r="58061" spans="1:2">
      <c r="A58061" s="1">
        <v>3180100205837</v>
      </c>
      <c r="B58061" t="s">
        <v>54857</v>
      </c>
    </row>
    <row r="58062" spans="1:2">
      <c r="A58062" s="1">
        <v>3180100205844</v>
      </c>
      <c r="B58062" t="s">
        <v>54858</v>
      </c>
    </row>
    <row r="58063" spans="1:2">
      <c r="A58063" s="1">
        <v>3180100205851</v>
      </c>
      <c r="B58063" t="s">
        <v>54859</v>
      </c>
    </row>
    <row r="58064" spans="1:2">
      <c r="A58064" s="1">
        <v>3180100205868</v>
      </c>
      <c r="B58064" t="s">
        <v>54860</v>
      </c>
    </row>
    <row r="58065" spans="1:2">
      <c r="A58065" s="1">
        <v>3180100205875</v>
      </c>
      <c r="B58065" t="s">
        <v>54861</v>
      </c>
    </row>
    <row r="58066" spans="1:2">
      <c r="A58066" s="1">
        <v>3180100205882</v>
      </c>
      <c r="B58066" t="s">
        <v>54862</v>
      </c>
    </row>
    <row r="58067" spans="1:2">
      <c r="A58067" s="1">
        <v>3180100205929</v>
      </c>
      <c r="B58067" t="s">
        <v>54863</v>
      </c>
    </row>
    <row r="58068" spans="1:2">
      <c r="A58068" s="1">
        <v>3180100205936</v>
      </c>
      <c r="B58068" t="s">
        <v>54864</v>
      </c>
    </row>
    <row r="58069" spans="1:2">
      <c r="A58069" s="1">
        <v>3180100205950</v>
      </c>
      <c r="B58069" t="s">
        <v>54865</v>
      </c>
    </row>
    <row r="58070" spans="1:2">
      <c r="A58070" s="1">
        <v>3180100205974</v>
      </c>
      <c r="B58070" t="s">
        <v>54866</v>
      </c>
    </row>
    <row r="58071" spans="1:2">
      <c r="A58071" s="1">
        <v>3180100205998</v>
      </c>
      <c r="B58071" t="s">
        <v>54867</v>
      </c>
    </row>
    <row r="58072" spans="1:2">
      <c r="A58072" s="1">
        <v>3180100206018</v>
      </c>
      <c r="B58072" t="s">
        <v>54868</v>
      </c>
    </row>
    <row r="58073" spans="1:2">
      <c r="A58073" s="1">
        <v>3180100206032</v>
      </c>
      <c r="B58073" t="s">
        <v>54869</v>
      </c>
    </row>
    <row r="58074" spans="1:2">
      <c r="A58074" s="1">
        <v>3180100206049</v>
      </c>
      <c r="B58074" t="s">
        <v>54870</v>
      </c>
    </row>
    <row r="58075" spans="1:2">
      <c r="A58075" s="1">
        <v>3180100206056</v>
      </c>
      <c r="B58075" t="s">
        <v>54871</v>
      </c>
    </row>
    <row r="58076" spans="1:2">
      <c r="A58076" s="1">
        <v>3180100206063</v>
      </c>
      <c r="B58076" t="s">
        <v>54872</v>
      </c>
    </row>
    <row r="58077" spans="1:2">
      <c r="A58077" s="1">
        <v>3180100206070</v>
      </c>
      <c r="B58077" t="s">
        <v>54873</v>
      </c>
    </row>
    <row r="58078" spans="1:2">
      <c r="A58078" s="1">
        <v>3180100206087</v>
      </c>
      <c r="B58078" t="s">
        <v>54874</v>
      </c>
    </row>
    <row r="58079" spans="1:2">
      <c r="A58079" s="1">
        <v>3180100206094</v>
      </c>
      <c r="B58079" t="s">
        <v>54875</v>
      </c>
    </row>
    <row r="58080" spans="1:2">
      <c r="A58080" s="1">
        <v>3180100206100</v>
      </c>
      <c r="B58080" t="s">
        <v>54876</v>
      </c>
    </row>
    <row r="58081" spans="1:2">
      <c r="A58081" s="1">
        <v>3180100206117</v>
      </c>
      <c r="B58081" t="s">
        <v>54877</v>
      </c>
    </row>
    <row r="58082" spans="1:2">
      <c r="A58082" s="1">
        <v>3180100206124</v>
      </c>
      <c r="B58082" t="s">
        <v>54878</v>
      </c>
    </row>
    <row r="58083" spans="1:2">
      <c r="A58083" s="1">
        <v>3180100206131</v>
      </c>
      <c r="B58083" t="s">
        <v>54879</v>
      </c>
    </row>
    <row r="58084" spans="1:2">
      <c r="A58084" s="1">
        <v>3180100206339</v>
      </c>
      <c r="B58084" t="s">
        <v>54880</v>
      </c>
    </row>
    <row r="58085" spans="1:2">
      <c r="A58085" s="1">
        <v>3180100206346</v>
      </c>
      <c r="B58085" t="s">
        <v>54881</v>
      </c>
    </row>
    <row r="58086" spans="1:2">
      <c r="A58086" s="1">
        <v>3180100206353</v>
      </c>
      <c r="B58086" t="s">
        <v>54882</v>
      </c>
    </row>
    <row r="58087" spans="1:2">
      <c r="A58087" s="1">
        <v>3180100206360</v>
      </c>
      <c r="B58087" t="s">
        <v>54883</v>
      </c>
    </row>
    <row r="58088" spans="1:2">
      <c r="A58088" s="1">
        <v>3180100206377</v>
      </c>
      <c r="B58088" t="s">
        <v>54884</v>
      </c>
    </row>
    <row r="58089" spans="1:2">
      <c r="A58089" s="1">
        <v>3180100206384</v>
      </c>
      <c r="B58089" t="s">
        <v>54885</v>
      </c>
    </row>
    <row r="58090" spans="1:2">
      <c r="A58090" s="1">
        <v>3180100206568</v>
      </c>
      <c r="B58090" t="s">
        <v>54886</v>
      </c>
    </row>
    <row r="58091" spans="1:2">
      <c r="A58091" s="1">
        <v>3180100206575</v>
      </c>
      <c r="B58091" t="s">
        <v>54887</v>
      </c>
    </row>
    <row r="58092" spans="1:2">
      <c r="A58092" s="1">
        <v>3180100206636</v>
      </c>
      <c r="B58092" t="s">
        <v>54888</v>
      </c>
    </row>
    <row r="58093" spans="1:2">
      <c r="A58093" s="1">
        <v>3180100206643</v>
      </c>
      <c r="B58093" t="s">
        <v>54889</v>
      </c>
    </row>
    <row r="58094" spans="1:2">
      <c r="A58094" s="1">
        <v>3180100206667</v>
      </c>
      <c r="B58094" t="s">
        <v>54890</v>
      </c>
    </row>
    <row r="58095" spans="1:2">
      <c r="A58095" s="1">
        <v>3180100206674</v>
      </c>
      <c r="B58095" t="s">
        <v>54891</v>
      </c>
    </row>
    <row r="58096" spans="1:2">
      <c r="A58096" s="1">
        <v>3180100206797</v>
      </c>
      <c r="B58096" t="s">
        <v>54892</v>
      </c>
    </row>
    <row r="58097" spans="1:2">
      <c r="A58097" s="1">
        <v>3180100206803</v>
      </c>
      <c r="B58097" t="s">
        <v>54893</v>
      </c>
    </row>
    <row r="58098" spans="1:2">
      <c r="A58098" s="1">
        <v>3180100206827</v>
      </c>
      <c r="B58098" t="s">
        <v>54894</v>
      </c>
    </row>
    <row r="58099" spans="1:2">
      <c r="A58099" s="1">
        <v>3180100206834</v>
      </c>
      <c r="B58099" t="s">
        <v>54895</v>
      </c>
    </row>
    <row r="58100" spans="1:2">
      <c r="A58100" s="1">
        <v>3180100206841</v>
      </c>
      <c r="B58100" t="s">
        <v>54896</v>
      </c>
    </row>
    <row r="58101" spans="1:2">
      <c r="A58101" s="1">
        <v>3180100207008</v>
      </c>
      <c r="B58101" t="s">
        <v>54897</v>
      </c>
    </row>
    <row r="58102" spans="1:2">
      <c r="A58102" s="1">
        <v>3180100219711</v>
      </c>
      <c r="B58102" t="s">
        <v>54898</v>
      </c>
    </row>
    <row r="58103" spans="1:2">
      <c r="A58103" s="1">
        <v>3180100219728</v>
      </c>
      <c r="B58103" t="s">
        <v>54899</v>
      </c>
    </row>
    <row r="58104" spans="1:2">
      <c r="A58104" s="1">
        <v>3180100220182</v>
      </c>
      <c r="B58104" t="s">
        <v>54900</v>
      </c>
    </row>
    <row r="58105" spans="1:2">
      <c r="A58105" s="1">
        <v>3180100221844</v>
      </c>
      <c r="B58105" t="s">
        <v>54901</v>
      </c>
    </row>
    <row r="58106" spans="1:2">
      <c r="A58106" s="1">
        <v>3180100223169</v>
      </c>
      <c r="B58106" t="s">
        <v>54902</v>
      </c>
    </row>
    <row r="58107" spans="1:2">
      <c r="A58107" s="1">
        <v>3180100223213</v>
      </c>
      <c r="B58107" t="s">
        <v>54903</v>
      </c>
    </row>
    <row r="58108" spans="1:2">
      <c r="A58108" s="1">
        <v>3180100223220</v>
      </c>
      <c r="B58108" t="s">
        <v>54904</v>
      </c>
    </row>
    <row r="58109" spans="1:2">
      <c r="A58109" s="1">
        <v>3180100223244</v>
      </c>
      <c r="B58109" t="s">
        <v>54905</v>
      </c>
    </row>
    <row r="58110" spans="1:2">
      <c r="A58110" s="1">
        <v>3180100223251</v>
      </c>
      <c r="B58110" t="s">
        <v>54906</v>
      </c>
    </row>
    <row r="58111" spans="1:2">
      <c r="A58111" s="1">
        <v>3180100223275</v>
      </c>
      <c r="B58111" t="s">
        <v>54907</v>
      </c>
    </row>
    <row r="58112" spans="1:2">
      <c r="A58112" s="1">
        <v>3180100223282</v>
      </c>
      <c r="B58112" t="s">
        <v>54908</v>
      </c>
    </row>
    <row r="58113" spans="1:2">
      <c r="A58113" s="1">
        <v>3180100223299</v>
      </c>
      <c r="B58113" t="s">
        <v>54909</v>
      </c>
    </row>
    <row r="58114" spans="1:2">
      <c r="A58114" s="1">
        <v>3180100223305</v>
      </c>
      <c r="B58114" t="s">
        <v>54910</v>
      </c>
    </row>
    <row r="58115" spans="1:2">
      <c r="A58115" s="1">
        <v>3180100223312</v>
      </c>
      <c r="B58115" t="s">
        <v>54911</v>
      </c>
    </row>
    <row r="58116" spans="1:2">
      <c r="A58116" s="1">
        <v>3180100223329</v>
      </c>
      <c r="B58116" t="s">
        <v>54912</v>
      </c>
    </row>
    <row r="58117" spans="1:2">
      <c r="A58117" s="1">
        <v>3180100223695</v>
      </c>
      <c r="B58117" t="s">
        <v>54913</v>
      </c>
    </row>
    <row r="58118" spans="1:2">
      <c r="A58118" s="1">
        <v>3180100223701</v>
      </c>
      <c r="B58118" t="s">
        <v>54914</v>
      </c>
    </row>
    <row r="58119" spans="1:2">
      <c r="A58119" s="1">
        <v>3180100223718</v>
      </c>
      <c r="B58119" t="s">
        <v>54915</v>
      </c>
    </row>
    <row r="58120" spans="1:2">
      <c r="A58120" s="1">
        <v>3180100422197</v>
      </c>
      <c r="B58120" t="s">
        <v>54916</v>
      </c>
    </row>
    <row r="58121" spans="1:2">
      <c r="A58121" s="1">
        <v>3180100422272</v>
      </c>
      <c r="B58121" t="s">
        <v>54917</v>
      </c>
    </row>
    <row r="58122" spans="1:2">
      <c r="A58122" s="1">
        <v>3180100422296</v>
      </c>
      <c r="B58122" t="s">
        <v>54918</v>
      </c>
    </row>
    <row r="58123" spans="1:2">
      <c r="A58123" s="1">
        <v>3180100425099</v>
      </c>
      <c r="B58123" t="s">
        <v>54919</v>
      </c>
    </row>
    <row r="58124" spans="1:2">
      <c r="A58124" s="1">
        <v>3180100425105</v>
      </c>
      <c r="B58124" t="s">
        <v>54920</v>
      </c>
    </row>
    <row r="58125" spans="1:2">
      <c r="A58125" s="1">
        <v>3180100425112</v>
      </c>
      <c r="B58125" t="s">
        <v>54921</v>
      </c>
    </row>
    <row r="58126" spans="1:2">
      <c r="A58126" s="1">
        <v>3180100425129</v>
      </c>
      <c r="B58126" t="s">
        <v>54922</v>
      </c>
    </row>
    <row r="58127" spans="1:2">
      <c r="A58127" s="1">
        <v>3180100425136</v>
      </c>
      <c r="B58127" t="s">
        <v>54923</v>
      </c>
    </row>
    <row r="58128" spans="1:2">
      <c r="A58128" s="1">
        <v>3180100433261</v>
      </c>
      <c r="B58128" t="s">
        <v>54924</v>
      </c>
    </row>
    <row r="58129" spans="1:2">
      <c r="A58129" s="1">
        <v>3180100433285</v>
      </c>
      <c r="B58129" t="s">
        <v>54924</v>
      </c>
    </row>
    <row r="58130" spans="1:2">
      <c r="A58130" s="1">
        <v>3180100434718</v>
      </c>
      <c r="B58130" t="s">
        <v>54925</v>
      </c>
    </row>
    <row r="58131" spans="1:2">
      <c r="A58131" s="1">
        <v>3180100434725</v>
      </c>
      <c r="B58131" t="s">
        <v>54926</v>
      </c>
    </row>
    <row r="58132" spans="1:2">
      <c r="A58132" s="1">
        <v>3180100434862</v>
      </c>
      <c r="B58132" t="s">
        <v>54927</v>
      </c>
    </row>
    <row r="58133" spans="1:2">
      <c r="A58133" s="1">
        <v>3180100440542</v>
      </c>
      <c r="B58133" t="s">
        <v>54928</v>
      </c>
    </row>
    <row r="58134" spans="1:2">
      <c r="A58134" s="1">
        <v>3180100440559</v>
      </c>
      <c r="B58134" t="s">
        <v>54929</v>
      </c>
    </row>
    <row r="58135" spans="1:2">
      <c r="A58135" s="1">
        <v>3180100440566</v>
      </c>
      <c r="B58135" t="s">
        <v>54930</v>
      </c>
    </row>
    <row r="58136" spans="1:2">
      <c r="A58136" s="1">
        <v>3180100440696</v>
      </c>
      <c r="B58136" t="s">
        <v>54931</v>
      </c>
    </row>
    <row r="58137" spans="1:2">
      <c r="A58137" s="1">
        <v>3180100440702</v>
      </c>
      <c r="B58137" t="s">
        <v>54932</v>
      </c>
    </row>
    <row r="58138" spans="1:2">
      <c r="A58138" s="1">
        <v>3180100440719</v>
      </c>
      <c r="B58138" t="s">
        <v>54933</v>
      </c>
    </row>
    <row r="58139" spans="1:2">
      <c r="A58139" s="1">
        <v>3180100440726</v>
      </c>
      <c r="B58139" t="s">
        <v>54934</v>
      </c>
    </row>
    <row r="58140" spans="1:2">
      <c r="A58140" s="1">
        <v>3180100440733</v>
      </c>
      <c r="B58140" t="s">
        <v>54935</v>
      </c>
    </row>
    <row r="58141" spans="1:2">
      <c r="A58141" s="1">
        <v>3180100440740</v>
      </c>
      <c r="B58141" t="s">
        <v>54936</v>
      </c>
    </row>
    <row r="58142" spans="1:2">
      <c r="A58142" s="1">
        <v>3180100440757</v>
      </c>
      <c r="B58142" t="s">
        <v>54937</v>
      </c>
    </row>
    <row r="58143" spans="1:2">
      <c r="A58143" s="1">
        <v>3180100440764</v>
      </c>
      <c r="B58143" t="s">
        <v>54938</v>
      </c>
    </row>
    <row r="58144" spans="1:2">
      <c r="A58144" s="1">
        <v>3180100441174</v>
      </c>
      <c r="B58144" t="s">
        <v>54939</v>
      </c>
    </row>
    <row r="58145" spans="1:2">
      <c r="A58145" s="1">
        <v>3180100441181</v>
      </c>
      <c r="B58145" t="s">
        <v>54940</v>
      </c>
    </row>
    <row r="58146" spans="1:2">
      <c r="A58146" s="1">
        <v>3180100441204</v>
      </c>
      <c r="B58146" t="s">
        <v>54941</v>
      </c>
    </row>
    <row r="58147" spans="1:2">
      <c r="A58147" s="1">
        <v>3180100441228</v>
      </c>
      <c r="B58147" t="s">
        <v>54942</v>
      </c>
    </row>
    <row r="58148" spans="1:2">
      <c r="A58148" s="1">
        <v>3180100441235</v>
      </c>
      <c r="B58148" t="s">
        <v>54943</v>
      </c>
    </row>
    <row r="58149" spans="1:2">
      <c r="A58149" s="1">
        <v>3180100441242</v>
      </c>
      <c r="B58149" t="s">
        <v>54944</v>
      </c>
    </row>
    <row r="58150" spans="1:2">
      <c r="A58150" s="1">
        <v>3180100441259</v>
      </c>
      <c r="B58150" t="s">
        <v>54945</v>
      </c>
    </row>
    <row r="58151" spans="1:2">
      <c r="A58151" s="1">
        <v>3180100441266</v>
      </c>
      <c r="B58151" t="s">
        <v>54946</v>
      </c>
    </row>
    <row r="58152" spans="1:2">
      <c r="A58152" s="1">
        <v>3180100441273</v>
      </c>
      <c r="B58152" t="s">
        <v>54947</v>
      </c>
    </row>
    <row r="58153" spans="1:2">
      <c r="A58153" s="1">
        <v>3180100441280</v>
      </c>
      <c r="B58153" t="s">
        <v>54948</v>
      </c>
    </row>
    <row r="58154" spans="1:2">
      <c r="A58154" s="1">
        <v>3180100441723</v>
      </c>
      <c r="B58154" t="s">
        <v>54949</v>
      </c>
    </row>
    <row r="58155" spans="1:2">
      <c r="A58155" s="1">
        <v>3180100441730</v>
      </c>
      <c r="B58155" t="s">
        <v>54950</v>
      </c>
    </row>
    <row r="58156" spans="1:2">
      <c r="A58156" s="1">
        <v>3180100441747</v>
      </c>
      <c r="B58156" t="s">
        <v>54951</v>
      </c>
    </row>
    <row r="58157" spans="1:2">
      <c r="A58157" s="1">
        <v>3180100441754</v>
      </c>
      <c r="B58157" t="s">
        <v>54952</v>
      </c>
    </row>
    <row r="58158" spans="1:2">
      <c r="A58158" s="1">
        <v>3180100441761</v>
      </c>
      <c r="B58158" t="s">
        <v>54953</v>
      </c>
    </row>
    <row r="58159" spans="1:2">
      <c r="A58159" s="1">
        <v>3180100441778</v>
      </c>
      <c r="B58159" t="s">
        <v>54954</v>
      </c>
    </row>
    <row r="58160" spans="1:2">
      <c r="A58160" s="1">
        <v>3180100443031</v>
      </c>
      <c r="B58160" t="s">
        <v>54955</v>
      </c>
    </row>
    <row r="58161" spans="1:2">
      <c r="A58161" s="1">
        <v>3180100443611</v>
      </c>
      <c r="B58161" t="s">
        <v>54956</v>
      </c>
    </row>
    <row r="58162" spans="1:2">
      <c r="A58162" s="1">
        <v>3180100446018</v>
      </c>
      <c r="B58162" t="s">
        <v>54957</v>
      </c>
    </row>
    <row r="58163" spans="1:2">
      <c r="A58163" s="1">
        <v>3180100449071</v>
      </c>
      <c r="B58163" t="s">
        <v>54958</v>
      </c>
    </row>
    <row r="58164" spans="1:2">
      <c r="A58164" s="1">
        <v>3180100449460</v>
      </c>
      <c r="B58164" t="s">
        <v>54959</v>
      </c>
    </row>
    <row r="58165" spans="1:2">
      <c r="A58165" s="1">
        <v>3180100449811</v>
      </c>
      <c r="B58165" t="s">
        <v>54960</v>
      </c>
    </row>
    <row r="58166" spans="1:2">
      <c r="A58166" s="1">
        <v>3180100449989</v>
      </c>
      <c r="B58166" t="s">
        <v>54961</v>
      </c>
    </row>
    <row r="58167" spans="1:2">
      <c r="A58167" s="1">
        <v>3180100452866</v>
      </c>
      <c r="B58167" t="s">
        <v>54962</v>
      </c>
    </row>
    <row r="58168" spans="1:2">
      <c r="A58168" s="1">
        <v>3180100452873</v>
      </c>
      <c r="B58168" t="s">
        <v>54963</v>
      </c>
    </row>
    <row r="58169" spans="1:2">
      <c r="A58169" s="1">
        <v>3180100453191</v>
      </c>
      <c r="B58169" t="s">
        <v>54964</v>
      </c>
    </row>
    <row r="58170" spans="1:2">
      <c r="A58170" s="1">
        <v>3180100454235</v>
      </c>
      <c r="B58170" t="s">
        <v>54965</v>
      </c>
    </row>
    <row r="58171" spans="1:2">
      <c r="A58171" s="1">
        <v>3180100456147</v>
      </c>
      <c r="B58171" t="s">
        <v>54966</v>
      </c>
    </row>
    <row r="58172" spans="1:2">
      <c r="A58172" s="1">
        <v>3180100456222</v>
      </c>
      <c r="B58172" t="s">
        <v>54967</v>
      </c>
    </row>
    <row r="58173" spans="1:2">
      <c r="A58173" s="1">
        <v>3180100456239</v>
      </c>
      <c r="B58173" t="s">
        <v>54968</v>
      </c>
    </row>
    <row r="58174" spans="1:2">
      <c r="A58174" s="1">
        <v>3180100456338</v>
      </c>
      <c r="B58174" t="s">
        <v>54969</v>
      </c>
    </row>
    <row r="58175" spans="1:2">
      <c r="A58175" s="1">
        <v>3180100456345</v>
      </c>
      <c r="B58175" t="s">
        <v>54970</v>
      </c>
    </row>
    <row r="58176" spans="1:2">
      <c r="A58176" s="1">
        <v>3180100459513</v>
      </c>
      <c r="B58176" t="s">
        <v>54971</v>
      </c>
    </row>
    <row r="58177" spans="1:2">
      <c r="A58177" s="1">
        <v>3180100466047</v>
      </c>
      <c r="B58177" t="s">
        <v>54972</v>
      </c>
    </row>
    <row r="58178" spans="1:2">
      <c r="A58178" s="1">
        <v>3180100468355</v>
      </c>
      <c r="B58178" t="s">
        <v>54973</v>
      </c>
    </row>
    <row r="58179" spans="1:2">
      <c r="A58179" s="1">
        <v>3180100468966</v>
      </c>
      <c r="B58179" t="s">
        <v>54974</v>
      </c>
    </row>
    <row r="58180" spans="1:2">
      <c r="A58180" s="1">
        <v>3180100468973</v>
      </c>
      <c r="B58180" t="s">
        <v>54975</v>
      </c>
    </row>
    <row r="58181" spans="1:2">
      <c r="A58181" s="1">
        <v>3180100468980</v>
      </c>
      <c r="B58181" t="s">
        <v>54976</v>
      </c>
    </row>
    <row r="58182" spans="1:2">
      <c r="A58182" s="1">
        <v>3180100468997</v>
      </c>
      <c r="B58182" t="s">
        <v>54977</v>
      </c>
    </row>
    <row r="58183" spans="1:2">
      <c r="A58183" s="1">
        <v>3180100469000</v>
      </c>
      <c r="B58183" t="s">
        <v>54978</v>
      </c>
    </row>
    <row r="58184" spans="1:2">
      <c r="A58184" s="1">
        <v>3180100469017</v>
      </c>
      <c r="B58184" t="s">
        <v>54979</v>
      </c>
    </row>
    <row r="58185" spans="1:2">
      <c r="A58185" s="1">
        <v>3180100469574</v>
      </c>
      <c r="B58185" t="s">
        <v>54972</v>
      </c>
    </row>
    <row r="58186" spans="1:2">
      <c r="A58186" s="1">
        <v>3180100469581</v>
      </c>
      <c r="B58186" t="s">
        <v>54980</v>
      </c>
    </row>
    <row r="58187" spans="1:2">
      <c r="A58187" s="1">
        <v>3180100469604</v>
      </c>
      <c r="B58187" t="s">
        <v>54981</v>
      </c>
    </row>
    <row r="58188" spans="1:2">
      <c r="A58188" s="1">
        <v>3180100469611</v>
      </c>
      <c r="B58188" t="s">
        <v>54982</v>
      </c>
    </row>
    <row r="58189" spans="1:2">
      <c r="A58189" s="1">
        <v>3180100469628</v>
      </c>
      <c r="B58189" t="s">
        <v>54983</v>
      </c>
    </row>
    <row r="58190" spans="1:2">
      <c r="A58190" s="1">
        <v>3180100469635</v>
      </c>
      <c r="B58190" t="s">
        <v>54984</v>
      </c>
    </row>
    <row r="58191" spans="1:2">
      <c r="A58191" s="1">
        <v>3180100470105</v>
      </c>
      <c r="B58191" t="s">
        <v>54985</v>
      </c>
    </row>
    <row r="58192" spans="1:2">
      <c r="A58192" s="1">
        <v>3180100470112</v>
      </c>
      <c r="B58192" t="s">
        <v>54986</v>
      </c>
    </row>
    <row r="58193" spans="1:2">
      <c r="A58193" s="1">
        <v>3180100470129</v>
      </c>
      <c r="B58193" t="s">
        <v>54987</v>
      </c>
    </row>
    <row r="58194" spans="1:2">
      <c r="A58194" s="1">
        <v>3180100470518</v>
      </c>
      <c r="B58194" t="s">
        <v>54988</v>
      </c>
    </row>
    <row r="58195" spans="1:2">
      <c r="A58195" s="1">
        <v>3180100470556</v>
      </c>
      <c r="B58195" t="s">
        <v>54989</v>
      </c>
    </row>
    <row r="58196" spans="1:2">
      <c r="A58196" s="1">
        <v>3180100470563</v>
      </c>
      <c r="B58196" t="s">
        <v>54990</v>
      </c>
    </row>
    <row r="58197" spans="1:2">
      <c r="A58197" s="1">
        <v>3180100470570</v>
      </c>
      <c r="B58197" t="s">
        <v>54991</v>
      </c>
    </row>
    <row r="58198" spans="1:2">
      <c r="A58198" s="1">
        <v>3180100470587</v>
      </c>
      <c r="B58198" t="s">
        <v>54992</v>
      </c>
    </row>
    <row r="58199" spans="1:2">
      <c r="A58199" s="1">
        <v>3180100470624</v>
      </c>
      <c r="B58199" t="s">
        <v>54993</v>
      </c>
    </row>
    <row r="58200" spans="1:2">
      <c r="A58200" s="1">
        <v>3180100473182</v>
      </c>
      <c r="B58200" t="s">
        <v>54994</v>
      </c>
    </row>
    <row r="58201" spans="1:2">
      <c r="A58201" s="1">
        <v>3180100473205</v>
      </c>
      <c r="B58201" t="s">
        <v>54995</v>
      </c>
    </row>
    <row r="58202" spans="1:2">
      <c r="A58202" s="1">
        <v>3180100474653</v>
      </c>
      <c r="B58202" t="s">
        <v>54996</v>
      </c>
    </row>
    <row r="58203" spans="1:2">
      <c r="A58203" s="1">
        <v>3180100474660</v>
      </c>
      <c r="B58203" t="s">
        <v>54997</v>
      </c>
    </row>
    <row r="58204" spans="1:2">
      <c r="A58204" s="1">
        <v>3180100474899</v>
      </c>
      <c r="B58204" t="s">
        <v>54998</v>
      </c>
    </row>
    <row r="58205" spans="1:2">
      <c r="A58205" s="1">
        <v>3180100474905</v>
      </c>
      <c r="B58205" t="s">
        <v>54999</v>
      </c>
    </row>
    <row r="58206" spans="1:2">
      <c r="A58206" s="1">
        <v>3180100474912</v>
      </c>
      <c r="B58206" t="s">
        <v>55000</v>
      </c>
    </row>
    <row r="58207" spans="1:2">
      <c r="A58207" s="1">
        <v>3180100474929</v>
      </c>
      <c r="B58207" t="s">
        <v>55001</v>
      </c>
    </row>
    <row r="58208" spans="1:2">
      <c r="A58208" s="1">
        <v>3180100474936</v>
      </c>
      <c r="B58208" t="s">
        <v>55002</v>
      </c>
    </row>
    <row r="58209" spans="1:2">
      <c r="A58209" s="1">
        <v>3180100474943</v>
      </c>
      <c r="B58209" t="s">
        <v>55003</v>
      </c>
    </row>
    <row r="58210" spans="1:2">
      <c r="A58210" s="1">
        <v>3180100474950</v>
      </c>
      <c r="B58210" t="s">
        <v>55004</v>
      </c>
    </row>
    <row r="58211" spans="1:2">
      <c r="A58211" s="1">
        <v>3180100474967</v>
      </c>
      <c r="B58211" t="s">
        <v>55005</v>
      </c>
    </row>
    <row r="58212" spans="1:2">
      <c r="A58212" s="1">
        <v>3180100474974</v>
      </c>
      <c r="B58212" t="s">
        <v>55006</v>
      </c>
    </row>
    <row r="58213" spans="1:2">
      <c r="A58213" s="1">
        <v>3180100474981</v>
      </c>
      <c r="B58213" t="s">
        <v>55007</v>
      </c>
    </row>
    <row r="58214" spans="1:2">
      <c r="A58214" s="1">
        <v>3180100475001</v>
      </c>
      <c r="B58214" t="s">
        <v>55008</v>
      </c>
    </row>
    <row r="58215" spans="1:2">
      <c r="A58215" s="1">
        <v>3180100475018</v>
      </c>
      <c r="B58215" t="s">
        <v>55009</v>
      </c>
    </row>
    <row r="58216" spans="1:2">
      <c r="A58216" s="1">
        <v>3180100475285</v>
      </c>
      <c r="B58216" t="s">
        <v>55010</v>
      </c>
    </row>
    <row r="58217" spans="1:2">
      <c r="A58217" s="1">
        <v>3180100475292</v>
      </c>
      <c r="B58217" t="s">
        <v>55011</v>
      </c>
    </row>
    <row r="58218" spans="1:2">
      <c r="A58218" s="1">
        <v>3180100475308</v>
      </c>
      <c r="B58218" t="s">
        <v>55012</v>
      </c>
    </row>
    <row r="58219" spans="1:2">
      <c r="A58219" s="1">
        <v>3180100475315</v>
      </c>
      <c r="B58219" t="s">
        <v>55013</v>
      </c>
    </row>
    <row r="58220" spans="1:2">
      <c r="A58220" s="1">
        <v>3180100475339</v>
      </c>
      <c r="B58220" t="s">
        <v>55014</v>
      </c>
    </row>
    <row r="58221" spans="1:2">
      <c r="A58221" s="1">
        <v>3180100475353</v>
      </c>
      <c r="B58221" t="s">
        <v>55015</v>
      </c>
    </row>
    <row r="58222" spans="1:2">
      <c r="A58222" s="1">
        <v>3180100475360</v>
      </c>
      <c r="B58222" t="s">
        <v>55016</v>
      </c>
    </row>
    <row r="58223" spans="1:2">
      <c r="A58223" s="1">
        <v>3180100475384</v>
      </c>
      <c r="B58223" t="s">
        <v>55017</v>
      </c>
    </row>
    <row r="58224" spans="1:2">
      <c r="A58224" s="1">
        <v>3180100475391</v>
      </c>
      <c r="B58224" t="s">
        <v>55018</v>
      </c>
    </row>
    <row r="58225" spans="1:2">
      <c r="A58225" s="1">
        <v>3180100475407</v>
      </c>
      <c r="B58225" t="s">
        <v>55019</v>
      </c>
    </row>
    <row r="58226" spans="1:2">
      <c r="A58226" s="1">
        <v>3180100475414</v>
      </c>
      <c r="B58226" t="s">
        <v>55020</v>
      </c>
    </row>
    <row r="58227" spans="1:2">
      <c r="A58227" s="1">
        <v>3180100475421</v>
      </c>
      <c r="B58227" t="s">
        <v>55021</v>
      </c>
    </row>
    <row r="58228" spans="1:2">
      <c r="A58228" s="1">
        <v>3180100475438</v>
      </c>
      <c r="B58228" t="s">
        <v>55022</v>
      </c>
    </row>
    <row r="58229" spans="1:2">
      <c r="A58229" s="1">
        <v>3180100475469</v>
      </c>
      <c r="B58229" t="s">
        <v>55023</v>
      </c>
    </row>
    <row r="58230" spans="1:2">
      <c r="A58230" s="1">
        <v>3180100475476</v>
      </c>
      <c r="B58230" t="s">
        <v>55024</v>
      </c>
    </row>
    <row r="58231" spans="1:2">
      <c r="A58231" s="1">
        <v>3180100475483</v>
      </c>
      <c r="B58231" t="s">
        <v>55025</v>
      </c>
    </row>
    <row r="58232" spans="1:2">
      <c r="A58232" s="1">
        <v>3180100475490</v>
      </c>
      <c r="B58232" t="s">
        <v>55026</v>
      </c>
    </row>
    <row r="58233" spans="1:2">
      <c r="A58233" s="1">
        <v>3180100475797</v>
      </c>
      <c r="B58233" t="s">
        <v>55027</v>
      </c>
    </row>
    <row r="58234" spans="1:2">
      <c r="A58234" s="1">
        <v>3180100475803</v>
      </c>
      <c r="B58234" t="s">
        <v>55028</v>
      </c>
    </row>
    <row r="58235" spans="1:2">
      <c r="A58235" s="1">
        <v>3180100476169</v>
      </c>
      <c r="B58235" t="s">
        <v>55029</v>
      </c>
    </row>
    <row r="58236" spans="1:2">
      <c r="A58236" s="1">
        <v>3180100476176</v>
      </c>
      <c r="B58236" t="s">
        <v>55030</v>
      </c>
    </row>
    <row r="58237" spans="1:2">
      <c r="A58237" s="1">
        <v>3180100476183</v>
      </c>
      <c r="B58237" t="s">
        <v>55031</v>
      </c>
    </row>
    <row r="58238" spans="1:2">
      <c r="A58238" s="1">
        <v>3180100476190</v>
      </c>
      <c r="B58238" t="s">
        <v>55032</v>
      </c>
    </row>
    <row r="58239" spans="1:2">
      <c r="A58239" s="1">
        <v>3180100476206</v>
      </c>
      <c r="B58239" t="s">
        <v>55033</v>
      </c>
    </row>
    <row r="58240" spans="1:2">
      <c r="A58240" s="1">
        <v>3180100476213</v>
      </c>
      <c r="B58240" t="s">
        <v>55034</v>
      </c>
    </row>
    <row r="58241" spans="1:2">
      <c r="A58241" s="1">
        <v>3180100476220</v>
      </c>
      <c r="B58241" t="s">
        <v>55035</v>
      </c>
    </row>
    <row r="58242" spans="1:2">
      <c r="A58242" s="1">
        <v>3180100476237</v>
      </c>
      <c r="B58242" t="s">
        <v>55036</v>
      </c>
    </row>
    <row r="58243" spans="1:2">
      <c r="A58243" s="1">
        <v>3180100476244</v>
      </c>
      <c r="B58243" t="s">
        <v>55037</v>
      </c>
    </row>
    <row r="58244" spans="1:2">
      <c r="A58244" s="1">
        <v>3180100476251</v>
      </c>
      <c r="B58244" t="s">
        <v>55038</v>
      </c>
    </row>
    <row r="58245" spans="1:2">
      <c r="A58245" s="1">
        <v>3180100476268</v>
      </c>
      <c r="B58245" t="s">
        <v>55039</v>
      </c>
    </row>
    <row r="58246" spans="1:2">
      <c r="A58246" s="1">
        <v>3180100476435</v>
      </c>
      <c r="B58246" t="s">
        <v>55040</v>
      </c>
    </row>
    <row r="58247" spans="1:2">
      <c r="A58247" s="1">
        <v>3180100476442</v>
      </c>
      <c r="B58247" t="s">
        <v>55041</v>
      </c>
    </row>
    <row r="58248" spans="1:2">
      <c r="A58248" s="1">
        <v>3180100476480</v>
      </c>
      <c r="B58248" t="s">
        <v>55042</v>
      </c>
    </row>
    <row r="58249" spans="1:2">
      <c r="A58249" s="1">
        <v>3180100476701</v>
      </c>
      <c r="B58249" t="s">
        <v>55043</v>
      </c>
    </row>
    <row r="58250" spans="1:2">
      <c r="A58250" s="1">
        <v>3180100476725</v>
      </c>
      <c r="B58250" t="s">
        <v>55044</v>
      </c>
    </row>
    <row r="58251" spans="1:2">
      <c r="A58251" s="1">
        <v>3180100477470</v>
      </c>
      <c r="B58251" t="s">
        <v>55045</v>
      </c>
    </row>
    <row r="58252" spans="1:2">
      <c r="A58252" s="1">
        <v>3180100477548</v>
      </c>
      <c r="B58252" t="s">
        <v>55046</v>
      </c>
    </row>
    <row r="58253" spans="1:2">
      <c r="A58253" s="1">
        <v>3180100477555</v>
      </c>
      <c r="B58253" t="s">
        <v>55047</v>
      </c>
    </row>
    <row r="58254" spans="1:2">
      <c r="A58254" s="1">
        <v>3180100477562</v>
      </c>
      <c r="B58254" t="s">
        <v>55048</v>
      </c>
    </row>
    <row r="58255" spans="1:2">
      <c r="A58255" s="1">
        <v>3180100478033</v>
      </c>
      <c r="B58255" t="s">
        <v>55049</v>
      </c>
    </row>
    <row r="58256" spans="1:2">
      <c r="A58256" s="1">
        <v>3180100479368</v>
      </c>
      <c r="B58256" t="s">
        <v>55050</v>
      </c>
    </row>
    <row r="58257" spans="1:2">
      <c r="A58257" s="1">
        <v>3180100479375</v>
      </c>
      <c r="B58257" t="s">
        <v>55051</v>
      </c>
    </row>
    <row r="58258" spans="1:2">
      <c r="A58258" s="1">
        <v>3180100479405</v>
      </c>
      <c r="B58258" t="s">
        <v>55052</v>
      </c>
    </row>
    <row r="58259" spans="1:2">
      <c r="A58259" s="1">
        <v>3180100479412</v>
      </c>
      <c r="B58259" t="s">
        <v>55053</v>
      </c>
    </row>
    <row r="58260" spans="1:2">
      <c r="A58260" s="1">
        <v>3180100479429</v>
      </c>
      <c r="B58260" t="s">
        <v>55054</v>
      </c>
    </row>
    <row r="58261" spans="1:2">
      <c r="A58261" s="1">
        <v>3180100479719</v>
      </c>
      <c r="B58261" t="s">
        <v>55055</v>
      </c>
    </row>
    <row r="58262" spans="1:2">
      <c r="A58262" s="1">
        <v>3180100479733</v>
      </c>
      <c r="B58262" t="s">
        <v>55056</v>
      </c>
    </row>
    <row r="58263" spans="1:2">
      <c r="A58263" s="1">
        <v>3180100504978</v>
      </c>
      <c r="B58263" t="s">
        <v>55057</v>
      </c>
    </row>
    <row r="58264" spans="1:2">
      <c r="A58264" s="1">
        <v>3180100504985</v>
      </c>
      <c r="B58264" t="s">
        <v>55058</v>
      </c>
    </row>
    <row r="58265" spans="1:2">
      <c r="A58265" s="1">
        <v>3180100507238</v>
      </c>
      <c r="B58265" t="s">
        <v>55059</v>
      </c>
    </row>
    <row r="58266" spans="1:2">
      <c r="A58266" s="1">
        <v>3180100507511</v>
      </c>
      <c r="B58266" t="s">
        <v>55060</v>
      </c>
    </row>
    <row r="58267" spans="1:2">
      <c r="A58267" s="1">
        <v>3180100507535</v>
      </c>
      <c r="B58267" t="s">
        <v>55061</v>
      </c>
    </row>
    <row r="58268" spans="1:2">
      <c r="A58268" s="1">
        <v>3180100507559</v>
      </c>
      <c r="B58268" t="s">
        <v>55062</v>
      </c>
    </row>
    <row r="58269" spans="1:2">
      <c r="A58269" s="1">
        <v>3180100507566</v>
      </c>
      <c r="B58269" t="s">
        <v>55063</v>
      </c>
    </row>
    <row r="58270" spans="1:2">
      <c r="A58270" s="1">
        <v>3180100507573</v>
      </c>
      <c r="B58270" t="s">
        <v>55064</v>
      </c>
    </row>
    <row r="58271" spans="1:2">
      <c r="A58271" s="1">
        <v>3180100508303</v>
      </c>
      <c r="B58271" t="s">
        <v>55065</v>
      </c>
    </row>
    <row r="58272" spans="1:2">
      <c r="A58272" s="1">
        <v>3180100508778</v>
      </c>
      <c r="B58272" t="s">
        <v>54629</v>
      </c>
    </row>
    <row r="58273" spans="1:2">
      <c r="A58273" s="1">
        <v>3180100508785</v>
      </c>
      <c r="B58273" t="s">
        <v>54631</v>
      </c>
    </row>
    <row r="58274" spans="1:2">
      <c r="A58274" s="1">
        <v>3180100510641</v>
      </c>
      <c r="B58274" t="s">
        <v>55066</v>
      </c>
    </row>
    <row r="58275" spans="1:2">
      <c r="A58275" s="1">
        <v>3180100510658</v>
      </c>
      <c r="B58275" t="s">
        <v>55067</v>
      </c>
    </row>
    <row r="58276" spans="1:2">
      <c r="A58276" s="1">
        <v>3180100511501</v>
      </c>
      <c r="B58276" t="s">
        <v>55068</v>
      </c>
    </row>
    <row r="58277" spans="1:2">
      <c r="A58277" s="1">
        <v>3180100511686</v>
      </c>
      <c r="B58277" t="s">
        <v>55069</v>
      </c>
    </row>
    <row r="58278" spans="1:2">
      <c r="A58278" s="1">
        <v>3180100511693</v>
      </c>
      <c r="B58278" t="s">
        <v>55070</v>
      </c>
    </row>
    <row r="58279" spans="1:2">
      <c r="A58279" s="1">
        <v>3180100511709</v>
      </c>
      <c r="B58279" t="s">
        <v>54785</v>
      </c>
    </row>
    <row r="58280" spans="1:2">
      <c r="A58280" s="1">
        <v>3180100511730</v>
      </c>
      <c r="B58280" t="s">
        <v>55071</v>
      </c>
    </row>
    <row r="58281" spans="1:2">
      <c r="A58281" s="1">
        <v>3180100511914</v>
      </c>
      <c r="B58281" t="s">
        <v>55072</v>
      </c>
    </row>
    <row r="58282" spans="1:2">
      <c r="A58282" s="1">
        <v>3180100511938</v>
      </c>
      <c r="B58282" t="s">
        <v>55073</v>
      </c>
    </row>
    <row r="58283" spans="1:2">
      <c r="A58283" s="1">
        <v>3180100512904</v>
      </c>
      <c r="B58283" t="s">
        <v>55074</v>
      </c>
    </row>
    <row r="58284" spans="1:2">
      <c r="A58284" s="1">
        <v>3180100522323</v>
      </c>
      <c r="B58284" t="s">
        <v>55075</v>
      </c>
    </row>
    <row r="58285" spans="1:2">
      <c r="A58285" s="1">
        <v>3180100522514</v>
      </c>
      <c r="B58285" t="s">
        <v>55076</v>
      </c>
    </row>
    <row r="58286" spans="1:2">
      <c r="A58286" s="1">
        <v>3180100522545</v>
      </c>
      <c r="B58286" t="s">
        <v>55077</v>
      </c>
    </row>
    <row r="58287" spans="1:2">
      <c r="A58287" s="1">
        <v>3180100522552</v>
      </c>
      <c r="B58287" t="s">
        <v>55078</v>
      </c>
    </row>
    <row r="58288" spans="1:2">
      <c r="A58288" s="1">
        <v>3180100522569</v>
      </c>
      <c r="B58288" t="s">
        <v>55079</v>
      </c>
    </row>
    <row r="58289" spans="1:2">
      <c r="A58289" s="1">
        <v>3180100522613</v>
      </c>
      <c r="B58289" t="s">
        <v>55080</v>
      </c>
    </row>
    <row r="58290" spans="1:2">
      <c r="A58290" s="1">
        <v>3180100522637</v>
      </c>
      <c r="B58290" t="s">
        <v>55081</v>
      </c>
    </row>
    <row r="58291" spans="1:2">
      <c r="A58291" s="1">
        <v>3180100523368</v>
      </c>
      <c r="B58291" t="s">
        <v>55082</v>
      </c>
    </row>
    <row r="58292" spans="1:2">
      <c r="A58292" s="1">
        <v>3180100523399</v>
      </c>
      <c r="B58292" t="s">
        <v>55083</v>
      </c>
    </row>
    <row r="58293" spans="1:2">
      <c r="A58293" s="1">
        <v>3180100524532</v>
      </c>
      <c r="B58293" t="s">
        <v>55084</v>
      </c>
    </row>
    <row r="58294" spans="1:2">
      <c r="A58294" s="1">
        <v>3180100524549</v>
      </c>
      <c r="B58294" t="s">
        <v>55085</v>
      </c>
    </row>
    <row r="58295" spans="1:2">
      <c r="A58295" s="1">
        <v>3180100524570</v>
      </c>
      <c r="B58295" t="s">
        <v>55086</v>
      </c>
    </row>
    <row r="58296" spans="1:2">
      <c r="A58296" s="1">
        <v>3180100531011</v>
      </c>
      <c r="B58296" t="s">
        <v>55087</v>
      </c>
    </row>
    <row r="58297" spans="1:2">
      <c r="A58297" s="1">
        <v>3180100531028</v>
      </c>
      <c r="B58297" t="s">
        <v>55088</v>
      </c>
    </row>
    <row r="58298" spans="1:2">
      <c r="A58298" s="1">
        <v>3180100531035</v>
      </c>
      <c r="B58298" t="s">
        <v>55089</v>
      </c>
    </row>
    <row r="58299" spans="1:2">
      <c r="A58299" s="1">
        <v>3180100533152</v>
      </c>
      <c r="B58299" t="s">
        <v>55090</v>
      </c>
    </row>
    <row r="58300" spans="1:2">
      <c r="A58300" s="1">
        <v>3180100534654</v>
      </c>
      <c r="B58300" t="s">
        <v>55091</v>
      </c>
    </row>
    <row r="58301" spans="1:2">
      <c r="A58301" s="1">
        <v>3180100536450</v>
      </c>
      <c r="B58301" t="s">
        <v>55092</v>
      </c>
    </row>
    <row r="58302" spans="1:2">
      <c r="A58302" s="1">
        <v>3180100536467</v>
      </c>
      <c r="B58302" t="s">
        <v>55093</v>
      </c>
    </row>
    <row r="58303" spans="1:2">
      <c r="A58303" s="1">
        <v>3180100536535</v>
      </c>
      <c r="B58303" t="s">
        <v>55094</v>
      </c>
    </row>
    <row r="58304" spans="1:2">
      <c r="A58304" s="1">
        <v>3180100540174</v>
      </c>
      <c r="B58304" t="s">
        <v>55095</v>
      </c>
    </row>
    <row r="58305" spans="1:2">
      <c r="A58305" s="1">
        <v>3180100541478</v>
      </c>
      <c r="B58305" t="s">
        <v>55096</v>
      </c>
    </row>
    <row r="58306" spans="1:2">
      <c r="A58306" s="1">
        <v>3180100541485</v>
      </c>
      <c r="B58306" t="s">
        <v>55097</v>
      </c>
    </row>
    <row r="58307" spans="1:2">
      <c r="A58307" s="1">
        <v>3180100541492</v>
      </c>
      <c r="B58307" t="s">
        <v>55098</v>
      </c>
    </row>
    <row r="58308" spans="1:2">
      <c r="A58308" s="1">
        <v>3180100541508</v>
      </c>
      <c r="B58308" t="s">
        <v>55099</v>
      </c>
    </row>
    <row r="58309" spans="1:2">
      <c r="A58309" s="1">
        <v>3180100541928</v>
      </c>
      <c r="B58309" t="s">
        <v>55100</v>
      </c>
    </row>
    <row r="58310" spans="1:2">
      <c r="A58310" s="1">
        <v>3180100541935</v>
      </c>
      <c r="B58310" t="s">
        <v>55101</v>
      </c>
    </row>
    <row r="58311" spans="1:2">
      <c r="A58311" s="1">
        <v>3180100541942</v>
      </c>
      <c r="B58311" t="s">
        <v>55102</v>
      </c>
    </row>
    <row r="58312" spans="1:2">
      <c r="A58312" s="1">
        <v>3180100541959</v>
      </c>
      <c r="B58312" t="s">
        <v>55103</v>
      </c>
    </row>
    <row r="58313" spans="1:2">
      <c r="A58313" s="1">
        <v>3180100541966</v>
      </c>
      <c r="B58313" t="s">
        <v>55104</v>
      </c>
    </row>
    <row r="58314" spans="1:2">
      <c r="A58314" s="1">
        <v>3180100541980</v>
      </c>
      <c r="B58314" t="s">
        <v>55105</v>
      </c>
    </row>
    <row r="58315" spans="1:2">
      <c r="A58315" s="1">
        <v>3180100542055</v>
      </c>
      <c r="B58315" t="s">
        <v>55106</v>
      </c>
    </row>
    <row r="58316" spans="1:2">
      <c r="A58316" s="1">
        <v>3180100542062</v>
      </c>
      <c r="B58316" t="s">
        <v>55107</v>
      </c>
    </row>
    <row r="58317" spans="1:2">
      <c r="A58317" s="1">
        <v>3180100542093</v>
      </c>
      <c r="B58317" t="s">
        <v>55108</v>
      </c>
    </row>
    <row r="58318" spans="1:2">
      <c r="A58318" s="1">
        <v>3180100542109</v>
      </c>
      <c r="B58318" t="s">
        <v>55109</v>
      </c>
    </row>
    <row r="58319" spans="1:2">
      <c r="A58319" s="1">
        <v>3180100542116</v>
      </c>
      <c r="B58319" t="s">
        <v>55110</v>
      </c>
    </row>
    <row r="58320" spans="1:2">
      <c r="A58320" s="1">
        <v>3180100542123</v>
      </c>
      <c r="B58320" t="s">
        <v>55111</v>
      </c>
    </row>
    <row r="58321" spans="1:2">
      <c r="A58321" s="1">
        <v>3180100542130</v>
      </c>
      <c r="B58321" t="s">
        <v>55112</v>
      </c>
    </row>
    <row r="58322" spans="1:2">
      <c r="A58322" s="1">
        <v>3180100542147</v>
      </c>
      <c r="B58322" t="s">
        <v>55113</v>
      </c>
    </row>
    <row r="58323" spans="1:2">
      <c r="A58323" s="1">
        <v>3180100542994</v>
      </c>
      <c r="B58323" t="s">
        <v>55114</v>
      </c>
    </row>
    <row r="58324" spans="1:2">
      <c r="A58324" s="1">
        <v>3180100543762</v>
      </c>
      <c r="B58324" t="s">
        <v>55115</v>
      </c>
    </row>
    <row r="58325" spans="1:2">
      <c r="A58325" s="1">
        <v>3180100544394</v>
      </c>
      <c r="B58325" t="s">
        <v>55116</v>
      </c>
    </row>
    <row r="58326" spans="1:2">
      <c r="A58326" s="1">
        <v>3180100546909</v>
      </c>
      <c r="B58326" t="s">
        <v>55117</v>
      </c>
    </row>
    <row r="58327" spans="1:2">
      <c r="A58327" s="1">
        <v>3180100548767</v>
      </c>
      <c r="B58327" t="s">
        <v>55118</v>
      </c>
    </row>
    <row r="58328" spans="1:2">
      <c r="A58328" s="1">
        <v>3180100548774</v>
      </c>
      <c r="B58328" t="s">
        <v>55119</v>
      </c>
    </row>
    <row r="58329" spans="1:2">
      <c r="A58329" s="1">
        <v>3180100548972</v>
      </c>
      <c r="B58329" t="s">
        <v>55120</v>
      </c>
    </row>
    <row r="58330" spans="1:2">
      <c r="A58330" s="1">
        <v>3180100548989</v>
      </c>
      <c r="B58330" t="s">
        <v>55121</v>
      </c>
    </row>
    <row r="58331" spans="1:2">
      <c r="A58331" s="1">
        <v>3180100548996</v>
      </c>
      <c r="B58331" t="s">
        <v>55122</v>
      </c>
    </row>
    <row r="58332" spans="1:2">
      <c r="A58332" s="1">
        <v>3180100552962</v>
      </c>
      <c r="B58332" t="s">
        <v>55123</v>
      </c>
    </row>
    <row r="58333" spans="1:2">
      <c r="A58333" s="1">
        <v>3180100552979</v>
      </c>
      <c r="B58333" t="s">
        <v>55124</v>
      </c>
    </row>
    <row r="58334" spans="1:2">
      <c r="A58334" s="1">
        <v>3180100552986</v>
      </c>
      <c r="B58334" t="s">
        <v>55125</v>
      </c>
    </row>
    <row r="58335" spans="1:2">
      <c r="A58335" s="1">
        <v>3180100553402</v>
      </c>
      <c r="B58335" t="s">
        <v>55126</v>
      </c>
    </row>
    <row r="58336" spans="1:2">
      <c r="A58336" s="1">
        <v>3180100553419</v>
      </c>
      <c r="B58336" t="s">
        <v>55127</v>
      </c>
    </row>
    <row r="58337" spans="1:2">
      <c r="A58337" s="1">
        <v>3180100553426</v>
      </c>
      <c r="B58337" t="s">
        <v>55128</v>
      </c>
    </row>
    <row r="58338" spans="1:2">
      <c r="A58338" s="1">
        <v>3180100553778</v>
      </c>
      <c r="B58338" t="s">
        <v>55129</v>
      </c>
    </row>
    <row r="58339" spans="1:2">
      <c r="A58339" s="1">
        <v>3180100555901</v>
      </c>
      <c r="B58339" t="s">
        <v>55130</v>
      </c>
    </row>
    <row r="58340" spans="1:2">
      <c r="A58340" s="1">
        <v>3180100555918</v>
      </c>
      <c r="B58340" t="s">
        <v>55131</v>
      </c>
    </row>
    <row r="58341" spans="1:2">
      <c r="A58341" s="1">
        <v>3180100555925</v>
      </c>
      <c r="B58341" t="s">
        <v>55132</v>
      </c>
    </row>
    <row r="58342" spans="1:2">
      <c r="A58342" s="1">
        <v>3180100555949</v>
      </c>
      <c r="B58342" t="s">
        <v>55133</v>
      </c>
    </row>
    <row r="58343" spans="1:2">
      <c r="A58343" s="1">
        <v>3180100555956</v>
      </c>
      <c r="B58343" t="s">
        <v>55134</v>
      </c>
    </row>
    <row r="58344" spans="1:2">
      <c r="A58344" s="1">
        <v>3180100555963</v>
      </c>
      <c r="B58344" t="s">
        <v>55135</v>
      </c>
    </row>
    <row r="58345" spans="1:2">
      <c r="A58345" s="1">
        <v>3180100555970</v>
      </c>
      <c r="B58345" t="s">
        <v>55136</v>
      </c>
    </row>
    <row r="58346" spans="1:2">
      <c r="A58346" s="1">
        <v>3180100555987</v>
      </c>
      <c r="B58346" t="s">
        <v>55137</v>
      </c>
    </row>
    <row r="58347" spans="1:2">
      <c r="A58347" s="1">
        <v>3180100555994</v>
      </c>
      <c r="B58347" t="s">
        <v>55138</v>
      </c>
    </row>
    <row r="58348" spans="1:2">
      <c r="A58348" s="1">
        <v>3180100556014</v>
      </c>
      <c r="B58348" t="s">
        <v>55139</v>
      </c>
    </row>
    <row r="58349" spans="1:2">
      <c r="A58349" s="1">
        <v>3180100556021</v>
      </c>
      <c r="B58349" t="s">
        <v>55140</v>
      </c>
    </row>
    <row r="58350" spans="1:2">
      <c r="A58350" s="1">
        <v>3180100556038</v>
      </c>
      <c r="B58350" t="s">
        <v>55141</v>
      </c>
    </row>
    <row r="58351" spans="1:2">
      <c r="A58351" s="1">
        <v>3180100556045</v>
      </c>
      <c r="B58351" t="s">
        <v>55142</v>
      </c>
    </row>
    <row r="58352" spans="1:2">
      <c r="A58352" s="1">
        <v>3180100556052</v>
      </c>
      <c r="B58352" t="s">
        <v>55143</v>
      </c>
    </row>
    <row r="58353" spans="1:2">
      <c r="A58353" s="1">
        <v>3180100556069</v>
      </c>
      <c r="B58353" t="s">
        <v>55144</v>
      </c>
    </row>
    <row r="58354" spans="1:2">
      <c r="A58354" s="1">
        <v>3180100556076</v>
      </c>
      <c r="B58354" t="s">
        <v>55145</v>
      </c>
    </row>
    <row r="58355" spans="1:2">
      <c r="A58355" s="1">
        <v>3180100556083</v>
      </c>
      <c r="B58355" t="s">
        <v>55146</v>
      </c>
    </row>
    <row r="58356" spans="1:2">
      <c r="A58356" s="1">
        <v>3180100556090</v>
      </c>
      <c r="B58356" t="s">
        <v>55147</v>
      </c>
    </row>
    <row r="58357" spans="1:2">
      <c r="A58357" s="1">
        <v>3180100560721</v>
      </c>
      <c r="B58357" t="s">
        <v>55148</v>
      </c>
    </row>
    <row r="58358" spans="1:2">
      <c r="A58358" s="1">
        <v>3180100560738</v>
      </c>
      <c r="B58358" t="s">
        <v>55149</v>
      </c>
    </row>
    <row r="58359" spans="1:2">
      <c r="A58359" s="1">
        <v>3180100560806</v>
      </c>
      <c r="B58359" t="s">
        <v>55150</v>
      </c>
    </row>
    <row r="58360" spans="1:2">
      <c r="A58360" s="1">
        <v>3180100560837</v>
      </c>
      <c r="B58360" t="s">
        <v>55151</v>
      </c>
    </row>
    <row r="58361" spans="1:2">
      <c r="A58361" s="1">
        <v>3180100560851</v>
      </c>
      <c r="B58361" t="s">
        <v>55152</v>
      </c>
    </row>
    <row r="58362" spans="1:2">
      <c r="A58362" s="1">
        <v>3180100560868</v>
      </c>
      <c r="B58362" t="s">
        <v>55153</v>
      </c>
    </row>
    <row r="58363" spans="1:2">
      <c r="A58363" s="1">
        <v>3180100560875</v>
      </c>
      <c r="B58363" t="s">
        <v>55154</v>
      </c>
    </row>
    <row r="58364" spans="1:2">
      <c r="A58364" s="1">
        <v>3180100560882</v>
      </c>
      <c r="B58364" t="s">
        <v>55155</v>
      </c>
    </row>
    <row r="58365" spans="1:2">
      <c r="A58365" s="1">
        <v>3180100560899</v>
      </c>
      <c r="B58365" t="s">
        <v>55156</v>
      </c>
    </row>
    <row r="58366" spans="1:2">
      <c r="A58366" s="1">
        <v>3180100560905</v>
      </c>
      <c r="B58366" t="s">
        <v>55157</v>
      </c>
    </row>
    <row r="58367" spans="1:2">
      <c r="A58367" s="1">
        <v>3180100560912</v>
      </c>
      <c r="B58367" t="s">
        <v>55158</v>
      </c>
    </row>
    <row r="58368" spans="1:2">
      <c r="A58368" s="1">
        <v>3180100560929</v>
      </c>
      <c r="B58368" t="s">
        <v>55159</v>
      </c>
    </row>
    <row r="58369" spans="1:2">
      <c r="A58369" s="1">
        <v>3180100560936</v>
      </c>
      <c r="B58369" t="s">
        <v>55160</v>
      </c>
    </row>
    <row r="58370" spans="1:2">
      <c r="A58370" s="1">
        <v>3180100560943</v>
      </c>
      <c r="B58370" t="s">
        <v>55161</v>
      </c>
    </row>
    <row r="58371" spans="1:2">
      <c r="A58371" s="1">
        <v>3180100560950</v>
      </c>
      <c r="B58371" t="s">
        <v>55162</v>
      </c>
    </row>
    <row r="58372" spans="1:2">
      <c r="A58372" s="1">
        <v>3180100560967</v>
      </c>
      <c r="B58372" t="s">
        <v>55163</v>
      </c>
    </row>
    <row r="58373" spans="1:2">
      <c r="A58373" s="1">
        <v>3180100560974</v>
      </c>
      <c r="B58373" t="s">
        <v>55164</v>
      </c>
    </row>
    <row r="58374" spans="1:2">
      <c r="A58374" s="1">
        <v>3180100560981</v>
      </c>
      <c r="B58374" t="s">
        <v>55165</v>
      </c>
    </row>
    <row r="58375" spans="1:2">
      <c r="A58375" s="1">
        <v>3180100560998</v>
      </c>
      <c r="B58375" t="s">
        <v>55166</v>
      </c>
    </row>
    <row r="58376" spans="1:2">
      <c r="A58376" s="1">
        <v>3180100561001</v>
      </c>
      <c r="B58376" t="s">
        <v>55167</v>
      </c>
    </row>
    <row r="58377" spans="1:2">
      <c r="A58377" s="1">
        <v>3180100561018</v>
      </c>
      <c r="B58377" t="s">
        <v>55168</v>
      </c>
    </row>
    <row r="58378" spans="1:2">
      <c r="A58378" s="1">
        <v>3180100561025</v>
      </c>
      <c r="B58378" t="s">
        <v>55169</v>
      </c>
    </row>
    <row r="58379" spans="1:2">
      <c r="A58379" s="1">
        <v>3180100561032</v>
      </c>
      <c r="B58379" t="s">
        <v>55170</v>
      </c>
    </row>
    <row r="58380" spans="1:2">
      <c r="A58380" s="1">
        <v>3180100561049</v>
      </c>
      <c r="B58380" t="s">
        <v>55171</v>
      </c>
    </row>
    <row r="58381" spans="1:2">
      <c r="A58381" s="1">
        <v>3180100561056</v>
      </c>
      <c r="B58381" t="s">
        <v>55172</v>
      </c>
    </row>
    <row r="58382" spans="1:2">
      <c r="A58382" s="1">
        <v>3180100561063</v>
      </c>
      <c r="B58382" t="s">
        <v>55173</v>
      </c>
    </row>
    <row r="58383" spans="1:2">
      <c r="A58383" s="1">
        <v>3180100561087</v>
      </c>
      <c r="B58383" t="s">
        <v>55174</v>
      </c>
    </row>
    <row r="58384" spans="1:2">
      <c r="A58384" s="1">
        <v>3180100561094</v>
      </c>
      <c r="B58384" t="s">
        <v>55175</v>
      </c>
    </row>
    <row r="58385" spans="1:2">
      <c r="A58385" s="1">
        <v>3180100561100</v>
      </c>
      <c r="B58385" t="s">
        <v>55176</v>
      </c>
    </row>
    <row r="58386" spans="1:2">
      <c r="A58386" s="1">
        <v>3180100561117</v>
      </c>
      <c r="B58386" t="s">
        <v>55177</v>
      </c>
    </row>
    <row r="58387" spans="1:2">
      <c r="A58387" s="1">
        <v>3180100561124</v>
      </c>
      <c r="B58387" t="s">
        <v>55178</v>
      </c>
    </row>
    <row r="58388" spans="1:2">
      <c r="A58388" s="1">
        <v>3180100561131</v>
      </c>
      <c r="B58388" t="s">
        <v>54786</v>
      </c>
    </row>
    <row r="58389" spans="1:2">
      <c r="A58389" s="1">
        <v>3180100561148</v>
      </c>
      <c r="B58389" t="s">
        <v>55179</v>
      </c>
    </row>
    <row r="58390" spans="1:2">
      <c r="A58390" s="1">
        <v>3180100561162</v>
      </c>
      <c r="B58390" t="s">
        <v>55180</v>
      </c>
    </row>
    <row r="58391" spans="1:2">
      <c r="A58391" s="1">
        <v>3180100561179</v>
      </c>
      <c r="B58391" t="s">
        <v>55181</v>
      </c>
    </row>
    <row r="58392" spans="1:2">
      <c r="A58392" s="1">
        <v>3180100561186</v>
      </c>
      <c r="B58392" t="s">
        <v>55182</v>
      </c>
    </row>
    <row r="58393" spans="1:2">
      <c r="A58393" s="1">
        <v>3180100561193</v>
      </c>
      <c r="B58393" t="s">
        <v>55183</v>
      </c>
    </row>
    <row r="58394" spans="1:2">
      <c r="A58394" s="1">
        <v>3180100561209</v>
      </c>
      <c r="B58394" t="s">
        <v>55184</v>
      </c>
    </row>
    <row r="58395" spans="1:2">
      <c r="A58395" s="1">
        <v>3180100561216</v>
      </c>
      <c r="B58395" t="s">
        <v>55185</v>
      </c>
    </row>
    <row r="58396" spans="1:2">
      <c r="A58396" s="1">
        <v>3180100561223</v>
      </c>
      <c r="B58396" t="s">
        <v>55186</v>
      </c>
    </row>
    <row r="58397" spans="1:2">
      <c r="A58397" s="1">
        <v>3180100561230</v>
      </c>
      <c r="B58397" t="s">
        <v>55187</v>
      </c>
    </row>
    <row r="58398" spans="1:2">
      <c r="A58398" s="1">
        <v>3180100561247</v>
      </c>
      <c r="B58398" t="s">
        <v>55188</v>
      </c>
    </row>
    <row r="58399" spans="1:2">
      <c r="A58399" s="1">
        <v>3180100561278</v>
      </c>
      <c r="B58399" t="s">
        <v>55189</v>
      </c>
    </row>
    <row r="58400" spans="1:2">
      <c r="A58400" s="1">
        <v>3180100561285</v>
      </c>
      <c r="B58400" t="s">
        <v>55190</v>
      </c>
    </row>
    <row r="58401" spans="1:2">
      <c r="A58401" s="1">
        <v>3180100561308</v>
      </c>
      <c r="B58401" t="s">
        <v>55191</v>
      </c>
    </row>
    <row r="58402" spans="1:2">
      <c r="A58402" s="1">
        <v>3180100561315</v>
      </c>
      <c r="B58402" t="s">
        <v>55192</v>
      </c>
    </row>
    <row r="58403" spans="1:2">
      <c r="A58403" s="1">
        <v>3180100561339</v>
      </c>
      <c r="B58403" t="s">
        <v>55193</v>
      </c>
    </row>
    <row r="58404" spans="1:2">
      <c r="A58404" s="1">
        <v>3180100561346</v>
      </c>
      <c r="B58404" t="s">
        <v>55194</v>
      </c>
    </row>
    <row r="58405" spans="1:2">
      <c r="A58405" s="1">
        <v>3180100561353</v>
      </c>
      <c r="B58405" t="s">
        <v>55195</v>
      </c>
    </row>
    <row r="58406" spans="1:2">
      <c r="A58406" s="1">
        <v>3180100561377</v>
      </c>
      <c r="B58406" t="s">
        <v>55196</v>
      </c>
    </row>
    <row r="58407" spans="1:2">
      <c r="A58407" s="1">
        <v>3180100561391</v>
      </c>
      <c r="B58407" t="s">
        <v>55197</v>
      </c>
    </row>
    <row r="58408" spans="1:2">
      <c r="A58408" s="1">
        <v>3180100561414</v>
      </c>
      <c r="B58408" t="s">
        <v>55198</v>
      </c>
    </row>
    <row r="58409" spans="1:2">
      <c r="A58409" s="1">
        <v>3180100561421</v>
      </c>
      <c r="B58409" t="s">
        <v>55199</v>
      </c>
    </row>
    <row r="58410" spans="1:2">
      <c r="A58410" s="1">
        <v>3180100561445</v>
      </c>
      <c r="B58410" t="s">
        <v>55200</v>
      </c>
    </row>
    <row r="58411" spans="1:2">
      <c r="A58411" s="1">
        <v>3180100561452</v>
      </c>
      <c r="B58411" t="s">
        <v>55201</v>
      </c>
    </row>
    <row r="58412" spans="1:2">
      <c r="A58412" s="1">
        <v>3180100561476</v>
      </c>
      <c r="B58412" t="s">
        <v>55202</v>
      </c>
    </row>
    <row r="58413" spans="1:2">
      <c r="A58413" s="1">
        <v>3180100561490</v>
      </c>
      <c r="B58413" t="s">
        <v>55203</v>
      </c>
    </row>
    <row r="58414" spans="1:2">
      <c r="A58414" s="1">
        <v>3180100561506</v>
      </c>
      <c r="B58414" t="s">
        <v>55204</v>
      </c>
    </row>
    <row r="58415" spans="1:2">
      <c r="A58415" s="1">
        <v>3180100561520</v>
      </c>
      <c r="B58415" t="s">
        <v>55205</v>
      </c>
    </row>
    <row r="58416" spans="1:2">
      <c r="A58416" s="1">
        <v>3180100561537</v>
      </c>
      <c r="B58416" t="s">
        <v>55206</v>
      </c>
    </row>
    <row r="58417" spans="1:2">
      <c r="A58417" s="1">
        <v>3180100561544</v>
      </c>
      <c r="B58417" t="s">
        <v>55207</v>
      </c>
    </row>
    <row r="58418" spans="1:2">
      <c r="A58418" s="1">
        <v>3180100561582</v>
      </c>
      <c r="B58418" t="s">
        <v>55208</v>
      </c>
    </row>
    <row r="58419" spans="1:2">
      <c r="A58419" s="1">
        <v>3180100561599</v>
      </c>
      <c r="B58419" t="s">
        <v>55209</v>
      </c>
    </row>
    <row r="58420" spans="1:2">
      <c r="A58420" s="1">
        <v>3180100561612</v>
      </c>
      <c r="B58420" t="s">
        <v>55210</v>
      </c>
    </row>
    <row r="58421" spans="1:2">
      <c r="A58421" s="1">
        <v>3180100561629</v>
      </c>
      <c r="B58421" t="s">
        <v>55211</v>
      </c>
    </row>
    <row r="58422" spans="1:2">
      <c r="A58422" s="1">
        <v>3180100561636</v>
      </c>
      <c r="B58422" t="s">
        <v>55212</v>
      </c>
    </row>
    <row r="58423" spans="1:2">
      <c r="A58423" s="1">
        <v>3180100561667</v>
      </c>
      <c r="B58423" t="s">
        <v>55213</v>
      </c>
    </row>
    <row r="58424" spans="1:2">
      <c r="A58424" s="1">
        <v>3180100561674</v>
      </c>
      <c r="B58424" t="s">
        <v>55214</v>
      </c>
    </row>
    <row r="58425" spans="1:2">
      <c r="A58425" s="1">
        <v>3180100561681</v>
      </c>
      <c r="B58425" t="s">
        <v>55215</v>
      </c>
    </row>
    <row r="58426" spans="1:2">
      <c r="A58426" s="1">
        <v>3180100561698</v>
      </c>
      <c r="B58426" t="s">
        <v>55211</v>
      </c>
    </row>
    <row r="58427" spans="1:2">
      <c r="A58427" s="1">
        <v>3180100561704</v>
      </c>
      <c r="B58427" t="s">
        <v>55216</v>
      </c>
    </row>
    <row r="58428" spans="1:2">
      <c r="A58428" s="1">
        <v>3180100561728</v>
      </c>
      <c r="B58428" t="s">
        <v>55217</v>
      </c>
    </row>
    <row r="58429" spans="1:2">
      <c r="A58429" s="1">
        <v>3180100561742</v>
      </c>
      <c r="B58429" t="s">
        <v>55218</v>
      </c>
    </row>
    <row r="58430" spans="1:2">
      <c r="A58430" s="1">
        <v>3180100561766</v>
      </c>
      <c r="B58430" t="s">
        <v>55219</v>
      </c>
    </row>
    <row r="58431" spans="1:2">
      <c r="A58431" s="1">
        <v>3180100561780</v>
      </c>
      <c r="B58431" t="s">
        <v>55220</v>
      </c>
    </row>
    <row r="58432" spans="1:2">
      <c r="A58432" s="1">
        <v>3180100561803</v>
      </c>
      <c r="B58432" t="s">
        <v>55221</v>
      </c>
    </row>
    <row r="58433" spans="1:2">
      <c r="A58433" s="1">
        <v>3180100561810</v>
      </c>
      <c r="B58433" t="s">
        <v>55222</v>
      </c>
    </row>
    <row r="58434" spans="1:2">
      <c r="A58434" s="1">
        <v>3180100561834</v>
      </c>
      <c r="B58434" t="s">
        <v>55223</v>
      </c>
    </row>
    <row r="58435" spans="1:2">
      <c r="A58435" s="1">
        <v>3180100561858</v>
      </c>
      <c r="B58435" t="s">
        <v>55224</v>
      </c>
    </row>
    <row r="58436" spans="1:2">
      <c r="A58436" s="1">
        <v>3180100561872</v>
      </c>
      <c r="B58436" t="s">
        <v>55225</v>
      </c>
    </row>
    <row r="58437" spans="1:2">
      <c r="A58437" s="1">
        <v>3180100561889</v>
      </c>
      <c r="B58437" t="s">
        <v>55226</v>
      </c>
    </row>
    <row r="58438" spans="1:2">
      <c r="A58438" s="1">
        <v>3180100561902</v>
      </c>
      <c r="B58438" t="s">
        <v>55227</v>
      </c>
    </row>
    <row r="58439" spans="1:2">
      <c r="A58439" s="1">
        <v>3180100561919</v>
      </c>
      <c r="B58439" t="s">
        <v>55228</v>
      </c>
    </row>
    <row r="58440" spans="1:2">
      <c r="A58440" s="1">
        <v>3180100561926</v>
      </c>
      <c r="B58440" t="s">
        <v>55229</v>
      </c>
    </row>
    <row r="58441" spans="1:2">
      <c r="A58441" s="1">
        <v>3180100561933</v>
      </c>
      <c r="B58441" t="s">
        <v>55230</v>
      </c>
    </row>
    <row r="58442" spans="1:2">
      <c r="A58442" s="1">
        <v>3180100561957</v>
      </c>
      <c r="B58442" t="s">
        <v>55231</v>
      </c>
    </row>
    <row r="58443" spans="1:2">
      <c r="A58443" s="1">
        <v>3180100561964</v>
      </c>
      <c r="B58443" t="s">
        <v>55232</v>
      </c>
    </row>
    <row r="58444" spans="1:2">
      <c r="A58444" s="1">
        <v>3180100561971</v>
      </c>
      <c r="B58444" t="s">
        <v>55233</v>
      </c>
    </row>
    <row r="58445" spans="1:2">
      <c r="A58445" s="1">
        <v>3180100561988</v>
      </c>
      <c r="B58445" t="s">
        <v>55234</v>
      </c>
    </row>
    <row r="58446" spans="1:2">
      <c r="A58446" s="1">
        <v>3180100561995</v>
      </c>
      <c r="B58446" t="s">
        <v>55235</v>
      </c>
    </row>
    <row r="58447" spans="1:2">
      <c r="A58447" s="1">
        <v>3180100562039</v>
      </c>
      <c r="B58447" t="s">
        <v>55236</v>
      </c>
    </row>
    <row r="58448" spans="1:2">
      <c r="A58448" s="1">
        <v>3180100562053</v>
      </c>
      <c r="B58448" t="s">
        <v>55237</v>
      </c>
    </row>
    <row r="58449" spans="1:2">
      <c r="A58449" s="1">
        <v>3180100562060</v>
      </c>
      <c r="B58449" t="s">
        <v>55238</v>
      </c>
    </row>
    <row r="58450" spans="1:2">
      <c r="A58450" s="1">
        <v>3180100562084</v>
      </c>
      <c r="B58450" t="s">
        <v>55239</v>
      </c>
    </row>
    <row r="58451" spans="1:2">
      <c r="A58451" s="1">
        <v>3180100562091</v>
      </c>
      <c r="B58451" t="s">
        <v>55240</v>
      </c>
    </row>
    <row r="58452" spans="1:2">
      <c r="A58452" s="1">
        <v>3180100562114</v>
      </c>
      <c r="B58452" t="s">
        <v>55241</v>
      </c>
    </row>
    <row r="58453" spans="1:2">
      <c r="A58453" s="1">
        <v>3180100562121</v>
      </c>
      <c r="B58453" t="s">
        <v>55242</v>
      </c>
    </row>
    <row r="58454" spans="1:2">
      <c r="A58454" s="1">
        <v>3180100562138</v>
      </c>
      <c r="B58454" t="s">
        <v>55243</v>
      </c>
    </row>
    <row r="58455" spans="1:2">
      <c r="A58455" s="1">
        <v>3180100562152</v>
      </c>
      <c r="B58455" t="s">
        <v>55244</v>
      </c>
    </row>
    <row r="58456" spans="1:2">
      <c r="A58456" s="1">
        <v>3180100562169</v>
      </c>
      <c r="B58456" t="s">
        <v>55245</v>
      </c>
    </row>
    <row r="58457" spans="1:2">
      <c r="A58457" s="1">
        <v>3180100562176</v>
      </c>
      <c r="B58457" t="s">
        <v>55246</v>
      </c>
    </row>
    <row r="58458" spans="1:2">
      <c r="A58458" s="1">
        <v>3180100562190</v>
      </c>
      <c r="B58458" t="s">
        <v>55247</v>
      </c>
    </row>
    <row r="58459" spans="1:2">
      <c r="A58459" s="1">
        <v>3180100562206</v>
      </c>
      <c r="B58459" t="s">
        <v>55248</v>
      </c>
    </row>
    <row r="58460" spans="1:2">
      <c r="A58460" s="1">
        <v>3180100562237</v>
      </c>
      <c r="B58460" t="s">
        <v>55249</v>
      </c>
    </row>
    <row r="58461" spans="1:2">
      <c r="A58461" s="1">
        <v>3180100562244</v>
      </c>
      <c r="B58461" t="s">
        <v>55250</v>
      </c>
    </row>
    <row r="58462" spans="1:2">
      <c r="A58462" s="1">
        <v>3180100562268</v>
      </c>
      <c r="B58462" t="s">
        <v>55251</v>
      </c>
    </row>
    <row r="58463" spans="1:2">
      <c r="A58463" s="1">
        <v>3180100562275</v>
      </c>
      <c r="B58463" t="s">
        <v>55252</v>
      </c>
    </row>
    <row r="58464" spans="1:2">
      <c r="A58464" s="1">
        <v>3180100562282</v>
      </c>
      <c r="B58464" t="s">
        <v>55253</v>
      </c>
    </row>
    <row r="58465" spans="1:2">
      <c r="A58465" s="1">
        <v>3180100562299</v>
      </c>
      <c r="B58465" t="s">
        <v>55254</v>
      </c>
    </row>
    <row r="58466" spans="1:2">
      <c r="A58466" s="1">
        <v>3180100562312</v>
      </c>
      <c r="B58466" t="s">
        <v>55255</v>
      </c>
    </row>
    <row r="58467" spans="1:2">
      <c r="A58467" s="1">
        <v>3180100562329</v>
      </c>
      <c r="B58467" t="s">
        <v>55256</v>
      </c>
    </row>
    <row r="58468" spans="1:2">
      <c r="A58468" s="1">
        <v>3180100562343</v>
      </c>
      <c r="B58468" t="s">
        <v>55257</v>
      </c>
    </row>
    <row r="58469" spans="1:2">
      <c r="A58469" s="1">
        <v>3180100562350</v>
      </c>
      <c r="B58469" t="s">
        <v>55258</v>
      </c>
    </row>
    <row r="58470" spans="1:2">
      <c r="A58470" s="1">
        <v>3180100562374</v>
      </c>
      <c r="B58470" t="s">
        <v>55259</v>
      </c>
    </row>
    <row r="58471" spans="1:2">
      <c r="A58471" s="1">
        <v>3180100562381</v>
      </c>
      <c r="B58471" t="s">
        <v>55260</v>
      </c>
    </row>
    <row r="58472" spans="1:2">
      <c r="A58472" s="1">
        <v>3180100562398</v>
      </c>
      <c r="B58472" t="s">
        <v>55261</v>
      </c>
    </row>
    <row r="58473" spans="1:2">
      <c r="A58473" s="1">
        <v>3180100562411</v>
      </c>
      <c r="B58473" t="s">
        <v>55262</v>
      </c>
    </row>
    <row r="58474" spans="1:2">
      <c r="A58474" s="1">
        <v>3180100562428</v>
      </c>
      <c r="B58474" t="s">
        <v>55263</v>
      </c>
    </row>
    <row r="58475" spans="1:2">
      <c r="A58475" s="1">
        <v>3180100562442</v>
      </c>
      <c r="B58475" t="s">
        <v>55264</v>
      </c>
    </row>
    <row r="58476" spans="1:2">
      <c r="A58476" s="1">
        <v>3180100562459</v>
      </c>
      <c r="B58476" t="s">
        <v>55265</v>
      </c>
    </row>
    <row r="58477" spans="1:2">
      <c r="A58477" s="1">
        <v>3180100562466</v>
      </c>
      <c r="B58477" t="s">
        <v>55266</v>
      </c>
    </row>
    <row r="58478" spans="1:2">
      <c r="A58478" s="1">
        <v>3180100562473</v>
      </c>
      <c r="B58478" t="s">
        <v>55267</v>
      </c>
    </row>
    <row r="58479" spans="1:2">
      <c r="A58479" s="1">
        <v>3180100562480</v>
      </c>
      <c r="B58479" t="s">
        <v>55268</v>
      </c>
    </row>
    <row r="58480" spans="1:2">
      <c r="A58480" s="1">
        <v>3180100562497</v>
      </c>
      <c r="B58480" t="s">
        <v>55269</v>
      </c>
    </row>
    <row r="58481" spans="1:2">
      <c r="A58481" s="1">
        <v>3180100562503</v>
      </c>
      <c r="B58481" t="s">
        <v>55270</v>
      </c>
    </row>
    <row r="58482" spans="1:2">
      <c r="A58482" s="1">
        <v>3180100562527</v>
      </c>
      <c r="B58482" t="s">
        <v>55271</v>
      </c>
    </row>
    <row r="58483" spans="1:2">
      <c r="A58483" s="1">
        <v>3180100562534</v>
      </c>
      <c r="B58483" t="s">
        <v>55272</v>
      </c>
    </row>
    <row r="58484" spans="1:2">
      <c r="A58484" s="1">
        <v>3180100562596</v>
      </c>
      <c r="B58484" t="s">
        <v>55273</v>
      </c>
    </row>
    <row r="58485" spans="1:2">
      <c r="A58485" s="1">
        <v>3180100562619</v>
      </c>
      <c r="B58485" t="s">
        <v>55274</v>
      </c>
    </row>
    <row r="58486" spans="1:2">
      <c r="A58486" s="1">
        <v>3180100562640</v>
      </c>
      <c r="B58486" t="s">
        <v>55275</v>
      </c>
    </row>
    <row r="58487" spans="1:2">
      <c r="A58487" s="1">
        <v>3180100562657</v>
      </c>
      <c r="B58487" t="s">
        <v>55276</v>
      </c>
    </row>
    <row r="58488" spans="1:2">
      <c r="A58488" s="1">
        <v>3180100562671</v>
      </c>
      <c r="B58488" t="s">
        <v>55277</v>
      </c>
    </row>
    <row r="58489" spans="1:2">
      <c r="A58489" s="1">
        <v>3180100562695</v>
      </c>
      <c r="B58489" t="s">
        <v>55278</v>
      </c>
    </row>
    <row r="58490" spans="1:2">
      <c r="A58490" s="1">
        <v>3180100562701</v>
      </c>
      <c r="B58490" t="s">
        <v>55279</v>
      </c>
    </row>
    <row r="58491" spans="1:2">
      <c r="A58491" s="1">
        <v>3180100562725</v>
      </c>
      <c r="B58491" t="s">
        <v>55280</v>
      </c>
    </row>
    <row r="58492" spans="1:2">
      <c r="A58492" s="1">
        <v>3180100562749</v>
      </c>
      <c r="B58492" t="s">
        <v>55281</v>
      </c>
    </row>
    <row r="58493" spans="1:2">
      <c r="A58493" s="1">
        <v>3180100562763</v>
      </c>
      <c r="B58493" t="s">
        <v>55282</v>
      </c>
    </row>
    <row r="58494" spans="1:2">
      <c r="A58494" s="1">
        <v>3180100562787</v>
      </c>
      <c r="B58494" t="s">
        <v>55283</v>
      </c>
    </row>
    <row r="58495" spans="1:2">
      <c r="A58495" s="1">
        <v>3180100562800</v>
      </c>
      <c r="B58495" t="s">
        <v>55284</v>
      </c>
    </row>
    <row r="58496" spans="1:2">
      <c r="A58496" s="1">
        <v>3180100562824</v>
      </c>
      <c r="B58496" t="s">
        <v>55285</v>
      </c>
    </row>
    <row r="58497" spans="1:2">
      <c r="A58497" s="1">
        <v>3180100562848</v>
      </c>
      <c r="B58497" t="s">
        <v>55286</v>
      </c>
    </row>
    <row r="58498" spans="1:2">
      <c r="A58498" s="1">
        <v>3180100562855</v>
      </c>
      <c r="B58498" t="s">
        <v>55287</v>
      </c>
    </row>
    <row r="58499" spans="1:2">
      <c r="A58499" s="1">
        <v>3180100562879</v>
      </c>
      <c r="B58499" t="s">
        <v>55288</v>
      </c>
    </row>
    <row r="58500" spans="1:2">
      <c r="A58500" s="1">
        <v>3180100562893</v>
      </c>
      <c r="B58500" t="s">
        <v>55289</v>
      </c>
    </row>
    <row r="58501" spans="1:2">
      <c r="A58501" s="1">
        <v>3180100562923</v>
      </c>
      <c r="B58501" t="s">
        <v>55290</v>
      </c>
    </row>
    <row r="58502" spans="1:2">
      <c r="A58502" s="1">
        <v>3180100562947</v>
      </c>
      <c r="B58502" t="s">
        <v>55291</v>
      </c>
    </row>
    <row r="58503" spans="1:2">
      <c r="A58503" s="1">
        <v>3180100562961</v>
      </c>
      <c r="B58503" t="s">
        <v>55292</v>
      </c>
    </row>
    <row r="58504" spans="1:2">
      <c r="A58504" s="1">
        <v>3180100562978</v>
      </c>
      <c r="B58504" t="s">
        <v>55293</v>
      </c>
    </row>
    <row r="58505" spans="1:2">
      <c r="A58505" s="1">
        <v>3180100562985</v>
      </c>
      <c r="B58505" t="s">
        <v>55294</v>
      </c>
    </row>
    <row r="58506" spans="1:2">
      <c r="A58506" s="1">
        <v>3180100563005</v>
      </c>
      <c r="B58506" t="s">
        <v>55295</v>
      </c>
    </row>
    <row r="58507" spans="1:2">
      <c r="A58507" s="1">
        <v>3180100563012</v>
      </c>
      <c r="B58507" t="s">
        <v>55296</v>
      </c>
    </row>
    <row r="58508" spans="1:2">
      <c r="A58508" s="1">
        <v>3180100563029</v>
      </c>
      <c r="B58508" t="s">
        <v>55297</v>
      </c>
    </row>
    <row r="58509" spans="1:2">
      <c r="A58509" s="1">
        <v>3180100563036</v>
      </c>
      <c r="B58509" t="s">
        <v>55298</v>
      </c>
    </row>
    <row r="58510" spans="1:2">
      <c r="A58510" s="1">
        <v>3180100563043</v>
      </c>
      <c r="B58510" t="s">
        <v>55299</v>
      </c>
    </row>
    <row r="58511" spans="1:2">
      <c r="A58511" s="1">
        <v>3180100563050</v>
      </c>
      <c r="B58511" t="s">
        <v>55300</v>
      </c>
    </row>
    <row r="58512" spans="1:2">
      <c r="A58512" s="1">
        <v>3180100563074</v>
      </c>
      <c r="B58512" t="s">
        <v>55301</v>
      </c>
    </row>
    <row r="58513" spans="1:2">
      <c r="A58513" s="1">
        <v>3180100563357</v>
      </c>
      <c r="B58513" t="s">
        <v>55302</v>
      </c>
    </row>
    <row r="58514" spans="1:2">
      <c r="A58514" s="1">
        <v>3180100563364</v>
      </c>
      <c r="B58514" t="s">
        <v>55303</v>
      </c>
    </row>
    <row r="58515" spans="1:2">
      <c r="A58515" s="1">
        <v>3180100563371</v>
      </c>
      <c r="B58515" t="s">
        <v>55304</v>
      </c>
    </row>
    <row r="58516" spans="1:2">
      <c r="A58516" s="1">
        <v>3180100563388</v>
      </c>
      <c r="B58516" t="s">
        <v>55305</v>
      </c>
    </row>
    <row r="58517" spans="1:2">
      <c r="A58517" s="1">
        <v>3180100563395</v>
      </c>
      <c r="B58517" t="s">
        <v>55306</v>
      </c>
    </row>
    <row r="58518" spans="1:2">
      <c r="A58518" s="1">
        <v>3180100563401</v>
      </c>
      <c r="B58518" t="s">
        <v>55307</v>
      </c>
    </row>
    <row r="58519" spans="1:2">
      <c r="A58519" s="1">
        <v>3180100563418</v>
      </c>
      <c r="B58519" t="s">
        <v>55308</v>
      </c>
    </row>
    <row r="58520" spans="1:2">
      <c r="A58520" s="1">
        <v>3180100563425</v>
      </c>
      <c r="B58520" t="s">
        <v>55309</v>
      </c>
    </row>
    <row r="58521" spans="1:2">
      <c r="A58521" s="1">
        <v>3180100563432</v>
      </c>
      <c r="B58521" t="s">
        <v>55310</v>
      </c>
    </row>
    <row r="58522" spans="1:2">
      <c r="A58522" s="1">
        <v>3180100563449</v>
      </c>
      <c r="B58522" t="s">
        <v>55311</v>
      </c>
    </row>
    <row r="58523" spans="1:2">
      <c r="A58523" s="1">
        <v>3180100563456</v>
      </c>
      <c r="B58523" t="s">
        <v>55312</v>
      </c>
    </row>
    <row r="58524" spans="1:2">
      <c r="A58524" s="1">
        <v>3180100563463</v>
      </c>
      <c r="B58524" t="s">
        <v>55313</v>
      </c>
    </row>
    <row r="58525" spans="1:2">
      <c r="A58525" s="1">
        <v>3180100563470</v>
      </c>
      <c r="B58525" t="s">
        <v>55314</v>
      </c>
    </row>
    <row r="58526" spans="1:2">
      <c r="A58526" s="1">
        <v>3180100563487</v>
      </c>
      <c r="B58526" t="s">
        <v>55315</v>
      </c>
    </row>
    <row r="58527" spans="1:2">
      <c r="A58527" s="1">
        <v>3180100563494</v>
      </c>
      <c r="B58527" t="s">
        <v>55316</v>
      </c>
    </row>
    <row r="58528" spans="1:2">
      <c r="A58528" s="1">
        <v>3180100563517</v>
      </c>
      <c r="B58528" t="s">
        <v>55317</v>
      </c>
    </row>
    <row r="58529" spans="1:2">
      <c r="A58529" s="1">
        <v>3180100563524</v>
      </c>
      <c r="B58529" t="s">
        <v>55318</v>
      </c>
    </row>
    <row r="58530" spans="1:2">
      <c r="A58530" s="1">
        <v>3180100563531</v>
      </c>
      <c r="B58530" t="s">
        <v>55319</v>
      </c>
    </row>
    <row r="58531" spans="1:2">
      <c r="A58531" s="1">
        <v>3180100563548</v>
      </c>
      <c r="B58531" t="s">
        <v>55320</v>
      </c>
    </row>
    <row r="58532" spans="1:2">
      <c r="A58532" s="1">
        <v>3180100563555</v>
      </c>
      <c r="B58532" t="s">
        <v>55321</v>
      </c>
    </row>
    <row r="58533" spans="1:2">
      <c r="A58533" s="1">
        <v>3180100563562</v>
      </c>
      <c r="B58533" t="s">
        <v>55322</v>
      </c>
    </row>
    <row r="58534" spans="1:2">
      <c r="A58534" s="1">
        <v>3180100563586</v>
      </c>
      <c r="B58534" t="s">
        <v>55323</v>
      </c>
    </row>
    <row r="58535" spans="1:2">
      <c r="A58535" s="1">
        <v>3180100563593</v>
      </c>
      <c r="B58535" t="s">
        <v>55324</v>
      </c>
    </row>
    <row r="58536" spans="1:2">
      <c r="A58536" s="1">
        <v>3180100563609</v>
      </c>
      <c r="B58536" t="s">
        <v>55325</v>
      </c>
    </row>
    <row r="58537" spans="1:2">
      <c r="A58537" s="1">
        <v>3180100563616</v>
      </c>
      <c r="B58537" t="s">
        <v>55326</v>
      </c>
    </row>
    <row r="58538" spans="1:2">
      <c r="A58538" s="1">
        <v>3180100563630</v>
      </c>
      <c r="B58538" t="s">
        <v>55327</v>
      </c>
    </row>
    <row r="58539" spans="1:2">
      <c r="A58539" s="1">
        <v>3180100563647</v>
      </c>
      <c r="B58539" t="s">
        <v>55328</v>
      </c>
    </row>
    <row r="58540" spans="1:2">
      <c r="A58540" s="1">
        <v>3180100563661</v>
      </c>
      <c r="B58540" t="s">
        <v>55329</v>
      </c>
    </row>
    <row r="58541" spans="1:2">
      <c r="A58541" s="1">
        <v>3180100563678</v>
      </c>
      <c r="B58541" t="s">
        <v>55330</v>
      </c>
    </row>
    <row r="58542" spans="1:2">
      <c r="A58542" s="1">
        <v>3180100563692</v>
      </c>
      <c r="B58542" t="s">
        <v>55331</v>
      </c>
    </row>
    <row r="58543" spans="1:2">
      <c r="A58543" s="1">
        <v>3180100563715</v>
      </c>
      <c r="B58543" t="s">
        <v>55332</v>
      </c>
    </row>
    <row r="58544" spans="1:2">
      <c r="A58544" s="1">
        <v>3180100563739</v>
      </c>
      <c r="B58544" t="s">
        <v>55333</v>
      </c>
    </row>
    <row r="58545" spans="1:2">
      <c r="A58545" s="1">
        <v>3180100563746</v>
      </c>
      <c r="B58545" t="s">
        <v>55334</v>
      </c>
    </row>
    <row r="58546" spans="1:2">
      <c r="A58546" s="1">
        <v>3180100563760</v>
      </c>
      <c r="B58546" t="s">
        <v>55335</v>
      </c>
    </row>
    <row r="58547" spans="1:2">
      <c r="A58547" s="1">
        <v>3180100563777</v>
      </c>
      <c r="B58547" t="s">
        <v>55336</v>
      </c>
    </row>
    <row r="58548" spans="1:2">
      <c r="A58548" s="1">
        <v>3180100563791</v>
      </c>
      <c r="B58548" t="s">
        <v>55337</v>
      </c>
    </row>
    <row r="58549" spans="1:2">
      <c r="A58549" s="1">
        <v>3180100563838</v>
      </c>
      <c r="B58549" t="s">
        <v>55338</v>
      </c>
    </row>
    <row r="58550" spans="1:2">
      <c r="A58550" s="1">
        <v>3180100563845</v>
      </c>
      <c r="B58550" t="s">
        <v>55339</v>
      </c>
    </row>
    <row r="58551" spans="1:2">
      <c r="A58551" s="1">
        <v>3180100563869</v>
      </c>
      <c r="B58551" t="s">
        <v>55340</v>
      </c>
    </row>
    <row r="58552" spans="1:2">
      <c r="A58552" s="1">
        <v>3180100563876</v>
      </c>
      <c r="B58552" t="s">
        <v>55341</v>
      </c>
    </row>
    <row r="58553" spans="1:2">
      <c r="A58553" s="1">
        <v>3180100564118</v>
      </c>
      <c r="B58553" t="s">
        <v>55342</v>
      </c>
    </row>
    <row r="58554" spans="1:2">
      <c r="A58554" s="1">
        <v>3180100564125</v>
      </c>
      <c r="B58554" t="s">
        <v>55343</v>
      </c>
    </row>
    <row r="58555" spans="1:2">
      <c r="A58555" s="1">
        <v>3180100564132</v>
      </c>
      <c r="B58555" t="s">
        <v>55344</v>
      </c>
    </row>
    <row r="58556" spans="1:2">
      <c r="A58556" s="1">
        <v>3180100564149</v>
      </c>
      <c r="B58556" t="s">
        <v>55345</v>
      </c>
    </row>
    <row r="58557" spans="1:2">
      <c r="A58557" s="1">
        <v>3180100564156</v>
      </c>
      <c r="B58557" t="s">
        <v>55346</v>
      </c>
    </row>
    <row r="58558" spans="1:2">
      <c r="A58558" s="1">
        <v>3180100564163</v>
      </c>
      <c r="B58558" t="s">
        <v>55347</v>
      </c>
    </row>
    <row r="58559" spans="1:2">
      <c r="A58559" s="1">
        <v>3180100564170</v>
      </c>
      <c r="B58559" t="s">
        <v>55348</v>
      </c>
    </row>
    <row r="58560" spans="1:2">
      <c r="A58560" s="1">
        <v>3180100564187</v>
      </c>
      <c r="B58560" t="s">
        <v>55349</v>
      </c>
    </row>
    <row r="58561" spans="1:2">
      <c r="A58561" s="1">
        <v>3180100564194</v>
      </c>
      <c r="B58561" t="s">
        <v>55350</v>
      </c>
    </row>
    <row r="58562" spans="1:2">
      <c r="A58562" s="1">
        <v>3180100564200</v>
      </c>
      <c r="B58562" t="s">
        <v>55351</v>
      </c>
    </row>
    <row r="58563" spans="1:2">
      <c r="A58563" s="1">
        <v>3180100564217</v>
      </c>
      <c r="B58563" t="s">
        <v>55352</v>
      </c>
    </row>
    <row r="58564" spans="1:2">
      <c r="A58564" s="1">
        <v>3180100564224</v>
      </c>
      <c r="B58564" t="s">
        <v>55353</v>
      </c>
    </row>
    <row r="58565" spans="1:2">
      <c r="A58565" s="1">
        <v>3180100564231</v>
      </c>
      <c r="B58565" t="s">
        <v>55354</v>
      </c>
    </row>
    <row r="58566" spans="1:2">
      <c r="A58566" s="1">
        <v>3180100564248</v>
      </c>
      <c r="B58566" t="s">
        <v>55355</v>
      </c>
    </row>
    <row r="58567" spans="1:2">
      <c r="A58567" s="1">
        <v>3180100564255</v>
      </c>
      <c r="B58567" t="s">
        <v>55356</v>
      </c>
    </row>
    <row r="58568" spans="1:2">
      <c r="A58568" s="1">
        <v>3180100564262</v>
      </c>
      <c r="B58568" t="s">
        <v>55357</v>
      </c>
    </row>
    <row r="58569" spans="1:2">
      <c r="A58569" s="1">
        <v>3180100564279</v>
      </c>
      <c r="B58569" t="s">
        <v>55358</v>
      </c>
    </row>
    <row r="58570" spans="1:2">
      <c r="A58570" s="1">
        <v>3180100564286</v>
      </c>
      <c r="B58570" t="s">
        <v>55359</v>
      </c>
    </row>
    <row r="58571" spans="1:2">
      <c r="A58571" s="1">
        <v>3180100564293</v>
      </c>
      <c r="B58571" t="s">
        <v>55360</v>
      </c>
    </row>
    <row r="58572" spans="1:2">
      <c r="A58572" s="1">
        <v>3180100564309</v>
      </c>
      <c r="B58572" t="s">
        <v>55361</v>
      </c>
    </row>
    <row r="58573" spans="1:2">
      <c r="A58573" s="1">
        <v>3180100564316</v>
      </c>
      <c r="B58573" t="s">
        <v>55362</v>
      </c>
    </row>
    <row r="58574" spans="1:2">
      <c r="A58574" s="1">
        <v>3180100564323</v>
      </c>
      <c r="B58574" t="s">
        <v>55363</v>
      </c>
    </row>
    <row r="58575" spans="1:2">
      <c r="A58575" s="1">
        <v>3180100564330</v>
      </c>
      <c r="B58575" t="s">
        <v>55364</v>
      </c>
    </row>
    <row r="58576" spans="1:2">
      <c r="A58576" s="1">
        <v>3180100564347</v>
      </c>
      <c r="B58576" t="s">
        <v>55365</v>
      </c>
    </row>
    <row r="58577" spans="1:2">
      <c r="A58577" s="1">
        <v>3180100564354</v>
      </c>
      <c r="B58577" t="s">
        <v>55366</v>
      </c>
    </row>
    <row r="58578" spans="1:2">
      <c r="A58578" s="1">
        <v>3180100564361</v>
      </c>
      <c r="B58578" t="s">
        <v>55367</v>
      </c>
    </row>
    <row r="58579" spans="1:2">
      <c r="A58579" s="1">
        <v>3180100564378</v>
      </c>
      <c r="B58579" t="s">
        <v>55368</v>
      </c>
    </row>
    <row r="58580" spans="1:2">
      <c r="A58580" s="1">
        <v>3180100564385</v>
      </c>
      <c r="B58580" t="s">
        <v>55369</v>
      </c>
    </row>
    <row r="58581" spans="1:2">
      <c r="A58581" s="1">
        <v>3180100564392</v>
      </c>
      <c r="B58581" t="s">
        <v>55370</v>
      </c>
    </row>
    <row r="58582" spans="1:2">
      <c r="A58582" s="1">
        <v>3180100564408</v>
      </c>
      <c r="B58582" t="s">
        <v>55371</v>
      </c>
    </row>
    <row r="58583" spans="1:2">
      <c r="A58583" s="1">
        <v>3180100564415</v>
      </c>
      <c r="B58583" t="s">
        <v>55372</v>
      </c>
    </row>
    <row r="58584" spans="1:2">
      <c r="A58584" s="1">
        <v>3180100564422</v>
      </c>
      <c r="B58584" t="s">
        <v>55373</v>
      </c>
    </row>
    <row r="58585" spans="1:2">
      <c r="A58585" s="1">
        <v>3180100564439</v>
      </c>
      <c r="B58585" t="s">
        <v>55374</v>
      </c>
    </row>
    <row r="58586" spans="1:2">
      <c r="A58586" s="1">
        <v>3180100564446</v>
      </c>
      <c r="B58586" t="s">
        <v>55375</v>
      </c>
    </row>
    <row r="58587" spans="1:2">
      <c r="A58587" s="1">
        <v>3180100564453</v>
      </c>
      <c r="B58587" t="s">
        <v>55376</v>
      </c>
    </row>
    <row r="58588" spans="1:2">
      <c r="A58588" s="1">
        <v>3180100564460</v>
      </c>
      <c r="B58588" t="s">
        <v>55377</v>
      </c>
    </row>
    <row r="58589" spans="1:2">
      <c r="A58589" s="1">
        <v>3180100564477</v>
      </c>
      <c r="B58589" t="s">
        <v>55378</v>
      </c>
    </row>
    <row r="58590" spans="1:2">
      <c r="A58590" s="1">
        <v>3180100564484</v>
      </c>
      <c r="B58590" t="s">
        <v>55379</v>
      </c>
    </row>
    <row r="58591" spans="1:2">
      <c r="A58591" s="1">
        <v>3180100564491</v>
      </c>
      <c r="B58591" t="s">
        <v>55380</v>
      </c>
    </row>
    <row r="58592" spans="1:2">
      <c r="A58592" s="1">
        <v>3180100564507</v>
      </c>
      <c r="B58592" t="s">
        <v>55381</v>
      </c>
    </row>
    <row r="58593" spans="1:2">
      <c r="A58593" s="1">
        <v>3180100564514</v>
      </c>
      <c r="B58593" t="s">
        <v>55382</v>
      </c>
    </row>
    <row r="58594" spans="1:2">
      <c r="A58594" s="1">
        <v>3180100564521</v>
      </c>
      <c r="B58594" t="s">
        <v>55383</v>
      </c>
    </row>
    <row r="58595" spans="1:2">
      <c r="A58595" s="1">
        <v>3180100564538</v>
      </c>
      <c r="B58595" t="s">
        <v>55384</v>
      </c>
    </row>
    <row r="58596" spans="1:2">
      <c r="A58596" s="1">
        <v>3180100564545</v>
      </c>
      <c r="B58596" t="s">
        <v>55385</v>
      </c>
    </row>
    <row r="58597" spans="1:2">
      <c r="A58597" s="1">
        <v>3180100564552</v>
      </c>
      <c r="B58597" t="s">
        <v>55386</v>
      </c>
    </row>
    <row r="58598" spans="1:2">
      <c r="A58598" s="1">
        <v>3180100564569</v>
      </c>
      <c r="B58598" t="s">
        <v>55387</v>
      </c>
    </row>
    <row r="58599" spans="1:2">
      <c r="A58599" s="1">
        <v>3180100564590</v>
      </c>
      <c r="B58599" t="s">
        <v>55388</v>
      </c>
    </row>
    <row r="58600" spans="1:2">
      <c r="A58600" s="1">
        <v>3180100564606</v>
      </c>
      <c r="B58600" t="s">
        <v>55389</v>
      </c>
    </row>
    <row r="58601" spans="1:2">
      <c r="A58601" s="1">
        <v>3180100564613</v>
      </c>
      <c r="B58601" t="s">
        <v>55390</v>
      </c>
    </row>
    <row r="58602" spans="1:2">
      <c r="A58602" s="1">
        <v>3180100564620</v>
      </c>
      <c r="B58602" t="s">
        <v>55391</v>
      </c>
    </row>
    <row r="58603" spans="1:2">
      <c r="A58603" s="1">
        <v>3180100564637</v>
      </c>
      <c r="B58603" t="s">
        <v>55392</v>
      </c>
    </row>
    <row r="58604" spans="1:2">
      <c r="A58604" s="1">
        <v>3180100564651</v>
      </c>
      <c r="B58604" t="s">
        <v>55393</v>
      </c>
    </row>
    <row r="58605" spans="1:2">
      <c r="A58605" s="1">
        <v>3180100564668</v>
      </c>
      <c r="B58605" t="s">
        <v>55394</v>
      </c>
    </row>
    <row r="58606" spans="1:2">
      <c r="A58606" s="1">
        <v>3180100564682</v>
      </c>
      <c r="B58606" t="s">
        <v>55395</v>
      </c>
    </row>
    <row r="58607" spans="1:2">
      <c r="A58607" s="1">
        <v>3180100564699</v>
      </c>
      <c r="B58607" t="s">
        <v>55396</v>
      </c>
    </row>
    <row r="58608" spans="1:2">
      <c r="A58608" s="1">
        <v>3180100564705</v>
      </c>
      <c r="B58608" t="s">
        <v>55397</v>
      </c>
    </row>
    <row r="58609" spans="1:2">
      <c r="A58609" s="1">
        <v>3180100564712</v>
      </c>
      <c r="B58609" t="s">
        <v>55398</v>
      </c>
    </row>
    <row r="58610" spans="1:2">
      <c r="A58610" s="1">
        <v>3180100564729</v>
      </c>
      <c r="B58610" t="s">
        <v>55399</v>
      </c>
    </row>
    <row r="58611" spans="1:2">
      <c r="A58611" s="1">
        <v>3180100564842</v>
      </c>
      <c r="B58611" t="s">
        <v>55400</v>
      </c>
    </row>
    <row r="58612" spans="1:2">
      <c r="A58612" s="1">
        <v>3180100565535</v>
      </c>
      <c r="B58612" t="s">
        <v>55401</v>
      </c>
    </row>
    <row r="58613" spans="1:2">
      <c r="A58613" s="1">
        <v>3180100565795</v>
      </c>
      <c r="B58613" t="s">
        <v>55402</v>
      </c>
    </row>
    <row r="58614" spans="1:2">
      <c r="A58614" s="1">
        <v>3180100565818</v>
      </c>
      <c r="B58614" t="s">
        <v>55403</v>
      </c>
    </row>
    <row r="58615" spans="1:2">
      <c r="A58615" s="1">
        <v>3180100565825</v>
      </c>
      <c r="B58615" t="s">
        <v>55404</v>
      </c>
    </row>
    <row r="58616" spans="1:2">
      <c r="A58616" s="1">
        <v>3180100567034</v>
      </c>
      <c r="B58616" t="s">
        <v>55405</v>
      </c>
    </row>
    <row r="58617" spans="1:2">
      <c r="A58617" s="1">
        <v>3180100567089</v>
      </c>
      <c r="B58617" t="s">
        <v>55406</v>
      </c>
    </row>
    <row r="58618" spans="1:2">
      <c r="A58618" s="1">
        <v>3180100567096</v>
      </c>
      <c r="B58618" t="s">
        <v>55407</v>
      </c>
    </row>
    <row r="58619" spans="1:2">
      <c r="A58619" s="1">
        <v>3180100567119</v>
      </c>
      <c r="B58619" t="s">
        <v>55408</v>
      </c>
    </row>
    <row r="58620" spans="1:2">
      <c r="A58620" s="1">
        <v>3180100567140</v>
      </c>
      <c r="B58620" t="s">
        <v>55409</v>
      </c>
    </row>
    <row r="58621" spans="1:2">
      <c r="A58621" s="1">
        <v>3180100567157</v>
      </c>
      <c r="B58621" t="s">
        <v>55410</v>
      </c>
    </row>
    <row r="58622" spans="1:2">
      <c r="A58622" s="1">
        <v>3180100567164</v>
      </c>
      <c r="B58622" t="s">
        <v>55411</v>
      </c>
    </row>
    <row r="58623" spans="1:2">
      <c r="A58623" s="1">
        <v>3180100567171</v>
      </c>
      <c r="B58623" t="s">
        <v>55412</v>
      </c>
    </row>
    <row r="58624" spans="1:2">
      <c r="A58624" s="1">
        <v>3180100567188</v>
      </c>
      <c r="B58624" t="s">
        <v>55413</v>
      </c>
    </row>
    <row r="58625" spans="1:2">
      <c r="A58625" s="1">
        <v>3180100567256</v>
      </c>
      <c r="B58625" t="s">
        <v>55414</v>
      </c>
    </row>
    <row r="58626" spans="1:2">
      <c r="A58626" s="1">
        <v>3180100567294</v>
      </c>
      <c r="B58626" t="s">
        <v>55415</v>
      </c>
    </row>
    <row r="58627" spans="1:2">
      <c r="A58627" s="1">
        <v>3180100567348</v>
      </c>
      <c r="B58627" t="s">
        <v>55416</v>
      </c>
    </row>
    <row r="58628" spans="1:2">
      <c r="A58628" s="1">
        <v>3180100567355</v>
      </c>
      <c r="B58628" t="s">
        <v>55417</v>
      </c>
    </row>
    <row r="58629" spans="1:2">
      <c r="A58629" s="1">
        <v>3180100567362</v>
      </c>
      <c r="B58629" t="s">
        <v>55418</v>
      </c>
    </row>
    <row r="58630" spans="1:2">
      <c r="A58630" s="1">
        <v>3180100567379</v>
      </c>
      <c r="B58630" t="s">
        <v>55419</v>
      </c>
    </row>
    <row r="58631" spans="1:2">
      <c r="A58631" s="1">
        <v>3180100567386</v>
      </c>
      <c r="B58631" t="s">
        <v>55420</v>
      </c>
    </row>
    <row r="58632" spans="1:2">
      <c r="A58632" s="1">
        <v>3180100567409</v>
      </c>
      <c r="B58632" t="s">
        <v>55421</v>
      </c>
    </row>
    <row r="58633" spans="1:2">
      <c r="A58633" s="1">
        <v>3180100567430</v>
      </c>
      <c r="B58633" t="s">
        <v>55422</v>
      </c>
    </row>
    <row r="58634" spans="1:2">
      <c r="A58634" s="1">
        <v>3180100567447</v>
      </c>
      <c r="B58634" t="s">
        <v>55423</v>
      </c>
    </row>
    <row r="58635" spans="1:2">
      <c r="A58635" s="1">
        <v>3180100567461</v>
      </c>
      <c r="B58635" t="s">
        <v>55424</v>
      </c>
    </row>
    <row r="58636" spans="1:2">
      <c r="A58636" s="1">
        <v>3180100567478</v>
      </c>
      <c r="B58636" t="s">
        <v>55425</v>
      </c>
    </row>
    <row r="58637" spans="1:2">
      <c r="A58637" s="1">
        <v>3180100567485</v>
      </c>
      <c r="B58637" t="s">
        <v>55426</v>
      </c>
    </row>
    <row r="58638" spans="1:2">
      <c r="A58638" s="1">
        <v>3180100567515</v>
      </c>
      <c r="B58638" t="s">
        <v>55427</v>
      </c>
    </row>
    <row r="58639" spans="1:2">
      <c r="A58639" s="1">
        <v>3180100567539</v>
      </c>
      <c r="B58639" t="s">
        <v>55428</v>
      </c>
    </row>
    <row r="58640" spans="1:2">
      <c r="A58640" s="1">
        <v>3180100567546</v>
      </c>
      <c r="B58640" t="s">
        <v>55429</v>
      </c>
    </row>
    <row r="58641" spans="1:2">
      <c r="A58641" s="1">
        <v>3180100567577</v>
      </c>
      <c r="B58641" t="s">
        <v>55430</v>
      </c>
    </row>
    <row r="58642" spans="1:2">
      <c r="A58642" s="1">
        <v>3180100567584</v>
      </c>
      <c r="B58642" t="s">
        <v>55431</v>
      </c>
    </row>
    <row r="58643" spans="1:2">
      <c r="A58643" s="1">
        <v>3180100567591</v>
      </c>
      <c r="B58643" t="s">
        <v>55432</v>
      </c>
    </row>
    <row r="58644" spans="1:2">
      <c r="A58644" s="1">
        <v>3180100567607</v>
      </c>
      <c r="B58644" t="s">
        <v>55433</v>
      </c>
    </row>
    <row r="58645" spans="1:2">
      <c r="A58645" s="1">
        <v>3180100567614</v>
      </c>
      <c r="B58645" t="s">
        <v>55434</v>
      </c>
    </row>
    <row r="58646" spans="1:2">
      <c r="A58646" s="1">
        <v>3180100567621</v>
      </c>
      <c r="B58646" t="s">
        <v>55435</v>
      </c>
    </row>
    <row r="58647" spans="1:2">
      <c r="A58647" s="1">
        <v>3180100567638</v>
      </c>
      <c r="B58647" t="s">
        <v>55436</v>
      </c>
    </row>
    <row r="58648" spans="1:2">
      <c r="A58648" s="1">
        <v>3180100567645</v>
      </c>
      <c r="B58648" t="s">
        <v>55437</v>
      </c>
    </row>
    <row r="58649" spans="1:2">
      <c r="A58649" s="1">
        <v>3180100567652</v>
      </c>
      <c r="B58649" t="s">
        <v>55438</v>
      </c>
    </row>
    <row r="58650" spans="1:2">
      <c r="A58650" s="1">
        <v>3180100567669</v>
      </c>
      <c r="B58650" t="s">
        <v>55439</v>
      </c>
    </row>
    <row r="58651" spans="1:2">
      <c r="A58651" s="1">
        <v>3180100567676</v>
      </c>
      <c r="B58651" t="s">
        <v>55440</v>
      </c>
    </row>
    <row r="58652" spans="1:2">
      <c r="A58652" s="1">
        <v>3180100567683</v>
      </c>
      <c r="B58652" t="s">
        <v>55441</v>
      </c>
    </row>
    <row r="58653" spans="1:2">
      <c r="A58653" s="1">
        <v>3180100567690</v>
      </c>
      <c r="B58653" t="s">
        <v>55442</v>
      </c>
    </row>
    <row r="58654" spans="1:2">
      <c r="A58654" s="1">
        <v>3180100567706</v>
      </c>
      <c r="B58654" t="s">
        <v>55443</v>
      </c>
    </row>
    <row r="58655" spans="1:2">
      <c r="A58655" s="1">
        <v>3180100567751</v>
      </c>
      <c r="B58655" t="s">
        <v>55444</v>
      </c>
    </row>
    <row r="58656" spans="1:2">
      <c r="A58656" s="1">
        <v>3180100568192</v>
      </c>
      <c r="B58656" t="s">
        <v>55445</v>
      </c>
    </row>
    <row r="58657" spans="1:2">
      <c r="A58657" s="1">
        <v>3180100568208</v>
      </c>
      <c r="B58657" t="s">
        <v>55446</v>
      </c>
    </row>
    <row r="58658" spans="1:2">
      <c r="A58658" s="1">
        <v>3180100568215</v>
      </c>
      <c r="B58658" t="s">
        <v>55447</v>
      </c>
    </row>
    <row r="58659" spans="1:2">
      <c r="A58659" s="1">
        <v>3180100569595</v>
      </c>
      <c r="B58659" t="s">
        <v>55448</v>
      </c>
    </row>
    <row r="58660" spans="1:2">
      <c r="A58660" s="1">
        <v>3180100570775</v>
      </c>
      <c r="B58660" t="s">
        <v>55449</v>
      </c>
    </row>
    <row r="58661" spans="1:2">
      <c r="A58661" s="1">
        <v>3180100570829</v>
      </c>
      <c r="B58661" t="s">
        <v>55450</v>
      </c>
    </row>
    <row r="58662" spans="1:2">
      <c r="A58662" s="1">
        <v>3180100570904</v>
      </c>
      <c r="B58662" t="s">
        <v>55451</v>
      </c>
    </row>
    <row r="58663" spans="1:2">
      <c r="A58663" s="1">
        <v>3180100571963</v>
      </c>
      <c r="B58663" t="s">
        <v>55452</v>
      </c>
    </row>
    <row r="58664" spans="1:2">
      <c r="A58664" s="1">
        <v>3180100572007</v>
      </c>
      <c r="B58664" t="s">
        <v>3542</v>
      </c>
    </row>
    <row r="58665" spans="1:2">
      <c r="A58665" s="1">
        <v>3180100572021</v>
      </c>
      <c r="B58665" t="s">
        <v>55453</v>
      </c>
    </row>
    <row r="58666" spans="1:2">
      <c r="A58666" s="1">
        <v>3180100572854</v>
      </c>
      <c r="B58666" t="s">
        <v>55454</v>
      </c>
    </row>
    <row r="58667" spans="1:2">
      <c r="A58667" s="1">
        <v>3180100572861</v>
      </c>
      <c r="B58667" t="s">
        <v>55455</v>
      </c>
    </row>
    <row r="58668" spans="1:2">
      <c r="A58668" s="1">
        <v>3180100574353</v>
      </c>
      <c r="B58668" t="s">
        <v>55456</v>
      </c>
    </row>
    <row r="58669" spans="1:2">
      <c r="A58669" s="1">
        <v>3180100574520</v>
      </c>
      <c r="B58669" t="s">
        <v>55457</v>
      </c>
    </row>
    <row r="58670" spans="1:2">
      <c r="A58670" s="1">
        <v>3180100574537</v>
      </c>
      <c r="B58670" t="s">
        <v>55458</v>
      </c>
    </row>
    <row r="58671" spans="1:2">
      <c r="A58671" s="1">
        <v>3180100574544</v>
      </c>
      <c r="B58671" t="s">
        <v>55459</v>
      </c>
    </row>
    <row r="58672" spans="1:2">
      <c r="A58672" s="1">
        <v>3180100574551</v>
      </c>
      <c r="B58672" t="s">
        <v>55460</v>
      </c>
    </row>
    <row r="58673" spans="1:2">
      <c r="A58673" s="1">
        <v>3180100574568</v>
      </c>
      <c r="B58673" t="s">
        <v>55461</v>
      </c>
    </row>
    <row r="58674" spans="1:2">
      <c r="A58674" s="1">
        <v>3180100574575</v>
      </c>
      <c r="B58674" t="s">
        <v>55462</v>
      </c>
    </row>
    <row r="58675" spans="1:2">
      <c r="A58675" s="1">
        <v>3180100574599</v>
      </c>
      <c r="B58675" t="s">
        <v>55463</v>
      </c>
    </row>
    <row r="58676" spans="1:2">
      <c r="A58676" s="1">
        <v>3180100574605</v>
      </c>
      <c r="B58676" t="s">
        <v>55464</v>
      </c>
    </row>
    <row r="58677" spans="1:2">
      <c r="A58677" s="1">
        <v>3180100574759</v>
      </c>
      <c r="B58677" t="s">
        <v>55465</v>
      </c>
    </row>
    <row r="58678" spans="1:2">
      <c r="A58678" s="1">
        <v>3180100575718</v>
      </c>
      <c r="B58678" t="s">
        <v>55466</v>
      </c>
    </row>
    <row r="58679" spans="1:2">
      <c r="A58679" s="1">
        <v>3180100575725</v>
      </c>
      <c r="B58679" t="s">
        <v>55467</v>
      </c>
    </row>
    <row r="58680" spans="1:2">
      <c r="A58680" s="1">
        <v>3180100575756</v>
      </c>
      <c r="B58680" t="s">
        <v>55468</v>
      </c>
    </row>
    <row r="58681" spans="1:2">
      <c r="A58681" s="1">
        <v>3180100575770</v>
      </c>
      <c r="B58681" t="s">
        <v>55469</v>
      </c>
    </row>
    <row r="58682" spans="1:2">
      <c r="A58682" s="1">
        <v>3180100575787</v>
      </c>
      <c r="B58682" t="s">
        <v>55470</v>
      </c>
    </row>
    <row r="58683" spans="1:2">
      <c r="A58683" s="1">
        <v>3180100575794</v>
      </c>
      <c r="B58683" t="s">
        <v>55471</v>
      </c>
    </row>
    <row r="58684" spans="1:2">
      <c r="A58684" s="1">
        <v>3180100575800</v>
      </c>
      <c r="B58684" t="s">
        <v>55472</v>
      </c>
    </row>
    <row r="58685" spans="1:2">
      <c r="A58685" s="1">
        <v>3180100575824</v>
      </c>
      <c r="B58685" t="s">
        <v>55473</v>
      </c>
    </row>
    <row r="58686" spans="1:2">
      <c r="A58686" s="1">
        <v>3180100575831</v>
      </c>
      <c r="B58686" t="s">
        <v>55474</v>
      </c>
    </row>
    <row r="58687" spans="1:2">
      <c r="A58687" s="1">
        <v>3180100575855</v>
      </c>
      <c r="B58687" t="s">
        <v>55475</v>
      </c>
    </row>
    <row r="58688" spans="1:2">
      <c r="A58688" s="1">
        <v>3180100575862</v>
      </c>
      <c r="B58688" t="s">
        <v>55476</v>
      </c>
    </row>
    <row r="58689" spans="1:2">
      <c r="A58689" s="1">
        <v>3180100575879</v>
      </c>
      <c r="B58689" t="s">
        <v>55477</v>
      </c>
    </row>
    <row r="58690" spans="1:2">
      <c r="A58690" s="1">
        <v>3180100575886</v>
      </c>
      <c r="B58690" t="s">
        <v>55478</v>
      </c>
    </row>
    <row r="58691" spans="1:2">
      <c r="A58691" s="1">
        <v>3180100575893</v>
      </c>
      <c r="B58691" t="s">
        <v>55479</v>
      </c>
    </row>
    <row r="58692" spans="1:2">
      <c r="A58692" s="1">
        <v>3180100575916</v>
      </c>
      <c r="B58692" t="s">
        <v>55480</v>
      </c>
    </row>
    <row r="58693" spans="1:2">
      <c r="A58693" s="1">
        <v>3180100575923</v>
      </c>
      <c r="B58693" t="s">
        <v>55481</v>
      </c>
    </row>
    <row r="58694" spans="1:2">
      <c r="A58694" s="1">
        <v>3180100575930</v>
      </c>
      <c r="B58694" t="s">
        <v>55482</v>
      </c>
    </row>
    <row r="58695" spans="1:2">
      <c r="A58695" s="1">
        <v>3180100575947</v>
      </c>
      <c r="B58695" t="s">
        <v>55483</v>
      </c>
    </row>
    <row r="58696" spans="1:2">
      <c r="A58696" s="1">
        <v>3180100575961</v>
      </c>
      <c r="B58696" t="s">
        <v>55484</v>
      </c>
    </row>
    <row r="58697" spans="1:2">
      <c r="A58697" s="1">
        <v>3180100575985</v>
      </c>
      <c r="B58697" t="s">
        <v>55485</v>
      </c>
    </row>
    <row r="58698" spans="1:2">
      <c r="A58698" s="1">
        <v>3180100575992</v>
      </c>
      <c r="B58698" t="s">
        <v>55486</v>
      </c>
    </row>
    <row r="58699" spans="1:2">
      <c r="A58699" s="1">
        <v>3180100576005</v>
      </c>
      <c r="B58699" t="s">
        <v>55487</v>
      </c>
    </row>
    <row r="58700" spans="1:2">
      <c r="A58700" s="1">
        <v>3180100576012</v>
      </c>
      <c r="B58700" t="s">
        <v>55488</v>
      </c>
    </row>
    <row r="58701" spans="1:2">
      <c r="A58701" s="1">
        <v>3180100576166</v>
      </c>
      <c r="B58701" t="s">
        <v>55489</v>
      </c>
    </row>
    <row r="58702" spans="1:2">
      <c r="A58702" s="1">
        <v>3180100576258</v>
      </c>
      <c r="B58702" t="s">
        <v>55490</v>
      </c>
    </row>
    <row r="58703" spans="1:2">
      <c r="A58703" s="1">
        <v>3180100576456</v>
      </c>
      <c r="B58703" t="s">
        <v>55491</v>
      </c>
    </row>
    <row r="58704" spans="1:2">
      <c r="A58704" s="1">
        <v>3180100576906</v>
      </c>
      <c r="B58704" t="s">
        <v>55492</v>
      </c>
    </row>
    <row r="58705" spans="1:2">
      <c r="A58705" s="1">
        <v>3180100576975</v>
      </c>
      <c r="B58705" t="s">
        <v>55493</v>
      </c>
    </row>
    <row r="58706" spans="1:2">
      <c r="A58706" s="1">
        <v>3180100577170</v>
      </c>
      <c r="B58706" t="s">
        <v>55494</v>
      </c>
    </row>
    <row r="58707" spans="1:2">
      <c r="A58707" s="1">
        <v>3180100578054</v>
      </c>
      <c r="B58707" t="s">
        <v>55495</v>
      </c>
    </row>
    <row r="58708" spans="1:2">
      <c r="A58708" s="1">
        <v>3180100578078</v>
      </c>
      <c r="B58708" t="s">
        <v>55496</v>
      </c>
    </row>
    <row r="58709" spans="1:2">
      <c r="A58709" s="1">
        <v>3180100578092</v>
      </c>
      <c r="B58709" t="s">
        <v>55497</v>
      </c>
    </row>
    <row r="58710" spans="1:2">
      <c r="A58710" s="1">
        <v>3180100578108</v>
      </c>
      <c r="B58710" t="s">
        <v>55498</v>
      </c>
    </row>
    <row r="58711" spans="1:2">
      <c r="A58711" s="1">
        <v>3180100578115</v>
      </c>
      <c r="B58711" t="s">
        <v>55499</v>
      </c>
    </row>
    <row r="58712" spans="1:2">
      <c r="A58712" s="1">
        <v>3180100578122</v>
      </c>
      <c r="B58712" t="s">
        <v>55500</v>
      </c>
    </row>
    <row r="58713" spans="1:2">
      <c r="A58713" s="1">
        <v>3180100578146</v>
      </c>
      <c r="B58713" t="s">
        <v>55501</v>
      </c>
    </row>
    <row r="58714" spans="1:2">
      <c r="A58714" s="1">
        <v>3180100578153</v>
      </c>
      <c r="B58714" t="s">
        <v>55502</v>
      </c>
    </row>
    <row r="58715" spans="1:2">
      <c r="A58715" s="1">
        <v>3180100578160</v>
      </c>
      <c r="B58715" t="s">
        <v>55503</v>
      </c>
    </row>
    <row r="58716" spans="1:2">
      <c r="A58716" s="1">
        <v>3180100578177</v>
      </c>
      <c r="B58716" t="s">
        <v>55504</v>
      </c>
    </row>
    <row r="58717" spans="1:2">
      <c r="A58717" s="1">
        <v>3180100579549</v>
      </c>
      <c r="B58717" t="s">
        <v>55505</v>
      </c>
    </row>
    <row r="58718" spans="1:2">
      <c r="A58718" s="1">
        <v>3180100580781</v>
      </c>
      <c r="B58718" t="s">
        <v>55506</v>
      </c>
    </row>
    <row r="58719" spans="1:2">
      <c r="A58719" s="1">
        <v>3180100580798</v>
      </c>
      <c r="B58719" t="s">
        <v>55507</v>
      </c>
    </row>
    <row r="58720" spans="1:2">
      <c r="A58720" s="1">
        <v>3180100580804</v>
      </c>
      <c r="B58720" t="s">
        <v>55508</v>
      </c>
    </row>
    <row r="58721" spans="1:2">
      <c r="A58721" s="1">
        <v>3180100580828</v>
      </c>
      <c r="B58721" t="s">
        <v>55509</v>
      </c>
    </row>
    <row r="58722" spans="1:2">
      <c r="A58722" s="1">
        <v>3180100580835</v>
      </c>
      <c r="B58722" t="s">
        <v>55510</v>
      </c>
    </row>
    <row r="58723" spans="1:2">
      <c r="A58723" s="1">
        <v>3180100580842</v>
      </c>
      <c r="B58723" t="s">
        <v>55511</v>
      </c>
    </row>
    <row r="58724" spans="1:2">
      <c r="A58724" s="1">
        <v>3180100580859</v>
      </c>
      <c r="B58724" t="s">
        <v>55512</v>
      </c>
    </row>
    <row r="58725" spans="1:2">
      <c r="A58725" s="1">
        <v>3180100581856</v>
      </c>
      <c r="B58725" t="s">
        <v>55513</v>
      </c>
    </row>
    <row r="58726" spans="1:2">
      <c r="A58726" s="1">
        <v>3180100581863</v>
      </c>
      <c r="B58726" t="s">
        <v>55514</v>
      </c>
    </row>
    <row r="58727" spans="1:2">
      <c r="A58727" s="1">
        <v>3180100581870</v>
      </c>
      <c r="B58727" t="s">
        <v>55515</v>
      </c>
    </row>
    <row r="58728" spans="1:2">
      <c r="A58728" s="1">
        <v>3180100581887</v>
      </c>
      <c r="B58728" t="s">
        <v>55516</v>
      </c>
    </row>
    <row r="58729" spans="1:2">
      <c r="A58729" s="1">
        <v>3180100581894</v>
      </c>
      <c r="B58729" t="s">
        <v>55517</v>
      </c>
    </row>
    <row r="58730" spans="1:2">
      <c r="A58730" s="1">
        <v>3180100581900</v>
      </c>
      <c r="B58730" t="s">
        <v>55518</v>
      </c>
    </row>
    <row r="58731" spans="1:2">
      <c r="A58731" s="1">
        <v>3180100581917</v>
      </c>
      <c r="B58731" t="s">
        <v>55519</v>
      </c>
    </row>
    <row r="58732" spans="1:2">
      <c r="A58732" s="1">
        <v>3180100581924</v>
      </c>
      <c r="B58732" t="s">
        <v>55520</v>
      </c>
    </row>
    <row r="58733" spans="1:2">
      <c r="A58733" s="1">
        <v>3180100581931</v>
      </c>
      <c r="B58733" t="s">
        <v>55521</v>
      </c>
    </row>
    <row r="58734" spans="1:2">
      <c r="A58734" s="1">
        <v>3180100581948</v>
      </c>
      <c r="B58734" t="s">
        <v>55522</v>
      </c>
    </row>
    <row r="58735" spans="1:2">
      <c r="A58735" s="1">
        <v>3180100581955</v>
      </c>
      <c r="B58735" t="s">
        <v>55523</v>
      </c>
    </row>
    <row r="58736" spans="1:2">
      <c r="A58736" s="1">
        <v>3180100581962</v>
      </c>
      <c r="B58736" t="s">
        <v>55524</v>
      </c>
    </row>
    <row r="58737" spans="1:2">
      <c r="A58737" s="1">
        <v>3180100581993</v>
      </c>
      <c r="B58737" t="s">
        <v>55525</v>
      </c>
    </row>
    <row r="58738" spans="1:2">
      <c r="A58738" s="1">
        <v>3180100582006</v>
      </c>
      <c r="B58738" t="s">
        <v>55526</v>
      </c>
    </row>
    <row r="58739" spans="1:2">
      <c r="A58739" s="1">
        <v>3180100582013</v>
      </c>
      <c r="B58739" t="s">
        <v>55527</v>
      </c>
    </row>
    <row r="58740" spans="1:2">
      <c r="A58740" s="1">
        <v>3180100582037</v>
      </c>
      <c r="B58740" t="s">
        <v>55528</v>
      </c>
    </row>
    <row r="58741" spans="1:2">
      <c r="A58741" s="1">
        <v>3180100582044</v>
      </c>
      <c r="B58741" t="s">
        <v>55529</v>
      </c>
    </row>
    <row r="58742" spans="1:2">
      <c r="A58742" s="1">
        <v>3180100582051</v>
      </c>
      <c r="B58742" t="s">
        <v>55530</v>
      </c>
    </row>
    <row r="58743" spans="1:2">
      <c r="A58743" s="1">
        <v>3180100582068</v>
      </c>
      <c r="B58743" t="s">
        <v>55531</v>
      </c>
    </row>
    <row r="58744" spans="1:2">
      <c r="A58744" s="1">
        <v>3180100582075</v>
      </c>
      <c r="B58744" t="s">
        <v>55532</v>
      </c>
    </row>
    <row r="58745" spans="1:2">
      <c r="A58745" s="1">
        <v>3180100582082</v>
      </c>
      <c r="B58745" t="s">
        <v>55533</v>
      </c>
    </row>
    <row r="58746" spans="1:2">
      <c r="A58746" s="1">
        <v>3180100582099</v>
      </c>
      <c r="B58746" t="s">
        <v>55534</v>
      </c>
    </row>
    <row r="58747" spans="1:2">
      <c r="A58747" s="1">
        <v>3180100582105</v>
      </c>
      <c r="B58747" t="s">
        <v>55535</v>
      </c>
    </row>
    <row r="58748" spans="1:2">
      <c r="A58748" s="1">
        <v>3180100582280</v>
      </c>
      <c r="B58748" t="s">
        <v>55536</v>
      </c>
    </row>
    <row r="58749" spans="1:2">
      <c r="A58749" s="1">
        <v>3180100582303</v>
      </c>
      <c r="B58749" t="s">
        <v>55537</v>
      </c>
    </row>
    <row r="58750" spans="1:2">
      <c r="A58750" s="1">
        <v>3180100589067</v>
      </c>
      <c r="B58750" t="s">
        <v>55538</v>
      </c>
    </row>
    <row r="58751" spans="1:2">
      <c r="A58751" s="1">
        <v>3180100589074</v>
      </c>
      <c r="B58751" t="s">
        <v>55539</v>
      </c>
    </row>
    <row r="58752" spans="1:2">
      <c r="A58752" s="1">
        <v>3180100589098</v>
      </c>
      <c r="B58752" t="s">
        <v>55540</v>
      </c>
    </row>
    <row r="58753" spans="1:2">
      <c r="A58753" s="1">
        <v>3180100592913</v>
      </c>
      <c r="B58753" t="s">
        <v>55541</v>
      </c>
    </row>
    <row r="58754" spans="1:2">
      <c r="A58754" s="1">
        <v>3180100593347</v>
      </c>
      <c r="B58754" t="s">
        <v>55542</v>
      </c>
    </row>
    <row r="58755" spans="1:2">
      <c r="A58755" s="1">
        <v>3180100593408</v>
      </c>
      <c r="B58755" t="s">
        <v>55543</v>
      </c>
    </row>
    <row r="58756" spans="1:2">
      <c r="A58756" s="1">
        <v>3180100593415</v>
      </c>
      <c r="B58756" t="s">
        <v>55544</v>
      </c>
    </row>
    <row r="58757" spans="1:2">
      <c r="A58757" s="1">
        <v>3180100593422</v>
      </c>
      <c r="B58757" t="s">
        <v>55545</v>
      </c>
    </row>
    <row r="58758" spans="1:2">
      <c r="A58758" s="1">
        <v>3180100593439</v>
      </c>
      <c r="B58758" t="s">
        <v>55546</v>
      </c>
    </row>
    <row r="58759" spans="1:2">
      <c r="A58759" s="1">
        <v>3180100593446</v>
      </c>
      <c r="B58759" t="s">
        <v>55547</v>
      </c>
    </row>
    <row r="58760" spans="1:2">
      <c r="A58760" s="1">
        <v>3180100593453</v>
      </c>
      <c r="B58760" t="s">
        <v>55548</v>
      </c>
    </row>
    <row r="58761" spans="1:2">
      <c r="A58761" s="1">
        <v>3180100594672</v>
      </c>
      <c r="B58761" t="s">
        <v>55549</v>
      </c>
    </row>
    <row r="58762" spans="1:2">
      <c r="A58762" s="1">
        <v>3180100594689</v>
      </c>
      <c r="B58762" t="s">
        <v>55550</v>
      </c>
    </row>
    <row r="58763" spans="1:2">
      <c r="A58763" s="1">
        <v>3180100594696</v>
      </c>
      <c r="B58763" t="s">
        <v>55551</v>
      </c>
    </row>
    <row r="58764" spans="1:2">
      <c r="A58764" s="1">
        <v>3180100594719</v>
      </c>
      <c r="B58764" t="s">
        <v>55552</v>
      </c>
    </row>
    <row r="58765" spans="1:2">
      <c r="A58765" s="1">
        <v>3180100594726</v>
      </c>
      <c r="B58765" t="s">
        <v>55553</v>
      </c>
    </row>
    <row r="58766" spans="1:2">
      <c r="A58766" s="1">
        <v>3180100594733</v>
      </c>
      <c r="B58766" t="s">
        <v>55554</v>
      </c>
    </row>
    <row r="58767" spans="1:2">
      <c r="A58767" s="1">
        <v>3180100594757</v>
      </c>
      <c r="B58767" t="s">
        <v>55555</v>
      </c>
    </row>
    <row r="58768" spans="1:2">
      <c r="A58768" s="1">
        <v>3180100594764</v>
      </c>
      <c r="B58768" t="s">
        <v>55556</v>
      </c>
    </row>
    <row r="58769" spans="1:2">
      <c r="A58769" s="1">
        <v>3180100594788</v>
      </c>
      <c r="B58769" t="s">
        <v>55557</v>
      </c>
    </row>
    <row r="58770" spans="1:2">
      <c r="A58770" s="1">
        <v>3180100594795</v>
      </c>
      <c r="B58770" t="s">
        <v>55558</v>
      </c>
    </row>
    <row r="58771" spans="1:2">
      <c r="A58771" s="1">
        <v>3180100594825</v>
      </c>
      <c r="B58771" t="s">
        <v>55559</v>
      </c>
    </row>
    <row r="58772" spans="1:2">
      <c r="A58772" s="1">
        <v>3180100594832</v>
      </c>
      <c r="B58772" t="s">
        <v>55560</v>
      </c>
    </row>
    <row r="58773" spans="1:2">
      <c r="A58773" s="1">
        <v>3180100595242</v>
      </c>
      <c r="B58773" t="s">
        <v>55561</v>
      </c>
    </row>
    <row r="58774" spans="1:2">
      <c r="A58774" s="1">
        <v>3180100595884</v>
      </c>
      <c r="B58774" t="s">
        <v>55562</v>
      </c>
    </row>
    <row r="58775" spans="1:2">
      <c r="A58775" s="1">
        <v>3180100595891</v>
      </c>
      <c r="B58775" t="s">
        <v>55563</v>
      </c>
    </row>
    <row r="58776" spans="1:2">
      <c r="A58776" s="1">
        <v>3180100595914</v>
      </c>
      <c r="B58776" t="s">
        <v>55564</v>
      </c>
    </row>
    <row r="58777" spans="1:2">
      <c r="A58777" s="1">
        <v>3180100595921</v>
      </c>
      <c r="B58777" t="s">
        <v>55565</v>
      </c>
    </row>
    <row r="58778" spans="1:2">
      <c r="A58778" s="1">
        <v>3180100595938</v>
      </c>
      <c r="B58778" t="s">
        <v>55566</v>
      </c>
    </row>
    <row r="58779" spans="1:2">
      <c r="A58779" s="1">
        <v>3180100595976</v>
      </c>
      <c r="B58779" t="s">
        <v>55567</v>
      </c>
    </row>
    <row r="58780" spans="1:2">
      <c r="A58780" s="1">
        <v>3180100599066</v>
      </c>
      <c r="B58780" t="s">
        <v>55568</v>
      </c>
    </row>
    <row r="58781" spans="1:2">
      <c r="A58781" s="1">
        <v>3180100599288</v>
      </c>
      <c r="B58781" t="s">
        <v>55569</v>
      </c>
    </row>
    <row r="58782" spans="1:2">
      <c r="A58782" s="1">
        <v>3180100599295</v>
      </c>
      <c r="B58782" t="s">
        <v>55570</v>
      </c>
    </row>
    <row r="58783" spans="1:2">
      <c r="A58783" s="1">
        <v>3180100599301</v>
      </c>
      <c r="B58783" t="s">
        <v>55571</v>
      </c>
    </row>
    <row r="58784" spans="1:2">
      <c r="A58784" s="1">
        <v>3180100599325</v>
      </c>
      <c r="B58784" t="s">
        <v>55572</v>
      </c>
    </row>
    <row r="58785" spans="1:2">
      <c r="A58785" s="1">
        <v>3180100601684</v>
      </c>
      <c r="B58785" t="s">
        <v>55573</v>
      </c>
    </row>
    <row r="58786" spans="1:2">
      <c r="A58786" s="1">
        <v>3180100601714</v>
      </c>
      <c r="B58786" t="s">
        <v>55574</v>
      </c>
    </row>
    <row r="58787" spans="1:2">
      <c r="A58787" s="1">
        <v>3180100601776</v>
      </c>
      <c r="B58787" t="s">
        <v>55575</v>
      </c>
    </row>
    <row r="58788" spans="1:2">
      <c r="A58788" s="1">
        <v>3180100601783</v>
      </c>
      <c r="B58788" t="s">
        <v>55576</v>
      </c>
    </row>
    <row r="58789" spans="1:2">
      <c r="A58789" s="1">
        <v>3180100604579</v>
      </c>
      <c r="B58789" t="s">
        <v>55577</v>
      </c>
    </row>
    <row r="58790" spans="1:2">
      <c r="A58790" s="1">
        <v>3180100605255</v>
      </c>
      <c r="B58790" t="s">
        <v>55578</v>
      </c>
    </row>
    <row r="58791" spans="1:2">
      <c r="A58791" s="1">
        <v>3180100606276</v>
      </c>
      <c r="B58791" t="s">
        <v>55579</v>
      </c>
    </row>
    <row r="58792" spans="1:2">
      <c r="A58792" s="1">
        <v>3180100607952</v>
      </c>
      <c r="B58792" t="s">
        <v>55580</v>
      </c>
    </row>
    <row r="58793" spans="1:2">
      <c r="A58793" s="1">
        <v>3180100609895</v>
      </c>
      <c r="B58793" t="s">
        <v>55581</v>
      </c>
    </row>
    <row r="58794" spans="1:2">
      <c r="A58794" s="1">
        <v>3180100609918</v>
      </c>
      <c r="B58794" t="s">
        <v>55582</v>
      </c>
    </row>
    <row r="58795" spans="1:2">
      <c r="A58795" s="1">
        <v>3180100610563</v>
      </c>
      <c r="B58795" t="s">
        <v>55583</v>
      </c>
    </row>
    <row r="58796" spans="1:2">
      <c r="A58796" s="1">
        <v>3180100610631</v>
      </c>
      <c r="B58796" t="s">
        <v>55584</v>
      </c>
    </row>
    <row r="58797" spans="1:2">
      <c r="A58797" s="1">
        <v>3180100610648</v>
      </c>
      <c r="B58797" t="s">
        <v>55585</v>
      </c>
    </row>
    <row r="58798" spans="1:2">
      <c r="A58798" s="1">
        <v>3180100610655</v>
      </c>
      <c r="B58798" t="s">
        <v>55586</v>
      </c>
    </row>
    <row r="58799" spans="1:2">
      <c r="A58799" s="1">
        <v>3180100610662</v>
      </c>
      <c r="B58799" t="s">
        <v>55587</v>
      </c>
    </row>
    <row r="58800" spans="1:2">
      <c r="A58800" s="1">
        <v>3180100610679</v>
      </c>
      <c r="B58800" t="s">
        <v>55588</v>
      </c>
    </row>
    <row r="58801" spans="1:2">
      <c r="A58801" s="1">
        <v>3180100610686</v>
      </c>
      <c r="B58801" t="s">
        <v>55589</v>
      </c>
    </row>
    <row r="58802" spans="1:2">
      <c r="A58802" s="1">
        <v>3180100610693</v>
      </c>
      <c r="B58802" t="s">
        <v>55590</v>
      </c>
    </row>
    <row r="58803" spans="1:2">
      <c r="A58803" s="1">
        <v>3180100610709</v>
      </c>
      <c r="B58803" t="s">
        <v>55591</v>
      </c>
    </row>
    <row r="58804" spans="1:2">
      <c r="A58804" s="1">
        <v>3180100610716</v>
      </c>
      <c r="B58804" t="s">
        <v>55592</v>
      </c>
    </row>
    <row r="58805" spans="1:2">
      <c r="A58805" s="1">
        <v>3180100610723</v>
      </c>
      <c r="B58805" t="s">
        <v>55593</v>
      </c>
    </row>
    <row r="58806" spans="1:2">
      <c r="A58806" s="1">
        <v>3180100619009</v>
      </c>
      <c r="B58806" t="s">
        <v>55594</v>
      </c>
    </row>
    <row r="58807" spans="1:2">
      <c r="A58807" s="1">
        <v>3180100619047</v>
      </c>
      <c r="B58807" t="s">
        <v>55595</v>
      </c>
    </row>
    <row r="58808" spans="1:2">
      <c r="A58808" s="1">
        <v>3180100619061</v>
      </c>
      <c r="B58808" t="s">
        <v>55596</v>
      </c>
    </row>
    <row r="58809" spans="1:2">
      <c r="A58809" s="1">
        <v>3180100625536</v>
      </c>
      <c r="B58809" t="s">
        <v>55597</v>
      </c>
    </row>
    <row r="58810" spans="1:2">
      <c r="A58810" s="1">
        <v>3180100639816</v>
      </c>
      <c r="B58810" t="s">
        <v>55598</v>
      </c>
    </row>
    <row r="58811" spans="1:2">
      <c r="A58811" s="1">
        <v>3180100640607</v>
      </c>
      <c r="B58811" t="s">
        <v>55599</v>
      </c>
    </row>
    <row r="58812" spans="1:2">
      <c r="A58812" s="1">
        <v>3180100640614</v>
      </c>
      <c r="B58812" t="s">
        <v>55600</v>
      </c>
    </row>
    <row r="58813" spans="1:2">
      <c r="A58813" s="1">
        <v>3180100640621</v>
      </c>
      <c r="B58813" t="s">
        <v>55601</v>
      </c>
    </row>
    <row r="58814" spans="1:2">
      <c r="A58814" s="1">
        <v>3180100649983</v>
      </c>
      <c r="B58814" t="s">
        <v>55602</v>
      </c>
    </row>
    <row r="58815" spans="1:2">
      <c r="A58815" s="1">
        <v>3180100664245</v>
      </c>
      <c r="B58815" t="s">
        <v>55603</v>
      </c>
    </row>
    <row r="58816" spans="1:2">
      <c r="A58816" s="1">
        <v>3180100664252</v>
      </c>
      <c r="B58816" t="s">
        <v>55604</v>
      </c>
    </row>
    <row r="58817" spans="1:2">
      <c r="A58817" s="1">
        <v>3180100665112</v>
      </c>
      <c r="B58817" t="s">
        <v>55605</v>
      </c>
    </row>
    <row r="58818" spans="1:2">
      <c r="A58818" s="1">
        <v>3180100665129</v>
      </c>
      <c r="B58818" t="s">
        <v>55606</v>
      </c>
    </row>
    <row r="58819" spans="1:2">
      <c r="A58819" s="1">
        <v>3180100665457</v>
      </c>
      <c r="B58819" t="s">
        <v>55607</v>
      </c>
    </row>
    <row r="58820" spans="1:2">
      <c r="A58820" s="1">
        <v>3180100665464</v>
      </c>
      <c r="B58820" t="s">
        <v>55608</v>
      </c>
    </row>
    <row r="58821" spans="1:2">
      <c r="A58821" s="1">
        <v>3180100665471</v>
      </c>
      <c r="B58821" t="s">
        <v>55609</v>
      </c>
    </row>
    <row r="58822" spans="1:2">
      <c r="A58822" s="1">
        <v>3180100665488</v>
      </c>
      <c r="B58822" t="s">
        <v>55610</v>
      </c>
    </row>
    <row r="58823" spans="1:2">
      <c r="A58823" s="1">
        <v>3180100668205</v>
      </c>
      <c r="B58823" t="s">
        <v>55611</v>
      </c>
    </row>
    <row r="58824" spans="1:2">
      <c r="A58824" s="1">
        <v>3180100676958</v>
      </c>
      <c r="B58824" t="s">
        <v>55612</v>
      </c>
    </row>
    <row r="58825" spans="1:2">
      <c r="A58825" s="1">
        <v>3180100676965</v>
      </c>
      <c r="B58825" t="s">
        <v>55613</v>
      </c>
    </row>
    <row r="58826" spans="1:2">
      <c r="A58826" s="1">
        <v>3190100205752</v>
      </c>
      <c r="B58826" t="s">
        <v>55614</v>
      </c>
    </row>
    <row r="58827" spans="1:2">
      <c r="A58827" s="1">
        <v>3190100205911</v>
      </c>
      <c r="B58827" t="s">
        <v>55615</v>
      </c>
    </row>
    <row r="58828" spans="1:2">
      <c r="A58828" s="1">
        <v>3190100205942</v>
      </c>
      <c r="B58828" t="s">
        <v>55616</v>
      </c>
    </row>
    <row r="58829" spans="1:2">
      <c r="A58829" s="1">
        <v>3190100205966</v>
      </c>
      <c r="B58829" t="s">
        <v>55617</v>
      </c>
    </row>
    <row r="58830" spans="1:2">
      <c r="A58830" s="1">
        <v>3190100205980</v>
      </c>
      <c r="B58830" t="s">
        <v>55618</v>
      </c>
    </row>
    <row r="58831" spans="1:2">
      <c r="A58831" s="1">
        <v>3190100206000</v>
      </c>
      <c r="B58831" t="s">
        <v>55619</v>
      </c>
    </row>
    <row r="58832" spans="1:2">
      <c r="A58832" s="1">
        <v>3190100206024</v>
      </c>
      <c r="B58832" t="s">
        <v>55620</v>
      </c>
    </row>
    <row r="58833" spans="1:2">
      <c r="A58833" s="1">
        <v>3190100206819</v>
      </c>
      <c r="B58833" t="s">
        <v>55621</v>
      </c>
    </row>
    <row r="58834" spans="1:2">
      <c r="A58834" s="1">
        <v>3190100206970</v>
      </c>
      <c r="B58834" t="s">
        <v>55622</v>
      </c>
    </row>
    <row r="58835" spans="1:2">
      <c r="A58835" s="1">
        <v>3190100206987</v>
      </c>
      <c r="B58835" t="s">
        <v>55623</v>
      </c>
    </row>
    <row r="58836" spans="1:2">
      <c r="A58836" s="1">
        <v>3190100206994</v>
      </c>
      <c r="B58836" t="s">
        <v>55624</v>
      </c>
    </row>
    <row r="58837" spans="1:2">
      <c r="A58837" s="1">
        <v>3190100422011</v>
      </c>
      <c r="B58837" t="s">
        <v>55625</v>
      </c>
    </row>
    <row r="58838" spans="1:2">
      <c r="A58838" s="1">
        <v>3190100422097</v>
      </c>
      <c r="B58838" t="s">
        <v>55626</v>
      </c>
    </row>
    <row r="58839" spans="1:2">
      <c r="A58839" s="1">
        <v>3190100422103</v>
      </c>
      <c r="B58839" t="s">
        <v>55627</v>
      </c>
    </row>
    <row r="58840" spans="1:2">
      <c r="A58840" s="1">
        <v>3190100422110</v>
      </c>
      <c r="B58840" t="s">
        <v>55628</v>
      </c>
    </row>
    <row r="58841" spans="1:2">
      <c r="A58841" s="1">
        <v>3190100422127</v>
      </c>
      <c r="B58841" t="s">
        <v>55629</v>
      </c>
    </row>
    <row r="58842" spans="1:2">
      <c r="A58842" s="1">
        <v>3190100422134</v>
      </c>
      <c r="B58842" t="s">
        <v>55630</v>
      </c>
    </row>
    <row r="58843" spans="1:2">
      <c r="A58843" s="1">
        <v>3190100422141</v>
      </c>
      <c r="B58843" t="s">
        <v>55631</v>
      </c>
    </row>
    <row r="58844" spans="1:2">
      <c r="A58844" s="1">
        <v>3190100422264</v>
      </c>
      <c r="B58844" t="s">
        <v>55632</v>
      </c>
    </row>
    <row r="58845" spans="1:2">
      <c r="A58845" s="1">
        <v>3190100426736</v>
      </c>
      <c r="B58845" t="s">
        <v>55633</v>
      </c>
    </row>
    <row r="58846" spans="1:2">
      <c r="A58846" s="1">
        <v>3190100430184</v>
      </c>
      <c r="B58846" t="s">
        <v>55634</v>
      </c>
    </row>
    <row r="58847" spans="1:2">
      <c r="A58847" s="1">
        <v>3190100430191</v>
      </c>
      <c r="B58847" t="s">
        <v>55635</v>
      </c>
    </row>
    <row r="58848" spans="1:2">
      <c r="A58848" s="1">
        <v>3190100430207</v>
      </c>
      <c r="B58848" t="s">
        <v>55636</v>
      </c>
    </row>
    <row r="58849" spans="1:2">
      <c r="A58849" s="1">
        <v>3190100430245</v>
      </c>
      <c r="B58849" t="s">
        <v>55637</v>
      </c>
    </row>
    <row r="58850" spans="1:2">
      <c r="A58850" s="1">
        <v>3190100430252</v>
      </c>
      <c r="B58850" t="s">
        <v>55638</v>
      </c>
    </row>
    <row r="58851" spans="1:2">
      <c r="A58851" s="1">
        <v>3190100430269</v>
      </c>
      <c r="B58851" t="s">
        <v>55639</v>
      </c>
    </row>
    <row r="58852" spans="1:2">
      <c r="A58852" s="1">
        <v>3190100432553</v>
      </c>
      <c r="B58852" t="s">
        <v>55640</v>
      </c>
    </row>
    <row r="58853" spans="1:2">
      <c r="A58853" s="1">
        <v>3190100432584</v>
      </c>
      <c r="B58853" t="s">
        <v>55641</v>
      </c>
    </row>
    <row r="58854" spans="1:2">
      <c r="A58854" s="1">
        <v>3190100435677</v>
      </c>
      <c r="B58854" t="s">
        <v>55642</v>
      </c>
    </row>
    <row r="58855" spans="1:2">
      <c r="A58855" s="1">
        <v>3190100435684</v>
      </c>
      <c r="B58855" t="s">
        <v>55643</v>
      </c>
    </row>
    <row r="58856" spans="1:2">
      <c r="A58856" s="1">
        <v>3190100435691</v>
      </c>
      <c r="B58856" t="s">
        <v>55644</v>
      </c>
    </row>
    <row r="58857" spans="1:2">
      <c r="A58857" s="1">
        <v>3190100435707</v>
      </c>
      <c r="B58857" t="s">
        <v>55645</v>
      </c>
    </row>
    <row r="58858" spans="1:2">
      <c r="A58858" s="1">
        <v>3190100435714</v>
      </c>
      <c r="B58858" t="s">
        <v>55646</v>
      </c>
    </row>
    <row r="58859" spans="1:2">
      <c r="A58859" s="1">
        <v>3190100435721</v>
      </c>
      <c r="B58859" t="s">
        <v>55647</v>
      </c>
    </row>
    <row r="58860" spans="1:2">
      <c r="A58860" s="1">
        <v>3190100435738</v>
      </c>
      <c r="B58860" t="s">
        <v>55648</v>
      </c>
    </row>
    <row r="58861" spans="1:2">
      <c r="A58861" s="1">
        <v>3190100435745</v>
      </c>
      <c r="B58861" t="s">
        <v>55649</v>
      </c>
    </row>
    <row r="58862" spans="1:2">
      <c r="A58862" s="1">
        <v>3190100435752</v>
      </c>
      <c r="B58862" t="s">
        <v>55650</v>
      </c>
    </row>
    <row r="58863" spans="1:2">
      <c r="A58863" s="1">
        <v>3190100435783</v>
      </c>
      <c r="B58863" t="s">
        <v>55651</v>
      </c>
    </row>
    <row r="58864" spans="1:2">
      <c r="A58864" s="1">
        <v>3190100435790</v>
      </c>
      <c r="B58864" t="s">
        <v>55652</v>
      </c>
    </row>
    <row r="58865" spans="1:2">
      <c r="A58865" s="1">
        <v>3190100435806</v>
      </c>
      <c r="B58865" t="s">
        <v>55653</v>
      </c>
    </row>
    <row r="58866" spans="1:2">
      <c r="A58866" s="1">
        <v>3190100435813</v>
      </c>
      <c r="B58866" t="s">
        <v>55654</v>
      </c>
    </row>
    <row r="58867" spans="1:2">
      <c r="A58867" s="1">
        <v>3190100435820</v>
      </c>
      <c r="B58867" t="s">
        <v>55655</v>
      </c>
    </row>
    <row r="58868" spans="1:2">
      <c r="A58868" s="1">
        <v>3190100435837</v>
      </c>
      <c r="B58868" t="s">
        <v>55656</v>
      </c>
    </row>
    <row r="58869" spans="1:2">
      <c r="A58869" s="1">
        <v>3190100435844</v>
      </c>
      <c r="B58869" t="s">
        <v>55657</v>
      </c>
    </row>
    <row r="58870" spans="1:2">
      <c r="A58870" s="1">
        <v>3190100435851</v>
      </c>
      <c r="B58870" t="s">
        <v>55658</v>
      </c>
    </row>
    <row r="58871" spans="1:2">
      <c r="A58871" s="1">
        <v>3190100435868</v>
      </c>
      <c r="B58871" t="s">
        <v>55659</v>
      </c>
    </row>
    <row r="58872" spans="1:2">
      <c r="A58872" s="1">
        <v>3190100435875</v>
      </c>
      <c r="B58872" t="s">
        <v>55660</v>
      </c>
    </row>
    <row r="58873" spans="1:2">
      <c r="A58873" s="1">
        <v>3190100439941</v>
      </c>
      <c r="B58873" t="s">
        <v>55661</v>
      </c>
    </row>
    <row r="58874" spans="1:2">
      <c r="A58874" s="1">
        <v>3190100439958</v>
      </c>
      <c r="B58874" t="s">
        <v>55662</v>
      </c>
    </row>
    <row r="58875" spans="1:2">
      <c r="A58875" s="1">
        <v>3190100440244</v>
      </c>
      <c r="B58875" t="s">
        <v>55663</v>
      </c>
    </row>
    <row r="58876" spans="1:2">
      <c r="A58876" s="1">
        <v>3190100443481</v>
      </c>
      <c r="B58876" t="s">
        <v>55664</v>
      </c>
    </row>
    <row r="58877" spans="1:2">
      <c r="A58877" s="1">
        <v>3190100445911</v>
      </c>
      <c r="B58877" t="s">
        <v>55665</v>
      </c>
    </row>
    <row r="58878" spans="1:2">
      <c r="A58878" s="1">
        <v>3190100445928</v>
      </c>
      <c r="B58878" t="s">
        <v>55666</v>
      </c>
    </row>
    <row r="58879" spans="1:2">
      <c r="A58879" s="1">
        <v>3190100445935</v>
      </c>
      <c r="B58879" t="s">
        <v>55667</v>
      </c>
    </row>
    <row r="58880" spans="1:2">
      <c r="A58880" s="1">
        <v>3190100445942</v>
      </c>
      <c r="B58880" t="s">
        <v>55668</v>
      </c>
    </row>
    <row r="58881" spans="1:2">
      <c r="A58881" s="1">
        <v>3190100445959</v>
      </c>
      <c r="B58881" t="s">
        <v>55669</v>
      </c>
    </row>
    <row r="58882" spans="1:2">
      <c r="A58882" s="1">
        <v>3190100445966</v>
      </c>
      <c r="B58882" t="s">
        <v>55670</v>
      </c>
    </row>
    <row r="58883" spans="1:2">
      <c r="A58883" s="1">
        <v>3190100446161</v>
      </c>
      <c r="B58883" t="s">
        <v>55671</v>
      </c>
    </row>
    <row r="58884" spans="1:2">
      <c r="A58884" s="1">
        <v>3190100446796</v>
      </c>
      <c r="B58884" t="s">
        <v>55672</v>
      </c>
    </row>
    <row r="58885" spans="1:2">
      <c r="A58885" s="1">
        <v>3190100449551</v>
      </c>
      <c r="B58885" t="s">
        <v>55673</v>
      </c>
    </row>
    <row r="58886" spans="1:2">
      <c r="A58886" s="1">
        <v>3190100454197</v>
      </c>
      <c r="B58886" t="s">
        <v>55674</v>
      </c>
    </row>
    <row r="58887" spans="1:2">
      <c r="A58887" s="1">
        <v>3190100454203</v>
      </c>
      <c r="B58887" t="s">
        <v>55675</v>
      </c>
    </row>
    <row r="58888" spans="1:2">
      <c r="A58888" s="1">
        <v>3190100455194</v>
      </c>
      <c r="B58888" t="s">
        <v>55676</v>
      </c>
    </row>
    <row r="58889" spans="1:2">
      <c r="A58889" s="1">
        <v>3190100457082</v>
      </c>
      <c r="B58889" t="s">
        <v>55677</v>
      </c>
    </row>
    <row r="58890" spans="1:2">
      <c r="A58890" s="1">
        <v>3190100462109</v>
      </c>
      <c r="B58890" t="s">
        <v>55678</v>
      </c>
    </row>
    <row r="58891" spans="1:2">
      <c r="A58891" s="1">
        <v>3190100462116</v>
      </c>
      <c r="B58891" t="s">
        <v>55679</v>
      </c>
    </row>
    <row r="58892" spans="1:2">
      <c r="A58892" s="1">
        <v>3190100462123</v>
      </c>
      <c r="B58892" t="s">
        <v>55680</v>
      </c>
    </row>
    <row r="58893" spans="1:2">
      <c r="A58893" s="1">
        <v>3190100466145</v>
      </c>
      <c r="B58893" t="s">
        <v>55681</v>
      </c>
    </row>
    <row r="58894" spans="1:2">
      <c r="A58894" s="1">
        <v>3190100466152</v>
      </c>
      <c r="B58894" t="s">
        <v>55682</v>
      </c>
    </row>
    <row r="58895" spans="1:2">
      <c r="A58895" s="1">
        <v>3190100467104</v>
      </c>
      <c r="B58895" t="s">
        <v>55683</v>
      </c>
    </row>
    <row r="58896" spans="1:2">
      <c r="A58896" s="1">
        <v>3190100467241</v>
      </c>
      <c r="B58896" t="s">
        <v>55684</v>
      </c>
    </row>
    <row r="58897" spans="1:2">
      <c r="A58897" s="1">
        <v>3190100467272</v>
      </c>
      <c r="B58897" t="s">
        <v>55682</v>
      </c>
    </row>
    <row r="58898" spans="1:2">
      <c r="A58898" s="1">
        <v>3190100467289</v>
      </c>
      <c r="B58898" t="s">
        <v>55685</v>
      </c>
    </row>
    <row r="58899" spans="1:2">
      <c r="A58899" s="1">
        <v>3190100467333</v>
      </c>
      <c r="B58899" t="s">
        <v>55686</v>
      </c>
    </row>
    <row r="58900" spans="1:2">
      <c r="A58900" s="1">
        <v>3190100468040</v>
      </c>
      <c r="B58900" t="s">
        <v>55687</v>
      </c>
    </row>
    <row r="58901" spans="1:2">
      <c r="A58901" s="1">
        <v>3190100468170</v>
      </c>
      <c r="B58901" t="s">
        <v>55688</v>
      </c>
    </row>
    <row r="58902" spans="1:2">
      <c r="A58902" s="1">
        <v>3190100468194</v>
      </c>
      <c r="B58902" t="s">
        <v>55689</v>
      </c>
    </row>
    <row r="58903" spans="1:2">
      <c r="A58903" s="1">
        <v>3190100468934</v>
      </c>
      <c r="B58903" t="s">
        <v>55690</v>
      </c>
    </row>
    <row r="58904" spans="1:2">
      <c r="A58904" s="1">
        <v>3190100470005</v>
      </c>
      <c r="B58904" t="s">
        <v>55691</v>
      </c>
    </row>
    <row r="58905" spans="1:2">
      <c r="A58905" s="1">
        <v>3190100473532</v>
      </c>
      <c r="B58905" t="s">
        <v>55692</v>
      </c>
    </row>
    <row r="58906" spans="1:2">
      <c r="A58906" s="1">
        <v>3190100473600</v>
      </c>
      <c r="B58906" t="s">
        <v>54886</v>
      </c>
    </row>
    <row r="58907" spans="1:2">
      <c r="A58907" s="1">
        <v>3190100473709</v>
      </c>
      <c r="B58907" t="s">
        <v>55693</v>
      </c>
    </row>
    <row r="58908" spans="1:2">
      <c r="A58908" s="1">
        <v>3190100475154</v>
      </c>
      <c r="B58908" t="s">
        <v>55694</v>
      </c>
    </row>
    <row r="58909" spans="1:2">
      <c r="A58909" s="1">
        <v>3190100475161</v>
      </c>
      <c r="B58909" t="s">
        <v>55695</v>
      </c>
    </row>
    <row r="58910" spans="1:2">
      <c r="A58910" s="1">
        <v>3190100475178</v>
      </c>
      <c r="B58910" t="s">
        <v>18881</v>
      </c>
    </row>
    <row r="58911" spans="1:2">
      <c r="A58911" s="1">
        <v>3190100475185</v>
      </c>
      <c r="B58911" t="s">
        <v>55696</v>
      </c>
    </row>
    <row r="58912" spans="1:2">
      <c r="A58912" s="1">
        <v>3190100477721</v>
      </c>
      <c r="B58912" t="s">
        <v>55697</v>
      </c>
    </row>
    <row r="58913" spans="1:2">
      <c r="A58913" s="1">
        <v>3190100477738</v>
      </c>
      <c r="B58913" t="s">
        <v>55697</v>
      </c>
    </row>
    <row r="58914" spans="1:2">
      <c r="A58914" s="1">
        <v>3190100477745</v>
      </c>
      <c r="B58914" t="s">
        <v>55698</v>
      </c>
    </row>
    <row r="58915" spans="1:2">
      <c r="A58915" s="1">
        <v>3190100477752</v>
      </c>
      <c r="B58915" t="s">
        <v>55699</v>
      </c>
    </row>
    <row r="58916" spans="1:2">
      <c r="A58916" s="1">
        <v>3190100478971</v>
      </c>
      <c r="B58916" t="s">
        <v>55700</v>
      </c>
    </row>
    <row r="58917" spans="1:2">
      <c r="A58917" s="1">
        <v>3190100478988</v>
      </c>
      <c r="B58917" t="s">
        <v>55701</v>
      </c>
    </row>
    <row r="58918" spans="1:2">
      <c r="A58918" s="1">
        <v>3190100478995</v>
      </c>
      <c r="B58918" t="s">
        <v>55702</v>
      </c>
    </row>
    <row r="58919" spans="1:2">
      <c r="A58919" s="1">
        <v>3190100479008</v>
      </c>
      <c r="B58919" t="s">
        <v>55703</v>
      </c>
    </row>
    <row r="58920" spans="1:2">
      <c r="A58920" s="1">
        <v>3190100479145</v>
      </c>
      <c r="B58920" t="s">
        <v>55704</v>
      </c>
    </row>
    <row r="58921" spans="1:2">
      <c r="A58921" s="1">
        <v>3190100479152</v>
      </c>
      <c r="B58921" t="s">
        <v>55705</v>
      </c>
    </row>
    <row r="58922" spans="1:2">
      <c r="A58922" s="1">
        <v>3190100479602</v>
      </c>
      <c r="B58922" t="s">
        <v>55706</v>
      </c>
    </row>
    <row r="58923" spans="1:2">
      <c r="A58923" s="1">
        <v>3190100506629</v>
      </c>
      <c r="B58923" t="s">
        <v>55707</v>
      </c>
    </row>
    <row r="58924" spans="1:2">
      <c r="A58924" s="1">
        <v>3190100507596</v>
      </c>
      <c r="B58924" t="s">
        <v>55708</v>
      </c>
    </row>
    <row r="58925" spans="1:2">
      <c r="A58925" s="1">
        <v>3190100508876</v>
      </c>
      <c r="B58925" t="s">
        <v>55709</v>
      </c>
    </row>
    <row r="58926" spans="1:2">
      <c r="A58926" s="1">
        <v>3190100508883</v>
      </c>
      <c r="B58926" t="s">
        <v>55710</v>
      </c>
    </row>
    <row r="58927" spans="1:2">
      <c r="A58927" s="1">
        <v>3190100508890</v>
      </c>
      <c r="B58927" t="s">
        <v>55711</v>
      </c>
    </row>
    <row r="58928" spans="1:2">
      <c r="A58928" s="1">
        <v>3190100508913</v>
      </c>
      <c r="B58928" t="s">
        <v>55057</v>
      </c>
    </row>
    <row r="58929" spans="1:2">
      <c r="A58929" s="1">
        <v>3190100510091</v>
      </c>
      <c r="B58929" t="s">
        <v>55712</v>
      </c>
    </row>
    <row r="58930" spans="1:2">
      <c r="A58930" s="1">
        <v>3190100510183</v>
      </c>
      <c r="B58930" t="s">
        <v>55713</v>
      </c>
    </row>
    <row r="58931" spans="1:2">
      <c r="A58931" s="1">
        <v>3190100511142</v>
      </c>
      <c r="B58931" t="s">
        <v>55714</v>
      </c>
    </row>
    <row r="58932" spans="1:2">
      <c r="A58932" s="1">
        <v>3190100511159</v>
      </c>
      <c r="B58932" t="s">
        <v>55715</v>
      </c>
    </row>
    <row r="58933" spans="1:2">
      <c r="A58933" s="1">
        <v>3190100511470</v>
      </c>
      <c r="B58933" t="s">
        <v>55058</v>
      </c>
    </row>
    <row r="58934" spans="1:2">
      <c r="A58934" s="1">
        <v>3190100511487</v>
      </c>
      <c r="B58934" t="s">
        <v>55716</v>
      </c>
    </row>
    <row r="58935" spans="1:2">
      <c r="A58935" s="1">
        <v>3190100512125</v>
      </c>
      <c r="B58935" t="s">
        <v>55717</v>
      </c>
    </row>
    <row r="58936" spans="1:2">
      <c r="A58936" s="1">
        <v>3190100512347</v>
      </c>
      <c r="B58936" t="s">
        <v>55718</v>
      </c>
    </row>
    <row r="58937" spans="1:2">
      <c r="A58937" s="1">
        <v>3190100512354</v>
      </c>
      <c r="B58937" t="s">
        <v>55719</v>
      </c>
    </row>
    <row r="58938" spans="1:2">
      <c r="A58938" s="1">
        <v>3190100512361</v>
      </c>
      <c r="B58938" t="s">
        <v>55720</v>
      </c>
    </row>
    <row r="58939" spans="1:2">
      <c r="A58939" s="1">
        <v>3190100522803</v>
      </c>
      <c r="B58939" t="s">
        <v>55721</v>
      </c>
    </row>
    <row r="58940" spans="1:2">
      <c r="A58940" s="1">
        <v>3190100523022</v>
      </c>
      <c r="B58940" t="s">
        <v>55722</v>
      </c>
    </row>
    <row r="58941" spans="1:2">
      <c r="A58941" s="1">
        <v>3190100523039</v>
      </c>
      <c r="B58941" t="s">
        <v>55723</v>
      </c>
    </row>
    <row r="58942" spans="1:2">
      <c r="A58942" s="1">
        <v>3190100523411</v>
      </c>
      <c r="B58942" t="s">
        <v>55724</v>
      </c>
    </row>
    <row r="58943" spans="1:2">
      <c r="A58943" s="1">
        <v>3190100525071</v>
      </c>
      <c r="B58943" t="s">
        <v>55725</v>
      </c>
    </row>
    <row r="58944" spans="1:2">
      <c r="A58944" s="1">
        <v>3190100526467</v>
      </c>
      <c r="B58944" t="s">
        <v>55726</v>
      </c>
    </row>
    <row r="58945" spans="1:2">
      <c r="A58945" s="1">
        <v>3190100528706</v>
      </c>
      <c r="B58945" t="s">
        <v>55727</v>
      </c>
    </row>
    <row r="58946" spans="1:2">
      <c r="A58946" s="1">
        <v>3190100529444</v>
      </c>
      <c r="B58946" t="s">
        <v>55728</v>
      </c>
    </row>
    <row r="58947" spans="1:2">
      <c r="A58947" s="1">
        <v>3190100529451</v>
      </c>
      <c r="B58947" t="s">
        <v>55729</v>
      </c>
    </row>
    <row r="58948" spans="1:2">
      <c r="A58948" s="1">
        <v>3190100530501</v>
      </c>
      <c r="B58948" t="s">
        <v>55730</v>
      </c>
    </row>
    <row r="58949" spans="1:2">
      <c r="A58949" s="1">
        <v>3190100530518</v>
      </c>
      <c r="B58949" t="s">
        <v>55731</v>
      </c>
    </row>
    <row r="58950" spans="1:2">
      <c r="A58950" s="1">
        <v>3190100530525</v>
      </c>
      <c r="B58950" t="s">
        <v>55732</v>
      </c>
    </row>
    <row r="58951" spans="1:2">
      <c r="A58951" s="1">
        <v>3190100530662</v>
      </c>
      <c r="B58951" t="s">
        <v>55733</v>
      </c>
    </row>
    <row r="58952" spans="1:2">
      <c r="A58952" s="1">
        <v>3190100530815</v>
      </c>
      <c r="B58952" t="s">
        <v>55734</v>
      </c>
    </row>
    <row r="58953" spans="1:2">
      <c r="A58953" s="1">
        <v>3190100530884</v>
      </c>
      <c r="B58953" t="s">
        <v>55735</v>
      </c>
    </row>
    <row r="58954" spans="1:2">
      <c r="A58954" s="1">
        <v>3190100532000</v>
      </c>
      <c r="B58954" t="s">
        <v>55736</v>
      </c>
    </row>
    <row r="58955" spans="1:2">
      <c r="A58955" s="1">
        <v>3190100532048</v>
      </c>
      <c r="B58955" t="s">
        <v>55737</v>
      </c>
    </row>
    <row r="58956" spans="1:2">
      <c r="A58956" s="1">
        <v>3190100541903</v>
      </c>
      <c r="B58956" t="s">
        <v>55738</v>
      </c>
    </row>
    <row r="58957" spans="1:2">
      <c r="A58957" s="1">
        <v>3190100543129</v>
      </c>
      <c r="B58957" t="s">
        <v>55739</v>
      </c>
    </row>
    <row r="58958" spans="1:2">
      <c r="A58958" s="1">
        <v>3190100543136</v>
      </c>
      <c r="B58958" t="s">
        <v>55740</v>
      </c>
    </row>
    <row r="58959" spans="1:2">
      <c r="A58959" s="1">
        <v>3190100544409</v>
      </c>
      <c r="B58959" t="s">
        <v>55741</v>
      </c>
    </row>
    <row r="58960" spans="1:2">
      <c r="A58960" s="1">
        <v>3190100548308</v>
      </c>
      <c r="B58960" t="s">
        <v>55742</v>
      </c>
    </row>
    <row r="58961" spans="1:2">
      <c r="A58961" s="1">
        <v>3190100549121</v>
      </c>
      <c r="B58961" t="s">
        <v>55743</v>
      </c>
    </row>
    <row r="58962" spans="1:2">
      <c r="A58962" s="1">
        <v>3190100549497</v>
      </c>
      <c r="B58962" t="s">
        <v>55744</v>
      </c>
    </row>
    <row r="58963" spans="1:2">
      <c r="A58963" s="1">
        <v>3190100552787</v>
      </c>
      <c r="B58963" t="s">
        <v>55745</v>
      </c>
    </row>
    <row r="58964" spans="1:2">
      <c r="A58964" s="1">
        <v>3190100553630</v>
      </c>
      <c r="B58964" t="s">
        <v>55746</v>
      </c>
    </row>
    <row r="58965" spans="1:2">
      <c r="A58965" s="1">
        <v>3190100553647</v>
      </c>
      <c r="B58965" t="s">
        <v>55747</v>
      </c>
    </row>
    <row r="58966" spans="1:2">
      <c r="A58966" s="1">
        <v>3190100553654</v>
      </c>
      <c r="B58966" t="s">
        <v>55748</v>
      </c>
    </row>
    <row r="58967" spans="1:2">
      <c r="A58967" s="1">
        <v>3190100553661</v>
      </c>
      <c r="B58967" t="s">
        <v>55749</v>
      </c>
    </row>
    <row r="58968" spans="1:2">
      <c r="A58968" s="1">
        <v>3190100553708</v>
      </c>
      <c r="B58968" t="s">
        <v>55750</v>
      </c>
    </row>
    <row r="58969" spans="1:2">
      <c r="A58969" s="1">
        <v>3190100555634</v>
      </c>
      <c r="B58969" t="s">
        <v>55751</v>
      </c>
    </row>
    <row r="58970" spans="1:2">
      <c r="A58970" s="1">
        <v>3190100555641</v>
      </c>
      <c r="B58970" t="s">
        <v>55752</v>
      </c>
    </row>
    <row r="58971" spans="1:2">
      <c r="A58971" s="1">
        <v>3190100555658</v>
      </c>
      <c r="B58971" t="s">
        <v>55753</v>
      </c>
    </row>
    <row r="58972" spans="1:2">
      <c r="A58972" s="1">
        <v>3190100555665</v>
      </c>
      <c r="B58972" t="s">
        <v>55754</v>
      </c>
    </row>
    <row r="58973" spans="1:2">
      <c r="A58973" s="1">
        <v>3190100555672</v>
      </c>
      <c r="B58973" t="s">
        <v>55755</v>
      </c>
    </row>
    <row r="58974" spans="1:2">
      <c r="A58974" s="1">
        <v>3190100555689</v>
      </c>
      <c r="B58974" t="s">
        <v>55756</v>
      </c>
    </row>
    <row r="58975" spans="1:2">
      <c r="A58975" s="1">
        <v>3190100555702</v>
      </c>
      <c r="B58975" t="s">
        <v>55757</v>
      </c>
    </row>
    <row r="58976" spans="1:2">
      <c r="A58976" s="1">
        <v>3190100556112</v>
      </c>
      <c r="B58976" t="s">
        <v>55758</v>
      </c>
    </row>
    <row r="58977" spans="1:2">
      <c r="A58977" s="1">
        <v>3190100556129</v>
      </c>
      <c r="B58977" t="s">
        <v>55759</v>
      </c>
    </row>
    <row r="58978" spans="1:2">
      <c r="A58978" s="1">
        <v>3190100556136</v>
      </c>
      <c r="B58978" t="s">
        <v>55760</v>
      </c>
    </row>
    <row r="58979" spans="1:2">
      <c r="A58979" s="1">
        <v>3190100556143</v>
      </c>
      <c r="B58979" t="s">
        <v>55761</v>
      </c>
    </row>
    <row r="58980" spans="1:2">
      <c r="A58980" s="1">
        <v>3190100556150</v>
      </c>
      <c r="B58980" t="s">
        <v>55762</v>
      </c>
    </row>
    <row r="58981" spans="1:2">
      <c r="A58981" s="1">
        <v>3190100556167</v>
      </c>
      <c r="B58981" t="s">
        <v>55763</v>
      </c>
    </row>
    <row r="58982" spans="1:2">
      <c r="A58982" s="1">
        <v>3190100557973</v>
      </c>
      <c r="B58982" t="s">
        <v>55764</v>
      </c>
    </row>
    <row r="58983" spans="1:2">
      <c r="A58983" s="1">
        <v>3190100557980</v>
      </c>
      <c r="B58983" t="s">
        <v>55765</v>
      </c>
    </row>
    <row r="58984" spans="1:2">
      <c r="A58984" s="1">
        <v>3190100560560</v>
      </c>
      <c r="B58984" t="s">
        <v>55766</v>
      </c>
    </row>
    <row r="58985" spans="1:2">
      <c r="A58985" s="1">
        <v>3190100564834</v>
      </c>
      <c r="B58985" t="s">
        <v>55767</v>
      </c>
    </row>
    <row r="58986" spans="1:2">
      <c r="A58986" s="1">
        <v>3190100565008</v>
      </c>
      <c r="B58986" t="s">
        <v>55768</v>
      </c>
    </row>
    <row r="58987" spans="1:2">
      <c r="A58987" s="1">
        <v>3190100568290</v>
      </c>
      <c r="B58987" t="s">
        <v>55769</v>
      </c>
    </row>
    <row r="58988" spans="1:2">
      <c r="A58988" s="1">
        <v>3190100568306</v>
      </c>
      <c r="B58988" t="s">
        <v>55770</v>
      </c>
    </row>
    <row r="58989" spans="1:2">
      <c r="A58989" s="1">
        <v>3190100568313</v>
      </c>
      <c r="B58989" t="s">
        <v>55771</v>
      </c>
    </row>
    <row r="58990" spans="1:2">
      <c r="A58990" s="1">
        <v>3190100568320</v>
      </c>
      <c r="B58990" t="s">
        <v>55772</v>
      </c>
    </row>
    <row r="58991" spans="1:2">
      <c r="A58991" s="1">
        <v>3190100568337</v>
      </c>
      <c r="B58991" t="s">
        <v>55773</v>
      </c>
    </row>
    <row r="58992" spans="1:2">
      <c r="A58992" s="1">
        <v>3190100568344</v>
      </c>
      <c r="B58992" t="s">
        <v>55774</v>
      </c>
    </row>
    <row r="58993" spans="1:2">
      <c r="A58993" s="1">
        <v>3190100568351</v>
      </c>
      <c r="B58993" t="s">
        <v>55775</v>
      </c>
    </row>
    <row r="58994" spans="1:2">
      <c r="A58994" s="1">
        <v>3190100568368</v>
      </c>
      <c r="B58994" t="s">
        <v>55776</v>
      </c>
    </row>
    <row r="58995" spans="1:2">
      <c r="A58995" s="1">
        <v>3190100568382</v>
      </c>
      <c r="B58995" t="s">
        <v>55777</v>
      </c>
    </row>
    <row r="58996" spans="1:2">
      <c r="A58996" s="1">
        <v>3190100568399</v>
      </c>
      <c r="B58996" t="s">
        <v>55778</v>
      </c>
    </row>
    <row r="58997" spans="1:2">
      <c r="A58997" s="1">
        <v>3190100568405</v>
      </c>
      <c r="B58997" t="s">
        <v>55779</v>
      </c>
    </row>
    <row r="58998" spans="1:2">
      <c r="A58998" s="1">
        <v>3190100574932</v>
      </c>
      <c r="B58998" t="s">
        <v>55780</v>
      </c>
    </row>
    <row r="58999" spans="1:2">
      <c r="A58999" s="1">
        <v>3190100574949</v>
      </c>
      <c r="B58999" t="s">
        <v>55781</v>
      </c>
    </row>
    <row r="59000" spans="1:2">
      <c r="A59000" s="1">
        <v>3190100578138</v>
      </c>
      <c r="B59000" t="s">
        <v>55782</v>
      </c>
    </row>
    <row r="59001" spans="1:2">
      <c r="A59001" s="1">
        <v>3190100580087</v>
      </c>
      <c r="B59001" t="s">
        <v>55783</v>
      </c>
    </row>
    <row r="59002" spans="1:2">
      <c r="A59002" s="1">
        <v>3190100605926</v>
      </c>
      <c r="B59002" t="s">
        <v>55784</v>
      </c>
    </row>
    <row r="59003" spans="1:2">
      <c r="A59003" s="1">
        <v>3190100605933</v>
      </c>
      <c r="B59003" t="s">
        <v>55785</v>
      </c>
    </row>
    <row r="59004" spans="1:2">
      <c r="A59004" s="1">
        <v>3190100605940</v>
      </c>
      <c r="B59004" t="s">
        <v>55786</v>
      </c>
    </row>
    <row r="59005" spans="1:2">
      <c r="A59005" s="1">
        <v>3190100605957</v>
      </c>
      <c r="B59005" t="s">
        <v>55787</v>
      </c>
    </row>
    <row r="59006" spans="1:2">
      <c r="A59006" s="1">
        <v>3190100605964</v>
      </c>
      <c r="B59006" t="s">
        <v>55788</v>
      </c>
    </row>
    <row r="59007" spans="1:2">
      <c r="A59007" s="1">
        <v>3190100605971</v>
      </c>
      <c r="B59007" t="s">
        <v>55789</v>
      </c>
    </row>
    <row r="59008" spans="1:2">
      <c r="A59008" s="1">
        <v>3190100605988</v>
      </c>
      <c r="B59008" t="s">
        <v>55790</v>
      </c>
    </row>
    <row r="59009" spans="1:2">
      <c r="A59009" s="1">
        <v>3190100646639</v>
      </c>
      <c r="B59009" t="s">
        <v>55791</v>
      </c>
    </row>
    <row r="59010" spans="1:2">
      <c r="A59010" s="1">
        <v>3190100646653</v>
      </c>
      <c r="B59010" t="s">
        <v>55792</v>
      </c>
    </row>
    <row r="59011" spans="1:2">
      <c r="A59011" s="1">
        <v>3190100646660</v>
      </c>
      <c r="B59011" t="s">
        <v>55793</v>
      </c>
    </row>
    <row r="59012" spans="1:2">
      <c r="A59012" s="1">
        <v>3190100646691</v>
      </c>
      <c r="B59012" t="s">
        <v>55794</v>
      </c>
    </row>
    <row r="59013" spans="1:2">
      <c r="A59013" s="1">
        <v>3190100669423</v>
      </c>
      <c r="B59013" t="s">
        <v>55795</v>
      </c>
    </row>
    <row r="59014" spans="1:2">
      <c r="A59014" s="1">
        <v>3190100669447</v>
      </c>
      <c r="B59014" t="s">
        <v>55796</v>
      </c>
    </row>
    <row r="59015" spans="1:2">
      <c r="A59015" s="1">
        <v>3280100205568</v>
      </c>
      <c r="B59015" t="s">
        <v>55797</v>
      </c>
    </row>
    <row r="59016" spans="1:2">
      <c r="A59016" s="1">
        <v>3280100205681</v>
      </c>
      <c r="B59016" t="s">
        <v>55798</v>
      </c>
    </row>
    <row r="59017" spans="1:2">
      <c r="A59017" s="1">
        <v>3280100205698</v>
      </c>
      <c r="B59017" t="s">
        <v>55799</v>
      </c>
    </row>
    <row r="59018" spans="1:2">
      <c r="A59018" s="1">
        <v>3280100205742</v>
      </c>
      <c r="B59018" t="s">
        <v>55800</v>
      </c>
    </row>
    <row r="59019" spans="1:2">
      <c r="A59019" s="1">
        <v>3280100205766</v>
      </c>
      <c r="B59019" t="s">
        <v>55801</v>
      </c>
    </row>
    <row r="59020" spans="1:2">
      <c r="A59020" s="1">
        <v>3280100205780</v>
      </c>
      <c r="B59020" t="s">
        <v>55802</v>
      </c>
    </row>
    <row r="59021" spans="1:2">
      <c r="A59021" s="1">
        <v>3280100205797</v>
      </c>
      <c r="B59021" t="s">
        <v>55803</v>
      </c>
    </row>
    <row r="59022" spans="1:2">
      <c r="A59022" s="1">
        <v>3280100205896</v>
      </c>
      <c r="B59022" t="s">
        <v>55804</v>
      </c>
    </row>
    <row r="59023" spans="1:2">
      <c r="A59023" s="1">
        <v>3280100206398</v>
      </c>
      <c r="B59023" t="s">
        <v>55805</v>
      </c>
    </row>
    <row r="59024" spans="1:2">
      <c r="A59024" s="1">
        <v>3280100206541</v>
      </c>
      <c r="B59024" t="s">
        <v>55806</v>
      </c>
    </row>
    <row r="59025" spans="1:2">
      <c r="A59025" s="1">
        <v>3280100206589</v>
      </c>
      <c r="B59025" t="s">
        <v>55807</v>
      </c>
    </row>
    <row r="59026" spans="1:2">
      <c r="A59026" s="1">
        <v>3280100206596</v>
      </c>
      <c r="B59026" t="s">
        <v>55808</v>
      </c>
    </row>
    <row r="59027" spans="1:2">
      <c r="A59027" s="1">
        <v>3280100206657</v>
      </c>
      <c r="B59027" t="s">
        <v>55809</v>
      </c>
    </row>
    <row r="59028" spans="1:2">
      <c r="A59028" s="1">
        <v>3280100206718</v>
      </c>
      <c r="B59028" t="s">
        <v>55810</v>
      </c>
    </row>
    <row r="59029" spans="1:2">
      <c r="A59029" s="1">
        <v>3280100206725</v>
      </c>
      <c r="B59029" t="s">
        <v>55811</v>
      </c>
    </row>
    <row r="59030" spans="1:2">
      <c r="A59030" s="1">
        <v>3280100206732</v>
      </c>
      <c r="B59030" t="s">
        <v>55812</v>
      </c>
    </row>
    <row r="59031" spans="1:2">
      <c r="A59031" s="1">
        <v>3280100206855</v>
      </c>
      <c r="B59031" t="s">
        <v>55813</v>
      </c>
    </row>
    <row r="59032" spans="1:2">
      <c r="A59032" s="1">
        <v>3280100206862</v>
      </c>
      <c r="B59032" t="s">
        <v>55814</v>
      </c>
    </row>
    <row r="59033" spans="1:2">
      <c r="A59033" s="1">
        <v>3280100206879</v>
      </c>
      <c r="B59033" t="s">
        <v>55815</v>
      </c>
    </row>
    <row r="59034" spans="1:2">
      <c r="A59034" s="1">
        <v>3280100206886</v>
      </c>
      <c r="B59034" t="s">
        <v>55816</v>
      </c>
    </row>
    <row r="59035" spans="1:2">
      <c r="A59035" s="1">
        <v>3280100206893</v>
      </c>
      <c r="B59035" t="s">
        <v>55817</v>
      </c>
    </row>
    <row r="59036" spans="1:2">
      <c r="A59036" s="1">
        <v>3280100206909</v>
      </c>
      <c r="B59036" t="s">
        <v>55818</v>
      </c>
    </row>
    <row r="59037" spans="1:2">
      <c r="A59037" s="1">
        <v>3280100207012</v>
      </c>
      <c r="B59037" t="s">
        <v>55819</v>
      </c>
    </row>
    <row r="59038" spans="1:2">
      <c r="A59038" s="1">
        <v>3280100455376</v>
      </c>
      <c r="B59038" t="s">
        <v>13147</v>
      </c>
    </row>
    <row r="59039" spans="1:2">
      <c r="A59039" s="1">
        <v>3280100455383</v>
      </c>
      <c r="B59039" t="s">
        <v>13198</v>
      </c>
    </row>
    <row r="59040" spans="1:2">
      <c r="A59040" s="1">
        <v>3280100455390</v>
      </c>
      <c r="B59040" t="s">
        <v>13148</v>
      </c>
    </row>
    <row r="59041" spans="1:2">
      <c r="A59041" s="1">
        <v>3280100455406</v>
      </c>
      <c r="B59041" t="s">
        <v>13200</v>
      </c>
    </row>
    <row r="59042" spans="1:2">
      <c r="A59042" s="1">
        <v>3280100455413</v>
      </c>
      <c r="B59042" t="s">
        <v>55820</v>
      </c>
    </row>
    <row r="59043" spans="1:2">
      <c r="A59043" s="1">
        <v>3280100455420</v>
      </c>
      <c r="B59043" t="s">
        <v>55821</v>
      </c>
    </row>
    <row r="59044" spans="1:2">
      <c r="A59044" s="1">
        <v>3280100455444</v>
      </c>
      <c r="B59044" t="s">
        <v>55822</v>
      </c>
    </row>
    <row r="59045" spans="1:2">
      <c r="A59045" s="1">
        <v>3280100455451</v>
      </c>
      <c r="B59045" t="s">
        <v>55823</v>
      </c>
    </row>
    <row r="59046" spans="1:2">
      <c r="A59046" s="1">
        <v>3280100455468</v>
      </c>
      <c r="B59046" t="s">
        <v>13257</v>
      </c>
    </row>
    <row r="59047" spans="1:2">
      <c r="A59047" s="1">
        <v>3280100455475</v>
      </c>
      <c r="B59047" t="s">
        <v>55824</v>
      </c>
    </row>
    <row r="59048" spans="1:2">
      <c r="A59048" s="1">
        <v>3280100455505</v>
      </c>
      <c r="B59048" t="s">
        <v>1507</v>
      </c>
    </row>
    <row r="59049" spans="1:2">
      <c r="A59049" s="1">
        <v>3280100455611</v>
      </c>
      <c r="B59049" t="s">
        <v>1505</v>
      </c>
    </row>
    <row r="59050" spans="1:2">
      <c r="A59050" s="1">
        <v>3280100455628</v>
      </c>
      <c r="B59050" t="s">
        <v>1450</v>
      </c>
    </row>
    <row r="59051" spans="1:2">
      <c r="A59051" s="1">
        <v>3280100455635</v>
      </c>
      <c r="B59051" t="s">
        <v>1451</v>
      </c>
    </row>
    <row r="59052" spans="1:2">
      <c r="A59052" s="1">
        <v>3280100455659</v>
      </c>
      <c r="B59052" t="s">
        <v>9261</v>
      </c>
    </row>
    <row r="59053" spans="1:2">
      <c r="A59053" s="1">
        <v>3280100455666</v>
      </c>
      <c r="B59053" t="s">
        <v>55825</v>
      </c>
    </row>
    <row r="59054" spans="1:2">
      <c r="A59054" s="1">
        <v>3280100455673</v>
      </c>
      <c r="B59054" t="s">
        <v>55826</v>
      </c>
    </row>
    <row r="59055" spans="1:2">
      <c r="A59055" s="1">
        <v>3280100523303</v>
      </c>
      <c r="B59055" t="s">
        <v>55827</v>
      </c>
    </row>
    <row r="59056" spans="1:2">
      <c r="A59056" s="1">
        <v>3290100429048</v>
      </c>
      <c r="B59056" t="s">
        <v>55828</v>
      </c>
    </row>
    <row r="59057" spans="1:2">
      <c r="A59057" s="1">
        <v>3290100429055</v>
      </c>
      <c r="B59057" t="s">
        <v>55829</v>
      </c>
    </row>
    <row r="59058" spans="1:2">
      <c r="A59058" s="1">
        <v>3290100439337</v>
      </c>
      <c r="B59058" t="s">
        <v>55830</v>
      </c>
    </row>
    <row r="59059" spans="1:2">
      <c r="A59059" s="1">
        <v>3290100439344</v>
      </c>
      <c r="B59059" t="s">
        <v>55831</v>
      </c>
    </row>
    <row r="59060" spans="1:2">
      <c r="A59060" s="1">
        <v>3290100448926</v>
      </c>
      <c r="B59060" t="s">
        <v>55832</v>
      </c>
    </row>
    <row r="59061" spans="1:2">
      <c r="A59061" s="1">
        <v>3290100478961</v>
      </c>
      <c r="B59061" t="s">
        <v>55833</v>
      </c>
    </row>
    <row r="59062" spans="1:2">
      <c r="A59062" s="1">
        <v>3290100514324</v>
      </c>
      <c r="B59062" t="s">
        <v>55834</v>
      </c>
    </row>
    <row r="59063" spans="1:2">
      <c r="A59063" s="1">
        <v>3290100561779</v>
      </c>
      <c r="B59063" t="s">
        <v>55835</v>
      </c>
    </row>
    <row r="59064" spans="1:2">
      <c r="A59064" s="1">
        <v>3380100203981</v>
      </c>
      <c r="B59064" t="s">
        <v>54832</v>
      </c>
    </row>
    <row r="59065" spans="1:2">
      <c r="A59065" s="1">
        <v>3380100204001</v>
      </c>
      <c r="B59065" t="s">
        <v>54833</v>
      </c>
    </row>
    <row r="59066" spans="1:2">
      <c r="A59066" s="1">
        <v>3380100204025</v>
      </c>
      <c r="B59066" t="s">
        <v>54834</v>
      </c>
    </row>
    <row r="59067" spans="1:2">
      <c r="A59067" s="1">
        <v>3380100204957</v>
      </c>
      <c r="B59067" t="s">
        <v>54845</v>
      </c>
    </row>
    <row r="59068" spans="1:2">
      <c r="A59068" s="1">
        <v>3380100204988</v>
      </c>
      <c r="B59068" t="s">
        <v>54846</v>
      </c>
    </row>
    <row r="59069" spans="1:2">
      <c r="A59069" s="1">
        <v>3380100205015</v>
      </c>
      <c r="B59069" t="s">
        <v>54847</v>
      </c>
    </row>
    <row r="59070" spans="1:2">
      <c r="A59070" s="1">
        <v>3380100424560</v>
      </c>
      <c r="B59070" t="s">
        <v>55836</v>
      </c>
    </row>
    <row r="59071" spans="1:2">
      <c r="A59071" s="1">
        <v>3380100424577</v>
      </c>
      <c r="B59071" t="s">
        <v>55837</v>
      </c>
    </row>
    <row r="59072" spans="1:2">
      <c r="A59072" s="1">
        <v>3380100424584</v>
      </c>
      <c r="B59072" t="s">
        <v>55838</v>
      </c>
    </row>
    <row r="59073" spans="1:2">
      <c r="A59073" s="1">
        <v>3380100424591</v>
      </c>
      <c r="B59073" t="s">
        <v>55839</v>
      </c>
    </row>
    <row r="59074" spans="1:2">
      <c r="A59074" s="1">
        <v>3390100223667</v>
      </c>
      <c r="B59074" t="s">
        <v>55840</v>
      </c>
    </row>
    <row r="59075" spans="1:2">
      <c r="A59075" s="1">
        <v>3390100425535</v>
      </c>
      <c r="B59075" t="s">
        <v>55841</v>
      </c>
    </row>
    <row r="59076" spans="1:2">
      <c r="A59076" s="1">
        <v>3390100428109</v>
      </c>
      <c r="B59076" t="s">
        <v>55842</v>
      </c>
    </row>
    <row r="59077" spans="1:2">
      <c r="A59077" s="1">
        <v>3390100429410</v>
      </c>
      <c r="B59077" t="s">
        <v>55843</v>
      </c>
    </row>
    <row r="59078" spans="1:2">
      <c r="A59078" s="1">
        <v>3390100429427</v>
      </c>
      <c r="B59078" t="s">
        <v>55716</v>
      </c>
    </row>
    <row r="59079" spans="1:2">
      <c r="A59079" s="1">
        <v>3390100433226</v>
      </c>
      <c r="B59079" t="s">
        <v>55844</v>
      </c>
    </row>
    <row r="59080" spans="1:2">
      <c r="A59080" s="1">
        <v>3390100438719</v>
      </c>
      <c r="B59080" t="s">
        <v>55845</v>
      </c>
    </row>
    <row r="59081" spans="1:2">
      <c r="A59081" s="1">
        <v>3390100438818</v>
      </c>
      <c r="B59081" t="s">
        <v>55845</v>
      </c>
    </row>
    <row r="59082" spans="1:2">
      <c r="A59082" s="1">
        <v>3390100454221</v>
      </c>
      <c r="B59082" t="s">
        <v>10181</v>
      </c>
    </row>
    <row r="59083" spans="1:2">
      <c r="A59083" s="1">
        <v>3390100511528</v>
      </c>
      <c r="B59083" t="s">
        <v>55846</v>
      </c>
    </row>
    <row r="59084" spans="1:2">
      <c r="A59084" s="1">
        <v>3390100563312</v>
      </c>
      <c r="B59084" t="s">
        <v>55847</v>
      </c>
    </row>
    <row r="59085" spans="1:2">
      <c r="A59085" s="1">
        <v>3480100582168</v>
      </c>
      <c r="B59085" t="s">
        <v>55848</v>
      </c>
    </row>
    <row r="59086" spans="1:2">
      <c r="A59086" s="1">
        <v>3480100582397</v>
      </c>
      <c r="B59086" t="s">
        <v>55849</v>
      </c>
    </row>
    <row r="59087" spans="1:2">
      <c r="A59087" s="1">
        <v>3480100582472</v>
      </c>
      <c r="B59087" t="s">
        <v>55850</v>
      </c>
    </row>
    <row r="59088" spans="1:2">
      <c r="A59088" s="1">
        <v>3480100582663</v>
      </c>
      <c r="B59088" t="s">
        <v>55851</v>
      </c>
    </row>
    <row r="59089" spans="1:2">
      <c r="A59089" s="1">
        <v>3480100582687</v>
      </c>
      <c r="B59089" t="s">
        <v>55852</v>
      </c>
    </row>
    <row r="59090" spans="1:2">
      <c r="A59090" s="1">
        <v>3480100582748</v>
      </c>
      <c r="B59090" t="s">
        <v>55853</v>
      </c>
    </row>
    <row r="59091" spans="1:2">
      <c r="A59091" s="1">
        <v>3480100582762</v>
      </c>
      <c r="B59091" t="s">
        <v>55854</v>
      </c>
    </row>
    <row r="59092" spans="1:2">
      <c r="A59092" s="1">
        <v>3480100582922</v>
      </c>
      <c r="B59092" t="s">
        <v>55855</v>
      </c>
    </row>
    <row r="59093" spans="1:2">
      <c r="A59093" s="1">
        <v>3480100582991</v>
      </c>
      <c r="B59093" t="s">
        <v>55856</v>
      </c>
    </row>
    <row r="59094" spans="1:2">
      <c r="A59094" s="1">
        <v>3480100583035</v>
      </c>
      <c r="B59094" t="s">
        <v>55857</v>
      </c>
    </row>
    <row r="59095" spans="1:2">
      <c r="A59095" s="1">
        <v>3480100583059</v>
      </c>
      <c r="B59095" t="s">
        <v>55858</v>
      </c>
    </row>
    <row r="59096" spans="1:2">
      <c r="A59096" s="1">
        <v>3480100583066</v>
      </c>
      <c r="B59096" t="s">
        <v>55859</v>
      </c>
    </row>
    <row r="59097" spans="1:2">
      <c r="A59097" s="1">
        <v>3480100583561</v>
      </c>
      <c r="B59097" t="s">
        <v>55860</v>
      </c>
    </row>
    <row r="59098" spans="1:2">
      <c r="A59098" s="1">
        <v>3480100584193</v>
      </c>
      <c r="B59098" t="s">
        <v>55861</v>
      </c>
    </row>
    <row r="59099" spans="1:2">
      <c r="A59099" s="1">
        <v>3480100584537</v>
      </c>
      <c r="B59099" t="s">
        <v>55862</v>
      </c>
    </row>
    <row r="59100" spans="1:2">
      <c r="A59100" s="1">
        <v>3480100584674</v>
      </c>
      <c r="B59100" t="s">
        <v>55863</v>
      </c>
    </row>
    <row r="59101" spans="1:2">
      <c r="A59101" s="1">
        <v>3480100584797</v>
      </c>
      <c r="B59101" t="s">
        <v>55864</v>
      </c>
    </row>
    <row r="59102" spans="1:2">
      <c r="A59102" s="1">
        <v>3480100584841</v>
      </c>
      <c r="B59102" t="s">
        <v>55865</v>
      </c>
    </row>
    <row r="59103" spans="1:2">
      <c r="A59103" s="1">
        <v>3480100592303</v>
      </c>
      <c r="B59103" t="s">
        <v>55866</v>
      </c>
    </row>
    <row r="59104" spans="1:2">
      <c r="A59104" s="1">
        <v>3480100592389</v>
      </c>
      <c r="B59104" t="s">
        <v>55867</v>
      </c>
    </row>
    <row r="59105" spans="1:2">
      <c r="A59105" s="1">
        <v>3480100592501</v>
      </c>
      <c r="B59105" t="s">
        <v>55868</v>
      </c>
    </row>
    <row r="59106" spans="1:2">
      <c r="A59106" s="1">
        <v>3480100592525</v>
      </c>
      <c r="B59106" t="s">
        <v>55869</v>
      </c>
    </row>
    <row r="59107" spans="1:2">
      <c r="A59107" s="1">
        <v>3480100592549</v>
      </c>
      <c r="B59107" t="s">
        <v>55870</v>
      </c>
    </row>
    <row r="59108" spans="1:2">
      <c r="A59108" s="1">
        <v>3480100592556</v>
      </c>
      <c r="B59108" t="s">
        <v>55871</v>
      </c>
    </row>
    <row r="59109" spans="1:2">
      <c r="A59109" s="1">
        <v>3480100592563</v>
      </c>
      <c r="B59109" t="s">
        <v>55872</v>
      </c>
    </row>
    <row r="59110" spans="1:2">
      <c r="A59110" s="1">
        <v>3480100592570</v>
      </c>
      <c r="B59110" t="s">
        <v>55873</v>
      </c>
    </row>
    <row r="59111" spans="1:2">
      <c r="A59111" s="1">
        <v>3480100592587</v>
      </c>
      <c r="B59111" t="s">
        <v>55874</v>
      </c>
    </row>
    <row r="59112" spans="1:2">
      <c r="A59112" s="1">
        <v>3480100592594</v>
      </c>
      <c r="B59112" t="s">
        <v>55875</v>
      </c>
    </row>
    <row r="59113" spans="1:2">
      <c r="A59113" s="1">
        <v>3480100592624</v>
      </c>
      <c r="B59113" t="s">
        <v>55876</v>
      </c>
    </row>
    <row r="59114" spans="1:2">
      <c r="A59114" s="1">
        <v>3480100592648</v>
      </c>
      <c r="B59114" t="s">
        <v>55877</v>
      </c>
    </row>
    <row r="59115" spans="1:2">
      <c r="A59115" s="1">
        <v>3480100592662</v>
      </c>
      <c r="B59115" t="s">
        <v>55878</v>
      </c>
    </row>
    <row r="59116" spans="1:2">
      <c r="A59116" s="1">
        <v>3480100592679</v>
      </c>
      <c r="B59116" t="s">
        <v>55879</v>
      </c>
    </row>
    <row r="59117" spans="1:2">
      <c r="A59117" s="1">
        <v>3480100592686</v>
      </c>
      <c r="B59117" t="s">
        <v>55880</v>
      </c>
    </row>
    <row r="59118" spans="1:2">
      <c r="A59118" s="1">
        <v>3480100592952</v>
      </c>
      <c r="B59118" t="s">
        <v>55881</v>
      </c>
    </row>
    <row r="59119" spans="1:2">
      <c r="A59119" s="1">
        <v>3480100593515</v>
      </c>
      <c r="B59119" t="s">
        <v>55882</v>
      </c>
    </row>
    <row r="59120" spans="1:2">
      <c r="A59120" s="1">
        <v>3480100593522</v>
      </c>
      <c r="B59120" t="s">
        <v>55883</v>
      </c>
    </row>
    <row r="59121" spans="1:2">
      <c r="A59121" s="1">
        <v>3480100593539</v>
      </c>
      <c r="B59121" t="s">
        <v>55884</v>
      </c>
    </row>
    <row r="59122" spans="1:2">
      <c r="A59122" s="1">
        <v>3480100593546</v>
      </c>
      <c r="B59122" t="s">
        <v>55885</v>
      </c>
    </row>
    <row r="59123" spans="1:2">
      <c r="A59123" s="1">
        <v>3480100593553</v>
      </c>
      <c r="B59123" t="s">
        <v>55886</v>
      </c>
    </row>
    <row r="59124" spans="1:2">
      <c r="A59124" s="1">
        <v>3480100593560</v>
      </c>
      <c r="B59124" t="s">
        <v>55887</v>
      </c>
    </row>
    <row r="59125" spans="1:2">
      <c r="A59125" s="1">
        <v>3480100597643</v>
      </c>
      <c r="B59125" t="s">
        <v>55888</v>
      </c>
    </row>
    <row r="59126" spans="1:2">
      <c r="A59126" s="1">
        <v>3480100597650</v>
      </c>
      <c r="B59126" t="s">
        <v>55889</v>
      </c>
    </row>
    <row r="59127" spans="1:2">
      <c r="A59127" s="1">
        <v>3480100597667</v>
      </c>
      <c r="B59127" t="s">
        <v>55890</v>
      </c>
    </row>
    <row r="59128" spans="1:2">
      <c r="A59128" s="1">
        <v>3480100597674</v>
      </c>
      <c r="B59128" t="s">
        <v>55891</v>
      </c>
    </row>
    <row r="59129" spans="1:2">
      <c r="A59129" s="1">
        <v>3480100597681</v>
      </c>
      <c r="B59129" t="s">
        <v>55892</v>
      </c>
    </row>
    <row r="59130" spans="1:2">
      <c r="A59130" s="1">
        <v>3480100597698</v>
      </c>
      <c r="B59130" t="s">
        <v>55893</v>
      </c>
    </row>
    <row r="59131" spans="1:2">
      <c r="A59131" s="1">
        <v>3480100597704</v>
      </c>
      <c r="B59131" t="s">
        <v>55894</v>
      </c>
    </row>
    <row r="59132" spans="1:2">
      <c r="A59132" s="1">
        <v>3480100597728</v>
      </c>
      <c r="B59132" t="s">
        <v>55895</v>
      </c>
    </row>
    <row r="59133" spans="1:2">
      <c r="A59133" s="1">
        <v>3480100597735</v>
      </c>
      <c r="B59133" t="s">
        <v>55896</v>
      </c>
    </row>
    <row r="59134" spans="1:2">
      <c r="A59134" s="1">
        <v>3480100597742</v>
      </c>
      <c r="B59134" t="s">
        <v>55897</v>
      </c>
    </row>
    <row r="59135" spans="1:2">
      <c r="A59135" s="1">
        <v>3480100598626</v>
      </c>
      <c r="B59135" t="s">
        <v>55898</v>
      </c>
    </row>
    <row r="59136" spans="1:2">
      <c r="A59136" s="1">
        <v>3480100599074</v>
      </c>
      <c r="B59136" t="s">
        <v>55899</v>
      </c>
    </row>
    <row r="59137" spans="1:2">
      <c r="A59137" s="1">
        <v>3480100599487</v>
      </c>
      <c r="B59137" t="s">
        <v>55900</v>
      </c>
    </row>
    <row r="59138" spans="1:2">
      <c r="A59138" s="1">
        <v>3480100602507</v>
      </c>
      <c r="B59138" t="s">
        <v>55901</v>
      </c>
    </row>
    <row r="59139" spans="1:2">
      <c r="A59139" s="1">
        <v>3480100602637</v>
      </c>
      <c r="B59139" t="s">
        <v>55902</v>
      </c>
    </row>
    <row r="59140" spans="1:2">
      <c r="A59140" s="1">
        <v>3480100602644</v>
      </c>
      <c r="B59140" t="s">
        <v>55903</v>
      </c>
    </row>
    <row r="59141" spans="1:2">
      <c r="A59141" s="1">
        <v>3480100602651</v>
      </c>
      <c r="B59141" t="s">
        <v>55904</v>
      </c>
    </row>
    <row r="59142" spans="1:2">
      <c r="A59142" s="1">
        <v>3480100603191</v>
      </c>
      <c r="B59142" t="s">
        <v>55905</v>
      </c>
    </row>
    <row r="59143" spans="1:2">
      <c r="A59143" s="1">
        <v>3480100603238</v>
      </c>
      <c r="B59143" t="s">
        <v>55906</v>
      </c>
    </row>
    <row r="59144" spans="1:2">
      <c r="A59144" s="1">
        <v>3480100603276</v>
      </c>
      <c r="B59144" t="s">
        <v>55907</v>
      </c>
    </row>
    <row r="59145" spans="1:2">
      <c r="A59145" s="1">
        <v>3480100604006</v>
      </c>
      <c r="B59145" t="s">
        <v>55908</v>
      </c>
    </row>
    <row r="59146" spans="1:2">
      <c r="A59146" s="1">
        <v>3480100604020</v>
      </c>
      <c r="B59146" t="s">
        <v>55909</v>
      </c>
    </row>
    <row r="59147" spans="1:2">
      <c r="A59147" s="1">
        <v>3480100604037</v>
      </c>
      <c r="B59147" t="s">
        <v>55910</v>
      </c>
    </row>
    <row r="59148" spans="1:2">
      <c r="A59148" s="1">
        <v>3480100604044</v>
      </c>
      <c r="B59148" t="s">
        <v>55911</v>
      </c>
    </row>
    <row r="59149" spans="1:2">
      <c r="A59149" s="1">
        <v>3480100606055</v>
      </c>
      <c r="B59149" t="s">
        <v>55912</v>
      </c>
    </row>
    <row r="59150" spans="1:2">
      <c r="A59150" s="1">
        <v>3480100606062</v>
      </c>
      <c r="B59150" t="s">
        <v>55913</v>
      </c>
    </row>
    <row r="59151" spans="1:2">
      <c r="A59151" s="1">
        <v>3480100607182</v>
      </c>
      <c r="B59151" t="s">
        <v>55914</v>
      </c>
    </row>
    <row r="59152" spans="1:2">
      <c r="A59152" s="1">
        <v>3480100607199</v>
      </c>
      <c r="B59152" t="s">
        <v>55915</v>
      </c>
    </row>
    <row r="59153" spans="1:2">
      <c r="A59153" s="1">
        <v>3480100607205</v>
      </c>
      <c r="B59153" t="s">
        <v>55916</v>
      </c>
    </row>
    <row r="59154" spans="1:2">
      <c r="A59154" s="1">
        <v>3480100607694</v>
      </c>
      <c r="B59154" t="s">
        <v>55917</v>
      </c>
    </row>
    <row r="59155" spans="1:2">
      <c r="A59155" s="1">
        <v>3480100607700</v>
      </c>
      <c r="B59155" t="s">
        <v>55918</v>
      </c>
    </row>
    <row r="59156" spans="1:2">
      <c r="A59156" s="1">
        <v>3480100607717</v>
      </c>
      <c r="B59156" t="s">
        <v>55919</v>
      </c>
    </row>
    <row r="59157" spans="1:2">
      <c r="A59157" s="1">
        <v>3480100607762</v>
      </c>
      <c r="B59157" t="s">
        <v>55920</v>
      </c>
    </row>
    <row r="59158" spans="1:2">
      <c r="A59158" s="1">
        <v>3480100607779</v>
      </c>
      <c r="B59158" t="s">
        <v>55921</v>
      </c>
    </row>
    <row r="59159" spans="1:2">
      <c r="A59159" s="1">
        <v>3480100610182</v>
      </c>
      <c r="B59159" t="s">
        <v>55922</v>
      </c>
    </row>
    <row r="59160" spans="1:2">
      <c r="A59160" s="1">
        <v>3480100611530</v>
      </c>
      <c r="B59160" t="s">
        <v>55923</v>
      </c>
    </row>
    <row r="59161" spans="1:2">
      <c r="A59161" s="1">
        <v>3480100611554</v>
      </c>
      <c r="B59161" t="s">
        <v>55924</v>
      </c>
    </row>
    <row r="59162" spans="1:2">
      <c r="A59162" s="1">
        <v>3480100611882</v>
      </c>
      <c r="B59162" t="s">
        <v>55925</v>
      </c>
    </row>
    <row r="59163" spans="1:2">
      <c r="A59163" s="1">
        <v>3480100611899</v>
      </c>
      <c r="B59163" t="s">
        <v>55926</v>
      </c>
    </row>
    <row r="59164" spans="1:2">
      <c r="A59164" s="1">
        <v>3480100611905</v>
      </c>
      <c r="B59164" t="s">
        <v>55927</v>
      </c>
    </row>
    <row r="59165" spans="1:2">
      <c r="A59165" s="1">
        <v>3480100613008</v>
      </c>
      <c r="B59165" t="s">
        <v>55928</v>
      </c>
    </row>
    <row r="59166" spans="1:2">
      <c r="A59166" s="1">
        <v>3480100614210</v>
      </c>
      <c r="B59166" t="s">
        <v>55929</v>
      </c>
    </row>
    <row r="59167" spans="1:2">
      <c r="A59167" s="1">
        <v>3480100614654</v>
      </c>
      <c r="B59167" t="s">
        <v>55930</v>
      </c>
    </row>
    <row r="59168" spans="1:2">
      <c r="A59168" s="1">
        <v>3480100616146</v>
      </c>
      <c r="B59168" t="s">
        <v>55931</v>
      </c>
    </row>
    <row r="59169" spans="1:2">
      <c r="A59169" s="1">
        <v>3480100616375</v>
      </c>
      <c r="B59169" t="s">
        <v>55932</v>
      </c>
    </row>
    <row r="59170" spans="1:2">
      <c r="A59170" s="1">
        <v>3480100618218</v>
      </c>
      <c r="B59170" t="s">
        <v>55933</v>
      </c>
    </row>
    <row r="59171" spans="1:2">
      <c r="A59171" s="1">
        <v>3480100618225</v>
      </c>
      <c r="B59171" t="s">
        <v>55934</v>
      </c>
    </row>
    <row r="59172" spans="1:2">
      <c r="A59172" s="1">
        <v>3480100618232</v>
      </c>
      <c r="B59172" t="s">
        <v>55935</v>
      </c>
    </row>
    <row r="59173" spans="1:2">
      <c r="A59173" s="1">
        <v>3480100619529</v>
      </c>
      <c r="B59173" t="s">
        <v>55936</v>
      </c>
    </row>
    <row r="59174" spans="1:2">
      <c r="A59174" s="1">
        <v>3480100620990</v>
      </c>
      <c r="B59174" t="s">
        <v>55937</v>
      </c>
    </row>
    <row r="59175" spans="1:2">
      <c r="A59175" s="1">
        <v>3480100621072</v>
      </c>
      <c r="B59175" t="s">
        <v>55938</v>
      </c>
    </row>
    <row r="59176" spans="1:2">
      <c r="A59176" s="1">
        <v>3480100622697</v>
      </c>
      <c r="B59176" t="s">
        <v>55939</v>
      </c>
    </row>
    <row r="59177" spans="1:2">
      <c r="A59177" s="1">
        <v>3480100627074</v>
      </c>
      <c r="B59177" t="s">
        <v>55940</v>
      </c>
    </row>
    <row r="59178" spans="1:2">
      <c r="A59178" s="1">
        <v>3480100627098</v>
      </c>
      <c r="B59178" t="s">
        <v>55941</v>
      </c>
    </row>
    <row r="59179" spans="1:2">
      <c r="A59179" s="1">
        <v>3480100630210</v>
      </c>
      <c r="B59179" t="s">
        <v>55942</v>
      </c>
    </row>
    <row r="59180" spans="1:2">
      <c r="A59180" s="1">
        <v>3480100630227</v>
      </c>
      <c r="B59180" t="s">
        <v>55943</v>
      </c>
    </row>
    <row r="59181" spans="1:2">
      <c r="A59181" s="1">
        <v>3480100630234</v>
      </c>
      <c r="B59181" t="s">
        <v>55944</v>
      </c>
    </row>
    <row r="59182" spans="1:2">
      <c r="A59182" s="1">
        <v>3480100630241</v>
      </c>
      <c r="B59182" t="s">
        <v>55945</v>
      </c>
    </row>
    <row r="59183" spans="1:2">
      <c r="A59183" s="1">
        <v>3480100633501</v>
      </c>
      <c r="B59183" t="s">
        <v>55946</v>
      </c>
    </row>
    <row r="59184" spans="1:2">
      <c r="A59184" s="1">
        <v>3480100633518</v>
      </c>
      <c r="B59184" t="s">
        <v>55947</v>
      </c>
    </row>
    <row r="59185" spans="1:2">
      <c r="A59185" s="1">
        <v>3480100633525</v>
      </c>
      <c r="B59185" t="s">
        <v>55948</v>
      </c>
    </row>
    <row r="59186" spans="1:2">
      <c r="A59186" s="1">
        <v>3480100635161</v>
      </c>
      <c r="B59186" t="s">
        <v>55949</v>
      </c>
    </row>
    <row r="59187" spans="1:2">
      <c r="A59187" s="1">
        <v>3480100635178</v>
      </c>
      <c r="B59187" t="s">
        <v>55950</v>
      </c>
    </row>
    <row r="59188" spans="1:2">
      <c r="A59188" s="1">
        <v>3480100635604</v>
      </c>
      <c r="B59188" t="s">
        <v>55951</v>
      </c>
    </row>
    <row r="59189" spans="1:2">
      <c r="A59189" s="1">
        <v>3480100644200</v>
      </c>
      <c r="B59189" t="s">
        <v>55952</v>
      </c>
    </row>
    <row r="59190" spans="1:2">
      <c r="A59190" s="1">
        <v>3480100644217</v>
      </c>
      <c r="B59190" t="s">
        <v>55953</v>
      </c>
    </row>
    <row r="59191" spans="1:2">
      <c r="A59191" s="1">
        <v>3480100644224</v>
      </c>
      <c r="B59191" t="s">
        <v>55954</v>
      </c>
    </row>
    <row r="59192" spans="1:2">
      <c r="A59192" s="1">
        <v>3480100644231</v>
      </c>
      <c r="B59192" t="s">
        <v>55955</v>
      </c>
    </row>
    <row r="59193" spans="1:2">
      <c r="A59193" s="1">
        <v>3480100644248</v>
      </c>
      <c r="B59193" t="s">
        <v>55956</v>
      </c>
    </row>
    <row r="59194" spans="1:2">
      <c r="A59194" s="1">
        <v>3480100644255</v>
      </c>
      <c r="B59194" t="s">
        <v>55957</v>
      </c>
    </row>
    <row r="59195" spans="1:2">
      <c r="A59195" s="1">
        <v>3480100644262</v>
      </c>
      <c r="B59195" t="s">
        <v>55958</v>
      </c>
    </row>
    <row r="59196" spans="1:2">
      <c r="A59196" s="1">
        <v>3480100644279</v>
      </c>
      <c r="B59196" t="s">
        <v>55959</v>
      </c>
    </row>
    <row r="59197" spans="1:2">
      <c r="A59197" s="1">
        <v>3480100649991</v>
      </c>
      <c r="B59197" t="s">
        <v>55960</v>
      </c>
    </row>
    <row r="59198" spans="1:2">
      <c r="A59198" s="1">
        <v>3480100650010</v>
      </c>
      <c r="B59198" t="s">
        <v>55961</v>
      </c>
    </row>
    <row r="59199" spans="1:2">
      <c r="A59199" s="1">
        <v>3480100656876</v>
      </c>
      <c r="B59199" t="s">
        <v>55962</v>
      </c>
    </row>
    <row r="59200" spans="1:2">
      <c r="A59200" s="1">
        <v>3480100656883</v>
      </c>
      <c r="B59200" t="s">
        <v>55963</v>
      </c>
    </row>
    <row r="59201" spans="1:2">
      <c r="A59201" s="1">
        <v>3480100657972</v>
      </c>
      <c r="B59201" t="s">
        <v>55964</v>
      </c>
    </row>
    <row r="59202" spans="1:2">
      <c r="A59202" s="1">
        <v>3480100658085</v>
      </c>
      <c r="B59202" t="s">
        <v>55965</v>
      </c>
    </row>
    <row r="59203" spans="1:2">
      <c r="A59203" s="1">
        <v>3480100660927</v>
      </c>
      <c r="B59203" t="s">
        <v>55966</v>
      </c>
    </row>
    <row r="59204" spans="1:2">
      <c r="A59204" s="1">
        <v>3480100665588</v>
      </c>
      <c r="B59204" t="s">
        <v>55967</v>
      </c>
    </row>
    <row r="59205" spans="1:2">
      <c r="A59205" s="1">
        <v>3480100665595</v>
      </c>
      <c r="B59205" t="s">
        <v>55968</v>
      </c>
    </row>
    <row r="59206" spans="1:2">
      <c r="A59206" s="1">
        <v>3480100669456</v>
      </c>
      <c r="B59206" t="s">
        <v>55969</v>
      </c>
    </row>
    <row r="59207" spans="1:2">
      <c r="A59207" s="1">
        <v>3480100669463</v>
      </c>
      <c r="B59207" t="s">
        <v>55970</v>
      </c>
    </row>
    <row r="59208" spans="1:2">
      <c r="A59208" s="1">
        <v>3480100671879</v>
      </c>
      <c r="B59208" t="s">
        <v>55971</v>
      </c>
    </row>
    <row r="59209" spans="1:2">
      <c r="A59209" s="1">
        <v>3480100675082</v>
      </c>
      <c r="B59209" t="s">
        <v>55972</v>
      </c>
    </row>
    <row r="59210" spans="1:2">
      <c r="A59210" s="1">
        <v>3480100675631</v>
      </c>
      <c r="B59210" t="s">
        <v>55973</v>
      </c>
    </row>
    <row r="59211" spans="1:2">
      <c r="A59211" s="1">
        <v>3480100675648</v>
      </c>
      <c r="B59211" t="s">
        <v>55974</v>
      </c>
    </row>
    <row r="59212" spans="1:2">
      <c r="A59212" s="1">
        <v>3480100675655</v>
      </c>
      <c r="B59212" t="s">
        <v>55975</v>
      </c>
    </row>
    <row r="59213" spans="1:2">
      <c r="A59213" s="1">
        <v>3480100675662</v>
      </c>
      <c r="B59213" t="s">
        <v>55976</v>
      </c>
    </row>
    <row r="59214" spans="1:2">
      <c r="A59214" s="1">
        <v>3480100675679</v>
      </c>
      <c r="B59214" t="s">
        <v>55977</v>
      </c>
    </row>
    <row r="59215" spans="1:2">
      <c r="A59215" s="1">
        <v>3480100675686</v>
      </c>
      <c r="B59215" t="s">
        <v>55978</v>
      </c>
    </row>
    <row r="59216" spans="1:2">
      <c r="A59216" s="1">
        <v>3480100675693</v>
      </c>
      <c r="B59216" t="s">
        <v>55979</v>
      </c>
    </row>
    <row r="59217" spans="1:2">
      <c r="A59217" s="1">
        <v>3480100675709</v>
      </c>
      <c r="B59217" t="s">
        <v>55980</v>
      </c>
    </row>
    <row r="59218" spans="1:2">
      <c r="A59218" s="1">
        <v>3480100675716</v>
      </c>
      <c r="B59218" t="s">
        <v>55981</v>
      </c>
    </row>
    <row r="59219" spans="1:2">
      <c r="A59219" s="1">
        <v>3480100675723</v>
      </c>
      <c r="B59219" t="s">
        <v>55982</v>
      </c>
    </row>
    <row r="59220" spans="1:2">
      <c r="A59220" s="1">
        <v>3480100675730</v>
      </c>
      <c r="B59220" t="s">
        <v>55983</v>
      </c>
    </row>
    <row r="59221" spans="1:2">
      <c r="A59221" s="1">
        <v>3480100675747</v>
      </c>
      <c r="B59221" t="s">
        <v>55920</v>
      </c>
    </row>
    <row r="59222" spans="1:2">
      <c r="A59222" s="1">
        <v>3480100675754</v>
      </c>
      <c r="B59222" t="s">
        <v>55984</v>
      </c>
    </row>
    <row r="59223" spans="1:2">
      <c r="A59223" s="1">
        <v>3480100675761</v>
      </c>
      <c r="B59223" t="s">
        <v>55985</v>
      </c>
    </row>
    <row r="59224" spans="1:2">
      <c r="A59224" s="1">
        <v>3480100675778</v>
      </c>
      <c r="B59224" t="s">
        <v>55986</v>
      </c>
    </row>
    <row r="59225" spans="1:2">
      <c r="A59225" s="1">
        <v>3480100675785</v>
      </c>
      <c r="B59225" t="s">
        <v>55987</v>
      </c>
    </row>
    <row r="59226" spans="1:2">
      <c r="A59226" s="1">
        <v>3480100675792</v>
      </c>
      <c r="B59226" t="s">
        <v>55988</v>
      </c>
    </row>
    <row r="59227" spans="1:2">
      <c r="A59227" s="1">
        <v>3480100676935</v>
      </c>
      <c r="B59227" t="s">
        <v>55989</v>
      </c>
    </row>
    <row r="59228" spans="1:2">
      <c r="A59228" s="1">
        <v>3480100676942</v>
      </c>
      <c r="B59228" t="s">
        <v>55990</v>
      </c>
    </row>
    <row r="59229" spans="1:2">
      <c r="A59229" s="1">
        <v>3480100688693</v>
      </c>
      <c r="B59229" t="s">
        <v>55991</v>
      </c>
    </row>
    <row r="59230" spans="1:2">
      <c r="A59230" s="1">
        <v>3480100691143</v>
      </c>
      <c r="B59230" t="s">
        <v>55992</v>
      </c>
    </row>
    <row r="59231" spans="1:2">
      <c r="A59231" s="1">
        <v>3480100696537</v>
      </c>
      <c r="B59231" t="s">
        <v>55993</v>
      </c>
    </row>
    <row r="59232" spans="1:2">
      <c r="A59232" s="1">
        <v>3480100696575</v>
      </c>
      <c r="B59232" t="s">
        <v>55994</v>
      </c>
    </row>
    <row r="59233" spans="1:2">
      <c r="A59233" s="1">
        <v>3480100697428</v>
      </c>
      <c r="B59233" t="s">
        <v>55995</v>
      </c>
    </row>
    <row r="59234" spans="1:2">
      <c r="A59234" s="1">
        <v>3480100706656</v>
      </c>
      <c r="B59234" t="s">
        <v>55996</v>
      </c>
    </row>
    <row r="59235" spans="1:2">
      <c r="A59235" s="1">
        <v>3480100710073</v>
      </c>
      <c r="B59235" t="s">
        <v>55997</v>
      </c>
    </row>
    <row r="59236" spans="1:2">
      <c r="A59236" s="1">
        <v>3480100710080</v>
      </c>
      <c r="B59236" t="s">
        <v>55998</v>
      </c>
    </row>
    <row r="59237" spans="1:2">
      <c r="A59237" s="1">
        <v>3480100719892</v>
      </c>
      <c r="B59237" t="s">
        <v>55999</v>
      </c>
    </row>
    <row r="59238" spans="1:2">
      <c r="A59238" s="1">
        <v>3490100581788</v>
      </c>
      <c r="B59238" t="s">
        <v>56000</v>
      </c>
    </row>
    <row r="59239" spans="1:2">
      <c r="A59239" s="1">
        <v>3490100581795</v>
      </c>
      <c r="B59239" t="s">
        <v>56001</v>
      </c>
    </row>
    <row r="59240" spans="1:2">
      <c r="A59240" s="1">
        <v>3490100581801</v>
      </c>
      <c r="B59240" t="s">
        <v>56002</v>
      </c>
    </row>
    <row r="59241" spans="1:2">
      <c r="A59241" s="1">
        <v>3490100582235</v>
      </c>
      <c r="B59241" t="s">
        <v>56003</v>
      </c>
    </row>
    <row r="59242" spans="1:2">
      <c r="A59242" s="1">
        <v>3490100582334</v>
      </c>
      <c r="B59242" t="s">
        <v>56004</v>
      </c>
    </row>
    <row r="59243" spans="1:2">
      <c r="A59243" s="1">
        <v>3490100582358</v>
      </c>
      <c r="B59243" t="s">
        <v>56005</v>
      </c>
    </row>
    <row r="59244" spans="1:2">
      <c r="A59244" s="1">
        <v>3490100587544</v>
      </c>
      <c r="B59244" t="s">
        <v>56006</v>
      </c>
    </row>
    <row r="59245" spans="1:2">
      <c r="A59245" s="1">
        <v>3490100587865</v>
      </c>
      <c r="B59245" t="s">
        <v>56007</v>
      </c>
    </row>
    <row r="59246" spans="1:2">
      <c r="A59246" s="1">
        <v>3490100587988</v>
      </c>
      <c r="B59246" t="s">
        <v>56008</v>
      </c>
    </row>
    <row r="59247" spans="1:2">
      <c r="A59247" s="1">
        <v>3490100588015</v>
      </c>
      <c r="B59247" t="s">
        <v>56009</v>
      </c>
    </row>
    <row r="59248" spans="1:2">
      <c r="A59248" s="1">
        <v>3490100591718</v>
      </c>
      <c r="B59248" t="s">
        <v>56010</v>
      </c>
    </row>
    <row r="59249" spans="1:2">
      <c r="A59249" s="1">
        <v>3490100591725</v>
      </c>
      <c r="B59249" t="s">
        <v>56011</v>
      </c>
    </row>
    <row r="59250" spans="1:2">
      <c r="A59250" s="1">
        <v>3490100591732</v>
      </c>
      <c r="B59250" t="s">
        <v>56012</v>
      </c>
    </row>
    <row r="59251" spans="1:2">
      <c r="A59251" s="1">
        <v>3490100591749</v>
      </c>
      <c r="B59251" t="s">
        <v>56013</v>
      </c>
    </row>
    <row r="59252" spans="1:2">
      <c r="A59252" s="1">
        <v>3490100591763</v>
      </c>
      <c r="B59252" t="s">
        <v>56014</v>
      </c>
    </row>
    <row r="59253" spans="1:2">
      <c r="A59253" s="1">
        <v>3490100591770</v>
      </c>
      <c r="B59253" t="s">
        <v>56015</v>
      </c>
    </row>
    <row r="59254" spans="1:2">
      <c r="A59254" s="1">
        <v>3490100591787</v>
      </c>
      <c r="B59254" t="s">
        <v>56016</v>
      </c>
    </row>
    <row r="59255" spans="1:2">
      <c r="A59255" s="1">
        <v>3490100591824</v>
      </c>
      <c r="B59255" t="s">
        <v>56017</v>
      </c>
    </row>
    <row r="59256" spans="1:2">
      <c r="A59256" s="1">
        <v>3490100591831</v>
      </c>
      <c r="B59256" t="s">
        <v>56018</v>
      </c>
    </row>
    <row r="59257" spans="1:2">
      <c r="A59257" s="1">
        <v>3490100591855</v>
      </c>
      <c r="B59257" t="s">
        <v>56019</v>
      </c>
    </row>
    <row r="59258" spans="1:2">
      <c r="A59258" s="1">
        <v>3490100591862</v>
      </c>
      <c r="B59258" t="s">
        <v>56020</v>
      </c>
    </row>
    <row r="59259" spans="1:2">
      <c r="A59259" s="1">
        <v>3490100591886</v>
      </c>
      <c r="B59259" t="s">
        <v>56021</v>
      </c>
    </row>
    <row r="59260" spans="1:2">
      <c r="A59260" s="1">
        <v>3490100591893</v>
      </c>
      <c r="B59260" t="s">
        <v>56022</v>
      </c>
    </row>
    <row r="59261" spans="1:2">
      <c r="A59261" s="1">
        <v>3490100591930</v>
      </c>
      <c r="B59261" t="s">
        <v>56023</v>
      </c>
    </row>
    <row r="59262" spans="1:2">
      <c r="A59262" s="1">
        <v>3490100591947</v>
      </c>
      <c r="B59262" t="s">
        <v>56024</v>
      </c>
    </row>
    <row r="59263" spans="1:2">
      <c r="A59263" s="1">
        <v>3490100591992</v>
      </c>
      <c r="B59263" t="s">
        <v>56025</v>
      </c>
    </row>
    <row r="59264" spans="1:2">
      <c r="A59264" s="1">
        <v>3490100592005</v>
      </c>
      <c r="B59264" t="s">
        <v>56026</v>
      </c>
    </row>
    <row r="59265" spans="1:2">
      <c r="A59265" s="1">
        <v>3490100592012</v>
      </c>
      <c r="B59265" t="s">
        <v>56027</v>
      </c>
    </row>
    <row r="59266" spans="1:2">
      <c r="A59266" s="1">
        <v>3490100593163</v>
      </c>
      <c r="B59266" t="s">
        <v>56028</v>
      </c>
    </row>
    <row r="59267" spans="1:2">
      <c r="A59267" s="1">
        <v>3490100593170</v>
      </c>
      <c r="B59267" t="s">
        <v>56029</v>
      </c>
    </row>
    <row r="59268" spans="1:2">
      <c r="A59268" s="1">
        <v>3490100593187</v>
      </c>
      <c r="B59268" t="s">
        <v>56030</v>
      </c>
    </row>
    <row r="59269" spans="1:2">
      <c r="A59269" s="1">
        <v>3490100593316</v>
      </c>
      <c r="B59269" t="s">
        <v>56031</v>
      </c>
    </row>
    <row r="59270" spans="1:2">
      <c r="A59270" s="1">
        <v>3490100593507</v>
      </c>
      <c r="B59270" t="s">
        <v>56032</v>
      </c>
    </row>
    <row r="59271" spans="1:2">
      <c r="A59271" s="1">
        <v>3490100594931</v>
      </c>
      <c r="B59271" t="s">
        <v>56033</v>
      </c>
    </row>
    <row r="59272" spans="1:2">
      <c r="A59272" s="1">
        <v>3490100597857</v>
      </c>
      <c r="B59272" t="s">
        <v>56034</v>
      </c>
    </row>
    <row r="59273" spans="1:2">
      <c r="A59273" s="1">
        <v>3490100597871</v>
      </c>
      <c r="B59273" t="s">
        <v>56035</v>
      </c>
    </row>
    <row r="59274" spans="1:2">
      <c r="A59274" s="1">
        <v>3490100602155</v>
      </c>
      <c r="B59274" t="s">
        <v>56036</v>
      </c>
    </row>
    <row r="59275" spans="1:2">
      <c r="A59275" s="1">
        <v>3490100602162</v>
      </c>
      <c r="B59275" t="s">
        <v>56037</v>
      </c>
    </row>
    <row r="59276" spans="1:2">
      <c r="A59276" s="1">
        <v>3490100602193</v>
      </c>
      <c r="B59276" t="s">
        <v>56038</v>
      </c>
    </row>
    <row r="59277" spans="1:2">
      <c r="A59277" s="1">
        <v>3490100602209</v>
      </c>
      <c r="B59277" t="s">
        <v>56039</v>
      </c>
    </row>
    <row r="59278" spans="1:2">
      <c r="A59278" s="1">
        <v>3490100602292</v>
      </c>
      <c r="B59278" t="s">
        <v>56040</v>
      </c>
    </row>
    <row r="59279" spans="1:2">
      <c r="A59279" s="1">
        <v>3490100602308</v>
      </c>
      <c r="B59279" t="s">
        <v>56041</v>
      </c>
    </row>
    <row r="59280" spans="1:2">
      <c r="A59280" s="1">
        <v>3490100602315</v>
      </c>
      <c r="B59280" t="s">
        <v>56042</v>
      </c>
    </row>
    <row r="59281" spans="1:2">
      <c r="A59281" s="1">
        <v>3490100602322</v>
      </c>
      <c r="B59281" t="s">
        <v>56043</v>
      </c>
    </row>
    <row r="59282" spans="1:2">
      <c r="A59282" s="1">
        <v>3490100602360</v>
      </c>
      <c r="B59282" t="s">
        <v>56044</v>
      </c>
    </row>
    <row r="59283" spans="1:2">
      <c r="A59283" s="1">
        <v>3490100602377</v>
      </c>
      <c r="B59283" t="s">
        <v>56045</v>
      </c>
    </row>
    <row r="59284" spans="1:2">
      <c r="A59284" s="1">
        <v>3490100602384</v>
      </c>
      <c r="B59284" t="s">
        <v>56046</v>
      </c>
    </row>
    <row r="59285" spans="1:2">
      <c r="A59285" s="1">
        <v>3490100602391</v>
      </c>
      <c r="B59285" t="s">
        <v>56047</v>
      </c>
    </row>
    <row r="59286" spans="1:2">
      <c r="A59286" s="1">
        <v>3490100602407</v>
      </c>
      <c r="B59286" t="s">
        <v>56048</v>
      </c>
    </row>
    <row r="59287" spans="1:2">
      <c r="A59287" s="1">
        <v>3490100602421</v>
      </c>
      <c r="B59287" t="s">
        <v>56049</v>
      </c>
    </row>
    <row r="59288" spans="1:2">
      <c r="A59288" s="1">
        <v>3490100602438</v>
      </c>
      <c r="B59288" t="s">
        <v>56050</v>
      </c>
    </row>
    <row r="59289" spans="1:2">
      <c r="A59289" s="1">
        <v>3490100602445</v>
      </c>
      <c r="B59289" t="s">
        <v>56051</v>
      </c>
    </row>
    <row r="59290" spans="1:2">
      <c r="A59290" s="1">
        <v>3490100602452</v>
      </c>
      <c r="B59290" t="s">
        <v>56052</v>
      </c>
    </row>
    <row r="59291" spans="1:2">
      <c r="A59291" s="1">
        <v>3490100602469</v>
      </c>
      <c r="B59291" t="s">
        <v>56053</v>
      </c>
    </row>
    <row r="59292" spans="1:2">
      <c r="A59292" s="1">
        <v>3490100602476</v>
      </c>
      <c r="B59292" t="s">
        <v>56054</v>
      </c>
    </row>
    <row r="59293" spans="1:2">
      <c r="A59293" s="1">
        <v>3490100602483</v>
      </c>
      <c r="B59293" t="s">
        <v>56055</v>
      </c>
    </row>
    <row r="59294" spans="1:2">
      <c r="A59294" s="1">
        <v>3490100602513</v>
      </c>
      <c r="B59294" t="s">
        <v>56056</v>
      </c>
    </row>
    <row r="59295" spans="1:2">
      <c r="A59295" s="1">
        <v>3490100602520</v>
      </c>
      <c r="B59295" t="s">
        <v>56057</v>
      </c>
    </row>
    <row r="59296" spans="1:2">
      <c r="A59296" s="1">
        <v>3490100602537</v>
      </c>
      <c r="B59296" t="s">
        <v>56058</v>
      </c>
    </row>
    <row r="59297" spans="1:2">
      <c r="A59297" s="1">
        <v>3490100602544</v>
      </c>
      <c r="B59297" t="s">
        <v>56059</v>
      </c>
    </row>
    <row r="59298" spans="1:2">
      <c r="A59298" s="1">
        <v>3490100602551</v>
      </c>
      <c r="B59298" t="s">
        <v>56060</v>
      </c>
    </row>
    <row r="59299" spans="1:2">
      <c r="A59299" s="1">
        <v>3490100602568</v>
      </c>
      <c r="B59299" t="s">
        <v>56061</v>
      </c>
    </row>
    <row r="59300" spans="1:2">
      <c r="A59300" s="1">
        <v>3490100602575</v>
      </c>
      <c r="B59300" t="s">
        <v>56062</v>
      </c>
    </row>
    <row r="59301" spans="1:2">
      <c r="A59301" s="1">
        <v>3490100602582</v>
      </c>
      <c r="B59301" t="s">
        <v>56063</v>
      </c>
    </row>
    <row r="59302" spans="1:2">
      <c r="A59302" s="1">
        <v>3490100602599</v>
      </c>
      <c r="B59302" t="s">
        <v>56064</v>
      </c>
    </row>
    <row r="59303" spans="1:2">
      <c r="A59303" s="1">
        <v>3490100602612</v>
      </c>
      <c r="B59303" t="s">
        <v>56064</v>
      </c>
    </row>
    <row r="59304" spans="1:2">
      <c r="A59304" s="1">
        <v>3490100602629</v>
      </c>
      <c r="B59304" t="s">
        <v>56065</v>
      </c>
    </row>
    <row r="59305" spans="1:2">
      <c r="A59305" s="1">
        <v>3490100602667</v>
      </c>
      <c r="B59305" t="s">
        <v>56066</v>
      </c>
    </row>
    <row r="59306" spans="1:2">
      <c r="A59306" s="1">
        <v>3490100602674</v>
      </c>
      <c r="B59306" t="s">
        <v>56067</v>
      </c>
    </row>
    <row r="59307" spans="1:2">
      <c r="A59307" s="1">
        <v>3490100602681</v>
      </c>
      <c r="B59307" t="s">
        <v>56068</v>
      </c>
    </row>
    <row r="59308" spans="1:2">
      <c r="A59308" s="1">
        <v>3490100604272</v>
      </c>
      <c r="B59308" t="s">
        <v>56069</v>
      </c>
    </row>
    <row r="59309" spans="1:2">
      <c r="A59309" s="1">
        <v>3490100608867</v>
      </c>
      <c r="B59309" t="s">
        <v>56070</v>
      </c>
    </row>
    <row r="59310" spans="1:2">
      <c r="A59310" s="1">
        <v>3490100608881</v>
      </c>
      <c r="B59310" t="s">
        <v>56071</v>
      </c>
    </row>
    <row r="59311" spans="1:2">
      <c r="A59311" s="1">
        <v>3490100608898</v>
      </c>
      <c r="B59311" t="s">
        <v>56072</v>
      </c>
    </row>
    <row r="59312" spans="1:2">
      <c r="A59312" s="1">
        <v>3490100608904</v>
      </c>
      <c r="B59312" t="s">
        <v>56073</v>
      </c>
    </row>
    <row r="59313" spans="1:2">
      <c r="A59313" s="1">
        <v>3490100611201</v>
      </c>
      <c r="B59313" t="s">
        <v>56074</v>
      </c>
    </row>
    <row r="59314" spans="1:2">
      <c r="A59314" s="1">
        <v>3490100611577</v>
      </c>
      <c r="B59314" t="s">
        <v>56075</v>
      </c>
    </row>
    <row r="59315" spans="1:2">
      <c r="A59315" s="1">
        <v>3490100611584</v>
      </c>
      <c r="B59315" t="s">
        <v>56076</v>
      </c>
    </row>
    <row r="59316" spans="1:2">
      <c r="A59316" s="1">
        <v>3490100611768</v>
      </c>
      <c r="B59316" t="s">
        <v>56077</v>
      </c>
    </row>
    <row r="59317" spans="1:2">
      <c r="A59317" s="1">
        <v>3490100611775</v>
      </c>
      <c r="B59317" t="s">
        <v>56078</v>
      </c>
    </row>
    <row r="59318" spans="1:2">
      <c r="A59318" s="1">
        <v>3490100614516</v>
      </c>
      <c r="B59318" t="s">
        <v>56079</v>
      </c>
    </row>
    <row r="59319" spans="1:2">
      <c r="A59319" s="1">
        <v>3490100614523</v>
      </c>
      <c r="B59319" t="s">
        <v>56080</v>
      </c>
    </row>
    <row r="59320" spans="1:2">
      <c r="A59320" s="1">
        <v>3490100616114</v>
      </c>
      <c r="B59320" t="s">
        <v>56081</v>
      </c>
    </row>
    <row r="59321" spans="1:2">
      <c r="A59321" s="1">
        <v>3490100616152</v>
      </c>
      <c r="B59321" t="s">
        <v>56082</v>
      </c>
    </row>
    <row r="59322" spans="1:2">
      <c r="A59322" s="1">
        <v>3490100616237</v>
      </c>
      <c r="B59322" t="s">
        <v>56083</v>
      </c>
    </row>
    <row r="59323" spans="1:2">
      <c r="A59323" s="1">
        <v>3490100616909</v>
      </c>
      <c r="B59323" t="s">
        <v>56084</v>
      </c>
    </row>
    <row r="59324" spans="1:2">
      <c r="A59324" s="1">
        <v>3490100616930</v>
      </c>
      <c r="B59324" t="s">
        <v>56085</v>
      </c>
    </row>
    <row r="59325" spans="1:2">
      <c r="A59325" s="1">
        <v>3490100617012</v>
      </c>
      <c r="B59325" t="s">
        <v>56086</v>
      </c>
    </row>
    <row r="59326" spans="1:2">
      <c r="A59326" s="1">
        <v>3490100617029</v>
      </c>
      <c r="B59326" t="s">
        <v>56087</v>
      </c>
    </row>
    <row r="59327" spans="1:2">
      <c r="A59327" s="1">
        <v>3490100617036</v>
      </c>
      <c r="B59327" t="s">
        <v>56088</v>
      </c>
    </row>
    <row r="59328" spans="1:2">
      <c r="A59328" s="1">
        <v>3490100617050</v>
      </c>
      <c r="B59328" t="s">
        <v>56089</v>
      </c>
    </row>
    <row r="59329" spans="1:2">
      <c r="A59329" s="1">
        <v>3490100619511</v>
      </c>
      <c r="B59329" t="s">
        <v>56090</v>
      </c>
    </row>
    <row r="59330" spans="1:2">
      <c r="A59330" s="1">
        <v>3490100623525</v>
      </c>
      <c r="B59330" t="s">
        <v>56091</v>
      </c>
    </row>
    <row r="59331" spans="1:2">
      <c r="A59331" s="1">
        <v>3490100623556</v>
      </c>
      <c r="B59331" t="s">
        <v>56092</v>
      </c>
    </row>
    <row r="59332" spans="1:2">
      <c r="A59332" s="1">
        <v>3490100624621</v>
      </c>
      <c r="B59332" t="s">
        <v>56093</v>
      </c>
    </row>
    <row r="59333" spans="1:2">
      <c r="A59333" s="1">
        <v>3490100624638</v>
      </c>
      <c r="B59333" t="s">
        <v>56094</v>
      </c>
    </row>
    <row r="59334" spans="1:2">
      <c r="A59334" s="1">
        <v>3490100626892</v>
      </c>
      <c r="B59334" t="s">
        <v>56095</v>
      </c>
    </row>
    <row r="59335" spans="1:2">
      <c r="A59335" s="1">
        <v>3490100626908</v>
      </c>
      <c r="B59335" t="s">
        <v>56096</v>
      </c>
    </row>
    <row r="59336" spans="1:2">
      <c r="A59336" s="1">
        <v>3490100629770</v>
      </c>
      <c r="B59336" t="s">
        <v>56097</v>
      </c>
    </row>
    <row r="59337" spans="1:2">
      <c r="A59337" s="1">
        <v>3490100630424</v>
      </c>
      <c r="B59337" t="s">
        <v>56098</v>
      </c>
    </row>
    <row r="59338" spans="1:2">
      <c r="A59338" s="1">
        <v>3490100630431</v>
      </c>
      <c r="B59338" t="s">
        <v>56099</v>
      </c>
    </row>
    <row r="59339" spans="1:2">
      <c r="A59339" s="1">
        <v>3490100630448</v>
      </c>
      <c r="B59339" t="s">
        <v>56100</v>
      </c>
    </row>
    <row r="59340" spans="1:2">
      <c r="A59340" s="1">
        <v>3490100630455</v>
      </c>
      <c r="B59340" t="s">
        <v>56101</v>
      </c>
    </row>
    <row r="59341" spans="1:2">
      <c r="A59341" s="1">
        <v>3490100631919</v>
      </c>
      <c r="B59341" t="s">
        <v>56102</v>
      </c>
    </row>
    <row r="59342" spans="1:2">
      <c r="A59342" s="1">
        <v>3490100632251</v>
      </c>
      <c r="B59342" t="s">
        <v>56103</v>
      </c>
    </row>
    <row r="59343" spans="1:2">
      <c r="A59343" s="1">
        <v>3490100632275</v>
      </c>
      <c r="B59343" t="s">
        <v>56104</v>
      </c>
    </row>
    <row r="59344" spans="1:2">
      <c r="A59344" s="1">
        <v>3490100632282</v>
      </c>
      <c r="B59344" t="s">
        <v>56105</v>
      </c>
    </row>
    <row r="59345" spans="1:2">
      <c r="A59345" s="1">
        <v>3490100633593</v>
      </c>
      <c r="B59345" t="s">
        <v>56106</v>
      </c>
    </row>
    <row r="59346" spans="1:2">
      <c r="A59346" s="1">
        <v>3490100634743</v>
      </c>
      <c r="B59346" t="s">
        <v>56107</v>
      </c>
    </row>
    <row r="59347" spans="1:2">
      <c r="A59347" s="1">
        <v>3490100634767</v>
      </c>
      <c r="B59347" t="s">
        <v>56108</v>
      </c>
    </row>
    <row r="59348" spans="1:2">
      <c r="A59348" s="1">
        <v>3490100634804</v>
      </c>
      <c r="B59348" t="s">
        <v>56109</v>
      </c>
    </row>
    <row r="59349" spans="1:2">
      <c r="A59349" s="1">
        <v>3490100634811</v>
      </c>
      <c r="B59349" t="s">
        <v>56110</v>
      </c>
    </row>
    <row r="59350" spans="1:2">
      <c r="A59350" s="1">
        <v>3490100634835</v>
      </c>
      <c r="B59350" t="s">
        <v>56111</v>
      </c>
    </row>
    <row r="59351" spans="1:2">
      <c r="A59351" s="1">
        <v>3490100634842</v>
      </c>
      <c r="B59351" t="s">
        <v>56112</v>
      </c>
    </row>
    <row r="59352" spans="1:2">
      <c r="A59352" s="1">
        <v>3490100634859</v>
      </c>
      <c r="B59352" t="s">
        <v>56113</v>
      </c>
    </row>
    <row r="59353" spans="1:2">
      <c r="A59353" s="1">
        <v>3490100634873</v>
      </c>
      <c r="B59353" t="s">
        <v>56114</v>
      </c>
    </row>
    <row r="59354" spans="1:2">
      <c r="A59354" s="1">
        <v>3490100634903</v>
      </c>
      <c r="B59354" t="s">
        <v>56115</v>
      </c>
    </row>
    <row r="59355" spans="1:2">
      <c r="A59355" s="1">
        <v>3490100634910</v>
      </c>
      <c r="B59355" t="s">
        <v>56116</v>
      </c>
    </row>
    <row r="59356" spans="1:2">
      <c r="A59356" s="1">
        <v>3490100635290</v>
      </c>
      <c r="B59356" t="s">
        <v>56117</v>
      </c>
    </row>
    <row r="59357" spans="1:2">
      <c r="A59357" s="1">
        <v>3490100636426</v>
      </c>
      <c r="B59357" t="s">
        <v>56118</v>
      </c>
    </row>
    <row r="59358" spans="1:2">
      <c r="A59358" s="1">
        <v>3490100636471</v>
      </c>
      <c r="B59358" t="s">
        <v>56119</v>
      </c>
    </row>
    <row r="59359" spans="1:2">
      <c r="A59359" s="1">
        <v>3490100648832</v>
      </c>
      <c r="B59359" t="s">
        <v>56120</v>
      </c>
    </row>
    <row r="59360" spans="1:2">
      <c r="A59360" s="1">
        <v>3490100649495</v>
      </c>
      <c r="B59360" t="s">
        <v>56121</v>
      </c>
    </row>
    <row r="59361" spans="1:2">
      <c r="A59361" s="1">
        <v>3490100650415</v>
      </c>
      <c r="B59361" t="s">
        <v>56122</v>
      </c>
    </row>
    <row r="59362" spans="1:2">
      <c r="A59362" s="1">
        <v>3490100650439</v>
      </c>
      <c r="B59362" t="s">
        <v>56123</v>
      </c>
    </row>
    <row r="59363" spans="1:2">
      <c r="A59363" s="1">
        <v>3490100650798</v>
      </c>
      <c r="B59363" t="s">
        <v>56124</v>
      </c>
    </row>
    <row r="59364" spans="1:2">
      <c r="A59364" s="1">
        <v>3490100657032</v>
      </c>
      <c r="B59364" t="s">
        <v>56125</v>
      </c>
    </row>
    <row r="59365" spans="1:2">
      <c r="A59365" s="1">
        <v>3490100659494</v>
      </c>
      <c r="B59365" t="s">
        <v>56126</v>
      </c>
    </row>
    <row r="59366" spans="1:2">
      <c r="A59366" s="1">
        <v>3490100659500</v>
      </c>
      <c r="B59366" t="s">
        <v>56127</v>
      </c>
    </row>
    <row r="59367" spans="1:2">
      <c r="A59367" s="1">
        <v>3490100659517</v>
      </c>
      <c r="B59367" t="s">
        <v>56128</v>
      </c>
    </row>
    <row r="59368" spans="1:2">
      <c r="A59368" s="1">
        <v>3490100664528</v>
      </c>
      <c r="B59368" t="s">
        <v>56129</v>
      </c>
    </row>
    <row r="59369" spans="1:2">
      <c r="A59369" s="1">
        <v>3490100664573</v>
      </c>
      <c r="B59369" t="s">
        <v>56130</v>
      </c>
    </row>
    <row r="59370" spans="1:2">
      <c r="A59370" s="1">
        <v>3490100664931</v>
      </c>
      <c r="B59370" t="s">
        <v>56131</v>
      </c>
    </row>
    <row r="59371" spans="1:2">
      <c r="A59371" s="1">
        <v>3490100664955</v>
      </c>
      <c r="B59371" t="s">
        <v>56132</v>
      </c>
    </row>
    <row r="59372" spans="1:2">
      <c r="A59372" s="1">
        <v>3490100664962</v>
      </c>
      <c r="B59372" t="s">
        <v>56133</v>
      </c>
    </row>
    <row r="59373" spans="1:2">
      <c r="A59373" s="1">
        <v>3490100666850</v>
      </c>
      <c r="B59373" t="s">
        <v>56134</v>
      </c>
    </row>
    <row r="59374" spans="1:2">
      <c r="A59374" s="1">
        <v>3490100667895</v>
      </c>
      <c r="B59374" t="s">
        <v>56135</v>
      </c>
    </row>
    <row r="59375" spans="1:2">
      <c r="A59375" s="1">
        <v>3490100669356</v>
      </c>
      <c r="B59375" t="s">
        <v>56136</v>
      </c>
    </row>
    <row r="59376" spans="1:2">
      <c r="A59376" s="1">
        <v>3490100669363</v>
      </c>
      <c r="B59376" t="s">
        <v>56137</v>
      </c>
    </row>
    <row r="59377" spans="1:2">
      <c r="A59377" s="1">
        <v>3490100669370</v>
      </c>
      <c r="B59377" t="s">
        <v>56138</v>
      </c>
    </row>
    <row r="59378" spans="1:2">
      <c r="A59378" s="1">
        <v>3490100672813</v>
      </c>
      <c r="B59378" t="s">
        <v>56139</v>
      </c>
    </row>
    <row r="59379" spans="1:2">
      <c r="A59379" s="1">
        <v>3490100682522</v>
      </c>
      <c r="B59379" t="s">
        <v>56140</v>
      </c>
    </row>
    <row r="59380" spans="1:2">
      <c r="A59380" s="1">
        <v>3490100683086</v>
      </c>
      <c r="B59380" t="s">
        <v>56141</v>
      </c>
    </row>
    <row r="59381" spans="1:2">
      <c r="A59381" s="1">
        <v>3490100683109</v>
      </c>
      <c r="B59381" t="s">
        <v>56142</v>
      </c>
    </row>
    <row r="59382" spans="1:2">
      <c r="A59382" s="1">
        <v>3490100710867</v>
      </c>
      <c r="B59382" t="s">
        <v>56143</v>
      </c>
    </row>
    <row r="59383" spans="1:2">
      <c r="A59383" s="1">
        <v>4080100195468</v>
      </c>
      <c r="B59383" t="s">
        <v>56144</v>
      </c>
    </row>
    <row r="59384" spans="1:2">
      <c r="A59384" s="1">
        <v>4080100195475</v>
      </c>
      <c r="B59384" t="s">
        <v>56145</v>
      </c>
    </row>
    <row r="59385" spans="1:2">
      <c r="A59385" s="1">
        <v>4080100195499</v>
      </c>
      <c r="B59385" t="s">
        <v>56146</v>
      </c>
    </row>
    <row r="59386" spans="1:2">
      <c r="A59386" s="1">
        <v>4080100195529</v>
      </c>
      <c r="B59386" t="s">
        <v>56147</v>
      </c>
    </row>
    <row r="59387" spans="1:2">
      <c r="A59387" s="1">
        <v>4080100195536</v>
      </c>
      <c r="B59387" t="s">
        <v>56148</v>
      </c>
    </row>
    <row r="59388" spans="1:2">
      <c r="A59388" s="1">
        <v>4080100195543</v>
      </c>
      <c r="B59388" t="s">
        <v>56149</v>
      </c>
    </row>
    <row r="59389" spans="1:2">
      <c r="A59389" s="1">
        <v>4080100195574</v>
      </c>
      <c r="B59389" t="s">
        <v>56150</v>
      </c>
    </row>
    <row r="59390" spans="1:2">
      <c r="A59390" s="1">
        <v>4080100195598</v>
      </c>
      <c r="B59390" t="s">
        <v>56151</v>
      </c>
    </row>
    <row r="59391" spans="1:2">
      <c r="A59391" s="1">
        <v>4080100195604</v>
      </c>
      <c r="B59391" t="s">
        <v>56152</v>
      </c>
    </row>
    <row r="59392" spans="1:2">
      <c r="A59392" s="1">
        <v>4080100195611</v>
      </c>
      <c r="B59392" t="s">
        <v>56153</v>
      </c>
    </row>
    <row r="59393" spans="1:2">
      <c r="A59393" s="1">
        <v>4080100195642</v>
      </c>
      <c r="B59393" t="s">
        <v>56154</v>
      </c>
    </row>
    <row r="59394" spans="1:2">
      <c r="A59394" s="1">
        <v>4080100195659</v>
      </c>
      <c r="B59394" t="s">
        <v>56155</v>
      </c>
    </row>
    <row r="59395" spans="1:2">
      <c r="A59395" s="1">
        <v>4080100195703</v>
      </c>
      <c r="B59395" t="s">
        <v>56156</v>
      </c>
    </row>
    <row r="59396" spans="1:2">
      <c r="A59396" s="1">
        <v>4080100195710</v>
      </c>
      <c r="B59396" t="s">
        <v>54895</v>
      </c>
    </row>
    <row r="59397" spans="1:2">
      <c r="A59397" s="1">
        <v>4080100195727</v>
      </c>
      <c r="B59397" t="s">
        <v>56157</v>
      </c>
    </row>
    <row r="59398" spans="1:2">
      <c r="A59398" s="1">
        <v>4080100195734</v>
      </c>
      <c r="B59398" t="s">
        <v>54880</v>
      </c>
    </row>
    <row r="59399" spans="1:2">
      <c r="A59399" s="1">
        <v>4080100195789</v>
      </c>
      <c r="B59399" t="s">
        <v>56158</v>
      </c>
    </row>
    <row r="59400" spans="1:2">
      <c r="A59400" s="1">
        <v>4080100195796</v>
      </c>
      <c r="B59400" t="s">
        <v>56159</v>
      </c>
    </row>
    <row r="59401" spans="1:2">
      <c r="A59401" s="1">
        <v>4080100195833</v>
      </c>
      <c r="B59401" t="s">
        <v>56160</v>
      </c>
    </row>
    <row r="59402" spans="1:2">
      <c r="A59402" s="1">
        <v>4080100195949</v>
      </c>
      <c r="B59402" t="s">
        <v>56161</v>
      </c>
    </row>
    <row r="59403" spans="1:2">
      <c r="A59403" s="1">
        <v>4080100195956</v>
      </c>
      <c r="B59403" t="s">
        <v>56162</v>
      </c>
    </row>
    <row r="59404" spans="1:2">
      <c r="A59404" s="1">
        <v>4080100195987</v>
      </c>
      <c r="B59404" t="s">
        <v>56163</v>
      </c>
    </row>
    <row r="59405" spans="1:2">
      <c r="A59405" s="1">
        <v>4080100196014</v>
      </c>
      <c r="B59405" t="s">
        <v>56164</v>
      </c>
    </row>
    <row r="59406" spans="1:2">
      <c r="A59406" s="1">
        <v>4080100196045</v>
      </c>
      <c r="B59406" t="s">
        <v>56165</v>
      </c>
    </row>
    <row r="59407" spans="1:2">
      <c r="A59407" s="1">
        <v>4080100196052</v>
      </c>
      <c r="B59407" t="s">
        <v>56166</v>
      </c>
    </row>
    <row r="59408" spans="1:2">
      <c r="A59408" s="1">
        <v>4080100196076</v>
      </c>
      <c r="B59408" t="s">
        <v>56167</v>
      </c>
    </row>
    <row r="59409" spans="1:2">
      <c r="A59409" s="1">
        <v>4080100196083</v>
      </c>
      <c r="B59409" t="s">
        <v>56168</v>
      </c>
    </row>
    <row r="59410" spans="1:2">
      <c r="A59410" s="1">
        <v>4080100196106</v>
      </c>
      <c r="B59410" t="s">
        <v>56169</v>
      </c>
    </row>
    <row r="59411" spans="1:2">
      <c r="A59411" s="1">
        <v>4080100196120</v>
      </c>
      <c r="B59411" t="s">
        <v>56170</v>
      </c>
    </row>
    <row r="59412" spans="1:2">
      <c r="A59412" s="1">
        <v>4080100196144</v>
      </c>
      <c r="B59412" t="s">
        <v>56171</v>
      </c>
    </row>
    <row r="59413" spans="1:2">
      <c r="A59413" s="1">
        <v>4080100196175</v>
      </c>
      <c r="B59413" t="s">
        <v>56172</v>
      </c>
    </row>
    <row r="59414" spans="1:2">
      <c r="A59414" s="1">
        <v>4080100196182</v>
      </c>
      <c r="B59414" t="s">
        <v>56173</v>
      </c>
    </row>
    <row r="59415" spans="1:2">
      <c r="A59415" s="1">
        <v>4080100196243</v>
      </c>
      <c r="B59415" t="s">
        <v>56174</v>
      </c>
    </row>
    <row r="59416" spans="1:2">
      <c r="A59416" s="1">
        <v>4080100196274</v>
      </c>
      <c r="B59416" t="s">
        <v>56175</v>
      </c>
    </row>
    <row r="59417" spans="1:2">
      <c r="A59417" s="1">
        <v>4080100196281</v>
      </c>
      <c r="B59417" t="s">
        <v>56176</v>
      </c>
    </row>
    <row r="59418" spans="1:2">
      <c r="A59418" s="1">
        <v>4080100196298</v>
      </c>
      <c r="B59418" t="s">
        <v>56177</v>
      </c>
    </row>
    <row r="59419" spans="1:2">
      <c r="A59419" s="1">
        <v>4080100196304</v>
      </c>
      <c r="B59419" t="s">
        <v>55335</v>
      </c>
    </row>
    <row r="59420" spans="1:2">
      <c r="A59420" s="1">
        <v>4080100196311</v>
      </c>
      <c r="B59420" t="s">
        <v>56178</v>
      </c>
    </row>
    <row r="59421" spans="1:2">
      <c r="A59421" s="1">
        <v>4080100196397</v>
      </c>
      <c r="B59421" t="s">
        <v>56179</v>
      </c>
    </row>
    <row r="59422" spans="1:2">
      <c r="A59422" s="1">
        <v>4080100196410</v>
      </c>
      <c r="B59422" t="s">
        <v>56180</v>
      </c>
    </row>
    <row r="59423" spans="1:2">
      <c r="A59423" s="1">
        <v>4080100196441</v>
      </c>
      <c r="B59423" t="s">
        <v>56181</v>
      </c>
    </row>
    <row r="59424" spans="1:2">
      <c r="A59424" s="1">
        <v>4080100196465</v>
      </c>
      <c r="B59424" t="s">
        <v>55323</v>
      </c>
    </row>
    <row r="59425" spans="1:2">
      <c r="A59425" s="1">
        <v>4080100196557</v>
      </c>
      <c r="B59425" t="s">
        <v>56182</v>
      </c>
    </row>
    <row r="59426" spans="1:2">
      <c r="A59426" s="1">
        <v>4080100196571</v>
      </c>
      <c r="B59426" t="s">
        <v>56183</v>
      </c>
    </row>
    <row r="59427" spans="1:2">
      <c r="A59427" s="1">
        <v>4080100196588</v>
      </c>
      <c r="B59427" t="s">
        <v>56184</v>
      </c>
    </row>
    <row r="59428" spans="1:2">
      <c r="A59428" s="1">
        <v>4080100196595</v>
      </c>
      <c r="B59428" t="s">
        <v>56185</v>
      </c>
    </row>
    <row r="59429" spans="1:2">
      <c r="A59429" s="1">
        <v>4080100196601</v>
      </c>
      <c r="B59429" t="s">
        <v>56186</v>
      </c>
    </row>
    <row r="59430" spans="1:2">
      <c r="A59430" s="1">
        <v>4080100196618</v>
      </c>
      <c r="B59430" t="s">
        <v>56187</v>
      </c>
    </row>
    <row r="59431" spans="1:2">
      <c r="A59431" s="1">
        <v>4080100196625</v>
      </c>
      <c r="B59431" t="s">
        <v>56188</v>
      </c>
    </row>
    <row r="59432" spans="1:2">
      <c r="A59432" s="1">
        <v>4080100196649</v>
      </c>
      <c r="B59432" t="s">
        <v>56189</v>
      </c>
    </row>
    <row r="59433" spans="1:2">
      <c r="A59433" s="1">
        <v>4080100196656</v>
      </c>
      <c r="B59433" t="s">
        <v>56190</v>
      </c>
    </row>
    <row r="59434" spans="1:2">
      <c r="A59434" s="1">
        <v>4080100196663</v>
      </c>
      <c r="B59434" t="s">
        <v>56191</v>
      </c>
    </row>
    <row r="59435" spans="1:2">
      <c r="A59435" s="1">
        <v>4080100196670</v>
      </c>
      <c r="B59435" t="s">
        <v>56192</v>
      </c>
    </row>
    <row r="59436" spans="1:2">
      <c r="A59436" s="1">
        <v>4080100196687</v>
      </c>
      <c r="B59436" t="s">
        <v>56193</v>
      </c>
    </row>
    <row r="59437" spans="1:2">
      <c r="A59437" s="1">
        <v>4080100196694</v>
      </c>
      <c r="B59437" t="s">
        <v>56194</v>
      </c>
    </row>
    <row r="59438" spans="1:2">
      <c r="A59438" s="1">
        <v>4080100196700</v>
      </c>
      <c r="B59438" t="s">
        <v>56195</v>
      </c>
    </row>
    <row r="59439" spans="1:2">
      <c r="A59439" s="1">
        <v>4080100196717</v>
      </c>
      <c r="B59439" t="s">
        <v>56196</v>
      </c>
    </row>
    <row r="59440" spans="1:2">
      <c r="A59440" s="1">
        <v>4080100196724</v>
      </c>
      <c r="B59440" t="s">
        <v>56197</v>
      </c>
    </row>
    <row r="59441" spans="1:2">
      <c r="A59441" s="1">
        <v>4080100196731</v>
      </c>
      <c r="B59441" t="s">
        <v>56198</v>
      </c>
    </row>
    <row r="59442" spans="1:2">
      <c r="A59442" s="1">
        <v>4080100196748</v>
      </c>
      <c r="B59442" t="s">
        <v>56199</v>
      </c>
    </row>
    <row r="59443" spans="1:2">
      <c r="A59443" s="1">
        <v>4080100196755</v>
      </c>
      <c r="B59443" t="s">
        <v>56200</v>
      </c>
    </row>
    <row r="59444" spans="1:2">
      <c r="A59444" s="1">
        <v>4080100196762</v>
      </c>
      <c r="B59444" t="s">
        <v>56201</v>
      </c>
    </row>
    <row r="59445" spans="1:2">
      <c r="A59445" s="1">
        <v>4080100196779</v>
      </c>
      <c r="B59445" t="s">
        <v>56202</v>
      </c>
    </row>
    <row r="59446" spans="1:2">
      <c r="A59446" s="1">
        <v>4080100196786</v>
      </c>
      <c r="B59446" t="s">
        <v>56203</v>
      </c>
    </row>
    <row r="59447" spans="1:2">
      <c r="A59447" s="1">
        <v>4080100196793</v>
      </c>
      <c r="B59447" t="s">
        <v>56204</v>
      </c>
    </row>
    <row r="59448" spans="1:2">
      <c r="A59448" s="1">
        <v>4080100196809</v>
      </c>
      <c r="B59448" t="s">
        <v>56205</v>
      </c>
    </row>
    <row r="59449" spans="1:2">
      <c r="A59449" s="1">
        <v>4080100196816</v>
      </c>
      <c r="B59449" t="s">
        <v>56206</v>
      </c>
    </row>
    <row r="59450" spans="1:2">
      <c r="A59450" s="1">
        <v>4080100196823</v>
      </c>
      <c r="B59450" t="s">
        <v>56207</v>
      </c>
    </row>
    <row r="59451" spans="1:2">
      <c r="A59451" s="1">
        <v>4080100196830</v>
      </c>
      <c r="B59451" t="s">
        <v>56208</v>
      </c>
    </row>
    <row r="59452" spans="1:2">
      <c r="A59452" s="1">
        <v>4080100196861</v>
      </c>
      <c r="B59452" t="s">
        <v>56209</v>
      </c>
    </row>
    <row r="59453" spans="1:2">
      <c r="A59453" s="1">
        <v>4080100196878</v>
      </c>
      <c r="B59453" t="s">
        <v>56210</v>
      </c>
    </row>
    <row r="59454" spans="1:2">
      <c r="A59454" s="1">
        <v>4080100196892</v>
      </c>
      <c r="B59454" t="s">
        <v>56211</v>
      </c>
    </row>
    <row r="59455" spans="1:2">
      <c r="A59455" s="1">
        <v>4080100196908</v>
      </c>
      <c r="B59455" t="s">
        <v>56212</v>
      </c>
    </row>
    <row r="59456" spans="1:2">
      <c r="A59456" s="1">
        <v>4080100196922</v>
      </c>
      <c r="B59456" t="s">
        <v>56213</v>
      </c>
    </row>
    <row r="59457" spans="1:2">
      <c r="A59457" s="1">
        <v>4080100196946</v>
      </c>
      <c r="B59457" t="s">
        <v>56214</v>
      </c>
    </row>
    <row r="59458" spans="1:2">
      <c r="A59458" s="1">
        <v>4080100196953</v>
      </c>
      <c r="B59458" t="s">
        <v>56215</v>
      </c>
    </row>
    <row r="59459" spans="1:2">
      <c r="A59459" s="1">
        <v>4080100196991</v>
      </c>
      <c r="B59459" t="s">
        <v>56216</v>
      </c>
    </row>
    <row r="59460" spans="1:2">
      <c r="A59460" s="1">
        <v>4080100197004</v>
      </c>
      <c r="B59460" t="s">
        <v>56217</v>
      </c>
    </row>
    <row r="59461" spans="1:2">
      <c r="A59461" s="1">
        <v>4080100197011</v>
      </c>
      <c r="B59461" t="s">
        <v>56218</v>
      </c>
    </row>
    <row r="59462" spans="1:2">
      <c r="A59462" s="1">
        <v>4080100197028</v>
      </c>
      <c r="B59462" t="s">
        <v>56219</v>
      </c>
    </row>
    <row r="59463" spans="1:2">
      <c r="A59463" s="1">
        <v>4080100197042</v>
      </c>
      <c r="B59463" t="s">
        <v>56220</v>
      </c>
    </row>
    <row r="59464" spans="1:2">
      <c r="A59464" s="1">
        <v>4080100197059</v>
      </c>
      <c r="B59464" t="s">
        <v>56221</v>
      </c>
    </row>
    <row r="59465" spans="1:2">
      <c r="A59465" s="1">
        <v>4080100197066</v>
      </c>
      <c r="B59465" t="s">
        <v>56222</v>
      </c>
    </row>
    <row r="59466" spans="1:2">
      <c r="A59466" s="1">
        <v>4080100197110</v>
      </c>
      <c r="B59466" t="s">
        <v>56223</v>
      </c>
    </row>
    <row r="59467" spans="1:2">
      <c r="A59467" s="1">
        <v>4080100197141</v>
      </c>
      <c r="B59467" t="s">
        <v>56224</v>
      </c>
    </row>
    <row r="59468" spans="1:2">
      <c r="A59468" s="1">
        <v>4080100197172</v>
      </c>
      <c r="B59468" t="s">
        <v>56225</v>
      </c>
    </row>
    <row r="59469" spans="1:2">
      <c r="A59469" s="1">
        <v>4080100197189</v>
      </c>
      <c r="B59469" t="s">
        <v>56226</v>
      </c>
    </row>
    <row r="59470" spans="1:2">
      <c r="A59470" s="1">
        <v>4080100197202</v>
      </c>
      <c r="B59470" t="s">
        <v>56227</v>
      </c>
    </row>
    <row r="59471" spans="1:2">
      <c r="A59471" s="1">
        <v>4080100197226</v>
      </c>
      <c r="B59471" t="s">
        <v>56228</v>
      </c>
    </row>
    <row r="59472" spans="1:2">
      <c r="A59472" s="1">
        <v>4080100197233</v>
      </c>
      <c r="B59472" t="s">
        <v>56229</v>
      </c>
    </row>
    <row r="59473" spans="1:2">
      <c r="A59473" s="1">
        <v>4080100197240</v>
      </c>
      <c r="B59473" t="s">
        <v>56230</v>
      </c>
    </row>
    <row r="59474" spans="1:2">
      <c r="A59474" s="1">
        <v>4080100197257</v>
      </c>
      <c r="B59474" t="s">
        <v>56231</v>
      </c>
    </row>
    <row r="59475" spans="1:2">
      <c r="A59475" s="1">
        <v>4080100197264</v>
      </c>
      <c r="B59475" t="s">
        <v>56232</v>
      </c>
    </row>
    <row r="59476" spans="1:2">
      <c r="A59476" s="1">
        <v>4080100203453</v>
      </c>
      <c r="B59476" t="s">
        <v>56233</v>
      </c>
    </row>
    <row r="59477" spans="1:2">
      <c r="A59477" s="1">
        <v>4080100203460</v>
      </c>
      <c r="B59477" t="s">
        <v>56234</v>
      </c>
    </row>
    <row r="59478" spans="1:2">
      <c r="A59478" s="1">
        <v>4080100203507</v>
      </c>
      <c r="B59478" t="s">
        <v>56235</v>
      </c>
    </row>
    <row r="59479" spans="1:2">
      <c r="A59479" s="1">
        <v>4080100203514</v>
      </c>
      <c r="B59479" t="s">
        <v>56236</v>
      </c>
    </row>
    <row r="59480" spans="1:2">
      <c r="A59480" s="1">
        <v>4080100203521</v>
      </c>
      <c r="B59480" t="s">
        <v>56237</v>
      </c>
    </row>
    <row r="59481" spans="1:2">
      <c r="A59481" s="1">
        <v>4080100203538</v>
      </c>
      <c r="B59481" t="s">
        <v>56238</v>
      </c>
    </row>
    <row r="59482" spans="1:2">
      <c r="A59482" s="1">
        <v>4080100203569</v>
      </c>
      <c r="B59482" t="s">
        <v>56239</v>
      </c>
    </row>
    <row r="59483" spans="1:2">
      <c r="A59483" s="1">
        <v>4080100203583</v>
      </c>
      <c r="B59483" t="s">
        <v>56240</v>
      </c>
    </row>
    <row r="59484" spans="1:2">
      <c r="A59484" s="1">
        <v>4080100203613</v>
      </c>
      <c r="B59484" t="s">
        <v>56241</v>
      </c>
    </row>
    <row r="59485" spans="1:2">
      <c r="A59485" s="1">
        <v>4080100203637</v>
      </c>
      <c r="B59485" t="s">
        <v>56242</v>
      </c>
    </row>
    <row r="59486" spans="1:2">
      <c r="A59486" s="1">
        <v>4080100203651</v>
      </c>
      <c r="B59486" t="s">
        <v>56243</v>
      </c>
    </row>
    <row r="59487" spans="1:2">
      <c r="A59487" s="1">
        <v>4080100203668</v>
      </c>
      <c r="B59487" t="s">
        <v>56244</v>
      </c>
    </row>
    <row r="59488" spans="1:2">
      <c r="A59488" s="1">
        <v>4080100203682</v>
      </c>
      <c r="B59488" t="s">
        <v>56245</v>
      </c>
    </row>
    <row r="59489" spans="1:2">
      <c r="A59489" s="1">
        <v>4080100203729</v>
      </c>
      <c r="B59489" t="s">
        <v>56246</v>
      </c>
    </row>
    <row r="59490" spans="1:2">
      <c r="A59490" s="1">
        <v>4080100203736</v>
      </c>
      <c r="B59490" t="s">
        <v>56247</v>
      </c>
    </row>
    <row r="59491" spans="1:2">
      <c r="A59491" s="1">
        <v>4080100203774</v>
      </c>
      <c r="B59491" t="s">
        <v>56248</v>
      </c>
    </row>
    <row r="59492" spans="1:2">
      <c r="A59492" s="1">
        <v>4080100203897</v>
      </c>
      <c r="B59492" t="s">
        <v>56249</v>
      </c>
    </row>
    <row r="59493" spans="1:2">
      <c r="A59493" s="1">
        <v>4080100203934</v>
      </c>
      <c r="B59493" t="s">
        <v>56250</v>
      </c>
    </row>
    <row r="59494" spans="1:2">
      <c r="A59494" s="1">
        <v>4080100204030</v>
      </c>
      <c r="B59494" t="s">
        <v>56251</v>
      </c>
    </row>
    <row r="59495" spans="1:2">
      <c r="A59495" s="1">
        <v>4080100204047</v>
      </c>
      <c r="B59495" t="s">
        <v>56252</v>
      </c>
    </row>
    <row r="59496" spans="1:2">
      <c r="A59496" s="1">
        <v>4080100204054</v>
      </c>
      <c r="B59496" t="s">
        <v>56253</v>
      </c>
    </row>
    <row r="59497" spans="1:2">
      <c r="A59497" s="1">
        <v>4080100204061</v>
      </c>
      <c r="B59497" t="s">
        <v>56254</v>
      </c>
    </row>
    <row r="59498" spans="1:2">
      <c r="A59498" s="1">
        <v>4080100204078</v>
      </c>
      <c r="B59498" t="s">
        <v>56255</v>
      </c>
    </row>
    <row r="59499" spans="1:2">
      <c r="A59499" s="1">
        <v>4080100204085</v>
      </c>
      <c r="B59499" t="s">
        <v>56256</v>
      </c>
    </row>
    <row r="59500" spans="1:2">
      <c r="A59500" s="1">
        <v>4080100204092</v>
      </c>
      <c r="B59500" t="s">
        <v>56257</v>
      </c>
    </row>
    <row r="59501" spans="1:2">
      <c r="A59501" s="1">
        <v>4080100204139</v>
      </c>
      <c r="B59501" t="s">
        <v>56258</v>
      </c>
    </row>
    <row r="59502" spans="1:2">
      <c r="A59502" s="1">
        <v>4080100204146</v>
      </c>
      <c r="B59502" t="s">
        <v>56259</v>
      </c>
    </row>
    <row r="59503" spans="1:2">
      <c r="A59503" s="1">
        <v>4080100204153</v>
      </c>
      <c r="B59503" t="s">
        <v>56260</v>
      </c>
    </row>
    <row r="59504" spans="1:2">
      <c r="A59504" s="1">
        <v>4080100204177</v>
      </c>
      <c r="B59504" t="s">
        <v>56261</v>
      </c>
    </row>
    <row r="59505" spans="1:2">
      <c r="A59505" s="1">
        <v>4080100204191</v>
      </c>
      <c r="B59505" t="s">
        <v>56262</v>
      </c>
    </row>
    <row r="59506" spans="1:2">
      <c r="A59506" s="1">
        <v>4080100204269</v>
      </c>
      <c r="B59506" t="s">
        <v>56263</v>
      </c>
    </row>
    <row r="59507" spans="1:2">
      <c r="A59507" s="1">
        <v>4080100204276</v>
      </c>
      <c r="B59507" t="s">
        <v>56264</v>
      </c>
    </row>
    <row r="59508" spans="1:2">
      <c r="A59508" s="1">
        <v>4080100204290</v>
      </c>
      <c r="B59508" t="s">
        <v>56265</v>
      </c>
    </row>
    <row r="59509" spans="1:2">
      <c r="A59509" s="1">
        <v>4080100204306</v>
      </c>
      <c r="B59509" t="s">
        <v>56266</v>
      </c>
    </row>
    <row r="59510" spans="1:2">
      <c r="A59510" s="1">
        <v>4080100204450</v>
      </c>
      <c r="B59510" t="s">
        <v>56267</v>
      </c>
    </row>
    <row r="59511" spans="1:2">
      <c r="A59511" s="1">
        <v>4080100204467</v>
      </c>
      <c r="B59511" t="s">
        <v>56268</v>
      </c>
    </row>
    <row r="59512" spans="1:2">
      <c r="A59512" s="1">
        <v>4080100204474</v>
      </c>
      <c r="B59512" t="s">
        <v>56269</v>
      </c>
    </row>
    <row r="59513" spans="1:2">
      <c r="A59513" s="1">
        <v>4080100204481</v>
      </c>
      <c r="B59513" t="s">
        <v>56270</v>
      </c>
    </row>
    <row r="59514" spans="1:2">
      <c r="A59514" s="1">
        <v>4080100204504</v>
      </c>
      <c r="B59514" t="s">
        <v>56271</v>
      </c>
    </row>
    <row r="59515" spans="1:2">
      <c r="A59515" s="1">
        <v>4080100204511</v>
      </c>
      <c r="B59515" t="s">
        <v>56272</v>
      </c>
    </row>
    <row r="59516" spans="1:2">
      <c r="A59516" s="1">
        <v>4080100204542</v>
      </c>
      <c r="B59516" t="s">
        <v>56273</v>
      </c>
    </row>
    <row r="59517" spans="1:2">
      <c r="A59517" s="1">
        <v>4080100204566</v>
      </c>
      <c r="B59517" t="s">
        <v>56274</v>
      </c>
    </row>
    <row r="59518" spans="1:2">
      <c r="A59518" s="1">
        <v>4080100204573</v>
      </c>
      <c r="B59518" t="s">
        <v>56275</v>
      </c>
    </row>
    <row r="59519" spans="1:2">
      <c r="A59519" s="1">
        <v>4080100204597</v>
      </c>
      <c r="B59519" t="s">
        <v>56276</v>
      </c>
    </row>
    <row r="59520" spans="1:2">
      <c r="A59520" s="1">
        <v>4080100204603</v>
      </c>
      <c r="B59520" t="s">
        <v>56277</v>
      </c>
    </row>
    <row r="59521" spans="1:2">
      <c r="A59521" s="1">
        <v>4080100204634</v>
      </c>
      <c r="B59521" t="s">
        <v>56278</v>
      </c>
    </row>
    <row r="59522" spans="1:2">
      <c r="A59522" s="1">
        <v>4080100204658</v>
      </c>
      <c r="B59522" t="s">
        <v>56279</v>
      </c>
    </row>
    <row r="59523" spans="1:2">
      <c r="A59523" s="1">
        <v>4080100204689</v>
      </c>
      <c r="B59523" t="s">
        <v>56280</v>
      </c>
    </row>
    <row r="59524" spans="1:2">
      <c r="A59524" s="1">
        <v>4080100204696</v>
      </c>
      <c r="B59524" t="s">
        <v>56281</v>
      </c>
    </row>
    <row r="59525" spans="1:2">
      <c r="A59525" s="1">
        <v>4080100204702</v>
      </c>
      <c r="B59525" t="s">
        <v>56282</v>
      </c>
    </row>
    <row r="59526" spans="1:2">
      <c r="A59526" s="1">
        <v>4080100204733</v>
      </c>
      <c r="B59526" t="s">
        <v>56283</v>
      </c>
    </row>
    <row r="59527" spans="1:2">
      <c r="A59527" s="1">
        <v>4080100204757</v>
      </c>
      <c r="B59527" t="s">
        <v>56284</v>
      </c>
    </row>
    <row r="59528" spans="1:2">
      <c r="A59528" s="1">
        <v>4080100204818</v>
      </c>
      <c r="B59528" t="s">
        <v>56285</v>
      </c>
    </row>
    <row r="59529" spans="1:2">
      <c r="A59529" s="1">
        <v>4080100204856</v>
      </c>
      <c r="B59529" t="s">
        <v>56286</v>
      </c>
    </row>
    <row r="59530" spans="1:2">
      <c r="A59530" s="1">
        <v>4080100204870</v>
      </c>
      <c r="B59530" t="s">
        <v>56287</v>
      </c>
    </row>
    <row r="59531" spans="1:2">
      <c r="A59531" s="1">
        <v>4080100204894</v>
      </c>
      <c r="B59531" t="s">
        <v>56288</v>
      </c>
    </row>
    <row r="59532" spans="1:2">
      <c r="A59532" s="1">
        <v>4080100204917</v>
      </c>
      <c r="B59532" t="s">
        <v>56289</v>
      </c>
    </row>
    <row r="59533" spans="1:2">
      <c r="A59533" s="1">
        <v>4080100204931</v>
      </c>
      <c r="B59533" t="s">
        <v>56290</v>
      </c>
    </row>
    <row r="59534" spans="1:2">
      <c r="A59534" s="1">
        <v>4080100205051</v>
      </c>
      <c r="B59534" t="s">
        <v>56291</v>
      </c>
    </row>
    <row r="59535" spans="1:2">
      <c r="A59535" s="1">
        <v>4080100205075</v>
      </c>
      <c r="B59535" t="s">
        <v>56292</v>
      </c>
    </row>
    <row r="59536" spans="1:2">
      <c r="A59536" s="1">
        <v>4080100205082</v>
      </c>
      <c r="B59536" t="s">
        <v>56293</v>
      </c>
    </row>
    <row r="59537" spans="1:2">
      <c r="A59537" s="1">
        <v>4080100205143</v>
      </c>
      <c r="B59537" t="s">
        <v>56294</v>
      </c>
    </row>
    <row r="59538" spans="1:2">
      <c r="A59538" s="1">
        <v>4080100205167</v>
      </c>
      <c r="B59538" t="s">
        <v>56295</v>
      </c>
    </row>
    <row r="59539" spans="1:2">
      <c r="A59539" s="1">
        <v>4080100205181</v>
      </c>
      <c r="B59539" t="s">
        <v>56296</v>
      </c>
    </row>
    <row r="59540" spans="1:2">
      <c r="A59540" s="1">
        <v>4080100205211</v>
      </c>
      <c r="B59540" t="s">
        <v>56297</v>
      </c>
    </row>
    <row r="59541" spans="1:2">
      <c r="A59541" s="1">
        <v>4080100205228</v>
      </c>
      <c r="B59541" t="s">
        <v>55223</v>
      </c>
    </row>
    <row r="59542" spans="1:2">
      <c r="A59542" s="1">
        <v>4080100205273</v>
      </c>
      <c r="B59542" t="s">
        <v>56298</v>
      </c>
    </row>
    <row r="59543" spans="1:2">
      <c r="A59543" s="1">
        <v>4080100205280</v>
      </c>
      <c r="B59543" t="s">
        <v>56299</v>
      </c>
    </row>
    <row r="59544" spans="1:2">
      <c r="A59544" s="1">
        <v>4080100205303</v>
      </c>
      <c r="B59544" t="s">
        <v>56300</v>
      </c>
    </row>
    <row r="59545" spans="1:2">
      <c r="A59545" s="1">
        <v>4080100205310</v>
      </c>
      <c r="B59545" t="s">
        <v>56301</v>
      </c>
    </row>
    <row r="59546" spans="1:2">
      <c r="A59546" s="1">
        <v>4080100205327</v>
      </c>
      <c r="B59546" t="s">
        <v>56302</v>
      </c>
    </row>
    <row r="59547" spans="1:2">
      <c r="A59547" s="1">
        <v>4080100205334</v>
      </c>
      <c r="B59547" t="s">
        <v>56303</v>
      </c>
    </row>
    <row r="59548" spans="1:2">
      <c r="A59548" s="1">
        <v>4080100205341</v>
      </c>
      <c r="B59548" t="s">
        <v>56304</v>
      </c>
    </row>
    <row r="59549" spans="1:2">
      <c r="A59549" s="1">
        <v>4080100205358</v>
      </c>
      <c r="B59549" t="s">
        <v>56305</v>
      </c>
    </row>
    <row r="59550" spans="1:2">
      <c r="A59550" s="1">
        <v>4080100205365</v>
      </c>
      <c r="B59550" t="s">
        <v>56306</v>
      </c>
    </row>
    <row r="59551" spans="1:2">
      <c r="A59551" s="1">
        <v>4080100205372</v>
      </c>
      <c r="B59551" t="s">
        <v>56307</v>
      </c>
    </row>
    <row r="59552" spans="1:2">
      <c r="A59552" s="1">
        <v>4080100205389</v>
      </c>
      <c r="B59552" t="s">
        <v>56308</v>
      </c>
    </row>
    <row r="59553" spans="1:2">
      <c r="A59553" s="1">
        <v>4080100205396</v>
      </c>
      <c r="B59553" t="s">
        <v>56309</v>
      </c>
    </row>
    <row r="59554" spans="1:2">
      <c r="A59554" s="1">
        <v>4080100205402</v>
      </c>
      <c r="B59554" t="s">
        <v>56310</v>
      </c>
    </row>
    <row r="59555" spans="1:2">
      <c r="A59555" s="1">
        <v>4080100205419</v>
      </c>
      <c r="B59555" t="s">
        <v>56311</v>
      </c>
    </row>
    <row r="59556" spans="1:2">
      <c r="A59556" s="1">
        <v>4080100205426</v>
      </c>
      <c r="B59556" t="s">
        <v>56312</v>
      </c>
    </row>
    <row r="59557" spans="1:2">
      <c r="A59557" s="1">
        <v>4080100205433</v>
      </c>
      <c r="B59557" t="s">
        <v>56313</v>
      </c>
    </row>
    <row r="59558" spans="1:2">
      <c r="A59558" s="1">
        <v>4080100205440</v>
      </c>
      <c r="B59558" t="s">
        <v>56314</v>
      </c>
    </row>
    <row r="59559" spans="1:2">
      <c r="A59559" s="1">
        <v>4080100205457</v>
      </c>
      <c r="B59559" t="s">
        <v>56315</v>
      </c>
    </row>
    <row r="59560" spans="1:2">
      <c r="A59560" s="1">
        <v>4080100205464</v>
      </c>
      <c r="B59560" t="s">
        <v>56316</v>
      </c>
    </row>
    <row r="59561" spans="1:2">
      <c r="A59561" s="1">
        <v>4080100205471</v>
      </c>
      <c r="B59561" t="s">
        <v>56317</v>
      </c>
    </row>
    <row r="59562" spans="1:2">
      <c r="A59562" s="1">
        <v>4080100205488</v>
      </c>
      <c r="B59562" t="s">
        <v>56318</v>
      </c>
    </row>
    <row r="59563" spans="1:2">
      <c r="A59563" s="1">
        <v>4080100205495</v>
      </c>
      <c r="B59563" t="s">
        <v>56319</v>
      </c>
    </row>
    <row r="59564" spans="1:2">
      <c r="A59564" s="1">
        <v>4080100205501</v>
      </c>
      <c r="B59564" t="s">
        <v>56320</v>
      </c>
    </row>
    <row r="59565" spans="1:2">
      <c r="A59565" s="1">
        <v>4080100205518</v>
      </c>
      <c r="B59565" t="s">
        <v>56321</v>
      </c>
    </row>
    <row r="59566" spans="1:2">
      <c r="A59566" s="1">
        <v>4080100205525</v>
      </c>
      <c r="B59566" t="s">
        <v>56322</v>
      </c>
    </row>
    <row r="59567" spans="1:2">
      <c r="A59567" s="1">
        <v>4080100205532</v>
      </c>
      <c r="B59567" t="s">
        <v>56323</v>
      </c>
    </row>
    <row r="59568" spans="1:2">
      <c r="A59568" s="1">
        <v>4080100205556</v>
      </c>
      <c r="B59568" t="s">
        <v>56324</v>
      </c>
    </row>
    <row r="59569" spans="1:2">
      <c r="A59569" s="1">
        <v>4080100205624</v>
      </c>
      <c r="B59569" t="s">
        <v>56325</v>
      </c>
    </row>
    <row r="59570" spans="1:2">
      <c r="A59570" s="1">
        <v>4080100205648</v>
      </c>
      <c r="B59570" t="s">
        <v>56326</v>
      </c>
    </row>
    <row r="59571" spans="1:2">
      <c r="A59571" s="1">
        <v>4080100205655</v>
      </c>
      <c r="B59571" t="s">
        <v>56327</v>
      </c>
    </row>
    <row r="59572" spans="1:2">
      <c r="A59572" s="1">
        <v>4080100205662</v>
      </c>
      <c r="B59572" t="s">
        <v>56328</v>
      </c>
    </row>
    <row r="59573" spans="1:2">
      <c r="A59573" s="1">
        <v>4080100205679</v>
      </c>
      <c r="B59573" t="s">
        <v>56329</v>
      </c>
    </row>
    <row r="59574" spans="1:2">
      <c r="A59574" s="1">
        <v>4080100218815</v>
      </c>
      <c r="B59574" t="s">
        <v>56330</v>
      </c>
    </row>
    <row r="59575" spans="1:2">
      <c r="A59575" s="1">
        <v>4080100219508</v>
      </c>
      <c r="B59575" t="s">
        <v>56331</v>
      </c>
    </row>
    <row r="59576" spans="1:2">
      <c r="A59576" s="1">
        <v>4080100219652</v>
      </c>
      <c r="B59576" t="s">
        <v>56332</v>
      </c>
    </row>
    <row r="59577" spans="1:2">
      <c r="A59577" s="1">
        <v>4080100219676</v>
      </c>
      <c r="B59577" t="s">
        <v>56333</v>
      </c>
    </row>
    <row r="59578" spans="1:2">
      <c r="A59578" s="1">
        <v>4080100219683</v>
      </c>
      <c r="B59578" t="s">
        <v>56334</v>
      </c>
    </row>
    <row r="59579" spans="1:2">
      <c r="A59579" s="1">
        <v>4080100220207</v>
      </c>
      <c r="B59579" t="s">
        <v>56335</v>
      </c>
    </row>
    <row r="59580" spans="1:2">
      <c r="A59580" s="1">
        <v>4080100221617</v>
      </c>
      <c r="B59580" t="s">
        <v>56336</v>
      </c>
    </row>
    <row r="59581" spans="1:2">
      <c r="A59581" s="1">
        <v>4080100223482</v>
      </c>
      <c r="B59581" t="s">
        <v>56337</v>
      </c>
    </row>
    <row r="59582" spans="1:2">
      <c r="A59582" s="1">
        <v>4080100223680</v>
      </c>
      <c r="B59582" t="s">
        <v>56338</v>
      </c>
    </row>
    <row r="59583" spans="1:2">
      <c r="A59583" s="1">
        <v>4080100223956</v>
      </c>
      <c r="B59583" t="s">
        <v>56339</v>
      </c>
    </row>
    <row r="59584" spans="1:2">
      <c r="A59584" s="1">
        <v>4080100224069</v>
      </c>
      <c r="B59584" t="s">
        <v>56340</v>
      </c>
    </row>
    <row r="59585" spans="1:2">
      <c r="A59585" s="1">
        <v>4080100422038</v>
      </c>
      <c r="B59585" t="s">
        <v>56341</v>
      </c>
    </row>
    <row r="59586" spans="1:2">
      <c r="A59586" s="1">
        <v>4080100422076</v>
      </c>
      <c r="B59586" t="s">
        <v>56342</v>
      </c>
    </row>
    <row r="59587" spans="1:2">
      <c r="A59587" s="1">
        <v>4080100422328</v>
      </c>
      <c r="B59587" t="s">
        <v>56343</v>
      </c>
    </row>
    <row r="59588" spans="1:2">
      <c r="A59588" s="1">
        <v>4080100422526</v>
      </c>
      <c r="B59588" t="s">
        <v>56344</v>
      </c>
    </row>
    <row r="59589" spans="1:2">
      <c r="A59589" s="1">
        <v>4080100423431</v>
      </c>
      <c r="B59589" t="s">
        <v>56345</v>
      </c>
    </row>
    <row r="59590" spans="1:2">
      <c r="A59590" s="1">
        <v>4080100423448</v>
      </c>
      <c r="B59590" t="s">
        <v>56346</v>
      </c>
    </row>
    <row r="59591" spans="1:2">
      <c r="A59591" s="1">
        <v>4080100424100</v>
      </c>
      <c r="B59591" t="s">
        <v>56347</v>
      </c>
    </row>
    <row r="59592" spans="1:2">
      <c r="A59592" s="1">
        <v>4080100424674</v>
      </c>
      <c r="B59592" t="s">
        <v>56348</v>
      </c>
    </row>
    <row r="59593" spans="1:2">
      <c r="A59593" s="1">
        <v>4080100424681</v>
      </c>
      <c r="B59593" t="s">
        <v>56349</v>
      </c>
    </row>
    <row r="59594" spans="1:2">
      <c r="A59594" s="1">
        <v>4080100425497</v>
      </c>
      <c r="B59594" t="s">
        <v>56350</v>
      </c>
    </row>
    <row r="59595" spans="1:2">
      <c r="A59595" s="1">
        <v>4080100426791</v>
      </c>
      <c r="B59595" t="s">
        <v>56351</v>
      </c>
    </row>
    <row r="59596" spans="1:2">
      <c r="A59596" s="1">
        <v>4080100427453</v>
      </c>
      <c r="B59596" t="s">
        <v>56352</v>
      </c>
    </row>
    <row r="59597" spans="1:2">
      <c r="A59597" s="1">
        <v>4080100427507</v>
      </c>
      <c r="B59597" t="s">
        <v>56353</v>
      </c>
    </row>
    <row r="59598" spans="1:2">
      <c r="A59598" s="1">
        <v>4080100427514</v>
      </c>
      <c r="B59598" t="s">
        <v>56354</v>
      </c>
    </row>
    <row r="59599" spans="1:2">
      <c r="A59599" s="1">
        <v>4080100427521</v>
      </c>
      <c r="B59599" t="s">
        <v>56355</v>
      </c>
    </row>
    <row r="59600" spans="1:2">
      <c r="A59600" s="1">
        <v>4080100428573</v>
      </c>
      <c r="B59600" t="s">
        <v>56356</v>
      </c>
    </row>
    <row r="59601" spans="1:2">
      <c r="A59601" s="1">
        <v>4080100428870</v>
      </c>
      <c r="B59601" t="s">
        <v>56357</v>
      </c>
    </row>
    <row r="59602" spans="1:2">
      <c r="A59602" s="1">
        <v>4080100428887</v>
      </c>
      <c r="B59602" t="s">
        <v>56358</v>
      </c>
    </row>
    <row r="59603" spans="1:2">
      <c r="A59603" s="1">
        <v>4080100428894</v>
      </c>
      <c r="B59603" t="s">
        <v>56359</v>
      </c>
    </row>
    <row r="59604" spans="1:2">
      <c r="A59604" s="1">
        <v>4080100428962</v>
      </c>
      <c r="B59604" t="s">
        <v>56360</v>
      </c>
    </row>
    <row r="59605" spans="1:2">
      <c r="A59605" s="1">
        <v>4080100429259</v>
      </c>
      <c r="B59605" t="s">
        <v>56361</v>
      </c>
    </row>
    <row r="59606" spans="1:2">
      <c r="A59606" s="1">
        <v>4080100429518</v>
      </c>
      <c r="B59606" t="s">
        <v>56362</v>
      </c>
    </row>
    <row r="59607" spans="1:2">
      <c r="A59607" s="1">
        <v>4080100429716</v>
      </c>
      <c r="B59607" t="s">
        <v>56363</v>
      </c>
    </row>
    <row r="59608" spans="1:2">
      <c r="A59608" s="1">
        <v>4080100429808</v>
      </c>
      <c r="B59608" t="s">
        <v>55417</v>
      </c>
    </row>
    <row r="59609" spans="1:2">
      <c r="A59609" s="1">
        <v>4080100430453</v>
      </c>
      <c r="B59609" t="s">
        <v>56364</v>
      </c>
    </row>
    <row r="59610" spans="1:2">
      <c r="A59610" s="1">
        <v>4080100430583</v>
      </c>
      <c r="B59610" t="s">
        <v>56365</v>
      </c>
    </row>
    <row r="59611" spans="1:2">
      <c r="A59611" s="1">
        <v>4080100430682</v>
      </c>
      <c r="B59611" t="s">
        <v>56366</v>
      </c>
    </row>
    <row r="59612" spans="1:2">
      <c r="A59612" s="1">
        <v>4080100433065</v>
      </c>
      <c r="B59612" t="s">
        <v>54588</v>
      </c>
    </row>
    <row r="59613" spans="1:2">
      <c r="A59613" s="1">
        <v>4080100433072</v>
      </c>
      <c r="B59613" t="s">
        <v>56367</v>
      </c>
    </row>
    <row r="59614" spans="1:2">
      <c r="A59614" s="1">
        <v>4080100433454</v>
      </c>
      <c r="B59614" t="s">
        <v>56368</v>
      </c>
    </row>
    <row r="59615" spans="1:2">
      <c r="A59615" s="1">
        <v>4080100433997</v>
      </c>
      <c r="B59615" t="s">
        <v>56369</v>
      </c>
    </row>
    <row r="59616" spans="1:2">
      <c r="A59616" s="1">
        <v>4080100435397</v>
      </c>
      <c r="B59616" t="s">
        <v>56370</v>
      </c>
    </row>
    <row r="59617" spans="1:2">
      <c r="A59617" s="1">
        <v>4080100435625</v>
      </c>
      <c r="B59617" t="s">
        <v>56371</v>
      </c>
    </row>
    <row r="59618" spans="1:2">
      <c r="A59618" s="1">
        <v>4080100437032</v>
      </c>
      <c r="B59618" t="s">
        <v>56372</v>
      </c>
    </row>
    <row r="59619" spans="1:2">
      <c r="A59619" s="1">
        <v>4080100440605</v>
      </c>
      <c r="B59619" t="s">
        <v>56373</v>
      </c>
    </row>
    <row r="59620" spans="1:2">
      <c r="A59620" s="1">
        <v>4080100440650</v>
      </c>
      <c r="B59620" t="s">
        <v>56374</v>
      </c>
    </row>
    <row r="59621" spans="1:2">
      <c r="A59621" s="1">
        <v>4080100442838</v>
      </c>
      <c r="B59621" t="s">
        <v>56375</v>
      </c>
    </row>
    <row r="59622" spans="1:2">
      <c r="A59622" s="1">
        <v>4080100442845</v>
      </c>
      <c r="B59622" t="s">
        <v>56376</v>
      </c>
    </row>
    <row r="59623" spans="1:2">
      <c r="A59623" s="1">
        <v>4080100443675</v>
      </c>
      <c r="B59623" t="s">
        <v>56377</v>
      </c>
    </row>
    <row r="59624" spans="1:2">
      <c r="A59624" s="1">
        <v>4080100446034</v>
      </c>
      <c r="B59624" t="s">
        <v>56378</v>
      </c>
    </row>
    <row r="59625" spans="1:2">
      <c r="A59625" s="1">
        <v>4080100449899</v>
      </c>
      <c r="B59625" t="s">
        <v>56379</v>
      </c>
    </row>
    <row r="59626" spans="1:2">
      <c r="A59626" s="1">
        <v>4080100451823</v>
      </c>
      <c r="B59626" t="s">
        <v>56380</v>
      </c>
    </row>
    <row r="59627" spans="1:2">
      <c r="A59627" s="1">
        <v>4080100453216</v>
      </c>
      <c r="B59627" t="s">
        <v>56381</v>
      </c>
    </row>
    <row r="59628" spans="1:2">
      <c r="A59628" s="1">
        <v>4080100456064</v>
      </c>
      <c r="B59628" t="s">
        <v>56382</v>
      </c>
    </row>
    <row r="59629" spans="1:2">
      <c r="A59629" s="1">
        <v>4080100457702</v>
      </c>
      <c r="B59629" t="s">
        <v>56383</v>
      </c>
    </row>
    <row r="59630" spans="1:2">
      <c r="A59630" s="1">
        <v>4080100457719</v>
      </c>
      <c r="B59630" t="s">
        <v>56384</v>
      </c>
    </row>
    <row r="59631" spans="1:2">
      <c r="A59631" s="1">
        <v>4080100457726</v>
      </c>
      <c r="B59631" t="s">
        <v>56385</v>
      </c>
    </row>
    <row r="59632" spans="1:2">
      <c r="A59632" s="1">
        <v>4080100457733</v>
      </c>
      <c r="B59632" t="s">
        <v>56386</v>
      </c>
    </row>
    <row r="59633" spans="1:2">
      <c r="A59633" s="1">
        <v>4080100457740</v>
      </c>
      <c r="B59633" t="s">
        <v>56387</v>
      </c>
    </row>
    <row r="59634" spans="1:2">
      <c r="A59634" s="1">
        <v>4080100457757</v>
      </c>
      <c r="B59634" t="s">
        <v>56388</v>
      </c>
    </row>
    <row r="59635" spans="1:2">
      <c r="A59635" s="1">
        <v>4080100457764</v>
      </c>
      <c r="B59635" t="s">
        <v>56389</v>
      </c>
    </row>
    <row r="59636" spans="1:2">
      <c r="A59636" s="1">
        <v>4080100457771</v>
      </c>
      <c r="B59636" t="s">
        <v>56390</v>
      </c>
    </row>
    <row r="59637" spans="1:2">
      <c r="A59637" s="1">
        <v>4080100458853</v>
      </c>
      <c r="B59637" t="s">
        <v>56391</v>
      </c>
    </row>
    <row r="59638" spans="1:2">
      <c r="A59638" s="1">
        <v>4080100464441</v>
      </c>
      <c r="B59638" t="s">
        <v>56392</v>
      </c>
    </row>
    <row r="59639" spans="1:2">
      <c r="A59639" s="1">
        <v>4080100465844</v>
      </c>
      <c r="B59639" t="s">
        <v>56393</v>
      </c>
    </row>
    <row r="59640" spans="1:2">
      <c r="A59640" s="1">
        <v>4080100467725</v>
      </c>
      <c r="B59640" t="s">
        <v>56394</v>
      </c>
    </row>
    <row r="59641" spans="1:2">
      <c r="A59641" s="1">
        <v>4080100468289</v>
      </c>
      <c r="B59641" t="s">
        <v>56395</v>
      </c>
    </row>
    <row r="59642" spans="1:2">
      <c r="A59642" s="1">
        <v>4080100468623</v>
      </c>
      <c r="B59642" t="s">
        <v>56396</v>
      </c>
    </row>
    <row r="59643" spans="1:2">
      <c r="A59643" s="1">
        <v>4080100473917</v>
      </c>
      <c r="B59643" t="s">
        <v>56397</v>
      </c>
    </row>
    <row r="59644" spans="1:2">
      <c r="A59644" s="1">
        <v>4080100548745</v>
      </c>
      <c r="B59644" t="s">
        <v>56398</v>
      </c>
    </row>
    <row r="59645" spans="1:2">
      <c r="A59645" s="1">
        <v>4080100591437</v>
      </c>
      <c r="B59645" t="s">
        <v>56399</v>
      </c>
    </row>
    <row r="59646" spans="1:2">
      <c r="A59646" s="1">
        <v>4090100219514</v>
      </c>
      <c r="B59646" t="s">
        <v>56400</v>
      </c>
    </row>
    <row r="59647" spans="1:2">
      <c r="A59647" s="1">
        <v>4090100424604</v>
      </c>
      <c r="B59647" t="s">
        <v>56401</v>
      </c>
    </row>
    <row r="59648" spans="1:2">
      <c r="A59648" s="1">
        <v>4090100425441</v>
      </c>
      <c r="B59648" t="s">
        <v>56402</v>
      </c>
    </row>
    <row r="59649" spans="1:2">
      <c r="A59649" s="1">
        <v>4090100425694</v>
      </c>
      <c r="B59649" t="s">
        <v>54800</v>
      </c>
    </row>
    <row r="59650" spans="1:2">
      <c r="A59650" s="1">
        <v>4090100425700</v>
      </c>
      <c r="B59650" t="s">
        <v>56403</v>
      </c>
    </row>
    <row r="59651" spans="1:2">
      <c r="A59651" s="1">
        <v>4090100425717</v>
      </c>
      <c r="B59651" t="s">
        <v>54799</v>
      </c>
    </row>
    <row r="59652" spans="1:2">
      <c r="A59652" s="1">
        <v>4180100195519</v>
      </c>
      <c r="B59652" t="s">
        <v>56258</v>
      </c>
    </row>
    <row r="59653" spans="1:2">
      <c r="A59653" s="1">
        <v>4180100195588</v>
      </c>
      <c r="B59653" t="s">
        <v>56404</v>
      </c>
    </row>
    <row r="59654" spans="1:2">
      <c r="A59654" s="1">
        <v>4180100195625</v>
      </c>
      <c r="B59654" t="s">
        <v>56405</v>
      </c>
    </row>
    <row r="59655" spans="1:2">
      <c r="A59655" s="1">
        <v>4180100195809</v>
      </c>
      <c r="B59655" t="s">
        <v>56406</v>
      </c>
    </row>
    <row r="59656" spans="1:2">
      <c r="A59656" s="1">
        <v>4180100195922</v>
      </c>
      <c r="B59656" t="s">
        <v>56407</v>
      </c>
    </row>
    <row r="59657" spans="1:2">
      <c r="A59657" s="1">
        <v>4180100196097</v>
      </c>
      <c r="B59657" t="s">
        <v>56408</v>
      </c>
    </row>
    <row r="59658" spans="1:2">
      <c r="A59658" s="1">
        <v>4180100196882</v>
      </c>
      <c r="B59658" t="s">
        <v>56409</v>
      </c>
    </row>
    <row r="59659" spans="1:2">
      <c r="A59659" s="1">
        <v>4180100197162</v>
      </c>
      <c r="B59659" t="s">
        <v>56410</v>
      </c>
    </row>
    <row r="59660" spans="1:2">
      <c r="A59660" s="1">
        <v>4180100197315</v>
      </c>
      <c r="B59660" t="s">
        <v>56411</v>
      </c>
    </row>
    <row r="59661" spans="1:2">
      <c r="A59661" s="1">
        <v>4180100197322</v>
      </c>
      <c r="B59661" t="s">
        <v>56412</v>
      </c>
    </row>
    <row r="59662" spans="1:2">
      <c r="A59662" s="1">
        <v>4180100197339</v>
      </c>
      <c r="B59662" t="s">
        <v>56413</v>
      </c>
    </row>
    <row r="59663" spans="1:2">
      <c r="A59663" s="1">
        <v>4180100197346</v>
      </c>
      <c r="B59663" t="s">
        <v>56414</v>
      </c>
    </row>
    <row r="59664" spans="1:2">
      <c r="A59664" s="1">
        <v>4180100197353</v>
      </c>
      <c r="B59664" t="s">
        <v>56415</v>
      </c>
    </row>
    <row r="59665" spans="1:2">
      <c r="A59665" s="1">
        <v>4180100197360</v>
      </c>
      <c r="B59665" t="s">
        <v>56416</v>
      </c>
    </row>
    <row r="59666" spans="1:2">
      <c r="A59666" s="1">
        <v>4180100197377</v>
      </c>
      <c r="B59666" t="s">
        <v>56417</v>
      </c>
    </row>
    <row r="59667" spans="1:2">
      <c r="A59667" s="1">
        <v>4180100197384</v>
      </c>
      <c r="B59667" t="s">
        <v>56418</v>
      </c>
    </row>
    <row r="59668" spans="1:2">
      <c r="A59668" s="1">
        <v>4180100197391</v>
      </c>
      <c r="B59668" t="s">
        <v>56419</v>
      </c>
    </row>
    <row r="59669" spans="1:2">
      <c r="A59669" s="1">
        <v>4180100197407</v>
      </c>
      <c r="B59669" t="s">
        <v>56420</v>
      </c>
    </row>
    <row r="59670" spans="1:2">
      <c r="A59670" s="1">
        <v>4180100197414</v>
      </c>
      <c r="B59670" t="s">
        <v>56421</v>
      </c>
    </row>
    <row r="59671" spans="1:2">
      <c r="A59671" s="1">
        <v>4180100197421</v>
      </c>
      <c r="B59671" t="s">
        <v>56422</v>
      </c>
    </row>
    <row r="59672" spans="1:2">
      <c r="A59672" s="1">
        <v>4180100197438</v>
      </c>
      <c r="B59672" t="s">
        <v>56423</v>
      </c>
    </row>
    <row r="59673" spans="1:2">
      <c r="A59673" s="1">
        <v>4180100197445</v>
      </c>
      <c r="B59673" t="s">
        <v>56424</v>
      </c>
    </row>
    <row r="59674" spans="1:2">
      <c r="A59674" s="1">
        <v>4180100197452</v>
      </c>
      <c r="B59674" t="s">
        <v>56425</v>
      </c>
    </row>
    <row r="59675" spans="1:2">
      <c r="A59675" s="1">
        <v>4180100197469</v>
      </c>
      <c r="B59675" t="s">
        <v>56425</v>
      </c>
    </row>
    <row r="59676" spans="1:2">
      <c r="A59676" s="1">
        <v>4180100197476</v>
      </c>
      <c r="B59676" t="s">
        <v>56426</v>
      </c>
    </row>
    <row r="59677" spans="1:2">
      <c r="A59677" s="1">
        <v>4180100197483</v>
      </c>
      <c r="B59677" t="s">
        <v>56427</v>
      </c>
    </row>
    <row r="59678" spans="1:2">
      <c r="A59678" s="1">
        <v>4180100197490</v>
      </c>
      <c r="B59678" t="s">
        <v>56428</v>
      </c>
    </row>
    <row r="59679" spans="1:2">
      <c r="A59679" s="1">
        <v>4180100197506</v>
      </c>
      <c r="B59679" t="s">
        <v>56429</v>
      </c>
    </row>
    <row r="59680" spans="1:2">
      <c r="A59680" s="1">
        <v>4180100197513</v>
      </c>
      <c r="B59680" t="s">
        <v>56430</v>
      </c>
    </row>
    <row r="59681" spans="1:2">
      <c r="A59681" s="1">
        <v>4180100197520</v>
      </c>
      <c r="B59681" t="s">
        <v>56431</v>
      </c>
    </row>
    <row r="59682" spans="1:2">
      <c r="A59682" s="1">
        <v>4180100197537</v>
      </c>
      <c r="B59682" t="s">
        <v>56432</v>
      </c>
    </row>
    <row r="59683" spans="1:2">
      <c r="A59683" s="1">
        <v>4180100197544</v>
      </c>
      <c r="B59683" t="s">
        <v>56433</v>
      </c>
    </row>
    <row r="59684" spans="1:2">
      <c r="A59684" s="1">
        <v>4180100197551</v>
      </c>
      <c r="B59684" t="s">
        <v>56434</v>
      </c>
    </row>
    <row r="59685" spans="1:2">
      <c r="A59685" s="1">
        <v>4180100197568</v>
      </c>
      <c r="B59685" t="s">
        <v>56435</v>
      </c>
    </row>
    <row r="59686" spans="1:2">
      <c r="A59686" s="1">
        <v>4180100197575</v>
      </c>
      <c r="B59686" t="s">
        <v>56436</v>
      </c>
    </row>
    <row r="59687" spans="1:2">
      <c r="A59687" s="1">
        <v>4180100197582</v>
      </c>
      <c r="B59687" t="s">
        <v>56437</v>
      </c>
    </row>
    <row r="59688" spans="1:2">
      <c r="A59688" s="1">
        <v>4180100197599</v>
      </c>
      <c r="B59688" t="s">
        <v>56438</v>
      </c>
    </row>
    <row r="59689" spans="1:2">
      <c r="A59689" s="1">
        <v>4180100197605</v>
      </c>
      <c r="B59689" t="s">
        <v>56439</v>
      </c>
    </row>
    <row r="59690" spans="1:2">
      <c r="A59690" s="1">
        <v>4180100197612</v>
      </c>
      <c r="B59690" t="s">
        <v>56440</v>
      </c>
    </row>
    <row r="59691" spans="1:2">
      <c r="A59691" s="1">
        <v>4180100197629</v>
      </c>
      <c r="B59691" t="s">
        <v>56441</v>
      </c>
    </row>
    <row r="59692" spans="1:2">
      <c r="A59692" s="1">
        <v>4180100197636</v>
      </c>
      <c r="B59692" t="s">
        <v>56442</v>
      </c>
    </row>
    <row r="59693" spans="1:2">
      <c r="A59693" s="1">
        <v>4180100197643</v>
      </c>
      <c r="B59693" t="s">
        <v>56443</v>
      </c>
    </row>
    <row r="59694" spans="1:2">
      <c r="A59694" s="1">
        <v>4180100197650</v>
      </c>
      <c r="B59694" t="s">
        <v>56444</v>
      </c>
    </row>
    <row r="59695" spans="1:2">
      <c r="A59695" s="1">
        <v>4180100197667</v>
      </c>
      <c r="B59695" t="s">
        <v>56445</v>
      </c>
    </row>
    <row r="59696" spans="1:2">
      <c r="A59696" s="1">
        <v>4180100197674</v>
      </c>
      <c r="B59696" t="s">
        <v>56446</v>
      </c>
    </row>
    <row r="59697" spans="1:2">
      <c r="A59697" s="1">
        <v>4180100197681</v>
      </c>
      <c r="B59697" t="s">
        <v>56447</v>
      </c>
    </row>
    <row r="59698" spans="1:2">
      <c r="A59698" s="1">
        <v>4180100197698</v>
      </c>
      <c r="B59698" t="s">
        <v>56448</v>
      </c>
    </row>
    <row r="59699" spans="1:2">
      <c r="A59699" s="1">
        <v>4180100197704</v>
      </c>
      <c r="B59699" t="s">
        <v>56449</v>
      </c>
    </row>
    <row r="59700" spans="1:2">
      <c r="A59700" s="1">
        <v>4180100197711</v>
      </c>
      <c r="B59700" t="s">
        <v>56450</v>
      </c>
    </row>
    <row r="59701" spans="1:2">
      <c r="A59701" s="1">
        <v>4180100197728</v>
      </c>
      <c r="B59701" t="s">
        <v>56451</v>
      </c>
    </row>
    <row r="59702" spans="1:2">
      <c r="A59702" s="1">
        <v>4180100197735</v>
      </c>
      <c r="B59702" t="s">
        <v>56452</v>
      </c>
    </row>
    <row r="59703" spans="1:2">
      <c r="A59703" s="1">
        <v>4180100197742</v>
      </c>
      <c r="B59703" t="s">
        <v>56453</v>
      </c>
    </row>
    <row r="59704" spans="1:2">
      <c r="A59704" s="1">
        <v>4180100197759</v>
      </c>
      <c r="B59704" t="s">
        <v>56454</v>
      </c>
    </row>
    <row r="59705" spans="1:2">
      <c r="A59705" s="1">
        <v>4180100197766</v>
      </c>
      <c r="B59705" t="s">
        <v>56455</v>
      </c>
    </row>
    <row r="59706" spans="1:2">
      <c r="A59706" s="1">
        <v>4180100197773</v>
      </c>
      <c r="B59706" t="s">
        <v>56456</v>
      </c>
    </row>
    <row r="59707" spans="1:2">
      <c r="A59707" s="1">
        <v>4180100197780</v>
      </c>
      <c r="B59707" t="s">
        <v>56457</v>
      </c>
    </row>
    <row r="59708" spans="1:2">
      <c r="A59708" s="1">
        <v>4180100197797</v>
      </c>
      <c r="B59708" t="s">
        <v>56458</v>
      </c>
    </row>
    <row r="59709" spans="1:2">
      <c r="A59709" s="1">
        <v>4180100197803</v>
      </c>
      <c r="B59709" t="s">
        <v>56459</v>
      </c>
    </row>
    <row r="59710" spans="1:2">
      <c r="A59710" s="1">
        <v>4180100197810</v>
      </c>
      <c r="B59710" t="s">
        <v>56460</v>
      </c>
    </row>
    <row r="59711" spans="1:2">
      <c r="A59711" s="1">
        <v>4180100198701</v>
      </c>
      <c r="B59711" t="s">
        <v>56461</v>
      </c>
    </row>
    <row r="59712" spans="1:2">
      <c r="A59712" s="1">
        <v>4180100198718</v>
      </c>
      <c r="B59712" t="s">
        <v>56462</v>
      </c>
    </row>
    <row r="59713" spans="1:2">
      <c r="A59713" s="1">
        <v>4180100198725</v>
      </c>
      <c r="B59713" t="s">
        <v>56463</v>
      </c>
    </row>
    <row r="59714" spans="1:2">
      <c r="A59714" s="1">
        <v>4180100198732</v>
      </c>
      <c r="B59714" t="s">
        <v>56464</v>
      </c>
    </row>
    <row r="59715" spans="1:2">
      <c r="A59715" s="1">
        <v>4180100198749</v>
      </c>
      <c r="B59715" t="s">
        <v>56465</v>
      </c>
    </row>
    <row r="59716" spans="1:2">
      <c r="A59716" s="1">
        <v>4180100198756</v>
      </c>
      <c r="B59716" t="s">
        <v>56466</v>
      </c>
    </row>
    <row r="59717" spans="1:2">
      <c r="A59717" s="1">
        <v>4180100198763</v>
      </c>
      <c r="B59717" t="s">
        <v>56467</v>
      </c>
    </row>
    <row r="59718" spans="1:2">
      <c r="A59718" s="1">
        <v>4180100198770</v>
      </c>
      <c r="B59718" t="s">
        <v>56468</v>
      </c>
    </row>
    <row r="59719" spans="1:2">
      <c r="A59719" s="1">
        <v>4180100198787</v>
      </c>
      <c r="B59719" t="s">
        <v>56469</v>
      </c>
    </row>
    <row r="59720" spans="1:2">
      <c r="A59720" s="1">
        <v>4180100198794</v>
      </c>
      <c r="B59720" t="s">
        <v>56470</v>
      </c>
    </row>
    <row r="59721" spans="1:2">
      <c r="A59721" s="1">
        <v>4180100198800</v>
      </c>
      <c r="B59721" t="s">
        <v>56471</v>
      </c>
    </row>
    <row r="59722" spans="1:2">
      <c r="A59722" s="1">
        <v>4180100198817</v>
      </c>
      <c r="B59722" t="s">
        <v>56472</v>
      </c>
    </row>
    <row r="59723" spans="1:2">
      <c r="A59723" s="1">
        <v>4180100198824</v>
      </c>
      <c r="B59723" t="s">
        <v>56473</v>
      </c>
    </row>
    <row r="59724" spans="1:2">
      <c r="A59724" s="1">
        <v>4180100198831</v>
      </c>
      <c r="B59724" t="s">
        <v>56474</v>
      </c>
    </row>
    <row r="59725" spans="1:2">
      <c r="A59725" s="1">
        <v>4180100198848</v>
      </c>
      <c r="B59725" t="s">
        <v>56475</v>
      </c>
    </row>
    <row r="59726" spans="1:2">
      <c r="A59726" s="1">
        <v>4180100198855</v>
      </c>
      <c r="B59726" t="s">
        <v>56476</v>
      </c>
    </row>
    <row r="59727" spans="1:2">
      <c r="A59727" s="1">
        <v>4180100198862</v>
      </c>
      <c r="B59727" t="s">
        <v>56477</v>
      </c>
    </row>
    <row r="59728" spans="1:2">
      <c r="A59728" s="1">
        <v>4180100198879</v>
      </c>
      <c r="B59728" t="s">
        <v>56478</v>
      </c>
    </row>
    <row r="59729" spans="1:2">
      <c r="A59729" s="1">
        <v>4180100198886</v>
      </c>
      <c r="B59729" t="s">
        <v>56479</v>
      </c>
    </row>
    <row r="59730" spans="1:2">
      <c r="A59730" s="1">
        <v>4180100198893</v>
      </c>
      <c r="B59730" t="s">
        <v>56480</v>
      </c>
    </row>
    <row r="59731" spans="1:2">
      <c r="A59731" s="1">
        <v>4180100198909</v>
      </c>
      <c r="B59731" t="s">
        <v>56481</v>
      </c>
    </row>
    <row r="59732" spans="1:2">
      <c r="A59732" s="1">
        <v>4180100198916</v>
      </c>
      <c r="B59732" t="s">
        <v>56482</v>
      </c>
    </row>
    <row r="59733" spans="1:2">
      <c r="A59733" s="1">
        <v>4180100198923</v>
      </c>
      <c r="B59733" t="s">
        <v>56483</v>
      </c>
    </row>
    <row r="59734" spans="1:2">
      <c r="A59734" s="1">
        <v>4180100198930</v>
      </c>
      <c r="B59734" t="s">
        <v>56484</v>
      </c>
    </row>
    <row r="59735" spans="1:2">
      <c r="A59735" s="1">
        <v>4180100198947</v>
      </c>
      <c r="B59735" t="s">
        <v>56485</v>
      </c>
    </row>
    <row r="59736" spans="1:2">
      <c r="A59736" s="1">
        <v>4180100198954</v>
      </c>
      <c r="B59736" t="s">
        <v>56486</v>
      </c>
    </row>
    <row r="59737" spans="1:2">
      <c r="A59737" s="1">
        <v>4180100198961</v>
      </c>
      <c r="B59737" t="s">
        <v>56487</v>
      </c>
    </row>
    <row r="59738" spans="1:2">
      <c r="A59738" s="1">
        <v>4180100198978</v>
      </c>
      <c r="B59738" t="s">
        <v>56488</v>
      </c>
    </row>
    <row r="59739" spans="1:2">
      <c r="A59739" s="1">
        <v>4180100198985</v>
      </c>
      <c r="B59739" t="s">
        <v>56489</v>
      </c>
    </row>
    <row r="59740" spans="1:2">
      <c r="A59740" s="1">
        <v>4180100198992</v>
      </c>
      <c r="B59740" t="s">
        <v>56490</v>
      </c>
    </row>
    <row r="59741" spans="1:2">
      <c r="A59741" s="1">
        <v>4180100199005</v>
      </c>
      <c r="B59741" t="s">
        <v>56491</v>
      </c>
    </row>
    <row r="59742" spans="1:2">
      <c r="A59742" s="1">
        <v>4180100199012</v>
      </c>
      <c r="B59742" t="s">
        <v>56492</v>
      </c>
    </row>
    <row r="59743" spans="1:2">
      <c r="A59743" s="1">
        <v>4180100199029</v>
      </c>
      <c r="B59743" t="s">
        <v>56493</v>
      </c>
    </row>
    <row r="59744" spans="1:2">
      <c r="A59744" s="1">
        <v>4180100199036</v>
      </c>
      <c r="B59744" t="s">
        <v>56494</v>
      </c>
    </row>
    <row r="59745" spans="1:2">
      <c r="A59745" s="1">
        <v>4180100199043</v>
      </c>
      <c r="B59745" t="s">
        <v>56495</v>
      </c>
    </row>
    <row r="59746" spans="1:2">
      <c r="A59746" s="1">
        <v>4180100199050</v>
      </c>
      <c r="B59746" t="s">
        <v>56496</v>
      </c>
    </row>
    <row r="59747" spans="1:2">
      <c r="A59747" s="1">
        <v>4180100199067</v>
      </c>
      <c r="B59747" t="s">
        <v>56497</v>
      </c>
    </row>
    <row r="59748" spans="1:2">
      <c r="A59748" s="1">
        <v>4180100199074</v>
      </c>
      <c r="B59748" t="s">
        <v>56498</v>
      </c>
    </row>
    <row r="59749" spans="1:2">
      <c r="A59749" s="1">
        <v>4180100199081</v>
      </c>
      <c r="B59749" t="s">
        <v>56499</v>
      </c>
    </row>
    <row r="59750" spans="1:2">
      <c r="A59750" s="1">
        <v>4180100199098</v>
      </c>
      <c r="B59750" t="s">
        <v>56500</v>
      </c>
    </row>
    <row r="59751" spans="1:2">
      <c r="A59751" s="1">
        <v>4180100199104</v>
      </c>
      <c r="B59751" t="s">
        <v>56501</v>
      </c>
    </row>
    <row r="59752" spans="1:2">
      <c r="A59752" s="1">
        <v>4180100199111</v>
      </c>
      <c r="B59752" t="s">
        <v>56502</v>
      </c>
    </row>
    <row r="59753" spans="1:2">
      <c r="A59753" s="1">
        <v>4180100199128</v>
      </c>
      <c r="B59753" t="s">
        <v>56503</v>
      </c>
    </row>
    <row r="59754" spans="1:2">
      <c r="A59754" s="1">
        <v>4180100199135</v>
      </c>
      <c r="B59754" t="s">
        <v>56504</v>
      </c>
    </row>
    <row r="59755" spans="1:2">
      <c r="A59755" s="1">
        <v>4180100199142</v>
      </c>
      <c r="B59755" t="s">
        <v>56505</v>
      </c>
    </row>
    <row r="59756" spans="1:2">
      <c r="A59756" s="1">
        <v>4180100199159</v>
      </c>
      <c r="B59756" t="s">
        <v>56506</v>
      </c>
    </row>
    <row r="59757" spans="1:2">
      <c r="A59757" s="1">
        <v>4180100199166</v>
      </c>
      <c r="B59757" t="s">
        <v>56507</v>
      </c>
    </row>
    <row r="59758" spans="1:2">
      <c r="A59758" s="1">
        <v>4180100199173</v>
      </c>
      <c r="B59758" t="s">
        <v>56508</v>
      </c>
    </row>
    <row r="59759" spans="1:2">
      <c r="A59759" s="1">
        <v>4180100199180</v>
      </c>
      <c r="B59759" t="s">
        <v>56509</v>
      </c>
    </row>
    <row r="59760" spans="1:2">
      <c r="A59760" s="1">
        <v>4180100199197</v>
      </c>
      <c r="B59760" t="s">
        <v>56510</v>
      </c>
    </row>
    <row r="59761" spans="1:2">
      <c r="A59761" s="1">
        <v>4180100199203</v>
      </c>
      <c r="B59761" t="s">
        <v>56511</v>
      </c>
    </row>
    <row r="59762" spans="1:2">
      <c r="A59762" s="1">
        <v>4180100199210</v>
      </c>
      <c r="B59762" t="s">
        <v>56512</v>
      </c>
    </row>
    <row r="59763" spans="1:2">
      <c r="A59763" s="1">
        <v>4180100199227</v>
      </c>
      <c r="B59763" t="s">
        <v>56513</v>
      </c>
    </row>
    <row r="59764" spans="1:2">
      <c r="A59764" s="1">
        <v>4180100199234</v>
      </c>
      <c r="B59764" t="s">
        <v>56514</v>
      </c>
    </row>
    <row r="59765" spans="1:2">
      <c r="A59765" s="1">
        <v>4180100199241</v>
      </c>
      <c r="B59765" t="s">
        <v>56515</v>
      </c>
    </row>
    <row r="59766" spans="1:2">
      <c r="A59766" s="1">
        <v>4180100199258</v>
      </c>
      <c r="B59766" t="s">
        <v>56516</v>
      </c>
    </row>
    <row r="59767" spans="1:2">
      <c r="A59767" s="1">
        <v>4180100199265</v>
      </c>
      <c r="B59767" t="s">
        <v>56517</v>
      </c>
    </row>
    <row r="59768" spans="1:2">
      <c r="A59768" s="1">
        <v>4180100199272</v>
      </c>
      <c r="B59768" t="s">
        <v>56518</v>
      </c>
    </row>
    <row r="59769" spans="1:2">
      <c r="A59769" s="1">
        <v>4180100199289</v>
      </c>
      <c r="B59769" t="s">
        <v>56519</v>
      </c>
    </row>
    <row r="59770" spans="1:2">
      <c r="A59770" s="1">
        <v>4180100199296</v>
      </c>
      <c r="B59770" t="s">
        <v>56520</v>
      </c>
    </row>
    <row r="59771" spans="1:2">
      <c r="A59771" s="1">
        <v>4180100199302</v>
      </c>
      <c r="B59771" t="s">
        <v>56521</v>
      </c>
    </row>
    <row r="59772" spans="1:2">
      <c r="A59772" s="1">
        <v>4180100199319</v>
      </c>
      <c r="B59772" t="s">
        <v>56522</v>
      </c>
    </row>
    <row r="59773" spans="1:2">
      <c r="A59773" s="1">
        <v>4180100199326</v>
      </c>
      <c r="B59773" t="s">
        <v>56523</v>
      </c>
    </row>
    <row r="59774" spans="1:2">
      <c r="A59774" s="1">
        <v>4180100199333</v>
      </c>
      <c r="B59774" t="s">
        <v>56524</v>
      </c>
    </row>
    <row r="59775" spans="1:2">
      <c r="A59775" s="1">
        <v>4180100199340</v>
      </c>
      <c r="B59775" t="s">
        <v>56525</v>
      </c>
    </row>
    <row r="59776" spans="1:2">
      <c r="A59776" s="1">
        <v>4180100199357</v>
      </c>
      <c r="B59776" t="s">
        <v>56526</v>
      </c>
    </row>
    <row r="59777" spans="1:2">
      <c r="A59777" s="1">
        <v>4180100199364</v>
      </c>
      <c r="B59777" t="s">
        <v>56527</v>
      </c>
    </row>
    <row r="59778" spans="1:2">
      <c r="A59778" s="1">
        <v>4180100199371</v>
      </c>
      <c r="B59778" t="s">
        <v>56528</v>
      </c>
    </row>
    <row r="59779" spans="1:2">
      <c r="A59779" s="1">
        <v>4180100199388</v>
      </c>
      <c r="B59779" t="s">
        <v>56529</v>
      </c>
    </row>
    <row r="59780" spans="1:2">
      <c r="A59780" s="1">
        <v>4180100199395</v>
      </c>
      <c r="B59780" t="s">
        <v>56530</v>
      </c>
    </row>
    <row r="59781" spans="1:2">
      <c r="A59781" s="1">
        <v>4180100199401</v>
      </c>
      <c r="B59781" t="s">
        <v>56531</v>
      </c>
    </row>
    <row r="59782" spans="1:2">
      <c r="A59782" s="1">
        <v>4180100199418</v>
      </c>
      <c r="B59782" t="s">
        <v>56532</v>
      </c>
    </row>
    <row r="59783" spans="1:2">
      <c r="A59783" s="1">
        <v>4180100199425</v>
      </c>
      <c r="B59783" t="s">
        <v>56533</v>
      </c>
    </row>
    <row r="59784" spans="1:2">
      <c r="A59784" s="1">
        <v>4180100199432</v>
      </c>
      <c r="B59784" t="s">
        <v>56534</v>
      </c>
    </row>
    <row r="59785" spans="1:2">
      <c r="A59785" s="1">
        <v>4180100199449</v>
      </c>
      <c r="B59785" t="s">
        <v>56535</v>
      </c>
    </row>
    <row r="59786" spans="1:2">
      <c r="A59786" s="1">
        <v>4180100199456</v>
      </c>
      <c r="B59786" t="s">
        <v>56536</v>
      </c>
    </row>
    <row r="59787" spans="1:2">
      <c r="A59787" s="1">
        <v>4180100199463</v>
      </c>
      <c r="B59787" t="s">
        <v>56537</v>
      </c>
    </row>
    <row r="59788" spans="1:2">
      <c r="A59788" s="1">
        <v>4180100199470</v>
      </c>
      <c r="B59788" t="s">
        <v>56538</v>
      </c>
    </row>
    <row r="59789" spans="1:2">
      <c r="A59789" s="1">
        <v>4180100199487</v>
      </c>
      <c r="B59789" t="s">
        <v>56539</v>
      </c>
    </row>
    <row r="59790" spans="1:2">
      <c r="A59790" s="1">
        <v>4180100199494</v>
      </c>
      <c r="B59790" t="s">
        <v>56540</v>
      </c>
    </row>
    <row r="59791" spans="1:2">
      <c r="A59791" s="1">
        <v>4180100199500</v>
      </c>
      <c r="B59791" t="s">
        <v>56541</v>
      </c>
    </row>
    <row r="59792" spans="1:2">
      <c r="A59792" s="1">
        <v>4180100199517</v>
      </c>
      <c r="B59792" t="s">
        <v>56542</v>
      </c>
    </row>
    <row r="59793" spans="1:2">
      <c r="A59793" s="1">
        <v>4180100199524</v>
      </c>
      <c r="B59793" t="s">
        <v>56543</v>
      </c>
    </row>
    <row r="59794" spans="1:2">
      <c r="A59794" s="1">
        <v>4180100199531</v>
      </c>
      <c r="B59794" t="s">
        <v>56544</v>
      </c>
    </row>
    <row r="59795" spans="1:2">
      <c r="A59795" s="1">
        <v>4180100199548</v>
      </c>
      <c r="B59795" t="s">
        <v>56545</v>
      </c>
    </row>
    <row r="59796" spans="1:2">
      <c r="A59796" s="1">
        <v>4180100199555</v>
      </c>
      <c r="B59796" t="s">
        <v>56546</v>
      </c>
    </row>
    <row r="59797" spans="1:2">
      <c r="A59797" s="1">
        <v>4180100199562</v>
      </c>
      <c r="B59797" t="s">
        <v>56547</v>
      </c>
    </row>
    <row r="59798" spans="1:2">
      <c r="A59798" s="1">
        <v>4180100199579</v>
      </c>
      <c r="B59798" t="s">
        <v>56548</v>
      </c>
    </row>
    <row r="59799" spans="1:2">
      <c r="A59799" s="1">
        <v>4180100199586</v>
      </c>
      <c r="B59799" t="s">
        <v>56549</v>
      </c>
    </row>
    <row r="59800" spans="1:2">
      <c r="A59800" s="1">
        <v>4180100199593</v>
      </c>
      <c r="B59800" t="s">
        <v>56550</v>
      </c>
    </row>
    <row r="59801" spans="1:2">
      <c r="A59801" s="1">
        <v>4180100199609</v>
      </c>
      <c r="B59801" t="s">
        <v>56551</v>
      </c>
    </row>
    <row r="59802" spans="1:2">
      <c r="A59802" s="1">
        <v>4180100199616</v>
      </c>
      <c r="B59802" t="s">
        <v>56552</v>
      </c>
    </row>
    <row r="59803" spans="1:2">
      <c r="A59803" s="1">
        <v>4180100199623</v>
      </c>
      <c r="B59803" t="s">
        <v>56553</v>
      </c>
    </row>
    <row r="59804" spans="1:2">
      <c r="A59804" s="1">
        <v>4180100199630</v>
      </c>
      <c r="B59804" t="s">
        <v>56554</v>
      </c>
    </row>
    <row r="59805" spans="1:2">
      <c r="A59805" s="1">
        <v>4180100199647</v>
      </c>
      <c r="B59805" t="s">
        <v>56555</v>
      </c>
    </row>
    <row r="59806" spans="1:2">
      <c r="A59806" s="1">
        <v>4180100199654</v>
      </c>
      <c r="B59806" t="s">
        <v>56556</v>
      </c>
    </row>
    <row r="59807" spans="1:2">
      <c r="A59807" s="1">
        <v>4180100199661</v>
      </c>
      <c r="B59807" t="s">
        <v>56557</v>
      </c>
    </row>
    <row r="59808" spans="1:2">
      <c r="A59808" s="1">
        <v>4180100199678</v>
      </c>
      <c r="B59808" t="s">
        <v>56558</v>
      </c>
    </row>
    <row r="59809" spans="1:2">
      <c r="A59809" s="1">
        <v>4180100199685</v>
      </c>
      <c r="B59809" t="s">
        <v>56559</v>
      </c>
    </row>
    <row r="59810" spans="1:2">
      <c r="A59810" s="1">
        <v>4180100199692</v>
      </c>
      <c r="B59810" t="s">
        <v>56560</v>
      </c>
    </row>
    <row r="59811" spans="1:2">
      <c r="A59811" s="1">
        <v>4180100199708</v>
      </c>
      <c r="B59811" t="s">
        <v>56561</v>
      </c>
    </row>
    <row r="59812" spans="1:2">
      <c r="A59812" s="1">
        <v>4180100199715</v>
      </c>
      <c r="B59812" t="s">
        <v>56562</v>
      </c>
    </row>
    <row r="59813" spans="1:2">
      <c r="A59813" s="1">
        <v>4180100199722</v>
      </c>
      <c r="B59813" t="s">
        <v>56563</v>
      </c>
    </row>
    <row r="59814" spans="1:2">
      <c r="A59814" s="1">
        <v>4180100199739</v>
      </c>
      <c r="B59814" t="s">
        <v>56564</v>
      </c>
    </row>
    <row r="59815" spans="1:2">
      <c r="A59815" s="1">
        <v>4180100199746</v>
      </c>
      <c r="B59815" t="s">
        <v>56565</v>
      </c>
    </row>
    <row r="59816" spans="1:2">
      <c r="A59816" s="1">
        <v>4180100199753</v>
      </c>
      <c r="B59816" t="s">
        <v>56566</v>
      </c>
    </row>
    <row r="59817" spans="1:2">
      <c r="A59817" s="1">
        <v>4180100199760</v>
      </c>
      <c r="B59817" t="s">
        <v>56567</v>
      </c>
    </row>
    <row r="59818" spans="1:2">
      <c r="A59818" s="1">
        <v>4180100199777</v>
      </c>
      <c r="B59818" t="s">
        <v>56568</v>
      </c>
    </row>
    <row r="59819" spans="1:2">
      <c r="A59819" s="1">
        <v>4180100199784</v>
      </c>
      <c r="B59819" t="s">
        <v>56569</v>
      </c>
    </row>
    <row r="59820" spans="1:2">
      <c r="A59820" s="1">
        <v>4180100199791</v>
      </c>
      <c r="B59820" t="s">
        <v>56570</v>
      </c>
    </row>
    <row r="59821" spans="1:2">
      <c r="A59821" s="1">
        <v>4180100199807</v>
      </c>
      <c r="B59821" t="s">
        <v>56571</v>
      </c>
    </row>
    <row r="59822" spans="1:2">
      <c r="A59822" s="1">
        <v>4180100199814</v>
      </c>
      <c r="B59822" t="s">
        <v>56572</v>
      </c>
    </row>
    <row r="59823" spans="1:2">
      <c r="A59823" s="1">
        <v>4180100199821</v>
      </c>
      <c r="B59823" t="s">
        <v>56573</v>
      </c>
    </row>
    <row r="59824" spans="1:2">
      <c r="A59824" s="1">
        <v>4180100199838</v>
      </c>
      <c r="B59824" t="s">
        <v>56574</v>
      </c>
    </row>
    <row r="59825" spans="1:2">
      <c r="A59825" s="1">
        <v>4180100199845</v>
      </c>
      <c r="B59825" t="s">
        <v>56575</v>
      </c>
    </row>
    <row r="59826" spans="1:2">
      <c r="A59826" s="1">
        <v>4180100199852</v>
      </c>
      <c r="B59826" t="s">
        <v>56576</v>
      </c>
    </row>
    <row r="59827" spans="1:2">
      <c r="A59827" s="1">
        <v>4180100199869</v>
      </c>
      <c r="B59827" t="s">
        <v>56577</v>
      </c>
    </row>
    <row r="59828" spans="1:2">
      <c r="A59828" s="1">
        <v>4180100199876</v>
      </c>
      <c r="B59828" t="s">
        <v>56578</v>
      </c>
    </row>
    <row r="59829" spans="1:2">
      <c r="A59829" s="1">
        <v>4180100199883</v>
      </c>
      <c r="B59829" t="s">
        <v>56579</v>
      </c>
    </row>
    <row r="59830" spans="1:2">
      <c r="A59830" s="1">
        <v>4180100199890</v>
      </c>
      <c r="B59830" t="s">
        <v>56580</v>
      </c>
    </row>
    <row r="59831" spans="1:2">
      <c r="A59831" s="1">
        <v>4180100199906</v>
      </c>
      <c r="B59831" t="s">
        <v>56581</v>
      </c>
    </row>
    <row r="59832" spans="1:2">
      <c r="A59832" s="1">
        <v>4180100199913</v>
      </c>
      <c r="B59832" t="s">
        <v>56582</v>
      </c>
    </row>
    <row r="59833" spans="1:2">
      <c r="A59833" s="1">
        <v>4180100199920</v>
      </c>
      <c r="B59833" t="s">
        <v>56583</v>
      </c>
    </row>
    <row r="59834" spans="1:2">
      <c r="A59834" s="1">
        <v>4180100199937</v>
      </c>
      <c r="B59834" t="s">
        <v>56584</v>
      </c>
    </row>
    <row r="59835" spans="1:2">
      <c r="A59835" s="1">
        <v>4180100199944</v>
      </c>
      <c r="B59835" t="s">
        <v>56585</v>
      </c>
    </row>
    <row r="59836" spans="1:2">
      <c r="A59836" s="1">
        <v>4180100199951</v>
      </c>
      <c r="B59836" t="s">
        <v>56586</v>
      </c>
    </row>
    <row r="59837" spans="1:2">
      <c r="A59837" s="1">
        <v>4180100199968</v>
      </c>
      <c r="B59837" t="s">
        <v>56587</v>
      </c>
    </row>
    <row r="59838" spans="1:2">
      <c r="A59838" s="1">
        <v>4180100199975</v>
      </c>
      <c r="B59838" t="s">
        <v>56588</v>
      </c>
    </row>
    <row r="59839" spans="1:2">
      <c r="A59839" s="1">
        <v>4180100199982</v>
      </c>
      <c r="B59839" t="s">
        <v>56589</v>
      </c>
    </row>
    <row r="59840" spans="1:2">
      <c r="A59840" s="1">
        <v>4180100199999</v>
      </c>
      <c r="B59840" t="s">
        <v>56590</v>
      </c>
    </row>
    <row r="59841" spans="1:2">
      <c r="A59841" s="1">
        <v>4180100200008</v>
      </c>
      <c r="B59841" t="s">
        <v>56591</v>
      </c>
    </row>
    <row r="59842" spans="1:2">
      <c r="A59842" s="1">
        <v>4180100200015</v>
      </c>
      <c r="B59842" t="s">
        <v>56592</v>
      </c>
    </row>
    <row r="59843" spans="1:2">
      <c r="A59843" s="1">
        <v>4180100200022</v>
      </c>
      <c r="B59843" t="s">
        <v>56593</v>
      </c>
    </row>
    <row r="59844" spans="1:2">
      <c r="A59844" s="1">
        <v>4180100200039</v>
      </c>
      <c r="B59844" t="s">
        <v>56594</v>
      </c>
    </row>
    <row r="59845" spans="1:2">
      <c r="A59845" s="1">
        <v>4180100200046</v>
      </c>
      <c r="B59845" t="s">
        <v>56595</v>
      </c>
    </row>
    <row r="59846" spans="1:2">
      <c r="A59846" s="1">
        <v>4180100200053</v>
      </c>
      <c r="B59846" t="s">
        <v>56596</v>
      </c>
    </row>
    <row r="59847" spans="1:2">
      <c r="A59847" s="1">
        <v>4180100200060</v>
      </c>
      <c r="B59847" t="s">
        <v>56597</v>
      </c>
    </row>
    <row r="59848" spans="1:2">
      <c r="A59848" s="1">
        <v>4180100200077</v>
      </c>
      <c r="B59848" t="s">
        <v>56598</v>
      </c>
    </row>
    <row r="59849" spans="1:2">
      <c r="A59849" s="1">
        <v>4180100200084</v>
      </c>
      <c r="B59849" t="s">
        <v>56599</v>
      </c>
    </row>
    <row r="59850" spans="1:2">
      <c r="A59850" s="1">
        <v>4180100200091</v>
      </c>
      <c r="B59850" t="s">
        <v>56600</v>
      </c>
    </row>
    <row r="59851" spans="1:2">
      <c r="A59851" s="1">
        <v>4180100200107</v>
      </c>
      <c r="B59851" t="s">
        <v>56601</v>
      </c>
    </row>
    <row r="59852" spans="1:2">
      <c r="A59852" s="1">
        <v>4180100200114</v>
      </c>
      <c r="B59852" t="s">
        <v>56602</v>
      </c>
    </row>
    <row r="59853" spans="1:2">
      <c r="A59853" s="1">
        <v>4180100200121</v>
      </c>
      <c r="B59853" t="s">
        <v>56603</v>
      </c>
    </row>
    <row r="59854" spans="1:2">
      <c r="A59854" s="1">
        <v>4180100200138</v>
      </c>
      <c r="B59854" t="s">
        <v>56604</v>
      </c>
    </row>
    <row r="59855" spans="1:2">
      <c r="A59855" s="1">
        <v>4180100200145</v>
      </c>
      <c r="B59855" t="s">
        <v>56605</v>
      </c>
    </row>
    <row r="59856" spans="1:2">
      <c r="A59856" s="1">
        <v>4180100200152</v>
      </c>
      <c r="B59856" t="s">
        <v>56606</v>
      </c>
    </row>
    <row r="59857" spans="1:2">
      <c r="A59857" s="1">
        <v>4180100200169</v>
      </c>
      <c r="B59857" t="s">
        <v>56607</v>
      </c>
    </row>
    <row r="59858" spans="1:2">
      <c r="A59858" s="1">
        <v>4180100200176</v>
      </c>
      <c r="B59858" t="s">
        <v>56608</v>
      </c>
    </row>
    <row r="59859" spans="1:2">
      <c r="A59859" s="1">
        <v>4180100200183</v>
      </c>
      <c r="B59859" t="s">
        <v>56609</v>
      </c>
    </row>
    <row r="59860" spans="1:2">
      <c r="A59860" s="1">
        <v>4180100200190</v>
      </c>
      <c r="B59860" t="s">
        <v>56610</v>
      </c>
    </row>
    <row r="59861" spans="1:2">
      <c r="A59861" s="1">
        <v>4180100200206</v>
      </c>
      <c r="B59861" t="s">
        <v>56611</v>
      </c>
    </row>
    <row r="59862" spans="1:2">
      <c r="A59862" s="1">
        <v>4180100200213</v>
      </c>
      <c r="B59862" t="s">
        <v>56612</v>
      </c>
    </row>
    <row r="59863" spans="1:2">
      <c r="A59863" s="1">
        <v>4180100200220</v>
      </c>
      <c r="B59863" t="s">
        <v>56613</v>
      </c>
    </row>
    <row r="59864" spans="1:2">
      <c r="A59864" s="1">
        <v>4180100200237</v>
      </c>
      <c r="B59864" t="s">
        <v>56614</v>
      </c>
    </row>
    <row r="59865" spans="1:2">
      <c r="A59865" s="1">
        <v>4180100200244</v>
      </c>
      <c r="B59865" t="s">
        <v>56615</v>
      </c>
    </row>
    <row r="59866" spans="1:2">
      <c r="A59866" s="1">
        <v>4180100200251</v>
      </c>
      <c r="B59866" t="s">
        <v>56616</v>
      </c>
    </row>
    <row r="59867" spans="1:2">
      <c r="A59867" s="1">
        <v>4180100200268</v>
      </c>
      <c r="B59867" t="s">
        <v>56617</v>
      </c>
    </row>
    <row r="59868" spans="1:2">
      <c r="A59868" s="1">
        <v>4180100200275</v>
      </c>
      <c r="B59868" t="s">
        <v>56618</v>
      </c>
    </row>
    <row r="59869" spans="1:2">
      <c r="A59869" s="1">
        <v>4180100200282</v>
      </c>
      <c r="B59869" t="s">
        <v>56619</v>
      </c>
    </row>
    <row r="59870" spans="1:2">
      <c r="A59870" s="1">
        <v>4180100200299</v>
      </c>
      <c r="B59870" t="s">
        <v>56620</v>
      </c>
    </row>
    <row r="59871" spans="1:2">
      <c r="A59871" s="1">
        <v>4180100200305</v>
      </c>
      <c r="B59871" t="s">
        <v>56621</v>
      </c>
    </row>
    <row r="59872" spans="1:2">
      <c r="A59872" s="1">
        <v>4180100200312</v>
      </c>
      <c r="B59872" t="s">
        <v>56622</v>
      </c>
    </row>
    <row r="59873" spans="1:2">
      <c r="A59873" s="1">
        <v>4180100200329</v>
      </c>
      <c r="B59873" t="s">
        <v>56623</v>
      </c>
    </row>
    <row r="59874" spans="1:2">
      <c r="A59874" s="1">
        <v>4180100200336</v>
      </c>
      <c r="B59874" t="s">
        <v>56624</v>
      </c>
    </row>
    <row r="59875" spans="1:2">
      <c r="A59875" s="1">
        <v>4180100200343</v>
      </c>
      <c r="B59875" t="s">
        <v>56625</v>
      </c>
    </row>
    <row r="59876" spans="1:2">
      <c r="A59876" s="1">
        <v>4180100200350</v>
      </c>
      <c r="B59876" t="s">
        <v>56626</v>
      </c>
    </row>
    <row r="59877" spans="1:2">
      <c r="A59877" s="1">
        <v>4180100200367</v>
      </c>
      <c r="B59877" t="s">
        <v>56627</v>
      </c>
    </row>
    <row r="59878" spans="1:2">
      <c r="A59878" s="1">
        <v>4180100200374</v>
      </c>
      <c r="B59878" t="s">
        <v>56628</v>
      </c>
    </row>
    <row r="59879" spans="1:2">
      <c r="A59879" s="1">
        <v>4180100200381</v>
      </c>
      <c r="B59879" t="s">
        <v>56629</v>
      </c>
    </row>
    <row r="59880" spans="1:2">
      <c r="A59880" s="1">
        <v>4180100200398</v>
      </c>
      <c r="B59880" t="s">
        <v>56630</v>
      </c>
    </row>
    <row r="59881" spans="1:2">
      <c r="A59881" s="1">
        <v>4180100200404</v>
      </c>
      <c r="B59881" t="s">
        <v>56631</v>
      </c>
    </row>
    <row r="59882" spans="1:2">
      <c r="A59882" s="1">
        <v>4180100200411</v>
      </c>
      <c r="B59882" t="s">
        <v>56632</v>
      </c>
    </row>
    <row r="59883" spans="1:2">
      <c r="A59883" s="1">
        <v>4180100200428</v>
      </c>
      <c r="B59883" t="s">
        <v>56633</v>
      </c>
    </row>
    <row r="59884" spans="1:2">
      <c r="A59884" s="1">
        <v>4180100200435</v>
      </c>
      <c r="B59884" t="s">
        <v>56634</v>
      </c>
    </row>
    <row r="59885" spans="1:2">
      <c r="A59885" s="1">
        <v>4180100200442</v>
      </c>
      <c r="B59885" t="s">
        <v>56635</v>
      </c>
    </row>
    <row r="59886" spans="1:2">
      <c r="A59886" s="1">
        <v>4180100200459</v>
      </c>
      <c r="B59886" t="s">
        <v>56636</v>
      </c>
    </row>
    <row r="59887" spans="1:2">
      <c r="A59887" s="1">
        <v>4180100200466</v>
      </c>
      <c r="B59887" t="s">
        <v>56637</v>
      </c>
    </row>
    <row r="59888" spans="1:2">
      <c r="A59888" s="1">
        <v>4180100200473</v>
      </c>
      <c r="B59888" t="s">
        <v>56638</v>
      </c>
    </row>
    <row r="59889" spans="1:2">
      <c r="A59889" s="1">
        <v>4180100200480</v>
      </c>
      <c r="B59889" t="s">
        <v>56639</v>
      </c>
    </row>
    <row r="59890" spans="1:2">
      <c r="A59890" s="1">
        <v>4180100200497</v>
      </c>
      <c r="B59890" t="s">
        <v>56640</v>
      </c>
    </row>
    <row r="59891" spans="1:2">
      <c r="A59891" s="1">
        <v>4180100200503</v>
      </c>
      <c r="B59891" t="s">
        <v>56641</v>
      </c>
    </row>
    <row r="59892" spans="1:2">
      <c r="A59892" s="1">
        <v>4180100200510</v>
      </c>
      <c r="B59892" t="s">
        <v>56642</v>
      </c>
    </row>
    <row r="59893" spans="1:2">
      <c r="A59893" s="1">
        <v>4180100200527</v>
      </c>
      <c r="B59893" t="s">
        <v>56643</v>
      </c>
    </row>
    <row r="59894" spans="1:2">
      <c r="A59894" s="1">
        <v>4180100200534</v>
      </c>
      <c r="B59894" t="s">
        <v>56644</v>
      </c>
    </row>
    <row r="59895" spans="1:2">
      <c r="A59895" s="1">
        <v>4180100200541</v>
      </c>
      <c r="B59895" t="s">
        <v>56645</v>
      </c>
    </row>
    <row r="59896" spans="1:2">
      <c r="A59896" s="1">
        <v>4180100200558</v>
      </c>
      <c r="B59896" t="s">
        <v>56646</v>
      </c>
    </row>
    <row r="59897" spans="1:2">
      <c r="A59897" s="1">
        <v>4180100200565</v>
      </c>
      <c r="B59897" t="s">
        <v>56647</v>
      </c>
    </row>
    <row r="59898" spans="1:2">
      <c r="A59898" s="1">
        <v>4180100200572</v>
      </c>
      <c r="B59898" t="s">
        <v>56648</v>
      </c>
    </row>
    <row r="59899" spans="1:2">
      <c r="A59899" s="1">
        <v>4180100200589</v>
      </c>
      <c r="B59899" t="s">
        <v>56649</v>
      </c>
    </row>
    <row r="59900" spans="1:2">
      <c r="A59900" s="1">
        <v>4180100200596</v>
      </c>
      <c r="B59900" t="s">
        <v>56650</v>
      </c>
    </row>
    <row r="59901" spans="1:2">
      <c r="A59901" s="1">
        <v>4180100200602</v>
      </c>
      <c r="B59901" t="s">
        <v>56651</v>
      </c>
    </row>
    <row r="59902" spans="1:2">
      <c r="A59902" s="1">
        <v>4180100200619</v>
      </c>
      <c r="B59902" t="s">
        <v>56652</v>
      </c>
    </row>
    <row r="59903" spans="1:2">
      <c r="A59903" s="1">
        <v>4180100200626</v>
      </c>
      <c r="B59903" t="s">
        <v>56653</v>
      </c>
    </row>
    <row r="59904" spans="1:2">
      <c r="A59904" s="1">
        <v>4180100200633</v>
      </c>
      <c r="B59904" t="s">
        <v>56654</v>
      </c>
    </row>
    <row r="59905" spans="1:2">
      <c r="A59905" s="1">
        <v>4180100200640</v>
      </c>
      <c r="B59905" t="s">
        <v>56655</v>
      </c>
    </row>
    <row r="59906" spans="1:2">
      <c r="A59906" s="1">
        <v>4180100200657</v>
      </c>
      <c r="B59906" t="s">
        <v>56656</v>
      </c>
    </row>
    <row r="59907" spans="1:2">
      <c r="A59907" s="1">
        <v>4180100200664</v>
      </c>
      <c r="B59907" t="s">
        <v>56657</v>
      </c>
    </row>
    <row r="59908" spans="1:2">
      <c r="A59908" s="1">
        <v>4180100200671</v>
      </c>
      <c r="B59908" t="s">
        <v>56658</v>
      </c>
    </row>
    <row r="59909" spans="1:2">
      <c r="A59909" s="1">
        <v>4180100200688</v>
      </c>
      <c r="B59909" t="s">
        <v>56659</v>
      </c>
    </row>
    <row r="59910" spans="1:2">
      <c r="A59910" s="1">
        <v>4180100200695</v>
      </c>
      <c r="B59910" t="s">
        <v>56660</v>
      </c>
    </row>
    <row r="59911" spans="1:2">
      <c r="A59911" s="1">
        <v>4180100200701</v>
      </c>
      <c r="B59911" t="s">
        <v>56661</v>
      </c>
    </row>
    <row r="59912" spans="1:2">
      <c r="A59912" s="1">
        <v>4180100200718</v>
      </c>
      <c r="B59912" t="s">
        <v>56662</v>
      </c>
    </row>
    <row r="59913" spans="1:2">
      <c r="A59913" s="1">
        <v>4180100200725</v>
      </c>
      <c r="B59913" t="s">
        <v>56663</v>
      </c>
    </row>
    <row r="59914" spans="1:2">
      <c r="A59914" s="1">
        <v>4180100200732</v>
      </c>
      <c r="B59914" t="s">
        <v>56664</v>
      </c>
    </row>
    <row r="59915" spans="1:2">
      <c r="A59915" s="1">
        <v>4180100200749</v>
      </c>
      <c r="B59915" t="s">
        <v>56665</v>
      </c>
    </row>
    <row r="59916" spans="1:2">
      <c r="A59916" s="1">
        <v>4180100200756</v>
      </c>
      <c r="B59916" t="s">
        <v>56666</v>
      </c>
    </row>
    <row r="59917" spans="1:2">
      <c r="A59917" s="1">
        <v>4180100200763</v>
      </c>
      <c r="B59917" t="s">
        <v>56667</v>
      </c>
    </row>
    <row r="59918" spans="1:2">
      <c r="A59918" s="1">
        <v>4180100200770</v>
      </c>
      <c r="B59918" t="s">
        <v>56668</v>
      </c>
    </row>
    <row r="59919" spans="1:2">
      <c r="A59919" s="1">
        <v>4180100200787</v>
      </c>
      <c r="B59919" t="s">
        <v>56669</v>
      </c>
    </row>
    <row r="59920" spans="1:2">
      <c r="A59920" s="1">
        <v>4180100200794</v>
      </c>
      <c r="B59920" t="s">
        <v>56670</v>
      </c>
    </row>
    <row r="59921" spans="1:2">
      <c r="A59921" s="1">
        <v>4180100200800</v>
      </c>
      <c r="B59921" t="s">
        <v>56671</v>
      </c>
    </row>
    <row r="59922" spans="1:2">
      <c r="A59922" s="1">
        <v>4180100200817</v>
      </c>
      <c r="B59922" t="s">
        <v>56672</v>
      </c>
    </row>
    <row r="59923" spans="1:2">
      <c r="A59923" s="1">
        <v>4180100200824</v>
      </c>
      <c r="B59923" t="s">
        <v>56673</v>
      </c>
    </row>
    <row r="59924" spans="1:2">
      <c r="A59924" s="1">
        <v>4180100200831</v>
      </c>
      <c r="B59924" t="s">
        <v>56674</v>
      </c>
    </row>
    <row r="59925" spans="1:2">
      <c r="A59925" s="1">
        <v>4180100200848</v>
      </c>
      <c r="B59925" t="s">
        <v>56675</v>
      </c>
    </row>
    <row r="59926" spans="1:2">
      <c r="A59926" s="1">
        <v>4180100200855</v>
      </c>
      <c r="B59926" t="s">
        <v>56676</v>
      </c>
    </row>
    <row r="59927" spans="1:2">
      <c r="A59927" s="1">
        <v>4180100200862</v>
      </c>
      <c r="B59927" t="s">
        <v>56677</v>
      </c>
    </row>
    <row r="59928" spans="1:2">
      <c r="A59928" s="1">
        <v>4180100200879</v>
      </c>
      <c r="B59928" t="s">
        <v>56678</v>
      </c>
    </row>
    <row r="59929" spans="1:2">
      <c r="A59929" s="1">
        <v>4180100200886</v>
      </c>
      <c r="B59929" t="s">
        <v>56679</v>
      </c>
    </row>
    <row r="59930" spans="1:2">
      <c r="A59930" s="1">
        <v>4180100200893</v>
      </c>
      <c r="B59930" t="s">
        <v>56680</v>
      </c>
    </row>
    <row r="59931" spans="1:2">
      <c r="A59931" s="1">
        <v>4180100200909</v>
      </c>
      <c r="B59931" t="s">
        <v>56681</v>
      </c>
    </row>
    <row r="59932" spans="1:2">
      <c r="A59932" s="1">
        <v>4180100200916</v>
      </c>
      <c r="B59932" t="s">
        <v>56682</v>
      </c>
    </row>
    <row r="59933" spans="1:2">
      <c r="A59933" s="1">
        <v>4180100200923</v>
      </c>
      <c r="B59933" t="s">
        <v>56683</v>
      </c>
    </row>
    <row r="59934" spans="1:2">
      <c r="A59934" s="1">
        <v>4180100200930</v>
      </c>
      <c r="B59934" t="s">
        <v>56684</v>
      </c>
    </row>
    <row r="59935" spans="1:2">
      <c r="A59935" s="1">
        <v>4180100200947</v>
      </c>
      <c r="B59935" t="s">
        <v>56685</v>
      </c>
    </row>
    <row r="59936" spans="1:2">
      <c r="A59936" s="1">
        <v>4180100200954</v>
      </c>
      <c r="B59936" t="s">
        <v>56686</v>
      </c>
    </row>
    <row r="59937" spans="1:2">
      <c r="A59937" s="1">
        <v>4180100200961</v>
      </c>
      <c r="B59937" t="s">
        <v>56687</v>
      </c>
    </row>
    <row r="59938" spans="1:2">
      <c r="A59938" s="1">
        <v>4180100200978</v>
      </c>
      <c r="B59938" t="s">
        <v>56688</v>
      </c>
    </row>
    <row r="59939" spans="1:2">
      <c r="A59939" s="1">
        <v>4180100200985</v>
      </c>
      <c r="B59939" t="s">
        <v>56689</v>
      </c>
    </row>
    <row r="59940" spans="1:2">
      <c r="A59940" s="1">
        <v>4180100200992</v>
      </c>
      <c r="B59940" t="s">
        <v>56690</v>
      </c>
    </row>
    <row r="59941" spans="1:2">
      <c r="A59941" s="1">
        <v>4180100201005</v>
      </c>
      <c r="B59941" t="s">
        <v>56691</v>
      </c>
    </row>
    <row r="59942" spans="1:2">
      <c r="A59942" s="1">
        <v>4180100201012</v>
      </c>
      <c r="B59942" t="s">
        <v>56692</v>
      </c>
    </row>
    <row r="59943" spans="1:2">
      <c r="A59943" s="1">
        <v>4180100201029</v>
      </c>
      <c r="B59943" t="s">
        <v>56693</v>
      </c>
    </row>
    <row r="59944" spans="1:2">
      <c r="A59944" s="1">
        <v>4180100201036</v>
      </c>
      <c r="B59944" t="s">
        <v>56694</v>
      </c>
    </row>
    <row r="59945" spans="1:2">
      <c r="A59945" s="1">
        <v>4180100201043</v>
      </c>
      <c r="B59945" t="s">
        <v>56695</v>
      </c>
    </row>
    <row r="59946" spans="1:2">
      <c r="A59946" s="1">
        <v>4180100201050</v>
      </c>
      <c r="B59946" t="s">
        <v>56696</v>
      </c>
    </row>
    <row r="59947" spans="1:2">
      <c r="A59947" s="1">
        <v>4180100201067</v>
      </c>
      <c r="B59947" t="s">
        <v>56697</v>
      </c>
    </row>
    <row r="59948" spans="1:2">
      <c r="A59948" s="1">
        <v>4180100201074</v>
      </c>
      <c r="B59948" t="s">
        <v>56698</v>
      </c>
    </row>
    <row r="59949" spans="1:2">
      <c r="A59949" s="1">
        <v>4180100201081</v>
      </c>
      <c r="B59949" t="s">
        <v>56699</v>
      </c>
    </row>
    <row r="59950" spans="1:2">
      <c r="A59950" s="1">
        <v>4180100201098</v>
      </c>
      <c r="B59950" t="s">
        <v>56700</v>
      </c>
    </row>
    <row r="59951" spans="1:2">
      <c r="A59951" s="1">
        <v>4180100201104</v>
      </c>
      <c r="B59951" t="s">
        <v>56701</v>
      </c>
    </row>
    <row r="59952" spans="1:2">
      <c r="A59952" s="1">
        <v>4180100201111</v>
      </c>
      <c r="B59952" t="s">
        <v>56702</v>
      </c>
    </row>
    <row r="59953" spans="1:2">
      <c r="A59953" s="1">
        <v>4180100201128</v>
      </c>
      <c r="B59953" t="s">
        <v>56703</v>
      </c>
    </row>
    <row r="59954" spans="1:2">
      <c r="A59954" s="1">
        <v>4180100201135</v>
      </c>
      <c r="B59954" t="s">
        <v>56704</v>
      </c>
    </row>
    <row r="59955" spans="1:2">
      <c r="A59955" s="1">
        <v>4180100201142</v>
      </c>
      <c r="B59955" t="s">
        <v>56705</v>
      </c>
    </row>
    <row r="59956" spans="1:2">
      <c r="A59956" s="1">
        <v>4180100201159</v>
      </c>
      <c r="B59956" t="s">
        <v>56706</v>
      </c>
    </row>
    <row r="59957" spans="1:2">
      <c r="A59957" s="1">
        <v>4180100201166</v>
      </c>
      <c r="B59957" t="s">
        <v>56707</v>
      </c>
    </row>
    <row r="59958" spans="1:2">
      <c r="A59958" s="1">
        <v>4180100201173</v>
      </c>
      <c r="B59958" t="s">
        <v>56708</v>
      </c>
    </row>
    <row r="59959" spans="1:2">
      <c r="A59959" s="1">
        <v>4180100201180</v>
      </c>
      <c r="B59959" t="s">
        <v>56709</v>
      </c>
    </row>
    <row r="59960" spans="1:2">
      <c r="A59960" s="1">
        <v>4180100201197</v>
      </c>
      <c r="B59960" t="s">
        <v>56710</v>
      </c>
    </row>
    <row r="59961" spans="1:2">
      <c r="A59961" s="1">
        <v>4180100201203</v>
      </c>
      <c r="B59961" t="s">
        <v>56711</v>
      </c>
    </row>
    <row r="59962" spans="1:2">
      <c r="A59962" s="1">
        <v>4180100201210</v>
      </c>
      <c r="B59962" t="s">
        <v>56712</v>
      </c>
    </row>
    <row r="59963" spans="1:2">
      <c r="A59963" s="1">
        <v>4180100201227</v>
      </c>
      <c r="B59963" t="s">
        <v>56713</v>
      </c>
    </row>
    <row r="59964" spans="1:2">
      <c r="A59964" s="1">
        <v>4180100201234</v>
      </c>
      <c r="B59964" t="s">
        <v>56714</v>
      </c>
    </row>
    <row r="59965" spans="1:2">
      <c r="A59965" s="1">
        <v>4180100201241</v>
      </c>
      <c r="B59965" t="s">
        <v>56715</v>
      </c>
    </row>
    <row r="59966" spans="1:2">
      <c r="A59966" s="1">
        <v>4180100201258</v>
      </c>
      <c r="B59966" t="s">
        <v>56716</v>
      </c>
    </row>
    <row r="59967" spans="1:2">
      <c r="A59967" s="1">
        <v>4180100201265</v>
      </c>
      <c r="B59967" t="s">
        <v>56717</v>
      </c>
    </row>
    <row r="59968" spans="1:2">
      <c r="A59968" s="1">
        <v>4180100201272</v>
      </c>
      <c r="B59968" t="s">
        <v>56718</v>
      </c>
    </row>
    <row r="59969" spans="1:2">
      <c r="A59969" s="1">
        <v>4180100201289</v>
      </c>
      <c r="B59969" t="s">
        <v>56719</v>
      </c>
    </row>
    <row r="59970" spans="1:2">
      <c r="A59970" s="1">
        <v>4180100201296</v>
      </c>
      <c r="B59970" t="s">
        <v>56720</v>
      </c>
    </row>
    <row r="59971" spans="1:2">
      <c r="A59971" s="1">
        <v>4180100201302</v>
      </c>
      <c r="B59971" t="s">
        <v>56721</v>
      </c>
    </row>
    <row r="59972" spans="1:2">
      <c r="A59972" s="1">
        <v>4180100201319</v>
      </c>
      <c r="B59972" t="s">
        <v>56722</v>
      </c>
    </row>
    <row r="59973" spans="1:2">
      <c r="A59973" s="1">
        <v>4180100201326</v>
      </c>
      <c r="B59973" t="s">
        <v>56723</v>
      </c>
    </row>
    <row r="59974" spans="1:2">
      <c r="A59974" s="1">
        <v>4180100201333</v>
      </c>
      <c r="B59974" t="s">
        <v>56724</v>
      </c>
    </row>
    <row r="59975" spans="1:2">
      <c r="A59975" s="1">
        <v>4180100201340</v>
      </c>
      <c r="B59975" t="s">
        <v>56725</v>
      </c>
    </row>
    <row r="59976" spans="1:2">
      <c r="A59976" s="1">
        <v>4180100201357</v>
      </c>
      <c r="B59976" t="s">
        <v>56726</v>
      </c>
    </row>
    <row r="59977" spans="1:2">
      <c r="A59977" s="1">
        <v>4180100201364</v>
      </c>
      <c r="B59977" t="s">
        <v>56727</v>
      </c>
    </row>
    <row r="59978" spans="1:2">
      <c r="A59978" s="1">
        <v>4180100201371</v>
      </c>
      <c r="B59978" t="s">
        <v>56728</v>
      </c>
    </row>
    <row r="59979" spans="1:2">
      <c r="A59979" s="1">
        <v>4180100201388</v>
      </c>
      <c r="B59979" t="s">
        <v>56729</v>
      </c>
    </row>
    <row r="59980" spans="1:2">
      <c r="A59980" s="1">
        <v>4180100201395</v>
      </c>
      <c r="B59980" t="s">
        <v>56730</v>
      </c>
    </row>
    <row r="59981" spans="1:2">
      <c r="A59981" s="1">
        <v>4180100201401</v>
      </c>
      <c r="B59981" t="s">
        <v>56731</v>
      </c>
    </row>
    <row r="59982" spans="1:2">
      <c r="A59982" s="1">
        <v>4180100201418</v>
      </c>
      <c r="B59982" t="s">
        <v>56732</v>
      </c>
    </row>
    <row r="59983" spans="1:2">
      <c r="A59983" s="1">
        <v>4180100201425</v>
      </c>
      <c r="B59983" t="s">
        <v>56733</v>
      </c>
    </row>
    <row r="59984" spans="1:2">
      <c r="A59984" s="1">
        <v>4180100201432</v>
      </c>
      <c r="B59984" t="s">
        <v>56734</v>
      </c>
    </row>
    <row r="59985" spans="1:2">
      <c r="A59985" s="1">
        <v>4180100201449</v>
      </c>
      <c r="B59985" t="s">
        <v>56735</v>
      </c>
    </row>
    <row r="59986" spans="1:2">
      <c r="A59986" s="1">
        <v>4180100201456</v>
      </c>
      <c r="B59986" t="s">
        <v>56736</v>
      </c>
    </row>
    <row r="59987" spans="1:2">
      <c r="A59987" s="1">
        <v>4180100201463</v>
      </c>
      <c r="B59987" t="s">
        <v>56737</v>
      </c>
    </row>
    <row r="59988" spans="1:2">
      <c r="A59988" s="1">
        <v>4180100201470</v>
      </c>
      <c r="B59988" t="s">
        <v>56738</v>
      </c>
    </row>
    <row r="59989" spans="1:2">
      <c r="A59989" s="1">
        <v>4180100201487</v>
      </c>
      <c r="B59989" t="s">
        <v>56739</v>
      </c>
    </row>
    <row r="59990" spans="1:2">
      <c r="A59990" s="1">
        <v>4180100201494</v>
      </c>
      <c r="B59990" t="s">
        <v>56740</v>
      </c>
    </row>
    <row r="59991" spans="1:2">
      <c r="A59991" s="1">
        <v>4180100201500</v>
      </c>
      <c r="B59991" t="s">
        <v>56741</v>
      </c>
    </row>
    <row r="59992" spans="1:2">
      <c r="A59992" s="1">
        <v>4180100201517</v>
      </c>
      <c r="B59992" t="s">
        <v>56742</v>
      </c>
    </row>
    <row r="59993" spans="1:2">
      <c r="A59993" s="1">
        <v>4180100201524</v>
      </c>
      <c r="B59993" t="s">
        <v>56743</v>
      </c>
    </row>
    <row r="59994" spans="1:2">
      <c r="A59994" s="1">
        <v>4180100201531</v>
      </c>
      <c r="B59994" t="s">
        <v>56744</v>
      </c>
    </row>
    <row r="59995" spans="1:2">
      <c r="A59995" s="1">
        <v>4180100201548</v>
      </c>
      <c r="B59995" t="s">
        <v>56745</v>
      </c>
    </row>
    <row r="59996" spans="1:2">
      <c r="A59996" s="1">
        <v>4180100201555</v>
      </c>
      <c r="B59996" t="s">
        <v>56746</v>
      </c>
    </row>
    <row r="59997" spans="1:2">
      <c r="A59997" s="1">
        <v>4180100201562</v>
      </c>
      <c r="B59997" t="s">
        <v>56747</v>
      </c>
    </row>
    <row r="59998" spans="1:2">
      <c r="A59998" s="1">
        <v>4180100201579</v>
      </c>
      <c r="B59998" t="s">
        <v>56748</v>
      </c>
    </row>
    <row r="59999" spans="1:2">
      <c r="A59999" s="1">
        <v>4180100201586</v>
      </c>
      <c r="B59999" t="s">
        <v>56749</v>
      </c>
    </row>
    <row r="60000" spans="1:2">
      <c r="A60000" s="1">
        <v>4180100201593</v>
      </c>
      <c r="B60000" t="s">
        <v>56750</v>
      </c>
    </row>
    <row r="60001" spans="1:2">
      <c r="A60001" s="1">
        <v>4180100201609</v>
      </c>
      <c r="B60001" t="s">
        <v>56751</v>
      </c>
    </row>
    <row r="60002" spans="1:2">
      <c r="A60002" s="1">
        <v>4180100201616</v>
      </c>
      <c r="B60002" t="s">
        <v>56752</v>
      </c>
    </row>
    <row r="60003" spans="1:2">
      <c r="A60003" s="1">
        <v>4180100201623</v>
      </c>
      <c r="B60003" t="s">
        <v>56753</v>
      </c>
    </row>
    <row r="60004" spans="1:2">
      <c r="A60004" s="1">
        <v>4180100201630</v>
      </c>
      <c r="B60004" t="s">
        <v>56754</v>
      </c>
    </row>
    <row r="60005" spans="1:2">
      <c r="A60005" s="1">
        <v>4180100201647</v>
      </c>
      <c r="B60005" t="s">
        <v>56755</v>
      </c>
    </row>
    <row r="60006" spans="1:2">
      <c r="A60006" s="1">
        <v>4180100201654</v>
      </c>
      <c r="B60006" t="s">
        <v>56756</v>
      </c>
    </row>
    <row r="60007" spans="1:2">
      <c r="A60007" s="1">
        <v>4180100201661</v>
      </c>
      <c r="B60007" t="s">
        <v>56757</v>
      </c>
    </row>
    <row r="60008" spans="1:2">
      <c r="A60008" s="1">
        <v>4180100201678</v>
      </c>
      <c r="B60008" t="s">
        <v>56758</v>
      </c>
    </row>
    <row r="60009" spans="1:2">
      <c r="A60009" s="1">
        <v>4180100201685</v>
      </c>
      <c r="B60009" t="s">
        <v>56759</v>
      </c>
    </row>
    <row r="60010" spans="1:2">
      <c r="A60010" s="1">
        <v>4180100201692</v>
      </c>
      <c r="B60010" t="s">
        <v>56760</v>
      </c>
    </row>
    <row r="60011" spans="1:2">
      <c r="A60011" s="1">
        <v>4180100201708</v>
      </c>
      <c r="B60011" t="s">
        <v>56761</v>
      </c>
    </row>
    <row r="60012" spans="1:2">
      <c r="A60012" s="1">
        <v>4180100201715</v>
      </c>
      <c r="B60012" t="s">
        <v>56762</v>
      </c>
    </row>
    <row r="60013" spans="1:2">
      <c r="A60013" s="1">
        <v>4180100201722</v>
      </c>
      <c r="B60013" t="s">
        <v>56763</v>
      </c>
    </row>
    <row r="60014" spans="1:2">
      <c r="A60014" s="1">
        <v>4180100201739</v>
      </c>
      <c r="B60014" t="s">
        <v>56764</v>
      </c>
    </row>
    <row r="60015" spans="1:2">
      <c r="A60015" s="1">
        <v>4180100201746</v>
      </c>
      <c r="B60015" t="s">
        <v>56765</v>
      </c>
    </row>
    <row r="60016" spans="1:2">
      <c r="A60016" s="1">
        <v>4180100201753</v>
      </c>
      <c r="B60016" t="s">
        <v>56766</v>
      </c>
    </row>
    <row r="60017" spans="1:2">
      <c r="A60017" s="1">
        <v>4180100201760</v>
      </c>
      <c r="B60017" t="s">
        <v>56767</v>
      </c>
    </row>
    <row r="60018" spans="1:2">
      <c r="A60018" s="1">
        <v>4180100201777</v>
      </c>
      <c r="B60018" t="s">
        <v>56768</v>
      </c>
    </row>
    <row r="60019" spans="1:2">
      <c r="A60019" s="1">
        <v>4180100201784</v>
      </c>
      <c r="B60019" t="s">
        <v>56769</v>
      </c>
    </row>
    <row r="60020" spans="1:2">
      <c r="A60020" s="1">
        <v>4180100201791</v>
      </c>
      <c r="B60020" t="s">
        <v>56770</v>
      </c>
    </row>
    <row r="60021" spans="1:2">
      <c r="A60021" s="1">
        <v>4180100201807</v>
      </c>
      <c r="B60021" t="s">
        <v>56771</v>
      </c>
    </row>
    <row r="60022" spans="1:2">
      <c r="A60022" s="1">
        <v>4180100201814</v>
      </c>
      <c r="B60022" t="s">
        <v>56772</v>
      </c>
    </row>
    <row r="60023" spans="1:2">
      <c r="A60023" s="1">
        <v>4180100201821</v>
      </c>
      <c r="B60023" t="s">
        <v>56773</v>
      </c>
    </row>
    <row r="60024" spans="1:2">
      <c r="A60024" s="1">
        <v>4180100201838</v>
      </c>
      <c r="B60024" t="s">
        <v>56774</v>
      </c>
    </row>
    <row r="60025" spans="1:2">
      <c r="A60025" s="1">
        <v>4180100201845</v>
      </c>
      <c r="B60025" t="s">
        <v>56775</v>
      </c>
    </row>
    <row r="60026" spans="1:2">
      <c r="A60026" s="1">
        <v>4180100201852</v>
      </c>
      <c r="B60026" t="s">
        <v>56776</v>
      </c>
    </row>
    <row r="60027" spans="1:2">
      <c r="A60027" s="1">
        <v>4180100201869</v>
      </c>
      <c r="B60027" t="s">
        <v>56777</v>
      </c>
    </row>
    <row r="60028" spans="1:2">
      <c r="A60028" s="1">
        <v>4180100201876</v>
      </c>
      <c r="B60028" t="s">
        <v>56778</v>
      </c>
    </row>
    <row r="60029" spans="1:2">
      <c r="A60029" s="1">
        <v>4180100201883</v>
      </c>
      <c r="B60029" t="s">
        <v>56779</v>
      </c>
    </row>
    <row r="60030" spans="1:2">
      <c r="A60030" s="1">
        <v>4180100201890</v>
      </c>
      <c r="B60030" t="s">
        <v>56780</v>
      </c>
    </row>
    <row r="60031" spans="1:2">
      <c r="A60031" s="1">
        <v>4180100201906</v>
      </c>
      <c r="B60031" t="s">
        <v>56781</v>
      </c>
    </row>
    <row r="60032" spans="1:2">
      <c r="A60032" s="1">
        <v>4180100201913</v>
      </c>
      <c r="B60032" t="s">
        <v>56782</v>
      </c>
    </row>
    <row r="60033" spans="1:2">
      <c r="A60033" s="1">
        <v>4180100201920</v>
      </c>
      <c r="B60033" t="s">
        <v>56783</v>
      </c>
    </row>
    <row r="60034" spans="1:2">
      <c r="A60034" s="1">
        <v>4180100201937</v>
      </c>
      <c r="B60034" t="s">
        <v>56784</v>
      </c>
    </row>
    <row r="60035" spans="1:2">
      <c r="A60035" s="1">
        <v>4180100201944</v>
      </c>
      <c r="B60035" t="s">
        <v>56785</v>
      </c>
    </row>
    <row r="60036" spans="1:2">
      <c r="A60036" s="1">
        <v>4180100201951</v>
      </c>
      <c r="B60036" t="s">
        <v>56786</v>
      </c>
    </row>
    <row r="60037" spans="1:2">
      <c r="A60037" s="1">
        <v>4180100201968</v>
      </c>
      <c r="B60037" t="s">
        <v>56787</v>
      </c>
    </row>
    <row r="60038" spans="1:2">
      <c r="A60038" s="1">
        <v>4180100201975</v>
      </c>
      <c r="B60038" t="s">
        <v>56788</v>
      </c>
    </row>
    <row r="60039" spans="1:2">
      <c r="A60039" s="1">
        <v>4180100201982</v>
      </c>
      <c r="B60039" t="s">
        <v>56789</v>
      </c>
    </row>
    <row r="60040" spans="1:2">
      <c r="A60040" s="1">
        <v>4180100201999</v>
      </c>
      <c r="B60040" t="s">
        <v>56790</v>
      </c>
    </row>
    <row r="60041" spans="1:2">
      <c r="A60041" s="1">
        <v>4180100202002</v>
      </c>
      <c r="B60041" t="s">
        <v>56791</v>
      </c>
    </row>
    <row r="60042" spans="1:2">
      <c r="A60042" s="1">
        <v>4180100202019</v>
      </c>
      <c r="B60042" t="s">
        <v>56792</v>
      </c>
    </row>
    <row r="60043" spans="1:2">
      <c r="A60043" s="1">
        <v>4180100202026</v>
      </c>
      <c r="B60043" t="s">
        <v>56793</v>
      </c>
    </row>
    <row r="60044" spans="1:2">
      <c r="A60044" s="1">
        <v>4180100202033</v>
      </c>
      <c r="B60044" t="s">
        <v>56794</v>
      </c>
    </row>
    <row r="60045" spans="1:2">
      <c r="A60045" s="1">
        <v>4180100202040</v>
      </c>
      <c r="B60045" t="s">
        <v>56795</v>
      </c>
    </row>
    <row r="60046" spans="1:2">
      <c r="A60046" s="1">
        <v>4180100202057</v>
      </c>
      <c r="B60046" t="s">
        <v>56796</v>
      </c>
    </row>
    <row r="60047" spans="1:2">
      <c r="A60047" s="1">
        <v>4180100202064</v>
      </c>
      <c r="B60047" t="s">
        <v>56797</v>
      </c>
    </row>
    <row r="60048" spans="1:2">
      <c r="A60048" s="1">
        <v>4180100202071</v>
      </c>
      <c r="B60048" t="s">
        <v>56798</v>
      </c>
    </row>
    <row r="60049" spans="1:2">
      <c r="A60049" s="1">
        <v>4180100202088</v>
      </c>
      <c r="B60049" t="s">
        <v>56799</v>
      </c>
    </row>
    <row r="60050" spans="1:2">
      <c r="A60050" s="1">
        <v>4180100202095</v>
      </c>
      <c r="B60050" t="s">
        <v>56800</v>
      </c>
    </row>
    <row r="60051" spans="1:2">
      <c r="A60051" s="1">
        <v>4180100202101</v>
      </c>
      <c r="B60051" t="s">
        <v>56801</v>
      </c>
    </row>
    <row r="60052" spans="1:2">
      <c r="A60052" s="1">
        <v>4180100202118</v>
      </c>
      <c r="B60052" t="s">
        <v>56802</v>
      </c>
    </row>
    <row r="60053" spans="1:2">
      <c r="A60053" s="1">
        <v>4180100202125</v>
      </c>
      <c r="B60053" t="s">
        <v>56803</v>
      </c>
    </row>
    <row r="60054" spans="1:2">
      <c r="A60054" s="1">
        <v>4180100202132</v>
      </c>
      <c r="B60054" t="s">
        <v>56804</v>
      </c>
    </row>
    <row r="60055" spans="1:2">
      <c r="A60055" s="1">
        <v>4180100202149</v>
      </c>
      <c r="B60055" t="s">
        <v>56805</v>
      </c>
    </row>
    <row r="60056" spans="1:2">
      <c r="A60056" s="1">
        <v>4180100202156</v>
      </c>
      <c r="B60056" t="s">
        <v>56806</v>
      </c>
    </row>
    <row r="60057" spans="1:2">
      <c r="A60057" s="1">
        <v>4180100202163</v>
      </c>
      <c r="B60057" t="s">
        <v>56807</v>
      </c>
    </row>
    <row r="60058" spans="1:2">
      <c r="A60058" s="1">
        <v>4180100202170</v>
      </c>
      <c r="B60058" t="s">
        <v>56808</v>
      </c>
    </row>
    <row r="60059" spans="1:2">
      <c r="A60059" s="1">
        <v>4180100202187</v>
      </c>
      <c r="B60059" t="s">
        <v>56809</v>
      </c>
    </row>
    <row r="60060" spans="1:2">
      <c r="A60060" s="1">
        <v>4180100202194</v>
      </c>
      <c r="B60060" t="s">
        <v>56810</v>
      </c>
    </row>
    <row r="60061" spans="1:2">
      <c r="A60061" s="1">
        <v>4180100202200</v>
      </c>
      <c r="B60061" t="s">
        <v>56811</v>
      </c>
    </row>
    <row r="60062" spans="1:2">
      <c r="A60062" s="1">
        <v>4180100202217</v>
      </c>
      <c r="B60062" t="s">
        <v>56812</v>
      </c>
    </row>
    <row r="60063" spans="1:2">
      <c r="A60063" s="1">
        <v>4180100202224</v>
      </c>
      <c r="B60063" t="s">
        <v>56813</v>
      </c>
    </row>
    <row r="60064" spans="1:2">
      <c r="A60064" s="1">
        <v>4180100202231</v>
      </c>
      <c r="B60064" t="s">
        <v>56814</v>
      </c>
    </row>
    <row r="60065" spans="1:2">
      <c r="A60065" s="1">
        <v>4180100202248</v>
      </c>
      <c r="B60065" t="s">
        <v>56815</v>
      </c>
    </row>
    <row r="60066" spans="1:2">
      <c r="A60066" s="1">
        <v>4180100202255</v>
      </c>
      <c r="B60066" t="s">
        <v>56816</v>
      </c>
    </row>
    <row r="60067" spans="1:2">
      <c r="A60067" s="1">
        <v>4180100202262</v>
      </c>
      <c r="B60067" t="s">
        <v>56817</v>
      </c>
    </row>
    <row r="60068" spans="1:2">
      <c r="A60068" s="1">
        <v>4180100202279</v>
      </c>
      <c r="B60068" t="s">
        <v>56818</v>
      </c>
    </row>
    <row r="60069" spans="1:2">
      <c r="A60069" s="1">
        <v>4180100202286</v>
      </c>
      <c r="B60069" t="s">
        <v>56819</v>
      </c>
    </row>
    <row r="60070" spans="1:2">
      <c r="A60070" s="1">
        <v>4180100202293</v>
      </c>
      <c r="B60070" t="s">
        <v>56820</v>
      </c>
    </row>
    <row r="60071" spans="1:2">
      <c r="A60071" s="1">
        <v>4180100202309</v>
      </c>
      <c r="B60071" t="s">
        <v>56821</v>
      </c>
    </row>
    <row r="60072" spans="1:2">
      <c r="A60072" s="1">
        <v>4180100202316</v>
      </c>
      <c r="B60072" t="s">
        <v>56822</v>
      </c>
    </row>
    <row r="60073" spans="1:2">
      <c r="A60073" s="1">
        <v>4180100202323</v>
      </c>
      <c r="B60073" t="s">
        <v>56823</v>
      </c>
    </row>
    <row r="60074" spans="1:2">
      <c r="A60074" s="1">
        <v>4180100202330</v>
      </c>
      <c r="B60074" t="s">
        <v>56824</v>
      </c>
    </row>
    <row r="60075" spans="1:2">
      <c r="A60075" s="1">
        <v>4180100202347</v>
      </c>
      <c r="B60075" t="s">
        <v>56825</v>
      </c>
    </row>
    <row r="60076" spans="1:2">
      <c r="A60076" s="1">
        <v>4180100202354</v>
      </c>
      <c r="B60076" t="s">
        <v>56826</v>
      </c>
    </row>
    <row r="60077" spans="1:2">
      <c r="A60077" s="1">
        <v>4180100202361</v>
      </c>
      <c r="B60077" t="s">
        <v>56827</v>
      </c>
    </row>
    <row r="60078" spans="1:2">
      <c r="A60078" s="1">
        <v>4180100202378</v>
      </c>
      <c r="B60078" t="s">
        <v>56828</v>
      </c>
    </row>
    <row r="60079" spans="1:2">
      <c r="A60079" s="1">
        <v>4180100202385</v>
      </c>
      <c r="B60079" t="s">
        <v>56829</v>
      </c>
    </row>
    <row r="60080" spans="1:2">
      <c r="A60080" s="1">
        <v>4180100202392</v>
      </c>
      <c r="B60080" t="s">
        <v>56830</v>
      </c>
    </row>
    <row r="60081" spans="1:2">
      <c r="A60081" s="1">
        <v>4180100202408</v>
      </c>
      <c r="B60081" t="s">
        <v>56831</v>
      </c>
    </row>
    <row r="60082" spans="1:2">
      <c r="A60082" s="1">
        <v>4180100202415</v>
      </c>
      <c r="B60082" t="s">
        <v>56832</v>
      </c>
    </row>
    <row r="60083" spans="1:2">
      <c r="A60083" s="1">
        <v>4180100202422</v>
      </c>
      <c r="B60083" t="s">
        <v>56833</v>
      </c>
    </row>
    <row r="60084" spans="1:2">
      <c r="A60084" s="1">
        <v>4180100202439</v>
      </c>
      <c r="B60084" t="s">
        <v>56834</v>
      </c>
    </row>
    <row r="60085" spans="1:2">
      <c r="A60085" s="1">
        <v>4180100202446</v>
      </c>
      <c r="B60085" t="s">
        <v>56835</v>
      </c>
    </row>
    <row r="60086" spans="1:2">
      <c r="A60086" s="1">
        <v>4180100202453</v>
      </c>
      <c r="B60086" t="s">
        <v>56836</v>
      </c>
    </row>
    <row r="60087" spans="1:2">
      <c r="A60087" s="1">
        <v>4180100202460</v>
      </c>
      <c r="B60087" t="s">
        <v>56837</v>
      </c>
    </row>
    <row r="60088" spans="1:2">
      <c r="A60088" s="1">
        <v>4180100202477</v>
      </c>
      <c r="B60088" t="s">
        <v>56838</v>
      </c>
    </row>
    <row r="60089" spans="1:2">
      <c r="A60089" s="1">
        <v>4180100202484</v>
      </c>
      <c r="B60089" t="s">
        <v>56839</v>
      </c>
    </row>
    <row r="60090" spans="1:2">
      <c r="A60090" s="1">
        <v>4180100202491</v>
      </c>
      <c r="B60090" t="s">
        <v>56840</v>
      </c>
    </row>
    <row r="60091" spans="1:2">
      <c r="A60091" s="1">
        <v>4180100202507</v>
      </c>
      <c r="B60091" t="s">
        <v>56841</v>
      </c>
    </row>
    <row r="60092" spans="1:2">
      <c r="A60092" s="1">
        <v>4180100202514</v>
      </c>
      <c r="B60092" t="s">
        <v>56842</v>
      </c>
    </row>
    <row r="60093" spans="1:2">
      <c r="A60093" s="1">
        <v>4180100202521</v>
      </c>
      <c r="B60093" t="s">
        <v>56843</v>
      </c>
    </row>
    <row r="60094" spans="1:2">
      <c r="A60094" s="1">
        <v>4180100202538</v>
      </c>
      <c r="B60094" t="s">
        <v>56844</v>
      </c>
    </row>
    <row r="60095" spans="1:2">
      <c r="A60095" s="1">
        <v>4180100202545</v>
      </c>
      <c r="B60095" t="s">
        <v>56845</v>
      </c>
    </row>
    <row r="60096" spans="1:2">
      <c r="A60096" s="1">
        <v>4180100202552</v>
      </c>
      <c r="B60096" t="s">
        <v>56846</v>
      </c>
    </row>
    <row r="60097" spans="1:2">
      <c r="A60097" s="1">
        <v>4180100202569</v>
      </c>
      <c r="B60097" t="s">
        <v>56847</v>
      </c>
    </row>
    <row r="60098" spans="1:2">
      <c r="A60098" s="1">
        <v>4180100202576</v>
      </c>
      <c r="B60098" t="s">
        <v>56848</v>
      </c>
    </row>
    <row r="60099" spans="1:2">
      <c r="A60099" s="1">
        <v>4180100202583</v>
      </c>
      <c r="B60099" t="s">
        <v>56849</v>
      </c>
    </row>
    <row r="60100" spans="1:2">
      <c r="A60100" s="1">
        <v>4180100202590</v>
      </c>
      <c r="B60100" t="s">
        <v>56850</v>
      </c>
    </row>
    <row r="60101" spans="1:2">
      <c r="A60101" s="1">
        <v>4180100202606</v>
      </c>
      <c r="B60101" t="s">
        <v>56851</v>
      </c>
    </row>
    <row r="60102" spans="1:2">
      <c r="A60102" s="1">
        <v>4180100202613</v>
      </c>
      <c r="B60102" t="s">
        <v>56852</v>
      </c>
    </row>
    <row r="60103" spans="1:2">
      <c r="A60103" s="1">
        <v>4180100202620</v>
      </c>
      <c r="B60103" t="s">
        <v>56853</v>
      </c>
    </row>
    <row r="60104" spans="1:2">
      <c r="A60104" s="1">
        <v>4180100202637</v>
      </c>
      <c r="B60104" t="s">
        <v>56854</v>
      </c>
    </row>
    <row r="60105" spans="1:2">
      <c r="A60105" s="1">
        <v>4180100202644</v>
      </c>
      <c r="B60105" t="s">
        <v>56855</v>
      </c>
    </row>
    <row r="60106" spans="1:2">
      <c r="A60106" s="1">
        <v>4180100202651</v>
      </c>
      <c r="B60106" t="s">
        <v>56856</v>
      </c>
    </row>
    <row r="60107" spans="1:2">
      <c r="A60107" s="1">
        <v>4180100202668</v>
      </c>
      <c r="B60107" t="s">
        <v>56857</v>
      </c>
    </row>
    <row r="60108" spans="1:2">
      <c r="A60108" s="1">
        <v>4180100202675</v>
      </c>
      <c r="B60108" t="s">
        <v>56858</v>
      </c>
    </row>
    <row r="60109" spans="1:2">
      <c r="A60109" s="1">
        <v>4180100202682</v>
      </c>
      <c r="B60109" t="s">
        <v>56859</v>
      </c>
    </row>
    <row r="60110" spans="1:2">
      <c r="A60110" s="1">
        <v>4180100202699</v>
      </c>
      <c r="B60110" t="s">
        <v>56860</v>
      </c>
    </row>
    <row r="60111" spans="1:2">
      <c r="A60111" s="1">
        <v>4180100202705</v>
      </c>
      <c r="B60111" t="s">
        <v>56861</v>
      </c>
    </row>
    <row r="60112" spans="1:2">
      <c r="A60112" s="1">
        <v>4180100202712</v>
      </c>
      <c r="B60112" t="s">
        <v>56862</v>
      </c>
    </row>
    <row r="60113" spans="1:2">
      <c r="A60113" s="1">
        <v>4180100202729</v>
      </c>
      <c r="B60113" t="s">
        <v>56863</v>
      </c>
    </row>
    <row r="60114" spans="1:2">
      <c r="A60114" s="1">
        <v>4180100202736</v>
      </c>
      <c r="B60114" t="s">
        <v>56864</v>
      </c>
    </row>
    <row r="60115" spans="1:2">
      <c r="A60115" s="1">
        <v>4180100202743</v>
      </c>
      <c r="B60115" t="s">
        <v>56865</v>
      </c>
    </row>
    <row r="60116" spans="1:2">
      <c r="A60116" s="1">
        <v>4180100202750</v>
      </c>
      <c r="B60116" t="s">
        <v>56866</v>
      </c>
    </row>
    <row r="60117" spans="1:2">
      <c r="A60117" s="1">
        <v>4180100202767</v>
      </c>
      <c r="B60117" t="s">
        <v>56867</v>
      </c>
    </row>
    <row r="60118" spans="1:2">
      <c r="A60118" s="1">
        <v>4180100202774</v>
      </c>
      <c r="B60118" t="s">
        <v>56868</v>
      </c>
    </row>
    <row r="60119" spans="1:2">
      <c r="A60119" s="1">
        <v>4180100202781</v>
      </c>
      <c r="B60119" t="s">
        <v>56869</v>
      </c>
    </row>
    <row r="60120" spans="1:2">
      <c r="A60120" s="1">
        <v>4180100202798</v>
      </c>
      <c r="B60120" t="s">
        <v>56870</v>
      </c>
    </row>
    <row r="60121" spans="1:2">
      <c r="A60121" s="1">
        <v>4180100202804</v>
      </c>
      <c r="B60121" t="s">
        <v>56871</v>
      </c>
    </row>
    <row r="60122" spans="1:2">
      <c r="A60122" s="1">
        <v>4180100202811</v>
      </c>
      <c r="B60122" t="s">
        <v>56872</v>
      </c>
    </row>
    <row r="60123" spans="1:2">
      <c r="A60123" s="1">
        <v>4180100202828</v>
      </c>
      <c r="B60123" t="s">
        <v>56873</v>
      </c>
    </row>
    <row r="60124" spans="1:2">
      <c r="A60124" s="1">
        <v>4180100202835</v>
      </c>
      <c r="B60124" t="s">
        <v>56874</v>
      </c>
    </row>
    <row r="60125" spans="1:2">
      <c r="A60125" s="1">
        <v>4180100202842</v>
      </c>
      <c r="B60125" t="s">
        <v>56874</v>
      </c>
    </row>
    <row r="60126" spans="1:2">
      <c r="A60126" s="1">
        <v>4180100202859</v>
      </c>
      <c r="B60126" t="s">
        <v>56875</v>
      </c>
    </row>
    <row r="60127" spans="1:2">
      <c r="A60127" s="1">
        <v>4180100202866</v>
      </c>
      <c r="B60127" t="s">
        <v>56876</v>
      </c>
    </row>
    <row r="60128" spans="1:2">
      <c r="A60128" s="1">
        <v>4180100202873</v>
      </c>
      <c r="B60128" t="s">
        <v>56877</v>
      </c>
    </row>
    <row r="60129" spans="1:2">
      <c r="A60129" s="1">
        <v>4180100202880</v>
      </c>
      <c r="B60129" t="s">
        <v>56878</v>
      </c>
    </row>
    <row r="60130" spans="1:2">
      <c r="A60130" s="1">
        <v>4180100202897</v>
      </c>
      <c r="B60130" t="s">
        <v>56879</v>
      </c>
    </row>
    <row r="60131" spans="1:2">
      <c r="A60131" s="1">
        <v>4180100202903</v>
      </c>
      <c r="B60131" t="s">
        <v>56880</v>
      </c>
    </row>
    <row r="60132" spans="1:2">
      <c r="A60132" s="1">
        <v>4180100202910</v>
      </c>
      <c r="B60132" t="s">
        <v>56881</v>
      </c>
    </row>
    <row r="60133" spans="1:2">
      <c r="A60133" s="1">
        <v>4180100202927</v>
      </c>
      <c r="B60133" t="s">
        <v>56882</v>
      </c>
    </row>
    <row r="60134" spans="1:2">
      <c r="A60134" s="1">
        <v>4180100202934</v>
      </c>
      <c r="B60134" t="s">
        <v>56883</v>
      </c>
    </row>
    <row r="60135" spans="1:2">
      <c r="A60135" s="1">
        <v>4180100202941</v>
      </c>
      <c r="B60135" t="s">
        <v>56884</v>
      </c>
    </row>
    <row r="60136" spans="1:2">
      <c r="A60136" s="1">
        <v>4180100202958</v>
      </c>
      <c r="B60136" t="s">
        <v>56885</v>
      </c>
    </row>
    <row r="60137" spans="1:2">
      <c r="A60137" s="1">
        <v>4180100202965</v>
      </c>
      <c r="B60137" t="s">
        <v>56886</v>
      </c>
    </row>
    <row r="60138" spans="1:2">
      <c r="A60138" s="1">
        <v>4180100202972</v>
      </c>
      <c r="B60138" t="s">
        <v>56887</v>
      </c>
    </row>
    <row r="60139" spans="1:2">
      <c r="A60139" s="1">
        <v>4180100202989</v>
      </c>
      <c r="B60139" t="s">
        <v>56888</v>
      </c>
    </row>
    <row r="60140" spans="1:2">
      <c r="A60140" s="1">
        <v>4180100202996</v>
      </c>
      <c r="B60140" t="s">
        <v>56889</v>
      </c>
    </row>
    <row r="60141" spans="1:2">
      <c r="A60141" s="1">
        <v>4180100203009</v>
      </c>
      <c r="B60141" t="s">
        <v>56890</v>
      </c>
    </row>
    <row r="60142" spans="1:2">
      <c r="A60142" s="1">
        <v>4180100203016</v>
      </c>
      <c r="B60142" t="s">
        <v>56891</v>
      </c>
    </row>
    <row r="60143" spans="1:2">
      <c r="A60143" s="1">
        <v>4180100203023</v>
      </c>
      <c r="B60143" t="s">
        <v>56892</v>
      </c>
    </row>
    <row r="60144" spans="1:2">
      <c r="A60144" s="1">
        <v>4180100203030</v>
      </c>
      <c r="B60144" t="s">
        <v>56893</v>
      </c>
    </row>
    <row r="60145" spans="1:2">
      <c r="A60145" s="1">
        <v>4180100203047</v>
      </c>
      <c r="B60145" t="s">
        <v>56894</v>
      </c>
    </row>
    <row r="60146" spans="1:2">
      <c r="A60146" s="1">
        <v>4180100203054</v>
      </c>
      <c r="B60146" t="s">
        <v>56895</v>
      </c>
    </row>
    <row r="60147" spans="1:2">
      <c r="A60147" s="1">
        <v>4180100203061</v>
      </c>
      <c r="B60147" t="s">
        <v>56896</v>
      </c>
    </row>
    <row r="60148" spans="1:2">
      <c r="A60148" s="1">
        <v>4180100203078</v>
      </c>
      <c r="B60148" t="s">
        <v>56897</v>
      </c>
    </row>
    <row r="60149" spans="1:2">
      <c r="A60149" s="1">
        <v>4180100203085</v>
      </c>
      <c r="B60149" t="s">
        <v>56898</v>
      </c>
    </row>
    <row r="60150" spans="1:2">
      <c r="A60150" s="1">
        <v>4180100203092</v>
      </c>
      <c r="B60150" t="s">
        <v>56899</v>
      </c>
    </row>
    <row r="60151" spans="1:2">
      <c r="A60151" s="1">
        <v>4180100203108</v>
      </c>
      <c r="B60151" t="s">
        <v>56900</v>
      </c>
    </row>
    <row r="60152" spans="1:2">
      <c r="A60152" s="1">
        <v>4180100203115</v>
      </c>
      <c r="B60152" t="s">
        <v>56901</v>
      </c>
    </row>
    <row r="60153" spans="1:2">
      <c r="A60153" s="1">
        <v>4180100203122</v>
      </c>
      <c r="B60153" t="s">
        <v>56902</v>
      </c>
    </row>
    <row r="60154" spans="1:2">
      <c r="A60154" s="1">
        <v>4180100203139</v>
      </c>
      <c r="B60154" t="s">
        <v>56903</v>
      </c>
    </row>
    <row r="60155" spans="1:2">
      <c r="A60155" s="1">
        <v>4180100203146</v>
      </c>
      <c r="B60155" t="s">
        <v>56904</v>
      </c>
    </row>
    <row r="60156" spans="1:2">
      <c r="A60156" s="1">
        <v>4180100203153</v>
      </c>
      <c r="B60156" t="s">
        <v>56905</v>
      </c>
    </row>
    <row r="60157" spans="1:2">
      <c r="A60157" s="1">
        <v>4180100203160</v>
      </c>
      <c r="B60157" t="s">
        <v>56906</v>
      </c>
    </row>
    <row r="60158" spans="1:2">
      <c r="A60158" s="1">
        <v>4180100203177</v>
      </c>
      <c r="B60158" t="s">
        <v>56907</v>
      </c>
    </row>
    <row r="60159" spans="1:2">
      <c r="A60159" s="1">
        <v>4180100203184</v>
      </c>
      <c r="B60159" t="s">
        <v>56908</v>
      </c>
    </row>
    <row r="60160" spans="1:2">
      <c r="A60160" s="1">
        <v>4180100203191</v>
      </c>
      <c r="B60160" t="s">
        <v>56909</v>
      </c>
    </row>
    <row r="60161" spans="1:2">
      <c r="A60161" s="1">
        <v>4180100203207</v>
      </c>
      <c r="B60161" t="s">
        <v>56910</v>
      </c>
    </row>
    <row r="60162" spans="1:2">
      <c r="A60162" s="1">
        <v>4180100203214</v>
      </c>
      <c r="B60162" t="s">
        <v>56911</v>
      </c>
    </row>
    <row r="60163" spans="1:2">
      <c r="A60163" s="1">
        <v>4180100203221</v>
      </c>
      <c r="B60163" t="s">
        <v>56912</v>
      </c>
    </row>
    <row r="60164" spans="1:2">
      <c r="A60164" s="1">
        <v>4180100203238</v>
      </c>
      <c r="B60164" t="s">
        <v>56913</v>
      </c>
    </row>
    <row r="60165" spans="1:2">
      <c r="A60165" s="1">
        <v>4180100203245</v>
      </c>
      <c r="B60165" t="s">
        <v>56914</v>
      </c>
    </row>
    <row r="60166" spans="1:2">
      <c r="A60166" s="1">
        <v>4180100203252</v>
      </c>
      <c r="B60166" t="s">
        <v>56915</v>
      </c>
    </row>
    <row r="60167" spans="1:2">
      <c r="A60167" s="1">
        <v>4180100203269</v>
      </c>
      <c r="B60167" t="s">
        <v>56916</v>
      </c>
    </row>
    <row r="60168" spans="1:2">
      <c r="A60168" s="1">
        <v>4180100203276</v>
      </c>
      <c r="B60168" t="s">
        <v>56917</v>
      </c>
    </row>
    <row r="60169" spans="1:2">
      <c r="A60169" s="1">
        <v>4180100203283</v>
      </c>
      <c r="B60169" t="s">
        <v>56918</v>
      </c>
    </row>
    <row r="60170" spans="1:2">
      <c r="A60170" s="1">
        <v>4180100203290</v>
      </c>
      <c r="B60170" t="s">
        <v>56919</v>
      </c>
    </row>
    <row r="60171" spans="1:2">
      <c r="A60171" s="1">
        <v>4180100203306</v>
      </c>
      <c r="B60171" t="s">
        <v>56920</v>
      </c>
    </row>
    <row r="60172" spans="1:2">
      <c r="A60172" s="1">
        <v>4180100203313</v>
      </c>
      <c r="B60172" t="s">
        <v>56921</v>
      </c>
    </row>
    <row r="60173" spans="1:2">
      <c r="A60173" s="1">
        <v>4180100203320</v>
      </c>
      <c r="B60173" t="s">
        <v>56922</v>
      </c>
    </row>
    <row r="60174" spans="1:2">
      <c r="A60174" s="1">
        <v>4180100203337</v>
      </c>
      <c r="B60174" t="s">
        <v>56923</v>
      </c>
    </row>
    <row r="60175" spans="1:2">
      <c r="A60175" s="1">
        <v>4180100203344</v>
      </c>
      <c r="B60175" t="s">
        <v>56924</v>
      </c>
    </row>
    <row r="60176" spans="1:2">
      <c r="A60176" s="1">
        <v>4180100203351</v>
      </c>
      <c r="B60176" t="s">
        <v>56925</v>
      </c>
    </row>
    <row r="60177" spans="1:2">
      <c r="A60177" s="1">
        <v>4180100203368</v>
      </c>
      <c r="B60177" t="s">
        <v>56926</v>
      </c>
    </row>
    <row r="60178" spans="1:2">
      <c r="A60178" s="1">
        <v>4180100203375</v>
      </c>
      <c r="B60178" t="s">
        <v>56927</v>
      </c>
    </row>
    <row r="60179" spans="1:2">
      <c r="A60179" s="1">
        <v>4180100203382</v>
      </c>
      <c r="B60179" t="s">
        <v>56928</v>
      </c>
    </row>
    <row r="60180" spans="1:2">
      <c r="A60180" s="1">
        <v>4180100203399</v>
      </c>
      <c r="B60180" t="s">
        <v>56929</v>
      </c>
    </row>
    <row r="60181" spans="1:2">
      <c r="A60181" s="1">
        <v>4180100203405</v>
      </c>
      <c r="B60181" t="s">
        <v>56930</v>
      </c>
    </row>
    <row r="60182" spans="1:2">
      <c r="A60182" s="1">
        <v>4180100203412</v>
      </c>
      <c r="B60182" t="s">
        <v>56931</v>
      </c>
    </row>
    <row r="60183" spans="1:2">
      <c r="A60183" s="1">
        <v>4180100203429</v>
      </c>
      <c r="B60183" t="s">
        <v>56932</v>
      </c>
    </row>
    <row r="60184" spans="1:2">
      <c r="A60184" s="1">
        <v>4180100203436</v>
      </c>
      <c r="B60184" t="s">
        <v>56933</v>
      </c>
    </row>
    <row r="60185" spans="1:2">
      <c r="A60185" s="1">
        <v>4180100203603</v>
      </c>
      <c r="B60185" t="s">
        <v>56934</v>
      </c>
    </row>
    <row r="60186" spans="1:2">
      <c r="A60186" s="1">
        <v>4180100203764</v>
      </c>
      <c r="B60186" t="s">
        <v>56935</v>
      </c>
    </row>
    <row r="60187" spans="1:2">
      <c r="A60187" s="1">
        <v>4180100203948</v>
      </c>
      <c r="B60187" t="s">
        <v>56936</v>
      </c>
    </row>
    <row r="60188" spans="1:2">
      <c r="A60188" s="1">
        <v>4180100204228</v>
      </c>
      <c r="B60188" t="s">
        <v>56937</v>
      </c>
    </row>
    <row r="60189" spans="1:2">
      <c r="A60189" s="1">
        <v>4180100204648</v>
      </c>
      <c r="B60189" t="s">
        <v>56938</v>
      </c>
    </row>
    <row r="60190" spans="1:2">
      <c r="A60190" s="1">
        <v>4180100205126</v>
      </c>
      <c r="B60190" t="s">
        <v>56939</v>
      </c>
    </row>
    <row r="60191" spans="1:2">
      <c r="A60191" s="1">
        <v>4180100205263</v>
      </c>
      <c r="B60191" t="s">
        <v>56220</v>
      </c>
    </row>
    <row r="60192" spans="1:2">
      <c r="A60192" s="1">
        <v>4180100423421</v>
      </c>
      <c r="B60192" t="s">
        <v>56940</v>
      </c>
    </row>
    <row r="60193" spans="1:2">
      <c r="A60193" s="1">
        <v>4180100456078</v>
      </c>
      <c r="B60193" t="s">
        <v>56941</v>
      </c>
    </row>
    <row r="60194" spans="1:2">
      <c r="A60194" s="1">
        <v>4180100457266</v>
      </c>
      <c r="B60194" t="s">
        <v>56942</v>
      </c>
    </row>
    <row r="60195" spans="1:2">
      <c r="A60195" s="1">
        <v>4180100473716</v>
      </c>
      <c r="B60195" t="s">
        <v>56943</v>
      </c>
    </row>
    <row r="60196" spans="1:2">
      <c r="A60196" s="1">
        <v>4180100522520</v>
      </c>
      <c r="B60196" t="s">
        <v>56944</v>
      </c>
    </row>
    <row r="60197" spans="1:2">
      <c r="A60197" s="1">
        <v>4180100522537</v>
      </c>
      <c r="B60197" t="s">
        <v>56945</v>
      </c>
    </row>
    <row r="60198" spans="1:2">
      <c r="A60198" s="1">
        <v>4180100560843</v>
      </c>
      <c r="B60198" t="s">
        <v>56258</v>
      </c>
    </row>
    <row r="60199" spans="1:2">
      <c r="A60199" s="1">
        <v>4180100563264</v>
      </c>
      <c r="B60199" t="s">
        <v>56284</v>
      </c>
    </row>
    <row r="60200" spans="1:2">
      <c r="A60200" s="1">
        <v>4180100614478</v>
      </c>
      <c r="B60200" t="s">
        <v>56946</v>
      </c>
    </row>
    <row r="60201" spans="1:2">
      <c r="A60201" s="1">
        <v>4180100696474</v>
      </c>
      <c r="B60201" t="s">
        <v>56947</v>
      </c>
    </row>
    <row r="60202" spans="1:2">
      <c r="A60202" s="1">
        <v>4180100696498</v>
      </c>
      <c r="B60202" t="s">
        <v>56948</v>
      </c>
    </row>
    <row r="60203" spans="1:2">
      <c r="A60203" s="1">
        <v>4280100425088</v>
      </c>
      <c r="B60203" t="s">
        <v>56949</v>
      </c>
    </row>
    <row r="60204" spans="1:2">
      <c r="A60204" s="1">
        <v>4280100433892</v>
      </c>
      <c r="B60204" t="s">
        <v>56950</v>
      </c>
    </row>
    <row r="60205" spans="1:2">
      <c r="A60205" s="1">
        <v>4280100435414</v>
      </c>
      <c r="B60205" t="s">
        <v>56350</v>
      </c>
    </row>
    <row r="60206" spans="1:2">
      <c r="A60206" s="1">
        <v>4280100435513</v>
      </c>
      <c r="B60206" t="s">
        <v>56951</v>
      </c>
    </row>
    <row r="60207" spans="1:2">
      <c r="A60207" s="1">
        <v>4280100436688</v>
      </c>
      <c r="B60207" t="s">
        <v>56952</v>
      </c>
    </row>
    <row r="60208" spans="1:2">
      <c r="A60208" s="1">
        <v>4280100437500</v>
      </c>
      <c r="B60208" t="s">
        <v>56953</v>
      </c>
    </row>
    <row r="60209" spans="1:2">
      <c r="A60209" s="1">
        <v>4280100439535</v>
      </c>
      <c r="B60209" t="s">
        <v>56954</v>
      </c>
    </row>
    <row r="60210" spans="1:2">
      <c r="A60210" s="1">
        <v>4280100440531</v>
      </c>
      <c r="B60210" t="s">
        <v>56247</v>
      </c>
    </row>
    <row r="60211" spans="1:2">
      <c r="A60211" s="1">
        <v>4280100442962</v>
      </c>
      <c r="B60211" t="s">
        <v>56955</v>
      </c>
    </row>
    <row r="60212" spans="1:2">
      <c r="A60212" s="1">
        <v>4280100443662</v>
      </c>
      <c r="B60212" t="s">
        <v>56956</v>
      </c>
    </row>
    <row r="60213" spans="1:2">
      <c r="A60213" s="1">
        <v>4280100448087</v>
      </c>
      <c r="B60213" t="s">
        <v>56957</v>
      </c>
    </row>
    <row r="60214" spans="1:2">
      <c r="A60214" s="1">
        <v>4280100448094</v>
      </c>
      <c r="B60214" t="s">
        <v>56958</v>
      </c>
    </row>
    <row r="60215" spans="1:2">
      <c r="A60215" s="1">
        <v>4280100448575</v>
      </c>
      <c r="B60215" t="s">
        <v>56959</v>
      </c>
    </row>
    <row r="60216" spans="1:2">
      <c r="A60216" s="1">
        <v>4280100449015</v>
      </c>
      <c r="B60216" t="s">
        <v>56207</v>
      </c>
    </row>
    <row r="60217" spans="1:2">
      <c r="A60217" s="1">
        <v>4280100451872</v>
      </c>
      <c r="B60217" t="s">
        <v>56960</v>
      </c>
    </row>
    <row r="60218" spans="1:2">
      <c r="A60218" s="1">
        <v>4280100451889</v>
      </c>
      <c r="B60218" t="s">
        <v>56961</v>
      </c>
    </row>
    <row r="60219" spans="1:2">
      <c r="A60219" s="1">
        <v>4280100452954</v>
      </c>
      <c r="B60219" t="s">
        <v>54820</v>
      </c>
    </row>
    <row r="60220" spans="1:2">
      <c r="A60220" s="1">
        <v>4280100455108</v>
      </c>
      <c r="B60220" t="s">
        <v>56962</v>
      </c>
    </row>
    <row r="60221" spans="1:2">
      <c r="A60221" s="1">
        <v>4280100455115</v>
      </c>
      <c r="B60221" t="s">
        <v>56963</v>
      </c>
    </row>
    <row r="60222" spans="1:2">
      <c r="A60222" s="1">
        <v>4280100456976</v>
      </c>
      <c r="B60222" t="s">
        <v>56964</v>
      </c>
    </row>
    <row r="60223" spans="1:2">
      <c r="A60223" s="1">
        <v>4280100456983</v>
      </c>
      <c r="B60223" t="s">
        <v>56965</v>
      </c>
    </row>
    <row r="60224" spans="1:2">
      <c r="A60224" s="1">
        <v>4280100456990</v>
      </c>
      <c r="B60224" t="s">
        <v>56966</v>
      </c>
    </row>
    <row r="60225" spans="1:2">
      <c r="A60225" s="1">
        <v>4280100457003</v>
      </c>
      <c r="B60225" t="s">
        <v>56967</v>
      </c>
    </row>
    <row r="60226" spans="1:2">
      <c r="A60226" s="1">
        <v>4280100457010</v>
      </c>
      <c r="B60226" t="s">
        <v>56968</v>
      </c>
    </row>
    <row r="60227" spans="1:2">
      <c r="A60227" s="1">
        <v>4280100457041</v>
      </c>
      <c r="B60227" t="s">
        <v>56969</v>
      </c>
    </row>
    <row r="60228" spans="1:2">
      <c r="A60228" s="1">
        <v>4280100457638</v>
      </c>
      <c r="B60228" t="s">
        <v>56970</v>
      </c>
    </row>
    <row r="60229" spans="1:2">
      <c r="A60229" s="1">
        <v>4280100457997</v>
      </c>
      <c r="B60229" t="s">
        <v>56971</v>
      </c>
    </row>
    <row r="60230" spans="1:2">
      <c r="A60230" s="1">
        <v>4280100458185</v>
      </c>
      <c r="B60230" t="s">
        <v>56972</v>
      </c>
    </row>
    <row r="60231" spans="1:2">
      <c r="A60231" s="1">
        <v>4280100458239</v>
      </c>
      <c r="B60231" t="s">
        <v>56973</v>
      </c>
    </row>
    <row r="60232" spans="1:2">
      <c r="A60232" s="1">
        <v>4280100461956</v>
      </c>
      <c r="B60232" t="s">
        <v>56974</v>
      </c>
    </row>
    <row r="60233" spans="1:2">
      <c r="A60233" s="1">
        <v>4280100461970</v>
      </c>
      <c r="B60233" t="s">
        <v>56253</v>
      </c>
    </row>
    <row r="60234" spans="1:2">
      <c r="A60234" s="1">
        <v>4280100461987</v>
      </c>
      <c r="B60234" t="s">
        <v>56338</v>
      </c>
    </row>
    <row r="60235" spans="1:2">
      <c r="A60235" s="1">
        <v>4280100461994</v>
      </c>
      <c r="B60235" t="s">
        <v>56975</v>
      </c>
    </row>
    <row r="60236" spans="1:2">
      <c r="A60236" s="1">
        <v>4280100464216</v>
      </c>
      <c r="B60236" t="s">
        <v>56976</v>
      </c>
    </row>
    <row r="60237" spans="1:2">
      <c r="A60237" s="1">
        <v>4280100464230</v>
      </c>
      <c r="B60237" t="s">
        <v>56977</v>
      </c>
    </row>
    <row r="60238" spans="1:2">
      <c r="A60238" s="1">
        <v>4280100464940</v>
      </c>
      <c r="B60238" t="s">
        <v>56978</v>
      </c>
    </row>
    <row r="60239" spans="1:2">
      <c r="A60239" s="1">
        <v>4280100464964</v>
      </c>
      <c r="B60239" t="s">
        <v>56979</v>
      </c>
    </row>
    <row r="60240" spans="1:2">
      <c r="A60240" s="1">
        <v>4280100465688</v>
      </c>
      <c r="B60240" t="s">
        <v>56980</v>
      </c>
    </row>
    <row r="60241" spans="1:2">
      <c r="A60241" s="1">
        <v>4280100466821</v>
      </c>
      <c r="B60241" t="s">
        <v>56981</v>
      </c>
    </row>
    <row r="60242" spans="1:2">
      <c r="A60242" s="1">
        <v>4280100467033</v>
      </c>
      <c r="B60242" t="s">
        <v>56982</v>
      </c>
    </row>
    <row r="60243" spans="1:2">
      <c r="A60243" s="1">
        <v>4280100471214</v>
      </c>
      <c r="B60243" t="s">
        <v>56983</v>
      </c>
    </row>
    <row r="60244" spans="1:2">
      <c r="A60244" s="1">
        <v>4280100471504</v>
      </c>
      <c r="B60244" t="s">
        <v>56984</v>
      </c>
    </row>
    <row r="60245" spans="1:2">
      <c r="A60245" s="1">
        <v>4280100473652</v>
      </c>
      <c r="B60245" t="s">
        <v>56985</v>
      </c>
    </row>
    <row r="60246" spans="1:2">
      <c r="A60246" s="1">
        <v>4280100534636</v>
      </c>
      <c r="B60246" t="s">
        <v>56286</v>
      </c>
    </row>
    <row r="60247" spans="1:2">
      <c r="A60247" s="1">
        <v>4280100544376</v>
      </c>
      <c r="B60247" t="s">
        <v>56986</v>
      </c>
    </row>
    <row r="60248" spans="1:2">
      <c r="A60248" s="1">
        <v>4280100569607</v>
      </c>
      <c r="B60248" t="s">
        <v>56987</v>
      </c>
    </row>
    <row r="60249" spans="1:2">
      <c r="A60249" s="1">
        <v>4280100570856</v>
      </c>
      <c r="B60249" t="s">
        <v>56988</v>
      </c>
    </row>
    <row r="60250" spans="1:2">
      <c r="A60250" s="1">
        <v>4280100576308</v>
      </c>
      <c r="B60250" t="s">
        <v>56989</v>
      </c>
    </row>
    <row r="60251" spans="1:2">
      <c r="A60251" s="1">
        <v>4280100600720</v>
      </c>
      <c r="B60251" t="s">
        <v>56990</v>
      </c>
    </row>
    <row r="60252" spans="1:2">
      <c r="A60252" s="1">
        <v>4280100601208</v>
      </c>
      <c r="B60252" t="s">
        <v>55809</v>
      </c>
    </row>
    <row r="60253" spans="1:2">
      <c r="A60253" s="1">
        <v>5080100195450</v>
      </c>
      <c r="B60253" t="s">
        <v>56991</v>
      </c>
    </row>
    <row r="60254" spans="1:2">
      <c r="A60254" s="1">
        <v>5080100195481</v>
      </c>
      <c r="B60254" t="s">
        <v>56992</v>
      </c>
    </row>
    <row r="60255" spans="1:2">
      <c r="A60255" s="1">
        <v>5080100195672</v>
      </c>
      <c r="B60255" t="s">
        <v>56993</v>
      </c>
    </row>
    <row r="60256" spans="1:2">
      <c r="A60256" s="1">
        <v>5080100195696</v>
      </c>
      <c r="B60256" t="s">
        <v>56990</v>
      </c>
    </row>
    <row r="60257" spans="1:2">
      <c r="A60257" s="1">
        <v>5080100195764</v>
      </c>
      <c r="B60257" t="s">
        <v>56994</v>
      </c>
    </row>
    <row r="60258" spans="1:2">
      <c r="A60258" s="1">
        <v>5080100195856</v>
      </c>
      <c r="B60258" t="s">
        <v>56995</v>
      </c>
    </row>
    <row r="60259" spans="1:2">
      <c r="A60259" s="1">
        <v>5080100195900</v>
      </c>
      <c r="B60259" t="s">
        <v>56996</v>
      </c>
    </row>
    <row r="60260" spans="1:2">
      <c r="A60260" s="1">
        <v>5080100196006</v>
      </c>
      <c r="B60260" t="s">
        <v>56997</v>
      </c>
    </row>
    <row r="60261" spans="1:2">
      <c r="A60261" s="1">
        <v>5080100196020</v>
      </c>
      <c r="B60261" t="s">
        <v>56998</v>
      </c>
    </row>
    <row r="60262" spans="1:2">
      <c r="A60262" s="1">
        <v>5080100196228</v>
      </c>
      <c r="B60262" t="s">
        <v>56999</v>
      </c>
    </row>
    <row r="60263" spans="1:2">
      <c r="A60263" s="1">
        <v>5080100196846</v>
      </c>
      <c r="B60263" t="s">
        <v>57000</v>
      </c>
    </row>
    <row r="60264" spans="1:2">
      <c r="A60264" s="1">
        <v>5080100196853</v>
      </c>
      <c r="B60264" t="s">
        <v>57001</v>
      </c>
    </row>
    <row r="60265" spans="1:2">
      <c r="A60265" s="1">
        <v>5080100197089</v>
      </c>
      <c r="B60265" t="s">
        <v>57002</v>
      </c>
    </row>
    <row r="60266" spans="1:2">
      <c r="A60266" s="1">
        <v>5080100197133</v>
      </c>
      <c r="B60266" t="s">
        <v>56955</v>
      </c>
    </row>
    <row r="60267" spans="1:2">
      <c r="A60267" s="1">
        <v>5080100197195</v>
      </c>
      <c r="B60267" t="s">
        <v>57003</v>
      </c>
    </row>
    <row r="60268" spans="1:2">
      <c r="A60268" s="1">
        <v>5080100203490</v>
      </c>
      <c r="B60268" t="s">
        <v>57004</v>
      </c>
    </row>
    <row r="60269" spans="1:2">
      <c r="A60269" s="1">
        <v>5080100203674</v>
      </c>
      <c r="B60269" t="s">
        <v>57005</v>
      </c>
    </row>
    <row r="60270" spans="1:2">
      <c r="A60270" s="1">
        <v>5080100203865</v>
      </c>
      <c r="B60270" t="s">
        <v>57006</v>
      </c>
    </row>
    <row r="60271" spans="1:2">
      <c r="A60271" s="1">
        <v>5080100204237</v>
      </c>
      <c r="B60271" t="s">
        <v>57007</v>
      </c>
    </row>
    <row r="60272" spans="1:2">
      <c r="A60272" s="1">
        <v>5080100204848</v>
      </c>
      <c r="B60272" t="s">
        <v>57008</v>
      </c>
    </row>
    <row r="60273" spans="1:2">
      <c r="A60273" s="1">
        <v>5080100205104</v>
      </c>
      <c r="B60273" t="s">
        <v>57009</v>
      </c>
    </row>
    <row r="60274" spans="1:2">
      <c r="A60274" s="1">
        <v>5080100205579</v>
      </c>
      <c r="B60274" t="s">
        <v>57010</v>
      </c>
    </row>
    <row r="60275" spans="1:2">
      <c r="A60275" s="1">
        <v>5080100223726</v>
      </c>
      <c r="B60275" t="s">
        <v>57011</v>
      </c>
    </row>
    <row r="60276" spans="1:2">
      <c r="A60276" s="1">
        <v>5080100424086</v>
      </c>
      <c r="B60276" t="s">
        <v>57012</v>
      </c>
    </row>
    <row r="60277" spans="1:2">
      <c r="A60277" s="1">
        <v>5080100424093</v>
      </c>
      <c r="B60277" t="s">
        <v>56954</v>
      </c>
    </row>
    <row r="60278" spans="1:2">
      <c r="A60278" s="1">
        <v>5080100425878</v>
      </c>
      <c r="B60278" t="s">
        <v>57013</v>
      </c>
    </row>
    <row r="60279" spans="1:2">
      <c r="A60279" s="1">
        <v>5080100427469</v>
      </c>
      <c r="B60279" t="s">
        <v>57014</v>
      </c>
    </row>
    <row r="60280" spans="1:2">
      <c r="A60280" s="1">
        <v>5080100428589</v>
      </c>
      <c r="B60280" t="s">
        <v>57015</v>
      </c>
    </row>
    <row r="60281" spans="1:2">
      <c r="A60281" s="1">
        <v>5080100429821</v>
      </c>
      <c r="B60281" t="s">
        <v>57016</v>
      </c>
    </row>
    <row r="60282" spans="1:2">
      <c r="A60282" s="1">
        <v>5080100430346</v>
      </c>
      <c r="B60282" t="s">
        <v>57017</v>
      </c>
    </row>
    <row r="60283" spans="1:2">
      <c r="A60283" s="1">
        <v>5080100430353</v>
      </c>
      <c r="B60283" t="s">
        <v>57018</v>
      </c>
    </row>
    <row r="60284" spans="1:2">
      <c r="A60284" s="1">
        <v>5080100430445</v>
      </c>
      <c r="B60284" t="s">
        <v>57019</v>
      </c>
    </row>
    <row r="60285" spans="1:2">
      <c r="A60285" s="1">
        <v>5080100430650</v>
      </c>
      <c r="B60285" t="s">
        <v>57020</v>
      </c>
    </row>
    <row r="60286" spans="1:2">
      <c r="A60286" s="1">
        <v>5080100430674</v>
      </c>
      <c r="B60286" t="s">
        <v>57021</v>
      </c>
    </row>
    <row r="60287" spans="1:2">
      <c r="A60287" s="1">
        <v>5080100433309</v>
      </c>
      <c r="B60287" t="s">
        <v>57022</v>
      </c>
    </row>
    <row r="60288" spans="1:2">
      <c r="A60288" s="1">
        <v>5080100433910</v>
      </c>
      <c r="B60288" t="s">
        <v>57023</v>
      </c>
    </row>
    <row r="60289" spans="1:2">
      <c r="A60289" s="1">
        <v>5080100433934</v>
      </c>
      <c r="B60289" t="s">
        <v>57024</v>
      </c>
    </row>
    <row r="60290" spans="1:2">
      <c r="A60290" s="1">
        <v>5080100437512</v>
      </c>
      <c r="B60290" t="s">
        <v>57025</v>
      </c>
    </row>
    <row r="60291" spans="1:2">
      <c r="A60291" s="1">
        <v>5080100438595</v>
      </c>
      <c r="B60291" t="s">
        <v>57026</v>
      </c>
    </row>
    <row r="60292" spans="1:2">
      <c r="A60292" s="1">
        <v>5080100439080</v>
      </c>
      <c r="B60292" t="s">
        <v>9781</v>
      </c>
    </row>
    <row r="60293" spans="1:2">
      <c r="A60293" s="1">
        <v>5080100442820</v>
      </c>
      <c r="B60293" t="s">
        <v>56208</v>
      </c>
    </row>
    <row r="60294" spans="1:2">
      <c r="A60294" s="1">
        <v>5080100442851</v>
      </c>
      <c r="B60294" t="s">
        <v>57027</v>
      </c>
    </row>
    <row r="60295" spans="1:2">
      <c r="A60295" s="1">
        <v>5080100446026</v>
      </c>
      <c r="B60295" t="s">
        <v>57028</v>
      </c>
    </row>
    <row r="60296" spans="1:2">
      <c r="A60296" s="1">
        <v>5080100446316</v>
      </c>
      <c r="B60296" t="s">
        <v>57029</v>
      </c>
    </row>
    <row r="60297" spans="1:2">
      <c r="A60297" s="1">
        <v>5080100446323</v>
      </c>
      <c r="B60297" t="s">
        <v>57030</v>
      </c>
    </row>
    <row r="60298" spans="1:2">
      <c r="A60298" s="1">
        <v>5080100449027</v>
      </c>
      <c r="B60298" t="s">
        <v>56247</v>
      </c>
    </row>
    <row r="60299" spans="1:2">
      <c r="A60299" s="1">
        <v>5080100451525</v>
      </c>
      <c r="B60299" t="s">
        <v>57031</v>
      </c>
    </row>
    <row r="60300" spans="1:2">
      <c r="A60300" s="1">
        <v>5080100452706</v>
      </c>
      <c r="B60300" t="s">
        <v>56158</v>
      </c>
    </row>
    <row r="60301" spans="1:2">
      <c r="A60301" s="1">
        <v>5080100454182</v>
      </c>
      <c r="B60301" t="s">
        <v>57032</v>
      </c>
    </row>
    <row r="60302" spans="1:2">
      <c r="A60302" s="1">
        <v>5080100455936</v>
      </c>
      <c r="B60302" t="s">
        <v>57033</v>
      </c>
    </row>
    <row r="60303" spans="1:2">
      <c r="A60303" s="1">
        <v>5080100456247</v>
      </c>
      <c r="B60303" t="s">
        <v>57034</v>
      </c>
    </row>
    <row r="60304" spans="1:2">
      <c r="A60304" s="1">
        <v>5080100456964</v>
      </c>
      <c r="B60304" t="s">
        <v>57035</v>
      </c>
    </row>
    <row r="60305" spans="1:2">
      <c r="A60305" s="1">
        <v>5080100457039</v>
      </c>
      <c r="B60305" t="s">
        <v>57036</v>
      </c>
    </row>
    <row r="60306" spans="1:2">
      <c r="A60306" s="1">
        <v>5080100457053</v>
      </c>
      <c r="B60306" t="s">
        <v>57037</v>
      </c>
    </row>
    <row r="60307" spans="1:2">
      <c r="A60307" s="1">
        <v>5080100458692</v>
      </c>
      <c r="B60307" t="s">
        <v>57038</v>
      </c>
    </row>
    <row r="60308" spans="1:2">
      <c r="A60308" s="1">
        <v>5080100461036</v>
      </c>
      <c r="B60308" t="s">
        <v>57039</v>
      </c>
    </row>
    <row r="60309" spans="1:2">
      <c r="A60309" s="1">
        <v>5080100462057</v>
      </c>
      <c r="B60309" t="s">
        <v>57040</v>
      </c>
    </row>
    <row r="60310" spans="1:2">
      <c r="A60310" s="1">
        <v>5080100463139</v>
      </c>
      <c r="B60310" t="s">
        <v>57041</v>
      </c>
    </row>
    <row r="60311" spans="1:2">
      <c r="A60311" s="1">
        <v>5080100464242</v>
      </c>
      <c r="B60311" t="s">
        <v>56980</v>
      </c>
    </row>
    <row r="60312" spans="1:2">
      <c r="A60312" s="1">
        <v>5080100470595</v>
      </c>
      <c r="B60312" t="s">
        <v>57042</v>
      </c>
    </row>
    <row r="60313" spans="1:2">
      <c r="A60313" s="1">
        <v>5080100471226</v>
      </c>
      <c r="B60313" t="s">
        <v>56983</v>
      </c>
    </row>
    <row r="60314" spans="1:2">
      <c r="A60314" s="1">
        <v>5080100473909</v>
      </c>
      <c r="B60314" t="s">
        <v>57043</v>
      </c>
    </row>
    <row r="60315" spans="1:2">
      <c r="A60315" s="1">
        <v>5080100474142</v>
      </c>
      <c r="B60315" t="s">
        <v>57044</v>
      </c>
    </row>
    <row r="60316" spans="1:2">
      <c r="A60316" s="1">
        <v>5080100476689</v>
      </c>
      <c r="B60316" t="s">
        <v>56973</v>
      </c>
    </row>
    <row r="60317" spans="1:2">
      <c r="A60317" s="1">
        <v>5080100479031</v>
      </c>
      <c r="B60317" t="s">
        <v>57045</v>
      </c>
    </row>
    <row r="60318" spans="1:2">
      <c r="A60318" s="1">
        <v>5080100479215</v>
      </c>
      <c r="B60318" t="s">
        <v>57046</v>
      </c>
    </row>
    <row r="60319" spans="1:2">
      <c r="A60319" s="1">
        <v>5080100479468</v>
      </c>
      <c r="B60319" t="s">
        <v>56982</v>
      </c>
    </row>
    <row r="60320" spans="1:2">
      <c r="A60320" s="1">
        <v>5080100508854</v>
      </c>
      <c r="B60320" t="s">
        <v>56381</v>
      </c>
    </row>
    <row r="60321" spans="1:2">
      <c r="A60321" s="1">
        <v>5080100512196</v>
      </c>
      <c r="B60321" t="s">
        <v>56957</v>
      </c>
    </row>
    <row r="60322" spans="1:2">
      <c r="A60322" s="1">
        <v>5080100522782</v>
      </c>
      <c r="B60322" t="s">
        <v>57047</v>
      </c>
    </row>
    <row r="60323" spans="1:2">
      <c r="A60323" s="1">
        <v>5080100524281</v>
      </c>
      <c r="B60323" t="s">
        <v>57048</v>
      </c>
    </row>
    <row r="60324" spans="1:2">
      <c r="A60324" s="1">
        <v>5080100533139</v>
      </c>
      <c r="B60324" t="s">
        <v>57049</v>
      </c>
    </row>
    <row r="60325" spans="1:2">
      <c r="A60325" s="1">
        <v>5080100564881</v>
      </c>
      <c r="B60325" t="s">
        <v>57050</v>
      </c>
    </row>
    <row r="60326" spans="1:2">
      <c r="A60326" s="1">
        <v>5080100591429</v>
      </c>
      <c r="B60326" t="s">
        <v>57051</v>
      </c>
    </row>
    <row r="60327" spans="1:2">
      <c r="A60327" s="1">
        <v>5080100658498</v>
      </c>
      <c r="B60327" t="s">
        <v>57052</v>
      </c>
    </row>
    <row r="60328" spans="1:2">
      <c r="A60328" s="1">
        <v>5080100658504</v>
      </c>
      <c r="B60328" t="s">
        <v>57053</v>
      </c>
    </row>
    <row r="60329" spans="1:2">
      <c r="A60329" s="1">
        <v>5080100713678</v>
      </c>
      <c r="B60329" t="s">
        <v>57054</v>
      </c>
    </row>
    <row r="60330" spans="1:2">
      <c r="A60330" s="1">
        <v>5180100195501</v>
      </c>
      <c r="B60330" t="s">
        <v>57055</v>
      </c>
    </row>
    <row r="60331" spans="1:2">
      <c r="A60331" s="1">
        <v>5180100195631</v>
      </c>
      <c r="B60331" t="s">
        <v>56224</v>
      </c>
    </row>
    <row r="60332" spans="1:2">
      <c r="A60332" s="1">
        <v>5180100195662</v>
      </c>
      <c r="B60332" t="s">
        <v>56160</v>
      </c>
    </row>
    <row r="60333" spans="1:2">
      <c r="A60333" s="1">
        <v>5180100195686</v>
      </c>
      <c r="B60333" t="s">
        <v>57056</v>
      </c>
    </row>
    <row r="60334" spans="1:2">
      <c r="A60334" s="1">
        <v>5180100195747</v>
      </c>
      <c r="B60334" t="s">
        <v>56212</v>
      </c>
    </row>
    <row r="60335" spans="1:2">
      <c r="A60335" s="1">
        <v>5180100195754</v>
      </c>
      <c r="B60335" t="s">
        <v>57057</v>
      </c>
    </row>
    <row r="60336" spans="1:2">
      <c r="A60336" s="1">
        <v>5180100195778</v>
      </c>
      <c r="B60336" t="s">
        <v>57058</v>
      </c>
    </row>
    <row r="60337" spans="1:2">
      <c r="A60337" s="1">
        <v>5180100195815</v>
      </c>
      <c r="B60337" t="s">
        <v>57059</v>
      </c>
    </row>
    <row r="60338" spans="1:2">
      <c r="A60338" s="1">
        <v>5180100195822</v>
      </c>
      <c r="B60338" t="s">
        <v>57060</v>
      </c>
    </row>
    <row r="60339" spans="1:2">
      <c r="A60339" s="1">
        <v>5180100195846</v>
      </c>
      <c r="B60339" t="s">
        <v>57061</v>
      </c>
    </row>
    <row r="60340" spans="1:2">
      <c r="A60340" s="1">
        <v>5180100195860</v>
      </c>
      <c r="B60340" t="s">
        <v>57062</v>
      </c>
    </row>
    <row r="60341" spans="1:2">
      <c r="A60341" s="1">
        <v>5180100195877</v>
      </c>
      <c r="B60341" t="s">
        <v>56154</v>
      </c>
    </row>
    <row r="60342" spans="1:2">
      <c r="A60342" s="1">
        <v>5180100195884</v>
      </c>
      <c r="B60342" t="s">
        <v>57063</v>
      </c>
    </row>
    <row r="60343" spans="1:2">
      <c r="A60343" s="1">
        <v>5180100195891</v>
      </c>
      <c r="B60343" t="s">
        <v>57064</v>
      </c>
    </row>
    <row r="60344" spans="1:2">
      <c r="A60344" s="1">
        <v>5180100195914</v>
      </c>
      <c r="B60344" t="s">
        <v>57065</v>
      </c>
    </row>
    <row r="60345" spans="1:2">
      <c r="A60345" s="1">
        <v>5180100195938</v>
      </c>
      <c r="B60345" t="s">
        <v>57066</v>
      </c>
    </row>
    <row r="60346" spans="1:2">
      <c r="A60346" s="1">
        <v>5180100195976</v>
      </c>
      <c r="B60346" t="s">
        <v>57067</v>
      </c>
    </row>
    <row r="60347" spans="1:2">
      <c r="A60347" s="1">
        <v>5180100195990</v>
      </c>
      <c r="B60347" t="s">
        <v>57068</v>
      </c>
    </row>
    <row r="60348" spans="1:2">
      <c r="A60348" s="1">
        <v>5180100196034</v>
      </c>
      <c r="B60348" t="s">
        <v>57069</v>
      </c>
    </row>
    <row r="60349" spans="1:2">
      <c r="A60349" s="1">
        <v>5180100196065</v>
      </c>
      <c r="B60349" t="s">
        <v>57070</v>
      </c>
    </row>
    <row r="60350" spans="1:2">
      <c r="A60350" s="1">
        <v>5180100196119</v>
      </c>
      <c r="B60350" t="s">
        <v>57071</v>
      </c>
    </row>
    <row r="60351" spans="1:2">
      <c r="A60351" s="1">
        <v>5180100196133</v>
      </c>
      <c r="B60351" t="s">
        <v>57072</v>
      </c>
    </row>
    <row r="60352" spans="1:2">
      <c r="A60352" s="1">
        <v>5180100196157</v>
      </c>
      <c r="B60352" t="s">
        <v>57073</v>
      </c>
    </row>
    <row r="60353" spans="1:2">
      <c r="A60353" s="1">
        <v>5180100196164</v>
      </c>
      <c r="B60353" t="s">
        <v>56249</v>
      </c>
    </row>
    <row r="60354" spans="1:2">
      <c r="A60354" s="1">
        <v>5180100196195</v>
      </c>
      <c r="B60354" t="s">
        <v>57074</v>
      </c>
    </row>
    <row r="60355" spans="1:2">
      <c r="A60355" s="1">
        <v>5180100196201</v>
      </c>
      <c r="B60355" t="s">
        <v>57075</v>
      </c>
    </row>
    <row r="60356" spans="1:2">
      <c r="A60356" s="1">
        <v>5180100196218</v>
      </c>
      <c r="B60356" t="s">
        <v>56227</v>
      </c>
    </row>
    <row r="60357" spans="1:2">
      <c r="A60357" s="1">
        <v>5180100196232</v>
      </c>
      <c r="B60357" t="s">
        <v>57076</v>
      </c>
    </row>
    <row r="60358" spans="1:2">
      <c r="A60358" s="1">
        <v>5180100196256</v>
      </c>
      <c r="B60358" t="s">
        <v>57077</v>
      </c>
    </row>
    <row r="60359" spans="1:2">
      <c r="A60359" s="1">
        <v>5180100196263</v>
      </c>
      <c r="B60359" t="s">
        <v>57078</v>
      </c>
    </row>
    <row r="60360" spans="1:2">
      <c r="A60360" s="1">
        <v>5180100196324</v>
      </c>
      <c r="B60360" t="s">
        <v>57079</v>
      </c>
    </row>
    <row r="60361" spans="1:2">
      <c r="A60361" s="1">
        <v>5180100196331</v>
      </c>
      <c r="B60361" t="s">
        <v>56295</v>
      </c>
    </row>
    <row r="60362" spans="1:2">
      <c r="A60362" s="1">
        <v>5180100196348</v>
      </c>
      <c r="B60362" t="s">
        <v>55323</v>
      </c>
    </row>
    <row r="60363" spans="1:2">
      <c r="A60363" s="1">
        <v>5180100196355</v>
      </c>
      <c r="B60363" t="s">
        <v>57080</v>
      </c>
    </row>
    <row r="60364" spans="1:2">
      <c r="A60364" s="1">
        <v>5180100196362</v>
      </c>
      <c r="B60364" t="s">
        <v>57081</v>
      </c>
    </row>
    <row r="60365" spans="1:2">
      <c r="A60365" s="1">
        <v>5180100196379</v>
      </c>
      <c r="B60365" t="s">
        <v>57082</v>
      </c>
    </row>
    <row r="60366" spans="1:2">
      <c r="A60366" s="1">
        <v>5180100196386</v>
      </c>
      <c r="B60366" t="s">
        <v>55223</v>
      </c>
    </row>
    <row r="60367" spans="1:2">
      <c r="A60367" s="1">
        <v>5180100196409</v>
      </c>
      <c r="B60367" t="s">
        <v>57083</v>
      </c>
    </row>
    <row r="60368" spans="1:2">
      <c r="A60368" s="1">
        <v>5180100196423</v>
      </c>
      <c r="B60368" t="s">
        <v>57084</v>
      </c>
    </row>
    <row r="60369" spans="1:2">
      <c r="A60369" s="1">
        <v>5180100196430</v>
      </c>
      <c r="B60369" t="s">
        <v>55297</v>
      </c>
    </row>
    <row r="60370" spans="1:2">
      <c r="A60370" s="1">
        <v>5180100196454</v>
      </c>
      <c r="B60370" t="s">
        <v>57085</v>
      </c>
    </row>
    <row r="60371" spans="1:2">
      <c r="A60371" s="1">
        <v>5180100196478</v>
      </c>
      <c r="B60371" t="s">
        <v>57086</v>
      </c>
    </row>
    <row r="60372" spans="1:2">
      <c r="A60372" s="1">
        <v>5180100196485</v>
      </c>
      <c r="B60372" t="s">
        <v>57087</v>
      </c>
    </row>
    <row r="60373" spans="1:2">
      <c r="A60373" s="1">
        <v>5180100196492</v>
      </c>
      <c r="B60373" t="s">
        <v>57088</v>
      </c>
    </row>
    <row r="60374" spans="1:2">
      <c r="A60374" s="1">
        <v>5180100196508</v>
      </c>
      <c r="B60374" t="s">
        <v>57089</v>
      </c>
    </row>
    <row r="60375" spans="1:2">
      <c r="A60375" s="1">
        <v>5180100196515</v>
      </c>
      <c r="B60375" t="s">
        <v>57090</v>
      </c>
    </row>
    <row r="60376" spans="1:2">
      <c r="A60376" s="1">
        <v>5180100196522</v>
      </c>
      <c r="B60376" t="s">
        <v>57091</v>
      </c>
    </row>
    <row r="60377" spans="1:2">
      <c r="A60377" s="1">
        <v>5180100196539</v>
      </c>
      <c r="B60377" t="s">
        <v>57092</v>
      </c>
    </row>
    <row r="60378" spans="1:2">
      <c r="A60378" s="1">
        <v>5180100196546</v>
      </c>
      <c r="B60378" t="s">
        <v>57093</v>
      </c>
    </row>
    <row r="60379" spans="1:2">
      <c r="A60379" s="1">
        <v>5180100196560</v>
      </c>
      <c r="B60379" t="s">
        <v>57094</v>
      </c>
    </row>
    <row r="60380" spans="1:2">
      <c r="A60380" s="1">
        <v>5180100196638</v>
      </c>
      <c r="B60380" t="s">
        <v>57095</v>
      </c>
    </row>
    <row r="60381" spans="1:2">
      <c r="A60381" s="1">
        <v>5180100196911</v>
      </c>
      <c r="B60381" t="s">
        <v>57096</v>
      </c>
    </row>
    <row r="60382" spans="1:2">
      <c r="A60382" s="1">
        <v>5180100196966</v>
      </c>
      <c r="B60382" t="s">
        <v>57097</v>
      </c>
    </row>
    <row r="60383" spans="1:2">
      <c r="A60383" s="1">
        <v>5180100196973</v>
      </c>
      <c r="B60383" t="s">
        <v>57098</v>
      </c>
    </row>
    <row r="60384" spans="1:2">
      <c r="A60384" s="1">
        <v>5180100197031</v>
      </c>
      <c r="B60384" t="s">
        <v>57099</v>
      </c>
    </row>
    <row r="60385" spans="1:2">
      <c r="A60385" s="1">
        <v>5180100197079</v>
      </c>
      <c r="B60385" t="s">
        <v>57100</v>
      </c>
    </row>
    <row r="60386" spans="1:2">
      <c r="A60386" s="1">
        <v>5180100197093</v>
      </c>
      <c r="B60386" t="s">
        <v>57101</v>
      </c>
    </row>
    <row r="60387" spans="1:2">
      <c r="A60387" s="1">
        <v>5180100197109</v>
      </c>
      <c r="B60387" t="s">
        <v>57102</v>
      </c>
    </row>
    <row r="60388" spans="1:2">
      <c r="A60388" s="1">
        <v>5180100197123</v>
      </c>
      <c r="B60388" t="s">
        <v>57103</v>
      </c>
    </row>
    <row r="60389" spans="1:2">
      <c r="A60389" s="1">
        <v>5180100197154</v>
      </c>
      <c r="B60389" t="s">
        <v>57104</v>
      </c>
    </row>
    <row r="60390" spans="1:2">
      <c r="A60390" s="1">
        <v>5180100197215</v>
      </c>
      <c r="B60390" t="s">
        <v>57105</v>
      </c>
    </row>
    <row r="60391" spans="1:2">
      <c r="A60391" s="1">
        <v>5180100197277</v>
      </c>
      <c r="B60391" t="s">
        <v>56232</v>
      </c>
    </row>
    <row r="60392" spans="1:2">
      <c r="A60392" s="1">
        <v>5180100197307</v>
      </c>
      <c r="B60392" t="s">
        <v>57106</v>
      </c>
    </row>
    <row r="60393" spans="1:2">
      <c r="A60393" s="1">
        <v>5180100203473</v>
      </c>
      <c r="B60393" t="s">
        <v>57107</v>
      </c>
    </row>
    <row r="60394" spans="1:2">
      <c r="A60394" s="1">
        <v>5180100203541</v>
      </c>
      <c r="B60394" t="s">
        <v>57108</v>
      </c>
    </row>
    <row r="60395" spans="1:2">
      <c r="A60395" s="1">
        <v>5180100203558</v>
      </c>
      <c r="B60395" t="s">
        <v>57109</v>
      </c>
    </row>
    <row r="60396" spans="1:2">
      <c r="A60396" s="1">
        <v>5180100203572</v>
      </c>
      <c r="B60396" t="s">
        <v>57110</v>
      </c>
    </row>
    <row r="60397" spans="1:2">
      <c r="A60397" s="1">
        <v>5180100203596</v>
      </c>
      <c r="B60397" t="s">
        <v>57111</v>
      </c>
    </row>
    <row r="60398" spans="1:2">
      <c r="A60398" s="1">
        <v>5180100203626</v>
      </c>
      <c r="B60398" t="s">
        <v>57112</v>
      </c>
    </row>
    <row r="60399" spans="1:2">
      <c r="A60399" s="1">
        <v>5180100203640</v>
      </c>
      <c r="B60399" t="s">
        <v>57113</v>
      </c>
    </row>
    <row r="60400" spans="1:2">
      <c r="A60400" s="1">
        <v>5180100203701</v>
      </c>
      <c r="B60400" t="s">
        <v>56299</v>
      </c>
    </row>
    <row r="60401" spans="1:2">
      <c r="A60401" s="1">
        <v>5180100203718</v>
      </c>
      <c r="B60401" t="s">
        <v>57114</v>
      </c>
    </row>
    <row r="60402" spans="1:2">
      <c r="A60402" s="1">
        <v>5180100203749</v>
      </c>
      <c r="B60402" t="s">
        <v>57115</v>
      </c>
    </row>
    <row r="60403" spans="1:2">
      <c r="A60403" s="1">
        <v>5180100203756</v>
      </c>
      <c r="B60403" t="s">
        <v>57116</v>
      </c>
    </row>
    <row r="60404" spans="1:2">
      <c r="A60404" s="1">
        <v>5180100203787</v>
      </c>
      <c r="B60404" t="s">
        <v>57117</v>
      </c>
    </row>
    <row r="60405" spans="1:2">
      <c r="A60405" s="1">
        <v>5180100203794</v>
      </c>
      <c r="B60405" t="s">
        <v>57118</v>
      </c>
    </row>
    <row r="60406" spans="1:2">
      <c r="A60406" s="1">
        <v>5180100203800</v>
      </c>
      <c r="B60406" t="s">
        <v>57119</v>
      </c>
    </row>
    <row r="60407" spans="1:2">
      <c r="A60407" s="1">
        <v>5180100203817</v>
      </c>
      <c r="B60407" t="s">
        <v>57120</v>
      </c>
    </row>
    <row r="60408" spans="1:2">
      <c r="A60408" s="1">
        <v>5180100203824</v>
      </c>
      <c r="B60408" t="s">
        <v>57121</v>
      </c>
    </row>
    <row r="60409" spans="1:2">
      <c r="A60409" s="1">
        <v>5180100203831</v>
      </c>
      <c r="B60409" t="s">
        <v>57122</v>
      </c>
    </row>
    <row r="60410" spans="1:2">
      <c r="A60410" s="1">
        <v>5180100203848</v>
      </c>
      <c r="B60410" t="s">
        <v>57123</v>
      </c>
    </row>
    <row r="60411" spans="1:2">
      <c r="A60411" s="1">
        <v>5180100203879</v>
      </c>
      <c r="B60411" t="s">
        <v>57124</v>
      </c>
    </row>
    <row r="60412" spans="1:2">
      <c r="A60412" s="1">
        <v>5180100203886</v>
      </c>
      <c r="B60412" t="s">
        <v>57125</v>
      </c>
    </row>
    <row r="60413" spans="1:2">
      <c r="A60413" s="1">
        <v>5180100203954</v>
      </c>
      <c r="B60413" t="s">
        <v>57126</v>
      </c>
    </row>
    <row r="60414" spans="1:2">
      <c r="A60414" s="1">
        <v>5180100203961</v>
      </c>
      <c r="B60414" t="s">
        <v>57127</v>
      </c>
    </row>
    <row r="60415" spans="1:2">
      <c r="A60415" s="1">
        <v>5180100204104</v>
      </c>
      <c r="B60415" t="s">
        <v>57128</v>
      </c>
    </row>
    <row r="60416" spans="1:2">
      <c r="A60416" s="1">
        <v>5180100204111</v>
      </c>
      <c r="B60416" t="s">
        <v>57129</v>
      </c>
    </row>
    <row r="60417" spans="1:2">
      <c r="A60417" s="1">
        <v>5180100204128</v>
      </c>
      <c r="B60417" t="s">
        <v>57130</v>
      </c>
    </row>
    <row r="60418" spans="1:2">
      <c r="A60418" s="1">
        <v>5180100204180</v>
      </c>
      <c r="B60418" t="s">
        <v>57131</v>
      </c>
    </row>
    <row r="60419" spans="1:2">
      <c r="A60419" s="1">
        <v>5180100204203</v>
      </c>
      <c r="B60419" t="s">
        <v>57132</v>
      </c>
    </row>
    <row r="60420" spans="1:2">
      <c r="A60420" s="1">
        <v>5180100204210</v>
      </c>
      <c r="B60420" t="s">
        <v>56291</v>
      </c>
    </row>
    <row r="60421" spans="1:2">
      <c r="A60421" s="1">
        <v>5180100204241</v>
      </c>
      <c r="B60421" t="s">
        <v>57133</v>
      </c>
    </row>
    <row r="60422" spans="1:2">
      <c r="A60422" s="1">
        <v>5180100204258</v>
      </c>
      <c r="B60422" t="s">
        <v>57134</v>
      </c>
    </row>
    <row r="60423" spans="1:2">
      <c r="A60423" s="1">
        <v>5180100204289</v>
      </c>
      <c r="B60423" t="s">
        <v>57135</v>
      </c>
    </row>
    <row r="60424" spans="1:2">
      <c r="A60424" s="1">
        <v>5180100204319</v>
      </c>
      <c r="B60424" t="s">
        <v>57136</v>
      </c>
    </row>
    <row r="60425" spans="1:2">
      <c r="A60425" s="1">
        <v>5180100204326</v>
      </c>
      <c r="B60425" t="s">
        <v>57137</v>
      </c>
    </row>
    <row r="60426" spans="1:2">
      <c r="A60426" s="1">
        <v>5180100204333</v>
      </c>
      <c r="B60426" t="s">
        <v>57138</v>
      </c>
    </row>
    <row r="60427" spans="1:2">
      <c r="A60427" s="1">
        <v>5180100204340</v>
      </c>
      <c r="B60427" t="s">
        <v>57139</v>
      </c>
    </row>
    <row r="60428" spans="1:2">
      <c r="A60428" s="1">
        <v>5180100204357</v>
      </c>
      <c r="B60428" t="s">
        <v>57140</v>
      </c>
    </row>
    <row r="60429" spans="1:2">
      <c r="A60429" s="1">
        <v>5180100204364</v>
      </c>
      <c r="B60429" t="s">
        <v>57141</v>
      </c>
    </row>
    <row r="60430" spans="1:2">
      <c r="A60430" s="1">
        <v>5180100204371</v>
      </c>
      <c r="B60430" t="s">
        <v>57142</v>
      </c>
    </row>
    <row r="60431" spans="1:2">
      <c r="A60431" s="1">
        <v>5180100204388</v>
      </c>
      <c r="B60431" t="s">
        <v>57143</v>
      </c>
    </row>
    <row r="60432" spans="1:2">
      <c r="A60432" s="1">
        <v>5180100204395</v>
      </c>
      <c r="B60432" t="s">
        <v>57144</v>
      </c>
    </row>
    <row r="60433" spans="1:2">
      <c r="A60433" s="1">
        <v>5180100204401</v>
      </c>
      <c r="B60433" t="s">
        <v>57145</v>
      </c>
    </row>
    <row r="60434" spans="1:2">
      <c r="A60434" s="1">
        <v>5180100204418</v>
      </c>
      <c r="B60434" t="s">
        <v>57146</v>
      </c>
    </row>
    <row r="60435" spans="1:2">
      <c r="A60435" s="1">
        <v>5180100204425</v>
      </c>
      <c r="B60435" t="s">
        <v>57147</v>
      </c>
    </row>
    <row r="60436" spans="1:2">
      <c r="A60436" s="1">
        <v>5180100204432</v>
      </c>
      <c r="B60436" t="s">
        <v>57148</v>
      </c>
    </row>
    <row r="60437" spans="1:2">
      <c r="A60437" s="1">
        <v>5180100204449</v>
      </c>
      <c r="B60437" t="s">
        <v>57149</v>
      </c>
    </row>
    <row r="60438" spans="1:2">
      <c r="A60438" s="1">
        <v>5180100204494</v>
      </c>
      <c r="B60438" t="s">
        <v>57150</v>
      </c>
    </row>
    <row r="60439" spans="1:2">
      <c r="A60439" s="1">
        <v>5180100204524</v>
      </c>
      <c r="B60439" t="s">
        <v>57151</v>
      </c>
    </row>
    <row r="60440" spans="1:2">
      <c r="A60440" s="1">
        <v>5180100204531</v>
      </c>
      <c r="B60440" t="s">
        <v>57152</v>
      </c>
    </row>
    <row r="60441" spans="1:2">
      <c r="A60441" s="1">
        <v>5180100204555</v>
      </c>
      <c r="B60441" t="s">
        <v>57153</v>
      </c>
    </row>
    <row r="60442" spans="1:2">
      <c r="A60442" s="1">
        <v>5180100204586</v>
      </c>
      <c r="B60442" t="s">
        <v>57154</v>
      </c>
    </row>
    <row r="60443" spans="1:2">
      <c r="A60443" s="1">
        <v>5180100204616</v>
      </c>
      <c r="B60443" t="s">
        <v>57155</v>
      </c>
    </row>
    <row r="60444" spans="1:2">
      <c r="A60444" s="1">
        <v>5180100204623</v>
      </c>
      <c r="B60444" t="s">
        <v>57156</v>
      </c>
    </row>
    <row r="60445" spans="1:2">
      <c r="A60445" s="1">
        <v>5180100204661</v>
      </c>
      <c r="B60445" t="s">
        <v>57157</v>
      </c>
    </row>
    <row r="60446" spans="1:2">
      <c r="A60446" s="1">
        <v>5180100204678</v>
      </c>
      <c r="B60446" t="s">
        <v>57158</v>
      </c>
    </row>
    <row r="60447" spans="1:2">
      <c r="A60447" s="1">
        <v>5180100204821</v>
      </c>
      <c r="B60447" t="s">
        <v>57159</v>
      </c>
    </row>
    <row r="60448" spans="1:2">
      <c r="A60448" s="1">
        <v>5180100204838</v>
      </c>
      <c r="B60448" t="s">
        <v>57160</v>
      </c>
    </row>
    <row r="60449" spans="1:2">
      <c r="A60449" s="1">
        <v>5180100204869</v>
      </c>
      <c r="B60449" t="s">
        <v>56240</v>
      </c>
    </row>
    <row r="60450" spans="1:2">
      <c r="A60450" s="1">
        <v>5180100204883</v>
      </c>
      <c r="B60450" t="s">
        <v>57161</v>
      </c>
    </row>
    <row r="60451" spans="1:2">
      <c r="A60451" s="1">
        <v>5180100204906</v>
      </c>
      <c r="B60451" t="s">
        <v>57162</v>
      </c>
    </row>
    <row r="60452" spans="1:2">
      <c r="A60452" s="1">
        <v>5180100204968</v>
      </c>
      <c r="B60452" t="s">
        <v>57163</v>
      </c>
    </row>
    <row r="60453" spans="1:2">
      <c r="A60453" s="1">
        <v>5180100204999</v>
      </c>
      <c r="B60453" t="s">
        <v>57164</v>
      </c>
    </row>
    <row r="60454" spans="1:2">
      <c r="A60454" s="1">
        <v>5180100205026</v>
      </c>
      <c r="B60454" t="s">
        <v>57165</v>
      </c>
    </row>
    <row r="60455" spans="1:2">
      <c r="A60455" s="1">
        <v>5180100205040</v>
      </c>
      <c r="B60455" t="s">
        <v>54848</v>
      </c>
    </row>
    <row r="60456" spans="1:2">
      <c r="A60456" s="1">
        <v>5180100205064</v>
      </c>
      <c r="B60456" t="s">
        <v>57166</v>
      </c>
    </row>
    <row r="60457" spans="1:2">
      <c r="A60457" s="1">
        <v>5180100205095</v>
      </c>
      <c r="B60457" t="s">
        <v>57167</v>
      </c>
    </row>
    <row r="60458" spans="1:2">
      <c r="A60458" s="1">
        <v>5180100205118</v>
      </c>
      <c r="B60458" t="s">
        <v>57168</v>
      </c>
    </row>
    <row r="60459" spans="1:2">
      <c r="A60459" s="1">
        <v>5180100205132</v>
      </c>
      <c r="B60459" t="s">
        <v>57169</v>
      </c>
    </row>
    <row r="60460" spans="1:2">
      <c r="A60460" s="1">
        <v>5180100205156</v>
      </c>
      <c r="B60460" t="s">
        <v>57170</v>
      </c>
    </row>
    <row r="60461" spans="1:2">
      <c r="A60461" s="1">
        <v>5180100205170</v>
      </c>
      <c r="B60461" t="s">
        <v>57171</v>
      </c>
    </row>
    <row r="60462" spans="1:2">
      <c r="A60462" s="1">
        <v>5180100205194</v>
      </c>
      <c r="B60462" t="s">
        <v>57172</v>
      </c>
    </row>
    <row r="60463" spans="1:2">
      <c r="A60463" s="1">
        <v>5180100205200</v>
      </c>
      <c r="B60463" t="s">
        <v>57173</v>
      </c>
    </row>
    <row r="60464" spans="1:2">
      <c r="A60464" s="1">
        <v>5180100205231</v>
      </c>
      <c r="B60464" t="s">
        <v>57090</v>
      </c>
    </row>
    <row r="60465" spans="1:2">
      <c r="A60465" s="1">
        <v>5180100205248</v>
      </c>
      <c r="B60465" t="s">
        <v>57174</v>
      </c>
    </row>
    <row r="60466" spans="1:2">
      <c r="A60466" s="1">
        <v>5180100205255</v>
      </c>
      <c r="B60466" t="s">
        <v>57175</v>
      </c>
    </row>
    <row r="60467" spans="1:2">
      <c r="A60467" s="1">
        <v>5180100205293</v>
      </c>
      <c r="B60467" t="s">
        <v>57176</v>
      </c>
    </row>
    <row r="60468" spans="1:2">
      <c r="A60468" s="1">
        <v>5180100205545</v>
      </c>
      <c r="B60468" t="s">
        <v>57152</v>
      </c>
    </row>
    <row r="60469" spans="1:2">
      <c r="A60469" s="1">
        <v>5180100205583</v>
      </c>
      <c r="B60469" t="s">
        <v>57177</v>
      </c>
    </row>
    <row r="60470" spans="1:2">
      <c r="A60470" s="1">
        <v>5180100205590</v>
      </c>
      <c r="B60470" t="s">
        <v>57178</v>
      </c>
    </row>
    <row r="60471" spans="1:2">
      <c r="A60471" s="1">
        <v>5180100205606</v>
      </c>
      <c r="B60471" t="s">
        <v>57179</v>
      </c>
    </row>
    <row r="60472" spans="1:2">
      <c r="A60472" s="1">
        <v>5180100205613</v>
      </c>
      <c r="B60472" t="s">
        <v>57180</v>
      </c>
    </row>
    <row r="60473" spans="1:2">
      <c r="A60473" s="1">
        <v>5180100205637</v>
      </c>
      <c r="B60473" t="s">
        <v>57181</v>
      </c>
    </row>
    <row r="60474" spans="1:2">
      <c r="A60474" s="1">
        <v>5180100217760</v>
      </c>
      <c r="B60474" t="s">
        <v>57182</v>
      </c>
    </row>
    <row r="60475" spans="1:2">
      <c r="A60475" s="1">
        <v>5180100217777</v>
      </c>
      <c r="B60475" t="s">
        <v>57182</v>
      </c>
    </row>
    <row r="60476" spans="1:2">
      <c r="A60476" s="1">
        <v>5180100217791</v>
      </c>
      <c r="B60476" t="s">
        <v>57183</v>
      </c>
    </row>
    <row r="60477" spans="1:2">
      <c r="A60477" s="1">
        <v>5180100219733</v>
      </c>
      <c r="B60477" t="s">
        <v>57184</v>
      </c>
    </row>
    <row r="60478" spans="1:2">
      <c r="A60478" s="1">
        <v>5180100219740</v>
      </c>
      <c r="B60478" t="s">
        <v>57185</v>
      </c>
    </row>
    <row r="60479" spans="1:2">
      <c r="A60479" s="1">
        <v>5180100422089</v>
      </c>
      <c r="B60479" t="s">
        <v>57186</v>
      </c>
    </row>
    <row r="60480" spans="1:2">
      <c r="A60480" s="1">
        <v>5180100422348</v>
      </c>
      <c r="B60480" t="s">
        <v>57187</v>
      </c>
    </row>
    <row r="60481" spans="1:2">
      <c r="A60481" s="1">
        <v>5180100424632</v>
      </c>
      <c r="B60481" t="s">
        <v>55839</v>
      </c>
    </row>
    <row r="60482" spans="1:2">
      <c r="A60482" s="1">
        <v>5180100424649</v>
      </c>
      <c r="B60482" t="s">
        <v>55838</v>
      </c>
    </row>
    <row r="60483" spans="1:2">
      <c r="A60483" s="1">
        <v>5180100424656</v>
      </c>
      <c r="B60483" t="s">
        <v>57188</v>
      </c>
    </row>
    <row r="60484" spans="1:2">
      <c r="A60484" s="1">
        <v>5180100424663</v>
      </c>
      <c r="B60484" t="s">
        <v>55837</v>
      </c>
    </row>
    <row r="60485" spans="1:2">
      <c r="A60485" s="1">
        <v>5180100424755</v>
      </c>
      <c r="B60485" t="s">
        <v>57189</v>
      </c>
    </row>
    <row r="60486" spans="1:2">
      <c r="A60486" s="1">
        <v>5180100425066</v>
      </c>
      <c r="B60486" t="s">
        <v>57190</v>
      </c>
    </row>
    <row r="60487" spans="1:2">
      <c r="A60487" s="1">
        <v>5180100425073</v>
      </c>
      <c r="B60487" t="s">
        <v>57191</v>
      </c>
    </row>
    <row r="60488" spans="1:2">
      <c r="A60488" s="1">
        <v>5180100425196</v>
      </c>
      <c r="B60488" t="s">
        <v>57192</v>
      </c>
    </row>
    <row r="60489" spans="1:2">
      <c r="A60489" s="1">
        <v>5180100425455</v>
      </c>
      <c r="B60489" t="s">
        <v>57193</v>
      </c>
    </row>
    <row r="60490" spans="1:2">
      <c r="A60490" s="1">
        <v>5180100425578</v>
      </c>
      <c r="B60490" t="s">
        <v>57194</v>
      </c>
    </row>
    <row r="60491" spans="1:2">
      <c r="A60491" s="1">
        <v>5180100426483</v>
      </c>
      <c r="B60491" t="s">
        <v>57195</v>
      </c>
    </row>
    <row r="60492" spans="1:2">
      <c r="A60492" s="1">
        <v>5180100426629</v>
      </c>
      <c r="B60492" t="s">
        <v>56222</v>
      </c>
    </row>
    <row r="60493" spans="1:2">
      <c r="A60493" s="1">
        <v>5180100426636</v>
      </c>
      <c r="B60493" t="s">
        <v>57196</v>
      </c>
    </row>
    <row r="60494" spans="1:2">
      <c r="A60494" s="1">
        <v>5180100426643</v>
      </c>
      <c r="B60494" t="s">
        <v>57197</v>
      </c>
    </row>
    <row r="60495" spans="1:2">
      <c r="A60495" s="1">
        <v>5180100426773</v>
      </c>
      <c r="B60495" t="s">
        <v>57198</v>
      </c>
    </row>
    <row r="60496" spans="1:2">
      <c r="A60496" s="1">
        <v>5180100426896</v>
      </c>
      <c r="B60496" t="s">
        <v>57199</v>
      </c>
    </row>
    <row r="60497" spans="1:2">
      <c r="A60497" s="1">
        <v>5180100426926</v>
      </c>
      <c r="B60497" t="s">
        <v>57200</v>
      </c>
    </row>
    <row r="60498" spans="1:2">
      <c r="A60498" s="1">
        <v>5180100427442</v>
      </c>
      <c r="B60498" t="s">
        <v>57201</v>
      </c>
    </row>
    <row r="60499" spans="1:2">
      <c r="A60499" s="1">
        <v>5180100427473</v>
      </c>
      <c r="B60499" t="s">
        <v>57202</v>
      </c>
    </row>
    <row r="60500" spans="1:2">
      <c r="A60500" s="1">
        <v>5180100427480</v>
      </c>
      <c r="B60500" t="s">
        <v>57203</v>
      </c>
    </row>
    <row r="60501" spans="1:2">
      <c r="A60501" s="1">
        <v>5180100427497</v>
      </c>
      <c r="B60501" t="s">
        <v>57204</v>
      </c>
    </row>
    <row r="60502" spans="1:2">
      <c r="A60502" s="1">
        <v>5180100427954</v>
      </c>
      <c r="B60502" t="s">
        <v>56351</v>
      </c>
    </row>
    <row r="60503" spans="1:2">
      <c r="A60503" s="1">
        <v>5180100430374</v>
      </c>
      <c r="B60503" t="s">
        <v>57205</v>
      </c>
    </row>
    <row r="60504" spans="1:2">
      <c r="A60504" s="1">
        <v>5180100430404</v>
      </c>
      <c r="B60504" t="s">
        <v>57205</v>
      </c>
    </row>
    <row r="60505" spans="1:2">
      <c r="A60505" s="1">
        <v>5180100430411</v>
      </c>
      <c r="B60505" t="s">
        <v>57206</v>
      </c>
    </row>
    <row r="60506" spans="1:2">
      <c r="A60506" s="1">
        <v>5180100430992</v>
      </c>
      <c r="B60506" t="s">
        <v>57207</v>
      </c>
    </row>
    <row r="60507" spans="1:2">
      <c r="A60507" s="1">
        <v>5180100431005</v>
      </c>
      <c r="B60507" t="s">
        <v>57208</v>
      </c>
    </row>
    <row r="60508" spans="1:2">
      <c r="A60508" s="1">
        <v>5180100431012</v>
      </c>
      <c r="B60508" t="s">
        <v>57209</v>
      </c>
    </row>
    <row r="60509" spans="1:2">
      <c r="A60509" s="1">
        <v>5180100431029</v>
      </c>
      <c r="B60509" t="s">
        <v>55415</v>
      </c>
    </row>
    <row r="60510" spans="1:2">
      <c r="A60510" s="1">
        <v>5180100431036</v>
      </c>
      <c r="B60510" t="s">
        <v>57210</v>
      </c>
    </row>
    <row r="60511" spans="1:2">
      <c r="A60511" s="1">
        <v>5180100431043</v>
      </c>
      <c r="B60511" t="s">
        <v>57211</v>
      </c>
    </row>
    <row r="60512" spans="1:2">
      <c r="A60512" s="1">
        <v>5180100431050</v>
      </c>
      <c r="B60512" t="s">
        <v>57212</v>
      </c>
    </row>
    <row r="60513" spans="1:2">
      <c r="A60513" s="1">
        <v>5180100431067</v>
      </c>
      <c r="B60513" t="s">
        <v>57213</v>
      </c>
    </row>
    <row r="60514" spans="1:2">
      <c r="A60514" s="1">
        <v>5180100431074</v>
      </c>
      <c r="B60514" t="s">
        <v>57214</v>
      </c>
    </row>
    <row r="60515" spans="1:2">
      <c r="A60515" s="1">
        <v>5180100431081</v>
      </c>
      <c r="B60515" t="s">
        <v>57215</v>
      </c>
    </row>
    <row r="60516" spans="1:2">
      <c r="A60516" s="1">
        <v>5180100431098</v>
      </c>
      <c r="B60516" t="s">
        <v>57216</v>
      </c>
    </row>
    <row r="60517" spans="1:2">
      <c r="A60517" s="1">
        <v>5180100431104</v>
      </c>
      <c r="B60517" t="s">
        <v>57217</v>
      </c>
    </row>
    <row r="60518" spans="1:2">
      <c r="A60518" s="1">
        <v>5180100431111</v>
      </c>
      <c r="B60518" t="s">
        <v>57218</v>
      </c>
    </row>
    <row r="60519" spans="1:2">
      <c r="A60519" s="1">
        <v>5180100431128</v>
      </c>
      <c r="B60519" t="s">
        <v>57219</v>
      </c>
    </row>
    <row r="60520" spans="1:2">
      <c r="A60520" s="1">
        <v>5180100431135</v>
      </c>
      <c r="B60520" t="s">
        <v>57220</v>
      </c>
    </row>
    <row r="60521" spans="1:2">
      <c r="A60521" s="1">
        <v>5180100431142</v>
      </c>
      <c r="B60521" t="s">
        <v>57221</v>
      </c>
    </row>
    <row r="60522" spans="1:2">
      <c r="A60522" s="1">
        <v>5180100431166</v>
      </c>
      <c r="B60522" t="s">
        <v>57222</v>
      </c>
    </row>
    <row r="60523" spans="1:2">
      <c r="A60523" s="1">
        <v>5180100431173</v>
      </c>
      <c r="B60523" t="s">
        <v>57223</v>
      </c>
    </row>
    <row r="60524" spans="1:2">
      <c r="A60524" s="1">
        <v>5180100431203</v>
      </c>
      <c r="B60524" t="s">
        <v>57224</v>
      </c>
    </row>
    <row r="60525" spans="1:2">
      <c r="A60525" s="1">
        <v>5180100431210</v>
      </c>
      <c r="B60525" t="s">
        <v>57225</v>
      </c>
    </row>
    <row r="60526" spans="1:2">
      <c r="A60526" s="1">
        <v>5180100431227</v>
      </c>
      <c r="B60526" t="s">
        <v>57226</v>
      </c>
    </row>
    <row r="60527" spans="1:2">
      <c r="A60527" s="1">
        <v>5180100431234</v>
      </c>
      <c r="B60527" t="s">
        <v>57227</v>
      </c>
    </row>
    <row r="60528" spans="1:2">
      <c r="A60528" s="1">
        <v>5180100431258</v>
      </c>
      <c r="B60528" t="s">
        <v>57228</v>
      </c>
    </row>
    <row r="60529" spans="1:2">
      <c r="A60529" s="1">
        <v>5180100431272</v>
      </c>
      <c r="B60529" t="s">
        <v>57229</v>
      </c>
    </row>
    <row r="60530" spans="1:2">
      <c r="A60530" s="1">
        <v>5180100432002</v>
      </c>
      <c r="B60530" t="s">
        <v>13371</v>
      </c>
    </row>
    <row r="60531" spans="1:2">
      <c r="A60531" s="1">
        <v>5180100432019</v>
      </c>
      <c r="B60531" t="s">
        <v>57230</v>
      </c>
    </row>
    <row r="60532" spans="1:2">
      <c r="A60532" s="1">
        <v>5180100432026</v>
      </c>
      <c r="B60532" t="s">
        <v>57231</v>
      </c>
    </row>
    <row r="60533" spans="1:2">
      <c r="A60533" s="1">
        <v>5180100432033</v>
      </c>
      <c r="B60533" t="s">
        <v>57232</v>
      </c>
    </row>
    <row r="60534" spans="1:2">
      <c r="A60534" s="1">
        <v>5180100432040</v>
      </c>
      <c r="B60534" t="s">
        <v>57233</v>
      </c>
    </row>
    <row r="60535" spans="1:2">
      <c r="A60535" s="1">
        <v>5180100432057</v>
      </c>
      <c r="B60535" t="s">
        <v>6554</v>
      </c>
    </row>
    <row r="60536" spans="1:2">
      <c r="A60536" s="1">
        <v>5180100432064</v>
      </c>
      <c r="B60536" t="s">
        <v>57234</v>
      </c>
    </row>
    <row r="60537" spans="1:2">
      <c r="A60537" s="1">
        <v>5180100432071</v>
      </c>
      <c r="B60537" t="s">
        <v>57235</v>
      </c>
    </row>
    <row r="60538" spans="1:2">
      <c r="A60538" s="1">
        <v>5180100432088</v>
      </c>
      <c r="B60538" t="s">
        <v>57236</v>
      </c>
    </row>
    <row r="60539" spans="1:2">
      <c r="A60539" s="1">
        <v>5180100432095</v>
      </c>
      <c r="B60539" t="s">
        <v>57237</v>
      </c>
    </row>
    <row r="60540" spans="1:2">
      <c r="A60540" s="1">
        <v>5180100432101</v>
      </c>
      <c r="B60540" t="s">
        <v>57238</v>
      </c>
    </row>
    <row r="60541" spans="1:2">
      <c r="A60541" s="1">
        <v>5180100432118</v>
      </c>
      <c r="B60541" t="s">
        <v>57239</v>
      </c>
    </row>
    <row r="60542" spans="1:2">
      <c r="A60542" s="1">
        <v>5180100432125</v>
      </c>
      <c r="B60542" t="s">
        <v>57240</v>
      </c>
    </row>
    <row r="60543" spans="1:2">
      <c r="A60543" s="1">
        <v>5180100432132</v>
      </c>
      <c r="B60543" t="s">
        <v>57241</v>
      </c>
    </row>
    <row r="60544" spans="1:2">
      <c r="A60544" s="1">
        <v>5180100432149</v>
      </c>
      <c r="B60544" t="s">
        <v>57242</v>
      </c>
    </row>
    <row r="60545" spans="1:2">
      <c r="A60545" s="1">
        <v>5180100432156</v>
      </c>
      <c r="B60545" t="s">
        <v>57243</v>
      </c>
    </row>
    <row r="60546" spans="1:2">
      <c r="A60546" s="1">
        <v>5180100432163</v>
      </c>
      <c r="B60546" t="s">
        <v>57244</v>
      </c>
    </row>
    <row r="60547" spans="1:2">
      <c r="A60547" s="1">
        <v>5180100432170</v>
      </c>
      <c r="B60547" t="s">
        <v>57245</v>
      </c>
    </row>
    <row r="60548" spans="1:2">
      <c r="A60548" s="1">
        <v>5180100432187</v>
      </c>
      <c r="B60548" t="s">
        <v>57246</v>
      </c>
    </row>
    <row r="60549" spans="1:2">
      <c r="A60549" s="1">
        <v>5180100432194</v>
      </c>
      <c r="B60549" t="s">
        <v>57247</v>
      </c>
    </row>
    <row r="60550" spans="1:2">
      <c r="A60550" s="1">
        <v>5180100432217</v>
      </c>
      <c r="B60550" t="s">
        <v>8875</v>
      </c>
    </row>
    <row r="60551" spans="1:2">
      <c r="A60551" s="1">
        <v>5180100432248</v>
      </c>
      <c r="B60551" t="s">
        <v>57248</v>
      </c>
    </row>
    <row r="60552" spans="1:2">
      <c r="A60552" s="1">
        <v>5180100432309</v>
      </c>
      <c r="B60552" t="s">
        <v>57249</v>
      </c>
    </row>
    <row r="60553" spans="1:2">
      <c r="A60553" s="1">
        <v>5180100432323</v>
      </c>
      <c r="B60553" t="s">
        <v>14718</v>
      </c>
    </row>
    <row r="60554" spans="1:2">
      <c r="A60554" s="1">
        <v>5180100432347</v>
      </c>
      <c r="B60554" t="s">
        <v>14789</v>
      </c>
    </row>
    <row r="60555" spans="1:2">
      <c r="A60555" s="1">
        <v>5180100432361</v>
      </c>
      <c r="B60555" t="s">
        <v>14949</v>
      </c>
    </row>
    <row r="60556" spans="1:2">
      <c r="A60556" s="1">
        <v>5180100432392</v>
      </c>
      <c r="B60556" t="s">
        <v>57250</v>
      </c>
    </row>
    <row r="60557" spans="1:2">
      <c r="A60557" s="1">
        <v>5180100432415</v>
      </c>
      <c r="B60557" t="s">
        <v>57251</v>
      </c>
    </row>
    <row r="60558" spans="1:2">
      <c r="A60558" s="1">
        <v>5180100432439</v>
      </c>
      <c r="B60558" t="s">
        <v>6428</v>
      </c>
    </row>
    <row r="60559" spans="1:2">
      <c r="A60559" s="1">
        <v>5180100432446</v>
      </c>
      <c r="B60559" t="s">
        <v>3274</v>
      </c>
    </row>
    <row r="60560" spans="1:2">
      <c r="A60560" s="1">
        <v>5180100432453</v>
      </c>
      <c r="B60560" t="s">
        <v>57252</v>
      </c>
    </row>
    <row r="60561" spans="1:2">
      <c r="A60561" s="1">
        <v>5180100432460</v>
      </c>
      <c r="B60561" t="s">
        <v>57253</v>
      </c>
    </row>
    <row r="60562" spans="1:2">
      <c r="A60562" s="1">
        <v>5180100432477</v>
      </c>
      <c r="B60562" t="s">
        <v>15084</v>
      </c>
    </row>
    <row r="60563" spans="1:2">
      <c r="A60563" s="1">
        <v>5180100432484</v>
      </c>
      <c r="B60563" t="s">
        <v>15089</v>
      </c>
    </row>
    <row r="60564" spans="1:2">
      <c r="A60564" s="1">
        <v>5180100432491</v>
      </c>
      <c r="B60564" t="s">
        <v>57254</v>
      </c>
    </row>
    <row r="60565" spans="1:2">
      <c r="A60565" s="1">
        <v>5180100432507</v>
      </c>
      <c r="B60565" t="s">
        <v>57255</v>
      </c>
    </row>
    <row r="60566" spans="1:2">
      <c r="A60566" s="1">
        <v>5180100432514</v>
      </c>
      <c r="B60566" t="s">
        <v>57256</v>
      </c>
    </row>
    <row r="60567" spans="1:2">
      <c r="A60567" s="1">
        <v>5180100432521</v>
      </c>
      <c r="B60567" t="s">
        <v>57257</v>
      </c>
    </row>
    <row r="60568" spans="1:2">
      <c r="A60568" s="1">
        <v>5180100432538</v>
      </c>
      <c r="B60568" t="s">
        <v>57258</v>
      </c>
    </row>
    <row r="60569" spans="1:2">
      <c r="A60569" s="1">
        <v>5180100432545</v>
      </c>
      <c r="B60569" t="s">
        <v>57259</v>
      </c>
    </row>
    <row r="60570" spans="1:2">
      <c r="A60570" s="1">
        <v>5180100432569</v>
      </c>
      <c r="B60570" t="s">
        <v>57260</v>
      </c>
    </row>
    <row r="60571" spans="1:2">
      <c r="A60571" s="1">
        <v>5180100432576</v>
      </c>
      <c r="B60571" t="s">
        <v>57261</v>
      </c>
    </row>
    <row r="60572" spans="1:2">
      <c r="A60572" s="1">
        <v>5180100432590</v>
      </c>
      <c r="B60572" t="s">
        <v>57262</v>
      </c>
    </row>
    <row r="60573" spans="1:2">
      <c r="A60573" s="1">
        <v>5180100432606</v>
      </c>
      <c r="B60573" t="s">
        <v>57263</v>
      </c>
    </row>
    <row r="60574" spans="1:2">
      <c r="A60574" s="1">
        <v>5180100432613</v>
      </c>
      <c r="B60574" t="s">
        <v>57264</v>
      </c>
    </row>
    <row r="60575" spans="1:2">
      <c r="A60575" s="1">
        <v>5180100432620</v>
      </c>
      <c r="B60575" t="s">
        <v>57265</v>
      </c>
    </row>
    <row r="60576" spans="1:2">
      <c r="A60576" s="1">
        <v>5180100432637</v>
      </c>
      <c r="B60576" t="s">
        <v>57266</v>
      </c>
    </row>
    <row r="60577" spans="1:2">
      <c r="A60577" s="1">
        <v>5180100432644</v>
      </c>
      <c r="B60577" t="s">
        <v>57267</v>
      </c>
    </row>
    <row r="60578" spans="1:2">
      <c r="A60578" s="1">
        <v>5180100432651</v>
      </c>
      <c r="B60578" t="s">
        <v>57268</v>
      </c>
    </row>
    <row r="60579" spans="1:2">
      <c r="A60579" s="1">
        <v>5180100432668</v>
      </c>
      <c r="B60579" t="s">
        <v>57269</v>
      </c>
    </row>
    <row r="60580" spans="1:2">
      <c r="A60580" s="1">
        <v>5180100432675</v>
      </c>
      <c r="B60580" t="s">
        <v>57270</v>
      </c>
    </row>
    <row r="60581" spans="1:2">
      <c r="A60581" s="1">
        <v>5180100432682</v>
      </c>
      <c r="B60581" t="s">
        <v>6541</v>
      </c>
    </row>
    <row r="60582" spans="1:2">
      <c r="A60582" s="1">
        <v>5180100432699</v>
      </c>
      <c r="B60582" t="s">
        <v>6540</v>
      </c>
    </row>
    <row r="60583" spans="1:2">
      <c r="A60583" s="1">
        <v>5180100432705</v>
      </c>
      <c r="B60583" t="s">
        <v>11387</v>
      </c>
    </row>
    <row r="60584" spans="1:2">
      <c r="A60584" s="1">
        <v>5180100432712</v>
      </c>
      <c r="B60584" t="s">
        <v>11389</v>
      </c>
    </row>
    <row r="60585" spans="1:2">
      <c r="A60585" s="1">
        <v>5180100432729</v>
      </c>
      <c r="B60585" t="s">
        <v>57271</v>
      </c>
    </row>
    <row r="60586" spans="1:2">
      <c r="A60586" s="1">
        <v>5180100432736</v>
      </c>
      <c r="B60586" t="s">
        <v>57272</v>
      </c>
    </row>
    <row r="60587" spans="1:2">
      <c r="A60587" s="1">
        <v>5180100432743</v>
      </c>
      <c r="B60587" t="s">
        <v>57273</v>
      </c>
    </row>
    <row r="60588" spans="1:2">
      <c r="A60588" s="1">
        <v>5180100432750</v>
      </c>
      <c r="B60588" t="s">
        <v>57274</v>
      </c>
    </row>
    <row r="60589" spans="1:2">
      <c r="A60589" s="1">
        <v>5180100432767</v>
      </c>
      <c r="B60589" t="s">
        <v>57275</v>
      </c>
    </row>
    <row r="60590" spans="1:2">
      <c r="A60590" s="1">
        <v>5180100432774</v>
      </c>
      <c r="B60590" t="s">
        <v>57276</v>
      </c>
    </row>
    <row r="60591" spans="1:2">
      <c r="A60591" s="1">
        <v>5180100432781</v>
      </c>
      <c r="B60591" t="s">
        <v>57277</v>
      </c>
    </row>
    <row r="60592" spans="1:2">
      <c r="A60592" s="1">
        <v>5180100432798</v>
      </c>
      <c r="B60592" t="s">
        <v>14482</v>
      </c>
    </row>
    <row r="60593" spans="1:2">
      <c r="A60593" s="1">
        <v>5180100432804</v>
      </c>
      <c r="B60593" t="s">
        <v>14477</v>
      </c>
    </row>
    <row r="60594" spans="1:2">
      <c r="A60594" s="1">
        <v>5180100432811</v>
      </c>
      <c r="B60594" t="s">
        <v>14483</v>
      </c>
    </row>
    <row r="60595" spans="1:2">
      <c r="A60595" s="1">
        <v>5180100432828</v>
      </c>
      <c r="B60595" t="s">
        <v>14221</v>
      </c>
    </row>
    <row r="60596" spans="1:2">
      <c r="A60596" s="1">
        <v>5180100432835</v>
      </c>
      <c r="B60596" t="s">
        <v>57278</v>
      </c>
    </row>
    <row r="60597" spans="1:2">
      <c r="A60597" s="1">
        <v>5180100432842</v>
      </c>
      <c r="B60597" t="s">
        <v>57279</v>
      </c>
    </row>
    <row r="60598" spans="1:2">
      <c r="A60598" s="1">
        <v>5180100432859</v>
      </c>
      <c r="B60598" t="s">
        <v>57280</v>
      </c>
    </row>
    <row r="60599" spans="1:2">
      <c r="A60599" s="1">
        <v>5180100432866</v>
      </c>
      <c r="B60599" t="s">
        <v>57281</v>
      </c>
    </row>
    <row r="60600" spans="1:2">
      <c r="A60600" s="1">
        <v>5180100432873</v>
      </c>
      <c r="B60600" t="s">
        <v>57282</v>
      </c>
    </row>
    <row r="60601" spans="1:2">
      <c r="A60601" s="1">
        <v>5180100432880</v>
      </c>
      <c r="B60601" t="s">
        <v>57283</v>
      </c>
    </row>
    <row r="60602" spans="1:2">
      <c r="A60602" s="1">
        <v>5180100432897</v>
      </c>
      <c r="B60602" t="s">
        <v>57284</v>
      </c>
    </row>
    <row r="60603" spans="1:2">
      <c r="A60603" s="1">
        <v>5180100432903</v>
      </c>
      <c r="B60603" t="s">
        <v>57285</v>
      </c>
    </row>
    <row r="60604" spans="1:2">
      <c r="A60604" s="1">
        <v>5180100432910</v>
      </c>
      <c r="B60604" t="s">
        <v>57286</v>
      </c>
    </row>
    <row r="60605" spans="1:2">
      <c r="A60605" s="1">
        <v>5180100432927</v>
      </c>
      <c r="B60605" t="s">
        <v>57287</v>
      </c>
    </row>
    <row r="60606" spans="1:2">
      <c r="A60606" s="1">
        <v>5180100432934</v>
      </c>
      <c r="B60606" t="s">
        <v>14474</v>
      </c>
    </row>
    <row r="60607" spans="1:2">
      <c r="A60607" s="1">
        <v>5180100432941</v>
      </c>
      <c r="B60607" t="s">
        <v>57288</v>
      </c>
    </row>
    <row r="60608" spans="1:2">
      <c r="A60608" s="1">
        <v>5180100432958</v>
      </c>
      <c r="B60608" t="s">
        <v>57289</v>
      </c>
    </row>
    <row r="60609" spans="1:2">
      <c r="A60609" s="1">
        <v>5180100432965</v>
      </c>
      <c r="B60609" t="s">
        <v>57290</v>
      </c>
    </row>
    <row r="60610" spans="1:2">
      <c r="A60610" s="1">
        <v>5180100432972</v>
      </c>
      <c r="B60610" t="s">
        <v>57291</v>
      </c>
    </row>
    <row r="60611" spans="1:2">
      <c r="A60611" s="1">
        <v>5180100432989</v>
      </c>
      <c r="B60611" t="s">
        <v>57292</v>
      </c>
    </row>
    <row r="60612" spans="1:2">
      <c r="A60612" s="1">
        <v>5180100432996</v>
      </c>
      <c r="B60612" t="s">
        <v>57293</v>
      </c>
    </row>
    <row r="60613" spans="1:2">
      <c r="A60613" s="1">
        <v>5180100433009</v>
      </c>
      <c r="B60613" t="s">
        <v>57294</v>
      </c>
    </row>
    <row r="60614" spans="1:2">
      <c r="A60614" s="1">
        <v>5180100433016</v>
      </c>
      <c r="B60614" t="s">
        <v>57295</v>
      </c>
    </row>
    <row r="60615" spans="1:2">
      <c r="A60615" s="1">
        <v>5180100433023</v>
      </c>
      <c r="B60615" t="s">
        <v>57296</v>
      </c>
    </row>
    <row r="60616" spans="1:2">
      <c r="A60616" s="1">
        <v>5180100433030</v>
      </c>
      <c r="B60616" t="s">
        <v>57297</v>
      </c>
    </row>
    <row r="60617" spans="1:2">
      <c r="A60617" s="1">
        <v>5180100433047</v>
      </c>
      <c r="B60617" t="s">
        <v>57298</v>
      </c>
    </row>
    <row r="60618" spans="1:2">
      <c r="A60618" s="1">
        <v>5180100433054</v>
      </c>
      <c r="B60618" t="s">
        <v>57299</v>
      </c>
    </row>
    <row r="60619" spans="1:2">
      <c r="A60619" s="1">
        <v>5180100433276</v>
      </c>
      <c r="B60619" t="s">
        <v>57300</v>
      </c>
    </row>
    <row r="60620" spans="1:2">
      <c r="A60620" s="1">
        <v>5180100433320</v>
      </c>
      <c r="B60620" t="s">
        <v>57301</v>
      </c>
    </row>
    <row r="60621" spans="1:2">
      <c r="A60621" s="1">
        <v>5180100433337</v>
      </c>
      <c r="B60621" t="s">
        <v>57302</v>
      </c>
    </row>
    <row r="60622" spans="1:2">
      <c r="A60622" s="1">
        <v>5180100433351</v>
      </c>
      <c r="B60622" t="s">
        <v>57303</v>
      </c>
    </row>
    <row r="60623" spans="1:2">
      <c r="A60623" s="1">
        <v>5180100433368</v>
      </c>
      <c r="B60623" t="s">
        <v>5289</v>
      </c>
    </row>
    <row r="60624" spans="1:2">
      <c r="A60624" s="1">
        <v>5180100433375</v>
      </c>
      <c r="B60624" t="s">
        <v>57304</v>
      </c>
    </row>
    <row r="60625" spans="1:2">
      <c r="A60625" s="1">
        <v>5180100433429</v>
      </c>
      <c r="B60625" t="s">
        <v>57305</v>
      </c>
    </row>
    <row r="60626" spans="1:2">
      <c r="A60626" s="1">
        <v>5180100433436</v>
      </c>
      <c r="B60626" t="s">
        <v>57306</v>
      </c>
    </row>
    <row r="60627" spans="1:2">
      <c r="A60627" s="1">
        <v>5180100433474</v>
      </c>
      <c r="B60627" t="s">
        <v>57307</v>
      </c>
    </row>
    <row r="60628" spans="1:2">
      <c r="A60628" s="1">
        <v>5180100433498</v>
      </c>
      <c r="B60628" t="s">
        <v>57308</v>
      </c>
    </row>
    <row r="60629" spans="1:2">
      <c r="A60629" s="1">
        <v>5180100433528</v>
      </c>
      <c r="B60629" t="s">
        <v>54959</v>
      </c>
    </row>
    <row r="60630" spans="1:2">
      <c r="A60630" s="1">
        <v>5180100433566</v>
      </c>
      <c r="B60630" t="s">
        <v>57309</v>
      </c>
    </row>
    <row r="60631" spans="1:2">
      <c r="A60631" s="1">
        <v>5180100433696</v>
      </c>
      <c r="B60631" t="s">
        <v>57310</v>
      </c>
    </row>
    <row r="60632" spans="1:2">
      <c r="A60632" s="1">
        <v>5180100433764</v>
      </c>
      <c r="B60632" t="s">
        <v>57311</v>
      </c>
    </row>
    <row r="60633" spans="1:2">
      <c r="A60633" s="1">
        <v>5180100433771</v>
      </c>
      <c r="B60633" t="s">
        <v>57312</v>
      </c>
    </row>
    <row r="60634" spans="1:2">
      <c r="A60634" s="1">
        <v>5180100433795</v>
      </c>
      <c r="B60634" t="s">
        <v>57313</v>
      </c>
    </row>
    <row r="60635" spans="1:2">
      <c r="A60635" s="1">
        <v>5180100433818</v>
      </c>
      <c r="B60635" t="s">
        <v>57314</v>
      </c>
    </row>
    <row r="60636" spans="1:2">
      <c r="A60636" s="1">
        <v>5180100433832</v>
      </c>
      <c r="B60636" t="s">
        <v>57315</v>
      </c>
    </row>
    <row r="60637" spans="1:2">
      <c r="A60637" s="1">
        <v>5180100433849</v>
      </c>
      <c r="B60637" t="s">
        <v>57316</v>
      </c>
    </row>
    <row r="60638" spans="1:2">
      <c r="A60638" s="1">
        <v>5180100433856</v>
      </c>
      <c r="B60638" t="s">
        <v>57317</v>
      </c>
    </row>
    <row r="60639" spans="1:2">
      <c r="A60639" s="1">
        <v>5180100433863</v>
      </c>
      <c r="B60639" t="s">
        <v>57318</v>
      </c>
    </row>
    <row r="60640" spans="1:2">
      <c r="A60640" s="1">
        <v>5180100433870</v>
      </c>
      <c r="B60640" t="s">
        <v>57319</v>
      </c>
    </row>
    <row r="60641" spans="1:2">
      <c r="A60641" s="1">
        <v>5180100433948</v>
      </c>
      <c r="B60641" t="s">
        <v>57320</v>
      </c>
    </row>
    <row r="60642" spans="1:2">
      <c r="A60642" s="1">
        <v>5180100433955</v>
      </c>
      <c r="B60642" t="s">
        <v>57321</v>
      </c>
    </row>
    <row r="60643" spans="1:2">
      <c r="A60643" s="1">
        <v>5180100433962</v>
      </c>
      <c r="B60643" t="s">
        <v>57322</v>
      </c>
    </row>
    <row r="60644" spans="1:2">
      <c r="A60644" s="1">
        <v>5180100433979</v>
      </c>
      <c r="B60644" t="s">
        <v>57323</v>
      </c>
    </row>
    <row r="60645" spans="1:2">
      <c r="A60645" s="1">
        <v>5180100433986</v>
      </c>
      <c r="B60645" t="s">
        <v>57324</v>
      </c>
    </row>
    <row r="60646" spans="1:2">
      <c r="A60646" s="1">
        <v>5180100434006</v>
      </c>
      <c r="B60646" t="s">
        <v>57325</v>
      </c>
    </row>
    <row r="60647" spans="1:2">
      <c r="A60647" s="1">
        <v>5180100434013</v>
      </c>
      <c r="B60647" t="s">
        <v>57326</v>
      </c>
    </row>
    <row r="60648" spans="1:2">
      <c r="A60648" s="1">
        <v>5180100434020</v>
      </c>
      <c r="B60648" t="s">
        <v>57327</v>
      </c>
    </row>
    <row r="60649" spans="1:2">
      <c r="A60649" s="1">
        <v>5180100434037</v>
      </c>
      <c r="B60649" t="s">
        <v>57328</v>
      </c>
    </row>
    <row r="60650" spans="1:2">
      <c r="A60650" s="1">
        <v>5180100434044</v>
      </c>
      <c r="B60650" t="s">
        <v>57329</v>
      </c>
    </row>
    <row r="60651" spans="1:2">
      <c r="A60651" s="1">
        <v>5180100434051</v>
      </c>
      <c r="B60651" t="s">
        <v>57330</v>
      </c>
    </row>
    <row r="60652" spans="1:2">
      <c r="A60652" s="1">
        <v>5180100434068</v>
      </c>
      <c r="B60652" t="s">
        <v>57331</v>
      </c>
    </row>
    <row r="60653" spans="1:2">
      <c r="A60653" s="1">
        <v>5180100434075</v>
      </c>
      <c r="B60653" t="s">
        <v>57332</v>
      </c>
    </row>
    <row r="60654" spans="1:2">
      <c r="A60654" s="1">
        <v>5180100434082</v>
      </c>
      <c r="B60654" t="s">
        <v>57333</v>
      </c>
    </row>
    <row r="60655" spans="1:2">
      <c r="A60655" s="1">
        <v>5180100434099</v>
      </c>
      <c r="B60655" t="s">
        <v>57334</v>
      </c>
    </row>
    <row r="60656" spans="1:2">
      <c r="A60656" s="1">
        <v>5180100434105</v>
      </c>
      <c r="B60656" t="s">
        <v>57335</v>
      </c>
    </row>
    <row r="60657" spans="1:2">
      <c r="A60657" s="1">
        <v>5180100434112</v>
      </c>
      <c r="B60657" t="s">
        <v>57336</v>
      </c>
    </row>
    <row r="60658" spans="1:2">
      <c r="A60658" s="1">
        <v>5180100434129</v>
      </c>
      <c r="B60658" t="s">
        <v>57337</v>
      </c>
    </row>
    <row r="60659" spans="1:2">
      <c r="A60659" s="1">
        <v>5180100434136</v>
      </c>
      <c r="B60659" t="s">
        <v>57338</v>
      </c>
    </row>
    <row r="60660" spans="1:2">
      <c r="A60660" s="1">
        <v>5180100434143</v>
      </c>
      <c r="B60660" t="s">
        <v>57339</v>
      </c>
    </row>
    <row r="60661" spans="1:2">
      <c r="A60661" s="1">
        <v>5180100434150</v>
      </c>
      <c r="B60661" t="s">
        <v>57340</v>
      </c>
    </row>
    <row r="60662" spans="1:2">
      <c r="A60662" s="1">
        <v>5180100434167</v>
      </c>
      <c r="B60662" t="s">
        <v>57341</v>
      </c>
    </row>
    <row r="60663" spans="1:2">
      <c r="A60663" s="1">
        <v>5180100434174</v>
      </c>
      <c r="B60663" t="s">
        <v>57342</v>
      </c>
    </row>
    <row r="60664" spans="1:2">
      <c r="A60664" s="1">
        <v>5180100434181</v>
      </c>
      <c r="B60664" t="s">
        <v>57343</v>
      </c>
    </row>
    <row r="60665" spans="1:2">
      <c r="A60665" s="1">
        <v>5180100434198</v>
      </c>
      <c r="B60665" t="s">
        <v>57344</v>
      </c>
    </row>
    <row r="60666" spans="1:2">
      <c r="A60666" s="1">
        <v>5180100434204</v>
      </c>
      <c r="B60666" t="s">
        <v>57345</v>
      </c>
    </row>
    <row r="60667" spans="1:2">
      <c r="A60667" s="1">
        <v>5180100434211</v>
      </c>
      <c r="B60667" t="s">
        <v>57346</v>
      </c>
    </row>
    <row r="60668" spans="1:2">
      <c r="A60668" s="1">
        <v>5180100434228</v>
      </c>
      <c r="B60668" t="s">
        <v>57347</v>
      </c>
    </row>
    <row r="60669" spans="1:2">
      <c r="A60669" s="1">
        <v>5180100434235</v>
      </c>
      <c r="B60669" t="s">
        <v>6531</v>
      </c>
    </row>
    <row r="60670" spans="1:2">
      <c r="A60670" s="1">
        <v>5180100434242</v>
      </c>
      <c r="B60670" t="s">
        <v>57348</v>
      </c>
    </row>
    <row r="60671" spans="1:2">
      <c r="A60671" s="1">
        <v>5180100434259</v>
      </c>
      <c r="B60671" t="s">
        <v>6532</v>
      </c>
    </row>
    <row r="60672" spans="1:2">
      <c r="A60672" s="1">
        <v>5180100434266</v>
      </c>
      <c r="B60672" t="s">
        <v>57349</v>
      </c>
    </row>
    <row r="60673" spans="1:2">
      <c r="A60673" s="1">
        <v>5180100434273</v>
      </c>
      <c r="B60673" t="s">
        <v>57350</v>
      </c>
    </row>
    <row r="60674" spans="1:2">
      <c r="A60674" s="1">
        <v>5180100434280</v>
      </c>
      <c r="B60674" t="s">
        <v>14193</v>
      </c>
    </row>
    <row r="60675" spans="1:2">
      <c r="A60675" s="1">
        <v>5180100434297</v>
      </c>
      <c r="B60675" t="s">
        <v>57351</v>
      </c>
    </row>
    <row r="60676" spans="1:2">
      <c r="A60676" s="1">
        <v>5180100434303</v>
      </c>
      <c r="B60676" t="s">
        <v>6549</v>
      </c>
    </row>
    <row r="60677" spans="1:2">
      <c r="A60677" s="1">
        <v>5180100434327</v>
      </c>
      <c r="B60677" t="s">
        <v>57352</v>
      </c>
    </row>
    <row r="60678" spans="1:2">
      <c r="A60678" s="1">
        <v>5180100434334</v>
      </c>
      <c r="B60678" t="s">
        <v>6550</v>
      </c>
    </row>
    <row r="60679" spans="1:2">
      <c r="A60679" s="1">
        <v>5180100434341</v>
      </c>
      <c r="B60679" t="s">
        <v>14183</v>
      </c>
    </row>
    <row r="60680" spans="1:2">
      <c r="A60680" s="1">
        <v>5180100434358</v>
      </c>
      <c r="B60680" t="s">
        <v>57353</v>
      </c>
    </row>
    <row r="60681" spans="1:2">
      <c r="A60681" s="1">
        <v>5180100434365</v>
      </c>
      <c r="B60681" t="s">
        <v>57354</v>
      </c>
    </row>
    <row r="60682" spans="1:2">
      <c r="A60682" s="1">
        <v>5180100434396</v>
      </c>
      <c r="B60682" t="s">
        <v>6552</v>
      </c>
    </row>
    <row r="60683" spans="1:2">
      <c r="A60683" s="1">
        <v>5180100434402</v>
      </c>
      <c r="B60683" t="s">
        <v>57355</v>
      </c>
    </row>
    <row r="60684" spans="1:2">
      <c r="A60684" s="1">
        <v>5180100434419</v>
      </c>
      <c r="B60684" t="s">
        <v>57356</v>
      </c>
    </row>
    <row r="60685" spans="1:2">
      <c r="A60685" s="1">
        <v>5180100434426</v>
      </c>
      <c r="B60685" t="s">
        <v>57357</v>
      </c>
    </row>
    <row r="60686" spans="1:2">
      <c r="A60686" s="1">
        <v>5180100434433</v>
      </c>
      <c r="B60686" t="s">
        <v>15089</v>
      </c>
    </row>
    <row r="60687" spans="1:2">
      <c r="A60687" s="1">
        <v>5180100434440</v>
      </c>
      <c r="B60687" t="s">
        <v>29472</v>
      </c>
    </row>
    <row r="60688" spans="1:2">
      <c r="A60688" s="1">
        <v>5180100434457</v>
      </c>
      <c r="B60688" t="s">
        <v>57358</v>
      </c>
    </row>
    <row r="60689" spans="1:2">
      <c r="A60689" s="1">
        <v>5180100434464</v>
      </c>
      <c r="B60689" t="s">
        <v>57359</v>
      </c>
    </row>
    <row r="60690" spans="1:2">
      <c r="A60690" s="1">
        <v>5180100434471</v>
      </c>
      <c r="B60690" t="s">
        <v>57360</v>
      </c>
    </row>
    <row r="60691" spans="1:2">
      <c r="A60691" s="1">
        <v>5180100434488</v>
      </c>
      <c r="B60691" t="s">
        <v>57361</v>
      </c>
    </row>
    <row r="60692" spans="1:2">
      <c r="A60692" s="1">
        <v>5180100434495</v>
      </c>
      <c r="B60692" t="s">
        <v>57362</v>
      </c>
    </row>
    <row r="60693" spans="1:2">
      <c r="A60693" s="1">
        <v>5180100434501</v>
      </c>
      <c r="B60693" t="s">
        <v>57363</v>
      </c>
    </row>
    <row r="60694" spans="1:2">
      <c r="A60694" s="1">
        <v>5180100434518</v>
      </c>
      <c r="B60694" t="s">
        <v>37465</v>
      </c>
    </row>
    <row r="60695" spans="1:2">
      <c r="A60695" s="1">
        <v>5180100434525</v>
      </c>
      <c r="B60695" t="s">
        <v>57364</v>
      </c>
    </row>
    <row r="60696" spans="1:2">
      <c r="A60696" s="1">
        <v>5180100434532</v>
      </c>
      <c r="B60696" t="s">
        <v>57365</v>
      </c>
    </row>
    <row r="60697" spans="1:2">
      <c r="A60697" s="1">
        <v>5180100434549</v>
      </c>
      <c r="B60697" t="s">
        <v>57366</v>
      </c>
    </row>
    <row r="60698" spans="1:2">
      <c r="A60698" s="1">
        <v>5180100434556</v>
      </c>
      <c r="B60698" t="s">
        <v>57367</v>
      </c>
    </row>
    <row r="60699" spans="1:2">
      <c r="A60699" s="1">
        <v>5180100434563</v>
      </c>
      <c r="B60699" t="s">
        <v>57368</v>
      </c>
    </row>
    <row r="60700" spans="1:2">
      <c r="A60700" s="1">
        <v>5180100434570</v>
      </c>
      <c r="B60700" t="s">
        <v>57369</v>
      </c>
    </row>
    <row r="60701" spans="1:2">
      <c r="A60701" s="1">
        <v>5180100434587</v>
      </c>
      <c r="B60701" t="s">
        <v>57370</v>
      </c>
    </row>
    <row r="60702" spans="1:2">
      <c r="A60702" s="1">
        <v>5180100434594</v>
      </c>
      <c r="B60702" t="s">
        <v>57371</v>
      </c>
    </row>
    <row r="60703" spans="1:2">
      <c r="A60703" s="1">
        <v>5180100434600</v>
      </c>
      <c r="B60703" t="s">
        <v>57372</v>
      </c>
    </row>
    <row r="60704" spans="1:2">
      <c r="A60704" s="1">
        <v>5180100434617</v>
      </c>
      <c r="B60704" t="s">
        <v>57373</v>
      </c>
    </row>
    <row r="60705" spans="1:2">
      <c r="A60705" s="1">
        <v>5180100434624</v>
      </c>
      <c r="B60705" t="s">
        <v>57374</v>
      </c>
    </row>
    <row r="60706" spans="1:2">
      <c r="A60706" s="1">
        <v>5180100434631</v>
      </c>
      <c r="B60706" t="s">
        <v>57375</v>
      </c>
    </row>
    <row r="60707" spans="1:2">
      <c r="A60707" s="1">
        <v>5180100434648</v>
      </c>
      <c r="B60707" t="s">
        <v>57376</v>
      </c>
    </row>
    <row r="60708" spans="1:2">
      <c r="A60708" s="1">
        <v>5180100434655</v>
      </c>
      <c r="B60708" t="s">
        <v>5678</v>
      </c>
    </row>
    <row r="60709" spans="1:2">
      <c r="A60709" s="1">
        <v>5180100434662</v>
      </c>
      <c r="B60709" t="s">
        <v>57377</v>
      </c>
    </row>
    <row r="60710" spans="1:2">
      <c r="A60710" s="1">
        <v>5180100434709</v>
      </c>
      <c r="B60710" t="s">
        <v>57378</v>
      </c>
    </row>
    <row r="60711" spans="1:2">
      <c r="A60711" s="1">
        <v>5180100434921</v>
      </c>
      <c r="B60711" t="s">
        <v>57379</v>
      </c>
    </row>
    <row r="60712" spans="1:2">
      <c r="A60712" s="1">
        <v>5180100435041</v>
      </c>
      <c r="B60712" t="s">
        <v>57380</v>
      </c>
    </row>
    <row r="60713" spans="1:2">
      <c r="A60713" s="1">
        <v>5180100435058</v>
      </c>
      <c r="B60713" t="s">
        <v>57381</v>
      </c>
    </row>
    <row r="60714" spans="1:2">
      <c r="A60714" s="1">
        <v>5180100435072</v>
      </c>
      <c r="B60714" t="s">
        <v>57382</v>
      </c>
    </row>
    <row r="60715" spans="1:2">
      <c r="A60715" s="1">
        <v>5180100435089</v>
      </c>
      <c r="B60715" t="s">
        <v>57383</v>
      </c>
    </row>
    <row r="60716" spans="1:2">
      <c r="A60716" s="1">
        <v>5180100435102</v>
      </c>
      <c r="B60716" t="s">
        <v>57384</v>
      </c>
    </row>
    <row r="60717" spans="1:2">
      <c r="A60717" s="1">
        <v>5180100435119</v>
      </c>
      <c r="B60717" t="s">
        <v>8874</v>
      </c>
    </row>
    <row r="60718" spans="1:2">
      <c r="A60718" s="1">
        <v>5180100435126</v>
      </c>
      <c r="B60718" t="s">
        <v>57385</v>
      </c>
    </row>
    <row r="60719" spans="1:2">
      <c r="A60719" s="1">
        <v>5180100435133</v>
      </c>
      <c r="B60719" t="s">
        <v>57386</v>
      </c>
    </row>
    <row r="60720" spans="1:2">
      <c r="A60720" s="1">
        <v>5180100435157</v>
      </c>
      <c r="B60720" t="s">
        <v>57387</v>
      </c>
    </row>
    <row r="60721" spans="1:2">
      <c r="A60721" s="1">
        <v>5180100435362</v>
      </c>
      <c r="B60721" t="s">
        <v>57388</v>
      </c>
    </row>
    <row r="60722" spans="1:2">
      <c r="A60722" s="1">
        <v>5180100435379</v>
      </c>
      <c r="B60722" t="s">
        <v>57389</v>
      </c>
    </row>
    <row r="60723" spans="1:2">
      <c r="A60723" s="1">
        <v>5180100435386</v>
      </c>
      <c r="B60723" t="s">
        <v>57390</v>
      </c>
    </row>
    <row r="60724" spans="1:2">
      <c r="A60724" s="1">
        <v>5180100435423</v>
      </c>
      <c r="B60724" t="s">
        <v>57391</v>
      </c>
    </row>
    <row r="60725" spans="1:2">
      <c r="A60725" s="1">
        <v>5180100435461</v>
      </c>
      <c r="B60725" t="s">
        <v>57392</v>
      </c>
    </row>
    <row r="60726" spans="1:2">
      <c r="A60726" s="1">
        <v>5180100435478</v>
      </c>
      <c r="B60726" t="s">
        <v>57393</v>
      </c>
    </row>
    <row r="60727" spans="1:2">
      <c r="A60727" s="1">
        <v>5180100435485</v>
      </c>
      <c r="B60727" t="s">
        <v>57394</v>
      </c>
    </row>
    <row r="60728" spans="1:2">
      <c r="A60728" s="1">
        <v>5180100435492</v>
      </c>
      <c r="B60728" t="s">
        <v>57395</v>
      </c>
    </row>
    <row r="60729" spans="1:2">
      <c r="A60729" s="1">
        <v>5180100435508</v>
      </c>
      <c r="B60729" t="s">
        <v>57396</v>
      </c>
    </row>
    <row r="60730" spans="1:2">
      <c r="A60730" s="1">
        <v>5180100435522</v>
      </c>
      <c r="B60730" t="s">
        <v>55152</v>
      </c>
    </row>
    <row r="60731" spans="1:2">
      <c r="A60731" s="1">
        <v>5180100435539</v>
      </c>
      <c r="B60731" t="s">
        <v>57397</v>
      </c>
    </row>
    <row r="60732" spans="1:2">
      <c r="A60732" s="1">
        <v>5180100435546</v>
      </c>
      <c r="B60732" t="s">
        <v>57398</v>
      </c>
    </row>
    <row r="60733" spans="1:2">
      <c r="A60733" s="1">
        <v>5180100435553</v>
      </c>
      <c r="B60733" t="s">
        <v>57399</v>
      </c>
    </row>
    <row r="60734" spans="1:2">
      <c r="A60734" s="1">
        <v>5180100435560</v>
      </c>
      <c r="B60734" t="s">
        <v>57400</v>
      </c>
    </row>
    <row r="60735" spans="1:2">
      <c r="A60735" s="1">
        <v>5180100435584</v>
      </c>
      <c r="B60735" t="s">
        <v>57401</v>
      </c>
    </row>
    <row r="60736" spans="1:2">
      <c r="A60736" s="1">
        <v>5180100435591</v>
      </c>
      <c r="B60736" t="s">
        <v>57402</v>
      </c>
    </row>
    <row r="60737" spans="1:2">
      <c r="A60737" s="1">
        <v>5180100435881</v>
      </c>
      <c r="B60737" t="s">
        <v>57403</v>
      </c>
    </row>
    <row r="60738" spans="1:2">
      <c r="A60738" s="1">
        <v>5180100435898</v>
      </c>
      <c r="B60738" t="s">
        <v>57404</v>
      </c>
    </row>
    <row r="60739" spans="1:2">
      <c r="A60739" s="1">
        <v>5180100435904</v>
      </c>
      <c r="B60739" t="s">
        <v>57405</v>
      </c>
    </row>
    <row r="60740" spans="1:2">
      <c r="A60740" s="1">
        <v>5180100435911</v>
      </c>
      <c r="B60740" t="s">
        <v>57406</v>
      </c>
    </row>
    <row r="60741" spans="1:2">
      <c r="A60741" s="1">
        <v>5180100435928</v>
      </c>
      <c r="B60741" t="s">
        <v>57407</v>
      </c>
    </row>
    <row r="60742" spans="1:2">
      <c r="A60742" s="1">
        <v>5180100435935</v>
      </c>
      <c r="B60742" t="s">
        <v>57394</v>
      </c>
    </row>
    <row r="60743" spans="1:2">
      <c r="A60743" s="1">
        <v>5180100435942</v>
      </c>
      <c r="B60743" t="s">
        <v>57408</v>
      </c>
    </row>
    <row r="60744" spans="1:2">
      <c r="A60744" s="1">
        <v>5180100435966</v>
      </c>
      <c r="B60744" t="s">
        <v>57409</v>
      </c>
    </row>
    <row r="60745" spans="1:2">
      <c r="A60745" s="1">
        <v>5180100435973</v>
      </c>
      <c r="B60745" t="s">
        <v>1170</v>
      </c>
    </row>
    <row r="60746" spans="1:2">
      <c r="A60746" s="1">
        <v>5180100435980</v>
      </c>
      <c r="B60746" t="s">
        <v>1175</v>
      </c>
    </row>
    <row r="60747" spans="1:2">
      <c r="A60747" s="1">
        <v>5180100435997</v>
      </c>
      <c r="B60747" t="s">
        <v>57410</v>
      </c>
    </row>
    <row r="60748" spans="1:2">
      <c r="A60748" s="1">
        <v>5180100436000</v>
      </c>
      <c r="B60748" t="s">
        <v>3215</v>
      </c>
    </row>
    <row r="60749" spans="1:2">
      <c r="A60749" s="1">
        <v>5180100436017</v>
      </c>
      <c r="B60749" t="s">
        <v>10176</v>
      </c>
    </row>
    <row r="60750" spans="1:2">
      <c r="A60750" s="1">
        <v>5180100436024</v>
      </c>
      <c r="B60750" t="s">
        <v>57411</v>
      </c>
    </row>
    <row r="60751" spans="1:2">
      <c r="A60751" s="1">
        <v>5180100436031</v>
      </c>
      <c r="B60751" t="s">
        <v>57412</v>
      </c>
    </row>
    <row r="60752" spans="1:2">
      <c r="A60752" s="1">
        <v>5180100436048</v>
      </c>
      <c r="B60752" t="s">
        <v>57413</v>
      </c>
    </row>
    <row r="60753" spans="1:2">
      <c r="A60753" s="1">
        <v>5180100436055</v>
      </c>
      <c r="B60753" t="s">
        <v>57414</v>
      </c>
    </row>
    <row r="60754" spans="1:2">
      <c r="A60754" s="1">
        <v>5180100436062</v>
      </c>
      <c r="B60754" t="s">
        <v>57415</v>
      </c>
    </row>
    <row r="60755" spans="1:2">
      <c r="A60755" s="1">
        <v>5180100436178</v>
      </c>
      <c r="B60755" t="s">
        <v>13398</v>
      </c>
    </row>
    <row r="60756" spans="1:2">
      <c r="A60756" s="1">
        <v>5180100436185</v>
      </c>
      <c r="B60756" t="s">
        <v>57416</v>
      </c>
    </row>
    <row r="60757" spans="1:2">
      <c r="A60757" s="1">
        <v>5180100436192</v>
      </c>
      <c r="B60757" t="s">
        <v>14195</v>
      </c>
    </row>
    <row r="60758" spans="1:2">
      <c r="A60758" s="1">
        <v>5180100436208</v>
      </c>
      <c r="B60758" t="s">
        <v>57417</v>
      </c>
    </row>
    <row r="60759" spans="1:2">
      <c r="A60759" s="1">
        <v>5180100436215</v>
      </c>
      <c r="B60759" t="s">
        <v>57418</v>
      </c>
    </row>
    <row r="60760" spans="1:2">
      <c r="A60760" s="1">
        <v>5180100436222</v>
      </c>
      <c r="B60760" t="s">
        <v>57419</v>
      </c>
    </row>
    <row r="60761" spans="1:2">
      <c r="A60761" s="1">
        <v>5180100436451</v>
      </c>
      <c r="B60761" t="s">
        <v>57420</v>
      </c>
    </row>
    <row r="60762" spans="1:2">
      <c r="A60762" s="1">
        <v>5180100436468</v>
      </c>
      <c r="B60762" t="s">
        <v>57421</v>
      </c>
    </row>
    <row r="60763" spans="1:2">
      <c r="A60763" s="1">
        <v>5180100437465</v>
      </c>
      <c r="B60763" t="s">
        <v>57422</v>
      </c>
    </row>
    <row r="60764" spans="1:2">
      <c r="A60764" s="1">
        <v>5180100437472</v>
      </c>
      <c r="B60764" t="s">
        <v>57423</v>
      </c>
    </row>
    <row r="60765" spans="1:2">
      <c r="A60765" s="1">
        <v>5180100437489</v>
      </c>
      <c r="B60765" t="s">
        <v>57424</v>
      </c>
    </row>
    <row r="60766" spans="1:2">
      <c r="A60766" s="1">
        <v>5180100437632</v>
      </c>
      <c r="B60766" t="s">
        <v>57425</v>
      </c>
    </row>
    <row r="60767" spans="1:2">
      <c r="A60767" s="1">
        <v>5180100437649</v>
      </c>
      <c r="B60767" t="s">
        <v>57426</v>
      </c>
    </row>
    <row r="60768" spans="1:2">
      <c r="A60768" s="1">
        <v>5180100437663</v>
      </c>
      <c r="B60768" t="s">
        <v>57427</v>
      </c>
    </row>
    <row r="60769" spans="1:2">
      <c r="A60769" s="1">
        <v>5180100437700</v>
      </c>
      <c r="B60769" t="s">
        <v>6522</v>
      </c>
    </row>
    <row r="60770" spans="1:2">
      <c r="A60770" s="1">
        <v>5180100437717</v>
      </c>
      <c r="B60770" t="s">
        <v>8875</v>
      </c>
    </row>
    <row r="60771" spans="1:2">
      <c r="A60771" s="1">
        <v>5180100437724</v>
      </c>
      <c r="B60771" t="s">
        <v>10376</v>
      </c>
    </row>
    <row r="60772" spans="1:2">
      <c r="A60772" s="1">
        <v>5180100437731</v>
      </c>
      <c r="B60772" t="s">
        <v>10377</v>
      </c>
    </row>
    <row r="60773" spans="1:2">
      <c r="A60773" s="1">
        <v>5180100437755</v>
      </c>
      <c r="B60773" t="s">
        <v>57428</v>
      </c>
    </row>
    <row r="60774" spans="1:2">
      <c r="A60774" s="1">
        <v>5180100437762</v>
      </c>
      <c r="B60774" t="s">
        <v>57429</v>
      </c>
    </row>
    <row r="60775" spans="1:2">
      <c r="A60775" s="1">
        <v>5180100437779</v>
      </c>
      <c r="B60775" t="s">
        <v>14185</v>
      </c>
    </row>
    <row r="60776" spans="1:2">
      <c r="A60776" s="1">
        <v>5180100437786</v>
      </c>
      <c r="B60776" t="s">
        <v>13409</v>
      </c>
    </row>
    <row r="60777" spans="1:2">
      <c r="A60777" s="1">
        <v>5180100437793</v>
      </c>
      <c r="B60777" t="s">
        <v>6551</v>
      </c>
    </row>
    <row r="60778" spans="1:2">
      <c r="A60778" s="1">
        <v>5180100437809</v>
      </c>
      <c r="B60778" t="s">
        <v>57430</v>
      </c>
    </row>
    <row r="60779" spans="1:2">
      <c r="A60779" s="1">
        <v>5180100437816</v>
      </c>
      <c r="B60779" t="s">
        <v>57431</v>
      </c>
    </row>
    <row r="60780" spans="1:2">
      <c r="A60780" s="1">
        <v>5180100437823</v>
      </c>
      <c r="B60780" t="s">
        <v>57432</v>
      </c>
    </row>
    <row r="60781" spans="1:2">
      <c r="A60781" s="1">
        <v>5180100437830</v>
      </c>
      <c r="B60781" t="s">
        <v>57433</v>
      </c>
    </row>
    <row r="60782" spans="1:2">
      <c r="A60782" s="1">
        <v>5180100437847</v>
      </c>
      <c r="B60782" t="s">
        <v>57434</v>
      </c>
    </row>
    <row r="60783" spans="1:2">
      <c r="A60783" s="1">
        <v>5180100437854</v>
      </c>
      <c r="B60783" t="s">
        <v>57361</v>
      </c>
    </row>
    <row r="60784" spans="1:2">
      <c r="A60784" s="1">
        <v>5180100437861</v>
      </c>
      <c r="B60784" t="s">
        <v>57435</v>
      </c>
    </row>
    <row r="60785" spans="1:2">
      <c r="A60785" s="1">
        <v>5180100437878</v>
      </c>
      <c r="B60785" t="s">
        <v>57436</v>
      </c>
    </row>
    <row r="60786" spans="1:2">
      <c r="A60786" s="1">
        <v>5180100437885</v>
      </c>
      <c r="B60786" t="s">
        <v>57437</v>
      </c>
    </row>
    <row r="60787" spans="1:2">
      <c r="A60787" s="1">
        <v>5180100437892</v>
      </c>
      <c r="B60787" t="s">
        <v>57438</v>
      </c>
    </row>
    <row r="60788" spans="1:2">
      <c r="A60788" s="1">
        <v>5180100437908</v>
      </c>
      <c r="B60788" t="s">
        <v>57439</v>
      </c>
    </row>
    <row r="60789" spans="1:2">
      <c r="A60789" s="1">
        <v>5180100437915</v>
      </c>
      <c r="B60789" t="s">
        <v>57440</v>
      </c>
    </row>
    <row r="60790" spans="1:2">
      <c r="A60790" s="1">
        <v>5180100437939</v>
      </c>
      <c r="B60790" t="s">
        <v>57441</v>
      </c>
    </row>
    <row r="60791" spans="1:2">
      <c r="A60791" s="1">
        <v>5180100437946</v>
      </c>
      <c r="B60791" t="s">
        <v>4464</v>
      </c>
    </row>
    <row r="60792" spans="1:2">
      <c r="A60792" s="1">
        <v>5180100437953</v>
      </c>
      <c r="B60792" t="s">
        <v>57442</v>
      </c>
    </row>
    <row r="60793" spans="1:2">
      <c r="A60793" s="1">
        <v>5180100437960</v>
      </c>
      <c r="B60793" t="s">
        <v>57443</v>
      </c>
    </row>
    <row r="60794" spans="1:2">
      <c r="A60794" s="1">
        <v>5180100437977</v>
      </c>
      <c r="B60794" t="s">
        <v>57444</v>
      </c>
    </row>
    <row r="60795" spans="1:2">
      <c r="A60795" s="1">
        <v>5180100438127</v>
      </c>
      <c r="B60795" t="s">
        <v>57445</v>
      </c>
    </row>
    <row r="60796" spans="1:2">
      <c r="A60796" s="1">
        <v>5180100438134</v>
      </c>
      <c r="B60796" t="s">
        <v>57446</v>
      </c>
    </row>
    <row r="60797" spans="1:2">
      <c r="A60797" s="1">
        <v>5180100438141</v>
      </c>
      <c r="B60797" t="s">
        <v>57447</v>
      </c>
    </row>
    <row r="60798" spans="1:2">
      <c r="A60798" s="1">
        <v>5180100438158</v>
      </c>
      <c r="B60798" t="s">
        <v>57448</v>
      </c>
    </row>
    <row r="60799" spans="1:2">
      <c r="A60799" s="1">
        <v>5180100438165</v>
      </c>
      <c r="B60799" t="s">
        <v>57449</v>
      </c>
    </row>
    <row r="60800" spans="1:2">
      <c r="A60800" s="1">
        <v>5180100438226</v>
      </c>
      <c r="B60800" t="s">
        <v>57450</v>
      </c>
    </row>
    <row r="60801" spans="1:2">
      <c r="A60801" s="1">
        <v>5180100438233</v>
      </c>
      <c r="B60801" t="s">
        <v>57451</v>
      </c>
    </row>
    <row r="60802" spans="1:2">
      <c r="A60802" s="1">
        <v>5180100439568</v>
      </c>
      <c r="B60802" t="s">
        <v>2165</v>
      </c>
    </row>
    <row r="60803" spans="1:2">
      <c r="A60803" s="1">
        <v>5180100439605</v>
      </c>
      <c r="B60803" t="s">
        <v>2395</v>
      </c>
    </row>
    <row r="60804" spans="1:2">
      <c r="A60804" s="1">
        <v>5180100439629</v>
      </c>
      <c r="B60804" t="s">
        <v>57452</v>
      </c>
    </row>
    <row r="60805" spans="1:2">
      <c r="A60805" s="1">
        <v>5180100439636</v>
      </c>
      <c r="B60805" t="s">
        <v>2393</v>
      </c>
    </row>
    <row r="60806" spans="1:2">
      <c r="A60806" s="1">
        <v>5180100439650</v>
      </c>
      <c r="B60806" t="s">
        <v>57453</v>
      </c>
    </row>
    <row r="60807" spans="1:2">
      <c r="A60807" s="1">
        <v>5180100439674</v>
      </c>
      <c r="B60807" t="s">
        <v>57454</v>
      </c>
    </row>
    <row r="60808" spans="1:2">
      <c r="A60808" s="1">
        <v>5180100439681</v>
      </c>
      <c r="B60808" t="s">
        <v>57455</v>
      </c>
    </row>
    <row r="60809" spans="1:2">
      <c r="A60809" s="1">
        <v>5180100439711</v>
      </c>
      <c r="B60809" t="s">
        <v>57456</v>
      </c>
    </row>
    <row r="60810" spans="1:2">
      <c r="A60810" s="1">
        <v>5180100439964</v>
      </c>
      <c r="B60810" t="s">
        <v>5624</v>
      </c>
    </row>
    <row r="60811" spans="1:2">
      <c r="A60811" s="1">
        <v>5180100439971</v>
      </c>
      <c r="B60811" t="s">
        <v>57457</v>
      </c>
    </row>
    <row r="60812" spans="1:2">
      <c r="A60812" s="1">
        <v>5180100439988</v>
      </c>
      <c r="B60812" t="s">
        <v>57458</v>
      </c>
    </row>
    <row r="60813" spans="1:2">
      <c r="A60813" s="1">
        <v>5180100439995</v>
      </c>
      <c r="B60813" t="s">
        <v>57459</v>
      </c>
    </row>
    <row r="60814" spans="1:2">
      <c r="A60814" s="1">
        <v>5180100440007</v>
      </c>
      <c r="B60814" t="s">
        <v>5369</v>
      </c>
    </row>
    <row r="60815" spans="1:2">
      <c r="A60815" s="1">
        <v>5180100440014</v>
      </c>
      <c r="B60815" t="s">
        <v>57460</v>
      </c>
    </row>
    <row r="60816" spans="1:2">
      <c r="A60816" s="1">
        <v>5180100440021</v>
      </c>
      <c r="B60816" t="s">
        <v>5367</v>
      </c>
    </row>
    <row r="60817" spans="1:2">
      <c r="A60817" s="1">
        <v>5180100440038</v>
      </c>
      <c r="B60817" t="s">
        <v>4797</v>
      </c>
    </row>
    <row r="60818" spans="1:2">
      <c r="A60818" s="1">
        <v>5180100440045</v>
      </c>
      <c r="B60818" t="s">
        <v>57461</v>
      </c>
    </row>
    <row r="60819" spans="1:2">
      <c r="A60819" s="1">
        <v>5180100440052</v>
      </c>
      <c r="B60819" t="s">
        <v>4796</v>
      </c>
    </row>
    <row r="60820" spans="1:2">
      <c r="A60820" s="1">
        <v>5180100440069</v>
      </c>
      <c r="B60820" t="s">
        <v>8143</v>
      </c>
    </row>
    <row r="60821" spans="1:2">
      <c r="A60821" s="1">
        <v>5180100440076</v>
      </c>
      <c r="B60821" t="s">
        <v>5362</v>
      </c>
    </row>
    <row r="60822" spans="1:2">
      <c r="A60822" s="1">
        <v>5180100440083</v>
      </c>
      <c r="B60822" t="s">
        <v>57462</v>
      </c>
    </row>
    <row r="60823" spans="1:2">
      <c r="A60823" s="1">
        <v>5180100440090</v>
      </c>
      <c r="B60823" t="s">
        <v>4795</v>
      </c>
    </row>
    <row r="60824" spans="1:2">
      <c r="A60824" s="1">
        <v>5180100440106</v>
      </c>
      <c r="B60824" t="s">
        <v>5363</v>
      </c>
    </row>
    <row r="60825" spans="1:2">
      <c r="A60825" s="1">
        <v>5180100440113</v>
      </c>
      <c r="B60825" t="s">
        <v>6843</v>
      </c>
    </row>
    <row r="60826" spans="1:2">
      <c r="A60826" s="1">
        <v>5180100440120</v>
      </c>
      <c r="B60826" t="s">
        <v>5364</v>
      </c>
    </row>
    <row r="60827" spans="1:2">
      <c r="A60827" s="1">
        <v>5180100440137</v>
      </c>
      <c r="B60827" t="s">
        <v>6844</v>
      </c>
    </row>
    <row r="60828" spans="1:2">
      <c r="A60828" s="1">
        <v>5180100440144</v>
      </c>
      <c r="B60828" t="s">
        <v>8126</v>
      </c>
    </row>
    <row r="60829" spans="1:2">
      <c r="A60829" s="1">
        <v>5180100440151</v>
      </c>
      <c r="B60829" t="s">
        <v>57463</v>
      </c>
    </row>
    <row r="60830" spans="1:2">
      <c r="A60830" s="1">
        <v>5180100440168</v>
      </c>
      <c r="B60830" t="s">
        <v>57464</v>
      </c>
    </row>
    <row r="60831" spans="1:2">
      <c r="A60831" s="1">
        <v>5180100440458</v>
      </c>
      <c r="B60831" t="s">
        <v>55153</v>
      </c>
    </row>
    <row r="60832" spans="1:2">
      <c r="A60832" s="1">
        <v>5180100440687</v>
      </c>
      <c r="B60832" t="s">
        <v>57185</v>
      </c>
    </row>
    <row r="60833" spans="1:2">
      <c r="A60833" s="1">
        <v>5180100441783</v>
      </c>
      <c r="B60833" t="s">
        <v>5295</v>
      </c>
    </row>
    <row r="60834" spans="1:2">
      <c r="A60834" s="1">
        <v>5180100441790</v>
      </c>
      <c r="B60834" t="s">
        <v>10186</v>
      </c>
    </row>
    <row r="60835" spans="1:2">
      <c r="A60835" s="1">
        <v>5180100441806</v>
      </c>
      <c r="B60835" t="s">
        <v>1679</v>
      </c>
    </row>
    <row r="60836" spans="1:2">
      <c r="A60836" s="1">
        <v>5180100441813</v>
      </c>
      <c r="B60836" t="s">
        <v>4583</v>
      </c>
    </row>
    <row r="60837" spans="1:2">
      <c r="A60837" s="1">
        <v>5180100441820</v>
      </c>
      <c r="B60837" t="s">
        <v>57465</v>
      </c>
    </row>
    <row r="60838" spans="1:2">
      <c r="A60838" s="1">
        <v>5180100441844</v>
      </c>
      <c r="B60838" t="s">
        <v>2166</v>
      </c>
    </row>
    <row r="60839" spans="1:2">
      <c r="A60839" s="1">
        <v>5180100441851</v>
      </c>
      <c r="B60839" t="s">
        <v>57455</v>
      </c>
    </row>
    <row r="60840" spans="1:2">
      <c r="A60840" s="1">
        <v>5180100441868</v>
      </c>
      <c r="B60840" t="s">
        <v>57466</v>
      </c>
    </row>
    <row r="60841" spans="1:2">
      <c r="A60841" s="1">
        <v>5180100441875</v>
      </c>
      <c r="B60841" t="s">
        <v>57467</v>
      </c>
    </row>
    <row r="60842" spans="1:2">
      <c r="A60842" s="1">
        <v>5180100441882</v>
      </c>
      <c r="B60842" t="s">
        <v>57468</v>
      </c>
    </row>
    <row r="60843" spans="1:2">
      <c r="A60843" s="1">
        <v>5180100441899</v>
      </c>
      <c r="B60843" t="s">
        <v>6006</v>
      </c>
    </row>
    <row r="60844" spans="1:2">
      <c r="A60844" s="1">
        <v>5180100441905</v>
      </c>
      <c r="B60844" t="s">
        <v>57469</v>
      </c>
    </row>
    <row r="60845" spans="1:2">
      <c r="A60845" s="1">
        <v>5180100442414</v>
      </c>
      <c r="B60845" t="s">
        <v>57470</v>
      </c>
    </row>
    <row r="60846" spans="1:2">
      <c r="A60846" s="1">
        <v>5180100442421</v>
      </c>
      <c r="B60846" t="s">
        <v>57471</v>
      </c>
    </row>
    <row r="60847" spans="1:2">
      <c r="A60847" s="1">
        <v>5180100442438</v>
      </c>
      <c r="B60847" t="s">
        <v>57472</v>
      </c>
    </row>
    <row r="60848" spans="1:2">
      <c r="A60848" s="1">
        <v>5180100442445</v>
      </c>
      <c r="B60848" t="s">
        <v>57473</v>
      </c>
    </row>
    <row r="60849" spans="1:2">
      <c r="A60849" s="1">
        <v>5180100442452</v>
      </c>
      <c r="B60849" t="s">
        <v>28283</v>
      </c>
    </row>
    <row r="60850" spans="1:2">
      <c r="A60850" s="1">
        <v>5180100442469</v>
      </c>
      <c r="B60850" t="s">
        <v>57474</v>
      </c>
    </row>
    <row r="60851" spans="1:2">
      <c r="A60851" s="1">
        <v>5180100442483</v>
      </c>
      <c r="B60851" t="s">
        <v>751</v>
      </c>
    </row>
    <row r="60852" spans="1:2">
      <c r="A60852" s="1">
        <v>5180100442490</v>
      </c>
      <c r="B60852" t="s">
        <v>33030</v>
      </c>
    </row>
    <row r="60853" spans="1:2">
      <c r="A60853" s="1">
        <v>5180100442513</v>
      </c>
      <c r="B60853" t="s">
        <v>33030</v>
      </c>
    </row>
    <row r="60854" spans="1:2">
      <c r="A60854" s="1">
        <v>5180100442520</v>
      </c>
      <c r="B60854" t="s">
        <v>57475</v>
      </c>
    </row>
    <row r="60855" spans="1:2">
      <c r="A60855" s="1">
        <v>5180100442537</v>
      </c>
      <c r="B60855" t="s">
        <v>57476</v>
      </c>
    </row>
    <row r="60856" spans="1:2">
      <c r="A60856" s="1">
        <v>5180100442544</v>
      </c>
      <c r="B60856" t="s">
        <v>10463</v>
      </c>
    </row>
    <row r="60857" spans="1:2">
      <c r="A60857" s="1">
        <v>5180100442551</v>
      </c>
      <c r="B60857" t="s">
        <v>57477</v>
      </c>
    </row>
    <row r="60858" spans="1:2">
      <c r="A60858" s="1">
        <v>5180100442582</v>
      </c>
      <c r="B60858" t="s">
        <v>57478</v>
      </c>
    </row>
    <row r="60859" spans="1:2">
      <c r="A60859" s="1">
        <v>5180100442599</v>
      </c>
      <c r="B60859" t="s">
        <v>39196</v>
      </c>
    </row>
    <row r="60860" spans="1:2">
      <c r="A60860" s="1">
        <v>5180100442605</v>
      </c>
      <c r="B60860" t="s">
        <v>57479</v>
      </c>
    </row>
    <row r="60861" spans="1:2">
      <c r="A60861" s="1">
        <v>5180100442612</v>
      </c>
      <c r="B60861" t="s">
        <v>57480</v>
      </c>
    </row>
    <row r="60862" spans="1:2">
      <c r="A60862" s="1">
        <v>5180100442629</v>
      </c>
      <c r="B60862" t="s">
        <v>11481</v>
      </c>
    </row>
    <row r="60863" spans="1:2">
      <c r="A60863" s="1">
        <v>5180100442636</v>
      </c>
      <c r="B60863" t="s">
        <v>11482</v>
      </c>
    </row>
    <row r="60864" spans="1:2">
      <c r="A60864" s="1">
        <v>5180100442643</v>
      </c>
      <c r="B60864" t="s">
        <v>57481</v>
      </c>
    </row>
    <row r="60865" spans="1:2">
      <c r="A60865" s="1">
        <v>5180100442650</v>
      </c>
      <c r="B60865" t="s">
        <v>57482</v>
      </c>
    </row>
    <row r="60866" spans="1:2">
      <c r="A60866" s="1">
        <v>5180100442667</v>
      </c>
      <c r="B60866" t="s">
        <v>57483</v>
      </c>
    </row>
    <row r="60867" spans="1:2">
      <c r="A60867" s="1">
        <v>5180100442766</v>
      </c>
      <c r="B60867" t="s">
        <v>54833</v>
      </c>
    </row>
    <row r="60868" spans="1:2">
      <c r="A60868" s="1">
        <v>5180100442773</v>
      </c>
      <c r="B60868" t="s">
        <v>53</v>
      </c>
    </row>
    <row r="60869" spans="1:2">
      <c r="A60869" s="1">
        <v>5180100442797</v>
      </c>
      <c r="B60869" t="s">
        <v>54924</v>
      </c>
    </row>
    <row r="60870" spans="1:2">
      <c r="A60870" s="1">
        <v>5180100442810</v>
      </c>
      <c r="B60870" t="s">
        <v>1147</v>
      </c>
    </row>
    <row r="60871" spans="1:2">
      <c r="A60871" s="1">
        <v>5180100442872</v>
      </c>
      <c r="B60871" t="s">
        <v>14194</v>
      </c>
    </row>
    <row r="60872" spans="1:2">
      <c r="A60872" s="1">
        <v>5180100442889</v>
      </c>
      <c r="B60872" t="s">
        <v>14186</v>
      </c>
    </row>
    <row r="60873" spans="1:2">
      <c r="A60873" s="1">
        <v>5180100442896</v>
      </c>
      <c r="B60873" t="s">
        <v>14191</v>
      </c>
    </row>
    <row r="60874" spans="1:2">
      <c r="A60874" s="1">
        <v>5180100442902</v>
      </c>
      <c r="B60874" t="s">
        <v>14192</v>
      </c>
    </row>
    <row r="60875" spans="1:2">
      <c r="A60875" s="1">
        <v>5180100442919</v>
      </c>
      <c r="B60875" t="s">
        <v>57484</v>
      </c>
    </row>
    <row r="60876" spans="1:2">
      <c r="A60876" s="1">
        <v>5180100442926</v>
      </c>
      <c r="B60876" t="s">
        <v>57485</v>
      </c>
    </row>
    <row r="60877" spans="1:2">
      <c r="A60877" s="1">
        <v>5180100442933</v>
      </c>
      <c r="B60877" t="s">
        <v>57486</v>
      </c>
    </row>
    <row r="60878" spans="1:2">
      <c r="A60878" s="1">
        <v>5180100443046</v>
      </c>
      <c r="B60878" t="s">
        <v>57487</v>
      </c>
    </row>
    <row r="60879" spans="1:2">
      <c r="A60879" s="1">
        <v>5180100443053</v>
      </c>
      <c r="B60879" t="s">
        <v>57488</v>
      </c>
    </row>
    <row r="60880" spans="1:2">
      <c r="A60880" s="1">
        <v>5180100443060</v>
      </c>
      <c r="B60880" t="s">
        <v>57489</v>
      </c>
    </row>
    <row r="60881" spans="1:2">
      <c r="A60881" s="1">
        <v>5180100443077</v>
      </c>
      <c r="B60881" t="s">
        <v>57490</v>
      </c>
    </row>
    <row r="60882" spans="1:2">
      <c r="A60882" s="1">
        <v>5180100443084</v>
      </c>
      <c r="B60882" t="s">
        <v>57491</v>
      </c>
    </row>
    <row r="60883" spans="1:2">
      <c r="A60883" s="1">
        <v>5180100443107</v>
      </c>
      <c r="B60883" t="s">
        <v>57492</v>
      </c>
    </row>
    <row r="60884" spans="1:2">
      <c r="A60884" s="1">
        <v>5180100443114</v>
      </c>
      <c r="B60884" t="s">
        <v>57493</v>
      </c>
    </row>
    <row r="60885" spans="1:2">
      <c r="A60885" s="1">
        <v>5180100443121</v>
      </c>
      <c r="B60885" t="s">
        <v>56256</v>
      </c>
    </row>
    <row r="60886" spans="1:2">
      <c r="A60886" s="1">
        <v>5180100443145</v>
      </c>
      <c r="B60886" t="s">
        <v>56144</v>
      </c>
    </row>
    <row r="60887" spans="1:2">
      <c r="A60887" s="1">
        <v>5180100443152</v>
      </c>
      <c r="B60887" t="s">
        <v>57494</v>
      </c>
    </row>
    <row r="60888" spans="1:2">
      <c r="A60888" s="1">
        <v>5180100443169</v>
      </c>
      <c r="B60888" t="s">
        <v>57495</v>
      </c>
    </row>
    <row r="60889" spans="1:2">
      <c r="A60889" s="1">
        <v>5180100443183</v>
      </c>
      <c r="B60889" t="s">
        <v>57496</v>
      </c>
    </row>
    <row r="60890" spans="1:2">
      <c r="A60890" s="1">
        <v>5180100443190</v>
      </c>
      <c r="B60890" t="s">
        <v>57497</v>
      </c>
    </row>
    <row r="60891" spans="1:2">
      <c r="A60891" s="1">
        <v>5180100443688</v>
      </c>
      <c r="B60891" t="s">
        <v>57498</v>
      </c>
    </row>
    <row r="60892" spans="1:2">
      <c r="A60892" s="1">
        <v>5180100443695</v>
      </c>
      <c r="B60892" t="s">
        <v>57499</v>
      </c>
    </row>
    <row r="60893" spans="1:2">
      <c r="A60893" s="1">
        <v>5180100443701</v>
      </c>
      <c r="B60893" t="s">
        <v>57500</v>
      </c>
    </row>
    <row r="60894" spans="1:2">
      <c r="A60894" s="1">
        <v>5180100443718</v>
      </c>
      <c r="B60894" t="s">
        <v>57395</v>
      </c>
    </row>
    <row r="60895" spans="1:2">
      <c r="A60895" s="1">
        <v>5180100443725</v>
      </c>
      <c r="B60895" t="s">
        <v>57396</v>
      </c>
    </row>
    <row r="60896" spans="1:2">
      <c r="A60896" s="1">
        <v>5180100443732</v>
      </c>
      <c r="B60896" t="s">
        <v>57501</v>
      </c>
    </row>
    <row r="60897" spans="1:2">
      <c r="A60897" s="1">
        <v>5180100444074</v>
      </c>
      <c r="B60897" t="s">
        <v>13321</v>
      </c>
    </row>
    <row r="60898" spans="1:2">
      <c r="A60898" s="1">
        <v>5180100444081</v>
      </c>
      <c r="B60898" t="s">
        <v>57502</v>
      </c>
    </row>
    <row r="60899" spans="1:2">
      <c r="A60899" s="1">
        <v>5180100444098</v>
      </c>
      <c r="B60899" t="s">
        <v>57503</v>
      </c>
    </row>
    <row r="60900" spans="1:2">
      <c r="A60900" s="1">
        <v>5180100444906</v>
      </c>
      <c r="B60900" t="s">
        <v>57504</v>
      </c>
    </row>
    <row r="60901" spans="1:2">
      <c r="A60901" s="1">
        <v>5180100445033</v>
      </c>
      <c r="B60901" t="s">
        <v>57505</v>
      </c>
    </row>
    <row r="60902" spans="1:2">
      <c r="A60902" s="1">
        <v>5180100446047</v>
      </c>
      <c r="B60902" t="s">
        <v>57506</v>
      </c>
    </row>
    <row r="60903" spans="1:2">
      <c r="A60903" s="1">
        <v>5180100446054</v>
      </c>
      <c r="B60903" t="s">
        <v>57507</v>
      </c>
    </row>
    <row r="60904" spans="1:2">
      <c r="A60904" s="1">
        <v>5180100446078</v>
      </c>
      <c r="B60904" t="s">
        <v>33409</v>
      </c>
    </row>
    <row r="60905" spans="1:2">
      <c r="A60905" s="1">
        <v>5180100446108</v>
      </c>
      <c r="B60905" t="s">
        <v>57508</v>
      </c>
    </row>
    <row r="60906" spans="1:2">
      <c r="A60906" s="1">
        <v>5180100446177</v>
      </c>
      <c r="B60906" t="s">
        <v>57509</v>
      </c>
    </row>
    <row r="60907" spans="1:2">
      <c r="A60907" s="1">
        <v>5180100446184</v>
      </c>
      <c r="B60907" t="s">
        <v>57510</v>
      </c>
    </row>
    <row r="60908" spans="1:2">
      <c r="A60908" s="1">
        <v>5180100446191</v>
      </c>
      <c r="B60908" t="s">
        <v>57511</v>
      </c>
    </row>
    <row r="60909" spans="1:2">
      <c r="A60909" s="1">
        <v>5180100446207</v>
      </c>
      <c r="B60909" t="s">
        <v>3218</v>
      </c>
    </row>
    <row r="60910" spans="1:2">
      <c r="A60910" s="1">
        <v>5180100446375</v>
      </c>
      <c r="B60910" t="s">
        <v>10181</v>
      </c>
    </row>
    <row r="60911" spans="1:2">
      <c r="A60911" s="1">
        <v>5180100446412</v>
      </c>
      <c r="B60911" t="s">
        <v>57512</v>
      </c>
    </row>
    <row r="60912" spans="1:2">
      <c r="A60912" s="1">
        <v>5180100446436</v>
      </c>
      <c r="B60912" t="s">
        <v>54847</v>
      </c>
    </row>
    <row r="60913" spans="1:2">
      <c r="A60913" s="1">
        <v>5180100446443</v>
      </c>
      <c r="B60913" t="s">
        <v>57513</v>
      </c>
    </row>
    <row r="60914" spans="1:2">
      <c r="A60914" s="1">
        <v>5180100446450</v>
      </c>
      <c r="B60914" t="s">
        <v>57514</v>
      </c>
    </row>
    <row r="60915" spans="1:2">
      <c r="A60915" s="1">
        <v>5180100446818</v>
      </c>
      <c r="B60915" t="s">
        <v>57515</v>
      </c>
    </row>
    <row r="60916" spans="1:2">
      <c r="A60916" s="1">
        <v>5180100447044</v>
      </c>
      <c r="B60916" t="s">
        <v>57516</v>
      </c>
    </row>
    <row r="60917" spans="1:2">
      <c r="A60917" s="1">
        <v>5180100447051</v>
      </c>
      <c r="B60917" t="s">
        <v>57517</v>
      </c>
    </row>
    <row r="60918" spans="1:2">
      <c r="A60918" s="1">
        <v>5180100447563</v>
      </c>
      <c r="B60918" t="s">
        <v>57518</v>
      </c>
    </row>
    <row r="60919" spans="1:2">
      <c r="A60919" s="1">
        <v>5180100447570</v>
      </c>
      <c r="B60919" t="s">
        <v>57519</v>
      </c>
    </row>
    <row r="60920" spans="1:2">
      <c r="A60920" s="1">
        <v>5180100448409</v>
      </c>
      <c r="B60920" t="s">
        <v>57520</v>
      </c>
    </row>
    <row r="60921" spans="1:2">
      <c r="A60921" s="1">
        <v>5180100448553</v>
      </c>
      <c r="B60921" t="s">
        <v>57521</v>
      </c>
    </row>
    <row r="60922" spans="1:2">
      <c r="A60922" s="1">
        <v>5180100449031</v>
      </c>
      <c r="B60922" t="s">
        <v>57522</v>
      </c>
    </row>
    <row r="60923" spans="1:2">
      <c r="A60923" s="1">
        <v>5180100449253</v>
      </c>
      <c r="B60923" t="s">
        <v>57523</v>
      </c>
    </row>
    <row r="60924" spans="1:2">
      <c r="A60924" s="1">
        <v>5180100449260</v>
      </c>
      <c r="B60924" t="s">
        <v>57524</v>
      </c>
    </row>
    <row r="60925" spans="1:2">
      <c r="A60925" s="1">
        <v>5180100449277</v>
      </c>
      <c r="B60925" t="s">
        <v>57525</v>
      </c>
    </row>
    <row r="60926" spans="1:2">
      <c r="A60926" s="1">
        <v>5180100449284</v>
      </c>
      <c r="B60926" t="s">
        <v>57526</v>
      </c>
    </row>
    <row r="60927" spans="1:2">
      <c r="A60927" s="1">
        <v>5180100449413</v>
      </c>
      <c r="B60927" t="s">
        <v>57527</v>
      </c>
    </row>
    <row r="60928" spans="1:2">
      <c r="A60928" s="1">
        <v>5180100449420</v>
      </c>
      <c r="B60928" t="s">
        <v>57528</v>
      </c>
    </row>
    <row r="60929" spans="1:2">
      <c r="A60929" s="1">
        <v>5180100449437</v>
      </c>
      <c r="B60929" t="s">
        <v>57529</v>
      </c>
    </row>
    <row r="60930" spans="1:2">
      <c r="A60930" s="1">
        <v>5180100449444</v>
      </c>
      <c r="B60930" t="s">
        <v>57530</v>
      </c>
    </row>
    <row r="60931" spans="1:2">
      <c r="A60931" s="1">
        <v>5180100449451</v>
      </c>
      <c r="B60931" t="s">
        <v>57531</v>
      </c>
    </row>
    <row r="60932" spans="1:2">
      <c r="A60932" s="1">
        <v>5180100449574</v>
      </c>
      <c r="B60932" t="s">
        <v>56297</v>
      </c>
    </row>
    <row r="60933" spans="1:2">
      <c r="A60933" s="1">
        <v>5180100449659</v>
      </c>
      <c r="B60933" t="s">
        <v>57532</v>
      </c>
    </row>
    <row r="60934" spans="1:2">
      <c r="A60934" s="1">
        <v>5180100449796</v>
      </c>
      <c r="B60934" t="s">
        <v>57533</v>
      </c>
    </row>
    <row r="60935" spans="1:2">
      <c r="A60935" s="1">
        <v>5180100450624</v>
      </c>
      <c r="B60935" t="s">
        <v>56150</v>
      </c>
    </row>
    <row r="60936" spans="1:2">
      <c r="A60936" s="1">
        <v>5180100451539</v>
      </c>
      <c r="B60936" t="s">
        <v>57534</v>
      </c>
    </row>
    <row r="60937" spans="1:2">
      <c r="A60937" s="1">
        <v>5180100451836</v>
      </c>
      <c r="B60937" t="s">
        <v>57535</v>
      </c>
    </row>
    <row r="60938" spans="1:2">
      <c r="A60938" s="1">
        <v>5180100451843</v>
      </c>
      <c r="B60938" t="s">
        <v>57536</v>
      </c>
    </row>
    <row r="60939" spans="1:2">
      <c r="A60939" s="1">
        <v>5180100451850</v>
      </c>
      <c r="B60939" t="s">
        <v>57537</v>
      </c>
    </row>
    <row r="60940" spans="1:2">
      <c r="A60940" s="1">
        <v>5180100451867</v>
      </c>
      <c r="B60940" t="s">
        <v>57538</v>
      </c>
    </row>
    <row r="60941" spans="1:2">
      <c r="A60941" s="1">
        <v>5180100451898</v>
      </c>
      <c r="B60941" t="s">
        <v>57539</v>
      </c>
    </row>
    <row r="60942" spans="1:2">
      <c r="A60942" s="1">
        <v>5180100452147</v>
      </c>
      <c r="B60942" t="s">
        <v>38562</v>
      </c>
    </row>
    <row r="60943" spans="1:2">
      <c r="A60943" s="1">
        <v>5180100452154</v>
      </c>
      <c r="B60943" t="s">
        <v>8136</v>
      </c>
    </row>
    <row r="60944" spans="1:2">
      <c r="A60944" s="1">
        <v>5180100452161</v>
      </c>
      <c r="B60944" t="s">
        <v>8134</v>
      </c>
    </row>
    <row r="60945" spans="1:2">
      <c r="A60945" s="1">
        <v>5180100452178</v>
      </c>
      <c r="B60945" t="s">
        <v>57540</v>
      </c>
    </row>
    <row r="60946" spans="1:2">
      <c r="A60946" s="1">
        <v>5180100452185</v>
      </c>
      <c r="B60946" t="s">
        <v>7058</v>
      </c>
    </row>
    <row r="60947" spans="1:2">
      <c r="A60947" s="1">
        <v>5180100452338</v>
      </c>
      <c r="B60947" t="s">
        <v>57541</v>
      </c>
    </row>
    <row r="60948" spans="1:2">
      <c r="A60948" s="1">
        <v>5180100452345</v>
      </c>
      <c r="B60948" t="s">
        <v>57542</v>
      </c>
    </row>
    <row r="60949" spans="1:2">
      <c r="A60949" s="1">
        <v>5180100452352</v>
      </c>
      <c r="B60949" t="s">
        <v>57543</v>
      </c>
    </row>
    <row r="60950" spans="1:2">
      <c r="A60950" s="1">
        <v>5180100452369</v>
      </c>
      <c r="B60950" t="s">
        <v>6594</v>
      </c>
    </row>
    <row r="60951" spans="1:2">
      <c r="A60951" s="1">
        <v>5180100452376</v>
      </c>
      <c r="B60951" t="s">
        <v>6595</v>
      </c>
    </row>
    <row r="60952" spans="1:2">
      <c r="A60952" s="1">
        <v>5180100452383</v>
      </c>
      <c r="B60952" t="s">
        <v>57544</v>
      </c>
    </row>
    <row r="60953" spans="1:2">
      <c r="A60953" s="1">
        <v>5180100452710</v>
      </c>
      <c r="B60953" t="s">
        <v>57545</v>
      </c>
    </row>
    <row r="60954" spans="1:2">
      <c r="A60954" s="1">
        <v>5180100452727</v>
      </c>
      <c r="B60954" t="s">
        <v>57546</v>
      </c>
    </row>
    <row r="60955" spans="1:2">
      <c r="A60955" s="1">
        <v>5180100452833</v>
      </c>
      <c r="B60955" t="s">
        <v>57547</v>
      </c>
    </row>
    <row r="60956" spans="1:2">
      <c r="A60956" s="1">
        <v>5180100452840</v>
      </c>
      <c r="B60956" t="s">
        <v>57548</v>
      </c>
    </row>
    <row r="60957" spans="1:2">
      <c r="A60957" s="1">
        <v>5180100452970</v>
      </c>
      <c r="B60957" t="s">
        <v>57549</v>
      </c>
    </row>
    <row r="60958" spans="1:2">
      <c r="A60958" s="1">
        <v>5180100453458</v>
      </c>
      <c r="B60958" t="s">
        <v>57550</v>
      </c>
    </row>
    <row r="60959" spans="1:2">
      <c r="A60959" s="1">
        <v>5180100453472</v>
      </c>
      <c r="B60959" t="s">
        <v>1351</v>
      </c>
    </row>
    <row r="60960" spans="1:2">
      <c r="A60960" s="1">
        <v>5180100454264</v>
      </c>
      <c r="B60960" t="s">
        <v>57551</v>
      </c>
    </row>
    <row r="60961" spans="1:2">
      <c r="A60961" s="1">
        <v>5180100455247</v>
      </c>
      <c r="B60961" t="s">
        <v>9768</v>
      </c>
    </row>
    <row r="60962" spans="1:2">
      <c r="A60962" s="1">
        <v>5180100455902</v>
      </c>
      <c r="B60962" t="s">
        <v>4583</v>
      </c>
    </row>
    <row r="60963" spans="1:2">
      <c r="A60963" s="1">
        <v>5180100455919</v>
      </c>
      <c r="B60963" t="s">
        <v>57552</v>
      </c>
    </row>
    <row r="60964" spans="1:2">
      <c r="A60964" s="1">
        <v>5180100455940</v>
      </c>
      <c r="B60964" t="s">
        <v>57553</v>
      </c>
    </row>
    <row r="60965" spans="1:2">
      <c r="A60965" s="1">
        <v>5180100458286</v>
      </c>
      <c r="B60965" t="s">
        <v>57554</v>
      </c>
    </row>
    <row r="60966" spans="1:2">
      <c r="A60966" s="1">
        <v>5180100460128</v>
      </c>
      <c r="B60966" t="s">
        <v>57555</v>
      </c>
    </row>
    <row r="60967" spans="1:2">
      <c r="A60967" s="1">
        <v>5180100460135</v>
      </c>
      <c r="B60967" t="s">
        <v>57556</v>
      </c>
    </row>
    <row r="60968" spans="1:2">
      <c r="A60968" s="1">
        <v>5180100460166</v>
      </c>
      <c r="B60968" t="s">
        <v>57557</v>
      </c>
    </row>
    <row r="60969" spans="1:2">
      <c r="A60969" s="1">
        <v>5180100460180</v>
      </c>
      <c r="B60969" t="s">
        <v>57558</v>
      </c>
    </row>
    <row r="60970" spans="1:2">
      <c r="A60970" s="1">
        <v>5180100460807</v>
      </c>
      <c r="B60970" t="s">
        <v>57559</v>
      </c>
    </row>
    <row r="60971" spans="1:2">
      <c r="A60971" s="1">
        <v>5180100463082</v>
      </c>
      <c r="B60971" t="s">
        <v>57560</v>
      </c>
    </row>
    <row r="60972" spans="1:2">
      <c r="A60972" s="1">
        <v>5180100464225</v>
      </c>
      <c r="B60972" t="s">
        <v>56397</v>
      </c>
    </row>
    <row r="60973" spans="1:2">
      <c r="A60973" s="1">
        <v>5180100465666</v>
      </c>
      <c r="B60973" t="s">
        <v>56976</v>
      </c>
    </row>
    <row r="60974" spans="1:2">
      <c r="A60974" s="1">
        <v>5180100465963</v>
      </c>
      <c r="B60974" t="s">
        <v>56237</v>
      </c>
    </row>
    <row r="60975" spans="1:2">
      <c r="A60975" s="1">
        <v>5180100465970</v>
      </c>
      <c r="B60975" t="s">
        <v>56238</v>
      </c>
    </row>
    <row r="60976" spans="1:2">
      <c r="A60976" s="1">
        <v>5180100465987</v>
      </c>
      <c r="B60976" t="s">
        <v>57561</v>
      </c>
    </row>
    <row r="60977" spans="1:2">
      <c r="A60977" s="1">
        <v>5180100466274</v>
      </c>
      <c r="B60977" t="s">
        <v>57562</v>
      </c>
    </row>
    <row r="60978" spans="1:2">
      <c r="A60978" s="1">
        <v>5180100466809</v>
      </c>
      <c r="B60978" t="s">
        <v>57563</v>
      </c>
    </row>
    <row r="60979" spans="1:2">
      <c r="A60979" s="1">
        <v>5180100468544</v>
      </c>
      <c r="B60979" t="s">
        <v>57564</v>
      </c>
    </row>
    <row r="60980" spans="1:2">
      <c r="A60980" s="1">
        <v>5180100468551</v>
      </c>
      <c r="B60980" t="s">
        <v>57565</v>
      </c>
    </row>
    <row r="60981" spans="1:2">
      <c r="A60981" s="1">
        <v>5180100473371</v>
      </c>
      <c r="B60981" t="s">
        <v>57566</v>
      </c>
    </row>
    <row r="60982" spans="1:2">
      <c r="A60982" s="1">
        <v>5180100480287</v>
      </c>
      <c r="B60982" t="s">
        <v>57567</v>
      </c>
    </row>
    <row r="60983" spans="1:2">
      <c r="A60983" s="1">
        <v>5180100512988</v>
      </c>
      <c r="B60983" t="s">
        <v>57568</v>
      </c>
    </row>
    <row r="60984" spans="1:2">
      <c r="A60984" s="1">
        <v>5180100523373</v>
      </c>
      <c r="B60984" t="s">
        <v>57569</v>
      </c>
    </row>
    <row r="60985" spans="1:2">
      <c r="A60985" s="1">
        <v>5180100530180</v>
      </c>
      <c r="B60985" t="s">
        <v>57570</v>
      </c>
    </row>
    <row r="60986" spans="1:2">
      <c r="A60986" s="1">
        <v>5180100530197</v>
      </c>
      <c r="B60986" t="s">
        <v>57571</v>
      </c>
    </row>
    <row r="60987" spans="1:2">
      <c r="A60987" s="1">
        <v>5180100532351</v>
      </c>
      <c r="B60987" t="s">
        <v>57572</v>
      </c>
    </row>
    <row r="60988" spans="1:2">
      <c r="A60988" s="1">
        <v>5180100570940</v>
      </c>
      <c r="B60988" t="s">
        <v>57573</v>
      </c>
    </row>
    <row r="60989" spans="1:2">
      <c r="A60989" s="1">
        <v>5180100570957</v>
      </c>
      <c r="B60989" t="s">
        <v>57574</v>
      </c>
    </row>
    <row r="60990" spans="1:2">
      <c r="A60990" s="1">
        <v>5180100573446</v>
      </c>
      <c r="B60990" t="s">
        <v>57575</v>
      </c>
    </row>
    <row r="60991" spans="1:2">
      <c r="A60991" s="1">
        <v>5180100574870</v>
      </c>
      <c r="B60991" t="s">
        <v>57576</v>
      </c>
    </row>
    <row r="60992" spans="1:2">
      <c r="A60992" s="1">
        <v>5180100588877</v>
      </c>
      <c r="B60992" t="s">
        <v>56344</v>
      </c>
    </row>
    <row r="60993" spans="1:2">
      <c r="A60993" s="1">
        <v>5180100588983</v>
      </c>
      <c r="B60993" t="s">
        <v>56343</v>
      </c>
    </row>
    <row r="60994" spans="1:2">
      <c r="A60994" s="1">
        <v>6080100028498</v>
      </c>
      <c r="B60994" t="s">
        <v>57577</v>
      </c>
    </row>
    <row r="60995" spans="1:2">
      <c r="A60995" s="1">
        <v>6080100028504</v>
      </c>
      <c r="B60995" t="s">
        <v>57578</v>
      </c>
    </row>
    <row r="60996" spans="1:2">
      <c r="A60996" s="1">
        <v>6080100028511</v>
      </c>
      <c r="B60996" t="s">
        <v>57579</v>
      </c>
    </row>
    <row r="60997" spans="1:2">
      <c r="A60997" s="1">
        <v>6080100028528</v>
      </c>
      <c r="B60997" t="s">
        <v>57580</v>
      </c>
    </row>
    <row r="60998" spans="1:2">
      <c r="A60998" s="1">
        <v>6080100028535</v>
      </c>
      <c r="B60998" t="s">
        <v>57581</v>
      </c>
    </row>
    <row r="60999" spans="1:2">
      <c r="A60999" s="1">
        <v>6080100028542</v>
      </c>
      <c r="B60999" t="s">
        <v>57582</v>
      </c>
    </row>
    <row r="61000" spans="1:2">
      <c r="A61000" s="1">
        <v>6080100028559</v>
      </c>
      <c r="B61000" t="s">
        <v>57583</v>
      </c>
    </row>
    <row r="61001" spans="1:2">
      <c r="A61001" s="1">
        <v>6080100028566</v>
      </c>
      <c r="B61001" t="s">
        <v>57584</v>
      </c>
    </row>
    <row r="61002" spans="1:2">
      <c r="A61002" s="1">
        <v>6080100028573</v>
      </c>
      <c r="B61002" t="s">
        <v>57585</v>
      </c>
    </row>
    <row r="61003" spans="1:2">
      <c r="A61003" s="1">
        <v>6080100028580</v>
      </c>
      <c r="B61003" t="s">
        <v>57586</v>
      </c>
    </row>
    <row r="61004" spans="1:2">
      <c r="A61004" s="1">
        <v>6080100028597</v>
      </c>
      <c r="B61004" t="s">
        <v>57587</v>
      </c>
    </row>
    <row r="61005" spans="1:2">
      <c r="A61005" s="1">
        <v>6080100028603</v>
      </c>
      <c r="B61005" t="s">
        <v>57588</v>
      </c>
    </row>
    <row r="61006" spans="1:2">
      <c r="A61006" s="1">
        <v>6080100028610</v>
      </c>
      <c r="B61006" t="s">
        <v>57589</v>
      </c>
    </row>
    <row r="61007" spans="1:2">
      <c r="A61007" s="1">
        <v>6080100028627</v>
      </c>
      <c r="B61007" t="s">
        <v>57590</v>
      </c>
    </row>
    <row r="61008" spans="1:2">
      <c r="A61008" s="1">
        <v>6080100028634</v>
      </c>
      <c r="B61008" t="s">
        <v>57591</v>
      </c>
    </row>
    <row r="61009" spans="1:2">
      <c r="A61009" s="1">
        <v>6080100028641</v>
      </c>
      <c r="B61009" t="s">
        <v>57592</v>
      </c>
    </row>
    <row r="61010" spans="1:2">
      <c r="A61010" s="1">
        <v>6080100028658</v>
      </c>
      <c r="B61010" t="s">
        <v>57593</v>
      </c>
    </row>
    <row r="61011" spans="1:2">
      <c r="A61011" s="1">
        <v>6080100028665</v>
      </c>
      <c r="B61011" t="s">
        <v>57594</v>
      </c>
    </row>
    <row r="61012" spans="1:2">
      <c r="A61012" s="1">
        <v>6080100028672</v>
      </c>
      <c r="B61012" t="s">
        <v>57595</v>
      </c>
    </row>
    <row r="61013" spans="1:2">
      <c r="A61013" s="1">
        <v>6080100028689</v>
      </c>
      <c r="B61013" t="s">
        <v>57596</v>
      </c>
    </row>
    <row r="61014" spans="1:2">
      <c r="A61014" s="1">
        <v>6080100028696</v>
      </c>
      <c r="B61014" t="s">
        <v>57597</v>
      </c>
    </row>
    <row r="61015" spans="1:2">
      <c r="A61015" s="1">
        <v>6080100028702</v>
      </c>
      <c r="B61015" t="s">
        <v>57598</v>
      </c>
    </row>
    <row r="61016" spans="1:2">
      <c r="A61016" s="1">
        <v>6080100028719</v>
      </c>
      <c r="B61016" t="s">
        <v>57599</v>
      </c>
    </row>
    <row r="61017" spans="1:2">
      <c r="A61017" s="1">
        <v>6080100028726</v>
      </c>
      <c r="B61017" t="s">
        <v>57600</v>
      </c>
    </row>
    <row r="61018" spans="1:2">
      <c r="A61018" s="1">
        <v>6080100028733</v>
      </c>
      <c r="B61018" t="s">
        <v>57601</v>
      </c>
    </row>
    <row r="61019" spans="1:2">
      <c r="A61019" s="1">
        <v>6080100028740</v>
      </c>
      <c r="B61019" t="s">
        <v>57602</v>
      </c>
    </row>
    <row r="61020" spans="1:2">
      <c r="A61020" s="1">
        <v>6080100028757</v>
      </c>
      <c r="B61020" t="s">
        <v>57603</v>
      </c>
    </row>
    <row r="61021" spans="1:2">
      <c r="A61021" s="1">
        <v>6080100028764</v>
      </c>
      <c r="B61021" t="s">
        <v>57604</v>
      </c>
    </row>
    <row r="61022" spans="1:2">
      <c r="A61022" s="1">
        <v>6080100028771</v>
      </c>
      <c r="B61022" t="s">
        <v>57605</v>
      </c>
    </row>
    <row r="61023" spans="1:2">
      <c r="A61023" s="1">
        <v>6080100028788</v>
      </c>
      <c r="B61023" t="s">
        <v>57606</v>
      </c>
    </row>
    <row r="61024" spans="1:2">
      <c r="A61024" s="1">
        <v>6080100028795</v>
      </c>
      <c r="B61024" t="s">
        <v>57607</v>
      </c>
    </row>
    <row r="61025" spans="1:2">
      <c r="A61025" s="1">
        <v>6080100028801</v>
      </c>
      <c r="B61025" t="s">
        <v>57608</v>
      </c>
    </row>
    <row r="61026" spans="1:2">
      <c r="A61026" s="1">
        <v>6080100028818</v>
      </c>
      <c r="B61026" t="s">
        <v>57609</v>
      </c>
    </row>
    <row r="61027" spans="1:2">
      <c r="A61027" s="1">
        <v>6080100028825</v>
      </c>
      <c r="B61027" t="s">
        <v>57610</v>
      </c>
    </row>
    <row r="61028" spans="1:2">
      <c r="A61028" s="1">
        <v>6080100028832</v>
      </c>
      <c r="B61028" t="s">
        <v>57611</v>
      </c>
    </row>
    <row r="61029" spans="1:2">
      <c r="A61029" s="1">
        <v>6080100028849</v>
      </c>
      <c r="B61029" t="s">
        <v>57612</v>
      </c>
    </row>
    <row r="61030" spans="1:2">
      <c r="A61030" s="1">
        <v>6080100028856</v>
      </c>
      <c r="B61030" t="s">
        <v>57613</v>
      </c>
    </row>
    <row r="61031" spans="1:2">
      <c r="A61031" s="1">
        <v>6080100028863</v>
      </c>
      <c r="B61031" t="s">
        <v>57614</v>
      </c>
    </row>
    <row r="61032" spans="1:2">
      <c r="A61032" s="1">
        <v>6080100028870</v>
      </c>
      <c r="B61032" t="s">
        <v>57615</v>
      </c>
    </row>
    <row r="61033" spans="1:2">
      <c r="A61033" s="1">
        <v>6080100028887</v>
      </c>
      <c r="B61033" t="s">
        <v>57616</v>
      </c>
    </row>
    <row r="61034" spans="1:2">
      <c r="A61034" s="1">
        <v>6080100028894</v>
      </c>
      <c r="B61034" t="s">
        <v>57617</v>
      </c>
    </row>
    <row r="61035" spans="1:2">
      <c r="A61035" s="1">
        <v>6080100028900</v>
      </c>
      <c r="B61035" t="s">
        <v>57618</v>
      </c>
    </row>
    <row r="61036" spans="1:2">
      <c r="A61036" s="1">
        <v>6080100028917</v>
      </c>
      <c r="B61036" t="s">
        <v>57619</v>
      </c>
    </row>
    <row r="61037" spans="1:2">
      <c r="A61037" s="1">
        <v>6080100028924</v>
      </c>
      <c r="B61037" t="s">
        <v>57620</v>
      </c>
    </row>
    <row r="61038" spans="1:2">
      <c r="A61038" s="1">
        <v>6080100028931</v>
      </c>
      <c r="B61038" t="s">
        <v>57621</v>
      </c>
    </row>
    <row r="61039" spans="1:2">
      <c r="A61039" s="1">
        <v>6080100028948</v>
      </c>
      <c r="B61039" t="s">
        <v>57622</v>
      </c>
    </row>
    <row r="61040" spans="1:2">
      <c r="A61040" s="1">
        <v>6080100028955</v>
      </c>
      <c r="B61040" t="s">
        <v>57623</v>
      </c>
    </row>
    <row r="61041" spans="1:2">
      <c r="A61041" s="1">
        <v>6080100028962</v>
      </c>
      <c r="B61041" t="s">
        <v>57624</v>
      </c>
    </row>
    <row r="61042" spans="1:2">
      <c r="A61042" s="1">
        <v>6080100028979</v>
      </c>
      <c r="B61042" t="s">
        <v>57625</v>
      </c>
    </row>
    <row r="61043" spans="1:2">
      <c r="A61043" s="1">
        <v>6080100028986</v>
      </c>
      <c r="B61043" t="s">
        <v>57626</v>
      </c>
    </row>
    <row r="61044" spans="1:2">
      <c r="A61044" s="1">
        <v>6080100028993</v>
      </c>
      <c r="B61044" t="s">
        <v>57627</v>
      </c>
    </row>
    <row r="61045" spans="1:2">
      <c r="A61045" s="1">
        <v>6080100029006</v>
      </c>
      <c r="B61045" t="s">
        <v>57628</v>
      </c>
    </row>
    <row r="61046" spans="1:2">
      <c r="A61046" s="1">
        <v>6080100029013</v>
      </c>
      <c r="B61046" t="s">
        <v>57629</v>
      </c>
    </row>
    <row r="61047" spans="1:2">
      <c r="A61047" s="1">
        <v>6080100029020</v>
      </c>
      <c r="B61047" t="s">
        <v>57630</v>
      </c>
    </row>
    <row r="61048" spans="1:2">
      <c r="A61048" s="1">
        <v>6080100029037</v>
      </c>
      <c r="B61048" t="s">
        <v>57631</v>
      </c>
    </row>
    <row r="61049" spans="1:2">
      <c r="A61049" s="1">
        <v>6080100029044</v>
      </c>
      <c r="B61049" t="s">
        <v>57632</v>
      </c>
    </row>
    <row r="61050" spans="1:2">
      <c r="A61050" s="1">
        <v>6080100029051</v>
      </c>
      <c r="B61050" t="s">
        <v>57633</v>
      </c>
    </row>
    <row r="61051" spans="1:2">
      <c r="A61051" s="1">
        <v>6080100029068</v>
      </c>
      <c r="B61051" t="s">
        <v>57634</v>
      </c>
    </row>
    <row r="61052" spans="1:2">
      <c r="A61052" s="1">
        <v>6080100029075</v>
      </c>
      <c r="B61052" t="s">
        <v>57635</v>
      </c>
    </row>
    <row r="61053" spans="1:2">
      <c r="A61053" s="1">
        <v>6080100029082</v>
      </c>
      <c r="B61053" t="s">
        <v>57636</v>
      </c>
    </row>
    <row r="61054" spans="1:2">
      <c r="A61054" s="1">
        <v>6080100029099</v>
      </c>
      <c r="B61054" t="s">
        <v>57637</v>
      </c>
    </row>
    <row r="61055" spans="1:2">
      <c r="A61055" s="1">
        <v>6080100029105</v>
      </c>
      <c r="B61055" t="s">
        <v>57638</v>
      </c>
    </row>
    <row r="61056" spans="1:2">
      <c r="A61056" s="1">
        <v>6080100029112</v>
      </c>
      <c r="B61056" t="s">
        <v>57639</v>
      </c>
    </row>
    <row r="61057" spans="1:2">
      <c r="A61057" s="1">
        <v>6080100029129</v>
      </c>
      <c r="B61057" t="s">
        <v>57640</v>
      </c>
    </row>
    <row r="61058" spans="1:2">
      <c r="A61058" s="1">
        <v>6080100029136</v>
      </c>
      <c r="B61058" t="s">
        <v>57641</v>
      </c>
    </row>
    <row r="61059" spans="1:2">
      <c r="A61059" s="1">
        <v>6080100029143</v>
      </c>
      <c r="B61059" t="s">
        <v>57642</v>
      </c>
    </row>
    <row r="61060" spans="1:2">
      <c r="A61060" s="1">
        <v>6080100029150</v>
      </c>
      <c r="B61060" t="s">
        <v>57643</v>
      </c>
    </row>
    <row r="61061" spans="1:2">
      <c r="A61061" s="1">
        <v>6080100029167</v>
      </c>
      <c r="B61061" t="s">
        <v>57644</v>
      </c>
    </row>
    <row r="61062" spans="1:2">
      <c r="A61062" s="1">
        <v>6080100029174</v>
      </c>
      <c r="B61062" t="s">
        <v>57645</v>
      </c>
    </row>
    <row r="61063" spans="1:2">
      <c r="A61063" s="1">
        <v>6080100029181</v>
      </c>
      <c r="B61063" t="s">
        <v>57646</v>
      </c>
    </row>
    <row r="61064" spans="1:2">
      <c r="A61064" s="1">
        <v>6080100029198</v>
      </c>
      <c r="B61064" t="s">
        <v>57647</v>
      </c>
    </row>
    <row r="61065" spans="1:2">
      <c r="A61065" s="1">
        <v>6080100029204</v>
      </c>
      <c r="B61065" t="s">
        <v>57648</v>
      </c>
    </row>
    <row r="61066" spans="1:2">
      <c r="A61066" s="1">
        <v>6080100029211</v>
      </c>
      <c r="B61066" t="s">
        <v>57649</v>
      </c>
    </row>
    <row r="61067" spans="1:2">
      <c r="A61067" s="1">
        <v>6080100029228</v>
      </c>
      <c r="B61067" t="s">
        <v>57650</v>
      </c>
    </row>
    <row r="61068" spans="1:2">
      <c r="A61068" s="1">
        <v>6080100029235</v>
      </c>
      <c r="B61068" t="s">
        <v>57651</v>
      </c>
    </row>
    <row r="61069" spans="1:2">
      <c r="A61069" s="1">
        <v>6080100029242</v>
      </c>
      <c r="B61069" t="s">
        <v>57652</v>
      </c>
    </row>
    <row r="61070" spans="1:2">
      <c r="A61070" s="1">
        <v>6080100029259</v>
      </c>
      <c r="B61070" t="s">
        <v>57653</v>
      </c>
    </row>
    <row r="61071" spans="1:2">
      <c r="A61071" s="1">
        <v>6080100029266</v>
      </c>
      <c r="B61071" t="s">
        <v>57654</v>
      </c>
    </row>
    <row r="61072" spans="1:2">
      <c r="A61072" s="1">
        <v>6080100029273</v>
      </c>
      <c r="B61072" t="s">
        <v>57655</v>
      </c>
    </row>
    <row r="61073" spans="1:2">
      <c r="A61073" s="1">
        <v>6080100029280</v>
      </c>
      <c r="B61073" t="s">
        <v>57656</v>
      </c>
    </row>
    <row r="61074" spans="1:2">
      <c r="A61074" s="1">
        <v>6080100029297</v>
      </c>
      <c r="B61074" t="s">
        <v>57657</v>
      </c>
    </row>
    <row r="61075" spans="1:2">
      <c r="A61075" s="1">
        <v>6080100029303</v>
      </c>
      <c r="B61075" t="s">
        <v>57658</v>
      </c>
    </row>
    <row r="61076" spans="1:2">
      <c r="A61076" s="1">
        <v>6080100029310</v>
      </c>
      <c r="B61076" t="s">
        <v>57659</v>
      </c>
    </row>
    <row r="61077" spans="1:2">
      <c r="A61077" s="1">
        <v>6080100029327</v>
      </c>
      <c r="B61077" t="s">
        <v>57660</v>
      </c>
    </row>
    <row r="61078" spans="1:2">
      <c r="A61078" s="1">
        <v>6080100029334</v>
      </c>
      <c r="B61078" t="s">
        <v>57661</v>
      </c>
    </row>
    <row r="61079" spans="1:2">
      <c r="A61079" s="1">
        <v>6080100029341</v>
      </c>
      <c r="B61079" t="s">
        <v>57662</v>
      </c>
    </row>
    <row r="61080" spans="1:2">
      <c r="A61080" s="1">
        <v>6080100029358</v>
      </c>
      <c r="B61080" t="s">
        <v>57663</v>
      </c>
    </row>
    <row r="61081" spans="1:2">
      <c r="A61081" s="1">
        <v>6080100029365</v>
      </c>
      <c r="B61081" t="s">
        <v>57664</v>
      </c>
    </row>
    <row r="61082" spans="1:2">
      <c r="A61082" s="1">
        <v>6080100029372</v>
      </c>
      <c r="B61082" t="s">
        <v>57665</v>
      </c>
    </row>
    <row r="61083" spans="1:2">
      <c r="A61083" s="1">
        <v>6080100029389</v>
      </c>
      <c r="B61083" t="s">
        <v>57666</v>
      </c>
    </row>
    <row r="61084" spans="1:2">
      <c r="A61084" s="1">
        <v>6080100029396</v>
      </c>
      <c r="B61084" t="s">
        <v>57667</v>
      </c>
    </row>
    <row r="61085" spans="1:2">
      <c r="A61085" s="1">
        <v>6080100029402</v>
      </c>
      <c r="B61085" t="s">
        <v>57668</v>
      </c>
    </row>
    <row r="61086" spans="1:2">
      <c r="A61086" s="1">
        <v>6080100029419</v>
      </c>
      <c r="B61086" t="s">
        <v>57669</v>
      </c>
    </row>
    <row r="61087" spans="1:2">
      <c r="A61087" s="1">
        <v>6080100029426</v>
      </c>
      <c r="B61087" t="s">
        <v>57670</v>
      </c>
    </row>
    <row r="61088" spans="1:2">
      <c r="A61088" s="1">
        <v>6080100029433</v>
      </c>
      <c r="B61088" t="s">
        <v>57671</v>
      </c>
    </row>
    <row r="61089" spans="1:2">
      <c r="A61089" s="1">
        <v>6080100029440</v>
      </c>
      <c r="B61089" t="s">
        <v>57672</v>
      </c>
    </row>
    <row r="61090" spans="1:2">
      <c r="A61090" s="1">
        <v>6080100029457</v>
      </c>
      <c r="B61090" t="s">
        <v>57673</v>
      </c>
    </row>
    <row r="61091" spans="1:2">
      <c r="A61091" s="1">
        <v>6080100029464</v>
      </c>
      <c r="B61091" t="s">
        <v>57674</v>
      </c>
    </row>
    <row r="61092" spans="1:2">
      <c r="A61092" s="1">
        <v>6080100029471</v>
      </c>
      <c r="B61092" t="s">
        <v>57675</v>
      </c>
    </row>
    <row r="61093" spans="1:2">
      <c r="A61093" s="1">
        <v>6080100029488</v>
      </c>
      <c r="B61093" t="s">
        <v>57676</v>
      </c>
    </row>
    <row r="61094" spans="1:2">
      <c r="A61094" s="1">
        <v>6080100029495</v>
      </c>
      <c r="B61094" t="s">
        <v>57677</v>
      </c>
    </row>
    <row r="61095" spans="1:2">
      <c r="A61095" s="1">
        <v>6080100029501</v>
      </c>
      <c r="B61095" t="s">
        <v>57678</v>
      </c>
    </row>
    <row r="61096" spans="1:2">
      <c r="A61096" s="1">
        <v>6080100029518</v>
      </c>
      <c r="B61096" t="s">
        <v>57679</v>
      </c>
    </row>
    <row r="61097" spans="1:2">
      <c r="A61097" s="1">
        <v>6080100029525</v>
      </c>
      <c r="B61097" t="s">
        <v>57680</v>
      </c>
    </row>
    <row r="61098" spans="1:2">
      <c r="A61098" s="1">
        <v>6080100029532</v>
      </c>
      <c r="B61098" t="s">
        <v>57681</v>
      </c>
    </row>
    <row r="61099" spans="1:2">
      <c r="A61099" s="1">
        <v>6080100029549</v>
      </c>
      <c r="B61099" t="s">
        <v>57682</v>
      </c>
    </row>
    <row r="61100" spans="1:2">
      <c r="A61100" s="1">
        <v>6080100029556</v>
      </c>
      <c r="B61100" t="s">
        <v>57683</v>
      </c>
    </row>
    <row r="61101" spans="1:2">
      <c r="A61101" s="1">
        <v>6080100029563</v>
      </c>
      <c r="B61101" t="s">
        <v>57684</v>
      </c>
    </row>
    <row r="61102" spans="1:2">
      <c r="A61102" s="1">
        <v>6080100029570</v>
      </c>
      <c r="B61102" t="s">
        <v>57685</v>
      </c>
    </row>
    <row r="61103" spans="1:2">
      <c r="A61103" s="1">
        <v>6080100029587</v>
      </c>
      <c r="B61103" t="s">
        <v>57686</v>
      </c>
    </row>
    <row r="61104" spans="1:2">
      <c r="A61104" s="1">
        <v>6080100029594</v>
      </c>
      <c r="B61104" t="s">
        <v>57687</v>
      </c>
    </row>
    <row r="61105" spans="1:2">
      <c r="A61105" s="1">
        <v>6080100029600</v>
      </c>
      <c r="B61105" t="s">
        <v>57688</v>
      </c>
    </row>
    <row r="61106" spans="1:2">
      <c r="A61106" s="1">
        <v>6080100029617</v>
      </c>
      <c r="B61106" t="s">
        <v>57689</v>
      </c>
    </row>
    <row r="61107" spans="1:2">
      <c r="A61107" s="1">
        <v>6080100029624</v>
      </c>
      <c r="B61107" t="s">
        <v>57690</v>
      </c>
    </row>
    <row r="61108" spans="1:2">
      <c r="A61108" s="1">
        <v>6080100029631</v>
      </c>
      <c r="B61108" t="s">
        <v>57691</v>
      </c>
    </row>
    <row r="61109" spans="1:2">
      <c r="A61109" s="1">
        <v>6080100029648</v>
      </c>
      <c r="B61109" t="s">
        <v>57692</v>
      </c>
    </row>
    <row r="61110" spans="1:2">
      <c r="A61110" s="1">
        <v>6080100029655</v>
      </c>
      <c r="B61110" t="s">
        <v>57693</v>
      </c>
    </row>
    <row r="61111" spans="1:2">
      <c r="A61111" s="1">
        <v>6080100029662</v>
      </c>
      <c r="B61111" t="s">
        <v>57694</v>
      </c>
    </row>
    <row r="61112" spans="1:2">
      <c r="A61112" s="1">
        <v>6080100029679</v>
      </c>
      <c r="B61112" t="s">
        <v>57695</v>
      </c>
    </row>
    <row r="61113" spans="1:2">
      <c r="A61113" s="1">
        <v>6080100029686</v>
      </c>
      <c r="B61113" t="s">
        <v>57696</v>
      </c>
    </row>
    <row r="61114" spans="1:2">
      <c r="A61114" s="1">
        <v>6080100029693</v>
      </c>
      <c r="B61114" t="s">
        <v>57697</v>
      </c>
    </row>
    <row r="61115" spans="1:2">
      <c r="A61115" s="1">
        <v>6080100029709</v>
      </c>
      <c r="B61115" t="s">
        <v>57698</v>
      </c>
    </row>
    <row r="61116" spans="1:2">
      <c r="A61116" s="1">
        <v>6080100029716</v>
      </c>
      <c r="B61116" t="s">
        <v>57699</v>
      </c>
    </row>
    <row r="61117" spans="1:2">
      <c r="A61117" s="1">
        <v>6080100029723</v>
      </c>
      <c r="B61117" t="s">
        <v>57700</v>
      </c>
    </row>
    <row r="61118" spans="1:2">
      <c r="A61118" s="1">
        <v>6080100029730</v>
      </c>
      <c r="B61118" t="s">
        <v>57701</v>
      </c>
    </row>
    <row r="61119" spans="1:2">
      <c r="A61119" s="1">
        <v>6080100029747</v>
      </c>
      <c r="B61119" t="s">
        <v>57702</v>
      </c>
    </row>
    <row r="61120" spans="1:2">
      <c r="A61120" s="1">
        <v>6080100029754</v>
      </c>
      <c r="B61120" t="s">
        <v>57703</v>
      </c>
    </row>
    <row r="61121" spans="1:2">
      <c r="A61121" s="1">
        <v>6080100029761</v>
      </c>
      <c r="B61121" t="s">
        <v>57704</v>
      </c>
    </row>
    <row r="61122" spans="1:2">
      <c r="A61122" s="1">
        <v>6080100029778</v>
      </c>
      <c r="B61122" t="s">
        <v>57705</v>
      </c>
    </row>
    <row r="61123" spans="1:2">
      <c r="A61123" s="1">
        <v>6080100029785</v>
      </c>
      <c r="B61123" t="s">
        <v>57706</v>
      </c>
    </row>
    <row r="61124" spans="1:2">
      <c r="A61124" s="1">
        <v>6080100029792</v>
      </c>
      <c r="B61124" t="s">
        <v>57707</v>
      </c>
    </row>
    <row r="61125" spans="1:2">
      <c r="A61125" s="1">
        <v>6080100029808</v>
      </c>
      <c r="B61125" t="s">
        <v>57708</v>
      </c>
    </row>
    <row r="61126" spans="1:2">
      <c r="A61126" s="1">
        <v>6080100029815</v>
      </c>
      <c r="B61126" t="s">
        <v>57709</v>
      </c>
    </row>
    <row r="61127" spans="1:2">
      <c r="A61127" s="1">
        <v>6080100029822</v>
      </c>
      <c r="B61127" t="s">
        <v>57710</v>
      </c>
    </row>
    <row r="61128" spans="1:2">
      <c r="A61128" s="1">
        <v>6080100029839</v>
      </c>
      <c r="B61128" t="s">
        <v>57711</v>
      </c>
    </row>
    <row r="61129" spans="1:2">
      <c r="A61129" s="1">
        <v>6080100029846</v>
      </c>
      <c r="B61129" t="s">
        <v>57712</v>
      </c>
    </row>
    <row r="61130" spans="1:2">
      <c r="A61130" s="1">
        <v>6080100029853</v>
      </c>
      <c r="B61130" t="s">
        <v>57713</v>
      </c>
    </row>
    <row r="61131" spans="1:2">
      <c r="A61131" s="1">
        <v>6080100029860</v>
      </c>
      <c r="B61131" t="s">
        <v>57714</v>
      </c>
    </row>
    <row r="61132" spans="1:2">
      <c r="A61132" s="1">
        <v>6080100029877</v>
      </c>
      <c r="B61132" t="s">
        <v>57715</v>
      </c>
    </row>
    <row r="61133" spans="1:2">
      <c r="A61133" s="1">
        <v>6080100029884</v>
      </c>
      <c r="B61133" t="s">
        <v>57716</v>
      </c>
    </row>
    <row r="61134" spans="1:2">
      <c r="A61134" s="1">
        <v>6080100029891</v>
      </c>
      <c r="B61134" t="s">
        <v>57717</v>
      </c>
    </row>
    <row r="61135" spans="1:2">
      <c r="A61135" s="1">
        <v>6080100029907</v>
      </c>
      <c r="B61135" t="s">
        <v>57718</v>
      </c>
    </row>
    <row r="61136" spans="1:2">
      <c r="A61136" s="1">
        <v>6080100029914</v>
      </c>
      <c r="B61136" t="s">
        <v>57719</v>
      </c>
    </row>
    <row r="61137" spans="1:2">
      <c r="A61137" s="1">
        <v>6080100029921</v>
      </c>
      <c r="B61137" t="s">
        <v>57720</v>
      </c>
    </row>
    <row r="61138" spans="1:2">
      <c r="A61138" s="1">
        <v>6080100029938</v>
      </c>
      <c r="B61138" t="s">
        <v>57721</v>
      </c>
    </row>
    <row r="61139" spans="1:2">
      <c r="A61139" s="1">
        <v>6080100029945</v>
      </c>
      <c r="B61139" t="s">
        <v>57722</v>
      </c>
    </row>
    <row r="61140" spans="1:2">
      <c r="A61140" s="1">
        <v>6080100029952</v>
      </c>
      <c r="B61140" t="s">
        <v>57723</v>
      </c>
    </row>
    <row r="61141" spans="1:2">
      <c r="A61141" s="1">
        <v>6080100029969</v>
      </c>
      <c r="B61141" t="s">
        <v>57724</v>
      </c>
    </row>
    <row r="61142" spans="1:2">
      <c r="A61142" s="1">
        <v>6080100029976</v>
      </c>
      <c r="B61142" t="s">
        <v>57725</v>
      </c>
    </row>
    <row r="61143" spans="1:2">
      <c r="A61143" s="1">
        <v>6080100029983</v>
      </c>
      <c r="B61143" t="s">
        <v>57726</v>
      </c>
    </row>
    <row r="61144" spans="1:2">
      <c r="A61144" s="1">
        <v>6080100029990</v>
      </c>
      <c r="B61144" t="s">
        <v>57727</v>
      </c>
    </row>
    <row r="61145" spans="1:2">
      <c r="A61145" s="1">
        <v>6080100030002</v>
      </c>
      <c r="B61145" t="s">
        <v>57728</v>
      </c>
    </row>
    <row r="61146" spans="1:2">
      <c r="A61146" s="1">
        <v>6080100030019</v>
      </c>
      <c r="B61146" t="s">
        <v>57729</v>
      </c>
    </row>
    <row r="61147" spans="1:2">
      <c r="A61147" s="1">
        <v>6080100030026</v>
      </c>
      <c r="B61147" t="s">
        <v>57730</v>
      </c>
    </row>
    <row r="61148" spans="1:2">
      <c r="A61148" s="1">
        <v>6080100030033</v>
      </c>
      <c r="B61148" t="s">
        <v>57731</v>
      </c>
    </row>
    <row r="61149" spans="1:2">
      <c r="A61149" s="1">
        <v>6080100030040</v>
      </c>
      <c r="B61149" t="s">
        <v>57732</v>
      </c>
    </row>
    <row r="61150" spans="1:2">
      <c r="A61150" s="1">
        <v>6080100030057</v>
      </c>
      <c r="B61150" t="s">
        <v>57733</v>
      </c>
    </row>
    <row r="61151" spans="1:2">
      <c r="A61151" s="1">
        <v>6080100030064</v>
      </c>
      <c r="B61151" t="s">
        <v>57734</v>
      </c>
    </row>
    <row r="61152" spans="1:2">
      <c r="A61152" s="1">
        <v>6080100030071</v>
      </c>
      <c r="B61152" t="s">
        <v>57735</v>
      </c>
    </row>
    <row r="61153" spans="1:2">
      <c r="A61153" s="1">
        <v>6080100030088</v>
      </c>
      <c r="B61153" t="s">
        <v>57736</v>
      </c>
    </row>
    <row r="61154" spans="1:2">
      <c r="A61154" s="1">
        <v>6080100030095</v>
      </c>
      <c r="B61154" t="s">
        <v>57737</v>
      </c>
    </row>
    <row r="61155" spans="1:2">
      <c r="A61155" s="1">
        <v>6080100030101</v>
      </c>
      <c r="B61155" t="s">
        <v>57738</v>
      </c>
    </row>
    <row r="61156" spans="1:2">
      <c r="A61156" s="1">
        <v>6080100030118</v>
      </c>
      <c r="B61156" t="s">
        <v>57739</v>
      </c>
    </row>
    <row r="61157" spans="1:2">
      <c r="A61157" s="1">
        <v>6080100030125</v>
      </c>
      <c r="B61157" t="s">
        <v>57740</v>
      </c>
    </row>
    <row r="61158" spans="1:2">
      <c r="A61158" s="1">
        <v>6080100030132</v>
      </c>
      <c r="B61158" t="s">
        <v>57741</v>
      </c>
    </row>
    <row r="61159" spans="1:2">
      <c r="A61159" s="1">
        <v>6080100030149</v>
      </c>
      <c r="B61159" t="s">
        <v>57742</v>
      </c>
    </row>
    <row r="61160" spans="1:2">
      <c r="A61160" s="1">
        <v>6080100030156</v>
      </c>
      <c r="B61160" t="s">
        <v>57743</v>
      </c>
    </row>
    <row r="61161" spans="1:2">
      <c r="A61161" s="1">
        <v>6080100030163</v>
      </c>
      <c r="B61161" t="s">
        <v>57744</v>
      </c>
    </row>
    <row r="61162" spans="1:2">
      <c r="A61162" s="1">
        <v>6080100030170</v>
      </c>
      <c r="B61162" t="s">
        <v>57745</v>
      </c>
    </row>
    <row r="61163" spans="1:2">
      <c r="A61163" s="1">
        <v>6080100030187</v>
      </c>
      <c r="B61163" t="s">
        <v>57746</v>
      </c>
    </row>
    <row r="61164" spans="1:2">
      <c r="A61164" s="1">
        <v>6080100030194</v>
      </c>
      <c r="B61164" t="s">
        <v>57747</v>
      </c>
    </row>
    <row r="61165" spans="1:2">
      <c r="A61165" s="1">
        <v>6080100030200</v>
      </c>
      <c r="B61165" t="s">
        <v>57748</v>
      </c>
    </row>
    <row r="61166" spans="1:2">
      <c r="A61166" s="1">
        <v>6080100030217</v>
      </c>
      <c r="B61166" t="s">
        <v>57749</v>
      </c>
    </row>
    <row r="61167" spans="1:2">
      <c r="A61167" s="1">
        <v>6080100030224</v>
      </c>
      <c r="B61167" t="s">
        <v>57750</v>
      </c>
    </row>
    <row r="61168" spans="1:2">
      <c r="A61168" s="1">
        <v>6080100030231</v>
      </c>
      <c r="B61168" t="s">
        <v>57751</v>
      </c>
    </row>
    <row r="61169" spans="1:2">
      <c r="A61169" s="1">
        <v>6080100030248</v>
      </c>
      <c r="B61169" t="s">
        <v>57752</v>
      </c>
    </row>
    <row r="61170" spans="1:2">
      <c r="A61170" s="1">
        <v>6080100030255</v>
      </c>
      <c r="B61170" t="s">
        <v>57753</v>
      </c>
    </row>
    <row r="61171" spans="1:2">
      <c r="A61171" s="1">
        <v>6080100030262</v>
      </c>
      <c r="B61171" t="s">
        <v>57754</v>
      </c>
    </row>
    <row r="61172" spans="1:2">
      <c r="A61172" s="1">
        <v>6080100030279</v>
      </c>
      <c r="B61172" t="s">
        <v>57755</v>
      </c>
    </row>
    <row r="61173" spans="1:2">
      <c r="A61173" s="1">
        <v>6080100030286</v>
      </c>
      <c r="B61173" t="s">
        <v>57756</v>
      </c>
    </row>
    <row r="61174" spans="1:2">
      <c r="A61174" s="1">
        <v>6080100030293</v>
      </c>
      <c r="B61174" t="s">
        <v>57757</v>
      </c>
    </row>
    <row r="61175" spans="1:2">
      <c r="A61175" s="1">
        <v>6080100030309</v>
      </c>
      <c r="B61175" t="s">
        <v>57758</v>
      </c>
    </row>
    <row r="61176" spans="1:2">
      <c r="A61176" s="1">
        <v>6080100030316</v>
      </c>
      <c r="B61176" t="s">
        <v>57759</v>
      </c>
    </row>
    <row r="61177" spans="1:2">
      <c r="A61177" s="1">
        <v>6080100030323</v>
      </c>
      <c r="B61177" t="s">
        <v>57760</v>
      </c>
    </row>
    <row r="61178" spans="1:2">
      <c r="A61178" s="1">
        <v>6080100030330</v>
      </c>
      <c r="B61178" t="s">
        <v>57761</v>
      </c>
    </row>
    <row r="61179" spans="1:2">
      <c r="A61179" s="1">
        <v>6080100030347</v>
      </c>
      <c r="B61179" t="s">
        <v>57762</v>
      </c>
    </row>
    <row r="61180" spans="1:2">
      <c r="A61180" s="1">
        <v>6080100030354</v>
      </c>
      <c r="B61180" t="s">
        <v>57763</v>
      </c>
    </row>
    <row r="61181" spans="1:2">
      <c r="A61181" s="1">
        <v>6080100030361</v>
      </c>
      <c r="B61181" t="s">
        <v>57764</v>
      </c>
    </row>
    <row r="61182" spans="1:2">
      <c r="A61182" s="1">
        <v>6080100030378</v>
      </c>
      <c r="B61182" t="s">
        <v>57765</v>
      </c>
    </row>
    <row r="61183" spans="1:2">
      <c r="A61183" s="1">
        <v>6080100030385</v>
      </c>
      <c r="B61183" t="s">
        <v>57766</v>
      </c>
    </row>
    <row r="61184" spans="1:2">
      <c r="A61184" s="1">
        <v>6080100030392</v>
      </c>
      <c r="B61184" t="s">
        <v>57767</v>
      </c>
    </row>
    <row r="61185" spans="1:2">
      <c r="A61185" s="1">
        <v>6080100030408</v>
      </c>
      <c r="B61185" t="s">
        <v>57768</v>
      </c>
    </row>
    <row r="61186" spans="1:2">
      <c r="A61186" s="1">
        <v>6080100030415</v>
      </c>
      <c r="B61186" t="s">
        <v>57769</v>
      </c>
    </row>
    <row r="61187" spans="1:2">
      <c r="A61187" s="1">
        <v>6080100030422</v>
      </c>
      <c r="B61187" t="s">
        <v>57770</v>
      </c>
    </row>
    <row r="61188" spans="1:2">
      <c r="A61188" s="1">
        <v>6080100030439</v>
      </c>
      <c r="B61188" t="s">
        <v>57771</v>
      </c>
    </row>
    <row r="61189" spans="1:2">
      <c r="A61189" s="1">
        <v>6080100030446</v>
      </c>
      <c r="B61189" t="s">
        <v>57772</v>
      </c>
    </row>
    <row r="61190" spans="1:2">
      <c r="A61190" s="1">
        <v>6080100030453</v>
      </c>
      <c r="B61190" t="s">
        <v>57773</v>
      </c>
    </row>
    <row r="61191" spans="1:2">
      <c r="A61191" s="1">
        <v>6080100030460</v>
      </c>
      <c r="B61191" t="s">
        <v>57774</v>
      </c>
    </row>
    <row r="61192" spans="1:2">
      <c r="A61192" s="1">
        <v>6080100030477</v>
      </c>
      <c r="B61192" t="s">
        <v>57775</v>
      </c>
    </row>
    <row r="61193" spans="1:2">
      <c r="A61193" s="1">
        <v>6080100030484</v>
      </c>
      <c r="B61193" t="s">
        <v>57776</v>
      </c>
    </row>
    <row r="61194" spans="1:2">
      <c r="A61194" s="1">
        <v>6080100030491</v>
      </c>
      <c r="B61194" t="s">
        <v>57777</v>
      </c>
    </row>
    <row r="61195" spans="1:2">
      <c r="A61195" s="1">
        <v>6080100030507</v>
      </c>
      <c r="B61195" t="s">
        <v>57778</v>
      </c>
    </row>
    <row r="61196" spans="1:2">
      <c r="A61196" s="1">
        <v>6080100030514</v>
      </c>
      <c r="B61196" t="s">
        <v>57779</v>
      </c>
    </row>
    <row r="61197" spans="1:2">
      <c r="A61197" s="1">
        <v>6080100030521</v>
      </c>
      <c r="B61197" t="s">
        <v>57780</v>
      </c>
    </row>
    <row r="61198" spans="1:2">
      <c r="A61198" s="1">
        <v>6080100030538</v>
      </c>
      <c r="B61198" t="s">
        <v>57781</v>
      </c>
    </row>
    <row r="61199" spans="1:2">
      <c r="A61199" s="1">
        <v>6080100030545</v>
      </c>
      <c r="B61199" t="s">
        <v>57782</v>
      </c>
    </row>
    <row r="61200" spans="1:2">
      <c r="A61200" s="1">
        <v>6080100030552</v>
      </c>
      <c r="B61200" t="s">
        <v>57783</v>
      </c>
    </row>
    <row r="61201" spans="1:2">
      <c r="A61201" s="1">
        <v>6080100030569</v>
      </c>
      <c r="B61201" t="s">
        <v>57784</v>
      </c>
    </row>
    <row r="61202" spans="1:2">
      <c r="A61202" s="1">
        <v>6080100030576</v>
      </c>
      <c r="B61202" t="s">
        <v>57785</v>
      </c>
    </row>
    <row r="61203" spans="1:2">
      <c r="A61203" s="1">
        <v>6080100030583</v>
      </c>
      <c r="B61203" t="s">
        <v>57786</v>
      </c>
    </row>
    <row r="61204" spans="1:2">
      <c r="A61204" s="1">
        <v>6080100030590</v>
      </c>
      <c r="B61204" t="s">
        <v>57787</v>
      </c>
    </row>
    <row r="61205" spans="1:2">
      <c r="A61205" s="1">
        <v>6080100030606</v>
      </c>
      <c r="B61205" t="s">
        <v>57788</v>
      </c>
    </row>
    <row r="61206" spans="1:2">
      <c r="A61206" s="1">
        <v>6080100030613</v>
      </c>
      <c r="B61206" t="s">
        <v>57789</v>
      </c>
    </row>
    <row r="61207" spans="1:2">
      <c r="A61207" s="1">
        <v>6080100030620</v>
      </c>
      <c r="B61207" t="s">
        <v>57790</v>
      </c>
    </row>
    <row r="61208" spans="1:2">
      <c r="A61208" s="1">
        <v>6080100030637</v>
      </c>
      <c r="B61208" t="s">
        <v>57791</v>
      </c>
    </row>
    <row r="61209" spans="1:2">
      <c r="A61209" s="1">
        <v>6080100030644</v>
      </c>
      <c r="B61209" t="s">
        <v>57792</v>
      </c>
    </row>
    <row r="61210" spans="1:2">
      <c r="A61210" s="1">
        <v>6080100030651</v>
      </c>
      <c r="B61210" t="s">
        <v>57793</v>
      </c>
    </row>
    <row r="61211" spans="1:2">
      <c r="A61211" s="1">
        <v>6080100030668</v>
      </c>
      <c r="B61211" t="s">
        <v>57794</v>
      </c>
    </row>
    <row r="61212" spans="1:2">
      <c r="A61212" s="1">
        <v>6080100030675</v>
      </c>
      <c r="B61212" t="s">
        <v>57795</v>
      </c>
    </row>
    <row r="61213" spans="1:2">
      <c r="A61213" s="1">
        <v>6080100030682</v>
      </c>
      <c r="B61213" t="s">
        <v>57796</v>
      </c>
    </row>
    <row r="61214" spans="1:2">
      <c r="A61214" s="1">
        <v>6080100030699</v>
      </c>
      <c r="B61214" t="s">
        <v>57797</v>
      </c>
    </row>
    <row r="61215" spans="1:2">
      <c r="A61215" s="1">
        <v>6080100030705</v>
      </c>
      <c r="B61215" t="s">
        <v>57798</v>
      </c>
    </row>
    <row r="61216" spans="1:2">
      <c r="A61216" s="1">
        <v>6080100030712</v>
      </c>
      <c r="B61216" t="s">
        <v>57799</v>
      </c>
    </row>
    <row r="61217" spans="1:2">
      <c r="A61217" s="1">
        <v>6080100030729</v>
      </c>
      <c r="B61217" t="s">
        <v>57800</v>
      </c>
    </row>
    <row r="61218" spans="1:2">
      <c r="A61218" s="1">
        <v>6080100030736</v>
      </c>
      <c r="B61218" t="s">
        <v>57801</v>
      </c>
    </row>
    <row r="61219" spans="1:2">
      <c r="A61219" s="1">
        <v>6080100030743</v>
      </c>
      <c r="B61219" t="s">
        <v>57802</v>
      </c>
    </row>
    <row r="61220" spans="1:2">
      <c r="A61220" s="1">
        <v>6080100030750</v>
      </c>
      <c r="B61220" t="s">
        <v>57803</v>
      </c>
    </row>
    <row r="61221" spans="1:2">
      <c r="A61221" s="1">
        <v>6080100030767</v>
      </c>
      <c r="B61221" t="s">
        <v>57804</v>
      </c>
    </row>
    <row r="61222" spans="1:2">
      <c r="A61222" s="1">
        <v>6080100030774</v>
      </c>
      <c r="B61222" t="s">
        <v>57805</v>
      </c>
    </row>
    <row r="61223" spans="1:2">
      <c r="A61223" s="1">
        <v>6080100030781</v>
      </c>
      <c r="B61223" t="s">
        <v>57806</v>
      </c>
    </row>
    <row r="61224" spans="1:2">
      <c r="A61224" s="1">
        <v>6080100030798</v>
      </c>
      <c r="B61224" t="s">
        <v>57807</v>
      </c>
    </row>
    <row r="61225" spans="1:2">
      <c r="A61225" s="1">
        <v>6080100030804</v>
      </c>
      <c r="B61225" t="s">
        <v>57808</v>
      </c>
    </row>
    <row r="61226" spans="1:2">
      <c r="A61226" s="1">
        <v>6080100030811</v>
      </c>
      <c r="B61226" t="s">
        <v>57809</v>
      </c>
    </row>
    <row r="61227" spans="1:2">
      <c r="A61227" s="1">
        <v>6080100030828</v>
      </c>
      <c r="B61227" t="s">
        <v>57810</v>
      </c>
    </row>
    <row r="61228" spans="1:2">
      <c r="A61228" s="1">
        <v>6080100030835</v>
      </c>
      <c r="B61228" t="s">
        <v>57811</v>
      </c>
    </row>
    <row r="61229" spans="1:2">
      <c r="A61229" s="1">
        <v>6080100030842</v>
      </c>
      <c r="B61229" t="s">
        <v>57812</v>
      </c>
    </row>
    <row r="61230" spans="1:2">
      <c r="A61230" s="1">
        <v>6080100030859</v>
      </c>
      <c r="B61230" t="s">
        <v>57813</v>
      </c>
    </row>
    <row r="61231" spans="1:2">
      <c r="A61231" s="1">
        <v>6080100030866</v>
      </c>
      <c r="B61231" t="s">
        <v>57814</v>
      </c>
    </row>
    <row r="61232" spans="1:2">
      <c r="A61232" s="1">
        <v>6080100030873</v>
      </c>
      <c r="B61232" t="s">
        <v>57815</v>
      </c>
    </row>
    <row r="61233" spans="1:2">
      <c r="A61233" s="1">
        <v>6080100030880</v>
      </c>
      <c r="B61233" t="s">
        <v>57816</v>
      </c>
    </row>
    <row r="61234" spans="1:2">
      <c r="A61234" s="1">
        <v>6080100030897</v>
      </c>
      <c r="B61234" t="s">
        <v>57817</v>
      </c>
    </row>
    <row r="61235" spans="1:2">
      <c r="A61235" s="1">
        <v>6080100030903</v>
      </c>
      <c r="B61235" t="s">
        <v>57818</v>
      </c>
    </row>
    <row r="61236" spans="1:2">
      <c r="A61236" s="1">
        <v>6080100030910</v>
      </c>
      <c r="B61236" t="s">
        <v>57819</v>
      </c>
    </row>
    <row r="61237" spans="1:2">
      <c r="A61237" s="1">
        <v>6080100030927</v>
      </c>
      <c r="B61237" t="s">
        <v>57820</v>
      </c>
    </row>
    <row r="61238" spans="1:2">
      <c r="A61238" s="1">
        <v>6080100030934</v>
      </c>
      <c r="B61238" t="s">
        <v>57821</v>
      </c>
    </row>
    <row r="61239" spans="1:2">
      <c r="A61239" s="1">
        <v>6080100030941</v>
      </c>
      <c r="B61239" t="s">
        <v>57822</v>
      </c>
    </row>
    <row r="61240" spans="1:2">
      <c r="A61240" s="1">
        <v>6080100030958</v>
      </c>
      <c r="B61240" t="s">
        <v>57823</v>
      </c>
    </row>
    <row r="61241" spans="1:2">
      <c r="A61241" s="1">
        <v>6080100030965</v>
      </c>
      <c r="B61241" t="s">
        <v>57824</v>
      </c>
    </row>
    <row r="61242" spans="1:2">
      <c r="A61242" s="1">
        <v>6080100030972</v>
      </c>
      <c r="B61242" t="s">
        <v>57825</v>
      </c>
    </row>
    <row r="61243" spans="1:2">
      <c r="A61243" s="1">
        <v>6080100030989</v>
      </c>
      <c r="B61243" t="s">
        <v>57826</v>
      </c>
    </row>
    <row r="61244" spans="1:2">
      <c r="A61244" s="1">
        <v>6080100030996</v>
      </c>
      <c r="B61244" t="s">
        <v>57827</v>
      </c>
    </row>
    <row r="61245" spans="1:2">
      <c r="A61245" s="1">
        <v>6080100031009</v>
      </c>
      <c r="B61245" t="s">
        <v>57828</v>
      </c>
    </row>
    <row r="61246" spans="1:2">
      <c r="A61246" s="1">
        <v>6080100031016</v>
      </c>
      <c r="B61246" t="s">
        <v>57829</v>
      </c>
    </row>
    <row r="61247" spans="1:2">
      <c r="A61247" s="1">
        <v>6080100031023</v>
      </c>
      <c r="B61247" t="s">
        <v>57830</v>
      </c>
    </row>
    <row r="61248" spans="1:2">
      <c r="A61248" s="1">
        <v>6080100031030</v>
      </c>
      <c r="B61248" t="s">
        <v>57831</v>
      </c>
    </row>
    <row r="61249" spans="1:2">
      <c r="A61249" s="1">
        <v>6080100031047</v>
      </c>
      <c r="B61249" t="s">
        <v>57832</v>
      </c>
    </row>
    <row r="61250" spans="1:2">
      <c r="A61250" s="1">
        <v>6080100031054</v>
      </c>
      <c r="B61250" t="s">
        <v>57833</v>
      </c>
    </row>
    <row r="61251" spans="1:2">
      <c r="A61251" s="1">
        <v>6080100031061</v>
      </c>
      <c r="B61251" t="s">
        <v>57834</v>
      </c>
    </row>
    <row r="61252" spans="1:2">
      <c r="A61252" s="1">
        <v>6080100031078</v>
      </c>
      <c r="B61252" t="s">
        <v>57835</v>
      </c>
    </row>
    <row r="61253" spans="1:2">
      <c r="A61253" s="1">
        <v>6080100031085</v>
      </c>
      <c r="B61253" t="s">
        <v>57836</v>
      </c>
    </row>
    <row r="61254" spans="1:2">
      <c r="A61254" s="1">
        <v>6080100031092</v>
      </c>
      <c r="B61254" t="s">
        <v>57837</v>
      </c>
    </row>
    <row r="61255" spans="1:2">
      <c r="A61255" s="1">
        <v>6080100031108</v>
      </c>
      <c r="B61255" t="s">
        <v>57838</v>
      </c>
    </row>
    <row r="61256" spans="1:2">
      <c r="A61256" s="1">
        <v>6080100031115</v>
      </c>
      <c r="B61256" t="s">
        <v>57839</v>
      </c>
    </row>
    <row r="61257" spans="1:2">
      <c r="A61257" s="1">
        <v>6080100031122</v>
      </c>
      <c r="B61257" t="s">
        <v>57840</v>
      </c>
    </row>
    <row r="61258" spans="1:2">
      <c r="A61258" s="1">
        <v>6080100031139</v>
      </c>
      <c r="B61258" t="s">
        <v>57841</v>
      </c>
    </row>
    <row r="61259" spans="1:2">
      <c r="A61259" s="1">
        <v>6080100031146</v>
      </c>
      <c r="B61259" t="s">
        <v>57842</v>
      </c>
    </row>
    <row r="61260" spans="1:2">
      <c r="A61260" s="1">
        <v>6080100031153</v>
      </c>
      <c r="B61260" t="s">
        <v>57843</v>
      </c>
    </row>
    <row r="61261" spans="1:2">
      <c r="A61261" s="1">
        <v>6080100031160</v>
      </c>
      <c r="B61261" t="s">
        <v>57844</v>
      </c>
    </row>
    <row r="61262" spans="1:2">
      <c r="A61262" s="1">
        <v>6080100031177</v>
      </c>
      <c r="B61262" t="s">
        <v>57845</v>
      </c>
    </row>
    <row r="61263" spans="1:2">
      <c r="A61263" s="1">
        <v>6080100031184</v>
      </c>
      <c r="B61263" t="s">
        <v>57846</v>
      </c>
    </row>
    <row r="61264" spans="1:2">
      <c r="A61264" s="1">
        <v>6080100031191</v>
      </c>
      <c r="B61264" t="s">
        <v>57847</v>
      </c>
    </row>
    <row r="61265" spans="1:2">
      <c r="A61265" s="1">
        <v>6080100031207</v>
      </c>
      <c r="B61265" t="s">
        <v>57848</v>
      </c>
    </row>
    <row r="61266" spans="1:2">
      <c r="A61266" s="1">
        <v>6080100031214</v>
      </c>
      <c r="B61266" t="s">
        <v>57849</v>
      </c>
    </row>
    <row r="61267" spans="1:2">
      <c r="A61267" s="1">
        <v>6080100031221</v>
      </c>
      <c r="B61267" t="s">
        <v>57850</v>
      </c>
    </row>
    <row r="61268" spans="1:2">
      <c r="A61268" s="1">
        <v>6080100031238</v>
      </c>
      <c r="B61268" t="s">
        <v>57851</v>
      </c>
    </row>
    <row r="61269" spans="1:2">
      <c r="A61269" s="1">
        <v>6080100031245</v>
      </c>
      <c r="B61269" t="s">
        <v>57852</v>
      </c>
    </row>
    <row r="61270" spans="1:2">
      <c r="A61270" s="1">
        <v>6080100031252</v>
      </c>
      <c r="B61270" t="s">
        <v>57853</v>
      </c>
    </row>
    <row r="61271" spans="1:2">
      <c r="A61271" s="1">
        <v>6080100031269</v>
      </c>
      <c r="B61271" t="s">
        <v>57854</v>
      </c>
    </row>
    <row r="61272" spans="1:2">
      <c r="A61272" s="1">
        <v>6080100031276</v>
      </c>
      <c r="B61272" t="s">
        <v>57855</v>
      </c>
    </row>
    <row r="61273" spans="1:2">
      <c r="A61273" s="1">
        <v>6080100031283</v>
      </c>
      <c r="B61273" t="s">
        <v>57856</v>
      </c>
    </row>
    <row r="61274" spans="1:2">
      <c r="A61274" s="1">
        <v>6080100031290</v>
      </c>
      <c r="B61274" t="s">
        <v>57857</v>
      </c>
    </row>
    <row r="61275" spans="1:2">
      <c r="A61275" s="1">
        <v>6080100031306</v>
      </c>
      <c r="B61275" t="s">
        <v>57858</v>
      </c>
    </row>
    <row r="61276" spans="1:2">
      <c r="A61276" s="1">
        <v>6080100031313</v>
      </c>
      <c r="B61276" t="s">
        <v>57859</v>
      </c>
    </row>
    <row r="61277" spans="1:2">
      <c r="A61277" s="1">
        <v>6080100031320</v>
      </c>
      <c r="B61277" t="s">
        <v>57860</v>
      </c>
    </row>
    <row r="61278" spans="1:2">
      <c r="A61278" s="1">
        <v>6080100031337</v>
      </c>
      <c r="B61278" t="s">
        <v>57861</v>
      </c>
    </row>
    <row r="61279" spans="1:2">
      <c r="A61279" s="1">
        <v>6080100031344</v>
      </c>
      <c r="B61279" t="s">
        <v>57862</v>
      </c>
    </row>
    <row r="61280" spans="1:2">
      <c r="A61280" s="1">
        <v>6080100031351</v>
      </c>
      <c r="B61280" t="s">
        <v>57863</v>
      </c>
    </row>
    <row r="61281" spans="1:2">
      <c r="A61281" s="1">
        <v>6080100031368</v>
      </c>
      <c r="B61281" t="s">
        <v>57864</v>
      </c>
    </row>
    <row r="61282" spans="1:2">
      <c r="A61282" s="1">
        <v>6080100031375</v>
      </c>
      <c r="B61282" t="s">
        <v>57865</v>
      </c>
    </row>
    <row r="61283" spans="1:2">
      <c r="A61283" s="1">
        <v>6080100031382</v>
      </c>
      <c r="B61283" t="s">
        <v>57866</v>
      </c>
    </row>
    <row r="61284" spans="1:2">
      <c r="A61284" s="1">
        <v>6080100031399</v>
      </c>
      <c r="B61284" t="s">
        <v>57867</v>
      </c>
    </row>
    <row r="61285" spans="1:2">
      <c r="A61285" s="1">
        <v>6080100031405</v>
      </c>
      <c r="B61285" t="s">
        <v>57868</v>
      </c>
    </row>
    <row r="61286" spans="1:2">
      <c r="A61286" s="1">
        <v>6080100031412</v>
      </c>
      <c r="B61286" t="s">
        <v>57869</v>
      </c>
    </row>
    <row r="61287" spans="1:2">
      <c r="A61287" s="1">
        <v>6080100031429</v>
      </c>
      <c r="B61287" t="s">
        <v>57870</v>
      </c>
    </row>
    <row r="61288" spans="1:2">
      <c r="A61288" s="1">
        <v>6080100031436</v>
      </c>
      <c r="B61288" t="s">
        <v>57871</v>
      </c>
    </row>
    <row r="61289" spans="1:2">
      <c r="A61289" s="1">
        <v>6080100031443</v>
      </c>
      <c r="B61289" t="s">
        <v>57872</v>
      </c>
    </row>
    <row r="61290" spans="1:2">
      <c r="A61290" s="1">
        <v>6080100031450</v>
      </c>
      <c r="B61290" t="s">
        <v>57873</v>
      </c>
    </row>
    <row r="61291" spans="1:2">
      <c r="A61291" s="1">
        <v>6080100031467</v>
      </c>
      <c r="B61291" t="s">
        <v>57874</v>
      </c>
    </row>
    <row r="61292" spans="1:2">
      <c r="A61292" s="1">
        <v>6080100031474</v>
      </c>
      <c r="B61292" t="s">
        <v>57875</v>
      </c>
    </row>
    <row r="61293" spans="1:2">
      <c r="A61293" s="1">
        <v>6080100031481</v>
      </c>
      <c r="B61293" t="s">
        <v>57876</v>
      </c>
    </row>
    <row r="61294" spans="1:2">
      <c r="A61294" s="1">
        <v>6080100031498</v>
      </c>
      <c r="B61294" t="s">
        <v>57877</v>
      </c>
    </row>
    <row r="61295" spans="1:2">
      <c r="A61295" s="1">
        <v>6080100031504</v>
      </c>
      <c r="B61295" t="s">
        <v>57878</v>
      </c>
    </row>
    <row r="61296" spans="1:2">
      <c r="A61296" s="1">
        <v>6080100031511</v>
      </c>
      <c r="B61296" t="s">
        <v>57879</v>
      </c>
    </row>
    <row r="61297" spans="1:2">
      <c r="A61297" s="1">
        <v>6080100031528</v>
      </c>
      <c r="B61297" t="s">
        <v>57880</v>
      </c>
    </row>
    <row r="61298" spans="1:2">
      <c r="A61298" s="1">
        <v>6080100031535</v>
      </c>
      <c r="B61298" t="s">
        <v>57881</v>
      </c>
    </row>
    <row r="61299" spans="1:2">
      <c r="A61299" s="1">
        <v>6080100031542</v>
      </c>
      <c r="B61299" t="s">
        <v>57882</v>
      </c>
    </row>
    <row r="61300" spans="1:2">
      <c r="A61300" s="1">
        <v>6080100031559</v>
      </c>
      <c r="B61300" t="s">
        <v>57883</v>
      </c>
    </row>
    <row r="61301" spans="1:2">
      <c r="A61301" s="1">
        <v>6080100031566</v>
      </c>
      <c r="B61301" t="s">
        <v>57884</v>
      </c>
    </row>
    <row r="61302" spans="1:2">
      <c r="A61302" s="1">
        <v>6080100031573</v>
      </c>
      <c r="B61302" t="s">
        <v>57885</v>
      </c>
    </row>
    <row r="61303" spans="1:2">
      <c r="A61303" s="1">
        <v>6080100031580</v>
      </c>
      <c r="B61303" t="s">
        <v>57886</v>
      </c>
    </row>
    <row r="61304" spans="1:2">
      <c r="A61304" s="1">
        <v>6080100031597</v>
      </c>
      <c r="B61304" t="s">
        <v>57887</v>
      </c>
    </row>
    <row r="61305" spans="1:2">
      <c r="A61305" s="1">
        <v>6080100031603</v>
      </c>
      <c r="B61305" t="s">
        <v>57888</v>
      </c>
    </row>
    <row r="61306" spans="1:2">
      <c r="A61306" s="1">
        <v>6080100031610</v>
      </c>
      <c r="B61306" t="s">
        <v>57889</v>
      </c>
    </row>
    <row r="61307" spans="1:2">
      <c r="A61307" s="1">
        <v>6080100031627</v>
      </c>
      <c r="B61307" t="s">
        <v>57890</v>
      </c>
    </row>
    <row r="61308" spans="1:2">
      <c r="A61308" s="1">
        <v>6080100031634</v>
      </c>
      <c r="B61308" t="s">
        <v>57891</v>
      </c>
    </row>
    <row r="61309" spans="1:2">
      <c r="A61309" s="1">
        <v>6080100031641</v>
      </c>
      <c r="B61309" t="s">
        <v>57892</v>
      </c>
    </row>
    <row r="61310" spans="1:2">
      <c r="A61310" s="1">
        <v>6080100031658</v>
      </c>
      <c r="B61310" t="s">
        <v>57893</v>
      </c>
    </row>
    <row r="61311" spans="1:2">
      <c r="A61311" s="1">
        <v>6080100031665</v>
      </c>
      <c r="B61311" t="s">
        <v>57894</v>
      </c>
    </row>
    <row r="61312" spans="1:2">
      <c r="A61312" s="1">
        <v>6080100031672</v>
      </c>
      <c r="B61312" t="s">
        <v>57895</v>
      </c>
    </row>
    <row r="61313" spans="1:2">
      <c r="A61313" s="1">
        <v>6080100031689</v>
      </c>
      <c r="B61313" t="s">
        <v>57896</v>
      </c>
    </row>
    <row r="61314" spans="1:2">
      <c r="A61314" s="1">
        <v>6080100031696</v>
      </c>
      <c r="B61314" t="s">
        <v>57897</v>
      </c>
    </row>
    <row r="61315" spans="1:2">
      <c r="A61315" s="1">
        <v>6080100031702</v>
      </c>
      <c r="B61315" t="s">
        <v>57898</v>
      </c>
    </row>
    <row r="61316" spans="1:2">
      <c r="A61316" s="1">
        <v>6080100031719</v>
      </c>
      <c r="B61316" t="s">
        <v>57899</v>
      </c>
    </row>
    <row r="61317" spans="1:2">
      <c r="A61317" s="1">
        <v>6080100031726</v>
      </c>
      <c r="B61317" t="s">
        <v>57900</v>
      </c>
    </row>
    <row r="61318" spans="1:2">
      <c r="A61318" s="1">
        <v>6080100031733</v>
      </c>
      <c r="B61318" t="s">
        <v>57901</v>
      </c>
    </row>
    <row r="61319" spans="1:2">
      <c r="A61319" s="1">
        <v>6080100031740</v>
      </c>
      <c r="B61319" t="s">
        <v>57902</v>
      </c>
    </row>
    <row r="61320" spans="1:2">
      <c r="A61320" s="1">
        <v>6080100031757</v>
      </c>
      <c r="B61320" t="s">
        <v>57903</v>
      </c>
    </row>
    <row r="61321" spans="1:2">
      <c r="A61321" s="1">
        <v>6080100031764</v>
      </c>
      <c r="B61321" t="s">
        <v>57904</v>
      </c>
    </row>
    <row r="61322" spans="1:2">
      <c r="A61322" s="1">
        <v>6080100031771</v>
      </c>
      <c r="B61322" t="s">
        <v>57905</v>
      </c>
    </row>
    <row r="61323" spans="1:2">
      <c r="A61323" s="1">
        <v>6080100031788</v>
      </c>
      <c r="B61323" t="s">
        <v>57906</v>
      </c>
    </row>
    <row r="61324" spans="1:2">
      <c r="A61324" s="1">
        <v>6080100031795</v>
      </c>
      <c r="B61324" t="s">
        <v>57907</v>
      </c>
    </row>
    <row r="61325" spans="1:2">
      <c r="A61325" s="1">
        <v>6080100031801</v>
      </c>
      <c r="B61325" t="s">
        <v>57908</v>
      </c>
    </row>
    <row r="61326" spans="1:2">
      <c r="A61326" s="1">
        <v>6080100031818</v>
      </c>
      <c r="B61326" t="s">
        <v>57909</v>
      </c>
    </row>
    <row r="61327" spans="1:2">
      <c r="A61327" s="1">
        <v>6080100031825</v>
      </c>
      <c r="B61327" t="s">
        <v>57910</v>
      </c>
    </row>
    <row r="61328" spans="1:2">
      <c r="A61328" s="1">
        <v>6080100031832</v>
      </c>
      <c r="B61328" t="s">
        <v>57911</v>
      </c>
    </row>
    <row r="61329" spans="1:2">
      <c r="A61329" s="1">
        <v>6080100031849</v>
      </c>
      <c r="B61329" t="s">
        <v>57912</v>
      </c>
    </row>
    <row r="61330" spans="1:2">
      <c r="A61330" s="1">
        <v>6080100031856</v>
      </c>
      <c r="B61330" t="s">
        <v>57913</v>
      </c>
    </row>
    <row r="61331" spans="1:2">
      <c r="A61331" s="1">
        <v>6080100031863</v>
      </c>
      <c r="B61331" t="s">
        <v>57914</v>
      </c>
    </row>
    <row r="61332" spans="1:2">
      <c r="A61332" s="1">
        <v>6080100031870</v>
      </c>
      <c r="B61332" t="s">
        <v>57915</v>
      </c>
    </row>
    <row r="61333" spans="1:2">
      <c r="A61333" s="1">
        <v>6080100031887</v>
      </c>
      <c r="B61333" t="s">
        <v>57916</v>
      </c>
    </row>
    <row r="61334" spans="1:2">
      <c r="A61334" s="1">
        <v>6080100031894</v>
      </c>
      <c r="B61334" t="s">
        <v>57917</v>
      </c>
    </row>
    <row r="61335" spans="1:2">
      <c r="A61335" s="1">
        <v>6080100031900</v>
      </c>
      <c r="B61335" t="s">
        <v>57918</v>
      </c>
    </row>
    <row r="61336" spans="1:2">
      <c r="A61336" s="1">
        <v>6080100031917</v>
      </c>
      <c r="B61336" t="s">
        <v>57919</v>
      </c>
    </row>
    <row r="61337" spans="1:2">
      <c r="A61337" s="1">
        <v>6080100031924</v>
      </c>
      <c r="B61337" t="s">
        <v>57920</v>
      </c>
    </row>
    <row r="61338" spans="1:2">
      <c r="A61338" s="1">
        <v>6080100031931</v>
      </c>
      <c r="B61338" t="s">
        <v>57921</v>
      </c>
    </row>
    <row r="61339" spans="1:2">
      <c r="A61339" s="1">
        <v>6080100031948</v>
      </c>
      <c r="B61339" t="s">
        <v>57922</v>
      </c>
    </row>
    <row r="61340" spans="1:2">
      <c r="A61340" s="1">
        <v>6080100031955</v>
      </c>
      <c r="B61340" t="s">
        <v>57923</v>
      </c>
    </row>
    <row r="61341" spans="1:2">
      <c r="A61341" s="1">
        <v>6080100031962</v>
      </c>
      <c r="B61341" t="s">
        <v>57924</v>
      </c>
    </row>
    <row r="61342" spans="1:2">
      <c r="A61342" s="1">
        <v>6080100031979</v>
      </c>
      <c r="B61342" t="s">
        <v>57925</v>
      </c>
    </row>
    <row r="61343" spans="1:2">
      <c r="A61343" s="1">
        <v>6080100031986</v>
      </c>
      <c r="B61343" t="s">
        <v>57926</v>
      </c>
    </row>
    <row r="61344" spans="1:2">
      <c r="A61344" s="1">
        <v>6080100031993</v>
      </c>
      <c r="B61344" t="s">
        <v>57927</v>
      </c>
    </row>
    <row r="61345" spans="1:2">
      <c r="A61345" s="1">
        <v>6080100032006</v>
      </c>
      <c r="B61345" t="s">
        <v>57928</v>
      </c>
    </row>
    <row r="61346" spans="1:2">
      <c r="A61346" s="1">
        <v>6080100032013</v>
      </c>
      <c r="B61346" t="s">
        <v>57929</v>
      </c>
    </row>
    <row r="61347" spans="1:2">
      <c r="A61347" s="1">
        <v>6080100032020</v>
      </c>
      <c r="B61347" t="s">
        <v>57930</v>
      </c>
    </row>
    <row r="61348" spans="1:2">
      <c r="A61348" s="1">
        <v>6080100032037</v>
      </c>
      <c r="B61348" t="s">
        <v>57931</v>
      </c>
    </row>
    <row r="61349" spans="1:2">
      <c r="A61349" s="1">
        <v>6080100032044</v>
      </c>
      <c r="B61349" t="s">
        <v>57932</v>
      </c>
    </row>
    <row r="61350" spans="1:2">
      <c r="A61350" s="1">
        <v>6080100032051</v>
      </c>
      <c r="B61350" t="s">
        <v>57933</v>
      </c>
    </row>
    <row r="61351" spans="1:2">
      <c r="A61351" s="1">
        <v>6080100032068</v>
      </c>
      <c r="B61351" t="s">
        <v>57934</v>
      </c>
    </row>
    <row r="61352" spans="1:2">
      <c r="A61352" s="1">
        <v>6080100032075</v>
      </c>
      <c r="B61352" t="s">
        <v>57935</v>
      </c>
    </row>
    <row r="61353" spans="1:2">
      <c r="A61353" s="1">
        <v>6080100032082</v>
      </c>
      <c r="B61353" t="s">
        <v>57936</v>
      </c>
    </row>
    <row r="61354" spans="1:2">
      <c r="A61354" s="1">
        <v>6080100032099</v>
      </c>
      <c r="B61354" t="s">
        <v>57937</v>
      </c>
    </row>
    <row r="61355" spans="1:2">
      <c r="A61355" s="1">
        <v>6080100032105</v>
      </c>
      <c r="B61355" t="s">
        <v>57938</v>
      </c>
    </row>
    <row r="61356" spans="1:2">
      <c r="A61356" s="1">
        <v>6080100032112</v>
      </c>
      <c r="B61356" t="s">
        <v>57939</v>
      </c>
    </row>
    <row r="61357" spans="1:2">
      <c r="A61357" s="1">
        <v>6080100032129</v>
      </c>
      <c r="B61357" t="s">
        <v>57940</v>
      </c>
    </row>
    <row r="61358" spans="1:2">
      <c r="A61358" s="1">
        <v>6080100032136</v>
      </c>
      <c r="B61358" t="s">
        <v>57941</v>
      </c>
    </row>
    <row r="61359" spans="1:2">
      <c r="A61359" s="1">
        <v>6080100032143</v>
      </c>
      <c r="B61359" t="s">
        <v>57942</v>
      </c>
    </row>
    <row r="61360" spans="1:2">
      <c r="A61360" s="1">
        <v>6080100032495</v>
      </c>
      <c r="B61360" t="s">
        <v>57943</v>
      </c>
    </row>
    <row r="61361" spans="1:2">
      <c r="A61361" s="1">
        <v>6080100032501</v>
      </c>
      <c r="B61361" t="s">
        <v>57944</v>
      </c>
    </row>
    <row r="61362" spans="1:2">
      <c r="A61362" s="1">
        <v>6080100032518</v>
      </c>
      <c r="B61362" t="s">
        <v>57945</v>
      </c>
    </row>
    <row r="61363" spans="1:2">
      <c r="A61363" s="1">
        <v>6080100032525</v>
      </c>
      <c r="B61363" t="s">
        <v>57946</v>
      </c>
    </row>
    <row r="61364" spans="1:2">
      <c r="A61364" s="1">
        <v>6080100032532</v>
      </c>
      <c r="B61364" t="s">
        <v>57947</v>
      </c>
    </row>
    <row r="61365" spans="1:2">
      <c r="A61365" s="1">
        <v>6080100032549</v>
      </c>
      <c r="B61365" t="s">
        <v>57948</v>
      </c>
    </row>
    <row r="61366" spans="1:2">
      <c r="A61366" s="1">
        <v>6080100032556</v>
      </c>
      <c r="B61366" t="s">
        <v>57949</v>
      </c>
    </row>
    <row r="61367" spans="1:2">
      <c r="A61367" s="1">
        <v>6080100032563</v>
      </c>
      <c r="B61367" t="s">
        <v>57950</v>
      </c>
    </row>
    <row r="61368" spans="1:2">
      <c r="A61368" s="1">
        <v>6080100032570</v>
      </c>
      <c r="B61368" t="s">
        <v>57951</v>
      </c>
    </row>
    <row r="61369" spans="1:2">
      <c r="A61369" s="1">
        <v>6080100032587</v>
      </c>
      <c r="B61369" t="s">
        <v>57952</v>
      </c>
    </row>
    <row r="61370" spans="1:2">
      <c r="A61370" s="1">
        <v>6080100032594</v>
      </c>
      <c r="B61370" t="s">
        <v>57953</v>
      </c>
    </row>
    <row r="61371" spans="1:2">
      <c r="A61371" s="1">
        <v>6080100032600</v>
      </c>
      <c r="B61371" t="s">
        <v>57954</v>
      </c>
    </row>
    <row r="61372" spans="1:2">
      <c r="A61372" s="1">
        <v>6080100032617</v>
      </c>
      <c r="B61372" t="s">
        <v>57955</v>
      </c>
    </row>
    <row r="61373" spans="1:2">
      <c r="A61373" s="1">
        <v>6080100032624</v>
      </c>
      <c r="B61373" t="s">
        <v>57956</v>
      </c>
    </row>
    <row r="61374" spans="1:2">
      <c r="A61374" s="1">
        <v>6080100032631</v>
      </c>
      <c r="B61374" t="s">
        <v>57957</v>
      </c>
    </row>
    <row r="61375" spans="1:2">
      <c r="A61375" s="1">
        <v>6080100032648</v>
      </c>
      <c r="B61375" t="s">
        <v>57958</v>
      </c>
    </row>
    <row r="61376" spans="1:2">
      <c r="A61376" s="1">
        <v>6080100032655</v>
      </c>
      <c r="B61376" t="s">
        <v>57959</v>
      </c>
    </row>
    <row r="61377" spans="1:2">
      <c r="A61377" s="1">
        <v>6080100032662</v>
      </c>
      <c r="B61377" t="s">
        <v>57960</v>
      </c>
    </row>
    <row r="61378" spans="1:2">
      <c r="A61378" s="1">
        <v>6080100032679</v>
      </c>
      <c r="B61378" t="s">
        <v>57961</v>
      </c>
    </row>
    <row r="61379" spans="1:2">
      <c r="A61379" s="1">
        <v>6080100032686</v>
      </c>
      <c r="B61379" t="s">
        <v>57962</v>
      </c>
    </row>
    <row r="61380" spans="1:2">
      <c r="A61380" s="1">
        <v>6080100032693</v>
      </c>
      <c r="B61380" t="s">
        <v>57963</v>
      </c>
    </row>
    <row r="61381" spans="1:2">
      <c r="A61381" s="1">
        <v>6080100032709</v>
      </c>
      <c r="B61381" t="s">
        <v>57964</v>
      </c>
    </row>
    <row r="61382" spans="1:2">
      <c r="A61382" s="1">
        <v>6080100032716</v>
      </c>
      <c r="B61382" t="s">
        <v>57965</v>
      </c>
    </row>
    <row r="61383" spans="1:2">
      <c r="A61383" s="1">
        <v>6080100032723</v>
      </c>
      <c r="B61383" t="s">
        <v>57966</v>
      </c>
    </row>
    <row r="61384" spans="1:2">
      <c r="A61384" s="1">
        <v>6080100032730</v>
      </c>
      <c r="B61384" t="s">
        <v>57967</v>
      </c>
    </row>
    <row r="61385" spans="1:2">
      <c r="A61385" s="1">
        <v>6080100032754</v>
      </c>
      <c r="B61385" t="s">
        <v>57968</v>
      </c>
    </row>
    <row r="61386" spans="1:2">
      <c r="A61386" s="1">
        <v>6080100032761</v>
      </c>
      <c r="B61386" t="s">
        <v>57969</v>
      </c>
    </row>
    <row r="61387" spans="1:2">
      <c r="A61387" s="1">
        <v>6080100032785</v>
      </c>
      <c r="B61387" t="s">
        <v>57970</v>
      </c>
    </row>
    <row r="61388" spans="1:2">
      <c r="A61388" s="1">
        <v>6080100032792</v>
      </c>
      <c r="B61388" t="s">
        <v>57971</v>
      </c>
    </row>
    <row r="61389" spans="1:2">
      <c r="A61389" s="1">
        <v>6080100032808</v>
      </c>
      <c r="B61389" t="s">
        <v>57972</v>
      </c>
    </row>
    <row r="61390" spans="1:2">
      <c r="A61390" s="1">
        <v>6080100032815</v>
      </c>
      <c r="B61390" t="s">
        <v>57973</v>
      </c>
    </row>
    <row r="61391" spans="1:2">
      <c r="A61391" s="1">
        <v>6080100032822</v>
      </c>
      <c r="B61391" t="s">
        <v>57974</v>
      </c>
    </row>
    <row r="61392" spans="1:2">
      <c r="A61392" s="1">
        <v>6080100032839</v>
      </c>
      <c r="B61392" t="s">
        <v>57975</v>
      </c>
    </row>
    <row r="61393" spans="1:2">
      <c r="A61393" s="1">
        <v>6080100032846</v>
      </c>
      <c r="B61393" t="s">
        <v>57976</v>
      </c>
    </row>
    <row r="61394" spans="1:2">
      <c r="A61394" s="1">
        <v>6080100032853</v>
      </c>
      <c r="B61394" t="s">
        <v>57977</v>
      </c>
    </row>
    <row r="61395" spans="1:2">
      <c r="A61395" s="1">
        <v>6080100032860</v>
      </c>
      <c r="B61395" t="s">
        <v>57978</v>
      </c>
    </row>
    <row r="61396" spans="1:2">
      <c r="A61396" s="1">
        <v>6080100032877</v>
      </c>
      <c r="B61396" t="s">
        <v>57979</v>
      </c>
    </row>
    <row r="61397" spans="1:2">
      <c r="A61397" s="1">
        <v>6080100032884</v>
      </c>
      <c r="B61397" t="s">
        <v>57980</v>
      </c>
    </row>
    <row r="61398" spans="1:2">
      <c r="A61398" s="1">
        <v>6080100032891</v>
      </c>
      <c r="B61398" t="s">
        <v>57981</v>
      </c>
    </row>
    <row r="61399" spans="1:2">
      <c r="A61399" s="1">
        <v>6080100032907</v>
      </c>
      <c r="B61399" t="s">
        <v>57982</v>
      </c>
    </row>
    <row r="61400" spans="1:2">
      <c r="A61400" s="1">
        <v>6080100032914</v>
      </c>
      <c r="B61400" t="s">
        <v>57983</v>
      </c>
    </row>
    <row r="61401" spans="1:2">
      <c r="A61401" s="1">
        <v>6080100032921</v>
      </c>
      <c r="B61401" t="s">
        <v>57984</v>
      </c>
    </row>
    <row r="61402" spans="1:2">
      <c r="A61402" s="1">
        <v>6080100032938</v>
      </c>
      <c r="B61402" t="s">
        <v>57985</v>
      </c>
    </row>
    <row r="61403" spans="1:2">
      <c r="A61403" s="1">
        <v>6080100032945</v>
      </c>
      <c r="B61403" t="s">
        <v>57986</v>
      </c>
    </row>
    <row r="61404" spans="1:2">
      <c r="A61404" s="1">
        <v>6080100032952</v>
      </c>
      <c r="B61404" t="s">
        <v>57987</v>
      </c>
    </row>
    <row r="61405" spans="1:2">
      <c r="A61405" s="1">
        <v>6080100032969</v>
      </c>
      <c r="B61405" t="s">
        <v>57988</v>
      </c>
    </row>
    <row r="61406" spans="1:2">
      <c r="A61406" s="1">
        <v>6080100032976</v>
      </c>
      <c r="B61406" t="s">
        <v>57989</v>
      </c>
    </row>
    <row r="61407" spans="1:2">
      <c r="A61407" s="1">
        <v>6080100032983</v>
      </c>
      <c r="B61407" t="s">
        <v>57990</v>
      </c>
    </row>
    <row r="61408" spans="1:2">
      <c r="A61408" s="1">
        <v>6080100032990</v>
      </c>
      <c r="B61408" t="s">
        <v>57991</v>
      </c>
    </row>
    <row r="61409" spans="1:2">
      <c r="A61409" s="1">
        <v>6080100033003</v>
      </c>
      <c r="B61409" t="s">
        <v>57992</v>
      </c>
    </row>
    <row r="61410" spans="1:2">
      <c r="A61410" s="1">
        <v>6080100033010</v>
      </c>
      <c r="B61410" t="s">
        <v>57993</v>
      </c>
    </row>
    <row r="61411" spans="1:2">
      <c r="A61411" s="1">
        <v>6080100033027</v>
      </c>
      <c r="B61411" t="s">
        <v>57994</v>
      </c>
    </row>
    <row r="61412" spans="1:2">
      <c r="A61412" s="1">
        <v>6080100033034</v>
      </c>
      <c r="B61412" t="s">
        <v>57995</v>
      </c>
    </row>
    <row r="61413" spans="1:2">
      <c r="A61413" s="1">
        <v>6080100033041</v>
      </c>
      <c r="B61413" t="s">
        <v>57996</v>
      </c>
    </row>
    <row r="61414" spans="1:2">
      <c r="A61414" s="1">
        <v>6080100033058</v>
      </c>
      <c r="B61414" t="s">
        <v>57997</v>
      </c>
    </row>
    <row r="61415" spans="1:2">
      <c r="A61415" s="1">
        <v>6080100033065</v>
      </c>
      <c r="B61415" t="s">
        <v>57998</v>
      </c>
    </row>
    <row r="61416" spans="1:2">
      <c r="A61416" s="1">
        <v>6080100033072</v>
      </c>
      <c r="B61416" t="s">
        <v>57999</v>
      </c>
    </row>
    <row r="61417" spans="1:2">
      <c r="A61417" s="1">
        <v>6080100033089</v>
      </c>
      <c r="B61417" t="s">
        <v>58000</v>
      </c>
    </row>
    <row r="61418" spans="1:2">
      <c r="A61418" s="1">
        <v>6080100033096</v>
      </c>
      <c r="B61418" t="s">
        <v>58001</v>
      </c>
    </row>
    <row r="61419" spans="1:2">
      <c r="A61419" s="1">
        <v>6080100033102</v>
      </c>
      <c r="B61419" t="s">
        <v>58002</v>
      </c>
    </row>
    <row r="61420" spans="1:2">
      <c r="A61420" s="1">
        <v>6080100033119</v>
      </c>
      <c r="B61420" t="s">
        <v>58003</v>
      </c>
    </row>
    <row r="61421" spans="1:2">
      <c r="A61421" s="1">
        <v>6080100033126</v>
      </c>
      <c r="B61421" t="s">
        <v>58004</v>
      </c>
    </row>
    <row r="61422" spans="1:2">
      <c r="A61422" s="1">
        <v>6080100033133</v>
      </c>
      <c r="B61422" t="s">
        <v>58005</v>
      </c>
    </row>
    <row r="61423" spans="1:2">
      <c r="A61423" s="1">
        <v>6080100033140</v>
      </c>
      <c r="B61423" t="s">
        <v>58006</v>
      </c>
    </row>
    <row r="61424" spans="1:2">
      <c r="A61424" s="1">
        <v>6080100033157</v>
      </c>
      <c r="B61424" t="s">
        <v>58007</v>
      </c>
    </row>
    <row r="61425" spans="1:2">
      <c r="A61425" s="1">
        <v>6080100033164</v>
      </c>
      <c r="B61425" t="s">
        <v>58008</v>
      </c>
    </row>
    <row r="61426" spans="1:2">
      <c r="A61426" s="1">
        <v>6080100033171</v>
      </c>
      <c r="B61426" t="s">
        <v>58009</v>
      </c>
    </row>
    <row r="61427" spans="1:2">
      <c r="A61427" s="1">
        <v>6080100033188</v>
      </c>
      <c r="B61427" t="s">
        <v>58010</v>
      </c>
    </row>
    <row r="61428" spans="1:2">
      <c r="A61428" s="1">
        <v>6080100033195</v>
      </c>
      <c r="B61428" t="s">
        <v>58011</v>
      </c>
    </row>
    <row r="61429" spans="1:2">
      <c r="A61429" s="1">
        <v>6080100033201</v>
      </c>
      <c r="B61429" t="s">
        <v>58012</v>
      </c>
    </row>
    <row r="61430" spans="1:2">
      <c r="A61430" s="1">
        <v>6080100033218</v>
      </c>
      <c r="B61430" t="s">
        <v>58013</v>
      </c>
    </row>
    <row r="61431" spans="1:2">
      <c r="A61431" s="1">
        <v>6080100033225</v>
      </c>
      <c r="B61431" t="s">
        <v>58014</v>
      </c>
    </row>
    <row r="61432" spans="1:2">
      <c r="A61432" s="1">
        <v>6080100033232</v>
      </c>
      <c r="B61432" t="s">
        <v>58015</v>
      </c>
    </row>
    <row r="61433" spans="1:2">
      <c r="A61433" s="1">
        <v>6080100033249</v>
      </c>
      <c r="B61433" t="s">
        <v>58016</v>
      </c>
    </row>
    <row r="61434" spans="1:2">
      <c r="A61434" s="1">
        <v>6080100033256</v>
      </c>
      <c r="B61434" t="s">
        <v>58017</v>
      </c>
    </row>
    <row r="61435" spans="1:2">
      <c r="A61435" s="1">
        <v>6080100033263</v>
      </c>
      <c r="B61435" t="s">
        <v>58018</v>
      </c>
    </row>
    <row r="61436" spans="1:2">
      <c r="A61436" s="1">
        <v>6080100033270</v>
      </c>
      <c r="B61436" t="s">
        <v>58019</v>
      </c>
    </row>
    <row r="61437" spans="1:2">
      <c r="A61437" s="1">
        <v>6080100033294</v>
      </c>
      <c r="B61437" t="s">
        <v>58020</v>
      </c>
    </row>
    <row r="61438" spans="1:2">
      <c r="A61438" s="1">
        <v>6080100033300</v>
      </c>
      <c r="B61438" t="s">
        <v>58021</v>
      </c>
    </row>
    <row r="61439" spans="1:2">
      <c r="A61439" s="1">
        <v>6080100033317</v>
      </c>
      <c r="B61439" t="s">
        <v>58022</v>
      </c>
    </row>
    <row r="61440" spans="1:2">
      <c r="A61440" s="1">
        <v>6080100033324</v>
      </c>
      <c r="B61440" t="s">
        <v>58023</v>
      </c>
    </row>
    <row r="61441" spans="1:2">
      <c r="A61441" s="1">
        <v>6080100033331</v>
      </c>
      <c r="B61441" t="s">
        <v>58024</v>
      </c>
    </row>
    <row r="61442" spans="1:2">
      <c r="A61442" s="1">
        <v>6080100033348</v>
      </c>
      <c r="B61442" t="s">
        <v>58025</v>
      </c>
    </row>
    <row r="61443" spans="1:2">
      <c r="A61443" s="1">
        <v>6080100033355</v>
      </c>
      <c r="B61443" t="s">
        <v>58026</v>
      </c>
    </row>
    <row r="61444" spans="1:2">
      <c r="A61444" s="1">
        <v>6080100033362</v>
      </c>
      <c r="B61444" t="s">
        <v>58027</v>
      </c>
    </row>
    <row r="61445" spans="1:2">
      <c r="A61445" s="1">
        <v>6080100033379</v>
      </c>
      <c r="B61445" t="s">
        <v>58028</v>
      </c>
    </row>
    <row r="61446" spans="1:2">
      <c r="A61446" s="1">
        <v>6080100033386</v>
      </c>
      <c r="B61446" t="s">
        <v>58029</v>
      </c>
    </row>
    <row r="61447" spans="1:2">
      <c r="A61447" s="1">
        <v>6080100033393</v>
      </c>
      <c r="B61447" t="s">
        <v>58030</v>
      </c>
    </row>
    <row r="61448" spans="1:2">
      <c r="A61448" s="1">
        <v>6080100033409</v>
      </c>
      <c r="B61448" t="s">
        <v>58031</v>
      </c>
    </row>
    <row r="61449" spans="1:2">
      <c r="A61449" s="1">
        <v>6080100033416</v>
      </c>
      <c r="B61449" t="s">
        <v>58032</v>
      </c>
    </row>
    <row r="61450" spans="1:2">
      <c r="A61450" s="1">
        <v>6080100033423</v>
      </c>
      <c r="B61450" t="s">
        <v>58033</v>
      </c>
    </row>
    <row r="61451" spans="1:2">
      <c r="A61451" s="1">
        <v>6080100033430</v>
      </c>
      <c r="B61451" t="s">
        <v>58034</v>
      </c>
    </row>
    <row r="61452" spans="1:2">
      <c r="A61452" s="1">
        <v>6080100033447</v>
      </c>
      <c r="B61452" t="s">
        <v>58035</v>
      </c>
    </row>
    <row r="61453" spans="1:2">
      <c r="A61453" s="1">
        <v>6080100033454</v>
      </c>
      <c r="B61453" t="s">
        <v>58036</v>
      </c>
    </row>
    <row r="61454" spans="1:2">
      <c r="A61454" s="1">
        <v>6080100033461</v>
      </c>
      <c r="B61454" t="s">
        <v>58037</v>
      </c>
    </row>
    <row r="61455" spans="1:2">
      <c r="A61455" s="1">
        <v>6080100033478</v>
      </c>
      <c r="B61455" t="s">
        <v>58038</v>
      </c>
    </row>
    <row r="61456" spans="1:2">
      <c r="A61456" s="1">
        <v>6080100033485</v>
      </c>
      <c r="B61456" t="s">
        <v>58039</v>
      </c>
    </row>
    <row r="61457" spans="1:2">
      <c r="A61457" s="1">
        <v>6080100033492</v>
      </c>
      <c r="B61457" t="s">
        <v>58040</v>
      </c>
    </row>
    <row r="61458" spans="1:2">
      <c r="A61458" s="1">
        <v>6080100033508</v>
      </c>
      <c r="B61458" t="s">
        <v>58041</v>
      </c>
    </row>
    <row r="61459" spans="1:2">
      <c r="A61459" s="1">
        <v>6080100033515</v>
      </c>
      <c r="B61459" t="s">
        <v>58042</v>
      </c>
    </row>
    <row r="61460" spans="1:2">
      <c r="A61460" s="1">
        <v>6080100033522</v>
      </c>
      <c r="B61460" t="s">
        <v>58043</v>
      </c>
    </row>
    <row r="61461" spans="1:2">
      <c r="A61461" s="1">
        <v>6080100033539</v>
      </c>
      <c r="B61461" t="s">
        <v>58044</v>
      </c>
    </row>
    <row r="61462" spans="1:2">
      <c r="A61462" s="1">
        <v>6080100033546</v>
      </c>
      <c r="B61462" t="s">
        <v>58045</v>
      </c>
    </row>
    <row r="61463" spans="1:2">
      <c r="A61463" s="1">
        <v>6080100033553</v>
      </c>
      <c r="B61463" t="s">
        <v>58046</v>
      </c>
    </row>
    <row r="61464" spans="1:2">
      <c r="A61464" s="1">
        <v>6080100033577</v>
      </c>
      <c r="B61464" t="s">
        <v>58047</v>
      </c>
    </row>
    <row r="61465" spans="1:2">
      <c r="A61465" s="1">
        <v>6080100033584</v>
      </c>
      <c r="B61465" t="s">
        <v>58048</v>
      </c>
    </row>
    <row r="61466" spans="1:2">
      <c r="A61466" s="1">
        <v>6080100033591</v>
      </c>
      <c r="B61466" t="s">
        <v>58049</v>
      </c>
    </row>
    <row r="61467" spans="1:2">
      <c r="A61467" s="1">
        <v>6080100033607</v>
      </c>
      <c r="B61467" t="s">
        <v>58050</v>
      </c>
    </row>
    <row r="61468" spans="1:2">
      <c r="A61468" s="1">
        <v>6080100033614</v>
      </c>
      <c r="B61468" t="s">
        <v>58051</v>
      </c>
    </row>
    <row r="61469" spans="1:2">
      <c r="A61469" s="1">
        <v>6080100033621</v>
      </c>
      <c r="B61469" t="s">
        <v>58052</v>
      </c>
    </row>
    <row r="61470" spans="1:2">
      <c r="A61470" s="1">
        <v>6080100033638</v>
      </c>
      <c r="B61470" t="s">
        <v>58053</v>
      </c>
    </row>
    <row r="61471" spans="1:2">
      <c r="A61471" s="1">
        <v>6080100033645</v>
      </c>
      <c r="B61471" t="s">
        <v>58054</v>
      </c>
    </row>
    <row r="61472" spans="1:2">
      <c r="A61472" s="1">
        <v>6080100033652</v>
      </c>
      <c r="B61472" t="s">
        <v>58055</v>
      </c>
    </row>
    <row r="61473" spans="1:2">
      <c r="A61473" s="1">
        <v>6080100033669</v>
      </c>
      <c r="B61473" t="s">
        <v>58056</v>
      </c>
    </row>
    <row r="61474" spans="1:2">
      <c r="A61474" s="1">
        <v>6080100033676</v>
      </c>
      <c r="B61474" t="s">
        <v>58057</v>
      </c>
    </row>
    <row r="61475" spans="1:2">
      <c r="A61475" s="1">
        <v>6080100033683</v>
      </c>
      <c r="B61475" t="s">
        <v>58058</v>
      </c>
    </row>
    <row r="61476" spans="1:2">
      <c r="A61476" s="1">
        <v>6080100033690</v>
      </c>
      <c r="B61476" t="s">
        <v>58059</v>
      </c>
    </row>
    <row r="61477" spans="1:2">
      <c r="A61477" s="1">
        <v>6080100033706</v>
      </c>
      <c r="B61477" t="s">
        <v>58060</v>
      </c>
    </row>
    <row r="61478" spans="1:2">
      <c r="A61478" s="1">
        <v>6080100033713</v>
      </c>
      <c r="B61478" t="s">
        <v>58061</v>
      </c>
    </row>
    <row r="61479" spans="1:2">
      <c r="A61479" s="1">
        <v>6080100033720</v>
      </c>
      <c r="B61479" t="s">
        <v>58062</v>
      </c>
    </row>
    <row r="61480" spans="1:2">
      <c r="A61480" s="1">
        <v>6080100033737</v>
      </c>
      <c r="B61480" t="s">
        <v>58063</v>
      </c>
    </row>
    <row r="61481" spans="1:2">
      <c r="A61481" s="1">
        <v>6080100033744</v>
      </c>
      <c r="B61481" t="s">
        <v>58064</v>
      </c>
    </row>
    <row r="61482" spans="1:2">
      <c r="A61482" s="1">
        <v>6080100033751</v>
      </c>
      <c r="B61482" t="s">
        <v>58065</v>
      </c>
    </row>
    <row r="61483" spans="1:2">
      <c r="A61483" s="1">
        <v>6080100033768</v>
      </c>
      <c r="B61483" t="s">
        <v>58066</v>
      </c>
    </row>
    <row r="61484" spans="1:2">
      <c r="A61484" s="1">
        <v>6080100033775</v>
      </c>
      <c r="B61484" t="s">
        <v>58067</v>
      </c>
    </row>
    <row r="61485" spans="1:2">
      <c r="A61485" s="1">
        <v>6080100033782</v>
      </c>
      <c r="B61485" t="s">
        <v>58068</v>
      </c>
    </row>
    <row r="61486" spans="1:2">
      <c r="A61486" s="1">
        <v>6080100033799</v>
      </c>
      <c r="B61486" t="s">
        <v>58069</v>
      </c>
    </row>
    <row r="61487" spans="1:2">
      <c r="A61487" s="1">
        <v>6080100033805</v>
      </c>
      <c r="B61487" t="s">
        <v>58070</v>
      </c>
    </row>
    <row r="61488" spans="1:2">
      <c r="A61488" s="1">
        <v>6080100033812</v>
      </c>
      <c r="B61488" t="s">
        <v>58071</v>
      </c>
    </row>
    <row r="61489" spans="1:2">
      <c r="A61489" s="1">
        <v>6080100033829</v>
      </c>
      <c r="B61489" t="s">
        <v>58072</v>
      </c>
    </row>
    <row r="61490" spans="1:2">
      <c r="A61490" s="1">
        <v>6080100033843</v>
      </c>
      <c r="B61490" t="s">
        <v>58073</v>
      </c>
    </row>
    <row r="61491" spans="1:2">
      <c r="A61491" s="1">
        <v>6080100033850</v>
      </c>
      <c r="B61491" t="s">
        <v>58074</v>
      </c>
    </row>
    <row r="61492" spans="1:2">
      <c r="A61492" s="1">
        <v>6080100033867</v>
      </c>
      <c r="B61492" t="s">
        <v>58075</v>
      </c>
    </row>
    <row r="61493" spans="1:2">
      <c r="A61493" s="1">
        <v>6080100033874</v>
      </c>
      <c r="B61493" t="s">
        <v>58076</v>
      </c>
    </row>
    <row r="61494" spans="1:2">
      <c r="A61494" s="1">
        <v>6080100033881</v>
      </c>
      <c r="B61494" t="s">
        <v>58077</v>
      </c>
    </row>
    <row r="61495" spans="1:2">
      <c r="A61495" s="1">
        <v>6080100033898</v>
      </c>
      <c r="B61495" t="s">
        <v>58078</v>
      </c>
    </row>
    <row r="61496" spans="1:2">
      <c r="A61496" s="1">
        <v>6080100033904</v>
      </c>
      <c r="B61496" t="s">
        <v>58079</v>
      </c>
    </row>
    <row r="61497" spans="1:2">
      <c r="A61497" s="1">
        <v>6080100033911</v>
      </c>
      <c r="B61497" t="s">
        <v>58080</v>
      </c>
    </row>
    <row r="61498" spans="1:2">
      <c r="A61498" s="1">
        <v>6080100033928</v>
      </c>
      <c r="B61498" t="s">
        <v>58081</v>
      </c>
    </row>
    <row r="61499" spans="1:2">
      <c r="A61499" s="1">
        <v>6080100033935</v>
      </c>
      <c r="B61499" t="s">
        <v>58082</v>
      </c>
    </row>
    <row r="61500" spans="1:2">
      <c r="A61500" s="1">
        <v>6080100033942</v>
      </c>
      <c r="B61500" t="s">
        <v>58083</v>
      </c>
    </row>
    <row r="61501" spans="1:2">
      <c r="A61501" s="1">
        <v>6080100033959</v>
      </c>
      <c r="B61501" t="s">
        <v>58084</v>
      </c>
    </row>
    <row r="61502" spans="1:2">
      <c r="A61502" s="1">
        <v>6080100033966</v>
      </c>
      <c r="B61502" t="s">
        <v>58085</v>
      </c>
    </row>
    <row r="61503" spans="1:2">
      <c r="A61503" s="1">
        <v>6080100033973</v>
      </c>
      <c r="B61503" t="s">
        <v>58086</v>
      </c>
    </row>
    <row r="61504" spans="1:2">
      <c r="A61504" s="1">
        <v>6080100033980</v>
      </c>
      <c r="B61504" t="s">
        <v>58087</v>
      </c>
    </row>
    <row r="61505" spans="1:2">
      <c r="A61505" s="1">
        <v>6080100033997</v>
      </c>
      <c r="B61505" t="s">
        <v>58088</v>
      </c>
    </row>
    <row r="61506" spans="1:2">
      <c r="A61506" s="1">
        <v>6080100034000</v>
      </c>
      <c r="B61506" t="s">
        <v>58089</v>
      </c>
    </row>
    <row r="61507" spans="1:2">
      <c r="A61507" s="1">
        <v>6080100034017</v>
      </c>
      <c r="B61507" t="s">
        <v>58090</v>
      </c>
    </row>
    <row r="61508" spans="1:2">
      <c r="A61508" s="1">
        <v>6080100034024</v>
      </c>
      <c r="B61508" t="s">
        <v>58091</v>
      </c>
    </row>
    <row r="61509" spans="1:2">
      <c r="A61509" s="1">
        <v>6080100034031</v>
      </c>
      <c r="B61509" t="s">
        <v>58092</v>
      </c>
    </row>
    <row r="61510" spans="1:2">
      <c r="A61510" s="1">
        <v>6080100034048</v>
      </c>
      <c r="B61510" t="s">
        <v>58093</v>
      </c>
    </row>
    <row r="61511" spans="1:2">
      <c r="A61511" s="1">
        <v>6080100034055</v>
      </c>
      <c r="B61511" t="s">
        <v>58094</v>
      </c>
    </row>
    <row r="61512" spans="1:2">
      <c r="A61512" s="1">
        <v>6080100034062</v>
      </c>
      <c r="B61512" t="s">
        <v>58095</v>
      </c>
    </row>
    <row r="61513" spans="1:2">
      <c r="A61513" s="1">
        <v>6080100034079</v>
      </c>
      <c r="B61513" t="s">
        <v>58096</v>
      </c>
    </row>
    <row r="61514" spans="1:2">
      <c r="A61514" s="1">
        <v>6080100034086</v>
      </c>
      <c r="B61514" t="s">
        <v>58097</v>
      </c>
    </row>
    <row r="61515" spans="1:2">
      <c r="A61515" s="1">
        <v>6080100034093</v>
      </c>
      <c r="B61515" t="s">
        <v>58098</v>
      </c>
    </row>
    <row r="61516" spans="1:2">
      <c r="A61516" s="1">
        <v>6080100034116</v>
      </c>
      <c r="B61516" t="s">
        <v>58099</v>
      </c>
    </row>
    <row r="61517" spans="1:2">
      <c r="A61517" s="1">
        <v>6080100034123</v>
      </c>
      <c r="B61517" t="s">
        <v>58100</v>
      </c>
    </row>
    <row r="61518" spans="1:2">
      <c r="A61518" s="1">
        <v>6080100034130</v>
      </c>
      <c r="B61518" t="s">
        <v>58101</v>
      </c>
    </row>
    <row r="61519" spans="1:2">
      <c r="A61519" s="1">
        <v>6080100034147</v>
      </c>
      <c r="B61519" t="s">
        <v>58102</v>
      </c>
    </row>
    <row r="61520" spans="1:2">
      <c r="A61520" s="1">
        <v>6080100034154</v>
      </c>
      <c r="B61520" t="s">
        <v>58103</v>
      </c>
    </row>
    <row r="61521" spans="1:2">
      <c r="A61521" s="1">
        <v>6080100034161</v>
      </c>
      <c r="B61521" t="s">
        <v>58104</v>
      </c>
    </row>
    <row r="61522" spans="1:2">
      <c r="A61522" s="1">
        <v>6080100034178</v>
      </c>
      <c r="B61522" t="s">
        <v>58105</v>
      </c>
    </row>
    <row r="61523" spans="1:2">
      <c r="A61523" s="1">
        <v>6080100034185</v>
      </c>
      <c r="B61523" t="s">
        <v>58106</v>
      </c>
    </row>
    <row r="61524" spans="1:2">
      <c r="A61524" s="1">
        <v>6080100034192</v>
      </c>
      <c r="B61524" t="s">
        <v>58107</v>
      </c>
    </row>
    <row r="61525" spans="1:2">
      <c r="A61525" s="1">
        <v>6080100034208</v>
      </c>
      <c r="B61525" t="s">
        <v>58108</v>
      </c>
    </row>
    <row r="61526" spans="1:2">
      <c r="A61526" s="1">
        <v>6080100034215</v>
      </c>
      <c r="B61526" t="s">
        <v>58109</v>
      </c>
    </row>
    <row r="61527" spans="1:2">
      <c r="A61527" s="1">
        <v>6080100034222</v>
      </c>
      <c r="B61527" t="s">
        <v>58110</v>
      </c>
    </row>
    <row r="61528" spans="1:2">
      <c r="A61528" s="1">
        <v>6080100034239</v>
      </c>
      <c r="B61528" t="s">
        <v>58111</v>
      </c>
    </row>
    <row r="61529" spans="1:2">
      <c r="A61529" s="1">
        <v>6080100034246</v>
      </c>
      <c r="B61529" t="s">
        <v>58112</v>
      </c>
    </row>
    <row r="61530" spans="1:2">
      <c r="A61530" s="1">
        <v>6080100034253</v>
      </c>
      <c r="B61530" t="s">
        <v>58113</v>
      </c>
    </row>
    <row r="61531" spans="1:2">
      <c r="A61531" s="1">
        <v>6080100034260</v>
      </c>
      <c r="B61531" t="s">
        <v>58114</v>
      </c>
    </row>
    <row r="61532" spans="1:2">
      <c r="A61532" s="1">
        <v>6080100034277</v>
      </c>
      <c r="B61532" t="s">
        <v>58115</v>
      </c>
    </row>
    <row r="61533" spans="1:2">
      <c r="A61533" s="1">
        <v>6080100034284</v>
      </c>
      <c r="B61533" t="s">
        <v>58116</v>
      </c>
    </row>
    <row r="61534" spans="1:2">
      <c r="A61534" s="1">
        <v>6080100034291</v>
      </c>
      <c r="B61534" t="s">
        <v>58117</v>
      </c>
    </row>
    <row r="61535" spans="1:2">
      <c r="A61535" s="1">
        <v>6080100034307</v>
      </c>
      <c r="B61535" t="s">
        <v>58118</v>
      </c>
    </row>
    <row r="61536" spans="1:2">
      <c r="A61536" s="1">
        <v>6080100034314</v>
      </c>
      <c r="B61536" t="s">
        <v>58119</v>
      </c>
    </row>
    <row r="61537" spans="1:2">
      <c r="A61537" s="1">
        <v>6080100034321</v>
      </c>
      <c r="B61537" t="s">
        <v>58120</v>
      </c>
    </row>
    <row r="61538" spans="1:2">
      <c r="A61538" s="1">
        <v>6080100034338</v>
      </c>
      <c r="B61538" t="s">
        <v>58121</v>
      </c>
    </row>
    <row r="61539" spans="1:2">
      <c r="A61539" s="1">
        <v>6080100034345</v>
      </c>
      <c r="B61539" t="s">
        <v>58122</v>
      </c>
    </row>
    <row r="61540" spans="1:2">
      <c r="A61540" s="1">
        <v>6080100034352</v>
      </c>
      <c r="B61540" t="s">
        <v>58123</v>
      </c>
    </row>
    <row r="61541" spans="1:2">
      <c r="A61541" s="1">
        <v>6080100034369</v>
      </c>
      <c r="B61541" t="s">
        <v>58124</v>
      </c>
    </row>
    <row r="61542" spans="1:2">
      <c r="A61542" s="1">
        <v>6080100034383</v>
      </c>
      <c r="B61542" t="s">
        <v>58125</v>
      </c>
    </row>
    <row r="61543" spans="1:2">
      <c r="A61543" s="1">
        <v>6080100034390</v>
      </c>
      <c r="B61543" t="s">
        <v>58126</v>
      </c>
    </row>
    <row r="61544" spans="1:2">
      <c r="A61544" s="1">
        <v>6080100034406</v>
      </c>
      <c r="B61544" t="s">
        <v>58127</v>
      </c>
    </row>
    <row r="61545" spans="1:2">
      <c r="A61545" s="1">
        <v>6080100034413</v>
      </c>
      <c r="B61545" t="s">
        <v>58128</v>
      </c>
    </row>
    <row r="61546" spans="1:2">
      <c r="A61546" s="1">
        <v>6080100034420</v>
      </c>
      <c r="B61546" t="s">
        <v>58129</v>
      </c>
    </row>
    <row r="61547" spans="1:2">
      <c r="A61547" s="1">
        <v>6080100034437</v>
      </c>
      <c r="B61547" t="s">
        <v>58130</v>
      </c>
    </row>
    <row r="61548" spans="1:2">
      <c r="A61548" s="1">
        <v>6080100034444</v>
      </c>
      <c r="B61548" t="s">
        <v>58131</v>
      </c>
    </row>
    <row r="61549" spans="1:2">
      <c r="A61549" s="1">
        <v>6080100034451</v>
      </c>
      <c r="B61549" t="s">
        <v>58132</v>
      </c>
    </row>
    <row r="61550" spans="1:2">
      <c r="A61550" s="1">
        <v>6080100034468</v>
      </c>
      <c r="B61550" t="s">
        <v>58133</v>
      </c>
    </row>
    <row r="61551" spans="1:2">
      <c r="A61551" s="1">
        <v>6080100034475</v>
      </c>
      <c r="B61551" t="s">
        <v>58134</v>
      </c>
    </row>
    <row r="61552" spans="1:2">
      <c r="A61552" s="1">
        <v>6080100034482</v>
      </c>
      <c r="B61552" t="s">
        <v>58135</v>
      </c>
    </row>
    <row r="61553" spans="1:2">
      <c r="A61553" s="1">
        <v>6080100034499</v>
      </c>
      <c r="B61553" t="s">
        <v>58136</v>
      </c>
    </row>
    <row r="61554" spans="1:2">
      <c r="A61554" s="1">
        <v>6080100034505</v>
      </c>
      <c r="B61554" t="s">
        <v>58137</v>
      </c>
    </row>
    <row r="61555" spans="1:2">
      <c r="A61555" s="1">
        <v>6080100034512</v>
      </c>
      <c r="B61555" t="s">
        <v>58138</v>
      </c>
    </row>
    <row r="61556" spans="1:2">
      <c r="A61556" s="1">
        <v>6080100034529</v>
      </c>
      <c r="B61556" t="s">
        <v>58139</v>
      </c>
    </row>
    <row r="61557" spans="1:2">
      <c r="A61557" s="1">
        <v>6080100034536</v>
      </c>
      <c r="B61557" t="s">
        <v>58140</v>
      </c>
    </row>
    <row r="61558" spans="1:2">
      <c r="A61558" s="1">
        <v>6080100034543</v>
      </c>
      <c r="B61558" t="s">
        <v>58141</v>
      </c>
    </row>
    <row r="61559" spans="1:2">
      <c r="A61559" s="1">
        <v>6080100034550</v>
      </c>
      <c r="B61559" t="s">
        <v>58142</v>
      </c>
    </row>
    <row r="61560" spans="1:2">
      <c r="A61560" s="1">
        <v>6080100034567</v>
      </c>
      <c r="B61560" t="s">
        <v>58143</v>
      </c>
    </row>
    <row r="61561" spans="1:2">
      <c r="A61561" s="1">
        <v>6080100034574</v>
      </c>
      <c r="B61561" t="s">
        <v>58144</v>
      </c>
    </row>
    <row r="61562" spans="1:2">
      <c r="A61562" s="1">
        <v>6080100034581</v>
      </c>
      <c r="B61562" t="s">
        <v>58145</v>
      </c>
    </row>
    <row r="61563" spans="1:2">
      <c r="A61563" s="1">
        <v>6080100034598</v>
      </c>
      <c r="B61563" t="s">
        <v>58146</v>
      </c>
    </row>
    <row r="61564" spans="1:2">
      <c r="A61564" s="1">
        <v>6080100034604</v>
      </c>
      <c r="B61564" t="s">
        <v>58147</v>
      </c>
    </row>
    <row r="61565" spans="1:2">
      <c r="A61565" s="1">
        <v>6080100034611</v>
      </c>
      <c r="B61565" t="s">
        <v>58148</v>
      </c>
    </row>
    <row r="61566" spans="1:2">
      <c r="A61566" s="1">
        <v>6080100034628</v>
      </c>
      <c r="B61566" t="s">
        <v>58149</v>
      </c>
    </row>
    <row r="61567" spans="1:2">
      <c r="A61567" s="1">
        <v>6080100034635</v>
      </c>
      <c r="B61567" t="s">
        <v>58150</v>
      </c>
    </row>
    <row r="61568" spans="1:2">
      <c r="A61568" s="1">
        <v>6080100034659</v>
      </c>
      <c r="B61568" t="s">
        <v>58151</v>
      </c>
    </row>
    <row r="61569" spans="1:2">
      <c r="A61569" s="1">
        <v>6080100034666</v>
      </c>
      <c r="B61569" t="s">
        <v>58152</v>
      </c>
    </row>
    <row r="61570" spans="1:2">
      <c r="A61570" s="1">
        <v>6080100034673</v>
      </c>
      <c r="B61570" t="s">
        <v>58153</v>
      </c>
    </row>
    <row r="61571" spans="1:2">
      <c r="A61571" s="1">
        <v>6080100034680</v>
      </c>
      <c r="B61571" t="s">
        <v>58154</v>
      </c>
    </row>
    <row r="61572" spans="1:2">
      <c r="A61572" s="1">
        <v>6080100034697</v>
      </c>
      <c r="B61572" t="s">
        <v>58155</v>
      </c>
    </row>
    <row r="61573" spans="1:2">
      <c r="A61573" s="1">
        <v>6080100034703</v>
      </c>
      <c r="B61573" t="s">
        <v>58156</v>
      </c>
    </row>
    <row r="61574" spans="1:2">
      <c r="A61574" s="1">
        <v>6080100034710</v>
      </c>
      <c r="B61574" t="s">
        <v>58157</v>
      </c>
    </row>
    <row r="61575" spans="1:2">
      <c r="A61575" s="1">
        <v>6080100034727</v>
      </c>
      <c r="B61575" t="s">
        <v>58158</v>
      </c>
    </row>
    <row r="61576" spans="1:2">
      <c r="A61576" s="1">
        <v>6080100034734</v>
      </c>
      <c r="B61576" t="s">
        <v>58159</v>
      </c>
    </row>
    <row r="61577" spans="1:2">
      <c r="A61577" s="1">
        <v>6080100034741</v>
      </c>
      <c r="B61577" t="s">
        <v>58160</v>
      </c>
    </row>
    <row r="61578" spans="1:2">
      <c r="A61578" s="1">
        <v>6080100034758</v>
      </c>
      <c r="B61578" t="s">
        <v>58161</v>
      </c>
    </row>
    <row r="61579" spans="1:2">
      <c r="A61579" s="1">
        <v>6080100034765</v>
      </c>
      <c r="B61579" t="s">
        <v>58162</v>
      </c>
    </row>
    <row r="61580" spans="1:2">
      <c r="A61580" s="1">
        <v>6080100034772</v>
      </c>
      <c r="B61580" t="s">
        <v>58163</v>
      </c>
    </row>
    <row r="61581" spans="1:2">
      <c r="A61581" s="1">
        <v>6080100034789</v>
      </c>
      <c r="B61581" t="s">
        <v>58164</v>
      </c>
    </row>
    <row r="61582" spans="1:2">
      <c r="A61582" s="1">
        <v>6080100034796</v>
      </c>
      <c r="B61582" t="s">
        <v>58165</v>
      </c>
    </row>
    <row r="61583" spans="1:2">
      <c r="A61583" s="1">
        <v>6080100034802</v>
      </c>
      <c r="B61583" t="s">
        <v>58166</v>
      </c>
    </row>
    <row r="61584" spans="1:2">
      <c r="A61584" s="1">
        <v>6080100034819</v>
      </c>
      <c r="B61584" t="s">
        <v>58167</v>
      </c>
    </row>
    <row r="61585" spans="1:2">
      <c r="A61585" s="1">
        <v>6080100034826</v>
      </c>
      <c r="B61585" t="s">
        <v>58168</v>
      </c>
    </row>
    <row r="61586" spans="1:2">
      <c r="A61586" s="1">
        <v>6080100034833</v>
      </c>
      <c r="B61586" t="s">
        <v>58169</v>
      </c>
    </row>
    <row r="61587" spans="1:2">
      <c r="A61587" s="1">
        <v>6080100034840</v>
      </c>
      <c r="B61587" t="s">
        <v>58170</v>
      </c>
    </row>
    <row r="61588" spans="1:2">
      <c r="A61588" s="1">
        <v>6080100034857</v>
      </c>
      <c r="B61588" t="s">
        <v>58171</v>
      </c>
    </row>
    <row r="61589" spans="1:2">
      <c r="A61589" s="1">
        <v>6080100034864</v>
      </c>
      <c r="B61589" t="s">
        <v>58172</v>
      </c>
    </row>
    <row r="61590" spans="1:2">
      <c r="A61590" s="1">
        <v>6080100034871</v>
      </c>
      <c r="B61590" t="s">
        <v>58173</v>
      </c>
    </row>
    <row r="61591" spans="1:2">
      <c r="A61591" s="1">
        <v>6080100034888</v>
      </c>
      <c r="B61591" t="s">
        <v>58174</v>
      </c>
    </row>
    <row r="61592" spans="1:2">
      <c r="A61592" s="1">
        <v>6080100034895</v>
      </c>
      <c r="B61592" t="s">
        <v>58175</v>
      </c>
    </row>
    <row r="61593" spans="1:2">
      <c r="A61593" s="1">
        <v>6080100034901</v>
      </c>
      <c r="B61593" t="s">
        <v>58176</v>
      </c>
    </row>
    <row r="61594" spans="1:2">
      <c r="A61594" s="1">
        <v>6080100034925</v>
      </c>
      <c r="B61594" t="s">
        <v>58177</v>
      </c>
    </row>
    <row r="61595" spans="1:2">
      <c r="A61595" s="1">
        <v>6080100034932</v>
      </c>
      <c r="B61595" t="s">
        <v>58178</v>
      </c>
    </row>
    <row r="61596" spans="1:2">
      <c r="A61596" s="1">
        <v>6080100034949</v>
      </c>
      <c r="B61596" t="s">
        <v>58179</v>
      </c>
    </row>
    <row r="61597" spans="1:2">
      <c r="A61597" s="1">
        <v>6080100034956</v>
      </c>
      <c r="B61597" t="s">
        <v>58180</v>
      </c>
    </row>
    <row r="61598" spans="1:2">
      <c r="A61598" s="1">
        <v>6080100034963</v>
      </c>
      <c r="B61598" t="s">
        <v>58181</v>
      </c>
    </row>
    <row r="61599" spans="1:2">
      <c r="A61599" s="1">
        <v>6080100034970</v>
      </c>
      <c r="B61599" t="s">
        <v>58182</v>
      </c>
    </row>
    <row r="61600" spans="1:2">
      <c r="A61600" s="1">
        <v>6080100034987</v>
      </c>
      <c r="B61600" t="s">
        <v>58183</v>
      </c>
    </row>
    <row r="61601" spans="1:2">
      <c r="A61601" s="1">
        <v>6080100034994</v>
      </c>
      <c r="B61601" t="s">
        <v>58184</v>
      </c>
    </row>
    <row r="61602" spans="1:2">
      <c r="A61602" s="1">
        <v>6080100035007</v>
      </c>
      <c r="B61602" t="s">
        <v>58185</v>
      </c>
    </row>
    <row r="61603" spans="1:2">
      <c r="A61603" s="1">
        <v>6080100035014</v>
      </c>
      <c r="B61603" t="s">
        <v>58186</v>
      </c>
    </row>
    <row r="61604" spans="1:2">
      <c r="A61604" s="1">
        <v>6080100035021</v>
      </c>
      <c r="B61604" t="s">
        <v>58187</v>
      </c>
    </row>
    <row r="61605" spans="1:2">
      <c r="A61605" s="1">
        <v>6080100035038</v>
      </c>
      <c r="B61605" t="s">
        <v>58188</v>
      </c>
    </row>
    <row r="61606" spans="1:2">
      <c r="A61606" s="1">
        <v>6080100035045</v>
      </c>
      <c r="B61606" t="s">
        <v>58189</v>
      </c>
    </row>
    <row r="61607" spans="1:2">
      <c r="A61607" s="1">
        <v>6080100035052</v>
      </c>
      <c r="B61607" t="s">
        <v>58190</v>
      </c>
    </row>
    <row r="61608" spans="1:2">
      <c r="A61608" s="1">
        <v>6080100035069</v>
      </c>
      <c r="B61608" t="s">
        <v>58191</v>
      </c>
    </row>
    <row r="61609" spans="1:2">
      <c r="A61609" s="1">
        <v>6080100035076</v>
      </c>
      <c r="B61609" t="s">
        <v>58192</v>
      </c>
    </row>
    <row r="61610" spans="1:2">
      <c r="A61610" s="1">
        <v>6080100035083</v>
      </c>
      <c r="B61610" t="s">
        <v>58193</v>
      </c>
    </row>
    <row r="61611" spans="1:2">
      <c r="A61611" s="1">
        <v>6080100035090</v>
      </c>
      <c r="B61611" t="s">
        <v>58194</v>
      </c>
    </row>
    <row r="61612" spans="1:2">
      <c r="A61612" s="1">
        <v>6080100035106</v>
      </c>
      <c r="B61612" t="s">
        <v>58195</v>
      </c>
    </row>
    <row r="61613" spans="1:2">
      <c r="A61613" s="1">
        <v>6080100035113</v>
      </c>
      <c r="B61613" t="s">
        <v>58196</v>
      </c>
    </row>
    <row r="61614" spans="1:2">
      <c r="A61614" s="1">
        <v>6080100035120</v>
      </c>
      <c r="B61614" t="s">
        <v>58197</v>
      </c>
    </row>
    <row r="61615" spans="1:2">
      <c r="A61615" s="1">
        <v>6080100035137</v>
      </c>
      <c r="B61615" t="s">
        <v>58198</v>
      </c>
    </row>
    <row r="61616" spans="1:2">
      <c r="A61616" s="1">
        <v>6080100035144</v>
      </c>
      <c r="B61616" t="s">
        <v>58199</v>
      </c>
    </row>
    <row r="61617" spans="1:2">
      <c r="A61617" s="1">
        <v>6080100035151</v>
      </c>
      <c r="B61617" t="s">
        <v>58200</v>
      </c>
    </row>
    <row r="61618" spans="1:2">
      <c r="A61618" s="1">
        <v>6080100035168</v>
      </c>
      <c r="B61618" t="s">
        <v>58201</v>
      </c>
    </row>
    <row r="61619" spans="1:2">
      <c r="A61619" s="1">
        <v>6080100035342</v>
      </c>
      <c r="B61619" t="s">
        <v>58202</v>
      </c>
    </row>
    <row r="61620" spans="1:2">
      <c r="A61620" s="1">
        <v>6080100035359</v>
      </c>
      <c r="B61620" t="s">
        <v>58203</v>
      </c>
    </row>
    <row r="61621" spans="1:2">
      <c r="A61621" s="1">
        <v>6080100035366</v>
      </c>
      <c r="B61621" t="s">
        <v>58204</v>
      </c>
    </row>
    <row r="61622" spans="1:2">
      <c r="A61622" s="1">
        <v>6080100035373</v>
      </c>
      <c r="B61622" t="s">
        <v>58205</v>
      </c>
    </row>
    <row r="61623" spans="1:2">
      <c r="A61623" s="1">
        <v>6080100035380</v>
      </c>
      <c r="B61623" t="s">
        <v>58206</v>
      </c>
    </row>
    <row r="61624" spans="1:2">
      <c r="A61624" s="1">
        <v>6080100035397</v>
      </c>
      <c r="B61624" t="s">
        <v>58207</v>
      </c>
    </row>
    <row r="61625" spans="1:2">
      <c r="A61625" s="1">
        <v>6080100035403</v>
      </c>
      <c r="B61625" t="s">
        <v>58208</v>
      </c>
    </row>
    <row r="61626" spans="1:2">
      <c r="A61626" s="1">
        <v>6080100035410</v>
      </c>
      <c r="B61626" t="s">
        <v>58209</v>
      </c>
    </row>
    <row r="61627" spans="1:2">
      <c r="A61627" s="1">
        <v>6080100035427</v>
      </c>
      <c r="B61627" t="s">
        <v>58210</v>
      </c>
    </row>
    <row r="61628" spans="1:2">
      <c r="A61628" s="1">
        <v>6080100035434</v>
      </c>
      <c r="B61628" t="s">
        <v>58211</v>
      </c>
    </row>
    <row r="61629" spans="1:2">
      <c r="A61629" s="1">
        <v>6080100035441</v>
      </c>
      <c r="B61629" t="s">
        <v>58212</v>
      </c>
    </row>
    <row r="61630" spans="1:2">
      <c r="A61630" s="1">
        <v>6080100035458</v>
      </c>
      <c r="B61630" t="s">
        <v>58213</v>
      </c>
    </row>
    <row r="61631" spans="1:2">
      <c r="A61631" s="1">
        <v>6080100035465</v>
      </c>
      <c r="B61631" t="s">
        <v>58214</v>
      </c>
    </row>
    <row r="61632" spans="1:2">
      <c r="A61632" s="1">
        <v>6080100035472</v>
      </c>
      <c r="B61632" t="s">
        <v>58215</v>
      </c>
    </row>
    <row r="61633" spans="1:2">
      <c r="A61633" s="1">
        <v>6080100035489</v>
      </c>
      <c r="B61633" t="s">
        <v>58216</v>
      </c>
    </row>
    <row r="61634" spans="1:2">
      <c r="A61634" s="1">
        <v>6080100035496</v>
      </c>
      <c r="B61634" t="s">
        <v>58217</v>
      </c>
    </row>
    <row r="61635" spans="1:2">
      <c r="A61635" s="1">
        <v>6080100035502</v>
      </c>
      <c r="B61635" t="s">
        <v>58218</v>
      </c>
    </row>
    <row r="61636" spans="1:2">
      <c r="A61636" s="1">
        <v>6080100035519</v>
      </c>
      <c r="B61636" t="s">
        <v>58219</v>
      </c>
    </row>
    <row r="61637" spans="1:2">
      <c r="A61637" s="1">
        <v>6080100035526</v>
      </c>
      <c r="B61637" t="s">
        <v>58220</v>
      </c>
    </row>
    <row r="61638" spans="1:2">
      <c r="A61638" s="1">
        <v>6080100035533</v>
      </c>
      <c r="B61638" t="s">
        <v>58221</v>
      </c>
    </row>
    <row r="61639" spans="1:2">
      <c r="A61639" s="1">
        <v>6080100035540</v>
      </c>
      <c r="B61639" t="s">
        <v>58222</v>
      </c>
    </row>
    <row r="61640" spans="1:2">
      <c r="A61640" s="1">
        <v>6080100035557</v>
      </c>
      <c r="B61640" t="s">
        <v>58223</v>
      </c>
    </row>
    <row r="61641" spans="1:2">
      <c r="A61641" s="1">
        <v>6080100035564</v>
      </c>
      <c r="B61641" t="s">
        <v>58224</v>
      </c>
    </row>
    <row r="61642" spans="1:2">
      <c r="A61642" s="1">
        <v>6080100035571</v>
      </c>
      <c r="B61642" t="s">
        <v>58225</v>
      </c>
    </row>
    <row r="61643" spans="1:2">
      <c r="A61643" s="1">
        <v>6080100035588</v>
      </c>
      <c r="B61643" t="s">
        <v>58226</v>
      </c>
    </row>
    <row r="61644" spans="1:2">
      <c r="A61644" s="1">
        <v>6080100035663</v>
      </c>
      <c r="B61644" t="s">
        <v>58227</v>
      </c>
    </row>
    <row r="61645" spans="1:2">
      <c r="A61645" s="1">
        <v>6080100035670</v>
      </c>
      <c r="B61645" t="s">
        <v>58228</v>
      </c>
    </row>
    <row r="61646" spans="1:2">
      <c r="A61646" s="1">
        <v>6080100035687</v>
      </c>
      <c r="B61646" t="s">
        <v>58229</v>
      </c>
    </row>
    <row r="61647" spans="1:2">
      <c r="A61647" s="1">
        <v>6080100035694</v>
      </c>
      <c r="B61647" t="s">
        <v>58230</v>
      </c>
    </row>
    <row r="61648" spans="1:2">
      <c r="A61648" s="1">
        <v>6080100035700</v>
      </c>
      <c r="B61648" t="s">
        <v>58231</v>
      </c>
    </row>
    <row r="61649" spans="1:2">
      <c r="A61649" s="1">
        <v>6080100035717</v>
      </c>
      <c r="B61649" t="s">
        <v>58232</v>
      </c>
    </row>
    <row r="61650" spans="1:2">
      <c r="A61650" s="1">
        <v>6080100035724</v>
      </c>
      <c r="B61650" t="s">
        <v>58233</v>
      </c>
    </row>
    <row r="61651" spans="1:2">
      <c r="A61651" s="1">
        <v>6080100035731</v>
      </c>
      <c r="B61651" t="s">
        <v>58234</v>
      </c>
    </row>
    <row r="61652" spans="1:2">
      <c r="A61652" s="1">
        <v>6080100035748</v>
      </c>
      <c r="B61652" t="s">
        <v>58235</v>
      </c>
    </row>
    <row r="61653" spans="1:2">
      <c r="A61653" s="1">
        <v>6080100035755</v>
      </c>
      <c r="B61653" t="s">
        <v>58236</v>
      </c>
    </row>
    <row r="61654" spans="1:2">
      <c r="A61654" s="1">
        <v>6080100035762</v>
      </c>
      <c r="B61654" t="s">
        <v>58237</v>
      </c>
    </row>
    <row r="61655" spans="1:2">
      <c r="A61655" s="1">
        <v>6080100035779</v>
      </c>
      <c r="B61655" t="s">
        <v>58238</v>
      </c>
    </row>
    <row r="61656" spans="1:2">
      <c r="A61656" s="1">
        <v>6080100035786</v>
      </c>
      <c r="B61656" t="s">
        <v>58239</v>
      </c>
    </row>
    <row r="61657" spans="1:2">
      <c r="A61657" s="1">
        <v>6080100035793</v>
      </c>
      <c r="B61657" t="s">
        <v>58240</v>
      </c>
    </row>
    <row r="61658" spans="1:2">
      <c r="A61658" s="1">
        <v>6080100035809</v>
      </c>
      <c r="B61658" t="s">
        <v>58241</v>
      </c>
    </row>
    <row r="61659" spans="1:2">
      <c r="A61659" s="1">
        <v>6080100035816</v>
      </c>
      <c r="B61659" t="s">
        <v>58242</v>
      </c>
    </row>
    <row r="61660" spans="1:2">
      <c r="A61660" s="1">
        <v>6080100035823</v>
      </c>
      <c r="B61660" t="s">
        <v>58243</v>
      </c>
    </row>
    <row r="61661" spans="1:2">
      <c r="A61661" s="1">
        <v>6080100035830</v>
      </c>
      <c r="B61661" t="s">
        <v>58244</v>
      </c>
    </row>
    <row r="61662" spans="1:2">
      <c r="A61662" s="1">
        <v>6080100035847</v>
      </c>
      <c r="B61662" t="s">
        <v>58245</v>
      </c>
    </row>
    <row r="61663" spans="1:2">
      <c r="A61663" s="1">
        <v>6080100035854</v>
      </c>
      <c r="B61663" t="s">
        <v>58246</v>
      </c>
    </row>
    <row r="61664" spans="1:2">
      <c r="A61664" s="1">
        <v>6080100035861</v>
      </c>
      <c r="B61664" t="s">
        <v>58247</v>
      </c>
    </row>
    <row r="61665" spans="1:2">
      <c r="A61665" s="1">
        <v>6080100035878</v>
      </c>
      <c r="B61665" t="s">
        <v>58248</v>
      </c>
    </row>
    <row r="61666" spans="1:2">
      <c r="A61666" s="1">
        <v>6080100035885</v>
      </c>
      <c r="B61666" t="s">
        <v>58249</v>
      </c>
    </row>
    <row r="61667" spans="1:2">
      <c r="A61667" s="1">
        <v>6080100035892</v>
      </c>
      <c r="B61667" t="s">
        <v>58250</v>
      </c>
    </row>
    <row r="61668" spans="1:2">
      <c r="A61668" s="1">
        <v>6080100035908</v>
      </c>
      <c r="B61668" t="s">
        <v>58251</v>
      </c>
    </row>
    <row r="61669" spans="1:2">
      <c r="A61669" s="1">
        <v>6080100035915</v>
      </c>
      <c r="B61669" t="s">
        <v>58252</v>
      </c>
    </row>
    <row r="61670" spans="1:2">
      <c r="A61670" s="1">
        <v>6080100035939</v>
      </c>
      <c r="B61670" t="s">
        <v>58253</v>
      </c>
    </row>
    <row r="61671" spans="1:2">
      <c r="A61671" s="1">
        <v>6080100035946</v>
      </c>
      <c r="B61671" t="s">
        <v>58254</v>
      </c>
    </row>
    <row r="61672" spans="1:2">
      <c r="A61672" s="1">
        <v>6080100035953</v>
      </c>
      <c r="B61672" t="s">
        <v>58255</v>
      </c>
    </row>
    <row r="61673" spans="1:2">
      <c r="A61673" s="1">
        <v>6080100035960</v>
      </c>
      <c r="B61673" t="s">
        <v>58256</v>
      </c>
    </row>
    <row r="61674" spans="1:2">
      <c r="A61674" s="1">
        <v>6080100035977</v>
      </c>
      <c r="B61674" t="s">
        <v>58257</v>
      </c>
    </row>
    <row r="61675" spans="1:2">
      <c r="A61675" s="1">
        <v>6080100035984</v>
      </c>
      <c r="B61675" t="s">
        <v>58258</v>
      </c>
    </row>
    <row r="61676" spans="1:2">
      <c r="A61676" s="1">
        <v>6080100035991</v>
      </c>
      <c r="B61676" t="s">
        <v>58259</v>
      </c>
    </row>
    <row r="61677" spans="1:2">
      <c r="A61677" s="1">
        <v>6080100036004</v>
      </c>
      <c r="B61677" t="s">
        <v>58260</v>
      </c>
    </row>
    <row r="61678" spans="1:2">
      <c r="A61678" s="1">
        <v>6080100036011</v>
      </c>
      <c r="B61678" t="s">
        <v>58261</v>
      </c>
    </row>
    <row r="61679" spans="1:2">
      <c r="A61679" s="1">
        <v>6080100036028</v>
      </c>
      <c r="B61679" t="s">
        <v>58262</v>
      </c>
    </row>
    <row r="61680" spans="1:2">
      <c r="A61680" s="1">
        <v>6080100036035</v>
      </c>
      <c r="B61680" t="s">
        <v>58263</v>
      </c>
    </row>
    <row r="61681" spans="1:2">
      <c r="A61681" s="1">
        <v>6080100036042</v>
      </c>
      <c r="B61681" t="s">
        <v>58264</v>
      </c>
    </row>
    <row r="61682" spans="1:2">
      <c r="A61682" s="1">
        <v>6080100036059</v>
      </c>
      <c r="B61682" t="s">
        <v>58265</v>
      </c>
    </row>
    <row r="61683" spans="1:2">
      <c r="A61683" s="1">
        <v>6080100036066</v>
      </c>
      <c r="B61683" t="s">
        <v>58266</v>
      </c>
    </row>
    <row r="61684" spans="1:2">
      <c r="A61684" s="1">
        <v>6080100036073</v>
      </c>
      <c r="B61684" t="s">
        <v>58267</v>
      </c>
    </row>
    <row r="61685" spans="1:2">
      <c r="A61685" s="1">
        <v>6080100036080</v>
      </c>
      <c r="B61685" t="s">
        <v>58268</v>
      </c>
    </row>
    <row r="61686" spans="1:2">
      <c r="A61686" s="1">
        <v>6080100036097</v>
      </c>
      <c r="B61686" t="s">
        <v>58269</v>
      </c>
    </row>
    <row r="61687" spans="1:2">
      <c r="A61687" s="1">
        <v>6080100036103</v>
      </c>
      <c r="B61687" t="s">
        <v>58270</v>
      </c>
    </row>
    <row r="61688" spans="1:2">
      <c r="A61688" s="1">
        <v>6080100036110</v>
      </c>
      <c r="B61688" t="s">
        <v>58271</v>
      </c>
    </row>
    <row r="61689" spans="1:2">
      <c r="A61689" s="1">
        <v>6080100036127</v>
      </c>
      <c r="B61689" t="s">
        <v>58272</v>
      </c>
    </row>
    <row r="61690" spans="1:2">
      <c r="A61690" s="1">
        <v>6080100036134</v>
      </c>
      <c r="B61690" t="s">
        <v>58273</v>
      </c>
    </row>
    <row r="61691" spans="1:2">
      <c r="A61691" s="1">
        <v>6080100036141</v>
      </c>
      <c r="B61691" t="s">
        <v>58274</v>
      </c>
    </row>
    <row r="61692" spans="1:2">
      <c r="A61692" s="1">
        <v>6080100036158</v>
      </c>
      <c r="B61692" t="s">
        <v>58275</v>
      </c>
    </row>
    <row r="61693" spans="1:2">
      <c r="A61693" s="1">
        <v>6080100036165</v>
      </c>
      <c r="B61693" t="s">
        <v>58276</v>
      </c>
    </row>
    <row r="61694" spans="1:2">
      <c r="A61694" s="1">
        <v>6080100036172</v>
      </c>
      <c r="B61694" t="s">
        <v>58277</v>
      </c>
    </row>
    <row r="61695" spans="1:2">
      <c r="A61695" s="1">
        <v>6080100036189</v>
      </c>
      <c r="B61695" t="s">
        <v>58278</v>
      </c>
    </row>
    <row r="61696" spans="1:2">
      <c r="A61696" s="1">
        <v>6080100036202</v>
      </c>
      <c r="B61696" t="s">
        <v>58279</v>
      </c>
    </row>
    <row r="61697" spans="1:2">
      <c r="A61697" s="1">
        <v>6080100036219</v>
      </c>
      <c r="B61697" t="s">
        <v>58280</v>
      </c>
    </row>
    <row r="61698" spans="1:2">
      <c r="A61698" s="1">
        <v>6080100036226</v>
      </c>
      <c r="B61698" t="s">
        <v>58281</v>
      </c>
    </row>
    <row r="61699" spans="1:2">
      <c r="A61699" s="1">
        <v>6080100036233</v>
      </c>
      <c r="B61699" t="s">
        <v>58282</v>
      </c>
    </row>
    <row r="61700" spans="1:2">
      <c r="A61700" s="1">
        <v>6080100036240</v>
      </c>
      <c r="B61700" t="s">
        <v>58283</v>
      </c>
    </row>
    <row r="61701" spans="1:2">
      <c r="A61701" s="1">
        <v>6080100036257</v>
      </c>
      <c r="B61701" t="s">
        <v>58284</v>
      </c>
    </row>
    <row r="61702" spans="1:2">
      <c r="A61702" s="1">
        <v>6080100036264</v>
      </c>
      <c r="B61702" t="s">
        <v>58285</v>
      </c>
    </row>
    <row r="61703" spans="1:2">
      <c r="A61703" s="1">
        <v>6080100036271</v>
      </c>
      <c r="B61703" t="s">
        <v>58286</v>
      </c>
    </row>
    <row r="61704" spans="1:2">
      <c r="A61704" s="1">
        <v>6080100036288</v>
      </c>
      <c r="B61704" t="s">
        <v>58287</v>
      </c>
    </row>
    <row r="61705" spans="1:2">
      <c r="A61705" s="1">
        <v>6080100036295</v>
      </c>
      <c r="B61705" t="s">
        <v>58288</v>
      </c>
    </row>
    <row r="61706" spans="1:2">
      <c r="A61706" s="1">
        <v>6080100036301</v>
      </c>
      <c r="B61706" t="s">
        <v>58289</v>
      </c>
    </row>
    <row r="61707" spans="1:2">
      <c r="A61707" s="1">
        <v>6080100036318</v>
      </c>
      <c r="B61707" t="s">
        <v>58290</v>
      </c>
    </row>
    <row r="61708" spans="1:2">
      <c r="A61708" s="1">
        <v>6080100036325</v>
      </c>
      <c r="B61708" t="s">
        <v>58291</v>
      </c>
    </row>
    <row r="61709" spans="1:2">
      <c r="A61709" s="1">
        <v>6080100036332</v>
      </c>
      <c r="B61709" t="s">
        <v>58292</v>
      </c>
    </row>
    <row r="61710" spans="1:2">
      <c r="A61710" s="1">
        <v>6080100036349</v>
      </c>
      <c r="B61710" t="s">
        <v>58293</v>
      </c>
    </row>
    <row r="61711" spans="1:2">
      <c r="A61711" s="1">
        <v>6080100036356</v>
      </c>
      <c r="B61711" t="s">
        <v>58294</v>
      </c>
    </row>
    <row r="61712" spans="1:2">
      <c r="A61712" s="1">
        <v>6080100036363</v>
      </c>
      <c r="B61712" t="s">
        <v>58295</v>
      </c>
    </row>
    <row r="61713" spans="1:2">
      <c r="A61713" s="1">
        <v>6080100036370</v>
      </c>
      <c r="B61713" t="s">
        <v>58296</v>
      </c>
    </row>
    <row r="61714" spans="1:2">
      <c r="A61714" s="1">
        <v>6080100036387</v>
      </c>
      <c r="B61714" t="s">
        <v>58297</v>
      </c>
    </row>
    <row r="61715" spans="1:2">
      <c r="A61715" s="1">
        <v>6080100036394</v>
      </c>
      <c r="B61715" t="s">
        <v>58298</v>
      </c>
    </row>
    <row r="61716" spans="1:2">
      <c r="A61716" s="1">
        <v>6080100036400</v>
      </c>
      <c r="B61716" t="s">
        <v>58299</v>
      </c>
    </row>
    <row r="61717" spans="1:2">
      <c r="A61717" s="1">
        <v>6080100036417</v>
      </c>
      <c r="B61717" t="s">
        <v>58300</v>
      </c>
    </row>
    <row r="61718" spans="1:2">
      <c r="A61718" s="1">
        <v>6080100036424</v>
      </c>
      <c r="B61718" t="s">
        <v>58301</v>
      </c>
    </row>
    <row r="61719" spans="1:2">
      <c r="A61719" s="1">
        <v>6080100036431</v>
      </c>
      <c r="B61719" t="s">
        <v>58302</v>
      </c>
    </row>
    <row r="61720" spans="1:2">
      <c r="A61720" s="1">
        <v>6080100036448</v>
      </c>
      <c r="B61720" t="s">
        <v>58303</v>
      </c>
    </row>
    <row r="61721" spans="1:2">
      <c r="A61721" s="1">
        <v>6080100038527</v>
      </c>
      <c r="B61721" t="s">
        <v>58304</v>
      </c>
    </row>
    <row r="61722" spans="1:2">
      <c r="A61722" s="1">
        <v>6080100038534</v>
      </c>
      <c r="B61722" t="s">
        <v>58305</v>
      </c>
    </row>
    <row r="61723" spans="1:2">
      <c r="A61723" s="1">
        <v>6080100038541</v>
      </c>
      <c r="B61723" t="s">
        <v>58306</v>
      </c>
    </row>
    <row r="61724" spans="1:2">
      <c r="A61724" s="1">
        <v>6080100038626</v>
      </c>
      <c r="B61724" t="s">
        <v>58307</v>
      </c>
    </row>
    <row r="61725" spans="1:2">
      <c r="A61725" s="1">
        <v>6080100038633</v>
      </c>
      <c r="B61725" t="s">
        <v>58308</v>
      </c>
    </row>
    <row r="61726" spans="1:2">
      <c r="A61726" s="1">
        <v>6080100038640</v>
      </c>
      <c r="B61726" t="s">
        <v>58309</v>
      </c>
    </row>
    <row r="61727" spans="1:2">
      <c r="A61727" s="1">
        <v>6080100038657</v>
      </c>
      <c r="B61727" t="s">
        <v>58310</v>
      </c>
    </row>
    <row r="61728" spans="1:2">
      <c r="A61728" s="1">
        <v>6080100038664</v>
      </c>
      <c r="B61728" t="s">
        <v>58311</v>
      </c>
    </row>
    <row r="61729" spans="1:2">
      <c r="A61729" s="1">
        <v>6080100038671</v>
      </c>
      <c r="B61729" t="s">
        <v>58312</v>
      </c>
    </row>
    <row r="61730" spans="1:2">
      <c r="A61730" s="1">
        <v>6080100038688</v>
      </c>
      <c r="B61730" t="s">
        <v>58313</v>
      </c>
    </row>
    <row r="61731" spans="1:2">
      <c r="A61731" s="1">
        <v>6080100038695</v>
      </c>
      <c r="B61731" t="s">
        <v>58314</v>
      </c>
    </row>
    <row r="61732" spans="1:2">
      <c r="A61732" s="1">
        <v>6080100038701</v>
      </c>
      <c r="B61732" t="s">
        <v>58315</v>
      </c>
    </row>
    <row r="61733" spans="1:2">
      <c r="A61733" s="1">
        <v>6080100038718</v>
      </c>
      <c r="B61733" t="s">
        <v>58316</v>
      </c>
    </row>
    <row r="61734" spans="1:2">
      <c r="A61734" s="1">
        <v>6080100038725</v>
      </c>
      <c r="B61734" t="s">
        <v>58317</v>
      </c>
    </row>
    <row r="61735" spans="1:2">
      <c r="A61735" s="1">
        <v>6080100038732</v>
      </c>
      <c r="B61735" t="s">
        <v>58318</v>
      </c>
    </row>
    <row r="61736" spans="1:2">
      <c r="A61736" s="1">
        <v>6080100038749</v>
      </c>
      <c r="B61736" t="s">
        <v>58319</v>
      </c>
    </row>
    <row r="61737" spans="1:2">
      <c r="A61737" s="1">
        <v>6080100038756</v>
      </c>
      <c r="B61737" t="s">
        <v>58320</v>
      </c>
    </row>
    <row r="61738" spans="1:2">
      <c r="A61738" s="1">
        <v>6080100038763</v>
      </c>
      <c r="B61738" t="s">
        <v>58321</v>
      </c>
    </row>
    <row r="61739" spans="1:2">
      <c r="A61739" s="1">
        <v>6080100038770</v>
      </c>
      <c r="B61739" t="s">
        <v>58322</v>
      </c>
    </row>
    <row r="61740" spans="1:2">
      <c r="A61740" s="1">
        <v>6080100038787</v>
      </c>
      <c r="B61740" t="s">
        <v>58323</v>
      </c>
    </row>
    <row r="61741" spans="1:2">
      <c r="A61741" s="1">
        <v>6080100038794</v>
      </c>
      <c r="B61741" t="s">
        <v>58324</v>
      </c>
    </row>
    <row r="61742" spans="1:2">
      <c r="A61742" s="1">
        <v>6080100038800</v>
      </c>
      <c r="B61742" t="s">
        <v>58325</v>
      </c>
    </row>
    <row r="61743" spans="1:2">
      <c r="A61743" s="1">
        <v>6080100038817</v>
      </c>
      <c r="B61743" t="s">
        <v>58326</v>
      </c>
    </row>
    <row r="61744" spans="1:2">
      <c r="A61744" s="1">
        <v>6080100038824</v>
      </c>
      <c r="B61744" t="s">
        <v>58327</v>
      </c>
    </row>
    <row r="61745" spans="1:2">
      <c r="A61745" s="1">
        <v>6080100038831</v>
      </c>
      <c r="B61745" t="s">
        <v>58328</v>
      </c>
    </row>
    <row r="61746" spans="1:2">
      <c r="A61746" s="1">
        <v>6080100038848</v>
      </c>
      <c r="B61746" t="s">
        <v>58329</v>
      </c>
    </row>
    <row r="61747" spans="1:2">
      <c r="A61747" s="1">
        <v>6080100038855</v>
      </c>
      <c r="B61747" t="s">
        <v>58330</v>
      </c>
    </row>
    <row r="61748" spans="1:2">
      <c r="A61748" s="1">
        <v>6080100038862</v>
      </c>
      <c r="B61748" t="s">
        <v>58331</v>
      </c>
    </row>
    <row r="61749" spans="1:2">
      <c r="A61749" s="1">
        <v>6080100038879</v>
      </c>
      <c r="B61749" t="s">
        <v>58332</v>
      </c>
    </row>
    <row r="61750" spans="1:2">
      <c r="A61750" s="1">
        <v>6080100038893</v>
      </c>
      <c r="B61750" t="s">
        <v>58333</v>
      </c>
    </row>
    <row r="61751" spans="1:2">
      <c r="A61751" s="1">
        <v>6080100038909</v>
      </c>
      <c r="B61751" t="s">
        <v>58334</v>
      </c>
    </row>
    <row r="61752" spans="1:2">
      <c r="A61752" s="1">
        <v>6080100038916</v>
      </c>
      <c r="B61752" t="s">
        <v>58335</v>
      </c>
    </row>
    <row r="61753" spans="1:2">
      <c r="A61753" s="1">
        <v>6080100038923</v>
      </c>
      <c r="B61753" t="s">
        <v>58336</v>
      </c>
    </row>
    <row r="61754" spans="1:2">
      <c r="A61754" s="1">
        <v>6080100038930</v>
      </c>
      <c r="B61754" t="s">
        <v>58337</v>
      </c>
    </row>
    <row r="61755" spans="1:2">
      <c r="A61755" s="1">
        <v>6080100038947</v>
      </c>
      <c r="B61755" t="s">
        <v>58338</v>
      </c>
    </row>
    <row r="61756" spans="1:2">
      <c r="A61756" s="1">
        <v>6080100038954</v>
      </c>
      <c r="B61756" t="s">
        <v>58339</v>
      </c>
    </row>
    <row r="61757" spans="1:2">
      <c r="A61757" s="1">
        <v>6080100038961</v>
      </c>
      <c r="B61757" t="s">
        <v>58340</v>
      </c>
    </row>
    <row r="61758" spans="1:2">
      <c r="A61758" s="1">
        <v>6080100038978</v>
      </c>
      <c r="B61758" t="s">
        <v>58341</v>
      </c>
    </row>
    <row r="61759" spans="1:2">
      <c r="A61759" s="1">
        <v>6080100038985</v>
      </c>
      <c r="B61759" t="s">
        <v>58342</v>
      </c>
    </row>
    <row r="61760" spans="1:2">
      <c r="A61760" s="1">
        <v>6080100038992</v>
      </c>
      <c r="B61760" t="s">
        <v>58343</v>
      </c>
    </row>
    <row r="61761" spans="1:2">
      <c r="A61761" s="1">
        <v>6080100039005</v>
      </c>
      <c r="B61761" t="s">
        <v>58344</v>
      </c>
    </row>
    <row r="61762" spans="1:2">
      <c r="A61762" s="1">
        <v>6080100039012</v>
      </c>
      <c r="B61762" t="s">
        <v>58345</v>
      </c>
    </row>
    <row r="61763" spans="1:2">
      <c r="A61763" s="1">
        <v>6080100039029</v>
      </c>
      <c r="B61763" t="s">
        <v>58346</v>
      </c>
    </row>
    <row r="61764" spans="1:2">
      <c r="A61764" s="1">
        <v>6080100039036</v>
      </c>
      <c r="B61764" t="s">
        <v>58347</v>
      </c>
    </row>
    <row r="61765" spans="1:2">
      <c r="A61765" s="1">
        <v>6080100039043</v>
      </c>
      <c r="B61765" t="s">
        <v>58348</v>
      </c>
    </row>
    <row r="61766" spans="1:2">
      <c r="A61766" s="1">
        <v>6080100039050</v>
      </c>
      <c r="B61766" t="s">
        <v>58349</v>
      </c>
    </row>
    <row r="61767" spans="1:2">
      <c r="A61767" s="1">
        <v>6080100039067</v>
      </c>
      <c r="B61767" t="s">
        <v>58350</v>
      </c>
    </row>
    <row r="61768" spans="1:2">
      <c r="A61768" s="1">
        <v>6080100039074</v>
      </c>
      <c r="B61768" t="s">
        <v>58351</v>
      </c>
    </row>
    <row r="61769" spans="1:2">
      <c r="A61769" s="1">
        <v>6080100039081</v>
      </c>
      <c r="B61769" t="s">
        <v>58352</v>
      </c>
    </row>
    <row r="61770" spans="1:2">
      <c r="A61770" s="1">
        <v>6080100039098</v>
      </c>
      <c r="B61770" t="s">
        <v>58353</v>
      </c>
    </row>
    <row r="61771" spans="1:2">
      <c r="A61771" s="1">
        <v>6080100039104</v>
      </c>
      <c r="B61771" t="s">
        <v>58354</v>
      </c>
    </row>
    <row r="61772" spans="1:2">
      <c r="A61772" s="1">
        <v>6080100039111</v>
      </c>
      <c r="B61772" t="s">
        <v>58355</v>
      </c>
    </row>
    <row r="61773" spans="1:2">
      <c r="A61773" s="1">
        <v>6080100039128</v>
      </c>
      <c r="B61773" t="s">
        <v>58356</v>
      </c>
    </row>
    <row r="61774" spans="1:2">
      <c r="A61774" s="1">
        <v>6080100039135</v>
      </c>
      <c r="B61774" t="s">
        <v>58357</v>
      </c>
    </row>
    <row r="61775" spans="1:2">
      <c r="A61775" s="1">
        <v>6080100039142</v>
      </c>
      <c r="B61775" t="s">
        <v>58358</v>
      </c>
    </row>
    <row r="61776" spans="1:2">
      <c r="A61776" s="1">
        <v>6080100042388</v>
      </c>
      <c r="B61776" t="s">
        <v>58359</v>
      </c>
    </row>
    <row r="61777" spans="1:2">
      <c r="A61777" s="1">
        <v>6080100057726</v>
      </c>
      <c r="B61777" t="s">
        <v>58360</v>
      </c>
    </row>
    <row r="61778" spans="1:2">
      <c r="A61778" s="1">
        <v>6080100057733</v>
      </c>
      <c r="B61778" t="s">
        <v>58361</v>
      </c>
    </row>
    <row r="61779" spans="1:2">
      <c r="A61779" s="1">
        <v>6080100057740</v>
      </c>
      <c r="B61779" t="s">
        <v>58362</v>
      </c>
    </row>
    <row r="61780" spans="1:2">
      <c r="A61780" s="1">
        <v>6080100057757</v>
      </c>
      <c r="B61780" t="s">
        <v>58363</v>
      </c>
    </row>
    <row r="61781" spans="1:2">
      <c r="A61781" s="1">
        <v>6080100208883</v>
      </c>
      <c r="B61781" t="s">
        <v>58364</v>
      </c>
    </row>
    <row r="61782" spans="1:2">
      <c r="A61782" s="1">
        <v>6080100208890</v>
      </c>
      <c r="B61782" t="s">
        <v>58365</v>
      </c>
    </row>
    <row r="61783" spans="1:2">
      <c r="A61783" s="1">
        <v>6080100208906</v>
      </c>
      <c r="B61783" t="s">
        <v>58366</v>
      </c>
    </row>
    <row r="61784" spans="1:2">
      <c r="A61784" s="1">
        <v>6080100208913</v>
      </c>
      <c r="B61784" t="s">
        <v>58367</v>
      </c>
    </row>
    <row r="61785" spans="1:2">
      <c r="A61785" s="1">
        <v>6080100208920</v>
      </c>
      <c r="B61785" t="s">
        <v>58368</v>
      </c>
    </row>
    <row r="61786" spans="1:2">
      <c r="A61786" s="1">
        <v>6080100208937</v>
      </c>
      <c r="B61786" t="s">
        <v>58369</v>
      </c>
    </row>
    <row r="61787" spans="1:2">
      <c r="A61787" s="1">
        <v>6080100208944</v>
      </c>
      <c r="B61787" t="s">
        <v>58370</v>
      </c>
    </row>
    <row r="61788" spans="1:2">
      <c r="A61788" s="1">
        <v>6080100208951</v>
      </c>
      <c r="B61788" t="s">
        <v>58371</v>
      </c>
    </row>
    <row r="61789" spans="1:2">
      <c r="A61789" s="1">
        <v>6080100208968</v>
      </c>
      <c r="B61789" t="s">
        <v>58372</v>
      </c>
    </row>
    <row r="61790" spans="1:2">
      <c r="A61790" s="1">
        <v>6080100208975</v>
      </c>
      <c r="B61790" t="s">
        <v>58373</v>
      </c>
    </row>
    <row r="61791" spans="1:2">
      <c r="A61791" s="1">
        <v>6080100208982</v>
      </c>
      <c r="B61791" t="s">
        <v>58374</v>
      </c>
    </row>
    <row r="61792" spans="1:2">
      <c r="A61792" s="1">
        <v>6080100208999</v>
      </c>
      <c r="B61792" t="s">
        <v>58375</v>
      </c>
    </row>
    <row r="61793" spans="1:2">
      <c r="A61793" s="1">
        <v>6080100209002</v>
      </c>
      <c r="B61793" t="s">
        <v>58376</v>
      </c>
    </row>
    <row r="61794" spans="1:2">
      <c r="A61794" s="1">
        <v>6080100209019</v>
      </c>
      <c r="B61794" t="s">
        <v>58377</v>
      </c>
    </row>
    <row r="61795" spans="1:2">
      <c r="A61795" s="1">
        <v>6080100209026</v>
      </c>
      <c r="B61795" t="s">
        <v>58378</v>
      </c>
    </row>
    <row r="61796" spans="1:2">
      <c r="A61796" s="1">
        <v>6080100209033</v>
      </c>
      <c r="B61796" t="s">
        <v>58379</v>
      </c>
    </row>
    <row r="61797" spans="1:2">
      <c r="A61797" s="1">
        <v>6080100209040</v>
      </c>
      <c r="B61797" t="s">
        <v>58380</v>
      </c>
    </row>
    <row r="61798" spans="1:2">
      <c r="A61798" s="1">
        <v>6080100209057</v>
      </c>
      <c r="B61798" t="s">
        <v>58381</v>
      </c>
    </row>
    <row r="61799" spans="1:2">
      <c r="A61799" s="1">
        <v>6080100209064</v>
      </c>
      <c r="B61799" t="s">
        <v>58382</v>
      </c>
    </row>
    <row r="61800" spans="1:2">
      <c r="A61800" s="1">
        <v>6080100209071</v>
      </c>
      <c r="B61800" t="s">
        <v>58383</v>
      </c>
    </row>
    <row r="61801" spans="1:2">
      <c r="A61801" s="1">
        <v>6080100209088</v>
      </c>
      <c r="B61801" t="s">
        <v>58384</v>
      </c>
    </row>
    <row r="61802" spans="1:2">
      <c r="A61802" s="1">
        <v>6080100209095</v>
      </c>
      <c r="B61802" t="s">
        <v>58385</v>
      </c>
    </row>
    <row r="61803" spans="1:2">
      <c r="A61803" s="1">
        <v>6080100209101</v>
      </c>
      <c r="B61803" t="s">
        <v>58386</v>
      </c>
    </row>
    <row r="61804" spans="1:2">
      <c r="A61804" s="1">
        <v>6080100209118</v>
      </c>
      <c r="B61804" t="s">
        <v>58387</v>
      </c>
    </row>
    <row r="61805" spans="1:2">
      <c r="A61805" s="1">
        <v>6080100209125</v>
      </c>
      <c r="B61805" t="s">
        <v>58388</v>
      </c>
    </row>
    <row r="61806" spans="1:2">
      <c r="A61806" s="1">
        <v>6080100209132</v>
      </c>
      <c r="B61806" t="s">
        <v>58389</v>
      </c>
    </row>
    <row r="61807" spans="1:2">
      <c r="A61807" s="1">
        <v>6080100209149</v>
      </c>
      <c r="B61807" t="s">
        <v>58390</v>
      </c>
    </row>
    <row r="61808" spans="1:2">
      <c r="A61808" s="1">
        <v>6080100209156</v>
      </c>
      <c r="B61808" t="s">
        <v>58391</v>
      </c>
    </row>
    <row r="61809" spans="1:2">
      <c r="A61809" s="1">
        <v>6080100209163</v>
      </c>
      <c r="B61809" t="s">
        <v>58392</v>
      </c>
    </row>
    <row r="61810" spans="1:2">
      <c r="A61810" s="1">
        <v>6080100209170</v>
      </c>
      <c r="B61810" t="s">
        <v>58393</v>
      </c>
    </row>
    <row r="61811" spans="1:2">
      <c r="A61811" s="1">
        <v>6080100209187</v>
      </c>
      <c r="B61811" t="s">
        <v>58394</v>
      </c>
    </row>
    <row r="61812" spans="1:2">
      <c r="A61812" s="1">
        <v>6080100209194</v>
      </c>
      <c r="B61812" t="s">
        <v>58395</v>
      </c>
    </row>
    <row r="61813" spans="1:2">
      <c r="A61813" s="1">
        <v>6080100209200</v>
      </c>
      <c r="B61813" t="s">
        <v>58396</v>
      </c>
    </row>
    <row r="61814" spans="1:2">
      <c r="A61814" s="1">
        <v>6080100209217</v>
      </c>
      <c r="B61814" t="s">
        <v>58397</v>
      </c>
    </row>
    <row r="61815" spans="1:2">
      <c r="A61815" s="1">
        <v>6080100209224</v>
      </c>
      <c r="B61815" t="s">
        <v>58398</v>
      </c>
    </row>
    <row r="61816" spans="1:2">
      <c r="A61816" s="1">
        <v>6080100209231</v>
      </c>
      <c r="B61816" t="s">
        <v>58399</v>
      </c>
    </row>
    <row r="61817" spans="1:2">
      <c r="A61817" s="1">
        <v>6080100209248</v>
      </c>
      <c r="B61817" t="s">
        <v>58400</v>
      </c>
    </row>
    <row r="61818" spans="1:2">
      <c r="A61818" s="1">
        <v>6080100209255</v>
      </c>
      <c r="B61818" t="s">
        <v>58401</v>
      </c>
    </row>
    <row r="61819" spans="1:2">
      <c r="A61819" s="1">
        <v>6080100209262</v>
      </c>
      <c r="B61819" t="s">
        <v>58402</v>
      </c>
    </row>
    <row r="61820" spans="1:2">
      <c r="A61820" s="1">
        <v>6080100209279</v>
      </c>
      <c r="B61820" t="s">
        <v>58403</v>
      </c>
    </row>
    <row r="61821" spans="1:2">
      <c r="A61821" s="1">
        <v>6080100209286</v>
      </c>
      <c r="B61821" t="s">
        <v>58404</v>
      </c>
    </row>
    <row r="61822" spans="1:2">
      <c r="A61822" s="1">
        <v>6080100209293</v>
      </c>
      <c r="B61822" t="s">
        <v>58405</v>
      </c>
    </row>
    <row r="61823" spans="1:2">
      <c r="A61823" s="1">
        <v>6080100209309</v>
      </c>
      <c r="B61823" t="s">
        <v>58406</v>
      </c>
    </row>
    <row r="61824" spans="1:2">
      <c r="A61824" s="1">
        <v>6080100209316</v>
      </c>
      <c r="B61824" t="s">
        <v>58407</v>
      </c>
    </row>
    <row r="61825" spans="1:2">
      <c r="A61825" s="1">
        <v>6080100209323</v>
      </c>
      <c r="B61825" t="s">
        <v>58408</v>
      </c>
    </row>
    <row r="61826" spans="1:2">
      <c r="A61826" s="1">
        <v>6080100209330</v>
      </c>
      <c r="B61826" t="s">
        <v>58409</v>
      </c>
    </row>
    <row r="61827" spans="1:2">
      <c r="A61827" s="1">
        <v>6080100209347</v>
      </c>
      <c r="B61827" t="s">
        <v>58410</v>
      </c>
    </row>
    <row r="61828" spans="1:2">
      <c r="A61828" s="1">
        <v>6080100209354</v>
      </c>
      <c r="B61828" t="s">
        <v>58411</v>
      </c>
    </row>
    <row r="61829" spans="1:2">
      <c r="A61829" s="1">
        <v>6080100209361</v>
      </c>
      <c r="B61829" t="s">
        <v>58412</v>
      </c>
    </row>
    <row r="61830" spans="1:2">
      <c r="A61830" s="1">
        <v>6080100209378</v>
      </c>
      <c r="B61830" t="s">
        <v>58413</v>
      </c>
    </row>
    <row r="61831" spans="1:2">
      <c r="A61831" s="1">
        <v>6080100209385</v>
      </c>
      <c r="B61831" t="s">
        <v>58414</v>
      </c>
    </row>
    <row r="61832" spans="1:2">
      <c r="A61832" s="1">
        <v>6080100209392</v>
      </c>
      <c r="B61832" t="s">
        <v>58415</v>
      </c>
    </row>
    <row r="61833" spans="1:2">
      <c r="A61833" s="1">
        <v>6080100209408</v>
      </c>
      <c r="B61833" t="s">
        <v>58416</v>
      </c>
    </row>
    <row r="61834" spans="1:2">
      <c r="A61834" s="1">
        <v>6080100209415</v>
      </c>
      <c r="B61834" t="s">
        <v>58417</v>
      </c>
    </row>
    <row r="61835" spans="1:2">
      <c r="A61835" s="1">
        <v>6080100209422</v>
      </c>
      <c r="B61835" t="s">
        <v>58418</v>
      </c>
    </row>
    <row r="61836" spans="1:2">
      <c r="A61836" s="1">
        <v>6080100209439</v>
      </c>
      <c r="B61836" t="s">
        <v>58419</v>
      </c>
    </row>
    <row r="61837" spans="1:2">
      <c r="A61837" s="1">
        <v>6080100209446</v>
      </c>
      <c r="B61837" t="s">
        <v>58420</v>
      </c>
    </row>
    <row r="61838" spans="1:2">
      <c r="A61838" s="1">
        <v>6080100209453</v>
      </c>
      <c r="B61838" t="s">
        <v>58421</v>
      </c>
    </row>
    <row r="61839" spans="1:2">
      <c r="A61839" s="1">
        <v>6080100209460</v>
      </c>
      <c r="B61839" t="s">
        <v>58422</v>
      </c>
    </row>
    <row r="61840" spans="1:2">
      <c r="A61840" s="1">
        <v>6080100209477</v>
      </c>
      <c r="B61840" t="s">
        <v>58423</v>
      </c>
    </row>
    <row r="61841" spans="1:2">
      <c r="A61841" s="1">
        <v>6080100209484</v>
      </c>
      <c r="B61841" t="s">
        <v>58424</v>
      </c>
    </row>
    <row r="61842" spans="1:2">
      <c r="A61842" s="1">
        <v>6080100209491</v>
      </c>
      <c r="B61842" t="s">
        <v>58425</v>
      </c>
    </row>
    <row r="61843" spans="1:2">
      <c r="A61843" s="1">
        <v>6080100209507</v>
      </c>
      <c r="B61843" t="s">
        <v>58426</v>
      </c>
    </row>
    <row r="61844" spans="1:2">
      <c r="A61844" s="1">
        <v>6080100209514</v>
      </c>
      <c r="B61844" t="s">
        <v>58427</v>
      </c>
    </row>
    <row r="61845" spans="1:2">
      <c r="A61845" s="1">
        <v>6080100209521</v>
      </c>
      <c r="B61845" t="s">
        <v>58428</v>
      </c>
    </row>
    <row r="61846" spans="1:2">
      <c r="A61846" s="1">
        <v>6080100209538</v>
      </c>
      <c r="B61846" t="s">
        <v>58429</v>
      </c>
    </row>
    <row r="61847" spans="1:2">
      <c r="A61847" s="1">
        <v>6080100209545</v>
      </c>
      <c r="B61847" t="s">
        <v>58430</v>
      </c>
    </row>
    <row r="61848" spans="1:2">
      <c r="A61848" s="1">
        <v>6080100209552</v>
      </c>
      <c r="B61848" t="s">
        <v>58431</v>
      </c>
    </row>
    <row r="61849" spans="1:2">
      <c r="A61849" s="1">
        <v>6080100209569</v>
      </c>
      <c r="B61849" t="s">
        <v>58432</v>
      </c>
    </row>
    <row r="61850" spans="1:2">
      <c r="A61850" s="1">
        <v>6080100209576</v>
      </c>
      <c r="B61850" t="s">
        <v>58433</v>
      </c>
    </row>
    <row r="61851" spans="1:2">
      <c r="A61851" s="1">
        <v>6080100209583</v>
      </c>
      <c r="B61851" t="s">
        <v>58434</v>
      </c>
    </row>
    <row r="61852" spans="1:2">
      <c r="A61852" s="1">
        <v>6080100209590</v>
      </c>
      <c r="B61852" t="s">
        <v>58435</v>
      </c>
    </row>
    <row r="61853" spans="1:2">
      <c r="A61853" s="1">
        <v>6080100209606</v>
      </c>
      <c r="B61853" t="s">
        <v>58436</v>
      </c>
    </row>
    <row r="61854" spans="1:2">
      <c r="A61854" s="1">
        <v>6080100209613</v>
      </c>
      <c r="B61854" t="s">
        <v>58437</v>
      </c>
    </row>
    <row r="61855" spans="1:2">
      <c r="A61855" s="1">
        <v>6080100209620</v>
      </c>
      <c r="B61855" t="s">
        <v>58438</v>
      </c>
    </row>
    <row r="61856" spans="1:2">
      <c r="A61856" s="1">
        <v>6080100209637</v>
      </c>
      <c r="B61856" t="s">
        <v>58439</v>
      </c>
    </row>
    <row r="61857" spans="1:2">
      <c r="A61857" s="1">
        <v>6080100209644</v>
      </c>
      <c r="B61857" t="s">
        <v>58440</v>
      </c>
    </row>
    <row r="61858" spans="1:2">
      <c r="A61858" s="1">
        <v>6080100209651</v>
      </c>
      <c r="B61858" t="s">
        <v>58441</v>
      </c>
    </row>
    <row r="61859" spans="1:2">
      <c r="A61859" s="1">
        <v>6080100210299</v>
      </c>
      <c r="B61859" t="s">
        <v>58442</v>
      </c>
    </row>
    <row r="61860" spans="1:2">
      <c r="A61860" s="1">
        <v>6080100210305</v>
      </c>
      <c r="B61860" t="s">
        <v>58443</v>
      </c>
    </row>
    <row r="61861" spans="1:2">
      <c r="A61861" s="1">
        <v>6080100210312</v>
      </c>
      <c r="B61861" t="s">
        <v>58444</v>
      </c>
    </row>
    <row r="61862" spans="1:2">
      <c r="A61862" s="1">
        <v>6080100210329</v>
      </c>
      <c r="B61862" t="s">
        <v>58445</v>
      </c>
    </row>
    <row r="61863" spans="1:2">
      <c r="A61863" s="1">
        <v>6080100210336</v>
      </c>
      <c r="B61863" t="s">
        <v>58446</v>
      </c>
    </row>
    <row r="61864" spans="1:2">
      <c r="A61864" s="1">
        <v>6080100210343</v>
      </c>
      <c r="B61864" t="s">
        <v>58447</v>
      </c>
    </row>
    <row r="61865" spans="1:2">
      <c r="A61865" s="1">
        <v>6080100210350</v>
      </c>
      <c r="B61865" t="s">
        <v>58448</v>
      </c>
    </row>
    <row r="61866" spans="1:2">
      <c r="A61866" s="1">
        <v>6080100210367</v>
      </c>
      <c r="B61866" t="s">
        <v>58449</v>
      </c>
    </row>
    <row r="61867" spans="1:2">
      <c r="A61867" s="1">
        <v>6080100210374</v>
      </c>
      <c r="B61867" t="s">
        <v>58450</v>
      </c>
    </row>
    <row r="61868" spans="1:2">
      <c r="A61868" s="1">
        <v>6080100210381</v>
      </c>
      <c r="B61868" t="s">
        <v>58451</v>
      </c>
    </row>
    <row r="61869" spans="1:2">
      <c r="A61869" s="1">
        <v>6080100210398</v>
      </c>
      <c r="B61869" t="s">
        <v>58452</v>
      </c>
    </row>
    <row r="61870" spans="1:2">
      <c r="A61870" s="1">
        <v>6080100210404</v>
      </c>
      <c r="B61870" t="s">
        <v>58453</v>
      </c>
    </row>
    <row r="61871" spans="1:2">
      <c r="A61871" s="1">
        <v>6080100210411</v>
      </c>
      <c r="B61871" t="s">
        <v>58454</v>
      </c>
    </row>
    <row r="61872" spans="1:2">
      <c r="A61872" s="1">
        <v>6080100210428</v>
      </c>
      <c r="B61872" t="s">
        <v>58455</v>
      </c>
    </row>
    <row r="61873" spans="1:2">
      <c r="A61873" s="1">
        <v>6080100210435</v>
      </c>
      <c r="B61873" t="s">
        <v>58456</v>
      </c>
    </row>
    <row r="61874" spans="1:2">
      <c r="A61874" s="1">
        <v>6080100210442</v>
      </c>
      <c r="B61874" t="s">
        <v>58457</v>
      </c>
    </row>
    <row r="61875" spans="1:2">
      <c r="A61875" s="1">
        <v>6080100210459</v>
      </c>
      <c r="B61875" t="s">
        <v>58458</v>
      </c>
    </row>
    <row r="61876" spans="1:2">
      <c r="A61876" s="1">
        <v>6080100210466</v>
      </c>
      <c r="B61876" t="s">
        <v>58459</v>
      </c>
    </row>
    <row r="61877" spans="1:2">
      <c r="A61877" s="1">
        <v>6080100210473</v>
      </c>
      <c r="B61877" t="s">
        <v>58460</v>
      </c>
    </row>
    <row r="61878" spans="1:2">
      <c r="A61878" s="1">
        <v>6080100210480</v>
      </c>
      <c r="B61878" t="s">
        <v>58461</v>
      </c>
    </row>
    <row r="61879" spans="1:2">
      <c r="A61879" s="1">
        <v>6080100210497</v>
      </c>
      <c r="B61879" t="s">
        <v>58462</v>
      </c>
    </row>
    <row r="61880" spans="1:2">
      <c r="A61880" s="1">
        <v>6080100210503</v>
      </c>
      <c r="B61880" t="s">
        <v>58463</v>
      </c>
    </row>
    <row r="61881" spans="1:2">
      <c r="A61881" s="1">
        <v>6080100210510</v>
      </c>
      <c r="B61881" t="s">
        <v>58464</v>
      </c>
    </row>
    <row r="61882" spans="1:2">
      <c r="A61882" s="1">
        <v>6080100210527</v>
      </c>
      <c r="B61882" t="s">
        <v>58465</v>
      </c>
    </row>
    <row r="61883" spans="1:2">
      <c r="A61883" s="1">
        <v>6080100210534</v>
      </c>
      <c r="B61883" t="s">
        <v>58466</v>
      </c>
    </row>
    <row r="61884" spans="1:2">
      <c r="A61884" s="1">
        <v>6080100210541</v>
      </c>
      <c r="B61884" t="s">
        <v>58467</v>
      </c>
    </row>
    <row r="61885" spans="1:2">
      <c r="A61885" s="1">
        <v>6080100210558</v>
      </c>
      <c r="B61885" t="s">
        <v>58468</v>
      </c>
    </row>
    <row r="61886" spans="1:2">
      <c r="A61886" s="1">
        <v>6080100210565</v>
      </c>
      <c r="B61886" t="s">
        <v>58469</v>
      </c>
    </row>
    <row r="61887" spans="1:2">
      <c r="A61887" s="1">
        <v>6080100210572</v>
      </c>
      <c r="B61887" t="s">
        <v>58470</v>
      </c>
    </row>
    <row r="61888" spans="1:2">
      <c r="A61888" s="1">
        <v>6080100210589</v>
      </c>
      <c r="B61888" t="s">
        <v>58471</v>
      </c>
    </row>
    <row r="61889" spans="1:2">
      <c r="A61889" s="1">
        <v>6080100210596</v>
      </c>
      <c r="B61889" t="s">
        <v>58472</v>
      </c>
    </row>
    <row r="61890" spans="1:2">
      <c r="A61890" s="1">
        <v>6080100210602</v>
      </c>
      <c r="B61890" t="s">
        <v>58473</v>
      </c>
    </row>
    <row r="61891" spans="1:2">
      <c r="A61891" s="1">
        <v>6080100210619</v>
      </c>
      <c r="B61891" t="s">
        <v>58474</v>
      </c>
    </row>
    <row r="61892" spans="1:2">
      <c r="A61892" s="1">
        <v>6080100210626</v>
      </c>
      <c r="B61892" t="s">
        <v>58475</v>
      </c>
    </row>
    <row r="61893" spans="1:2">
      <c r="A61893" s="1">
        <v>6080100210633</v>
      </c>
      <c r="B61893" t="s">
        <v>58476</v>
      </c>
    </row>
    <row r="61894" spans="1:2">
      <c r="A61894" s="1">
        <v>6080100210640</v>
      </c>
      <c r="B61894" t="s">
        <v>58477</v>
      </c>
    </row>
    <row r="61895" spans="1:2">
      <c r="A61895" s="1">
        <v>6080100210657</v>
      </c>
      <c r="B61895" t="s">
        <v>58478</v>
      </c>
    </row>
    <row r="61896" spans="1:2">
      <c r="A61896" s="1">
        <v>6080100210664</v>
      </c>
      <c r="B61896" t="s">
        <v>58479</v>
      </c>
    </row>
    <row r="61897" spans="1:2">
      <c r="A61897" s="1">
        <v>6080100210671</v>
      </c>
      <c r="B61897" t="s">
        <v>58480</v>
      </c>
    </row>
    <row r="61898" spans="1:2">
      <c r="A61898" s="1">
        <v>6080100210688</v>
      </c>
      <c r="B61898" t="s">
        <v>58481</v>
      </c>
    </row>
    <row r="61899" spans="1:2">
      <c r="A61899" s="1">
        <v>6080100210695</v>
      </c>
      <c r="B61899" t="s">
        <v>58482</v>
      </c>
    </row>
    <row r="61900" spans="1:2">
      <c r="A61900" s="1">
        <v>6080100210701</v>
      </c>
      <c r="B61900" t="s">
        <v>58483</v>
      </c>
    </row>
    <row r="61901" spans="1:2">
      <c r="A61901" s="1">
        <v>6080100210718</v>
      </c>
      <c r="B61901" t="s">
        <v>58484</v>
      </c>
    </row>
    <row r="61902" spans="1:2">
      <c r="A61902" s="1">
        <v>6080100210725</v>
      </c>
      <c r="B61902" t="s">
        <v>58485</v>
      </c>
    </row>
    <row r="61903" spans="1:2">
      <c r="A61903" s="1">
        <v>6080100210732</v>
      </c>
      <c r="B61903" t="s">
        <v>58486</v>
      </c>
    </row>
    <row r="61904" spans="1:2">
      <c r="A61904" s="1">
        <v>6080100210749</v>
      </c>
      <c r="B61904" t="s">
        <v>58487</v>
      </c>
    </row>
    <row r="61905" spans="1:2">
      <c r="A61905" s="1">
        <v>6080100210756</v>
      </c>
      <c r="B61905" t="s">
        <v>58488</v>
      </c>
    </row>
    <row r="61906" spans="1:2">
      <c r="A61906" s="1">
        <v>6080100210763</v>
      </c>
      <c r="B61906" t="s">
        <v>58489</v>
      </c>
    </row>
    <row r="61907" spans="1:2">
      <c r="A61907" s="1">
        <v>6080100210770</v>
      </c>
      <c r="B61907" t="s">
        <v>58490</v>
      </c>
    </row>
    <row r="61908" spans="1:2">
      <c r="A61908" s="1">
        <v>6080100210787</v>
      </c>
      <c r="B61908" t="s">
        <v>58491</v>
      </c>
    </row>
    <row r="61909" spans="1:2">
      <c r="A61909" s="1">
        <v>6080100210794</v>
      </c>
      <c r="B61909" t="s">
        <v>58492</v>
      </c>
    </row>
    <row r="61910" spans="1:2">
      <c r="A61910" s="1">
        <v>6080100210800</v>
      </c>
      <c r="B61910" t="s">
        <v>58493</v>
      </c>
    </row>
    <row r="61911" spans="1:2">
      <c r="A61911" s="1">
        <v>6080100210817</v>
      </c>
      <c r="B61911" t="s">
        <v>58494</v>
      </c>
    </row>
    <row r="61912" spans="1:2">
      <c r="A61912" s="1">
        <v>6080100210824</v>
      </c>
      <c r="B61912" t="s">
        <v>58495</v>
      </c>
    </row>
    <row r="61913" spans="1:2">
      <c r="A61913" s="1">
        <v>6080100210831</v>
      </c>
      <c r="B61913" t="s">
        <v>58496</v>
      </c>
    </row>
    <row r="61914" spans="1:2">
      <c r="A61914" s="1">
        <v>6080100210848</v>
      </c>
      <c r="B61914" t="s">
        <v>58497</v>
      </c>
    </row>
    <row r="61915" spans="1:2">
      <c r="A61915" s="1">
        <v>6080100210855</v>
      </c>
      <c r="B61915" t="s">
        <v>58498</v>
      </c>
    </row>
    <row r="61916" spans="1:2">
      <c r="A61916" s="1">
        <v>6080100210862</v>
      </c>
      <c r="B61916" t="s">
        <v>58499</v>
      </c>
    </row>
    <row r="61917" spans="1:2">
      <c r="A61917" s="1">
        <v>6080100210879</v>
      </c>
      <c r="B61917" t="s">
        <v>58500</v>
      </c>
    </row>
    <row r="61918" spans="1:2">
      <c r="A61918" s="1">
        <v>6080100210886</v>
      </c>
      <c r="B61918" t="s">
        <v>58501</v>
      </c>
    </row>
    <row r="61919" spans="1:2">
      <c r="A61919" s="1">
        <v>6080100210893</v>
      </c>
      <c r="B61919" t="s">
        <v>58502</v>
      </c>
    </row>
    <row r="61920" spans="1:2">
      <c r="A61920" s="1">
        <v>6080100210909</v>
      </c>
      <c r="B61920" t="s">
        <v>58503</v>
      </c>
    </row>
    <row r="61921" spans="1:2">
      <c r="A61921" s="1">
        <v>6080100210916</v>
      </c>
      <c r="B61921" t="s">
        <v>58504</v>
      </c>
    </row>
    <row r="61922" spans="1:2">
      <c r="A61922" s="1">
        <v>6080100210923</v>
      </c>
      <c r="B61922" t="s">
        <v>58505</v>
      </c>
    </row>
    <row r="61923" spans="1:2">
      <c r="A61923" s="1">
        <v>6080100210930</v>
      </c>
      <c r="B61923" t="s">
        <v>58506</v>
      </c>
    </row>
    <row r="61924" spans="1:2">
      <c r="A61924" s="1">
        <v>6080100210947</v>
      </c>
      <c r="B61924" t="s">
        <v>58507</v>
      </c>
    </row>
    <row r="61925" spans="1:2">
      <c r="A61925" s="1">
        <v>6080100210954</v>
      </c>
      <c r="B61925" t="s">
        <v>58508</v>
      </c>
    </row>
    <row r="61926" spans="1:2">
      <c r="A61926" s="1">
        <v>6080100210961</v>
      </c>
      <c r="B61926" t="s">
        <v>58509</v>
      </c>
    </row>
    <row r="61927" spans="1:2">
      <c r="A61927" s="1">
        <v>6080100210978</v>
      </c>
      <c r="B61927" t="s">
        <v>58510</v>
      </c>
    </row>
    <row r="61928" spans="1:2">
      <c r="A61928" s="1">
        <v>6080100210985</v>
      </c>
      <c r="B61928" t="s">
        <v>58511</v>
      </c>
    </row>
    <row r="61929" spans="1:2">
      <c r="A61929" s="1">
        <v>6080100210992</v>
      </c>
      <c r="B61929" t="s">
        <v>58512</v>
      </c>
    </row>
    <row r="61930" spans="1:2">
      <c r="A61930" s="1">
        <v>6080100211005</v>
      </c>
      <c r="B61930" t="s">
        <v>58513</v>
      </c>
    </row>
    <row r="61931" spans="1:2">
      <c r="A61931" s="1">
        <v>6080100211012</v>
      </c>
      <c r="B61931" t="s">
        <v>58514</v>
      </c>
    </row>
    <row r="61932" spans="1:2">
      <c r="A61932" s="1">
        <v>6080100211029</v>
      </c>
      <c r="B61932" t="s">
        <v>58515</v>
      </c>
    </row>
    <row r="61933" spans="1:2">
      <c r="A61933" s="1">
        <v>6080100211036</v>
      </c>
      <c r="B61933" t="s">
        <v>58516</v>
      </c>
    </row>
    <row r="61934" spans="1:2">
      <c r="A61934" s="1">
        <v>6080100211043</v>
      </c>
      <c r="B61934" t="s">
        <v>58517</v>
      </c>
    </row>
    <row r="61935" spans="1:2">
      <c r="A61935" s="1">
        <v>6080100211050</v>
      </c>
      <c r="B61935" t="s">
        <v>58518</v>
      </c>
    </row>
    <row r="61936" spans="1:2">
      <c r="A61936" s="1">
        <v>6080100211067</v>
      </c>
      <c r="B61936" t="s">
        <v>58519</v>
      </c>
    </row>
    <row r="61937" spans="1:2">
      <c r="A61937" s="1">
        <v>6080100211074</v>
      </c>
      <c r="B61937" t="s">
        <v>58520</v>
      </c>
    </row>
    <row r="61938" spans="1:2">
      <c r="A61938" s="1">
        <v>6080100211081</v>
      </c>
      <c r="B61938" t="s">
        <v>58521</v>
      </c>
    </row>
    <row r="61939" spans="1:2">
      <c r="A61939" s="1">
        <v>6080100211098</v>
      </c>
      <c r="B61939" t="s">
        <v>58522</v>
      </c>
    </row>
    <row r="61940" spans="1:2">
      <c r="A61940" s="1">
        <v>6080100211104</v>
      </c>
      <c r="B61940" t="s">
        <v>58523</v>
      </c>
    </row>
    <row r="61941" spans="1:2">
      <c r="A61941" s="1">
        <v>6080100211111</v>
      </c>
      <c r="B61941" t="s">
        <v>58524</v>
      </c>
    </row>
    <row r="61942" spans="1:2">
      <c r="A61942" s="1">
        <v>6080100211128</v>
      </c>
      <c r="B61942" t="s">
        <v>58525</v>
      </c>
    </row>
    <row r="61943" spans="1:2">
      <c r="A61943" s="1">
        <v>6080100211135</v>
      </c>
      <c r="B61943" t="s">
        <v>58526</v>
      </c>
    </row>
    <row r="61944" spans="1:2">
      <c r="A61944" s="1">
        <v>6080100211142</v>
      </c>
      <c r="B61944" t="s">
        <v>58527</v>
      </c>
    </row>
    <row r="61945" spans="1:2">
      <c r="A61945" s="1">
        <v>6080100211159</v>
      </c>
      <c r="B61945" t="s">
        <v>58528</v>
      </c>
    </row>
    <row r="61946" spans="1:2">
      <c r="A61946" s="1">
        <v>6080100211166</v>
      </c>
      <c r="B61946" t="s">
        <v>58529</v>
      </c>
    </row>
    <row r="61947" spans="1:2">
      <c r="A61947" s="1">
        <v>6080100222483</v>
      </c>
      <c r="B61947" t="s">
        <v>58530</v>
      </c>
    </row>
    <row r="61948" spans="1:2">
      <c r="A61948" s="1">
        <v>6080100449859</v>
      </c>
      <c r="B61948" t="s">
        <v>58531</v>
      </c>
    </row>
    <row r="61949" spans="1:2">
      <c r="A61949" s="1">
        <v>6080100449866</v>
      </c>
      <c r="B61949" t="s">
        <v>58532</v>
      </c>
    </row>
    <row r="61950" spans="1:2">
      <c r="A61950" s="1">
        <v>6080100449873</v>
      </c>
      <c r="B61950" t="s">
        <v>58533</v>
      </c>
    </row>
    <row r="61951" spans="1:2">
      <c r="A61951" s="1">
        <v>6080100467341</v>
      </c>
      <c r="B61951" t="s">
        <v>58534</v>
      </c>
    </row>
    <row r="61952" spans="1:2">
      <c r="A61952" s="1">
        <v>6080100467365</v>
      </c>
      <c r="B61952" t="s">
        <v>58535</v>
      </c>
    </row>
    <row r="61953" spans="1:2">
      <c r="A61953" s="1">
        <v>6080100467372</v>
      </c>
      <c r="B61953" t="s">
        <v>58536</v>
      </c>
    </row>
    <row r="61954" spans="1:2">
      <c r="A61954" s="1">
        <v>6080100467389</v>
      </c>
      <c r="B61954" t="s">
        <v>58537</v>
      </c>
    </row>
    <row r="61955" spans="1:2">
      <c r="A61955" s="1">
        <v>6080100467396</v>
      </c>
      <c r="B61955" t="s">
        <v>58538</v>
      </c>
    </row>
    <row r="61956" spans="1:2">
      <c r="A61956" s="1">
        <v>6080100495078</v>
      </c>
      <c r="B61956" t="s">
        <v>58539</v>
      </c>
    </row>
    <row r="61957" spans="1:2">
      <c r="A61957" s="1">
        <v>6080100495085</v>
      </c>
      <c r="B61957" t="s">
        <v>58540</v>
      </c>
    </row>
    <row r="61958" spans="1:2">
      <c r="A61958" s="1">
        <v>6080100495092</v>
      </c>
      <c r="B61958" t="s">
        <v>58541</v>
      </c>
    </row>
    <row r="61959" spans="1:2">
      <c r="A61959" s="1">
        <v>6080100495108</v>
      </c>
      <c r="B61959" t="s">
        <v>58542</v>
      </c>
    </row>
    <row r="61960" spans="1:2">
      <c r="A61960" s="1">
        <v>6080100495115</v>
      </c>
      <c r="B61960" t="s">
        <v>58543</v>
      </c>
    </row>
    <row r="61961" spans="1:2">
      <c r="A61961" s="1">
        <v>6080100495122</v>
      </c>
      <c r="B61961" t="s">
        <v>58544</v>
      </c>
    </row>
    <row r="61962" spans="1:2">
      <c r="A61962" s="1">
        <v>6080100495139</v>
      </c>
      <c r="B61962" t="s">
        <v>58545</v>
      </c>
    </row>
    <row r="61963" spans="1:2">
      <c r="A61963" s="1">
        <v>6080100495146</v>
      </c>
      <c r="B61963" t="s">
        <v>58546</v>
      </c>
    </row>
    <row r="61964" spans="1:2">
      <c r="A61964" s="1">
        <v>6080100495153</v>
      </c>
      <c r="B61964" t="s">
        <v>58547</v>
      </c>
    </row>
    <row r="61965" spans="1:2">
      <c r="A61965" s="1">
        <v>6080100495160</v>
      </c>
      <c r="B61965" t="s">
        <v>58548</v>
      </c>
    </row>
    <row r="61966" spans="1:2">
      <c r="A61966" s="1">
        <v>6080100495177</v>
      </c>
      <c r="B61966" t="s">
        <v>58549</v>
      </c>
    </row>
    <row r="61967" spans="1:2">
      <c r="A61967" s="1">
        <v>6080100495184</v>
      </c>
      <c r="B61967" t="s">
        <v>58550</v>
      </c>
    </row>
    <row r="61968" spans="1:2">
      <c r="A61968" s="1">
        <v>6080100495191</v>
      </c>
      <c r="B61968" t="s">
        <v>58551</v>
      </c>
    </row>
    <row r="61969" spans="1:2">
      <c r="A61969" s="1">
        <v>6080100495207</v>
      </c>
      <c r="B61969" t="s">
        <v>58552</v>
      </c>
    </row>
    <row r="61970" spans="1:2">
      <c r="A61970" s="1">
        <v>6080100495214</v>
      </c>
      <c r="B61970" t="s">
        <v>58553</v>
      </c>
    </row>
    <row r="61971" spans="1:2">
      <c r="A61971" s="1">
        <v>6080100495221</v>
      </c>
      <c r="B61971" t="s">
        <v>58554</v>
      </c>
    </row>
    <row r="61972" spans="1:2">
      <c r="A61972" s="1">
        <v>6080100495238</v>
      </c>
      <c r="B61972" t="s">
        <v>58555</v>
      </c>
    </row>
    <row r="61973" spans="1:2">
      <c r="A61973" s="1">
        <v>6080100514205</v>
      </c>
      <c r="B61973" t="s">
        <v>58556</v>
      </c>
    </row>
    <row r="61974" spans="1:2">
      <c r="A61974" s="1">
        <v>6080100514212</v>
      </c>
      <c r="B61974" t="s">
        <v>58557</v>
      </c>
    </row>
    <row r="61975" spans="1:2">
      <c r="A61975" s="1">
        <v>6080100514229</v>
      </c>
      <c r="B61975" t="s">
        <v>58558</v>
      </c>
    </row>
    <row r="61976" spans="1:2">
      <c r="A61976" s="1">
        <v>6080100514250</v>
      </c>
      <c r="B61976" t="s">
        <v>58559</v>
      </c>
    </row>
    <row r="61977" spans="1:2">
      <c r="A61977" s="1">
        <v>6080100532339</v>
      </c>
      <c r="B61977" t="s">
        <v>58560</v>
      </c>
    </row>
    <row r="61978" spans="1:2">
      <c r="A61978" s="1">
        <v>6080100532346</v>
      </c>
      <c r="B61978" t="s">
        <v>58561</v>
      </c>
    </row>
    <row r="61979" spans="1:2">
      <c r="A61979" s="1">
        <v>6080100534340</v>
      </c>
      <c r="B61979" t="s">
        <v>3719</v>
      </c>
    </row>
    <row r="61980" spans="1:2">
      <c r="A61980" s="1">
        <v>6080100535064</v>
      </c>
      <c r="B61980" t="s">
        <v>58562</v>
      </c>
    </row>
    <row r="61981" spans="1:2">
      <c r="A61981" s="1">
        <v>6080100535071</v>
      </c>
      <c r="B61981" t="s">
        <v>58563</v>
      </c>
    </row>
    <row r="61982" spans="1:2">
      <c r="A61982" s="1">
        <v>6080100535088</v>
      </c>
      <c r="B61982" t="s">
        <v>58564</v>
      </c>
    </row>
    <row r="61983" spans="1:2">
      <c r="A61983" s="1">
        <v>6080100535095</v>
      </c>
      <c r="B61983" t="s">
        <v>58565</v>
      </c>
    </row>
    <row r="61984" spans="1:2">
      <c r="A61984" s="1">
        <v>6080100535118</v>
      </c>
      <c r="B61984" t="s">
        <v>58566</v>
      </c>
    </row>
    <row r="61985" spans="1:2">
      <c r="A61985" s="1">
        <v>6080100535132</v>
      </c>
      <c r="B61985" t="s">
        <v>58567</v>
      </c>
    </row>
    <row r="61986" spans="1:2">
      <c r="A61986" s="1">
        <v>6080100554454</v>
      </c>
      <c r="B61986" t="s">
        <v>58568</v>
      </c>
    </row>
    <row r="61987" spans="1:2">
      <c r="A61987" s="1">
        <v>6080100554478</v>
      </c>
      <c r="B61987" t="s">
        <v>58569</v>
      </c>
    </row>
    <row r="61988" spans="1:2">
      <c r="A61988" s="1">
        <v>6080100554492</v>
      </c>
      <c r="B61988" t="s">
        <v>58570</v>
      </c>
    </row>
    <row r="61989" spans="1:2">
      <c r="A61989" s="1">
        <v>6080100554508</v>
      </c>
      <c r="B61989" t="s">
        <v>58571</v>
      </c>
    </row>
    <row r="61990" spans="1:2">
      <c r="A61990" s="1">
        <v>6080100558865</v>
      </c>
      <c r="B61990" t="s">
        <v>58572</v>
      </c>
    </row>
    <row r="61991" spans="1:2">
      <c r="A61991" s="1">
        <v>6080100622986</v>
      </c>
      <c r="B61991" t="s">
        <v>58573</v>
      </c>
    </row>
    <row r="61992" spans="1:2">
      <c r="A61992" s="1">
        <v>6080100626052</v>
      </c>
      <c r="B61992" t="s">
        <v>58574</v>
      </c>
    </row>
    <row r="61993" spans="1:2">
      <c r="A61993" s="1">
        <v>6080100626076</v>
      </c>
      <c r="B61993" t="s">
        <v>58575</v>
      </c>
    </row>
    <row r="61994" spans="1:2">
      <c r="A61994" s="1">
        <v>6080100626083</v>
      </c>
      <c r="B61994" t="s">
        <v>58576</v>
      </c>
    </row>
    <row r="61995" spans="1:2">
      <c r="A61995" s="1">
        <v>6080100626090</v>
      </c>
      <c r="B61995" t="s">
        <v>58577</v>
      </c>
    </row>
    <row r="61996" spans="1:2">
      <c r="A61996" s="1">
        <v>6080100626106</v>
      </c>
      <c r="B61996" t="s">
        <v>58578</v>
      </c>
    </row>
    <row r="61997" spans="1:2">
      <c r="A61997" s="1">
        <v>6080100626120</v>
      </c>
      <c r="B61997" t="s">
        <v>58579</v>
      </c>
    </row>
    <row r="61998" spans="1:2">
      <c r="A61998" s="1">
        <v>6080100626137</v>
      </c>
      <c r="B61998" t="s">
        <v>58580</v>
      </c>
    </row>
    <row r="61999" spans="1:2">
      <c r="A61999" s="1">
        <v>6080100626229</v>
      </c>
      <c r="B61999" t="s">
        <v>58581</v>
      </c>
    </row>
    <row r="62000" spans="1:2">
      <c r="A62000" s="1">
        <v>6080100626243</v>
      </c>
      <c r="B62000" t="s">
        <v>58582</v>
      </c>
    </row>
    <row r="62001" spans="1:2">
      <c r="A62001" s="1">
        <v>6080100629527</v>
      </c>
      <c r="B62001" t="s">
        <v>58583</v>
      </c>
    </row>
    <row r="62002" spans="1:2">
      <c r="A62002" s="1">
        <v>6080100629534</v>
      </c>
      <c r="B62002" t="s">
        <v>58584</v>
      </c>
    </row>
    <row r="62003" spans="1:2">
      <c r="A62003" s="1">
        <v>6080100629541</v>
      </c>
      <c r="B62003" t="s">
        <v>58585</v>
      </c>
    </row>
    <row r="62004" spans="1:2">
      <c r="A62004" s="1">
        <v>6080100641130</v>
      </c>
      <c r="B62004" t="s">
        <v>58586</v>
      </c>
    </row>
    <row r="62005" spans="1:2">
      <c r="A62005" s="1">
        <v>6080100641239</v>
      </c>
      <c r="B62005" t="s">
        <v>58587</v>
      </c>
    </row>
    <row r="62006" spans="1:2">
      <c r="A62006" s="1">
        <v>6080100641291</v>
      </c>
      <c r="B62006" t="s">
        <v>58588</v>
      </c>
    </row>
    <row r="62007" spans="1:2">
      <c r="A62007" s="1">
        <v>6080100641345</v>
      </c>
      <c r="B62007" t="s">
        <v>58589</v>
      </c>
    </row>
    <row r="62008" spans="1:2">
      <c r="A62008" s="1">
        <v>6080100641390</v>
      </c>
      <c r="B62008" t="s">
        <v>58590</v>
      </c>
    </row>
    <row r="62009" spans="1:2">
      <c r="A62009" s="1">
        <v>6080100641406</v>
      </c>
      <c r="B62009" t="s">
        <v>58591</v>
      </c>
    </row>
    <row r="62010" spans="1:2">
      <c r="A62010" s="1">
        <v>6080100641413</v>
      </c>
      <c r="B62010" t="s">
        <v>58592</v>
      </c>
    </row>
    <row r="62011" spans="1:2">
      <c r="A62011" s="1">
        <v>6080100641420</v>
      </c>
      <c r="B62011" t="s">
        <v>58593</v>
      </c>
    </row>
    <row r="62012" spans="1:2">
      <c r="A62012" s="1">
        <v>6080100642304</v>
      </c>
      <c r="B62012" t="s">
        <v>58594</v>
      </c>
    </row>
    <row r="62013" spans="1:2">
      <c r="A62013" s="1">
        <v>6080100642328</v>
      </c>
      <c r="B62013" t="s">
        <v>58595</v>
      </c>
    </row>
    <row r="62014" spans="1:2">
      <c r="A62014" s="1">
        <v>6080100642335</v>
      </c>
      <c r="B62014" t="s">
        <v>58596</v>
      </c>
    </row>
    <row r="62015" spans="1:2">
      <c r="A62015" s="1">
        <v>6080100676880</v>
      </c>
      <c r="B62015" t="s">
        <v>58597</v>
      </c>
    </row>
    <row r="62016" spans="1:2">
      <c r="A62016" s="1">
        <v>6080100676897</v>
      </c>
      <c r="B62016" t="s">
        <v>58598</v>
      </c>
    </row>
    <row r="62017" spans="1:2">
      <c r="A62017" s="1">
        <v>6080100676910</v>
      </c>
      <c r="B62017" t="s">
        <v>58599</v>
      </c>
    </row>
    <row r="62018" spans="1:2">
      <c r="A62018" s="1">
        <v>6080100676927</v>
      </c>
      <c r="B62018" t="s">
        <v>58600</v>
      </c>
    </row>
    <row r="62019" spans="1:2">
      <c r="A62019" s="1">
        <v>6080100694228</v>
      </c>
      <c r="B62019" t="s">
        <v>58601</v>
      </c>
    </row>
    <row r="62020" spans="1:2">
      <c r="A62020" s="1">
        <v>6080100696871</v>
      </c>
      <c r="B62020" t="s">
        <v>58602</v>
      </c>
    </row>
    <row r="62021" spans="1:2">
      <c r="A62021" s="1">
        <v>6090100011932</v>
      </c>
      <c r="B62021" t="s">
        <v>58603</v>
      </c>
    </row>
    <row r="62022" spans="1:2">
      <c r="A62022" s="1">
        <v>6090100011956</v>
      </c>
      <c r="B62022" t="s">
        <v>58604</v>
      </c>
    </row>
    <row r="62023" spans="1:2">
      <c r="A62023" s="1">
        <v>6090100013271</v>
      </c>
      <c r="B62023" t="e">
        <f>+LA FONZA H52 ROMA WHITE PCKG STNLSS-CERAMIC</f>
        <v>#NAME?</v>
      </c>
    </row>
    <row r="62024" spans="1:2">
      <c r="A62024" s="1">
        <v>6090100013288</v>
      </c>
      <c r="B62024" t="e">
        <f>+LA FONZA H52 ROMA WHITE PCKG STNLSS-CHROME</f>
        <v>#NAME?</v>
      </c>
    </row>
    <row r="62025" spans="1:2">
      <c r="A62025" s="1">
        <v>6090100016272</v>
      </c>
      <c r="B62025" t="s">
        <v>58605</v>
      </c>
    </row>
    <row r="62026" spans="1:2">
      <c r="A62026" s="1">
        <v>6090100017606</v>
      </c>
      <c r="B62026" t="s">
        <v>58606</v>
      </c>
    </row>
    <row r="62027" spans="1:2">
      <c r="A62027" s="1">
        <v>6090100017613</v>
      </c>
      <c r="B62027" t="s">
        <v>58607</v>
      </c>
    </row>
    <row r="62028" spans="1:2">
      <c r="A62028" s="1">
        <v>6090100021443</v>
      </c>
      <c r="B62028" t="s">
        <v>58608</v>
      </c>
    </row>
    <row r="62029" spans="1:2">
      <c r="A62029" s="1">
        <v>6090100021450</v>
      </c>
      <c r="B62029" t="s">
        <v>58609</v>
      </c>
    </row>
    <row r="62030" spans="1:2">
      <c r="A62030" s="1">
        <v>6090100021467</v>
      </c>
      <c r="B62030" t="s">
        <v>57428</v>
      </c>
    </row>
    <row r="62031" spans="1:2">
      <c r="A62031" s="1">
        <v>6090100021474</v>
      </c>
      <c r="B62031" t="s">
        <v>58610</v>
      </c>
    </row>
    <row r="62032" spans="1:2">
      <c r="A62032" s="1">
        <v>6090100023423</v>
      </c>
      <c r="B62032" t="s">
        <v>58611</v>
      </c>
    </row>
    <row r="62033" spans="1:2">
      <c r="A62033" s="1">
        <v>6090100026226</v>
      </c>
      <c r="B62033" t="s">
        <v>58612</v>
      </c>
    </row>
    <row r="62034" spans="1:2">
      <c r="A62034" s="1">
        <v>6090100043858</v>
      </c>
      <c r="B62034" t="s">
        <v>58613</v>
      </c>
    </row>
    <row r="62035" spans="1:2">
      <c r="A62035" s="1">
        <v>6090100043902</v>
      </c>
      <c r="B62035" t="s">
        <v>58614</v>
      </c>
    </row>
    <row r="62036" spans="1:2">
      <c r="A62036" s="1">
        <v>6090100043919</v>
      </c>
      <c r="B62036" t="s">
        <v>58615</v>
      </c>
    </row>
    <row r="62037" spans="1:2">
      <c r="A62037" s="1">
        <v>6090100043926</v>
      </c>
      <c r="B62037" t="s">
        <v>58616</v>
      </c>
    </row>
    <row r="62038" spans="1:2">
      <c r="A62038" s="1">
        <v>6090100043964</v>
      </c>
      <c r="B62038" t="s">
        <v>58617</v>
      </c>
    </row>
    <row r="62039" spans="1:2">
      <c r="A62039" s="1">
        <v>6090100048518</v>
      </c>
      <c r="B62039" t="e">
        <f>+LA FONZA H1/H7 LIVORNO WHITE WC ONLY SET</f>
        <v>#NAME?</v>
      </c>
    </row>
    <row r="62040" spans="1:2">
      <c r="A62040" s="1">
        <v>6090100048532</v>
      </c>
      <c r="B62040" t="e">
        <f>+LA FONZA H29 VERONA WHITE WC ONLY SET</f>
        <v>#NAME?</v>
      </c>
    </row>
    <row r="62041" spans="1:2">
      <c r="A62041" s="1">
        <v>6090100048549</v>
      </c>
      <c r="B62041" t="s">
        <v>58618</v>
      </c>
    </row>
    <row r="62042" spans="1:2">
      <c r="A62042" s="1">
        <v>6090100048556</v>
      </c>
      <c r="B62042" t="s">
        <v>58619</v>
      </c>
    </row>
    <row r="62043" spans="1:2">
      <c r="A62043" s="1">
        <v>6090100048563</v>
      </c>
      <c r="B62043" t="s">
        <v>58620</v>
      </c>
    </row>
    <row r="62044" spans="1:2">
      <c r="A62044" s="1">
        <v>6090100048570</v>
      </c>
      <c r="B62044" t="e">
        <f>+LA FONZA H52 ROMA WHITE WC ONLY SET</f>
        <v>#NAME?</v>
      </c>
    </row>
    <row r="62045" spans="1:2">
      <c r="A62045" s="1">
        <v>6090100048600</v>
      </c>
      <c r="B62045" t="s">
        <v>58621</v>
      </c>
    </row>
    <row r="62046" spans="1:2">
      <c r="A62046" s="1">
        <v>6090100048617</v>
      </c>
      <c r="B62046" t="s">
        <v>58622</v>
      </c>
    </row>
    <row r="62047" spans="1:2">
      <c r="A62047" s="1">
        <v>6090100048624</v>
      </c>
      <c r="B62047" t="s">
        <v>58623</v>
      </c>
    </row>
    <row r="62048" spans="1:2">
      <c r="A62048" s="1">
        <v>6090100048631</v>
      </c>
      <c r="B62048" t="s">
        <v>58624</v>
      </c>
    </row>
    <row r="62049" spans="1:2">
      <c r="A62049" s="1">
        <v>6090100048648</v>
      </c>
      <c r="B62049" t="s">
        <v>58625</v>
      </c>
    </row>
    <row r="62050" spans="1:2">
      <c r="A62050" s="1">
        <v>6090100048679</v>
      </c>
      <c r="B62050" t="s">
        <v>58626</v>
      </c>
    </row>
    <row r="62051" spans="1:2">
      <c r="A62051" s="1">
        <v>6090100048686</v>
      </c>
      <c r="B62051" t="s">
        <v>58627</v>
      </c>
    </row>
    <row r="62052" spans="1:2">
      <c r="A62052" s="1">
        <v>6090100048693</v>
      </c>
      <c r="B62052" t="s">
        <v>58628</v>
      </c>
    </row>
    <row r="62053" spans="1:2">
      <c r="A62053" s="1">
        <v>6090100048723</v>
      </c>
      <c r="B62053" t="e">
        <f>+LA FONZA H94 BASSANO WHITE PACKAGE</f>
        <v>#NAME?</v>
      </c>
    </row>
    <row r="62054" spans="1:2">
      <c r="A62054" s="1">
        <v>6090100048730</v>
      </c>
      <c r="B62054" t="s">
        <v>58629</v>
      </c>
    </row>
    <row r="62055" spans="1:2">
      <c r="A62055" s="1">
        <v>6090100070007</v>
      </c>
      <c r="B62055" t="s">
        <v>58630</v>
      </c>
    </row>
    <row r="62056" spans="1:2">
      <c r="A62056" s="1">
        <v>6090100070014</v>
      </c>
      <c r="B62056" t="s">
        <v>58631</v>
      </c>
    </row>
    <row r="62057" spans="1:2">
      <c r="A62057" s="1">
        <v>6090100084103</v>
      </c>
      <c r="B62057" t="s">
        <v>58632</v>
      </c>
    </row>
    <row r="62058" spans="1:2">
      <c r="A62058" s="1">
        <v>6090100084110</v>
      </c>
      <c r="B62058" t="s">
        <v>58633</v>
      </c>
    </row>
    <row r="62059" spans="1:2">
      <c r="A62059" s="1">
        <v>6090100084127</v>
      </c>
      <c r="B62059" t="s">
        <v>58634</v>
      </c>
    </row>
    <row r="62060" spans="1:2">
      <c r="A62060" s="1">
        <v>6090100084134</v>
      </c>
      <c r="B62060" t="s">
        <v>58635</v>
      </c>
    </row>
    <row r="62061" spans="1:2">
      <c r="A62061" s="1">
        <v>6090100084141</v>
      </c>
      <c r="B62061" t="s">
        <v>58636</v>
      </c>
    </row>
    <row r="62062" spans="1:2">
      <c r="A62062" s="1">
        <v>6090100084158</v>
      </c>
      <c r="B62062" t="s">
        <v>58637</v>
      </c>
    </row>
    <row r="62063" spans="1:2">
      <c r="A62063" s="1">
        <v>6090100084165</v>
      </c>
      <c r="B62063" t="s">
        <v>58638</v>
      </c>
    </row>
    <row r="62064" spans="1:2">
      <c r="A62064" s="1">
        <v>6090100084172</v>
      </c>
      <c r="B62064" t="s">
        <v>58639</v>
      </c>
    </row>
    <row r="62065" spans="1:2">
      <c r="A62065" s="1">
        <v>6090100084189</v>
      </c>
      <c r="B62065" t="s">
        <v>58640</v>
      </c>
    </row>
    <row r="62066" spans="1:2">
      <c r="A62066" s="1">
        <v>6090100084196</v>
      </c>
      <c r="B62066" t="s">
        <v>58641</v>
      </c>
    </row>
    <row r="62067" spans="1:2">
      <c r="A62067" s="1">
        <v>6090100088187</v>
      </c>
      <c r="B62067" t="s">
        <v>58642</v>
      </c>
    </row>
    <row r="62068" spans="1:2">
      <c r="A62068" s="1">
        <v>6090100088194</v>
      </c>
      <c r="B62068" t="s">
        <v>58643</v>
      </c>
    </row>
    <row r="62069" spans="1:2">
      <c r="A62069" s="1">
        <v>6090100088200</v>
      </c>
      <c r="B62069" t="s">
        <v>58644</v>
      </c>
    </row>
    <row r="62070" spans="1:2">
      <c r="A62070" s="1">
        <v>6090100088217</v>
      </c>
      <c r="B62070" t="s">
        <v>58645</v>
      </c>
    </row>
    <row r="62071" spans="1:2">
      <c r="A62071" s="1">
        <v>6090100088224</v>
      </c>
      <c r="B62071" t="s">
        <v>58646</v>
      </c>
    </row>
    <row r="62072" spans="1:2">
      <c r="A62072" s="1">
        <v>6090100088231</v>
      </c>
      <c r="B62072" t="s">
        <v>58647</v>
      </c>
    </row>
    <row r="62073" spans="1:2">
      <c r="A62073" s="1">
        <v>6090100088248</v>
      </c>
      <c r="B62073" t="s">
        <v>58648</v>
      </c>
    </row>
    <row r="62074" spans="1:2">
      <c r="A62074" s="1">
        <v>6090100088255</v>
      </c>
      <c r="B62074" t="s">
        <v>58649</v>
      </c>
    </row>
    <row r="62075" spans="1:2">
      <c r="A62075" s="1">
        <v>6090100088262</v>
      </c>
      <c r="B62075" t="s">
        <v>58650</v>
      </c>
    </row>
    <row r="62076" spans="1:2">
      <c r="A62076" s="1">
        <v>6090100088279</v>
      </c>
      <c r="B62076" t="s">
        <v>58651</v>
      </c>
    </row>
    <row r="62077" spans="1:2">
      <c r="A62077" s="1">
        <v>6090100088286</v>
      </c>
      <c r="B62077" t="s">
        <v>58652</v>
      </c>
    </row>
    <row r="62078" spans="1:2">
      <c r="A62078" s="1">
        <v>6090100088293</v>
      </c>
      <c r="B62078" t="s">
        <v>58653</v>
      </c>
    </row>
    <row r="62079" spans="1:2">
      <c r="A62079" s="1">
        <v>6090100088309</v>
      </c>
      <c r="B62079" t="s">
        <v>58654</v>
      </c>
    </row>
    <row r="62080" spans="1:2">
      <c r="A62080" s="1">
        <v>6090100088316</v>
      </c>
      <c r="B62080" t="s">
        <v>58655</v>
      </c>
    </row>
    <row r="62081" spans="1:2">
      <c r="A62081" s="1">
        <v>6090100096397</v>
      </c>
      <c r="B62081" t="s">
        <v>58656</v>
      </c>
    </row>
    <row r="62082" spans="1:2">
      <c r="A62082" s="1">
        <v>6090100109349</v>
      </c>
      <c r="B62082" t="s">
        <v>13855</v>
      </c>
    </row>
    <row r="62083" spans="1:2">
      <c r="A62083" s="1">
        <v>6090100159412</v>
      </c>
      <c r="B62083" t="s">
        <v>58657</v>
      </c>
    </row>
    <row r="62084" spans="1:2">
      <c r="A62084" s="1">
        <v>6090100159474</v>
      </c>
      <c r="B62084" t="s">
        <v>58658</v>
      </c>
    </row>
    <row r="62085" spans="1:2">
      <c r="A62085" s="1">
        <v>6090100177973</v>
      </c>
      <c r="B62085" t="s">
        <v>58659</v>
      </c>
    </row>
    <row r="62086" spans="1:2">
      <c r="A62086" s="1">
        <v>6090100177980</v>
      </c>
      <c r="B62086" t="s">
        <v>58660</v>
      </c>
    </row>
    <row r="62087" spans="1:2">
      <c r="A62087" s="1">
        <v>6090100177997</v>
      </c>
      <c r="B62087" t="s">
        <v>58661</v>
      </c>
    </row>
    <row r="62088" spans="1:2">
      <c r="A62088" s="1">
        <v>6090100180713</v>
      </c>
      <c r="B62088" t="s">
        <v>58662</v>
      </c>
    </row>
    <row r="62089" spans="1:2">
      <c r="A62089" s="1">
        <v>6090100180720</v>
      </c>
      <c r="B62089" t="s">
        <v>58663</v>
      </c>
    </row>
    <row r="62090" spans="1:2">
      <c r="A62090" s="1">
        <v>6090100180782</v>
      </c>
      <c r="B62090" t="s">
        <v>58664</v>
      </c>
    </row>
    <row r="62091" spans="1:2">
      <c r="A62091" s="1">
        <v>6090100180799</v>
      </c>
      <c r="B62091" t="s">
        <v>58665</v>
      </c>
    </row>
    <row r="62092" spans="1:2">
      <c r="A62092" s="1">
        <v>6090100180850</v>
      </c>
      <c r="B62092" t="s">
        <v>58666</v>
      </c>
    </row>
    <row r="62093" spans="1:2">
      <c r="A62093" s="1">
        <v>6090100182656</v>
      </c>
      <c r="B62093" t="s">
        <v>58667</v>
      </c>
    </row>
    <row r="62094" spans="1:2">
      <c r="A62094" s="1">
        <v>6090100221584</v>
      </c>
      <c r="B62094" t="s">
        <v>58668</v>
      </c>
    </row>
    <row r="62095" spans="1:2">
      <c r="A62095" s="1">
        <v>6090100221591</v>
      </c>
      <c r="B62095" t="s">
        <v>58669</v>
      </c>
    </row>
    <row r="62096" spans="1:2">
      <c r="A62096" s="1">
        <v>6090100222048</v>
      </c>
      <c r="B62096" t="s">
        <v>58670</v>
      </c>
    </row>
    <row r="62097" spans="1:2">
      <c r="A62097" s="1">
        <v>6090100222055</v>
      </c>
      <c r="B62097" t="s">
        <v>58671</v>
      </c>
    </row>
    <row r="62098" spans="1:2">
      <c r="A62098" s="1">
        <v>6090100222062</v>
      </c>
      <c r="B62098" t="s">
        <v>58672</v>
      </c>
    </row>
    <row r="62099" spans="1:2">
      <c r="A62099" s="1">
        <v>6090100222079</v>
      </c>
      <c r="B62099" t="s">
        <v>58673</v>
      </c>
    </row>
    <row r="62100" spans="1:2">
      <c r="A62100" s="1">
        <v>6090100222086</v>
      </c>
      <c r="B62100" t="s">
        <v>58674</v>
      </c>
    </row>
    <row r="62101" spans="1:2">
      <c r="A62101" s="1">
        <v>6090100222093</v>
      </c>
      <c r="B62101" t="s">
        <v>58675</v>
      </c>
    </row>
    <row r="62102" spans="1:2">
      <c r="A62102" s="1">
        <v>6090100222109</v>
      </c>
      <c r="B62102" t="s">
        <v>58676</v>
      </c>
    </row>
    <row r="62103" spans="1:2">
      <c r="A62103" s="1">
        <v>6090100222116</v>
      </c>
      <c r="B62103" t="s">
        <v>58677</v>
      </c>
    </row>
    <row r="62104" spans="1:2">
      <c r="A62104" s="1">
        <v>6090100222123</v>
      </c>
      <c r="B62104" t="s">
        <v>58678</v>
      </c>
    </row>
    <row r="62105" spans="1:2">
      <c r="A62105" s="1">
        <v>6090100222130</v>
      </c>
      <c r="B62105" t="s">
        <v>58679</v>
      </c>
    </row>
    <row r="62106" spans="1:2">
      <c r="A62106" s="1">
        <v>6090100222147</v>
      </c>
      <c r="B62106" t="s">
        <v>58680</v>
      </c>
    </row>
    <row r="62107" spans="1:2">
      <c r="A62107" s="1">
        <v>6090100222154</v>
      </c>
      <c r="B62107" t="s">
        <v>58681</v>
      </c>
    </row>
    <row r="62108" spans="1:2">
      <c r="A62108" s="1">
        <v>6090100222161</v>
      </c>
      <c r="B62108" t="s">
        <v>58682</v>
      </c>
    </row>
    <row r="62109" spans="1:2">
      <c r="A62109" s="1">
        <v>6090100222543</v>
      </c>
      <c r="B62109" t="s">
        <v>58683</v>
      </c>
    </row>
    <row r="62110" spans="1:2">
      <c r="A62110" s="1">
        <v>6090100222550</v>
      </c>
      <c r="B62110" t="s">
        <v>58684</v>
      </c>
    </row>
    <row r="62111" spans="1:2">
      <c r="A62111" s="1">
        <v>6090100222932</v>
      </c>
      <c r="B62111" t="s">
        <v>58685</v>
      </c>
    </row>
    <row r="62112" spans="1:2">
      <c r="A62112" s="1">
        <v>6090100222956</v>
      </c>
      <c r="B62112" t="s">
        <v>58686</v>
      </c>
    </row>
    <row r="62113" spans="1:2">
      <c r="A62113" s="1">
        <v>6090100222963</v>
      </c>
      <c r="B62113" t="s">
        <v>58687</v>
      </c>
    </row>
    <row r="62114" spans="1:2">
      <c r="A62114" s="1">
        <v>6090100222970</v>
      </c>
      <c r="B62114" t="s">
        <v>58688</v>
      </c>
    </row>
    <row r="62115" spans="1:2">
      <c r="A62115" s="1">
        <v>6090100222987</v>
      </c>
      <c r="B62115" t="s">
        <v>58689</v>
      </c>
    </row>
    <row r="62116" spans="1:2">
      <c r="A62116" s="1">
        <v>6090100222994</v>
      </c>
      <c r="B62116" t="s">
        <v>58690</v>
      </c>
    </row>
    <row r="62117" spans="1:2">
      <c r="A62117" s="1">
        <v>6090100223007</v>
      </c>
      <c r="B62117" t="e">
        <f>+FURNITURE SET GREAT OUTDOOR JL #REF!-1+#REF!</f>
        <v>#NAME?</v>
      </c>
    </row>
    <row r="62118" spans="1:2">
      <c r="A62118" s="1">
        <v>6090100223014</v>
      </c>
      <c r="B62118" t="s">
        <v>58691</v>
      </c>
    </row>
    <row r="62119" spans="1:2">
      <c r="A62119" s="1">
        <v>6090100223021</v>
      </c>
      <c r="B62119" t="s">
        <v>58692</v>
      </c>
    </row>
    <row r="62120" spans="1:2">
      <c r="A62120" s="1">
        <v>6090100223038</v>
      </c>
      <c r="B62120" t="s">
        <v>58693</v>
      </c>
    </row>
    <row r="62121" spans="1:2">
      <c r="A62121" s="1">
        <v>6090100223045</v>
      </c>
      <c r="B62121" t="e">
        <f>+GOLDEA NI KDL-A105 LAV W/MIRROR &amp; CAB. WHITE PACKAGE</f>
        <v>#NAME?</v>
      </c>
    </row>
    <row r="62122" spans="1:2">
      <c r="A62122" s="1">
        <v>6090100223052</v>
      </c>
      <c r="B62122" t="s">
        <v>58694</v>
      </c>
    </row>
    <row r="62123" spans="1:2">
      <c r="A62123" s="1">
        <v>6090100223069</v>
      </c>
      <c r="B62123" t="s">
        <v>58695</v>
      </c>
    </row>
    <row r="62124" spans="1:2">
      <c r="A62124" s="1">
        <v>6090100223076</v>
      </c>
      <c r="B62124" t="s">
        <v>58696</v>
      </c>
    </row>
    <row r="62125" spans="1:2">
      <c r="A62125" s="1">
        <v>6090100223083</v>
      </c>
      <c r="B62125" t="s">
        <v>58697</v>
      </c>
    </row>
    <row r="62126" spans="1:2">
      <c r="A62126" s="1">
        <v>6090100223090</v>
      </c>
      <c r="B62126" t="s">
        <v>58698</v>
      </c>
    </row>
    <row r="62127" spans="1:2">
      <c r="A62127" s="1">
        <v>6090100223106</v>
      </c>
      <c r="B62127" t="s">
        <v>58699</v>
      </c>
    </row>
    <row r="62128" spans="1:2">
      <c r="A62128" s="1">
        <v>6090100223113</v>
      </c>
      <c r="B62128" t="s">
        <v>58700</v>
      </c>
    </row>
    <row r="62129" spans="1:2">
      <c r="A62129" s="1">
        <v>6090100223120</v>
      </c>
      <c r="B62129" t="e">
        <f>+URINAL LA FONZA R2 SEVERO WHITE PACKAGE</f>
        <v>#NAME?</v>
      </c>
    </row>
    <row r="62130" spans="1:2">
      <c r="A62130" s="1">
        <v>6090100223137</v>
      </c>
      <c r="B62130" t="s">
        <v>58701</v>
      </c>
    </row>
    <row r="62131" spans="1:2">
      <c r="A62131" s="1">
        <v>6090100223144</v>
      </c>
      <c r="B62131" t="s">
        <v>58702</v>
      </c>
    </row>
    <row r="62132" spans="1:2">
      <c r="A62132" s="1">
        <v>6090100427337</v>
      </c>
      <c r="B62132" t="e">
        <f>+PHILIPPINE STANDARD E414 CORON WHITE CERAMIC</f>
        <v>#NAME?</v>
      </c>
    </row>
    <row r="62133" spans="1:2">
      <c r="A62133" s="1">
        <v>6090100427344</v>
      </c>
      <c r="B62133" t="s">
        <v>58703</v>
      </c>
    </row>
    <row r="62134" spans="1:2">
      <c r="A62134" s="1">
        <v>6090100427351</v>
      </c>
      <c r="B62134" t="s">
        <v>58704</v>
      </c>
    </row>
    <row r="62135" spans="1:2">
      <c r="A62135" s="1">
        <v>6090100427368</v>
      </c>
      <c r="B62135" t="s">
        <v>58705</v>
      </c>
    </row>
    <row r="62136" spans="1:2">
      <c r="A62136" s="1">
        <v>6090100427375</v>
      </c>
      <c r="B62136" t="s">
        <v>58706</v>
      </c>
    </row>
    <row r="62137" spans="1:2">
      <c r="A62137" s="1">
        <v>6090100427382</v>
      </c>
      <c r="B62137" t="s">
        <v>58707</v>
      </c>
    </row>
    <row r="62138" spans="1:2">
      <c r="A62138" s="1">
        <v>6090100427634</v>
      </c>
      <c r="B62138" t="s">
        <v>58708</v>
      </c>
    </row>
    <row r="62139" spans="1:2">
      <c r="A62139" s="1">
        <v>6090100427641</v>
      </c>
      <c r="B62139" t="s">
        <v>58709</v>
      </c>
    </row>
    <row r="62140" spans="1:2">
      <c r="A62140" s="1">
        <v>6090100427658</v>
      </c>
      <c r="B62140" t="s">
        <v>58710</v>
      </c>
    </row>
    <row r="62141" spans="1:2">
      <c r="A62141" s="1">
        <v>6090100427665</v>
      </c>
      <c r="B62141" t="s">
        <v>58711</v>
      </c>
    </row>
    <row r="62142" spans="1:2">
      <c r="A62142" s="1">
        <v>6090100427672</v>
      </c>
      <c r="B62142" t="s">
        <v>58712</v>
      </c>
    </row>
    <row r="62143" spans="1:2">
      <c r="A62143" s="1">
        <v>6090100427689</v>
      </c>
      <c r="B62143" t="s">
        <v>58713</v>
      </c>
    </row>
    <row r="62144" spans="1:2">
      <c r="A62144" s="1">
        <v>6090100427696</v>
      </c>
      <c r="B62144" t="e">
        <f>+GOLDEA NI KDL-A105 LAV W/MIRROR &amp; CAB. BLACK PACKAGE</f>
        <v>#NAME?</v>
      </c>
    </row>
    <row r="62145" spans="1:2">
      <c r="A62145" s="1">
        <v>6090100427719</v>
      </c>
      <c r="B62145" t="s">
        <v>58714</v>
      </c>
    </row>
    <row r="62146" spans="1:2">
      <c r="A62146" s="1">
        <v>6090100427726</v>
      </c>
      <c r="B62146" t="s">
        <v>58715</v>
      </c>
    </row>
    <row r="62147" spans="1:2">
      <c r="A62147" s="1">
        <v>6090100427818</v>
      </c>
      <c r="B62147" t="s">
        <v>58716</v>
      </c>
    </row>
    <row r="62148" spans="1:2">
      <c r="A62148" s="1">
        <v>6090100427900</v>
      </c>
      <c r="B62148" t="s">
        <v>58717</v>
      </c>
    </row>
    <row r="62149" spans="1:2">
      <c r="A62149" s="1">
        <v>6090100427924</v>
      </c>
      <c r="B62149" t="s">
        <v>58718</v>
      </c>
    </row>
    <row r="62150" spans="1:2">
      <c r="A62150" s="1">
        <v>6090100429089</v>
      </c>
      <c r="B62150" t="s">
        <v>58719</v>
      </c>
    </row>
    <row r="62151" spans="1:2">
      <c r="A62151" s="1">
        <v>6090100429096</v>
      </c>
      <c r="B62151" t="s">
        <v>58720</v>
      </c>
    </row>
    <row r="62152" spans="1:2">
      <c r="A62152" s="1">
        <v>6090100430160</v>
      </c>
      <c r="B62152" t="s">
        <v>58721</v>
      </c>
    </row>
    <row r="62153" spans="1:2">
      <c r="A62153" s="1">
        <v>6090100430177</v>
      </c>
      <c r="B62153" t="s">
        <v>58722</v>
      </c>
    </row>
    <row r="62154" spans="1:2">
      <c r="A62154" s="1">
        <v>6090100430214</v>
      </c>
      <c r="B62154" t="s">
        <v>58723</v>
      </c>
    </row>
    <row r="62155" spans="1:2">
      <c r="A62155" s="1">
        <v>6090100435271</v>
      </c>
      <c r="B62155" t="s">
        <v>58724</v>
      </c>
    </row>
    <row r="62156" spans="1:2">
      <c r="A62156" s="1">
        <v>6090100435295</v>
      </c>
      <c r="B62156" t="s">
        <v>58725</v>
      </c>
    </row>
    <row r="62157" spans="1:2">
      <c r="A62157" s="1">
        <v>6090100435325</v>
      </c>
      <c r="B62157" t="s">
        <v>58726</v>
      </c>
    </row>
    <row r="62158" spans="1:2">
      <c r="A62158" s="1">
        <v>6090100435356</v>
      </c>
      <c r="B62158" t="s">
        <v>58727</v>
      </c>
    </row>
    <row r="62159" spans="1:2">
      <c r="A62159" s="1">
        <v>6090100436285</v>
      </c>
      <c r="B62159" t="s">
        <v>3276</v>
      </c>
    </row>
    <row r="62160" spans="1:2">
      <c r="A62160" s="1">
        <v>6090100436292</v>
      </c>
      <c r="B62160" t="s">
        <v>58728</v>
      </c>
    </row>
    <row r="62161" spans="1:2">
      <c r="A62161" s="1">
        <v>6090100437060</v>
      </c>
      <c r="B62161" t="e">
        <f>+CABINET PVC RAVONI BY6050 W/LAVATORY PLAIN WHITE</f>
        <v>#NAME?</v>
      </c>
    </row>
    <row r="62162" spans="1:2">
      <c r="A62162" s="1">
        <v>6090100437077</v>
      </c>
      <c r="B62162" t="e">
        <f>+CABINET PVC RAVONI BY6050 W/LAVATORY WOOD</f>
        <v>#NAME?</v>
      </c>
    </row>
    <row r="62163" spans="1:2">
      <c r="A62163" s="1">
        <v>6090100437121</v>
      </c>
      <c r="B62163" t="s">
        <v>58729</v>
      </c>
    </row>
    <row r="62164" spans="1:2">
      <c r="A62164" s="1">
        <v>6090100437145</v>
      </c>
      <c r="B62164" t="s">
        <v>58730</v>
      </c>
    </row>
    <row r="62165" spans="1:2">
      <c r="A62165" s="1">
        <v>6090100437152</v>
      </c>
      <c r="B62165" t="s">
        <v>58731</v>
      </c>
    </row>
    <row r="62166" spans="1:2">
      <c r="A62166" s="1">
        <v>6090100437169</v>
      </c>
      <c r="B62166" t="s">
        <v>58732</v>
      </c>
    </row>
    <row r="62167" spans="1:2">
      <c r="A62167" s="1">
        <v>6090100437190</v>
      </c>
      <c r="B62167" t="s">
        <v>58733</v>
      </c>
    </row>
    <row r="62168" spans="1:2">
      <c r="A62168" s="1">
        <v>6090100437220</v>
      </c>
      <c r="B62168" t="e">
        <f>+RAVONI NI KDL-A105 LAV W/MIRROR &amp; CAB. WHITE PACKAGE</f>
        <v>#NAME?</v>
      </c>
    </row>
    <row r="62169" spans="1:2">
      <c r="A62169" s="1">
        <v>6090100437237</v>
      </c>
      <c r="B62169" t="e">
        <f>+RAVONI NI KDL-A105 LAV W/MIRROR &amp; CAB. BLACK PACKAGE</f>
        <v>#NAME?</v>
      </c>
    </row>
    <row r="62170" spans="1:2">
      <c r="A62170" s="1">
        <v>6090100437244</v>
      </c>
      <c r="B62170" t="s">
        <v>3276</v>
      </c>
    </row>
    <row r="62171" spans="1:2">
      <c r="A62171" s="1">
        <v>6090100437251</v>
      </c>
      <c r="B62171" t="e">
        <f>+RAVONI NI KDL-A105 LAV W/MIRROR &amp; CAB. RED PACKAGE</f>
        <v>#NAME?</v>
      </c>
    </row>
    <row r="62172" spans="1:2">
      <c r="A62172" s="1">
        <v>6090100438289</v>
      </c>
      <c r="B62172" t="s">
        <v>58734</v>
      </c>
    </row>
    <row r="62173" spans="1:2">
      <c r="A62173" s="1">
        <v>6090100438296</v>
      </c>
      <c r="B62173" t="s">
        <v>58735</v>
      </c>
    </row>
    <row r="62174" spans="1:2">
      <c r="A62174" s="1">
        <v>6090100438319</v>
      </c>
      <c r="B62174" t="s">
        <v>58736</v>
      </c>
    </row>
    <row r="62175" spans="1:2">
      <c r="A62175" s="1">
        <v>6090100438333</v>
      </c>
      <c r="B62175" t="s">
        <v>58737</v>
      </c>
    </row>
    <row r="62176" spans="1:2">
      <c r="A62176" s="1">
        <v>6090100438357</v>
      </c>
      <c r="B62176" t="s">
        <v>58738</v>
      </c>
    </row>
    <row r="62177" spans="1:2">
      <c r="A62177" s="1">
        <v>6090100438371</v>
      </c>
      <c r="B62177" t="s">
        <v>58739</v>
      </c>
    </row>
    <row r="62178" spans="1:2">
      <c r="A62178" s="1">
        <v>6090100443603</v>
      </c>
      <c r="B62178" t="s">
        <v>58740</v>
      </c>
    </row>
    <row r="62179" spans="1:2">
      <c r="A62179" s="1">
        <v>6090100444754</v>
      </c>
      <c r="B62179" t="s">
        <v>58741</v>
      </c>
    </row>
    <row r="62180" spans="1:2">
      <c r="A62180" s="1">
        <v>6090100444761</v>
      </c>
      <c r="B62180" t="s">
        <v>58742</v>
      </c>
    </row>
    <row r="62181" spans="1:2">
      <c r="A62181" s="1">
        <v>6090100444785</v>
      </c>
      <c r="B62181" t="s">
        <v>58743</v>
      </c>
    </row>
    <row r="62182" spans="1:2">
      <c r="A62182" s="1">
        <v>6090100444792</v>
      </c>
      <c r="B62182" t="s">
        <v>58744</v>
      </c>
    </row>
    <row r="62183" spans="1:2">
      <c r="A62183" s="1">
        <v>6090100444822</v>
      </c>
      <c r="B62183" t="s">
        <v>58745</v>
      </c>
    </row>
    <row r="62184" spans="1:2">
      <c r="A62184" s="1">
        <v>6090100444839</v>
      </c>
      <c r="B62184" t="s">
        <v>58746</v>
      </c>
    </row>
    <row r="62185" spans="1:2">
      <c r="A62185" s="1">
        <v>6090100444891</v>
      </c>
      <c r="B62185" t="s">
        <v>58747</v>
      </c>
    </row>
    <row r="62186" spans="1:2">
      <c r="A62186" s="1">
        <v>6090100444914</v>
      </c>
      <c r="B62186" t="s">
        <v>58748</v>
      </c>
    </row>
    <row r="62187" spans="1:2">
      <c r="A62187" s="1">
        <v>6090100444921</v>
      </c>
      <c r="B62187" t="e">
        <f>+PHILIPPINE STANDARD E414 CORON WHITE PACKAGE C1</f>
        <v>#NAME?</v>
      </c>
    </row>
    <row r="62188" spans="1:2">
      <c r="A62188" s="1">
        <v>6090100444945</v>
      </c>
      <c r="B62188" t="e">
        <f>+PHILIPPINE STANDARD E414 CORON IVORY PACKAGE C1</f>
        <v>#NAME?</v>
      </c>
    </row>
    <row r="62189" spans="1:2">
      <c r="A62189" s="1">
        <v>6090100444952</v>
      </c>
      <c r="B62189" t="e">
        <f>+PHILIPPINE STANDARD E414 CORON PASTEL BLUE PACKAGE C1</f>
        <v>#NAME?</v>
      </c>
    </row>
    <row r="62190" spans="1:2">
      <c r="A62190" s="1">
        <v>6090100444983</v>
      </c>
      <c r="B62190" t="e">
        <f>+PHILIPPINE STANDARD E414 CORON PASTEL GREEN PACKAGE C1</f>
        <v>#NAME?</v>
      </c>
    </row>
    <row r="62191" spans="1:2">
      <c r="A62191" s="1">
        <v>6090100445041</v>
      </c>
      <c r="B62191" t="s">
        <v>58749</v>
      </c>
    </row>
    <row r="62192" spans="1:2">
      <c r="A62192" s="1">
        <v>6090100445072</v>
      </c>
      <c r="B62192" t="s">
        <v>58750</v>
      </c>
    </row>
    <row r="62193" spans="1:2">
      <c r="A62193" s="1">
        <v>6090100445171</v>
      </c>
      <c r="B62193" t="s">
        <v>58751</v>
      </c>
    </row>
    <row r="62194" spans="1:2">
      <c r="A62194" s="1">
        <v>6090100445188</v>
      </c>
      <c r="B62194" t="s">
        <v>58752</v>
      </c>
    </row>
    <row r="62195" spans="1:2">
      <c r="A62195" s="1">
        <v>6090100445195</v>
      </c>
      <c r="B62195" t="s">
        <v>58753</v>
      </c>
    </row>
    <row r="62196" spans="1:2">
      <c r="A62196" s="1">
        <v>6090100445201</v>
      </c>
      <c r="B62196" t="s">
        <v>58754</v>
      </c>
    </row>
    <row r="62197" spans="1:2">
      <c r="A62197" s="1">
        <v>6090100445218</v>
      </c>
      <c r="B62197" t="s">
        <v>58755</v>
      </c>
    </row>
    <row r="62198" spans="1:2">
      <c r="A62198" s="1">
        <v>6090100445225</v>
      </c>
      <c r="B62198" t="s">
        <v>58756</v>
      </c>
    </row>
    <row r="62199" spans="1:2">
      <c r="A62199" s="1">
        <v>6090100445249</v>
      </c>
      <c r="B62199" t="s">
        <v>58757</v>
      </c>
    </row>
    <row r="62200" spans="1:2">
      <c r="A62200" s="1">
        <v>6090100445256</v>
      </c>
      <c r="B62200" t="s">
        <v>58758</v>
      </c>
    </row>
    <row r="62201" spans="1:2">
      <c r="A62201" s="1">
        <v>6090100445263</v>
      </c>
      <c r="B62201" t="s">
        <v>58759</v>
      </c>
    </row>
    <row r="62202" spans="1:2">
      <c r="A62202" s="1">
        <v>6090100445270</v>
      </c>
      <c r="B62202" t="s">
        <v>58760</v>
      </c>
    </row>
    <row r="62203" spans="1:2">
      <c r="A62203" s="1">
        <v>6090100445287</v>
      </c>
      <c r="B62203" t="s">
        <v>58761</v>
      </c>
    </row>
    <row r="62204" spans="1:2">
      <c r="A62204" s="1">
        <v>6090100445294</v>
      </c>
      <c r="B62204" t="s">
        <v>58762</v>
      </c>
    </row>
    <row r="62205" spans="1:2">
      <c r="A62205" s="1">
        <v>6090100445300</v>
      </c>
      <c r="B62205" t="e">
        <f>+LA FONZA H52 ROMA WHITE PACKAGE C3 STNLSS-CHROME</f>
        <v>#NAME?</v>
      </c>
    </row>
    <row r="62206" spans="1:2">
      <c r="A62206" s="1">
        <v>6090100445317</v>
      </c>
      <c r="B62206" t="e">
        <f>+LA FONZA H52 ROMA WHITE PACKAGE C3 STNLSS-CERAMIC</f>
        <v>#NAME?</v>
      </c>
    </row>
    <row r="62207" spans="1:2">
      <c r="A62207" s="1">
        <v>6090100445430</v>
      </c>
      <c r="B62207" t="e">
        <f>+I-LA FONZA K106D NEW FIRENZE BATH SET WHITE PACKAGE C3 CHROME</f>
        <v>#NAME?</v>
      </c>
    </row>
    <row r="62208" spans="1:2">
      <c r="A62208" s="1">
        <v>6090100445447</v>
      </c>
      <c r="B62208" t="s">
        <v>58763</v>
      </c>
    </row>
    <row r="62209" spans="1:2">
      <c r="A62209" s="1">
        <v>6090100445454</v>
      </c>
      <c r="B62209" t="s">
        <v>58764</v>
      </c>
    </row>
    <row r="62210" spans="1:2">
      <c r="A62210" s="1">
        <v>6090100445461</v>
      </c>
      <c r="B62210" t="s">
        <v>58765</v>
      </c>
    </row>
    <row r="62211" spans="1:2">
      <c r="A62211" s="1">
        <v>6090100445478</v>
      </c>
      <c r="B62211" t="s">
        <v>58766</v>
      </c>
    </row>
    <row r="62212" spans="1:2">
      <c r="A62212" s="1">
        <v>6090100445485</v>
      </c>
      <c r="B62212" t="s">
        <v>58767</v>
      </c>
    </row>
    <row r="62213" spans="1:2">
      <c r="A62213" s="1">
        <v>6090100445492</v>
      </c>
      <c r="B62213" t="s">
        <v>58768</v>
      </c>
    </row>
    <row r="62214" spans="1:2">
      <c r="A62214" s="1">
        <v>6090100445515</v>
      </c>
      <c r="B62214" t="s">
        <v>58769</v>
      </c>
    </row>
    <row r="62215" spans="1:2">
      <c r="A62215" s="1">
        <v>6090100445522</v>
      </c>
      <c r="B62215" t="s">
        <v>58770</v>
      </c>
    </row>
    <row r="62216" spans="1:2">
      <c r="A62216" s="1">
        <v>6090100445539</v>
      </c>
      <c r="B62216" t="s">
        <v>58771</v>
      </c>
    </row>
    <row r="62217" spans="1:2">
      <c r="A62217" s="1">
        <v>6090100445553</v>
      </c>
      <c r="B62217" t="s">
        <v>58772</v>
      </c>
    </row>
    <row r="62218" spans="1:2">
      <c r="A62218" s="1">
        <v>6090100445577</v>
      </c>
      <c r="B62218" t="s">
        <v>58773</v>
      </c>
    </row>
    <row r="62219" spans="1:2">
      <c r="A62219" s="1">
        <v>6090100445584</v>
      </c>
      <c r="B62219" t="s">
        <v>58774</v>
      </c>
    </row>
    <row r="62220" spans="1:2">
      <c r="A62220" s="1">
        <v>6090100445591</v>
      </c>
      <c r="B62220" t="s">
        <v>58775</v>
      </c>
    </row>
    <row r="62221" spans="1:2">
      <c r="A62221" s="1">
        <v>6090100445607</v>
      </c>
      <c r="B62221" t="s">
        <v>58776</v>
      </c>
    </row>
    <row r="62222" spans="1:2">
      <c r="A62222" s="1">
        <v>6090100445614</v>
      </c>
      <c r="B62222" t="s">
        <v>58777</v>
      </c>
    </row>
    <row r="62223" spans="1:2">
      <c r="A62223" s="1">
        <v>6090100445621</v>
      </c>
      <c r="B62223" t="s">
        <v>58778</v>
      </c>
    </row>
    <row r="62224" spans="1:2">
      <c r="A62224" s="1">
        <v>6090100445638</v>
      </c>
      <c r="B62224" t="s">
        <v>58779</v>
      </c>
    </row>
    <row r="62225" spans="1:2">
      <c r="A62225" s="1">
        <v>6090100445645</v>
      </c>
      <c r="B62225" t="s">
        <v>58780</v>
      </c>
    </row>
    <row r="62226" spans="1:2">
      <c r="A62226" s="1">
        <v>6090100445652</v>
      </c>
      <c r="B62226" t="s">
        <v>58781</v>
      </c>
    </row>
    <row r="62227" spans="1:2">
      <c r="A62227" s="1">
        <v>6090100445669</v>
      </c>
      <c r="B62227" t="e">
        <f>+LA FONZA H94 BASSANO WHITE PACKAGE C1</f>
        <v>#NAME?</v>
      </c>
    </row>
    <row r="62228" spans="1:2">
      <c r="A62228" s="1">
        <v>6090100445676</v>
      </c>
      <c r="B62228" t="s">
        <v>58782</v>
      </c>
    </row>
    <row r="62229" spans="1:2">
      <c r="A62229" s="1">
        <v>6090100445690</v>
      </c>
      <c r="B62229" t="s">
        <v>58783</v>
      </c>
    </row>
    <row r="62230" spans="1:2">
      <c r="A62230" s="1">
        <v>6090100445713</v>
      </c>
      <c r="B62230" t="s">
        <v>58784</v>
      </c>
    </row>
    <row r="62231" spans="1:2">
      <c r="A62231" s="1">
        <v>6090100445744</v>
      </c>
      <c r="B62231" t="s">
        <v>58785</v>
      </c>
    </row>
    <row r="62232" spans="1:2">
      <c r="A62232" s="1">
        <v>6090100445768</v>
      </c>
      <c r="B62232" t="s">
        <v>58786</v>
      </c>
    </row>
    <row r="62233" spans="1:2">
      <c r="A62233" s="1">
        <v>6090100445799</v>
      </c>
      <c r="B62233" t="s">
        <v>58787</v>
      </c>
    </row>
    <row r="62234" spans="1:2">
      <c r="A62234" s="1">
        <v>6090100445812</v>
      </c>
      <c r="B62234" t="s">
        <v>58788</v>
      </c>
    </row>
    <row r="62235" spans="1:2">
      <c r="A62235" s="1">
        <v>6090100445836</v>
      </c>
      <c r="B62235" t="s">
        <v>58789</v>
      </c>
    </row>
    <row r="62236" spans="1:2">
      <c r="A62236" s="1">
        <v>6090100447007</v>
      </c>
      <c r="B62236" t="s">
        <v>58790</v>
      </c>
    </row>
    <row r="62237" spans="1:2">
      <c r="A62237" s="1">
        <v>6090100447014</v>
      </c>
      <c r="B62237" t="s">
        <v>58791</v>
      </c>
    </row>
    <row r="62238" spans="1:2">
      <c r="A62238" s="1">
        <v>6090100447021</v>
      </c>
      <c r="B62238" t="s">
        <v>58792</v>
      </c>
    </row>
    <row r="62239" spans="1:2">
      <c r="A62239" s="1">
        <v>6090100447038</v>
      </c>
      <c r="B62239" t="s">
        <v>58793</v>
      </c>
    </row>
    <row r="62240" spans="1:2">
      <c r="A62240" s="1">
        <v>6090100451684</v>
      </c>
      <c r="B62240" t="s">
        <v>58794</v>
      </c>
    </row>
    <row r="62241" spans="1:2">
      <c r="A62241" s="1">
        <v>6090100451738</v>
      </c>
      <c r="B62241" t="s">
        <v>58795</v>
      </c>
    </row>
    <row r="62242" spans="1:2">
      <c r="A62242" s="1">
        <v>6090100452995</v>
      </c>
      <c r="B62242" t="s">
        <v>58796</v>
      </c>
    </row>
    <row r="62243" spans="1:2">
      <c r="A62243" s="1">
        <v>6090100453008</v>
      </c>
      <c r="B62243" t="s">
        <v>58797</v>
      </c>
    </row>
    <row r="62244" spans="1:2">
      <c r="A62244" s="1">
        <v>6090100455149</v>
      </c>
      <c r="B62244" t="s">
        <v>58798</v>
      </c>
    </row>
    <row r="62245" spans="1:2">
      <c r="A62245" s="1">
        <v>6090100455156</v>
      </c>
      <c r="B62245" t="s">
        <v>58799</v>
      </c>
    </row>
    <row r="62246" spans="1:2">
      <c r="A62246" s="1">
        <v>6090100455170</v>
      </c>
      <c r="B62246" t="s">
        <v>58800</v>
      </c>
    </row>
    <row r="62247" spans="1:2">
      <c r="A62247" s="1">
        <v>6090100456085</v>
      </c>
      <c r="B62247" t="s">
        <v>58801</v>
      </c>
    </row>
    <row r="62248" spans="1:2">
      <c r="A62248" s="1">
        <v>6090100456108</v>
      </c>
      <c r="B62248" t="s">
        <v>58802</v>
      </c>
    </row>
    <row r="62249" spans="1:2">
      <c r="A62249" s="1">
        <v>6090100456115</v>
      </c>
      <c r="B62249" t="s">
        <v>58803</v>
      </c>
    </row>
    <row r="62250" spans="1:2">
      <c r="A62250" s="1">
        <v>6090100456122</v>
      </c>
      <c r="B62250" t="s">
        <v>58804</v>
      </c>
    </row>
    <row r="62251" spans="1:2">
      <c r="A62251" s="1">
        <v>6090100462680</v>
      </c>
      <c r="B62251" t="s">
        <v>58805</v>
      </c>
    </row>
    <row r="62252" spans="1:2">
      <c r="A62252" s="1">
        <v>6090100462697</v>
      </c>
      <c r="B62252" t="s">
        <v>58806</v>
      </c>
    </row>
    <row r="62253" spans="1:2">
      <c r="A62253" s="1">
        <v>6090100462703</v>
      </c>
      <c r="B62253" t="s">
        <v>58807</v>
      </c>
    </row>
    <row r="62254" spans="1:2">
      <c r="A62254" s="1">
        <v>6090100462710</v>
      </c>
      <c r="B62254" t="s">
        <v>58808</v>
      </c>
    </row>
    <row r="62255" spans="1:2">
      <c r="A62255" s="1">
        <v>6090100462727</v>
      </c>
      <c r="B62255" t="s">
        <v>58809</v>
      </c>
    </row>
    <row r="62256" spans="1:2">
      <c r="A62256" s="1">
        <v>6090100462734</v>
      </c>
      <c r="B62256" t="s">
        <v>58810</v>
      </c>
    </row>
    <row r="62257" spans="1:2">
      <c r="A62257" s="1">
        <v>6090100462758</v>
      </c>
      <c r="B62257" t="s">
        <v>58811</v>
      </c>
    </row>
    <row r="62258" spans="1:2">
      <c r="A62258" s="1">
        <v>6090100462765</v>
      </c>
      <c r="B62258" t="s">
        <v>58812</v>
      </c>
    </row>
    <row r="62259" spans="1:2">
      <c r="A62259" s="1">
        <v>6090100462772</v>
      </c>
      <c r="B62259" t="s">
        <v>58813</v>
      </c>
    </row>
    <row r="62260" spans="1:2">
      <c r="A62260" s="1">
        <v>6090100462789</v>
      </c>
      <c r="B62260" t="s">
        <v>58814</v>
      </c>
    </row>
    <row r="62261" spans="1:2">
      <c r="A62261" s="1">
        <v>6090100462796</v>
      </c>
      <c r="B62261" t="s">
        <v>58815</v>
      </c>
    </row>
    <row r="62262" spans="1:2">
      <c r="A62262" s="1">
        <v>6090100462802</v>
      </c>
      <c r="B62262" t="s">
        <v>58816</v>
      </c>
    </row>
    <row r="62263" spans="1:2">
      <c r="A62263" s="1">
        <v>6090100462819</v>
      </c>
      <c r="B62263" t="s">
        <v>58817</v>
      </c>
    </row>
    <row r="62264" spans="1:2">
      <c r="A62264" s="1">
        <v>6090100462826</v>
      </c>
      <c r="B62264" t="s">
        <v>58818</v>
      </c>
    </row>
    <row r="62265" spans="1:2">
      <c r="A62265" s="1">
        <v>6090100462833</v>
      </c>
      <c r="B62265" t="s">
        <v>58819</v>
      </c>
    </row>
    <row r="62266" spans="1:2">
      <c r="A62266" s="1">
        <v>6090100462840</v>
      </c>
      <c r="B62266" t="s">
        <v>58820</v>
      </c>
    </row>
    <row r="62267" spans="1:2">
      <c r="A62267" s="1">
        <v>6090100462857</v>
      </c>
      <c r="B62267" t="s">
        <v>58821</v>
      </c>
    </row>
    <row r="62268" spans="1:2">
      <c r="A62268" s="1">
        <v>6090100462901</v>
      </c>
      <c r="B62268" t="s">
        <v>58822</v>
      </c>
    </row>
    <row r="62269" spans="1:2">
      <c r="A62269" s="1">
        <v>6090100462925</v>
      </c>
      <c r="B62269" t="s">
        <v>58823</v>
      </c>
    </row>
    <row r="62270" spans="1:2">
      <c r="A62270" s="1">
        <v>6090100462932</v>
      </c>
      <c r="B62270" t="s">
        <v>58824</v>
      </c>
    </row>
    <row r="62271" spans="1:2">
      <c r="A62271" s="1">
        <v>6090100462949</v>
      </c>
      <c r="B62271" t="s">
        <v>58825</v>
      </c>
    </row>
    <row r="62272" spans="1:2">
      <c r="A62272" s="1">
        <v>6090100462956</v>
      </c>
      <c r="B62272" t="s">
        <v>58826</v>
      </c>
    </row>
    <row r="62273" spans="1:2">
      <c r="A62273" s="1">
        <v>6090100462963</v>
      </c>
      <c r="B62273" t="s">
        <v>58827</v>
      </c>
    </row>
    <row r="62274" spans="1:2">
      <c r="A62274" s="1">
        <v>6090100462970</v>
      </c>
      <c r="B62274" t="s">
        <v>58828</v>
      </c>
    </row>
    <row r="62275" spans="1:2">
      <c r="A62275" s="1">
        <v>6090100462987</v>
      </c>
      <c r="B62275" t="s">
        <v>58829</v>
      </c>
    </row>
    <row r="62276" spans="1:2">
      <c r="A62276" s="1">
        <v>6090100463038</v>
      </c>
      <c r="B62276" t="s">
        <v>58830</v>
      </c>
    </row>
    <row r="62277" spans="1:2">
      <c r="A62277" s="1">
        <v>6090100463045</v>
      </c>
      <c r="B62277" t="s">
        <v>58831</v>
      </c>
    </row>
    <row r="62278" spans="1:2">
      <c r="A62278" s="1">
        <v>6090100463052</v>
      </c>
      <c r="B62278" t="s">
        <v>58832</v>
      </c>
    </row>
    <row r="62279" spans="1:2">
      <c r="A62279" s="1">
        <v>6090100463069</v>
      </c>
      <c r="B62279" t="s">
        <v>58833</v>
      </c>
    </row>
    <row r="62280" spans="1:2">
      <c r="A62280" s="1">
        <v>6090100463076</v>
      </c>
      <c r="B62280" t="s">
        <v>58834</v>
      </c>
    </row>
    <row r="62281" spans="1:2">
      <c r="A62281" s="1">
        <v>6090100463090</v>
      </c>
      <c r="B62281" t="s">
        <v>58835</v>
      </c>
    </row>
    <row r="62282" spans="1:2">
      <c r="A62282" s="1">
        <v>6090100463106</v>
      </c>
      <c r="B62282" t="s">
        <v>58836</v>
      </c>
    </row>
    <row r="62283" spans="1:2">
      <c r="A62283" s="1">
        <v>6090100463120</v>
      </c>
      <c r="B62283" t="s">
        <v>58837</v>
      </c>
    </row>
    <row r="62284" spans="1:2">
      <c r="A62284" s="1">
        <v>6090100463830</v>
      </c>
      <c r="B62284" t="s">
        <v>58838</v>
      </c>
    </row>
    <row r="62285" spans="1:2">
      <c r="A62285" s="1">
        <v>6090100463861</v>
      </c>
      <c r="B62285" t="s">
        <v>58839</v>
      </c>
    </row>
    <row r="62286" spans="1:2">
      <c r="A62286" s="1">
        <v>6090100463878</v>
      </c>
      <c r="B62286" t="s">
        <v>58840</v>
      </c>
    </row>
    <row r="62287" spans="1:2">
      <c r="A62287" s="1">
        <v>6090100463885</v>
      </c>
      <c r="B62287" t="s">
        <v>58841</v>
      </c>
    </row>
    <row r="62288" spans="1:2">
      <c r="A62288" s="1">
        <v>6090100463892</v>
      </c>
      <c r="B62288" t="s">
        <v>58842</v>
      </c>
    </row>
    <row r="62289" spans="1:2">
      <c r="A62289" s="1">
        <v>6090100463908</v>
      </c>
      <c r="B62289" t="s">
        <v>58843</v>
      </c>
    </row>
    <row r="62290" spans="1:2">
      <c r="A62290" s="1">
        <v>6090100463915</v>
      </c>
      <c r="B62290" t="s">
        <v>58844</v>
      </c>
    </row>
    <row r="62291" spans="1:2">
      <c r="A62291" s="1">
        <v>6090100463946</v>
      </c>
      <c r="B62291" t="s">
        <v>58845</v>
      </c>
    </row>
    <row r="62292" spans="1:2">
      <c r="A62292" s="1">
        <v>6090100463953</v>
      </c>
      <c r="B62292" t="s">
        <v>58846</v>
      </c>
    </row>
    <row r="62293" spans="1:2">
      <c r="A62293" s="1">
        <v>6090100463960</v>
      </c>
      <c r="B62293" t="s">
        <v>58847</v>
      </c>
    </row>
    <row r="62294" spans="1:2">
      <c r="A62294" s="1">
        <v>6090100463977</v>
      </c>
      <c r="B62294" t="s">
        <v>58848</v>
      </c>
    </row>
    <row r="62295" spans="1:2">
      <c r="A62295" s="1">
        <v>6090100463984</v>
      </c>
      <c r="B62295" t="s">
        <v>58849</v>
      </c>
    </row>
    <row r="62296" spans="1:2">
      <c r="A62296" s="1">
        <v>6090100463991</v>
      </c>
      <c r="B62296" t="s">
        <v>58850</v>
      </c>
    </row>
    <row r="62297" spans="1:2">
      <c r="A62297" s="1">
        <v>6090100464004</v>
      </c>
      <c r="B62297" t="s">
        <v>58851</v>
      </c>
    </row>
    <row r="62298" spans="1:2">
      <c r="A62298" s="1">
        <v>6090100464011</v>
      </c>
      <c r="B62298" t="s">
        <v>58852</v>
      </c>
    </row>
    <row r="62299" spans="1:2">
      <c r="A62299" s="1">
        <v>6090100464028</v>
      </c>
      <c r="B62299" t="s">
        <v>58853</v>
      </c>
    </row>
    <row r="62300" spans="1:2">
      <c r="A62300" s="1">
        <v>6090100464035</v>
      </c>
      <c r="B62300" t="s">
        <v>58854</v>
      </c>
    </row>
    <row r="62301" spans="1:2">
      <c r="A62301" s="1">
        <v>6090100464059</v>
      </c>
      <c r="B62301" t="e">
        <f>+RAVONI NI KDL-A105 LAV W/MIRROR &amp; CAB. WHITE PACKAGE C2</f>
        <v>#NAME?</v>
      </c>
    </row>
    <row r="62302" spans="1:2">
      <c r="A62302" s="1">
        <v>6090100464066</v>
      </c>
      <c r="B62302" t="e">
        <f>+RAVONI NI KDL-A105 LAV W/MIRROR &amp; CAB. BLACK PACKAGE C2</f>
        <v>#NAME?</v>
      </c>
    </row>
    <row r="62303" spans="1:2">
      <c r="A62303" s="1">
        <v>6090100464073</v>
      </c>
      <c r="B62303" t="e">
        <f>+RAVONI NI KDL-A105 LAV W/MIRROR &amp; CAB. RED PACKAGE C2</f>
        <v>#NAME?</v>
      </c>
    </row>
    <row r="62304" spans="1:2">
      <c r="A62304" s="1">
        <v>6090100465872</v>
      </c>
      <c r="B62304" t="s">
        <v>58855</v>
      </c>
    </row>
    <row r="62305" spans="1:2">
      <c r="A62305" s="1">
        <v>6090100465889</v>
      </c>
      <c r="B62305" t="s">
        <v>58856</v>
      </c>
    </row>
    <row r="62306" spans="1:2">
      <c r="A62306" s="1">
        <v>6090100465896</v>
      </c>
      <c r="B62306" t="s">
        <v>58857</v>
      </c>
    </row>
    <row r="62307" spans="1:2">
      <c r="A62307" s="1">
        <v>6090100466114</v>
      </c>
      <c r="B62307" t="s">
        <v>58858</v>
      </c>
    </row>
    <row r="62308" spans="1:2">
      <c r="A62308" s="1">
        <v>6090100467630</v>
      </c>
      <c r="B62308" t="s">
        <v>58859</v>
      </c>
    </row>
    <row r="62309" spans="1:2">
      <c r="A62309" s="1">
        <v>6090100467647</v>
      </c>
      <c r="B62309" t="s">
        <v>58860</v>
      </c>
    </row>
    <row r="62310" spans="1:2">
      <c r="A62310" s="1">
        <v>6090100467678</v>
      </c>
      <c r="B62310" t="s">
        <v>58861</v>
      </c>
    </row>
    <row r="62311" spans="1:2">
      <c r="A62311" s="1">
        <v>6090100467685</v>
      </c>
      <c r="B62311" t="s">
        <v>58862</v>
      </c>
    </row>
    <row r="62312" spans="1:2">
      <c r="A62312" s="1">
        <v>6090100467692</v>
      </c>
      <c r="B62312" t="s">
        <v>58863</v>
      </c>
    </row>
    <row r="62313" spans="1:2">
      <c r="A62313" s="1">
        <v>6090100467708</v>
      </c>
      <c r="B62313" t="s">
        <v>58864</v>
      </c>
    </row>
    <row r="62314" spans="1:2">
      <c r="A62314" s="1">
        <v>6090100467715</v>
      </c>
      <c r="B62314" t="s">
        <v>58865</v>
      </c>
    </row>
    <row r="62315" spans="1:2">
      <c r="A62315" s="1">
        <v>6090100467739</v>
      </c>
      <c r="B62315" t="s">
        <v>58866</v>
      </c>
    </row>
    <row r="62316" spans="1:2">
      <c r="A62316" s="1">
        <v>6090100467746</v>
      </c>
      <c r="B62316" t="s">
        <v>58867</v>
      </c>
    </row>
    <row r="62317" spans="1:2">
      <c r="A62317" s="1">
        <v>6090100467753</v>
      </c>
      <c r="B62317" t="s">
        <v>58868</v>
      </c>
    </row>
    <row r="62318" spans="1:2">
      <c r="A62318" s="1">
        <v>6090100467760</v>
      </c>
      <c r="B62318" t="s">
        <v>58869</v>
      </c>
    </row>
    <row r="62319" spans="1:2">
      <c r="A62319" s="1">
        <v>6090100467791</v>
      </c>
      <c r="B62319" t="s">
        <v>58870</v>
      </c>
    </row>
    <row r="62320" spans="1:2">
      <c r="A62320" s="1">
        <v>6090100467807</v>
      </c>
      <c r="B62320" t="s">
        <v>58871</v>
      </c>
    </row>
    <row r="62321" spans="1:2">
      <c r="A62321" s="1">
        <v>6090100467814</v>
      </c>
      <c r="B62321" t="s">
        <v>58872</v>
      </c>
    </row>
    <row r="62322" spans="1:2">
      <c r="A62322" s="1">
        <v>6090100467821</v>
      </c>
      <c r="B62322" t="s">
        <v>58873</v>
      </c>
    </row>
    <row r="62323" spans="1:2">
      <c r="A62323" s="1">
        <v>6090100476090</v>
      </c>
      <c r="B62323" t="s">
        <v>3274</v>
      </c>
    </row>
    <row r="62324" spans="1:2">
      <c r="A62324" s="1">
        <v>6090100476717</v>
      </c>
      <c r="B62324" t="s">
        <v>58874</v>
      </c>
    </row>
    <row r="62325" spans="1:2">
      <c r="A62325" s="1">
        <v>6090100477264</v>
      </c>
      <c r="B62325" t="s">
        <v>58875</v>
      </c>
    </row>
    <row r="62326" spans="1:2">
      <c r="A62326" s="1">
        <v>6090100477288</v>
      </c>
      <c r="B62326" t="s">
        <v>58876</v>
      </c>
    </row>
    <row r="62327" spans="1:2">
      <c r="A62327" s="1">
        <v>6090100477295</v>
      </c>
      <c r="B62327" t="s">
        <v>58877</v>
      </c>
    </row>
    <row r="62328" spans="1:2">
      <c r="A62328" s="1">
        <v>6090100477301</v>
      </c>
      <c r="B62328" t="s">
        <v>58878</v>
      </c>
    </row>
    <row r="62329" spans="1:2">
      <c r="A62329" s="1">
        <v>6090100477318</v>
      </c>
      <c r="B62329" t="s">
        <v>58879</v>
      </c>
    </row>
    <row r="62330" spans="1:2">
      <c r="A62330" s="1">
        <v>6090100477349</v>
      </c>
      <c r="B62330" t="s">
        <v>58880</v>
      </c>
    </row>
    <row r="62331" spans="1:2">
      <c r="A62331" s="1">
        <v>6090100478742</v>
      </c>
      <c r="B62331" t="s">
        <v>58881</v>
      </c>
    </row>
    <row r="62332" spans="1:2">
      <c r="A62332" s="1">
        <v>6090100480004</v>
      </c>
      <c r="B62332" t="s">
        <v>58882</v>
      </c>
    </row>
    <row r="62333" spans="1:2">
      <c r="A62333" s="1">
        <v>6090100490126</v>
      </c>
      <c r="B62333" t="s">
        <v>58883</v>
      </c>
    </row>
    <row r="62334" spans="1:2">
      <c r="A62334" s="1">
        <v>6090100490133</v>
      </c>
      <c r="B62334" t="s">
        <v>58884</v>
      </c>
    </row>
    <row r="62335" spans="1:2">
      <c r="A62335" s="1">
        <v>6090100490140</v>
      </c>
      <c r="B62335" t="s">
        <v>58885</v>
      </c>
    </row>
    <row r="62336" spans="1:2">
      <c r="A62336" s="1">
        <v>6090100490157</v>
      </c>
      <c r="B62336" t="s">
        <v>58886</v>
      </c>
    </row>
    <row r="62337" spans="1:2">
      <c r="A62337" s="1">
        <v>6090100490164</v>
      </c>
      <c r="B62337" t="s">
        <v>58887</v>
      </c>
    </row>
    <row r="62338" spans="1:2">
      <c r="A62338" s="1">
        <v>6090100490171</v>
      </c>
      <c r="B62338" t="s">
        <v>58888</v>
      </c>
    </row>
    <row r="62339" spans="1:2">
      <c r="A62339" s="1">
        <v>6090100493486</v>
      </c>
      <c r="B62339" t="s">
        <v>58889</v>
      </c>
    </row>
    <row r="62340" spans="1:2">
      <c r="A62340" s="1">
        <v>6090100493516</v>
      </c>
      <c r="B62340" t="s">
        <v>58890</v>
      </c>
    </row>
    <row r="62341" spans="1:2">
      <c r="A62341" s="1">
        <v>6090100493547</v>
      </c>
      <c r="B62341" t="s">
        <v>58891</v>
      </c>
    </row>
    <row r="62342" spans="1:2">
      <c r="A62342" s="1">
        <v>6090100493561</v>
      </c>
      <c r="B62342" t="e">
        <f>+GOLDEA NI KDL-A105 LAV W/MIRROR &amp; CAB. RED PACKAGE</f>
        <v>#NAME?</v>
      </c>
    </row>
    <row r="62343" spans="1:2">
      <c r="A62343" s="1">
        <v>6090100493592</v>
      </c>
      <c r="B62343" t="s">
        <v>58892</v>
      </c>
    </row>
    <row r="62344" spans="1:2">
      <c r="A62344" s="1">
        <v>6090100493639</v>
      </c>
      <c r="B62344" t="s">
        <v>58893</v>
      </c>
    </row>
    <row r="62345" spans="1:2">
      <c r="A62345" s="1">
        <v>6090100494469</v>
      </c>
      <c r="B62345" t="s">
        <v>58894</v>
      </c>
    </row>
    <row r="62346" spans="1:2">
      <c r="A62346" s="1">
        <v>6090100494476</v>
      </c>
      <c r="B62346" t="s">
        <v>58895</v>
      </c>
    </row>
    <row r="62347" spans="1:2">
      <c r="A62347" s="1">
        <v>6090100494483</v>
      </c>
      <c r="B62347" t="s">
        <v>58896</v>
      </c>
    </row>
    <row r="62348" spans="1:2">
      <c r="A62348" s="1">
        <v>6090100494490</v>
      </c>
      <c r="B62348" t="s">
        <v>58897</v>
      </c>
    </row>
    <row r="62349" spans="1:2">
      <c r="A62349" s="1">
        <v>6090100494506</v>
      </c>
      <c r="B62349" t="s">
        <v>58898</v>
      </c>
    </row>
    <row r="62350" spans="1:2">
      <c r="A62350" s="1">
        <v>6090100494513</v>
      </c>
      <c r="B62350" t="s">
        <v>58899</v>
      </c>
    </row>
    <row r="62351" spans="1:2">
      <c r="A62351" s="1">
        <v>6090100494520</v>
      </c>
      <c r="B62351" t="s">
        <v>58900</v>
      </c>
    </row>
    <row r="62352" spans="1:2">
      <c r="A62352" s="1">
        <v>6090100494537</v>
      </c>
      <c r="B62352" t="s">
        <v>58901</v>
      </c>
    </row>
    <row r="62353" spans="1:2">
      <c r="A62353" s="1">
        <v>6090100494544</v>
      </c>
      <c r="B62353" t="s">
        <v>58902</v>
      </c>
    </row>
    <row r="62354" spans="1:2">
      <c r="A62354" s="1">
        <v>6090100494551</v>
      </c>
      <c r="B62354" t="s">
        <v>58903</v>
      </c>
    </row>
    <row r="62355" spans="1:2">
      <c r="A62355" s="1">
        <v>6090100494568</v>
      </c>
      <c r="B62355" t="s">
        <v>58904</v>
      </c>
    </row>
    <row r="62356" spans="1:2">
      <c r="A62356" s="1">
        <v>6090100494575</v>
      </c>
      <c r="B62356" t="s">
        <v>58905</v>
      </c>
    </row>
    <row r="62357" spans="1:2">
      <c r="A62357" s="1">
        <v>6090100494582</v>
      </c>
      <c r="B62357" t="s">
        <v>58906</v>
      </c>
    </row>
    <row r="62358" spans="1:2">
      <c r="A62358" s="1">
        <v>6090100494599</v>
      </c>
      <c r="B62358" t="s">
        <v>58907</v>
      </c>
    </row>
    <row r="62359" spans="1:2">
      <c r="A62359" s="1">
        <v>6090100494605</v>
      </c>
      <c r="B62359" t="s">
        <v>58908</v>
      </c>
    </row>
    <row r="62360" spans="1:2">
      <c r="A62360" s="1">
        <v>6090100494612</v>
      </c>
      <c r="B62360" t="s">
        <v>58909</v>
      </c>
    </row>
    <row r="62361" spans="1:2">
      <c r="A62361" s="1">
        <v>6090100494674</v>
      </c>
      <c r="B62361" t="s">
        <v>58910</v>
      </c>
    </row>
    <row r="62362" spans="1:2">
      <c r="A62362" s="1">
        <v>6090100494698</v>
      </c>
      <c r="B62362" t="s">
        <v>58911</v>
      </c>
    </row>
    <row r="62363" spans="1:2">
      <c r="A62363" s="1">
        <v>6090100494704</v>
      </c>
      <c r="B62363" t="s">
        <v>15317</v>
      </c>
    </row>
    <row r="62364" spans="1:2">
      <c r="A62364" s="1">
        <v>6090100494711</v>
      </c>
      <c r="B62364" t="s">
        <v>58912</v>
      </c>
    </row>
    <row r="62365" spans="1:2">
      <c r="A62365" s="1">
        <v>6090100494728</v>
      </c>
      <c r="B62365" t="s">
        <v>58913</v>
      </c>
    </row>
    <row r="62366" spans="1:2">
      <c r="A62366" s="1">
        <v>6090100494742</v>
      </c>
      <c r="B62366" t="s">
        <v>17029</v>
      </c>
    </row>
    <row r="62367" spans="1:2">
      <c r="A62367" s="1">
        <v>6090100494759</v>
      </c>
      <c r="B62367" t="s">
        <v>58914</v>
      </c>
    </row>
    <row r="62368" spans="1:2">
      <c r="A62368" s="1">
        <v>6090100494766</v>
      </c>
      <c r="B62368" t="s">
        <v>58915</v>
      </c>
    </row>
    <row r="62369" spans="1:2">
      <c r="A62369" s="1">
        <v>6090100494773</v>
      </c>
      <c r="B62369" t="s">
        <v>58916</v>
      </c>
    </row>
    <row r="62370" spans="1:2">
      <c r="A62370" s="1">
        <v>6090100494780</v>
      </c>
      <c r="B62370" t="s">
        <v>58917</v>
      </c>
    </row>
    <row r="62371" spans="1:2">
      <c r="A62371" s="1">
        <v>6090100494803</v>
      </c>
      <c r="B62371" t="s">
        <v>58918</v>
      </c>
    </row>
    <row r="62372" spans="1:2">
      <c r="A62372" s="1">
        <v>6090100494810</v>
      </c>
      <c r="B62372" t="s">
        <v>58919</v>
      </c>
    </row>
    <row r="62373" spans="1:2">
      <c r="A62373" s="1">
        <v>6090100494841</v>
      </c>
      <c r="B62373" t="s">
        <v>58920</v>
      </c>
    </row>
    <row r="62374" spans="1:2">
      <c r="A62374" s="1">
        <v>6090100495497</v>
      </c>
      <c r="B62374" t="s">
        <v>58921</v>
      </c>
    </row>
    <row r="62375" spans="1:2">
      <c r="A62375" s="1">
        <v>6090100495503</v>
      </c>
      <c r="B62375" t="s">
        <v>58922</v>
      </c>
    </row>
    <row r="62376" spans="1:2">
      <c r="A62376" s="1">
        <v>6090100495510</v>
      </c>
      <c r="B62376" t="s">
        <v>58923</v>
      </c>
    </row>
    <row r="62377" spans="1:2">
      <c r="A62377" s="1">
        <v>6090100495527</v>
      </c>
      <c r="B62377" t="s">
        <v>58924</v>
      </c>
    </row>
    <row r="62378" spans="1:2">
      <c r="A62378" s="1">
        <v>6090100495534</v>
      </c>
      <c r="B62378" t="s">
        <v>58925</v>
      </c>
    </row>
    <row r="62379" spans="1:2">
      <c r="A62379" s="1">
        <v>6090100495541</v>
      </c>
      <c r="B62379" t="s">
        <v>58926</v>
      </c>
    </row>
    <row r="62380" spans="1:2">
      <c r="A62380" s="1">
        <v>6090100495558</v>
      </c>
      <c r="B62380" t="s">
        <v>58927</v>
      </c>
    </row>
    <row r="62381" spans="1:2">
      <c r="A62381" s="1">
        <v>6090100495565</v>
      </c>
      <c r="B62381" t="s">
        <v>58928</v>
      </c>
    </row>
    <row r="62382" spans="1:2">
      <c r="A62382" s="1">
        <v>6090100495572</v>
      </c>
      <c r="B62382" t="s">
        <v>58929</v>
      </c>
    </row>
    <row r="62383" spans="1:2">
      <c r="A62383" s="1">
        <v>6090100495589</v>
      </c>
      <c r="B62383" t="s">
        <v>58930</v>
      </c>
    </row>
    <row r="62384" spans="1:2">
      <c r="A62384" s="1">
        <v>6090100495596</v>
      </c>
      <c r="B62384" t="s">
        <v>58931</v>
      </c>
    </row>
    <row r="62385" spans="1:2">
      <c r="A62385" s="1">
        <v>6090100495688</v>
      </c>
      <c r="B62385" t="s">
        <v>58932</v>
      </c>
    </row>
    <row r="62386" spans="1:2">
      <c r="A62386" s="1">
        <v>6090100495695</v>
      </c>
      <c r="B62386" t="s">
        <v>58933</v>
      </c>
    </row>
    <row r="62387" spans="1:2">
      <c r="A62387" s="1">
        <v>6090100495701</v>
      </c>
      <c r="B62387" t="s">
        <v>58934</v>
      </c>
    </row>
    <row r="62388" spans="1:2">
      <c r="A62388" s="1">
        <v>6090100495718</v>
      </c>
      <c r="B62388" t="s">
        <v>58935</v>
      </c>
    </row>
    <row r="62389" spans="1:2">
      <c r="A62389" s="1">
        <v>6090100496388</v>
      </c>
      <c r="B62389" t="s">
        <v>58936</v>
      </c>
    </row>
    <row r="62390" spans="1:2">
      <c r="A62390" s="1">
        <v>6090100496395</v>
      </c>
      <c r="B62390" t="s">
        <v>58937</v>
      </c>
    </row>
    <row r="62391" spans="1:2">
      <c r="A62391" s="1">
        <v>6090100496401</v>
      </c>
      <c r="B62391" t="s">
        <v>58938</v>
      </c>
    </row>
    <row r="62392" spans="1:2">
      <c r="A62392" s="1">
        <v>6090100496425</v>
      </c>
      <c r="B62392" t="s">
        <v>58939</v>
      </c>
    </row>
    <row r="62393" spans="1:2">
      <c r="A62393" s="1">
        <v>6090100496432</v>
      </c>
      <c r="B62393" t="s">
        <v>58940</v>
      </c>
    </row>
    <row r="62394" spans="1:2">
      <c r="A62394" s="1">
        <v>6090100496449</v>
      </c>
      <c r="B62394" t="s">
        <v>58941</v>
      </c>
    </row>
    <row r="62395" spans="1:2">
      <c r="A62395" s="1">
        <v>6090100496456</v>
      </c>
      <c r="B62395" t="s">
        <v>58942</v>
      </c>
    </row>
    <row r="62396" spans="1:2">
      <c r="A62396" s="1">
        <v>6090100496463</v>
      </c>
      <c r="B62396" t="s">
        <v>58943</v>
      </c>
    </row>
    <row r="62397" spans="1:2">
      <c r="A62397" s="1">
        <v>6090100506285</v>
      </c>
      <c r="B62397" t="s">
        <v>58944</v>
      </c>
    </row>
    <row r="62398" spans="1:2">
      <c r="A62398" s="1">
        <v>6090100506308</v>
      </c>
      <c r="B62398" t="s">
        <v>58945</v>
      </c>
    </row>
    <row r="62399" spans="1:2">
      <c r="A62399" s="1">
        <v>6090100506315</v>
      </c>
      <c r="B62399" t="s">
        <v>58946</v>
      </c>
    </row>
    <row r="62400" spans="1:2">
      <c r="A62400" s="1">
        <v>6090100506322</v>
      </c>
      <c r="B62400" t="s">
        <v>58947</v>
      </c>
    </row>
    <row r="62401" spans="1:2">
      <c r="A62401" s="1">
        <v>6090100506377</v>
      </c>
      <c r="B62401" t="s">
        <v>58948</v>
      </c>
    </row>
    <row r="62402" spans="1:2">
      <c r="A62402" s="1">
        <v>6090100506384</v>
      </c>
      <c r="B62402" t="s">
        <v>58949</v>
      </c>
    </row>
    <row r="62403" spans="1:2">
      <c r="A62403" s="1">
        <v>6090100506391</v>
      </c>
      <c r="B62403" t="s">
        <v>58950</v>
      </c>
    </row>
    <row r="62404" spans="1:2">
      <c r="A62404" s="1">
        <v>6090100506407</v>
      </c>
      <c r="B62404" t="s">
        <v>58951</v>
      </c>
    </row>
    <row r="62405" spans="1:2">
      <c r="A62405" s="1">
        <v>6090100514235</v>
      </c>
      <c r="B62405" t="s">
        <v>58952</v>
      </c>
    </row>
    <row r="62406" spans="1:2">
      <c r="A62406" s="1">
        <v>6090100523589</v>
      </c>
      <c r="B62406" t="s">
        <v>58953</v>
      </c>
    </row>
    <row r="62407" spans="1:2">
      <c r="A62407" s="1">
        <v>6090100523893</v>
      </c>
      <c r="B62407" t="s">
        <v>58954</v>
      </c>
    </row>
    <row r="62408" spans="1:2">
      <c r="A62408" s="1">
        <v>6090100528003</v>
      </c>
      <c r="B62408" t="s">
        <v>58955</v>
      </c>
    </row>
    <row r="62409" spans="1:2">
      <c r="A62409" s="1">
        <v>6090100528720</v>
      </c>
      <c r="B62409" t="s">
        <v>58956</v>
      </c>
    </row>
    <row r="62410" spans="1:2">
      <c r="A62410" s="1">
        <v>6090100531140</v>
      </c>
      <c r="B62410" t="s">
        <v>58957</v>
      </c>
    </row>
    <row r="62411" spans="1:2">
      <c r="A62411" s="1">
        <v>6090100533090</v>
      </c>
      <c r="B62411" t="s">
        <v>58958</v>
      </c>
    </row>
    <row r="62412" spans="1:2">
      <c r="A62412" s="1">
        <v>6090100533106</v>
      </c>
      <c r="B62412" t="s">
        <v>58959</v>
      </c>
    </row>
    <row r="62413" spans="1:2">
      <c r="A62413" s="1">
        <v>6090100533168</v>
      </c>
      <c r="B62413" t="s">
        <v>58960</v>
      </c>
    </row>
    <row r="62414" spans="1:2">
      <c r="A62414" s="1">
        <v>6090100533175</v>
      </c>
      <c r="B62414" t="s">
        <v>58961</v>
      </c>
    </row>
    <row r="62415" spans="1:2">
      <c r="A62415" s="1">
        <v>6090100533182</v>
      </c>
      <c r="B62415" t="s">
        <v>58962</v>
      </c>
    </row>
    <row r="62416" spans="1:2">
      <c r="A62416" s="1">
        <v>6090100533373</v>
      </c>
      <c r="B62416" t="s">
        <v>58963</v>
      </c>
    </row>
    <row r="62417" spans="1:2">
      <c r="A62417" s="1">
        <v>6090100534158</v>
      </c>
      <c r="B62417" t="s">
        <v>58964</v>
      </c>
    </row>
    <row r="62418" spans="1:2">
      <c r="A62418" s="1">
        <v>6090100534202</v>
      </c>
      <c r="B62418" t="s">
        <v>58965</v>
      </c>
    </row>
    <row r="62419" spans="1:2">
      <c r="A62419" s="1">
        <v>6090100534257</v>
      </c>
      <c r="B62419" t="s">
        <v>58966</v>
      </c>
    </row>
    <row r="62420" spans="1:2">
      <c r="A62420" s="1">
        <v>6090100534264</v>
      </c>
      <c r="B62420" t="s">
        <v>58967</v>
      </c>
    </row>
    <row r="62421" spans="1:2">
      <c r="A62421" s="1">
        <v>6090100534295</v>
      </c>
      <c r="B62421" t="s">
        <v>58968</v>
      </c>
    </row>
    <row r="62422" spans="1:2">
      <c r="A62422" s="1">
        <v>6090100534301</v>
      </c>
      <c r="B62422" t="s">
        <v>58969</v>
      </c>
    </row>
    <row r="62423" spans="1:2">
      <c r="A62423" s="1">
        <v>6090100534318</v>
      </c>
      <c r="B62423" t="s">
        <v>58970</v>
      </c>
    </row>
    <row r="62424" spans="1:2">
      <c r="A62424" s="1">
        <v>6090100534325</v>
      </c>
      <c r="B62424" t="s">
        <v>58971</v>
      </c>
    </row>
    <row r="62425" spans="1:2">
      <c r="A62425" s="1">
        <v>6090100534332</v>
      </c>
      <c r="B62425" t="s">
        <v>58972</v>
      </c>
    </row>
    <row r="62426" spans="1:2">
      <c r="A62426" s="1">
        <v>6090100534370</v>
      </c>
      <c r="B62426" t="s">
        <v>58973</v>
      </c>
    </row>
    <row r="62427" spans="1:2">
      <c r="A62427" s="1">
        <v>6090100534387</v>
      </c>
      <c r="B62427" t="s">
        <v>58974</v>
      </c>
    </row>
    <row r="62428" spans="1:2">
      <c r="A62428" s="1">
        <v>6090100534394</v>
      </c>
      <c r="B62428" t="s">
        <v>58975</v>
      </c>
    </row>
    <row r="62429" spans="1:2">
      <c r="A62429" s="1">
        <v>6090100534400</v>
      </c>
      <c r="B62429" t="s">
        <v>58976</v>
      </c>
    </row>
    <row r="62430" spans="1:2">
      <c r="A62430" s="1">
        <v>6090100534592</v>
      </c>
      <c r="B62430" t="s">
        <v>3719</v>
      </c>
    </row>
    <row r="62431" spans="1:2">
      <c r="A62431" s="1">
        <v>6090100534608</v>
      </c>
      <c r="B62431" t="s">
        <v>3719</v>
      </c>
    </row>
    <row r="62432" spans="1:2">
      <c r="A62432" s="1">
        <v>6090100534615</v>
      </c>
      <c r="B62432" t="s">
        <v>3719</v>
      </c>
    </row>
    <row r="62433" spans="1:2">
      <c r="A62433" s="1">
        <v>6090100534622</v>
      </c>
      <c r="B62433" t="s">
        <v>3719</v>
      </c>
    </row>
    <row r="62434" spans="1:2">
      <c r="A62434" s="1">
        <v>6090100534738</v>
      </c>
      <c r="B62434" t="s">
        <v>58977</v>
      </c>
    </row>
    <row r="62435" spans="1:2">
      <c r="A62435" s="1">
        <v>6090100534745</v>
      </c>
      <c r="B62435" t="s">
        <v>58978</v>
      </c>
    </row>
    <row r="62436" spans="1:2">
      <c r="A62436" s="1">
        <v>6090100534752</v>
      </c>
      <c r="B62436" t="s">
        <v>58979</v>
      </c>
    </row>
    <row r="62437" spans="1:2">
      <c r="A62437" s="1">
        <v>6090100534769</v>
      </c>
      <c r="B62437" t="s">
        <v>58980</v>
      </c>
    </row>
    <row r="62438" spans="1:2">
      <c r="A62438" s="1">
        <v>6090100534776</v>
      </c>
      <c r="B62438" t="s">
        <v>58981</v>
      </c>
    </row>
    <row r="62439" spans="1:2">
      <c r="A62439" s="1">
        <v>6090100534783</v>
      </c>
      <c r="B62439" t="s">
        <v>58982</v>
      </c>
    </row>
    <row r="62440" spans="1:2">
      <c r="A62440" s="1">
        <v>6090100534790</v>
      </c>
      <c r="B62440" t="s">
        <v>58983</v>
      </c>
    </row>
    <row r="62441" spans="1:2">
      <c r="A62441" s="1">
        <v>6090100534806</v>
      </c>
      <c r="B62441" t="s">
        <v>58984</v>
      </c>
    </row>
    <row r="62442" spans="1:2">
      <c r="A62442" s="1">
        <v>6090100534813</v>
      </c>
      <c r="B62442" t="s">
        <v>58985</v>
      </c>
    </row>
    <row r="62443" spans="1:2">
      <c r="A62443" s="1">
        <v>6090100534820</v>
      </c>
      <c r="B62443" t="s">
        <v>58986</v>
      </c>
    </row>
    <row r="62444" spans="1:2">
      <c r="A62444" s="1">
        <v>6090100534837</v>
      </c>
      <c r="B62444" t="s">
        <v>58987</v>
      </c>
    </row>
    <row r="62445" spans="1:2">
      <c r="A62445" s="1">
        <v>6090100534851</v>
      </c>
      <c r="B62445" t="s">
        <v>58988</v>
      </c>
    </row>
    <row r="62446" spans="1:2">
      <c r="A62446" s="1">
        <v>6090100534875</v>
      </c>
      <c r="B62446" t="s">
        <v>58989</v>
      </c>
    </row>
    <row r="62447" spans="1:2">
      <c r="A62447" s="1">
        <v>6090100534882</v>
      </c>
      <c r="B62447" t="s">
        <v>58990</v>
      </c>
    </row>
    <row r="62448" spans="1:2">
      <c r="A62448" s="1">
        <v>6090100534899</v>
      </c>
      <c r="B62448" t="s">
        <v>58991</v>
      </c>
    </row>
    <row r="62449" spans="1:2">
      <c r="A62449" s="1">
        <v>6090100534905</v>
      </c>
      <c r="B62449" t="s">
        <v>58992</v>
      </c>
    </row>
    <row r="62450" spans="1:2">
      <c r="A62450" s="1">
        <v>6090100534998</v>
      </c>
      <c r="B62450" t="s">
        <v>58993</v>
      </c>
    </row>
    <row r="62451" spans="1:2">
      <c r="A62451" s="1">
        <v>6090100535001</v>
      </c>
      <c r="B62451" t="s">
        <v>58994</v>
      </c>
    </row>
    <row r="62452" spans="1:2">
      <c r="A62452" s="1">
        <v>6090100535018</v>
      </c>
      <c r="B62452" t="s">
        <v>58995</v>
      </c>
    </row>
    <row r="62453" spans="1:2">
      <c r="A62453" s="1">
        <v>6090100535025</v>
      </c>
      <c r="B62453" t="s">
        <v>58996</v>
      </c>
    </row>
    <row r="62454" spans="1:2">
      <c r="A62454" s="1">
        <v>6090100535032</v>
      </c>
      <c r="B62454" t="s">
        <v>58997</v>
      </c>
    </row>
    <row r="62455" spans="1:2">
      <c r="A62455" s="1">
        <v>6090100535049</v>
      </c>
      <c r="B62455" t="s">
        <v>58998</v>
      </c>
    </row>
    <row r="62456" spans="1:2">
      <c r="A62456" s="1">
        <v>6090100538330</v>
      </c>
      <c r="B62456" t="s">
        <v>58999</v>
      </c>
    </row>
    <row r="62457" spans="1:2">
      <c r="A62457" s="1">
        <v>6090100538347</v>
      </c>
      <c r="B62457" t="s">
        <v>59000</v>
      </c>
    </row>
    <row r="62458" spans="1:2">
      <c r="A62458" s="1">
        <v>6090100538354</v>
      </c>
      <c r="B62458" t="s">
        <v>59001</v>
      </c>
    </row>
    <row r="62459" spans="1:2">
      <c r="A62459" s="1">
        <v>6090100538361</v>
      </c>
      <c r="B62459" t="s">
        <v>59002</v>
      </c>
    </row>
    <row r="62460" spans="1:2">
      <c r="A62460" s="1">
        <v>6090100538378</v>
      </c>
      <c r="B62460" t="s">
        <v>59003</v>
      </c>
    </row>
    <row r="62461" spans="1:2">
      <c r="A62461" s="1">
        <v>6090100538408</v>
      </c>
      <c r="B62461" t="s">
        <v>59004</v>
      </c>
    </row>
    <row r="62462" spans="1:2">
      <c r="A62462" s="1">
        <v>6090100538439</v>
      </c>
      <c r="B62462" t="s">
        <v>59005</v>
      </c>
    </row>
    <row r="62463" spans="1:2">
      <c r="A62463" s="1">
        <v>6090100538514</v>
      </c>
      <c r="B62463" t="s">
        <v>59006</v>
      </c>
    </row>
    <row r="62464" spans="1:2">
      <c r="A62464" s="1">
        <v>6090100538552</v>
      </c>
      <c r="B62464" t="s">
        <v>59007</v>
      </c>
    </row>
    <row r="62465" spans="1:2">
      <c r="A62465" s="1">
        <v>6090100538569</v>
      </c>
      <c r="B62465" t="s">
        <v>59008</v>
      </c>
    </row>
    <row r="62466" spans="1:2">
      <c r="A62466" s="1">
        <v>6090100538576</v>
      </c>
      <c r="B62466" t="s">
        <v>59009</v>
      </c>
    </row>
    <row r="62467" spans="1:2">
      <c r="A62467" s="1">
        <v>6090100538583</v>
      </c>
      <c r="B62467" t="s">
        <v>59010</v>
      </c>
    </row>
    <row r="62468" spans="1:2">
      <c r="A62468" s="1">
        <v>6090100538606</v>
      </c>
      <c r="B62468" t="s">
        <v>59011</v>
      </c>
    </row>
    <row r="62469" spans="1:2">
      <c r="A62469" s="1">
        <v>6090100540562</v>
      </c>
      <c r="B62469" t="s">
        <v>59012</v>
      </c>
    </row>
    <row r="62470" spans="1:2">
      <c r="A62470" s="1">
        <v>6090100548728</v>
      </c>
      <c r="B62470" t="s">
        <v>59013</v>
      </c>
    </row>
    <row r="62471" spans="1:2">
      <c r="A62471" s="1">
        <v>6090100548735</v>
      </c>
      <c r="B62471" t="s">
        <v>59014</v>
      </c>
    </row>
    <row r="62472" spans="1:2">
      <c r="A62472" s="1">
        <v>6090100564735</v>
      </c>
      <c r="B62472" t="s">
        <v>59015</v>
      </c>
    </row>
    <row r="62473" spans="1:2">
      <c r="A62473" s="1">
        <v>6090100564759</v>
      </c>
      <c r="B62473" t="s">
        <v>59016</v>
      </c>
    </row>
    <row r="62474" spans="1:2">
      <c r="A62474" s="1">
        <v>6090100564766</v>
      </c>
      <c r="B62474" t="s">
        <v>59017</v>
      </c>
    </row>
    <row r="62475" spans="1:2">
      <c r="A62475" s="1">
        <v>6090100564773</v>
      </c>
      <c r="B62475" t="s">
        <v>59018</v>
      </c>
    </row>
    <row r="62476" spans="1:2">
      <c r="A62476" s="1">
        <v>6090100564797</v>
      </c>
      <c r="B62476" t="s">
        <v>59019</v>
      </c>
    </row>
    <row r="62477" spans="1:2">
      <c r="A62477" s="1">
        <v>6090100564810</v>
      </c>
      <c r="B62477" t="s">
        <v>59020</v>
      </c>
    </row>
    <row r="62478" spans="1:2">
      <c r="A62478" s="1">
        <v>6090100564827</v>
      </c>
      <c r="B62478" t="s">
        <v>59021</v>
      </c>
    </row>
    <row r="62479" spans="1:2">
      <c r="A62479" s="1">
        <v>6090100565091</v>
      </c>
      <c r="B62479" t="s">
        <v>59022</v>
      </c>
    </row>
    <row r="62480" spans="1:2">
      <c r="A62480" s="1">
        <v>6090100565121</v>
      </c>
      <c r="B62480" t="s">
        <v>59023</v>
      </c>
    </row>
    <row r="62481" spans="1:2">
      <c r="A62481" s="1">
        <v>6090100565190</v>
      </c>
      <c r="B62481" t="s">
        <v>59024</v>
      </c>
    </row>
    <row r="62482" spans="1:2">
      <c r="A62482" s="1">
        <v>6090100565244</v>
      </c>
      <c r="B62482" t="s">
        <v>59025</v>
      </c>
    </row>
    <row r="62483" spans="1:2">
      <c r="A62483" s="1">
        <v>6090100565282</v>
      </c>
      <c r="B62483" t="s">
        <v>59026</v>
      </c>
    </row>
    <row r="62484" spans="1:2">
      <c r="A62484" s="1">
        <v>6090100576059</v>
      </c>
      <c r="B62484" t="s">
        <v>59027</v>
      </c>
    </row>
    <row r="62485" spans="1:2">
      <c r="A62485" s="1">
        <v>6090100587697</v>
      </c>
      <c r="B62485" t="s">
        <v>59028</v>
      </c>
    </row>
    <row r="62486" spans="1:2">
      <c r="A62486" s="1">
        <v>6090100587703</v>
      </c>
      <c r="B62486" t="s">
        <v>59029</v>
      </c>
    </row>
    <row r="62487" spans="1:2">
      <c r="A62487" s="1">
        <v>6090100609016</v>
      </c>
      <c r="B62487" t="s">
        <v>59030</v>
      </c>
    </row>
    <row r="62488" spans="1:2">
      <c r="A62488" s="1">
        <v>6090100609672</v>
      </c>
      <c r="B62488" t="s">
        <v>59031</v>
      </c>
    </row>
    <row r="62489" spans="1:2">
      <c r="A62489" s="1">
        <v>6090100609689</v>
      </c>
      <c r="B62489" t="s">
        <v>59032</v>
      </c>
    </row>
    <row r="62490" spans="1:2">
      <c r="A62490" s="1">
        <v>6090100609702</v>
      </c>
      <c r="B62490" t="s">
        <v>59033</v>
      </c>
    </row>
    <row r="62491" spans="1:2">
      <c r="A62491" s="1">
        <v>6090100611248</v>
      </c>
      <c r="B62491" t="s">
        <v>59034</v>
      </c>
    </row>
    <row r="62492" spans="1:2">
      <c r="A62492" s="1">
        <v>6090100611255</v>
      </c>
      <c r="B62492" t="s">
        <v>59035</v>
      </c>
    </row>
    <row r="62493" spans="1:2">
      <c r="A62493" s="1">
        <v>6090100613211</v>
      </c>
      <c r="B62493" t="s">
        <v>59036</v>
      </c>
    </row>
    <row r="62494" spans="1:2">
      <c r="A62494" s="1">
        <v>6090100613259</v>
      </c>
      <c r="B62494" t="s">
        <v>59037</v>
      </c>
    </row>
    <row r="62495" spans="1:2">
      <c r="A62495" s="1">
        <v>6090100613273</v>
      </c>
      <c r="B62495" t="s">
        <v>59038</v>
      </c>
    </row>
    <row r="62496" spans="1:2">
      <c r="A62496" s="1">
        <v>6090100613297</v>
      </c>
      <c r="B62496" t="s">
        <v>59039</v>
      </c>
    </row>
    <row r="62497" spans="1:2">
      <c r="A62497" s="1">
        <v>6090100613303</v>
      </c>
      <c r="B62497" t="s">
        <v>59040</v>
      </c>
    </row>
    <row r="62498" spans="1:2">
      <c r="A62498" s="1">
        <v>6090100613310</v>
      </c>
      <c r="B62498" t="s">
        <v>59041</v>
      </c>
    </row>
    <row r="62499" spans="1:2">
      <c r="A62499" s="1">
        <v>6090100618247</v>
      </c>
      <c r="B62499" t="s">
        <v>59042</v>
      </c>
    </row>
    <row r="62500" spans="1:2">
      <c r="A62500" s="1">
        <v>6090100618254</v>
      </c>
      <c r="B62500" t="s">
        <v>59043</v>
      </c>
    </row>
    <row r="62501" spans="1:2">
      <c r="A62501" s="1">
        <v>6090100618261</v>
      </c>
      <c r="B62501" t="s">
        <v>59044</v>
      </c>
    </row>
    <row r="62502" spans="1:2">
      <c r="A62502" s="1">
        <v>6090100618278</v>
      </c>
      <c r="B62502" t="s">
        <v>59045</v>
      </c>
    </row>
    <row r="62503" spans="1:2">
      <c r="A62503" s="1">
        <v>6090100618285</v>
      </c>
      <c r="B62503" t="s">
        <v>59046</v>
      </c>
    </row>
    <row r="62504" spans="1:2">
      <c r="A62504" s="1">
        <v>6090100618292</v>
      </c>
      <c r="B62504" t="s">
        <v>59047</v>
      </c>
    </row>
    <row r="62505" spans="1:2">
      <c r="A62505" s="1">
        <v>6090100618308</v>
      </c>
      <c r="B62505" t="s">
        <v>59048</v>
      </c>
    </row>
    <row r="62506" spans="1:2">
      <c r="A62506" s="1">
        <v>6090100618322</v>
      </c>
      <c r="B62506" t="s">
        <v>59049</v>
      </c>
    </row>
    <row r="62507" spans="1:2">
      <c r="A62507" s="1">
        <v>6090100618346</v>
      </c>
      <c r="B62507" t="s">
        <v>59050</v>
      </c>
    </row>
    <row r="62508" spans="1:2">
      <c r="A62508" s="1">
        <v>6090100618353</v>
      </c>
      <c r="B62508" t="s">
        <v>59051</v>
      </c>
    </row>
    <row r="62509" spans="1:2">
      <c r="A62509" s="1">
        <v>6090100618360</v>
      </c>
      <c r="B62509" t="s">
        <v>59052</v>
      </c>
    </row>
    <row r="62510" spans="1:2">
      <c r="A62510" s="1">
        <v>6090100618377</v>
      </c>
      <c r="B62510" t="s">
        <v>59053</v>
      </c>
    </row>
    <row r="62511" spans="1:2">
      <c r="A62511" s="1">
        <v>6090100618384</v>
      </c>
      <c r="B62511" t="s">
        <v>59054</v>
      </c>
    </row>
    <row r="62512" spans="1:2">
      <c r="A62512" s="1">
        <v>6090100618391</v>
      </c>
      <c r="B62512" t="s">
        <v>59055</v>
      </c>
    </row>
    <row r="62513" spans="1:2">
      <c r="A62513" s="1">
        <v>6090100618407</v>
      </c>
      <c r="B62513" t="s">
        <v>59056</v>
      </c>
    </row>
    <row r="62514" spans="1:2">
      <c r="A62514" s="1">
        <v>6090100618414</v>
      </c>
      <c r="B62514" t="s">
        <v>59057</v>
      </c>
    </row>
    <row r="62515" spans="1:2">
      <c r="A62515" s="1">
        <v>6090100619145</v>
      </c>
      <c r="B62515" t="s">
        <v>59058</v>
      </c>
    </row>
    <row r="62516" spans="1:2">
      <c r="A62516" s="1">
        <v>6090100619183</v>
      </c>
      <c r="B62516" t="s">
        <v>59059</v>
      </c>
    </row>
    <row r="62517" spans="1:2">
      <c r="A62517" s="1">
        <v>6090100619442</v>
      </c>
      <c r="B62517" t="s">
        <v>59060</v>
      </c>
    </row>
    <row r="62518" spans="1:2">
      <c r="A62518" s="1">
        <v>6090100619480</v>
      </c>
      <c r="B62518" t="s">
        <v>59061</v>
      </c>
    </row>
    <row r="62519" spans="1:2">
      <c r="A62519" s="1">
        <v>6090100619497</v>
      </c>
      <c r="B62519" t="s">
        <v>59062</v>
      </c>
    </row>
    <row r="62520" spans="1:2">
      <c r="A62520" s="1">
        <v>6090100620523</v>
      </c>
      <c r="B62520" t="s">
        <v>59063</v>
      </c>
    </row>
    <row r="62521" spans="1:2">
      <c r="A62521" s="1">
        <v>6090100620844</v>
      </c>
      <c r="B62521" t="s">
        <v>59064</v>
      </c>
    </row>
    <row r="62522" spans="1:2">
      <c r="A62522" s="1">
        <v>6090100620905</v>
      </c>
      <c r="B62522" t="s">
        <v>59065</v>
      </c>
    </row>
    <row r="62523" spans="1:2">
      <c r="A62523" s="1">
        <v>6090100620929</v>
      </c>
      <c r="B62523" t="s">
        <v>59066</v>
      </c>
    </row>
    <row r="62524" spans="1:2">
      <c r="A62524" s="1">
        <v>6090100620967</v>
      </c>
      <c r="B62524" t="s">
        <v>59067</v>
      </c>
    </row>
    <row r="62525" spans="1:2">
      <c r="A62525" s="1">
        <v>6090100622473</v>
      </c>
      <c r="B62525" t="s">
        <v>59068</v>
      </c>
    </row>
    <row r="62526" spans="1:2">
      <c r="A62526" s="1">
        <v>6090100622480</v>
      </c>
      <c r="B62526" t="s">
        <v>59069</v>
      </c>
    </row>
    <row r="62527" spans="1:2">
      <c r="A62527" s="1">
        <v>6090100622787</v>
      </c>
      <c r="B62527" t="s">
        <v>59070</v>
      </c>
    </row>
    <row r="62528" spans="1:2">
      <c r="A62528" s="1">
        <v>6090100622794</v>
      </c>
      <c r="B62528" t="s">
        <v>59071</v>
      </c>
    </row>
    <row r="62529" spans="1:2">
      <c r="A62529" s="1">
        <v>6090100622947</v>
      </c>
      <c r="B62529" t="s">
        <v>59072</v>
      </c>
    </row>
    <row r="62530" spans="1:2">
      <c r="A62530" s="1">
        <v>6090100622954</v>
      </c>
      <c r="B62530" t="s">
        <v>59073</v>
      </c>
    </row>
    <row r="62531" spans="1:2">
      <c r="A62531" s="1">
        <v>6090100622961</v>
      </c>
      <c r="B62531" t="s">
        <v>59074</v>
      </c>
    </row>
    <row r="62532" spans="1:2">
      <c r="A62532" s="1">
        <v>6090100623470</v>
      </c>
      <c r="B62532" t="s">
        <v>59075</v>
      </c>
    </row>
    <row r="62533" spans="1:2">
      <c r="A62533" s="1">
        <v>6090100623500</v>
      </c>
      <c r="B62533" t="s">
        <v>59076</v>
      </c>
    </row>
    <row r="62534" spans="1:2">
      <c r="A62534" s="1">
        <v>6090100623517</v>
      </c>
      <c r="B62534" t="s">
        <v>59077</v>
      </c>
    </row>
    <row r="62535" spans="1:2">
      <c r="A62535" s="1">
        <v>6090100623548</v>
      </c>
      <c r="B62535" t="s">
        <v>59078</v>
      </c>
    </row>
    <row r="62536" spans="1:2">
      <c r="A62536" s="1">
        <v>6090100623609</v>
      </c>
      <c r="B62536" t="s">
        <v>59079</v>
      </c>
    </row>
    <row r="62537" spans="1:2">
      <c r="A62537" s="1">
        <v>6090100623647</v>
      </c>
      <c r="B62537" t="s">
        <v>58844</v>
      </c>
    </row>
    <row r="62538" spans="1:2">
      <c r="A62538" s="1">
        <v>6090100624118</v>
      </c>
      <c r="B62538" t="s">
        <v>59080</v>
      </c>
    </row>
    <row r="62539" spans="1:2">
      <c r="A62539" s="1">
        <v>6090100624347</v>
      </c>
      <c r="B62539" t="s">
        <v>59081</v>
      </c>
    </row>
    <row r="62540" spans="1:2">
      <c r="A62540" s="1">
        <v>6090100624361</v>
      </c>
      <c r="B62540" t="s">
        <v>59082</v>
      </c>
    </row>
    <row r="62541" spans="1:2">
      <c r="A62541" s="1">
        <v>6090100624439</v>
      </c>
      <c r="B62541" t="s">
        <v>59083</v>
      </c>
    </row>
    <row r="62542" spans="1:2">
      <c r="A62542" s="1">
        <v>6090100624477</v>
      </c>
      <c r="B62542" t="s">
        <v>59084</v>
      </c>
    </row>
    <row r="62543" spans="1:2">
      <c r="A62543" s="1">
        <v>6090100624873</v>
      </c>
      <c r="B62543" t="s">
        <v>59085</v>
      </c>
    </row>
    <row r="62544" spans="1:2">
      <c r="A62544" s="1">
        <v>6090100624927</v>
      </c>
      <c r="B62544" t="s">
        <v>59086</v>
      </c>
    </row>
    <row r="62545" spans="1:2">
      <c r="A62545" s="1">
        <v>6090100624934</v>
      </c>
      <c r="B62545" t="s">
        <v>59087</v>
      </c>
    </row>
    <row r="62546" spans="1:2">
      <c r="A62546" s="1">
        <v>6090100624965</v>
      </c>
      <c r="B62546" t="s">
        <v>59088</v>
      </c>
    </row>
    <row r="62547" spans="1:2">
      <c r="A62547" s="1">
        <v>6090100624972</v>
      </c>
      <c r="B62547" t="s">
        <v>59089</v>
      </c>
    </row>
    <row r="62548" spans="1:2">
      <c r="A62548" s="1">
        <v>6090100625030</v>
      </c>
      <c r="B62548" t="s">
        <v>59090</v>
      </c>
    </row>
    <row r="62549" spans="1:2">
      <c r="A62549" s="1">
        <v>6090100625047</v>
      </c>
      <c r="B62549" t="s">
        <v>59091</v>
      </c>
    </row>
    <row r="62550" spans="1:2">
      <c r="A62550" s="1">
        <v>6090100625054</v>
      </c>
      <c r="B62550" t="s">
        <v>59092</v>
      </c>
    </row>
    <row r="62551" spans="1:2">
      <c r="A62551" s="1">
        <v>6090100625061</v>
      </c>
      <c r="B62551" t="s">
        <v>59093</v>
      </c>
    </row>
    <row r="62552" spans="1:2">
      <c r="A62552" s="1">
        <v>6090100625078</v>
      </c>
      <c r="B62552" t="e">
        <f>+FURNITURE SET GREAT OUTDOOR IV BONA</f>
        <v>#NAME?</v>
      </c>
    </row>
    <row r="62553" spans="1:2">
      <c r="A62553" s="1">
        <v>6090100629250</v>
      </c>
      <c r="B62553" t="s">
        <v>59094</v>
      </c>
    </row>
    <row r="62554" spans="1:2">
      <c r="A62554" s="1">
        <v>6090100629328</v>
      </c>
      <c r="B62554" t="s">
        <v>58722</v>
      </c>
    </row>
    <row r="62555" spans="1:2">
      <c r="A62555" s="1">
        <v>6090100629397</v>
      </c>
      <c r="B62555" t="s">
        <v>59095</v>
      </c>
    </row>
    <row r="62556" spans="1:2">
      <c r="A62556" s="1">
        <v>6090100629403</v>
      </c>
      <c r="B62556" t="s">
        <v>59096</v>
      </c>
    </row>
    <row r="62557" spans="1:2">
      <c r="A62557" s="1">
        <v>6090100629557</v>
      </c>
      <c r="B62557" t="s">
        <v>59097</v>
      </c>
    </row>
    <row r="62558" spans="1:2">
      <c r="A62558" s="1">
        <v>6090100630171</v>
      </c>
      <c r="B62558" t="s">
        <v>59098</v>
      </c>
    </row>
    <row r="62559" spans="1:2">
      <c r="A62559" s="1">
        <v>6090100630188</v>
      </c>
      <c r="B62559" t="s">
        <v>59099</v>
      </c>
    </row>
    <row r="62560" spans="1:2">
      <c r="A62560" s="1">
        <v>6090100630577</v>
      </c>
      <c r="B62560" t="s">
        <v>59100</v>
      </c>
    </row>
    <row r="62561" spans="1:2">
      <c r="A62561" s="1">
        <v>6090100630584</v>
      </c>
      <c r="B62561" t="s">
        <v>59101</v>
      </c>
    </row>
    <row r="62562" spans="1:2">
      <c r="A62562" s="1">
        <v>6090100630591</v>
      </c>
      <c r="B62562" t="s">
        <v>59102</v>
      </c>
    </row>
    <row r="62563" spans="1:2">
      <c r="A62563" s="1">
        <v>6090100630614</v>
      </c>
      <c r="B62563" t="s">
        <v>59103</v>
      </c>
    </row>
    <row r="62564" spans="1:2">
      <c r="A62564" s="1">
        <v>6090100631208</v>
      </c>
      <c r="B62564" t="e">
        <f>+URINAL LA FONZA U02S SEVERO-S WHITE PACKAGE</f>
        <v>#NAME?</v>
      </c>
    </row>
    <row r="62565" spans="1:2">
      <c r="A62565" s="1">
        <v>6090100631536</v>
      </c>
      <c r="B62565" t="s">
        <v>59104</v>
      </c>
    </row>
    <row r="62566" spans="1:2">
      <c r="A62566" s="1">
        <v>6090100631703</v>
      </c>
      <c r="B62566" t="s">
        <v>59105</v>
      </c>
    </row>
    <row r="62567" spans="1:2">
      <c r="A62567" s="1">
        <v>6090100631802</v>
      </c>
      <c r="B62567" t="s">
        <v>59106</v>
      </c>
    </row>
    <row r="62568" spans="1:2">
      <c r="A62568" s="1">
        <v>6090100631901</v>
      </c>
      <c r="B62568" t="s">
        <v>59107</v>
      </c>
    </row>
    <row r="62569" spans="1:2">
      <c r="A62569" s="1">
        <v>6090100640576</v>
      </c>
      <c r="B62569" t="s">
        <v>59108</v>
      </c>
    </row>
    <row r="62570" spans="1:2">
      <c r="A62570" s="1">
        <v>6090100640590</v>
      </c>
      <c r="B62570" t="s">
        <v>59109</v>
      </c>
    </row>
    <row r="62571" spans="1:2">
      <c r="A62571" s="1">
        <v>6090100646202</v>
      </c>
      <c r="B62571" t="s">
        <v>59110</v>
      </c>
    </row>
    <row r="62572" spans="1:2">
      <c r="A62572" s="1">
        <v>6090100647483</v>
      </c>
      <c r="B62572" t="s">
        <v>59111</v>
      </c>
    </row>
    <row r="62573" spans="1:2">
      <c r="A62573" s="1">
        <v>6090100647490</v>
      </c>
      <c r="B62573" t="s">
        <v>59112</v>
      </c>
    </row>
    <row r="62574" spans="1:2">
      <c r="A62574" s="1">
        <v>6090100647513</v>
      </c>
      <c r="B62574" t="s">
        <v>59113</v>
      </c>
    </row>
    <row r="62575" spans="1:2">
      <c r="A62575" s="1">
        <v>6090100647520</v>
      </c>
      <c r="B62575" t="s">
        <v>59114</v>
      </c>
    </row>
    <row r="62576" spans="1:2">
      <c r="A62576" s="1">
        <v>6090100647537</v>
      </c>
      <c r="B62576" t="s">
        <v>59115</v>
      </c>
    </row>
    <row r="62577" spans="1:2">
      <c r="A62577" s="1">
        <v>6090100647544</v>
      </c>
      <c r="B62577" t="s">
        <v>59116</v>
      </c>
    </row>
    <row r="62578" spans="1:2">
      <c r="A62578" s="1">
        <v>6090100653606</v>
      </c>
      <c r="B62578" t="s">
        <v>59117</v>
      </c>
    </row>
    <row r="62579" spans="1:2">
      <c r="A62579" s="1">
        <v>6090100653613</v>
      </c>
      <c r="B62579" t="s">
        <v>59118</v>
      </c>
    </row>
    <row r="62580" spans="1:2">
      <c r="A62580" s="1">
        <v>6090100653620</v>
      </c>
      <c r="B62580" t="s">
        <v>59119</v>
      </c>
    </row>
    <row r="62581" spans="1:2">
      <c r="A62581" s="1">
        <v>6090100653637</v>
      </c>
      <c r="B62581" t="s">
        <v>59120</v>
      </c>
    </row>
    <row r="62582" spans="1:2">
      <c r="A62582" s="1">
        <v>6090100653644</v>
      </c>
      <c r="B62582" t="s">
        <v>59121</v>
      </c>
    </row>
    <row r="62583" spans="1:2">
      <c r="A62583" s="1">
        <v>6090100654351</v>
      </c>
      <c r="B62583" t="s">
        <v>59122</v>
      </c>
    </row>
    <row r="62584" spans="1:2">
      <c r="A62584" s="1">
        <v>6090100656478</v>
      </c>
      <c r="B62584" t="s">
        <v>59123</v>
      </c>
    </row>
    <row r="62585" spans="1:2">
      <c r="A62585" s="1">
        <v>6090100656539</v>
      </c>
      <c r="B62585" t="s">
        <v>59124</v>
      </c>
    </row>
    <row r="62586" spans="1:2">
      <c r="A62586" s="1">
        <v>6090100657451</v>
      </c>
      <c r="B62586" t="s">
        <v>59125</v>
      </c>
    </row>
    <row r="62587" spans="1:2">
      <c r="A62587" s="1">
        <v>6090100659752</v>
      </c>
      <c r="B62587" t="s">
        <v>59126</v>
      </c>
    </row>
    <row r="62588" spans="1:2">
      <c r="A62588" s="1">
        <v>6090100659806</v>
      </c>
      <c r="B62588" t="s">
        <v>59127</v>
      </c>
    </row>
    <row r="62589" spans="1:2">
      <c r="A62589" s="1">
        <v>6090100659813</v>
      </c>
      <c r="B62589" t="s">
        <v>59128</v>
      </c>
    </row>
    <row r="62590" spans="1:2">
      <c r="A62590" s="1">
        <v>6090100659851</v>
      </c>
      <c r="B62590" t="s">
        <v>59129</v>
      </c>
    </row>
    <row r="62591" spans="1:2">
      <c r="A62591" s="1">
        <v>6090100659868</v>
      </c>
      <c r="B62591" t="s">
        <v>59130</v>
      </c>
    </row>
    <row r="62592" spans="1:2">
      <c r="A62592" s="1">
        <v>6090100662783</v>
      </c>
      <c r="B62592" t="s">
        <v>59131</v>
      </c>
    </row>
    <row r="62593" spans="1:2">
      <c r="A62593" s="1">
        <v>6090100662806</v>
      </c>
      <c r="B62593" t="s">
        <v>59132</v>
      </c>
    </row>
    <row r="62594" spans="1:2">
      <c r="A62594" s="1">
        <v>6090100669072</v>
      </c>
      <c r="B62594" t="s">
        <v>18355</v>
      </c>
    </row>
    <row r="62595" spans="1:2">
      <c r="A62595" s="1">
        <v>6090100669478</v>
      </c>
      <c r="B62595" t="s">
        <v>59133</v>
      </c>
    </row>
    <row r="62596" spans="1:2">
      <c r="A62596" s="1">
        <v>6090100669492</v>
      </c>
      <c r="B62596" t="s">
        <v>59134</v>
      </c>
    </row>
    <row r="62597" spans="1:2">
      <c r="A62597" s="1">
        <v>6090100669508</v>
      </c>
      <c r="B62597" t="s">
        <v>59135</v>
      </c>
    </row>
    <row r="62598" spans="1:2">
      <c r="A62598" s="1">
        <v>6090100670917</v>
      </c>
      <c r="B62598" t="s">
        <v>59136</v>
      </c>
    </row>
    <row r="62599" spans="1:2">
      <c r="A62599" s="1">
        <v>6090100670948</v>
      </c>
      <c r="B62599" t="s">
        <v>59137</v>
      </c>
    </row>
    <row r="62600" spans="1:2">
      <c r="A62600" s="1">
        <v>6090100670962</v>
      </c>
      <c r="B62600" t="s">
        <v>59138</v>
      </c>
    </row>
    <row r="62601" spans="1:2">
      <c r="A62601" s="1">
        <v>6090100692018</v>
      </c>
      <c r="B62601" t="s">
        <v>59139</v>
      </c>
    </row>
    <row r="62602" spans="1:2">
      <c r="A62602" s="1">
        <v>6090100692025</v>
      </c>
      <c r="B62602" t="s">
        <v>59140</v>
      </c>
    </row>
    <row r="62603" spans="1:2">
      <c r="A62603" s="1">
        <v>6090100697143</v>
      </c>
      <c r="B62603" t="s">
        <v>59141</v>
      </c>
    </row>
    <row r="62604" spans="1:2">
      <c r="A62604" s="1">
        <v>6090100697167</v>
      </c>
      <c r="B62604" t="s">
        <v>59142</v>
      </c>
    </row>
    <row r="62605" spans="1:2">
      <c r="A62605" s="1">
        <v>6090100699642</v>
      </c>
      <c r="B62605" t="s">
        <v>59143</v>
      </c>
    </row>
    <row r="62606" spans="1:2">
      <c r="A62606" s="1">
        <v>6090100699666</v>
      </c>
      <c r="B62606" t="s">
        <v>59144</v>
      </c>
    </row>
    <row r="62607" spans="1:2">
      <c r="A62607" s="1">
        <v>6090100699680</v>
      </c>
      <c r="B62607" t="s">
        <v>59145</v>
      </c>
    </row>
    <row r="62608" spans="1:2">
      <c r="A62608" s="1">
        <v>6090100699963</v>
      </c>
      <c r="B62608" t="s">
        <v>59146</v>
      </c>
    </row>
    <row r="62609" spans="1:2">
      <c r="A62609" s="1">
        <v>6090100699987</v>
      </c>
      <c r="B62609" t="s">
        <v>21774</v>
      </c>
    </row>
    <row r="62610" spans="1:2">
      <c r="A62610" s="1">
        <v>6090100699994</v>
      </c>
      <c r="B62610" t="s">
        <v>59147</v>
      </c>
    </row>
    <row r="62611" spans="1:2">
      <c r="A62611" s="1">
        <v>6090100700003</v>
      </c>
      <c r="B62611" t="s">
        <v>59148</v>
      </c>
    </row>
    <row r="62612" spans="1:2">
      <c r="A62612" s="1">
        <v>6090100700010</v>
      </c>
      <c r="B62612" t="s">
        <v>21766</v>
      </c>
    </row>
    <row r="62613" spans="1:2">
      <c r="A62613" s="1">
        <v>6090100700027</v>
      </c>
      <c r="B62613" t="s">
        <v>59149</v>
      </c>
    </row>
    <row r="62614" spans="1:2">
      <c r="A62614" s="1">
        <v>6090100700041</v>
      </c>
      <c r="B62614" t="s">
        <v>59150</v>
      </c>
    </row>
    <row r="62615" spans="1:2">
      <c r="A62615" s="1">
        <v>6090100700393</v>
      </c>
      <c r="B62615" t="s">
        <v>59151</v>
      </c>
    </row>
    <row r="62616" spans="1:2">
      <c r="A62616" s="1">
        <v>6090100700409</v>
      </c>
      <c r="B62616" t="s">
        <v>59152</v>
      </c>
    </row>
    <row r="62617" spans="1:2">
      <c r="A62617" s="1">
        <v>6090100701406</v>
      </c>
      <c r="B62617" t="s">
        <v>59153</v>
      </c>
    </row>
    <row r="62618" spans="1:2">
      <c r="A62618" s="1">
        <v>6090100701413</v>
      </c>
      <c r="B62618" t="s">
        <v>59154</v>
      </c>
    </row>
    <row r="62619" spans="1:2">
      <c r="A62619" s="1">
        <v>6090100701437</v>
      </c>
      <c r="B62619" t="s">
        <v>59155</v>
      </c>
    </row>
    <row r="62620" spans="1:2">
      <c r="A62620" s="1">
        <v>6090100701444</v>
      </c>
      <c r="B62620" t="s">
        <v>59156</v>
      </c>
    </row>
    <row r="62621" spans="1:2">
      <c r="A62621" s="1">
        <v>6090100701451</v>
      </c>
      <c r="B62621" t="s">
        <v>59157</v>
      </c>
    </row>
    <row r="62622" spans="1:2">
      <c r="A62622" s="1">
        <v>6090100701468</v>
      </c>
      <c r="B62622" t="s">
        <v>59158</v>
      </c>
    </row>
    <row r="62623" spans="1:2">
      <c r="A62623" s="1">
        <v>6090100701475</v>
      </c>
      <c r="B62623" t="s">
        <v>59159</v>
      </c>
    </row>
    <row r="62624" spans="1:2">
      <c r="A62624" s="1">
        <v>6090100701482</v>
      </c>
      <c r="B62624" t="s">
        <v>59160</v>
      </c>
    </row>
    <row r="62625" spans="1:2">
      <c r="A62625" s="1">
        <v>6090100701680</v>
      </c>
      <c r="B62625" t="s">
        <v>59161</v>
      </c>
    </row>
    <row r="62626" spans="1:2">
      <c r="A62626" s="1">
        <v>6090100703905</v>
      </c>
      <c r="B62626" t="s">
        <v>59162</v>
      </c>
    </row>
    <row r="62627" spans="1:2">
      <c r="A62627" s="1">
        <v>6090100703912</v>
      </c>
      <c r="B62627" t="s">
        <v>59163</v>
      </c>
    </row>
    <row r="62628" spans="1:2">
      <c r="A62628" s="1">
        <v>6090100703929</v>
      </c>
      <c r="B62628" t="s">
        <v>59164</v>
      </c>
    </row>
    <row r="62629" spans="1:2">
      <c r="A62629" s="1">
        <v>6090100703936</v>
      </c>
      <c r="B62629" t="s">
        <v>59165</v>
      </c>
    </row>
    <row r="62630" spans="1:2">
      <c r="A62630" s="1">
        <v>6090100703943</v>
      </c>
      <c r="B62630" t="s">
        <v>59166</v>
      </c>
    </row>
    <row r="62631" spans="1:2">
      <c r="A62631" s="1">
        <v>6090100704179</v>
      </c>
      <c r="B62631" t="s">
        <v>59167</v>
      </c>
    </row>
    <row r="62632" spans="1:2">
      <c r="A62632" s="1">
        <v>6090100704186</v>
      </c>
      <c r="B62632" t="s">
        <v>59168</v>
      </c>
    </row>
    <row r="62633" spans="1:2">
      <c r="A62633" s="1">
        <v>6090100704193</v>
      </c>
      <c r="B62633" t="s">
        <v>59169</v>
      </c>
    </row>
    <row r="62634" spans="1:2">
      <c r="A62634" s="1">
        <v>6090100704209</v>
      </c>
      <c r="B62634" t="s">
        <v>59170</v>
      </c>
    </row>
    <row r="62635" spans="1:2">
      <c r="A62635" s="1">
        <v>6090100704216</v>
      </c>
      <c r="B62635" t="s">
        <v>59171</v>
      </c>
    </row>
    <row r="62636" spans="1:2">
      <c r="A62636" s="1">
        <v>6090100704223</v>
      </c>
      <c r="B62636" t="s">
        <v>59172</v>
      </c>
    </row>
    <row r="62637" spans="1:2">
      <c r="A62637" s="1">
        <v>6090100704230</v>
      </c>
      <c r="B62637" t="s">
        <v>59173</v>
      </c>
    </row>
    <row r="62638" spans="1:2">
      <c r="A62638" s="1">
        <v>6090100704247</v>
      </c>
      <c r="B62638" t="s">
        <v>59174</v>
      </c>
    </row>
    <row r="62639" spans="1:2">
      <c r="A62639" s="1">
        <v>6090100704339</v>
      </c>
      <c r="B62639" t="s">
        <v>59175</v>
      </c>
    </row>
    <row r="62640" spans="1:2">
      <c r="A62640" s="1">
        <v>6090100704346</v>
      </c>
      <c r="B62640" t="s">
        <v>59176</v>
      </c>
    </row>
    <row r="62641" spans="1:2">
      <c r="A62641" s="1">
        <v>6090100704353</v>
      </c>
      <c r="B62641" t="s">
        <v>59177</v>
      </c>
    </row>
    <row r="62642" spans="1:2">
      <c r="A62642" s="1">
        <v>6090100704360</v>
      </c>
      <c r="B62642" t="s">
        <v>59178</v>
      </c>
    </row>
    <row r="62643" spans="1:2">
      <c r="A62643" s="1">
        <v>6090100707156</v>
      </c>
      <c r="B62643" t="s">
        <v>59179</v>
      </c>
    </row>
    <row r="62644" spans="1:2">
      <c r="A62644" s="1">
        <v>6090100707163</v>
      </c>
      <c r="B62644" t="s">
        <v>59180</v>
      </c>
    </row>
    <row r="62645" spans="1:2">
      <c r="A62645" s="1">
        <v>6090100707446</v>
      </c>
      <c r="B62645" t="s">
        <v>59181</v>
      </c>
    </row>
    <row r="62646" spans="1:2">
      <c r="A62646" s="1">
        <v>6090100707453</v>
      </c>
      <c r="B62646" t="s">
        <v>59182</v>
      </c>
    </row>
    <row r="62647" spans="1:2">
      <c r="A62647" s="1">
        <v>6090100707460</v>
      </c>
      <c r="B62647" t="s">
        <v>59183</v>
      </c>
    </row>
    <row r="62648" spans="1:2">
      <c r="A62648" s="1">
        <v>6090100707477</v>
      </c>
      <c r="B62648" t="s">
        <v>59184</v>
      </c>
    </row>
    <row r="62649" spans="1:2">
      <c r="A62649" s="1">
        <v>6090100707484</v>
      </c>
      <c r="B62649" t="s">
        <v>59185</v>
      </c>
    </row>
    <row r="62650" spans="1:2">
      <c r="A62650" s="1">
        <v>6090100707491</v>
      </c>
      <c r="B62650" t="s">
        <v>59186</v>
      </c>
    </row>
    <row r="62651" spans="1:2">
      <c r="A62651" s="1">
        <v>6090100707507</v>
      </c>
      <c r="B62651" t="s">
        <v>59187</v>
      </c>
    </row>
    <row r="62652" spans="1:2">
      <c r="A62652" s="1">
        <v>6090100708672</v>
      </c>
      <c r="B62652" t="s">
        <v>59188</v>
      </c>
    </row>
    <row r="62653" spans="1:2">
      <c r="A62653" s="1">
        <v>6090100708689</v>
      </c>
      <c r="B62653" t="s">
        <v>59189</v>
      </c>
    </row>
    <row r="62654" spans="1:2">
      <c r="A62654" s="1">
        <v>6090100708696</v>
      </c>
      <c r="B62654" t="s">
        <v>59190</v>
      </c>
    </row>
    <row r="62655" spans="1:2">
      <c r="A62655" s="1">
        <v>6090100708726</v>
      </c>
      <c r="B62655" t="s">
        <v>59191</v>
      </c>
    </row>
    <row r="62656" spans="1:2">
      <c r="A62656" s="1">
        <v>6090100708733</v>
      </c>
      <c r="B62656" t="s">
        <v>59192</v>
      </c>
    </row>
    <row r="62657" spans="1:2">
      <c r="A62657" s="1">
        <v>6090100708740</v>
      </c>
      <c r="B62657" t="s">
        <v>59193</v>
      </c>
    </row>
    <row r="62658" spans="1:2">
      <c r="A62658" s="1">
        <v>6090100710095</v>
      </c>
      <c r="B62658" t="s">
        <v>59194</v>
      </c>
    </row>
    <row r="62659" spans="1:2">
      <c r="A62659" s="1">
        <v>6090100710101</v>
      </c>
      <c r="B62659" t="s">
        <v>59195</v>
      </c>
    </row>
    <row r="62660" spans="1:2">
      <c r="A62660" s="1">
        <v>6090100710118</v>
      </c>
      <c r="B62660" t="s">
        <v>59196</v>
      </c>
    </row>
    <row r="62661" spans="1:2">
      <c r="A62661" s="1">
        <v>6090100710699</v>
      </c>
      <c r="B62661" t="s">
        <v>59197</v>
      </c>
    </row>
    <row r="62662" spans="1:2">
      <c r="A62662" s="1">
        <v>6090100710705</v>
      </c>
      <c r="B62662" t="s">
        <v>59198</v>
      </c>
    </row>
    <row r="62663" spans="1:2">
      <c r="A62663" s="1">
        <v>6090100712006</v>
      </c>
      <c r="B62663" t="s">
        <v>59199</v>
      </c>
    </row>
    <row r="62664" spans="1:2">
      <c r="A62664" s="1">
        <v>6090100712563</v>
      </c>
      <c r="B62664" t="s">
        <v>59200</v>
      </c>
    </row>
    <row r="62665" spans="1:2">
      <c r="A62665" s="1">
        <v>6090100712884</v>
      </c>
      <c r="B62665" t="s">
        <v>59201</v>
      </c>
    </row>
    <row r="62666" spans="1:2">
      <c r="A62666" s="1">
        <v>6090100712891</v>
      </c>
      <c r="B62666" t="s">
        <v>59202</v>
      </c>
    </row>
    <row r="62667" spans="1:2">
      <c r="A62667" s="1">
        <v>6090100715151</v>
      </c>
      <c r="B62667" t="s">
        <v>59203</v>
      </c>
    </row>
    <row r="62668" spans="1:2">
      <c r="A62668" s="1">
        <v>6090100715168</v>
      </c>
      <c r="B62668" t="s">
        <v>59204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glaiza</dc:creator>
  <cp:lastModifiedBy>glaiza</cp:lastModifiedBy>
  <dcterms:created xsi:type="dcterms:W3CDTF">2020-08-08T10:01:10Z</dcterms:created>
  <dcterms:modified xsi:type="dcterms:W3CDTF">2020-08-08T10:02:12Z</dcterms:modified>
</cp:coreProperties>
</file>